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showInkAnnotation="0"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doveva\OneDrive - Peter the Great St. Petersburg Polytechnical University\Машинное обучение\Multiphase\task 3\"/>
    </mc:Choice>
  </mc:AlternateContent>
  <xr:revisionPtr revIDLastSave="374" documentId="13_ncr:1_{F4F8DB92-BB15-499A-9288-B856793C7321}" xr6:coauthVersionLast="45" xr6:coauthVersionMax="46" xr10:uidLastSave="{85512087-2615-4302-906C-F4213BCF51FA}"/>
  <bookViews>
    <workbookView xWindow="-110" yWindow="-110" windowWidth="38620" windowHeight="21220" tabRatio="582" activeTab="1" xr2:uid="{00000000-000D-0000-FFFF-FFFF00000000}"/>
  </bookViews>
  <sheets>
    <sheet name="ТР нефть" sheetId="1" r:id="rId1"/>
    <sheet name="Лист3" sheetId="6" r:id="rId2"/>
    <sheet name="Лист1" sheetId="3" state="hidden" r:id="rId3"/>
    <sheet name="Рпл" sheetId="4" state="hidden" r:id="rId4"/>
    <sheet name="Лист2" sheetId="5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_123Graph_A" hidden="1">[1]REN1011!#REF!</definedName>
    <definedName name="__123Graph_AGraph1" hidden="1">[1]REN1011!#REF!</definedName>
    <definedName name="_ajy21">'[2]ит.эцн,шгн'!#REF!</definedName>
    <definedName name="_ajy29">#REF!</definedName>
    <definedName name="_crd1">#REF!</definedName>
    <definedName name="_crd125">#REF!</definedName>
    <definedName name="_crd126">#REF!</definedName>
    <definedName name="_crd2">#REF!</definedName>
    <definedName name="_crd4">'[2]ит.эцн,шгн'!#REF!</definedName>
    <definedName name="_jcd4">'[2]ит.эцн,шгн'!#REF!</definedName>
    <definedName name="_Jid1">'[2]ит.эцн,шгн'!#REF!</definedName>
    <definedName name="_njy125">#REF!</definedName>
    <definedName name="_njy126">#REF!</definedName>
    <definedName name="_njy2">#REF!</definedName>
    <definedName name="_njy4">'[2]ит.эцн,шгн'!#REF!</definedName>
    <definedName name="_noy1">#REF!</definedName>
    <definedName name="_reb125">#REF!</definedName>
    <definedName name="_reb126">#REF!</definedName>
    <definedName name="_red1">#REF!</definedName>
    <definedName name="_red2">#REF!</definedName>
    <definedName name="_tn1">'[2]ит.эцн,шгн'!#REF!</definedName>
    <definedName name="_xlnm._FilterDatabase" localSheetId="0" hidden="1">'ТР нефть'!$A$28:$AQG$38</definedName>
    <definedName name="cccc">#REF!</definedName>
    <definedName name="crd1a">#REF!</definedName>
    <definedName name="crd1d">#REF!</definedName>
    <definedName name="crd2b">#REF!</definedName>
    <definedName name="crd3a">#REF!</definedName>
    <definedName name="crd3b">#REF!</definedName>
    <definedName name="crdf3">#REF!</definedName>
    <definedName name="frffff">#REF!</definedName>
    <definedName name="ItSkv1">'[2]ит.эцн,шгн'!#REF!</definedName>
    <definedName name="j">[3]база!$B$1:$W$65536</definedName>
    <definedName name="month">#REF!,#REF!,#REF!,#REF!,#REF!,#REF!,#REF!,#REF!,#REF!,#REF!,#REF!,#REF!,#REF!,#REF!,#REF!</definedName>
    <definedName name="njy1a">#REF!</definedName>
    <definedName name="njy1b">#REF!</definedName>
    <definedName name="njy2b">#REF!</definedName>
    <definedName name="njy3a">#REF!</definedName>
    <definedName name="njy3b">#REF!</definedName>
    <definedName name="njyy3">#REF!</definedName>
    <definedName name="Plot">[4]ЭЦН!$BH$30</definedName>
    <definedName name="Plot1">[4]ШГН!$BH$30</definedName>
    <definedName name="rebb3">#REF!</definedName>
    <definedName name="red1a">#REF!</definedName>
    <definedName name="red1b">#REF!</definedName>
    <definedName name="red2b">#REF!</definedName>
    <definedName name="red3a">#REF!</definedName>
    <definedName name="red3b">#REF!</definedName>
    <definedName name="skv">[5]режим!#REF!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Лист3!$C$35</definedName>
    <definedName name="solver_typ" localSheetId="1" hidden="1">1</definedName>
    <definedName name="solver_val" localSheetId="1" hidden="1">0</definedName>
    <definedName name="solver_ver" localSheetId="1" hidden="1">3</definedName>
    <definedName name="W">'[6]Расчет глушения'!$R$49</definedName>
    <definedName name="year">#REF!,#REF!,#REF!,#REF!,#REF!,#REF!,#REF!,#REF!,#REF!,#REF!,#REF!,#REF!,#REF!,#REF!,#REF!</definedName>
    <definedName name="yfn">'[7]таблица руководству'!$P$1</definedName>
    <definedName name="Z_000D0162_7963_43A4_A80A_81C6AAB7CCBF_.wvu.FilterData" localSheetId="0" hidden="1">'ТР нефть'!$A$28:$KA$39</definedName>
    <definedName name="Z_00EFC300_E920_4791_A4CF_D9495D1DB8AD_.wvu.FilterData" localSheetId="0" hidden="1">'ТР нефть'!$A$28:$AQF$39</definedName>
    <definedName name="Z_012DE4A4_00F1_4148_8B3B_9760ECAC6E8C_.wvu.FilterData" localSheetId="0" hidden="1">'ТР нефть'!$A$28:$AQG$39</definedName>
    <definedName name="Z_020C35F9_024A_4497_8F06_B249A9894BDA_.wvu.FilterData" localSheetId="0" hidden="1">'ТР нефть'!$A$28:$AQG$38</definedName>
    <definedName name="Z_02436D3D_966B_45D0_9171_C2F392A73305_.wvu.FilterData" localSheetId="0" hidden="1">'ТР нефть'!$A$28:$KA$39</definedName>
    <definedName name="Z_034447B7_4CD0_4936_8488_778B5A408484_.wvu.FilterData" localSheetId="0" hidden="1">'ТР нефть'!$A$28:$AQF$38</definedName>
    <definedName name="Z_0366D041_C06F_4277_83FD_88F9ECFB66A8_.wvu.FilterData" localSheetId="0" hidden="1">'ТР нефть'!$A$28:$KA$38</definedName>
    <definedName name="Z_03F2DA97_4610_4D8E_B504_A4723E128466_.wvu.FilterData" localSheetId="0" hidden="1">'ТР нефть'!$A$28:$AQF$39</definedName>
    <definedName name="Z_047E5552_E7C9_4C76_BEC3_44D633DECA5D_.wvu.FilterData" localSheetId="0" hidden="1">'ТР нефть'!$A$28:$API$38</definedName>
    <definedName name="Z_048EA00D_B3D2_41FF_ABC8_A5024B32614B_.wvu.FilterData" localSheetId="0" hidden="1">'ТР нефть'!$A$28:$AQG$28</definedName>
    <definedName name="Z_04F332DF_40B2_4E67_9A99_5F1514D5E96D_.wvu.FilterData" localSheetId="0" hidden="1">'ТР нефть'!$A$28:$API$39</definedName>
    <definedName name="Z_053C00CB_76CF_4149_83CE_530A4A5B0C20_.wvu.FilterData" localSheetId="0" hidden="1">'ТР нефть'!$A$28:$KA$38</definedName>
    <definedName name="Z_05CAD280_C15E_4B80_B43B_CD5961814BD4_.wvu.FilterData" localSheetId="0" hidden="1">'ТР нефть'!$A$28:$KA$38</definedName>
    <definedName name="Z_061BB690_676C_40CE_9344_97B03D36945B_.wvu.FilterData" localSheetId="0" hidden="1">'ТР нефть'!$A$28:$KA$39</definedName>
    <definedName name="Z_0698B950_608F_42AF_9092_D68C0C7EBBBF_.wvu.FilterData" localSheetId="0" hidden="1">'ТР нефть'!$A$28:$API$38</definedName>
    <definedName name="Z_0722F840_5650_4ADA_89D6_72D0C6B771A1_.wvu.FilterData" localSheetId="0" hidden="1">'ТР нефть'!$A$28:$KA$39</definedName>
    <definedName name="Z_07757D9C_8048_4C9B_86E9_9C836B30CF6F_.wvu.FilterData" localSheetId="0" hidden="1">'ТР нефть'!$A$28:$KA$38</definedName>
    <definedName name="Z_077A3BA4_F1C2_4774_B3D4_9301CF5AA96B_.wvu.FilterData" localSheetId="0" hidden="1">'ТР нефть'!$A$28:$KA$38</definedName>
    <definedName name="Z_08B59046_256A_4D68_8764_0F94365F79C9_.wvu.FilterData" localSheetId="0" hidden="1">'ТР нефть'!$A$28:$AQF$38</definedName>
    <definedName name="Z_08C328AD_B2D7_444A_9F50_0C006C84E23F_.wvu.FilterData" localSheetId="0" hidden="1">'ТР нефть'!$A$28:$KA$38</definedName>
    <definedName name="Z_0909617C_1F0F_48B5_BA68_76B9B9556323_.wvu.FilterData" localSheetId="0" hidden="1">'ТР нефть'!$A$28:$AQF$39</definedName>
    <definedName name="Z_09235186_A903_4EEB_B812_E082AC17FBDE_.wvu.FilterData" localSheetId="0" hidden="1">'ТР нефть'!$A$28:$AQF$39</definedName>
    <definedName name="Z_096EAFB3_97A0_477F_B2D4_62D48D7FEAD9_.wvu.FilterData" localSheetId="0" hidden="1">'ТР нефть'!$A$28:$API$38</definedName>
    <definedName name="Z_097FC99A_7E52_4130_BFA2_357E231211AE_.wvu.FilterData" localSheetId="0" hidden="1">'ТР нефть'!$A$28:$KA$38</definedName>
    <definedName name="Z_09BB7BB9_9756_4A9D_A899_06CEA3AE864F_.wvu.FilterData" localSheetId="0" hidden="1">'ТР нефть'!$A$28:$KA$38</definedName>
    <definedName name="Z_0A120F02_79DA_4CD3_B6CE_378D529CE2B3_.wvu.FilterData" localSheetId="0" hidden="1">'ТР нефть'!$A$28:$AQF$39</definedName>
    <definedName name="Z_0A603BB3_33C2_47E7_884D_188B0619D75F_.wvu.FilterData" localSheetId="0" hidden="1">'ТР нефть'!$A$28:$KA$39</definedName>
    <definedName name="Z_0AA3EE79_27A2_4837_9538_5529774F72C0_.wvu.FilterData" localSheetId="0" hidden="1">'ТР нефть'!$A$28:$KA$38</definedName>
    <definedName name="Z_0AB9BF50_90AB_4F9D_BF69_5424F26B8149_.wvu.FilterData" localSheetId="0" hidden="1">'ТР нефть'!$A$28:$AQF$39</definedName>
    <definedName name="Z_0B1EA50C_6C2D_4EE6_B69A_706ECDDC8392_.wvu.FilterData" localSheetId="0" hidden="1">'ТР нефть'!$A$28:$KA$39</definedName>
    <definedName name="Z_0B3AC450_EC72_474B_A6BA_64BF1F98487D_.wvu.FilterData" localSheetId="0" hidden="1">'ТР нефть'!$A$28:$AQG$28</definedName>
    <definedName name="Z_0B8239AC_3E8F_42A0_AF80_7986AAA04BD0_.wvu.FilterData" localSheetId="0" hidden="1">'ТР нефть'!$A$28:$API$38</definedName>
    <definedName name="Z_0C1041CB_55EC_45D8_A8D3_A7BF7388712E_.wvu.FilterData" localSheetId="0" hidden="1">'ТР нефть'!$A$28:$KA$38</definedName>
    <definedName name="Z_0C5AEAB1_E851_4321_B9A9_E8E5B380FFB5_.wvu.FilterData" localSheetId="0" hidden="1">'ТР нефть'!$A$28:$KA$38</definedName>
    <definedName name="Z_0C7CDED0_4401_459A_B8B0_C6647A77C73D_.wvu.FilterData" localSheetId="0" hidden="1">'ТР нефть'!$A$28:$API$39</definedName>
    <definedName name="Z_0CA543D8_DBD2_463F_8D49_3076AD8C52FB_.wvu.FilterData" localSheetId="0" hidden="1">'ТР нефть'!$A$28:$KA$39</definedName>
    <definedName name="Z_0D0AB9AB_2AD8_40F6_BB7A_93223A8DEC9A_.wvu.FilterData" localSheetId="0" hidden="1">'ТР нефть'!$A$28:$AQF$38</definedName>
    <definedName name="Z_0DC540CC_64A8_443A_A89A_601F850F354B_.wvu.FilterData" localSheetId="0" hidden="1">'ТР нефть'!$A$28:$AQF$39</definedName>
    <definedName name="Z_0DDAA57A_CD03_46C6_BD73_D4BC986F221B_.wvu.FilterData" localSheetId="0" hidden="1">'ТР нефть'!$A$28:$KA$38</definedName>
    <definedName name="Z_0F7375B2_B014_4BAE_90B1_39DEAFB965A1_.wvu.FilterData" localSheetId="0" hidden="1">'ТР нефть'!$A$28:$API$38</definedName>
    <definedName name="Z_0FB5660C_2265_4F47_BC3C_254AA626BEE6_.wvu.FilterData" localSheetId="0" hidden="1">'ТР нефть'!$A$28:$AQF$39</definedName>
    <definedName name="Z_10151C92_2D15_49AE_AF6E_0F60FC21820A_.wvu.FilterData" localSheetId="0" hidden="1">'ТР нефть'!$A$28:$KA$39</definedName>
    <definedName name="Z_1046CC9C_159B_4DA3_9174_7A540CA465A5_.wvu.FilterData" localSheetId="0" hidden="1">'ТР нефть'!$A$28:$AQF$39</definedName>
    <definedName name="Z_10A95246_B1F8_4B3E_B5AD_7D8147DD1B35_.wvu.FilterData" localSheetId="0" hidden="1">'ТР нефть'!$A$28:$AQG$38</definedName>
    <definedName name="Z_11B1C5C0_5168_4C8D_BD11_2BD9DEFEFD5F_.wvu.FilterData" localSheetId="0" hidden="1">'ТР нефть'!$A$28:$KA$38</definedName>
    <definedName name="Z_11D78779_0144_4A36_AD30_C01BB402FC37_.wvu.FilterData" localSheetId="0" hidden="1">'ТР нефть'!$A$28:$KA$38</definedName>
    <definedName name="Z_12DBDF62_766A_4669_98BA_22750CDA2ABC_.wvu.FilterData" localSheetId="0" hidden="1">'ТР нефть'!$A$28:$AQG$39</definedName>
    <definedName name="Z_139729AE_F358_437F_959E_D4B18D11EE4A_.wvu.FilterData" localSheetId="0" hidden="1">'ТР нефть'!$A$28:$AQG$38</definedName>
    <definedName name="Z_13C909D8_6CD2_46D2_B573_2517A1EDBB92_.wvu.FilterData" localSheetId="0" hidden="1">'ТР нефть'!$A$28:$API$38</definedName>
    <definedName name="Z_13D85E29_0854_4B13_89E3_305066488FB4_.wvu.FilterData" localSheetId="0" hidden="1">'ТР нефть'!$A$28:$API$39</definedName>
    <definedName name="Z_14179636_2E18_455B_BB10_DE5FAEE93842_.wvu.FilterData" localSheetId="0" hidden="1">'ТР нефть'!$A$28:$KA$39</definedName>
    <definedName name="Z_1511B2DF_7A21_4B7E_9804_BAE701BF6516_.wvu.FilterData" localSheetId="0" hidden="1">'ТР нефть'!$A$28:$AQF$39</definedName>
    <definedName name="Z_15219310_2479_4213_816F_0E74BF0BCFDB_.wvu.FilterData" localSheetId="0" hidden="1">'ТР нефть'!$A$28:$KA$38</definedName>
    <definedName name="Z_1541AD15_85D1_4DCB_9F4F_6AC5100D9047_.wvu.FilterData" localSheetId="0" hidden="1">'ТР нефть'!$A$28:$API$39</definedName>
    <definedName name="Z_155CD2EF_5323_46E0_92ED_EF0792E09139_.wvu.FilterData" localSheetId="0" hidden="1">'ТР нефть'!$A$28:$AQF$39</definedName>
    <definedName name="Z_15D5FDDD_0198_4619_BAB3_3AEBD487526D_.wvu.FilterData" localSheetId="0" hidden="1">'ТР нефть'!$A$28:$AQF$39</definedName>
    <definedName name="Z_18744C6D_3060_456A_830A_C5345293DA54_.wvu.FilterData" localSheetId="0" hidden="1">'ТР нефть'!$A$28:$AQF$38</definedName>
    <definedName name="Z_1877FDF8_C4C6_4B6E_9C45_9477D4F60716_.wvu.FilterData" localSheetId="0" hidden="1">'ТР нефть'!$A$28:$AQF$39</definedName>
    <definedName name="Z_191124C6_2680_4177_B961_C67E7F8A8AA8_.wvu.FilterData" localSheetId="0" hidden="1">'ТР нефть'!$A$28:$AQF$38</definedName>
    <definedName name="Z_1994FD56_B35D_47AB_B8C5_34D53C1B4383_.wvu.FilterData" localSheetId="0" hidden="1">'ТР нефть'!$A$28:$KA$38</definedName>
    <definedName name="Z_19DB3A01_ED5A_4F19_A079_27B5F32AA755_.wvu.FilterData" localSheetId="0" hidden="1">'ТР нефть'!$A$28:$AQF$39</definedName>
    <definedName name="Z_19F650A9_F1E1_460B_ABE1_CD2DE1A50E1D_.wvu.FilterData" localSheetId="0" hidden="1">'ТР нефть'!$A$28:$KA$38</definedName>
    <definedName name="Z_1A315C06_6DA4_4B87_9AF1_15840BD9AF6E_.wvu.FilterData" localSheetId="0" hidden="1">'ТР нефть'!$A$28:$AQG$38</definedName>
    <definedName name="Z_1A9DD8E6_FD83_436A_B3C9_B77367FE2950_.wvu.FilterData" localSheetId="0" hidden="1">'ТР нефть'!$A$28:$KA$39</definedName>
    <definedName name="Z_1AD30437_695F_4438_BC58_6B66C66CB3C3_.wvu.FilterData" localSheetId="0" hidden="1">'ТР нефть'!$A$28:$KA$38</definedName>
    <definedName name="Z_1B555DDF_2774_41C6_AD5F_31ABBAFCF92F_.wvu.FilterData" localSheetId="0" hidden="1">'ТР нефть'!$A$28:$API$39</definedName>
    <definedName name="Z_1BE4E482_9153_4B5E_BB72_A46890840D41_.wvu.FilterData" localSheetId="0" hidden="1">'ТР нефть'!$A$28:$KA$39</definedName>
    <definedName name="Z_1CEF759C_706F_40B8_A756_CB2D8AD1AACD_.wvu.FilterData" localSheetId="0" hidden="1">'ТР нефть'!$A$28:$KA$38</definedName>
    <definedName name="Z_1D0F93B8_C562_4A04_8FF2_5101FD734DF9_.wvu.FilterData" localSheetId="0" hidden="1">'ТР нефть'!$A$28:$KA$39</definedName>
    <definedName name="Z_1D22E2E8_FD0A_461C_96E1_5C0971087BD4_.wvu.FilterData" localSheetId="0" hidden="1">'ТР нефть'!$A$28:$KA$28</definedName>
    <definedName name="Z_1D45FECA_23FB_4A93_89FD_2D2488255D24_.wvu.FilterData" localSheetId="0" hidden="1">'ТР нефть'!$A$28:$AQF$38</definedName>
    <definedName name="Z_1D8F7318_D176_4694_928E_0723BF548DC2_.wvu.FilterData" localSheetId="0" hidden="1">'ТР нефть'!$A$28:$AQG$38</definedName>
    <definedName name="Z_1D912D43_2802_4D6A_B8FB_CA50F09B80D9_.wvu.FilterData" localSheetId="0" hidden="1">'ТР нефть'!$JS$28:$JS$38</definedName>
    <definedName name="Z_1DB0024A_746C_4157_85C9_07CF3C9C6CB7_.wvu.FilterData" localSheetId="0" hidden="1">'ТР нефть'!$A$28:$KA$38</definedName>
    <definedName name="Z_1DC50618_C599_49C0_A6A3_D672FD4EEEFF_.wvu.FilterData" localSheetId="0" hidden="1">'ТР нефть'!$A$28:$KA$38</definedName>
    <definedName name="Z_1E29E27A_D44A_4B95_93C3_94EC48FFBADC_.wvu.FilterData" localSheetId="0" hidden="1">'ТР нефть'!$A$28:$AQF$39</definedName>
    <definedName name="Z_1E3A8E7C_2FA4_4319_B9A8_DD9AD688E714_.wvu.FilterData" localSheetId="0" hidden="1">'ТР нефть'!$A$28:$AQF$39</definedName>
    <definedName name="Z_1EBFD40A_FEC3_4E4F_A337_3C82DF599F0E_.wvu.FilterData" localSheetId="0" hidden="1">'ТР нефть'!$A$28:$AQF$39</definedName>
    <definedName name="Z_1EC22002_5418_431E_B29C_455149EB1AC6_.wvu.FilterData" localSheetId="0" hidden="1">'ТР нефть'!$A$28:$AQG$39</definedName>
    <definedName name="Z_1F0D794F_B72D_4A44_8AE6_85A919E225A5_.wvu.FilterData" localSheetId="0" hidden="1">'ТР нефть'!$A$28:$KA$38</definedName>
    <definedName name="Z_1F73632E_CFD9_41C6_A3B1_6EAFB5792720_.wvu.FilterData" localSheetId="0" hidden="1">'ТР нефть'!$A$28:$AQG$28</definedName>
    <definedName name="Z_1FFDAE3D_EC52_47EA_8F09_5FE570BF3179_.wvu.FilterData" localSheetId="0" hidden="1">'ТР нефть'!$A$28:$KA$39</definedName>
    <definedName name="Z_204295F8_E985_40E7_8071_AADFC447E70A_.wvu.FilterData" localSheetId="0" hidden="1">'ТР нефть'!$A$28:$API$39</definedName>
    <definedName name="Z_20A76144_2879_4BE2_8192_5113D39B6DAB_.wvu.FilterData" localSheetId="0" hidden="1">'ТР нефть'!$A$28:$KA$39</definedName>
    <definedName name="Z_20A9FFA5_01EB_4BBD_8C8E_3DD43EABE9E0_.wvu.FilterData" localSheetId="0" hidden="1">'ТР нефть'!$A$28:$AQF$39</definedName>
    <definedName name="Z_21142F3D_6E4F_442B_89BE_DC4338FE71F0_.wvu.FilterData" localSheetId="0" hidden="1">'ТР нефть'!$A$28:$KA$39</definedName>
    <definedName name="Z_2148111A_5DD2_44B0_97DA_ABDD61915790_.wvu.FilterData" localSheetId="0" hidden="1">'ТР нефть'!$A$28:$AQF$39</definedName>
    <definedName name="Z_21484807_6527_4040_AEDA_000F9CF8E339_.wvu.FilterData" localSheetId="0" hidden="1">'ТР нефть'!$A$28:$KA$39</definedName>
    <definedName name="Z_21537D02_6075_4264_9FF2_12817E103F53_.wvu.FilterData" localSheetId="0" hidden="1">'ТР нефть'!$A$28:$KA$39</definedName>
    <definedName name="Z_216C8FB2_8962_49CC_8544_CA21DC68C121_.wvu.FilterData" localSheetId="0" hidden="1">'ТР нефть'!$A$28:$AQG$39</definedName>
    <definedName name="Z_2178AA47_1D3E_41B6_B5DA_47502A228A96_.wvu.FilterData" localSheetId="0" hidden="1">'ТР нефть'!$A$28:$API$38</definedName>
    <definedName name="Z_2185A38D_9156_43B3_A481_7E25C7B59A62_.wvu.FilterData" localSheetId="0" hidden="1">'ТР нефть'!$A$28:$API$38</definedName>
    <definedName name="Z_220EBA00_B9F2_4FDC_BA30_9091DC42C9CA_.wvu.FilterData" localSheetId="0" hidden="1">'ТР нефть'!$A$28:$AQG$39</definedName>
    <definedName name="Z_2248A4E7_F7D1_4A15_A8F0_A2E891A9434B_.wvu.FilterData" localSheetId="0" hidden="1">'ТР нефть'!$A$28:$AQF$39</definedName>
    <definedName name="Z_225EED72_D5C6_408D_B939_E7D9234E9819_.wvu.FilterData" localSheetId="0" hidden="1">'ТР нефть'!$A$28:$KA$39</definedName>
    <definedName name="Z_2270C65F_E1F4_4848_AEB3_F95B15C7D68B_.wvu.FilterData" localSheetId="0" hidden="1">'ТР нефть'!$A$28:$AQG$28</definedName>
    <definedName name="Z_22873C75_75BF_4C09_8E44_62044F46F42F_.wvu.FilterData" localSheetId="0" hidden="1">'ТР нефть'!$A$28:$KA$39</definedName>
    <definedName name="Z_22B1C187_1F35_4B66_9489_E81A64D7AAE3_.wvu.FilterData" localSheetId="0" hidden="1">'ТР нефть'!$A$28:$AQG$38</definedName>
    <definedName name="Z_22E5BAFC_067A_45DD_91F7_872C9A9EA39F_.wvu.FilterData" localSheetId="0" hidden="1">'ТР нефть'!$A$28:$KA$38</definedName>
    <definedName name="Z_232CF544_D957_406A_8B69_652D7BEE3502_.wvu.FilterData" localSheetId="0" hidden="1">'ТР нефть'!$A$28:$KA$39</definedName>
    <definedName name="Z_23585D67_00DE_49F0_B1F1_8E75C18A736E_.wvu.FilterData" localSheetId="0" hidden="1">'ТР нефть'!$A$28:$API$39</definedName>
    <definedName name="Z_23ABF7B4_43EA_47D9_A484_11CDC04F6610_.wvu.FilterData" localSheetId="0" hidden="1">'ТР нефть'!$A$28:$API$39</definedName>
    <definedName name="Z_240437E8_653E_4EC8_B4C8_5936D13C509E_.wvu.FilterData" localSheetId="0" hidden="1">'ТР нефть'!$A$28:$API$39</definedName>
    <definedName name="Z_2412D11F_0ABD_496F_A19A_85CB7E09C410_.wvu.FilterData" localSheetId="0" hidden="1">'ТР нефть'!$A$28:$KA$38</definedName>
    <definedName name="Z_241631B6_D408_427A_86C5_9FAFD6A72887_.wvu.FilterData" localSheetId="0" hidden="1">'ТР нефть'!$A$28:$KA$38</definedName>
    <definedName name="Z_241F2845_E02B_4A8B_BD39_A06A42515C1F_.wvu.FilterData" localSheetId="0" hidden="1">'ТР нефть'!$A$28:$KA$38</definedName>
    <definedName name="Z_24423900_E345_4A33_B769_0B00981F4FC5_.wvu.FilterData" localSheetId="0" hidden="1">'ТР нефть'!$A$28:$KA$38</definedName>
    <definedName name="Z_24476678_B136_4D29_9D42_58C5DB4F8151_.wvu.FilterData" localSheetId="0" hidden="1">'ТР нефть'!$A$28:$AQG$38</definedName>
    <definedName name="Z_253E6E52_E24B_4C2C_95F7_9D6643869551_.wvu.FilterData" localSheetId="0" hidden="1">'ТР нефть'!$A$28:$AQF$39</definedName>
    <definedName name="Z_254F255A_F27C_41C2_BF57_0E1C03CA6B4E_.wvu.FilterData" localSheetId="0" hidden="1">'ТР нефть'!$A$28:$KA$38</definedName>
    <definedName name="Z_2558BA00_BBAB_40D3_B6EF_D24967B89054_.wvu.Cols" localSheetId="0" hidden="1">'ТР нефть'!$F:$F,'ТР нефть'!$H:$H,'ТР нефть'!$Q:$AD,'ТР нефть'!$AF:$AG,'ТР нефть'!$AJ:$AK,'ТР нефть'!$AN:$AS,'ТР нефть'!$AU:$BI,'ТР нефть'!$BM:$BM,'ТР нефть'!#REF!,'ТР нефть'!#REF!,'ТР нефть'!#REF!,'ТР нефть'!$CV:$CV,'ТР нефть'!$DP:$DP</definedName>
    <definedName name="Z_2558BA00_BBAB_40D3_B6EF_D24967B89054_.wvu.FilterData" localSheetId="0" hidden="1">'ТР нефть'!$A$28:$KA$38</definedName>
    <definedName name="Z_2558BA00_BBAB_40D3_B6EF_D24967B89054_.wvu.PrintArea" localSheetId="0" hidden="1">'ТР нефть'!$B$1:$DD$50</definedName>
    <definedName name="Z_25AAE678_5C22_4AAD_8510_FAF077E990AA_.wvu.FilterData" localSheetId="0" hidden="1">'ТР нефть'!$A$28:$AQG$38</definedName>
    <definedName name="Z_26A89895_12B8_459C_ACC5_F3266466470D_.wvu.FilterData" localSheetId="0" hidden="1">'ТР нефть'!$A$28:$KA$38</definedName>
    <definedName name="Z_26CF8C73_40B0_4885_B99A_106F27AD3BED_.wvu.FilterData" localSheetId="0" hidden="1">'ТР нефть'!$A$28:$AQF$39</definedName>
    <definedName name="Z_26F67BA5_284C_4847_A3E7_6170E8D2AD43_.wvu.FilterData" localSheetId="0" hidden="1">'ТР нефть'!$A$28:$KA$39</definedName>
    <definedName name="Z_2764AD22_4FA1_4510_97E4_E5E44F30F6E8_.wvu.FilterData" localSheetId="0" hidden="1">'ТР нефть'!$A$28:$API$38</definedName>
    <definedName name="Z_27EF461D_186B_41AD_868A_E6508A57B53B_.wvu.FilterData" localSheetId="0" hidden="1">'ТР нефть'!$A$28:$AQG$38</definedName>
    <definedName name="Z_2812C92E_2B79_46F4_AB02_DB78826F0A31_.wvu.FilterData" localSheetId="0" hidden="1">'ТР нефть'!$A$28:$KA$39</definedName>
    <definedName name="Z_28A9D0BB_60F6_4B2E_A8AC_A96CAA8B2D61_.wvu.FilterData" localSheetId="0" hidden="1">'ТР нефть'!$A$28:$KA$39</definedName>
    <definedName name="Z_28DD5BF7_D2C5_41E8_AF13_C8DF320E1F66_.wvu.FilterData" localSheetId="0" hidden="1">'ТР нефть'!$A$28:$AQG$28</definedName>
    <definedName name="Z_28F32EF4_571F_4CFD_8BD3_832F68C21135_.wvu.FilterData" localSheetId="0" hidden="1">'ТР нефть'!$A$28:$KA$38</definedName>
    <definedName name="Z_29170D54_C0C6_4DBF_BB43_46482FF4737C_.wvu.FilterData" localSheetId="0" hidden="1">'ТР нефть'!$A$28:$KA$38</definedName>
    <definedName name="Z_29DE9674_D6CE_42C8_9415_A1B7DC42A4FB_.wvu.FilterData" localSheetId="0" hidden="1">'ТР нефть'!$A$28:$AQF$39</definedName>
    <definedName name="Z_2A73EA48_889A_4F52_A380_934FBF87A91B_.wvu.FilterData" localSheetId="0" hidden="1">'ТР нефть'!$A$28:$AQF$39</definedName>
    <definedName name="Z_2AA8C9D9_8125_4442_A611_EFC446518ED4_.wvu.FilterData" localSheetId="0" hidden="1">'ТР нефть'!$A$28:$KA$38</definedName>
    <definedName name="Z_2AA9B4AB_F64F_46A5_932A_21781291649F_.wvu.FilterData" localSheetId="0" hidden="1">'ТР нефть'!$A$28:$KA$39</definedName>
    <definedName name="Z_2AEF0211_DEB3_4579_B824_2DBAC31147C1_.wvu.FilterData" localSheetId="0" hidden="1">'ТР нефть'!$A$28:$API$39</definedName>
    <definedName name="Z_2B45F5B1_226D_4EED_AE94_BABA8C1C3CE3_.wvu.FilterData" localSheetId="0" hidden="1">'ТР нефть'!$A$28:$KA$38</definedName>
    <definedName name="Z_2B74AC74_AD7B_45C1_BB1B_0DC075D62159_.wvu.FilterData" localSheetId="0" hidden="1">'ТР нефть'!$A$28:$KA$39</definedName>
    <definedName name="Z_2C353261_746E_4CBA_9D73_865D57AB00D8_.wvu.FilterData" localSheetId="0" hidden="1">'ТР нефть'!$A$28:$AQG$39</definedName>
    <definedName name="Z_2C7A5228_6E6A_4CAF_A7EF_64E5F27E8F51_.wvu.FilterData" localSheetId="0" hidden="1">'ТР нефть'!$A$28:$KA$38</definedName>
    <definedName name="Z_2C7EA6AD_F018_4A5E_AFD2_2209F0F3E6B2_.wvu.FilterData" localSheetId="0" hidden="1">'ТР нефть'!$A$28:$KA$38</definedName>
    <definedName name="Z_2C8CC6AC_374D_4BE4_9C9A_D3E43DCB2838_.wvu.FilterData" localSheetId="0" hidden="1">'ТР нефть'!$A$28:$KA$38</definedName>
    <definedName name="Z_2CC35312_5806_4A79_A76B_1FA28FC882E9_.wvu.FilterData" localSheetId="0" hidden="1">'ТР нефть'!$A$28:$AQG$38</definedName>
    <definedName name="Z_2CCDB608_91B4_4755_A2D1_E62F436FBEBD_.wvu.FilterData" localSheetId="0" hidden="1">'ТР нефть'!$A$28:$AQG$38</definedName>
    <definedName name="Z_2CE2A02D_B61B_4D32_8627_013C1ECF2927_.wvu.FilterData" localSheetId="0" hidden="1">'ТР нефть'!$A$28:$AQG$38</definedName>
    <definedName name="Z_2D6DF30C_C66A_468A_A98B_777FAB0E451B_.wvu.FilterData" localSheetId="0" hidden="1">'ТР нефть'!$A$28:$AQG$28</definedName>
    <definedName name="Z_2D8BD5D2_511B_4379_877D_99E9FFAD23AE_.wvu.FilterData" localSheetId="0" hidden="1">'ТР нефть'!$A$28:$AQF$39</definedName>
    <definedName name="Z_2DB52052_7577_44F5_96F2_8584C81E11D8_.wvu.FilterData" localSheetId="0" hidden="1">'ТР нефть'!$A$28:$KA$39</definedName>
    <definedName name="Z_2DC6DD49_6459_4FC6_A891_B0FE9AE13C40_.wvu.FilterData" localSheetId="0" hidden="1">'ТР нефть'!$A$28:$AQG$38</definedName>
    <definedName name="Z_2E54BF7B_3A42_471F_B8C7_5D67B684FA4C_.wvu.FilterData" localSheetId="0" hidden="1">'ТР нефть'!$A$28:$AQF$38</definedName>
    <definedName name="Z_2F90ABEC_805E_417F_8FB1_56A07D123A74_.wvu.FilterData" localSheetId="0" hidden="1">'ТР нефть'!$A$28:$AQF$39</definedName>
    <definedName name="Z_300A0CD6_4975_4967_ADC1_8AA189D73C0C_.wvu.FilterData" localSheetId="0" hidden="1">'ТР нефть'!$A$28:$AQG$39</definedName>
    <definedName name="Z_302E86FB_D781_4E77_AD78_CE09EFF91CC4_.wvu.FilterData" localSheetId="0" hidden="1">'ТР нефть'!$A$28:$KA$39</definedName>
    <definedName name="Z_3070A1C3_8E77_47C0_8525_CA8FDA8A5A37_.wvu.FilterData" localSheetId="0" hidden="1">'ТР нефть'!$A$28:$API$38</definedName>
    <definedName name="Z_30A69CEF_BBF9_4B12_8859_9DECD832F075_.wvu.FilterData" localSheetId="0" hidden="1">'ТР нефть'!$A$28:$KA$39</definedName>
    <definedName name="Z_30F4362A_875A_461D_B821_718742C383CF_.wvu.FilterData" localSheetId="0" hidden="1">'ТР нефть'!$A$28:$AQF$38</definedName>
    <definedName name="Z_311B0BEF_A97B_4A39_BE62_03E33392C808_.wvu.FilterData" localSheetId="0" hidden="1">'ТР нефть'!$A$28:$KA$38</definedName>
    <definedName name="Z_31A77C70_F86F_4D16_9AF1_FD30B1727F42_.wvu.FilterData" localSheetId="0" hidden="1">'ТР нефть'!$A$28:$KA$38</definedName>
    <definedName name="Z_31CEBB9E_FF80_46D7_A666_E56DBCA1588D_.wvu.FilterData" localSheetId="0" hidden="1">'ТР нефть'!$A$28:$KA$39</definedName>
    <definedName name="Z_320432BA_6AF8_4806_BC30_60A1EF6F718F_.wvu.FilterData" localSheetId="0" hidden="1">'ТР нефть'!$A$28:$KA$39</definedName>
    <definedName name="Z_32908F43_76A7_4177_8ACD_C4F641D4AA01_.wvu.FilterData" localSheetId="0" hidden="1">'ТР нефть'!$A$28:$API$38</definedName>
    <definedName name="Z_32D1C038_E352_46F8_9614_A8FE83A15BD3_.wvu.FilterData" localSheetId="0" hidden="1">'ТР нефть'!$A$28:$AQG$38</definedName>
    <definedName name="Z_332D04EC_42F8_409C_B956_C2D3D9E3DC01_.wvu.FilterData" localSheetId="0" hidden="1">'ТР нефть'!$A$28:$KA$39</definedName>
    <definedName name="Z_33301392_B8B5_4307_8320_89A24DE978DF_.wvu.FilterData" localSheetId="0" hidden="1">'ТР нефть'!$A$28:$KA$39</definedName>
    <definedName name="Z_339A8351_BD1E_4629_A099_2CE1B341A3DF_.wvu.FilterData" localSheetId="0" hidden="1">'ТР нефть'!$A$28:$KA$39</definedName>
    <definedName name="Z_33D63854_65A9_4168_8E12_02EDC588A3A8_.wvu.FilterData" localSheetId="0" hidden="1">'ТР нефть'!$A$28:$KA$28</definedName>
    <definedName name="Z_33F8D966_CB59_4B87_8ABB_F675D3CE3CF5_.wvu.FilterData" localSheetId="0" hidden="1">'ТР нефть'!$A$28:$KA$38</definedName>
    <definedName name="Z_341E4D99_2FCA_4154_9590_C8B1E6B8E474_.wvu.FilterData" localSheetId="0" hidden="1">'ТР нефть'!$A$28:$API$39</definedName>
    <definedName name="Z_34455920_ECB2_41FD_8950_196CC7EF4437_.wvu.FilterData" localSheetId="0" hidden="1">'ТР нефть'!$A$28:$KA$38</definedName>
    <definedName name="Z_345D7D06_B9E1_4265_A730_84D6D51C22B9_.wvu.FilterData" localSheetId="0" hidden="1">'ТР нефть'!$A$28:$API$28</definedName>
    <definedName name="Z_345DE6CE_63D4_4C13_BE57_E45E19DB738B_.wvu.FilterData" localSheetId="0" hidden="1">'ТР нефть'!$A$28:$KA$39</definedName>
    <definedName name="Z_34782E84_30C6_41F3_9471_138DFF923F7C_.wvu.FilterData" localSheetId="0" hidden="1">'ТР нефть'!$A$28:$KA$38</definedName>
    <definedName name="Z_34EF4863_6170_4BCF_8CD2_7AF4933AFF22_.wvu.FilterData" localSheetId="0" hidden="1">'ТР нефть'!$A$28:$AQG$38</definedName>
    <definedName name="Z_35CF869A_28E1_4E8D_807C_9625097E7BFF_.wvu.FilterData" localSheetId="0" hidden="1">'ТР нефть'!$A$28:$KA$38</definedName>
    <definedName name="Z_3644188D_84F8_4133_81DC_4FF5FF3E387E_.wvu.FilterData" localSheetId="0" hidden="1">'ТР нефть'!$A$28:$KA$38</definedName>
    <definedName name="Z_365FC956_5209_4F01_B7C1_73A97A0A42D5_.wvu.FilterData" localSheetId="0" hidden="1">'ТР нефть'!$A$28:$KA$38</definedName>
    <definedName name="Z_36E8BACD_E6DD_4F96_AA70_634C8D968770_.wvu.FilterData" localSheetId="0" hidden="1">'ТР нефть'!$A$28:$AQG$38</definedName>
    <definedName name="Z_37D7F27D_4073_4083_BF21_BA1E0E929CE2_.wvu.FilterData" localSheetId="0" hidden="1">'ТР нефть'!$A$28:$AQF$38</definedName>
    <definedName name="Z_3949B72A_AAEF_48AF_86F8_32E3A935D61F_.wvu.FilterData" localSheetId="0" hidden="1">'ТР нефть'!$JS$28:$JS$38</definedName>
    <definedName name="Z_394FB89D_0A3E_4275_8F04_999FD268A0DE_.wvu.FilterData" localSheetId="0" hidden="1">'ТР нефть'!$A$28:$KA$38</definedName>
    <definedName name="Z_39F0E5F6_3482_4BA7_BEF9_4EB13F4F4897_.wvu.FilterData" localSheetId="0" hidden="1">'ТР нефть'!$A$28:$KA$38</definedName>
    <definedName name="Z_39F967A2_02A6_464D_8D37_860557D00050_.wvu.FilterData" localSheetId="0" hidden="1">'ТР нефть'!$A$28:$KA$38</definedName>
    <definedName name="Z_3A172BF4_9AB1_4BE2_9C5F_6EC427D2E1F6_.wvu.FilterData" localSheetId="0" hidden="1">'ТР нефть'!$A$28:$KA$38</definedName>
    <definedName name="Z_3A4C8B59_C34A_4CE5_A9E2_6925452912E2_.wvu.FilterData" localSheetId="0" hidden="1">'ТР нефть'!$A$28:$KA$38</definedName>
    <definedName name="Z_3AA534EA_ADDE_4953_AD4B_4B362CC393F5_.wvu.FilterData" localSheetId="0" hidden="1">'ТР нефть'!$A$28:$KA$38</definedName>
    <definedName name="Z_3ABF8923_FDF0_448C_AEA6_4EDB073039ED_.wvu.FilterData" localSheetId="0" hidden="1">'ТР нефть'!$A$28:$KA$38</definedName>
    <definedName name="Z_3ADADBD0_DB4B_4AF4_8735_92F4794CE039_.wvu.FilterData" localSheetId="0" hidden="1">'ТР нефть'!$A$28:$AQG$39</definedName>
    <definedName name="Z_3B64D95E_E573_496D_BDBC_78869C7EF15C_.wvu.FilterData" localSheetId="0" hidden="1">'ТР нефть'!$A$28:$KA$38</definedName>
    <definedName name="Z_3BA9B865_C3C5_4611_8CED_2477A61582CF_.wvu.FilterData" localSheetId="0" hidden="1">'ТР нефть'!$A$28:$KA$38</definedName>
    <definedName name="Z_3BF455E8_11F1_429E_856B_373A0287D4B9_.wvu.FilterData" localSheetId="0" hidden="1">'ТР нефть'!$A$28:$AQG$38</definedName>
    <definedName name="Z_3C217946_BBC1_4E84_B1F7_9575ACEABA3F_.wvu.FilterData" localSheetId="0" hidden="1">'ТР нефть'!$A$28:$KA$38</definedName>
    <definedName name="Z_3C375833_715B_4A81_BB3C_11131D3CDE3B_.wvu.FilterData" localSheetId="0" hidden="1">'ТР нефть'!$A$28:$KA$38</definedName>
    <definedName name="Z_3C632DE0_8569_4E99_AADE_A19679E53A11_.wvu.FilterData" localSheetId="0" hidden="1">'ТР нефть'!$A$28:$AQF$39</definedName>
    <definedName name="Z_3C7BDDAA_0C44_451F_9ACA_1A381DDC84ED_.wvu.FilterData" localSheetId="0" hidden="1">'ТР нефть'!$A$28:$AQF$39</definedName>
    <definedName name="Z_3C7C36E5_74F1_4CCC_B097_EB4859EBF531_.wvu.FilterData" localSheetId="0" hidden="1">'ТР нефть'!$A$28:$KA$38</definedName>
    <definedName name="Z_3C9BFBFE_E6AC_422E_9E0A_3B3BC599CE6F_.wvu.FilterData" localSheetId="0" hidden="1">'ТР нефть'!$A$28:$AQF$39</definedName>
    <definedName name="Z_3CA24BE9_8C07_4D14_ABC6_23D1C7C41C76_.wvu.FilterData" localSheetId="0" hidden="1">'ТР нефть'!$A$28:$KA$39</definedName>
    <definedName name="Z_3D63EDAD_6347_4C83_AAED_6943CBDD51FE_.wvu.FilterData" localSheetId="0" hidden="1">'ТР нефть'!$A$28:$KA$38</definedName>
    <definedName name="Z_3DE9E9CC_17D8_4F6F_B0F8_1FF24F6F1B08_.wvu.FilterData" localSheetId="0" hidden="1">'ТР нефть'!$A$28:$KA$38</definedName>
    <definedName name="Z_3E08FB6E_A0D9_456C_9D97_496012639E69_.wvu.FilterData" localSheetId="0" hidden="1">'ТР нефть'!$A$28:$API$39</definedName>
    <definedName name="Z_3E0EF16F_3004_496A_94C7_9C63B9D35969_.wvu.FilterData" localSheetId="0" hidden="1">'ТР нефть'!$A$28:$API$39</definedName>
    <definedName name="Z_3E374437_CCAC_4944_9F69_3CE2B7AAD790_.wvu.FilterData" localSheetId="0" hidden="1">'ТР нефть'!$A$28:$KA$38</definedName>
    <definedName name="Z_3E87251F_031C_49D2_B352_0B743C7E351C_.wvu.FilterData" localSheetId="0" hidden="1">'ТР нефть'!$A$28:$KA$38</definedName>
    <definedName name="Z_3EB41C0C_FFFF_49A6_AEAF_9A71EF536F1F_.wvu.FilterData" localSheetId="0" hidden="1">'ТР нефть'!$A$28:$AQF$39</definedName>
    <definedName name="Z_3EBB8F78_F338_4998_81CD_52AEA1665C67_.wvu.FilterData" localSheetId="0" hidden="1">'ТР нефть'!$A$28:$KA$38</definedName>
    <definedName name="Z_3F14B8FF_178F_4BD9_822D_B8E2B6599F15_.wvu.FilterData" localSheetId="0" hidden="1">'ТР нефть'!$A$28:$AQF$38</definedName>
    <definedName name="Z_3F91BE32_C124_4AF8_94BB_BDABE1242CCD_.wvu.FilterData" localSheetId="0" hidden="1">'ТР нефть'!$A$28:$KA$38</definedName>
    <definedName name="Z_4043E4CD_65B1_452C_9CC0_E819163A676F_.wvu.FilterData" localSheetId="0" hidden="1">'ТР нефть'!$A$28:$KA$38</definedName>
    <definedName name="Z_409C2669_0746_42B8_A0D9_A7E08FA1CFE3_.wvu.FilterData" localSheetId="0" hidden="1">'ТР нефть'!$A$28:$KA$38</definedName>
    <definedName name="Z_409E21AC_45C1_4E33_A039_69F722ED92B1_.wvu.FilterData" localSheetId="0" hidden="1">'ТР нефть'!$A$28:$KA$39</definedName>
    <definedName name="Z_41054D37_7C71_4A42_85B3_A4A3E8A324E2_.wvu.FilterData" localSheetId="0" hidden="1">'ТР нефть'!$A$28:$AQG$39</definedName>
    <definedName name="Z_4159F285_373C_42C7_8227_4C533BD04B3B_.wvu.FilterData" localSheetId="0" hidden="1">'ТР нефть'!$A$28:$AQG$28</definedName>
    <definedName name="Z_41AA36B9_3623_4F76_B796_91B2C8A35049_.wvu.FilterData" localSheetId="0" hidden="1">'ТР нефть'!$A$28:$API$39</definedName>
    <definedName name="Z_420D3EFB_369F_4600_9ED3_682D40C61036_.wvu.FilterData" localSheetId="0" hidden="1">'ТР нефть'!$A$28:$KA$38</definedName>
    <definedName name="Z_42141B33_BE80_427C_8C12_87E150F45B68_.wvu.FilterData" localSheetId="0" hidden="1">'ТР нефть'!$A$28:$AQG$38</definedName>
    <definedName name="Z_42344247_9F55_405C_AFE1_582D9401A479_.wvu.FilterData" localSheetId="0" hidden="1">'ТР нефть'!$A$28:$AQG$38</definedName>
    <definedName name="Z_425D5D24_C09A_4717_9CC0_516F1BB7BD8E_.wvu.FilterData" localSheetId="0" hidden="1">'ТР нефть'!$A$28:$KA$39</definedName>
    <definedName name="Z_43F11674_589A_41B4_8AAC_8E4DB1C41086_.wvu.FilterData" localSheetId="0" hidden="1">'ТР нефть'!$A$28:$KA$38</definedName>
    <definedName name="Z_44E0F907_5862_4EAB_9DE2_53BDDD932D97_.wvu.FilterData" localSheetId="0" hidden="1">'ТР нефть'!$A$28:$AQG$39</definedName>
    <definedName name="Z_44EE2FE8_4BBB_4BBE_8E77_F0E112CF55D1_.wvu.FilterData" localSheetId="0" hidden="1">'ТР нефть'!$A$28:$API$38</definedName>
    <definedName name="Z_45160E31_15B7_4563_966F_B2CA4D6A2482_.wvu.FilterData" localSheetId="0" hidden="1">'ТР нефть'!$A$28:$API$38</definedName>
    <definedName name="Z_452DA663_BCE4_4819_A790_85224E40A115_.wvu.FilterData" localSheetId="0" hidden="1">'ТР нефть'!$A$28:$API$39</definedName>
    <definedName name="Z_4538B952_50C9_490C_9AE3_BEFD8250C826_.wvu.FilterData" localSheetId="0" hidden="1">'ТР нефть'!$A$28:$AQF$28</definedName>
    <definedName name="Z_454FE769_CF40_47B6_9153_20D9EAED5134_.wvu.FilterData" localSheetId="0" hidden="1">'ТР нефть'!$A$28:$AQG$38</definedName>
    <definedName name="Z_46417D4F_0BEA_4F2C_B370_09451459784F_.wvu.FilterData" localSheetId="0" hidden="1">'ТР нефть'!$A$28:$AQF$38</definedName>
    <definedName name="Z_46A71F96_2317_4520_A20A_04D2769CD55D_.wvu.FilterData" localSheetId="0" hidden="1">'ТР нефть'!$A$28:$KA$38</definedName>
    <definedName name="Z_477B6F2F_B215_4CA8_897A_97F9983D2287_.wvu.FilterData" localSheetId="0" hidden="1">'ТР нефть'!$A$28:$AQG$38</definedName>
    <definedName name="Z_47998505_5DDE_48A5_B199_4F006502509C_.wvu.FilterData" localSheetId="0" hidden="1">'ТР нефть'!$A$28:$KA$39</definedName>
    <definedName name="Z_480B2731_6C9F_485A_960F_EC60EC42E1BF_.wvu.FilterData" localSheetId="0" hidden="1">'ТР нефть'!$A$28:$KA$38</definedName>
    <definedName name="Z_482B9563_4FEC_4F78_B2B1_77404A21C23B_.wvu.FilterData" localSheetId="0" hidden="1">'ТР нефть'!$A$28:$KA$39</definedName>
    <definedName name="Z_48750423_CC01_40A3_82AA_1C28DBD0A369_.wvu.FilterData" localSheetId="0" hidden="1">'ТР нефть'!$A$28:$KA$38</definedName>
    <definedName name="Z_48B557D0_92DE_4EEA_AA7A_3547F0DF9049_.wvu.FilterData" localSheetId="0" hidden="1">'ТР нефть'!$A$28:$KA$38</definedName>
    <definedName name="Z_49B78EAC_56E0_4B84_86D4_8B60F8127FCB_.wvu.FilterData" localSheetId="0" hidden="1">'ТР нефть'!$A$28:$KA$38</definedName>
    <definedName name="Z_4A05455F_8747_4525_B31E_8518FA352B50_.wvu.FilterData" localSheetId="0" hidden="1">'ТР нефть'!$A$28:$KA$39</definedName>
    <definedName name="Z_4A877774_3677_4D11_B8CA_5F1FF24700F5_.wvu.FilterData" localSheetId="0" hidden="1">'ТР нефть'!$A$28:$API$39</definedName>
    <definedName name="Z_4AAA5EDE_0D35_4D44_AEC7_984FB760D6AF_.wvu.FilterData" localSheetId="0" hidden="1">'ТР нефть'!$A$28:$AQF$39</definedName>
    <definedName name="Z_4B230172_5AA0_44FD_B9E7_C47513B09D87_.wvu.Cols" localSheetId="0" hidden="1">'ТР нефть'!$F:$F,'ТР нефть'!$H:$H,'ТР нефть'!#REF!,'ТР нефть'!$Q:$AD,'ТР нефть'!$AF:$AG,'ТР нефть'!$AJ:$AK,'ТР нефть'!$AN:$AS,'ТР нефть'!$AU:$BI,'ТР нефть'!$BM:$BM,'ТР нефть'!#REF!,'ТР нефть'!$CF:$CF,'ТР нефть'!#REF!,'ТР нефть'!$CV:$CV,'ТР нефть'!$DE:$DY</definedName>
    <definedName name="Z_4B230172_5AA0_44FD_B9E7_C47513B09D87_.wvu.FilterData" localSheetId="0" hidden="1">'ТР нефть'!$A$28:$KA$38</definedName>
    <definedName name="Z_4B230172_5AA0_44FD_B9E7_C47513B09D87_.wvu.PrintArea" localSheetId="0" hidden="1">'ТР нефть'!$A$1:$DD$50</definedName>
    <definedName name="Z_4B230172_5AA0_44FD_B9E7_C47513B09D87_.wvu.Rows" localSheetId="0" hidden="1">'ТР нефть'!$1:$23</definedName>
    <definedName name="Z_4B62CA01_2807_40EE_AC44_31DB25BFD7AC_.wvu.FilterData" localSheetId="0" hidden="1">'ТР нефть'!$A$28:$KA$38</definedName>
    <definedName name="Z_4BECE511_10C1_46BE_91E9_38BE161E7616_.wvu.FilterData" localSheetId="0" hidden="1">'ТР нефть'!$A$28:$AQG$38</definedName>
    <definedName name="Z_4C497335_3C95_443C_86A0_76BB7298CF07_.wvu.FilterData" localSheetId="0" hidden="1">'ТР нефть'!$A$28:$API$38</definedName>
    <definedName name="Z_4C81ABE3_AF46_41B1_9932_7E075CA3392E_.wvu.FilterData" localSheetId="0" hidden="1">'ТР нефть'!$A$28:$AQF$39</definedName>
    <definedName name="Z_4D244E1D_128A_4427_90CD_B9FB06B9CADE_.wvu.FilterData" localSheetId="0" hidden="1">'ТР нефть'!$A$28:$AQF$39</definedName>
    <definedName name="Z_4D628E68_F998_4D6F_9FC8_D02B08F058C8_.wvu.FilterData" localSheetId="0" hidden="1">'ТР нефть'!$A$28:$KA$28</definedName>
    <definedName name="Z_4DD86D0B_E929_4845_B735_25367CD29BB5_.wvu.FilterData" localSheetId="0" hidden="1">'ТР нефть'!$A$28:$AQF$38</definedName>
    <definedName name="Z_4E130FCB_2585_4835_A4B4_1B003FF2C555_.wvu.FilterData" localSheetId="0" hidden="1">'ТР нефть'!$A$28:$KA$38</definedName>
    <definedName name="Z_4E2FC4AB_D5BC_449C_A1B5_19AAFC72007C_.wvu.FilterData" localSheetId="0" hidden="1">'ТР нефть'!$A$28:$KA$38</definedName>
    <definedName name="Z_4E9E056F_4494_42BB_9580_A2B97BB13957_.wvu.FilterData" localSheetId="0" hidden="1">'ТР нефть'!$A$28:$KA$38</definedName>
    <definedName name="Z_505B9CA4_B0ED_44F3_BF85_562ECED206CB_.wvu.Cols" localSheetId="0" hidden="1">'ТР нефть'!$A:$A,'ТР нефть'!$C:$G,'ТР нефть'!$K:$AS,'ТР нефть'!$AU:$BI,'ТР нефть'!$BO:$BR,'ТР нефть'!$CV:$CV,'ТР нефть'!$KE:$KF</definedName>
    <definedName name="Z_505B9CA4_B0ED_44F3_BF85_562ECED206CB_.wvu.FilterData" localSheetId="0" hidden="1">'ТР нефть'!$A$28:$AQG$39</definedName>
    <definedName name="Z_505B9CA4_B0ED_44F3_BF85_562ECED206CB_.wvu.PrintArea" localSheetId="0" hidden="1">'ТР нефть'!$B$1:$DD$50</definedName>
    <definedName name="Z_505B9CA4_B0ED_44F3_BF85_562ECED206CB_.wvu.PrintTitles" localSheetId="0" hidden="1">'ТР нефть'!$25:$28</definedName>
    <definedName name="Z_505B9CA4_B0ED_44F3_BF85_562ECED206CB_.wvu.Rows" localSheetId="0" hidden="1">'ТР нефть'!$1:$24</definedName>
    <definedName name="Z_50AFC219_7AFE_47AA_89D0_C182E9E3ECA7_.wvu.FilterData" localSheetId="0" hidden="1">'ТР нефть'!$A$28:$KA$38</definedName>
    <definedName name="Z_50FD8392_0877_4209_A446_EAC740ED644B_.wvu.FilterData" localSheetId="0" hidden="1">'ТР нефть'!$A$28:$KA$38</definedName>
    <definedName name="Z_5187A6D4_697D_46FA_917B_BDD28D15429C_.wvu.FilterData" localSheetId="0" hidden="1">'ТР нефть'!$A$28:$AQG$38</definedName>
    <definedName name="Z_518F7893_0553_4594_8A30_258BA82AB4C5_.wvu.FilterData" localSheetId="0" hidden="1">'ТР нефть'!$A$28:$API$38</definedName>
    <definedName name="Z_5258A29F_0A85_4FAD_843D_99F053B96682_.wvu.FilterData" localSheetId="0" hidden="1">'ТР нефть'!$A$28:$KA$38</definedName>
    <definedName name="Z_5265DE90_2EEF_4035_B8C5_D43D31BC82FA_.wvu.FilterData" localSheetId="0" hidden="1">'ТР нефть'!$A$28:$AQG$39</definedName>
    <definedName name="Z_527BFE65_D1B6_4A12_8523_6C64BE1117C3_.wvu.FilterData" localSheetId="0" hidden="1">'ТР нефть'!$A$28:$KA$38</definedName>
    <definedName name="Z_52CF18A5_A971_486C_BB17_13F4DB35C324_.wvu.FilterData" localSheetId="0" hidden="1">'ТР нефть'!$A$28:$AQF$39</definedName>
    <definedName name="Z_52F5C65E_68FD_411F_AF16_AE664797A495_.wvu.FilterData" localSheetId="0" hidden="1">'ТР нефть'!$A$28:$KA$38</definedName>
    <definedName name="Z_532D5A00_25F7_437D_9A73_AD8D2A17ABFC_.wvu.FilterData" localSheetId="0" hidden="1">'ТР нефть'!$A$28:$KA$38</definedName>
    <definedName name="Z_5388A142_93DF_469F_A569_423A4D2F26C9_.wvu.FilterData" localSheetId="0" hidden="1">'ТР нефть'!$A$28:$AQF$38</definedName>
    <definedName name="Z_53B07AD6_E433_4AD1_9A5E_D603393EE1BF_.wvu.FilterData" localSheetId="0" hidden="1">'ТР нефть'!$A$28:$KA$39</definedName>
    <definedName name="Z_53C000BD_16F2_4D69_A7FF_023BC07C4815_.wvu.FilterData" localSheetId="0" hidden="1">'ТР нефть'!$A$28:$AQF$39</definedName>
    <definedName name="Z_53ED8B04_E299_4DA5_8EFD_7B318EA24BD9_.wvu.FilterData" localSheetId="0" hidden="1">'ТР нефть'!$A$28:$AQG$39</definedName>
    <definedName name="Z_5529A6E8_D27B_4413_80B8_CB1D9D95CFA4_.wvu.Cols" localSheetId="0" hidden="1">'ТР нефть'!$A:$A,'ТР нефть'!$F:$F,'ТР нефть'!$Q:$AD,'ТР нефть'!$AF:$AG,'ТР нефть'!$AJ:$AK,'ТР нефть'!$AN:$AS,'ТР нефть'!$AU:$BI,'ТР нефть'!$BM:$BM,'ТР нефть'!$BO:$BR,'ТР нефть'!$CF:$CF,'ТР нефть'!$CV:$CV,'ТР нефть'!$CX:$DY,'ТР нефть'!$KE:$KF,'ТР нефть'!$KH:$KH,'ТР нефть'!$KK:$AQF</definedName>
    <definedName name="Z_5529A6E8_D27B_4413_80B8_CB1D9D95CFA4_.wvu.FilterData" localSheetId="0" hidden="1">'ТР нефть'!$A$28:$AQF$38</definedName>
    <definedName name="Z_5529A6E8_D27B_4413_80B8_CB1D9D95CFA4_.wvu.PrintArea" localSheetId="0" hidden="1">'ТР нефть'!$B$1:$DE$50</definedName>
    <definedName name="Z_5529A6E8_D27B_4413_80B8_CB1D9D95CFA4_.wvu.PrintTitles" localSheetId="0" hidden="1">'ТР нефть'!$25:$28</definedName>
    <definedName name="Z_5529A6E8_D27B_4413_80B8_CB1D9D95CFA4_.wvu.Rows" localSheetId="0" hidden="1">'ТР нефть'!$1:$24</definedName>
    <definedName name="Z_558E6CC9_DD1E_4A44_83D5_AEDD16D7AE76_.wvu.FilterData" localSheetId="0" hidden="1">'ТР нефть'!$A$28:$KA$38</definedName>
    <definedName name="Z_56289D28_1343_462F_B945_987EE0531C66_.wvu.FilterData" localSheetId="0" hidden="1">'ТР нефть'!$A$28:$API$39</definedName>
    <definedName name="Z_5697FE63_5030_4A71_A0D4_9B639CBC1FD1_.wvu.FilterData" localSheetId="0" hidden="1">'ТР нефть'!$A$28:$KA$38</definedName>
    <definedName name="Z_56CC103F_3777_4D9D_84E5_9BF5CE40D45C_.wvu.FilterData" localSheetId="0" hidden="1">'ТР нефть'!$A$28:$KA$38</definedName>
    <definedName name="Z_56D7CA11_ABE9_4BD3_BC99_8AD49BF4CB50_.wvu.FilterData" localSheetId="0" hidden="1">'ТР нефть'!$A$28:$API$28</definedName>
    <definedName name="Z_56DBB119_F072_4D51_A83C_141C9EF19BA6_.wvu.FilterData" localSheetId="0" hidden="1">'ТР нефть'!$A$28:$KA$39</definedName>
    <definedName name="Z_570C06A1_21B7_4A01_8894_F389F64BD34E_.wvu.FilterData" localSheetId="0" hidden="1">'ТР нефть'!$A$28:$KA$38</definedName>
    <definedName name="Z_57565816_6AAE_4FD6_9B83_A5891B3F8732_.wvu.Cols" localSheetId="0" hidden="1">'ТР нефть'!$L:$BW,'ТР нефть'!$CF:$CF,'ТР нефть'!$DE:$DY</definedName>
    <definedName name="Z_57565816_6AAE_4FD6_9B83_A5891B3F8732_.wvu.FilterData" localSheetId="0" hidden="1">'ТР нефть'!$A$28:$AQF$39</definedName>
    <definedName name="Z_57565816_6AAE_4FD6_9B83_A5891B3F8732_.wvu.PrintArea" localSheetId="0" hidden="1">'ТР нефть'!$B$1:$DE$50</definedName>
    <definedName name="Z_57565816_6AAE_4FD6_9B83_A5891B3F8732_.wvu.PrintTitles" localSheetId="0" hidden="1">'ТР нефть'!$25:$28</definedName>
    <definedName name="Z_57565816_6AAE_4FD6_9B83_A5891B3F8732_.wvu.Rows" localSheetId="0" hidden="1">'ТР нефть'!$1:$24</definedName>
    <definedName name="Z_5771B1C7_53B1_4F1F_BD57_D5CCA59A436A_.wvu.FilterData" localSheetId="0" hidden="1">'ТР нефть'!$A$28:$AQG$39</definedName>
    <definedName name="Z_581A4E74_9470_4635_8C9D_C81CD28DC0BC_.wvu.FilterData" localSheetId="0" hidden="1">'ТР нефть'!$A$28:$AQF$39</definedName>
    <definedName name="Z_581EA239_65E9_49E1_BD3A_E9C870F62E0B_.wvu.FilterData" localSheetId="0" hidden="1">'ТР нефть'!$A$28:$AQG$39</definedName>
    <definedName name="Z_583911C4_7AA6_4AA5_8D1C_E813891DCD63_.wvu.FilterData" localSheetId="0" hidden="1">'ТР нефть'!$A$28:$AQG$39</definedName>
    <definedName name="Z_586476C8_1F98_4614_AE65_9287B02F9851_.wvu.FilterData" localSheetId="0" hidden="1">'ТР нефть'!$A$28:$AQG$38</definedName>
    <definedName name="Z_58718B4F_1644_4413_B94B_940E57B4FE8E_.wvu.FilterData" localSheetId="0" hidden="1">'ТР нефть'!$A$28:$AQF$39</definedName>
    <definedName name="Z_594DA632_C9CE_4589_989C_C12054941BC6_.wvu.FilterData" localSheetId="0" hidden="1">'ТР нефть'!$A$28:$API$39</definedName>
    <definedName name="Z_594E535F_C0C8_4620_9BBF_C31E478682A8_.wvu.FilterData" localSheetId="0" hidden="1">'ТР нефть'!$A$28:$KA$39</definedName>
    <definedName name="Z_59A7FA3D_4090_438B_AD45_EA003092DBA0_.wvu.FilterData" localSheetId="0" hidden="1">'ТР нефть'!$A$28:$API$39</definedName>
    <definedName name="Z_5AC050CA_33EF_4CB9_9FC8_0C01CC6BDD25_.wvu.FilterData" localSheetId="0" hidden="1">'ТР нефть'!$A$28:$KA$39</definedName>
    <definedName name="Z_5AFFC51F_7A63_4039_8F75_84954C1C2FD3_.wvu.FilterData" localSheetId="0" hidden="1">'ТР нефть'!$A$28:$AQG$38</definedName>
    <definedName name="Z_5B227730_9D9D_49BC_8D45_BAAB67A17A58_.wvu.FilterData" localSheetId="0" hidden="1">'ТР нефть'!$A$28:$KA$39</definedName>
    <definedName name="Z_5B87427B_55C0_4484_B929_7EAA7FA19CDA_.wvu.FilterData" localSheetId="0" hidden="1">'ТР нефть'!$A$28:$KA$28</definedName>
    <definedName name="Z_5BB961F9_7843_465A_9387_D02E950FFBAD_.wvu.FilterData" localSheetId="0" hidden="1">'ТР нефть'!$A$28:$API$38</definedName>
    <definedName name="Z_5D20FEC8_FA54_46DD_BB68_3A6BC79B4691_.wvu.FilterData" localSheetId="0" hidden="1">'ТР нефть'!$A$28:$KA$38</definedName>
    <definedName name="Z_5D3CE141_6BF5_4754_B187_6C69A2FF3D58_.wvu.FilterData" localSheetId="0" hidden="1">'ТР нефть'!$A$28:$KA$39</definedName>
    <definedName name="Z_5D3EDBD4_E598_4885_B428_C5B59CE64E62_.wvu.FilterData" localSheetId="0" hidden="1">'ТР нефть'!$A$28:$AQF$39</definedName>
    <definedName name="Z_5D461612_7ABE_45DA_815E_0B2D077CE6C0_.wvu.FilterData" localSheetId="0" hidden="1">'ТР нефть'!$A$28:$API$38</definedName>
    <definedName name="Z_5D57DDA2_BC50_4347_AA8F_2CDCFA93B771_.wvu.FilterData" localSheetId="0" hidden="1">'ТР нефть'!$A$28:$KA$38</definedName>
    <definedName name="Z_5D9E035D_13B2_4F00_AD4F_D338D4B211A2_.wvu.FilterData" localSheetId="0" hidden="1">'ТР нефть'!$A$28:$KA$38</definedName>
    <definedName name="Z_5DA4D86C_8984_446B_86A2_A481BE507D0C_.wvu.FilterData" localSheetId="0" hidden="1">'ТР нефть'!$A$28:$KA$38</definedName>
    <definedName name="Z_5EE98220_0796_4D89_BC61_F17B2C71CC82_.wvu.FilterData" localSheetId="0" hidden="1">'ТР нефть'!$A$28:$AQF$28</definedName>
    <definedName name="Z_5F8D84AA_4987_46BA_A794_4586732F4EEA_.wvu.FilterData" localSheetId="0" hidden="1">'ТР нефть'!$A$28:$AQF$39</definedName>
    <definedName name="Z_5FBB3A27_6768_4A50_A558_D66069E723A6_.wvu.FilterData" localSheetId="0" hidden="1">'ТР нефть'!$A$28:$KA$38</definedName>
    <definedName name="Z_5FF9226F_DFFD_4111_AC27_1B66262E9AC9_.wvu.FilterData" localSheetId="0" hidden="1">'ТР нефть'!$A$28:$KA$39</definedName>
    <definedName name="Z_60B8E855_5428_4DF3_A419_83E9B0D60873_.wvu.FilterData" localSheetId="0" hidden="1">'ТР нефть'!$A$28:$KA$38</definedName>
    <definedName name="Z_60BAC7DF_2B90_455E_9B87_73FB77F5149C_.wvu.FilterData" localSheetId="0" hidden="1">'ТР нефть'!$A$28:$KA$38</definedName>
    <definedName name="Z_611B0384_13B6_4163_85D4_D7BAD4A34B7F_.wvu.FilterData" localSheetId="0" hidden="1">'ТР нефть'!$A$28:$KA$38</definedName>
    <definedName name="Z_614B9FFD_795C_4359_BC5C_C828D3EB8FF4_.wvu.FilterData" localSheetId="0" hidden="1">'ТР нефть'!$A$28:$KA$38</definedName>
    <definedName name="Z_616DE0EA_5C33_4EBA_8C96_AAD5C41D228E_.wvu.FilterData" localSheetId="0" hidden="1">'ТР нефть'!$A$28:$AQF$38</definedName>
    <definedName name="Z_618C8F3B_B39B_4220_B47E_F8300B073BCB_.wvu.FilterData" localSheetId="0" hidden="1">'ТР нефть'!$A$28:$KA$38</definedName>
    <definedName name="Z_61A88C9D_BAD5_4A8B_AD01_83A5C9A26D07_.wvu.FilterData" localSheetId="0" hidden="1">'ТР нефть'!$A$28:$AQG$28</definedName>
    <definedName name="Z_61B2C8AC_94BF_48E9_9F24_B5DC591F2B52_.wvu.FilterData" localSheetId="0" hidden="1">'ТР нефть'!$A$28:$KA$39</definedName>
    <definedName name="Z_61F513A0_CD04_4208_BB7B_EF94B71B5D2E_.wvu.FilterData" localSheetId="0" hidden="1">'ТР нефть'!$A$28:$KA$39</definedName>
    <definedName name="Z_62D617EA_3F8C_46E4_B7ED_ED910224A2D5_.wvu.FilterData" localSheetId="0" hidden="1">'ТР нефть'!$A$28:$KA$38</definedName>
    <definedName name="Z_639283DD_E56B_444F_9272_F6B08C176AFA_.wvu.FilterData" localSheetId="0" hidden="1">'ТР нефть'!$A$28:$KA$38</definedName>
    <definedName name="Z_643C4347_DA7A_4263_9E3C_C2670B202436_.wvu.FilterData" localSheetId="0" hidden="1">'ТР нефть'!$A$28:$KA$39</definedName>
    <definedName name="Z_646EEC27_EF51_4592_B2E6_31EBB30A4392_.wvu.FilterData" localSheetId="0" hidden="1">'ТР нефть'!$A$28:$AQF$39</definedName>
    <definedName name="Z_64AED274_0AC5_4073_A8E8_0BFE8B139ADB_.wvu.FilterData" localSheetId="0" hidden="1">'ТР нефть'!$A$28:$KA$39</definedName>
    <definedName name="Z_64FF025B_D67B_48E4_96AE_F2F1161446A6_.wvu.FilterData" localSheetId="0" hidden="1">'ТР нефть'!$A$28:$API$39</definedName>
    <definedName name="Z_650D59C1_D0C2_4E43_B007_C74F94112652_.wvu.FilterData" localSheetId="0" hidden="1">'ТР нефть'!$A$28:$AQF$39</definedName>
    <definedName name="Z_653CED6C_F12C_4D44_829B_170E9BC30DC7_.wvu.FilterData" localSheetId="0" hidden="1">'ТР нефть'!$A$28:$KA$38</definedName>
    <definedName name="Z_65C10F07_80E7_4CEC_898C_E4343C1C8396_.wvu.FilterData" localSheetId="0" hidden="1">'ТР нефть'!$A$28:$AQF$39</definedName>
    <definedName name="Z_665D9074_70F5_4D62_9A97_CF6B79E4C031_.wvu.FilterData" localSheetId="0" hidden="1">'ТР нефть'!$A$28:$KA$38</definedName>
    <definedName name="Z_665DBE3F_99B2_40B5_BF2A_82C10B45920D_.wvu.FilterData" localSheetId="0" hidden="1">'ТР нефть'!$A$28:$AQF$38</definedName>
    <definedName name="Z_66F01C8A_5EA0_4191_B80E_6DA3ACC2EA87_.wvu.FilterData" localSheetId="0" hidden="1">'ТР нефть'!$A$28:$KA$38</definedName>
    <definedName name="Z_673F4D1A_4E2F_4563_AB14_8D2BE8C67838_.wvu.FilterData" localSheetId="0" hidden="1">'ТР нефть'!$A$28:$AQG$28</definedName>
    <definedName name="Z_676211AF_AC47_4019_9471_F9F6EF450CB1_.wvu.FilterData" localSheetId="0" hidden="1">'ТР нефть'!$A$28:$AQF$39</definedName>
    <definedName name="Z_6777663E_19D9_43BB_9932_7BAF30F4EBF6_.wvu.FilterData" localSheetId="0" hidden="1">'ТР нефть'!$A$28:$KA$38</definedName>
    <definedName name="Z_67CBB17D_F3C6_4267_B403_8DF7722296B2_.wvu.FilterData" localSheetId="0" hidden="1">'ТР нефть'!$A$28:$KA$38</definedName>
    <definedName name="Z_6910A4B3_8B0E_41AB_800A_A4FD567E19D2_.wvu.FilterData" localSheetId="0" hidden="1">'ТР нефть'!$A$28:$KA$39</definedName>
    <definedName name="Z_69A59BC9_EB65_4E74_9950_C87A8F2AC798_.wvu.FilterData" localSheetId="0" hidden="1">'ТР нефть'!$A$28:$API$38</definedName>
    <definedName name="Z_69B2A33C_6785_4306_8073_ED958E3097BC_.wvu.FilterData" localSheetId="0" hidden="1">'ТР нефть'!$A$28:$AQF$38</definedName>
    <definedName name="Z_69D6630B_8790_4349_A9AC_809BB76F21DD_.wvu.FilterData" localSheetId="0" hidden="1">'ТР нефть'!$A$28:$KA$38</definedName>
    <definedName name="Z_6A044937_6F14_4AAF_B8D7_6F3F43F02003_.wvu.FilterData" localSheetId="0" hidden="1">'ТР нефть'!$A$28:$KA$39</definedName>
    <definedName name="Z_6A8DD3AE_DCF6_4887_AEFE_EA2852EF8F96_.wvu.FilterData" localSheetId="0" hidden="1">'ТР нефть'!$A$28:$AQF$39</definedName>
    <definedName name="Z_6B7A60C0_891E_4803_86AA_EBF00C428F58_.wvu.FilterData" localSheetId="0" hidden="1">'ТР нефть'!$A$28:$KA$39</definedName>
    <definedName name="Z_6C2509A3_0A21_4837_BF3E_E568C59C6196_.wvu.FilterData" localSheetId="0" hidden="1">'ТР нефть'!$A$28:$KA$38</definedName>
    <definedName name="Z_6C52920D_6586_43D5_9BC4_8DCF4852A539_.wvu.FilterData" localSheetId="0" hidden="1">'ТР нефть'!$A$28:$AQF$38</definedName>
    <definedName name="Z_6CFD2CD0_78AF_490A_BD54_6385C3F3BB75_.wvu.FilterData" localSheetId="0" hidden="1">'ТР нефть'!$A$28:$AQG$38</definedName>
    <definedName name="Z_6D8B5E10_9638_4D05_B6C4_6355F02FAF72_.wvu.FilterData" localSheetId="0" hidden="1">'ТР нефть'!$A$28:$KA$38</definedName>
    <definedName name="Z_6E01AF48_0637_4AC0_97A8_118610798DA7_.wvu.FilterData" localSheetId="0" hidden="1">'ТР нефть'!$A$28:$KA$39</definedName>
    <definedName name="Z_6EBD3C73_14AC_4652_8807_2C98CA219AD4_.wvu.FilterData" localSheetId="0" hidden="1">'ТР нефть'!$A$28:$AQF$39</definedName>
    <definedName name="Z_6EDFC7A4_608B_4C7B_9CE1_1325BF8643FF_.wvu.FilterData" localSheetId="0" hidden="1">'ТР нефть'!$A$28:$API$38</definedName>
    <definedName name="Z_6EE0F48B_A987_40AB_A012_9A7EB229C825_.wvu.FilterData" localSheetId="0" hidden="1">'ТР нефть'!$A$28:$API$39</definedName>
    <definedName name="Z_6F6C39B5_32E1_4FB6_A5D9_B09D6D17318C_.wvu.FilterData" localSheetId="0" hidden="1">'ТР нефть'!$A$28:$KA$38</definedName>
    <definedName name="Z_6F7F802A_64C5_4B8D_95E2_65593CEE0AB3_.wvu.FilterData" localSheetId="0" hidden="1">'ТР нефть'!$A$28:$AQF$38</definedName>
    <definedName name="Z_6FB13568_F63A_45A2_8716_1ACBBF336397_.wvu.FilterData" localSheetId="0" hidden="1">'ТР нефть'!$A$28:$KA$39</definedName>
    <definedName name="Z_6FD1EC95_3CFC_4C08_ADA9_4B94C13C5A40_.wvu.FilterData" localSheetId="0" hidden="1">'ТР нефть'!$A$28:$KA$39</definedName>
    <definedName name="Z_704DBCE5_190B_4E0A_98B5_93ADE3A6FC07_.wvu.Cols" localSheetId="0" hidden="1">'ТР нефть'!$A:$A,'ТР нефть'!$C:$H,'ТР нефть'!$K:$AS,'ТР нефть'!$AU:$BW,'ТР нефть'!$BY:$BY,'ТР нефть'!$CF:$CF,'ТР нефть'!$CV:$DY</definedName>
    <definedName name="Z_704DBCE5_190B_4E0A_98B5_93ADE3A6FC07_.wvu.FilterData" localSheetId="0" hidden="1">'ТР нефть'!$A$28:$AQF$39</definedName>
    <definedName name="Z_704DBCE5_190B_4E0A_98B5_93ADE3A6FC07_.wvu.PrintArea" localSheetId="0" hidden="1">'ТР нефть'!$B$1:$DE$50</definedName>
    <definedName name="Z_704DBCE5_190B_4E0A_98B5_93ADE3A6FC07_.wvu.PrintTitles" localSheetId="0" hidden="1">'ТР нефть'!$25:$28</definedName>
    <definedName name="Z_704DBCE5_190B_4E0A_98B5_93ADE3A6FC07_.wvu.Rows" localSheetId="0" hidden="1">'ТР нефть'!$1:$24</definedName>
    <definedName name="Z_713C2427_A2D3_44D7_BBC8_350E227A0A0E_.wvu.FilterData" localSheetId="0" hidden="1">'ТР нефть'!$A$28:$KA$39</definedName>
    <definedName name="Z_717A96D5_E51B_436B_A9B1_2C4818E648BA_.wvu.FilterData" localSheetId="0" hidden="1">'ТР нефть'!$A$28:$AQF$38</definedName>
    <definedName name="Z_717B6596_8A4F_4D33_A758_F2BC5561B4EA_.wvu.FilterData" localSheetId="0" hidden="1">'ТР нефть'!$A$28:$AQF$39</definedName>
    <definedName name="Z_727442BF_2F83_46F5_AD19_58BE7C9FB45F_.wvu.FilterData" localSheetId="0" hidden="1">'ТР нефть'!$A$28:$API$39</definedName>
    <definedName name="Z_72E6E49D_8949_4A18_B6F6_D7A98C4E57A8_.wvu.FilterData" localSheetId="0" hidden="1">'ТР нефть'!$A$28:$KA$39</definedName>
    <definedName name="Z_72FFDFF1_5CC9_48ED_8E7A_43E66451324E_.wvu.FilterData" localSheetId="0" hidden="1">'ТР нефть'!$A$28:$KA$38</definedName>
    <definedName name="Z_736432E6_25A9_42A6_95F0_C08B1610B475_.wvu.FilterData" localSheetId="0" hidden="1">'ТР нефть'!$A$28:$KA$38</definedName>
    <definedName name="Z_739642CE_04B7_4055_989B_9449A48705D9_.wvu.FilterData" localSheetId="0" hidden="1">'ТР нефть'!$A$28:$KA$38</definedName>
    <definedName name="Z_73FCBC7C_F146_4AB6_BE53_2F40422C606A_.wvu.FilterData" localSheetId="0" hidden="1">'ТР нефть'!$A$28:$KA$39</definedName>
    <definedName name="Z_74108AB7_1B72_461E_B15C_5280C20A568E_.wvu.FilterData" localSheetId="0" hidden="1">'ТР нефть'!$A$28:$KA$38</definedName>
    <definedName name="Z_74853B2B_C3B0_41A0_B8BE_A2B463B30088_.wvu.FilterData" localSheetId="0" hidden="1">'ТР нефть'!$A$28:$AQF$38</definedName>
    <definedName name="Z_75305C22_9AFA_43B4_B183_435F72A3C5E2_.wvu.FilterData" localSheetId="0" hidden="1">'ТР нефть'!$A$28:$KA$38</definedName>
    <definedName name="Z_757DF14D_E660_492B_AFD6_6CC1C6A8D586_.wvu.FilterData" localSheetId="0" hidden="1">'ТР нефть'!$A$28:$KA$38</definedName>
    <definedName name="Z_76657FA6_5C93_4B43_9B2C_B108A2FD469C_.wvu.FilterData" localSheetId="0" hidden="1">'ТР нефть'!$A$28:$KA$39</definedName>
    <definedName name="Z_77037AC6_5910_4654_AB25_D5D6F5805560_.wvu.FilterData" localSheetId="0" hidden="1">'ТР нефть'!$A$28:$API$39</definedName>
    <definedName name="Z_77141914_F19F_4DD7_98B1_60E3C4FC6D1B_.wvu.Cols" localSheetId="0" hidden="1">'ТР нефть'!$A:$A,'ТР нефть'!$F:$F,'ТР нефть'!$K:$AS,'ТР нефть'!$AU:$BI,'ТР нефть'!$BM:$BW,'ТР нефть'!$BY:$BY,'ТР нефть'!$CF:$CF,'ТР нефть'!$CV:$DY</definedName>
    <definedName name="Z_77141914_F19F_4DD7_98B1_60E3C4FC6D1B_.wvu.FilterData" localSheetId="0" hidden="1">'ТР нефть'!$A$28:$AQF$38</definedName>
    <definedName name="Z_77141914_F19F_4DD7_98B1_60E3C4FC6D1B_.wvu.PrintArea" localSheetId="0" hidden="1">'ТР нефть'!$B$1:$DE$50</definedName>
    <definedName name="Z_77141914_F19F_4DD7_98B1_60E3C4FC6D1B_.wvu.PrintTitles" localSheetId="0" hidden="1">'ТР нефть'!$25:$28</definedName>
    <definedName name="Z_77141914_F19F_4DD7_98B1_60E3C4FC6D1B_.wvu.Rows" localSheetId="0" hidden="1">'ТР нефть'!$1:$24</definedName>
    <definedName name="Z_77645787_5921_4CDC_ABE3_CA4DD53CEEFD_.wvu.FilterData" localSheetId="0" hidden="1">'ТР нефть'!$A$28:$AQF$39</definedName>
    <definedName name="Z_785253E0_4F53_4BB8_8E3B_BAE7338CA37D_.wvu.FilterData" localSheetId="0" hidden="1">'ТР нефть'!$A$28:$KA$39</definedName>
    <definedName name="Z_786BA686_00F6_4B00_8F9D_52031A260D36_.wvu.FilterData" localSheetId="0" hidden="1">'ТР нефть'!$A$28:$KA$38</definedName>
    <definedName name="Z_793D9716_50BB_46E6_B973_7BB583C8C56E_.wvu.FilterData" localSheetId="0" hidden="1">'ТР нефть'!$A$28:$AQG$28</definedName>
    <definedName name="Z_7A217400_11AF_432E_A2A0_5FC09AC514CF_.wvu.FilterData" localSheetId="0" hidden="1">'ТР нефть'!$A$28:$KA$38</definedName>
    <definedName name="Z_7B6C8BD7_C462_4D9E_8AE5_86D20D11B502_.wvu.FilterData" localSheetId="0" hidden="1">'ТР нефть'!$A$28:$KA$38</definedName>
    <definedName name="Z_7BB24F71_269E_411B_8625_9DACE6A74DCB_.wvu.FilterData" localSheetId="0" hidden="1">'ТР нефть'!$A$28:$AQG$38</definedName>
    <definedName name="Z_7C5641FA_D412_4089_B7EF_EB146B3B237B_.wvu.FilterData" localSheetId="0" hidden="1">'ТР нефть'!$A$28:$AQF$39</definedName>
    <definedName name="Z_7C86E079_C160_469F_987C_48777588C3A5_.wvu.FilterData" localSheetId="0" hidden="1">'ТР нефть'!$A$28:$API$38</definedName>
    <definedName name="Z_7D2E75FE_48DB_4557_BF30_26D1F1330738_.wvu.FilterData" localSheetId="0" hidden="1">'ТР нефть'!$A$28:$AQF$39</definedName>
    <definedName name="Z_7D54876A_E715_4DE8_9BB8_19253393E1ED_.wvu.FilterData" localSheetId="0" hidden="1">'ТР нефть'!$A$28:$API$38</definedName>
    <definedName name="Z_7D68C117_021D_4535_87A2_5566A3BD56AB_.wvu.FilterData" localSheetId="0" hidden="1">'ТР нефть'!$A$28:$AQG$38</definedName>
    <definedName name="Z_7DFE7485_6548_495A_B822_2DDB283BC195_.wvu.FilterData" localSheetId="0" hidden="1">'ТР нефть'!$A$28:$KA$39</definedName>
    <definedName name="Z_7E1822F4_94FA_41D3_97D8_9D73922E7011_.wvu.FilterData" localSheetId="0" hidden="1">'ТР нефть'!$A$28:$AQF$38</definedName>
    <definedName name="Z_7E6D6CB3_AAB3_4213_86FE_2F4EB412D8C2_.wvu.FilterData" localSheetId="0" hidden="1">'ТР нефть'!$A$28:$KA$39</definedName>
    <definedName name="Z_7EB87187_7927_4127_AEC2_6FF1B3BADA3B_.wvu.FilterData" localSheetId="0" hidden="1">'ТР нефть'!$A$28:$KA$38</definedName>
    <definedName name="Z_7EFC9194_1B93_448E_8729_4AF3D956089A_.wvu.FilterData" localSheetId="0" hidden="1">'ТР нефть'!$A$28:$KA$39</definedName>
    <definedName name="Z_7F1589D2_E7F7_4AC8_B097_314E0403B366_.wvu.FilterData" localSheetId="0" hidden="1">'ТР нефть'!$A$28:$KA$38</definedName>
    <definedName name="Z_8019D8BA_8F68_4C46_B0F9_ED8561716726_.wvu.FilterData" localSheetId="0" hidden="1">'ТР нефть'!$A$28:$KA$39</definedName>
    <definedName name="Z_8053AB2C_52C6_4DB2_A0F2_4110C0057D9D_.wvu.FilterData" localSheetId="0" hidden="1">'ТР нефть'!$A$28:$AQG$39</definedName>
    <definedName name="Z_80D63D09_9A6C_47F2_BE9B_C49D4A4BD836_.wvu.FilterData" localSheetId="0" hidden="1">'ТР нефть'!$A$28:$API$39</definedName>
    <definedName name="Z_810E86A6_90C5_46B4_9012_A192C3D3AC7E_.wvu.FilterData" localSheetId="0" hidden="1">'ТР нефть'!$A$28:$API$39</definedName>
    <definedName name="Z_81CFBF98_9FC1_4F99_810B_95CEC032EAC7_.wvu.FilterData" localSheetId="0" hidden="1">'ТР нефть'!$A$28:$AQG$38</definedName>
    <definedName name="Z_822E8E9A_9443_4F1D_87AD_2C75B172A0B9_.wvu.FilterData" localSheetId="0" hidden="1">'ТР нефть'!$A$28:$API$39</definedName>
    <definedName name="Z_82BE37D1_8418_497B_BA63_9DE5D484FB4E_.wvu.FilterData" localSheetId="0" hidden="1">'ТР нефть'!$A$28:$API$38</definedName>
    <definedName name="Z_82D6034E_CE08_4F5E_9756_C5521F1DCA02_.wvu.FilterData" localSheetId="0" hidden="1">'ТР нефть'!$A$28:$API$28</definedName>
    <definedName name="Z_82F640A3_B478_4B99_87D9_76AC988FFDEF_.wvu.FilterData" localSheetId="0" hidden="1">'ТР нефть'!$A$28:$KA$39</definedName>
    <definedName name="Z_830EC2A1_A617_43C9_9179_46FB28F29374_.wvu.FilterData" localSheetId="0" hidden="1">'ТР нефть'!$A$28:$KA$39</definedName>
    <definedName name="Z_83A22D2E_40FC_4886_B38D_18669B98BE9F_.wvu.FilterData" localSheetId="0" hidden="1">'ТР нефть'!$A$28:$KA$38</definedName>
    <definedName name="Z_83F952CA_4930_4928_8898_E8B842F7B5C8_.wvu.FilterData" localSheetId="0" hidden="1">'ТР нефть'!$A$28:$API$39</definedName>
    <definedName name="Z_84957CA1_7961_40BE_9734_6776F36BB84C_.wvu.FilterData" localSheetId="0" hidden="1">'ТР нефть'!$A$28:$KA$39</definedName>
    <definedName name="Z_84B4B24E_44D6_4F34_BA6C_7D31F161381F_.wvu.FilterData" localSheetId="0" hidden="1">'ТР нефть'!$A$28:$KA$39</definedName>
    <definedName name="Z_84BC798B_6B1F_4F27_9444_A126CD15B034_.wvu.FilterData" localSheetId="0" hidden="1">'ТР нефть'!$A$28:$KA$38</definedName>
    <definedName name="Z_84FAC7E0_C60A_441D_B662_A5411E50C6D8_.wvu.FilterData" localSheetId="0" hidden="1">'ТР нефть'!$A$28:$AQF$39</definedName>
    <definedName name="Z_855E1C31_1775_4145_BEC6_343522AAE615_.wvu.FilterData" localSheetId="0" hidden="1">'ТР нефть'!$A$28:$KA$39</definedName>
    <definedName name="Z_855E9080_26EC_443B_BFFE_9C66BBDA4892_.wvu.FilterData" localSheetId="0" hidden="1">'ТР нефть'!$A$28:$API$39</definedName>
    <definedName name="Z_85FC91DA_1C3F_433D_81D5_E0DDCB9627CD_.wvu.FilterData" localSheetId="0" hidden="1">'ТР нефть'!$A$28:$AQF$38</definedName>
    <definedName name="Z_861186FA_7777_4D47_823A_B0DC39FC52C9_.wvu.FilterData" localSheetId="0" hidden="1">'ТР нефть'!$A$28:$API$38</definedName>
    <definedName name="Z_863DB853_89BC_4251_92CE_251BED898812_.wvu.FilterData" localSheetId="0" hidden="1">'ТР нефть'!$A$28:$API$38</definedName>
    <definedName name="Z_870E5F26_6192_432E_B737_87B8E4831FBB_.wvu.FilterData" localSheetId="0" hidden="1">'ТР нефть'!$A$28:$AQF$39</definedName>
    <definedName name="Z_8718E71E_1FA9_442C_8D55_0EEEFCD6C794_.wvu.FilterData" localSheetId="0" hidden="1">'ТР нефть'!$A$28:$KA$39</definedName>
    <definedName name="Z_875428F1_3232_4E97_ADD0_ECB8DB8EE548_.wvu.FilterData" localSheetId="0" hidden="1">'ТР нефть'!$A$28:$AQF$39</definedName>
    <definedName name="Z_88ECA2D8_A884_4C38_810B_B7818EE0D4F7_.wvu.FilterData" localSheetId="0" hidden="1">'ТР нефть'!$A$28:$KA$38</definedName>
    <definedName name="Z_893B4606_9CFA_45A8_A835_E9583FE158E9_.wvu.FilterData" localSheetId="0" hidden="1">'ТР нефть'!$A$28:$KA$38</definedName>
    <definedName name="Z_8A04A943_CCC7_43E5_B5DD_10EFA7D092C0_.wvu.FilterData" localSheetId="0" hidden="1">'ТР нефть'!$A$28:$KA$39</definedName>
    <definedName name="Z_8AC4748F_C348_45DB_AD77_829BB9C41C40_.wvu.Cols" localSheetId="0" hidden="1">'ТР нефть'!$K:$BW,'ТР нефть'!$CV:$CV,'ТР нефть'!$DE:$DN,'ТР нефть'!#REF!</definedName>
    <definedName name="Z_8AC4748F_C348_45DB_AD77_829BB9C41C40_.wvu.FilterData" localSheetId="0" hidden="1">'ТР нефть'!$A$28:$KA$38</definedName>
    <definedName name="Z_8AC4748F_C348_45DB_AD77_829BB9C41C40_.wvu.PrintArea" localSheetId="0" hidden="1">'ТР нефть'!$B$1:$DD$50</definedName>
    <definedName name="Z_8AC4748F_C348_45DB_AD77_829BB9C41C40_.wvu.Rows" localSheetId="0" hidden="1">'ТР нефть'!$1:$24</definedName>
    <definedName name="Z_8ACC45DA_30E8_4704_AC4F_04AB60DBA4EB_.wvu.FilterData" localSheetId="0" hidden="1">'ТР нефть'!$A$28:$KA$39</definedName>
    <definedName name="Z_8AE0695F_357E_49F1_B7EA_13540F2B032A_.wvu.FilterData" localSheetId="0" hidden="1">'ТР нефть'!$A$28:$KA$39</definedName>
    <definedName name="Z_8B1398D4_CE9E_43BE_B536_B4556DD3E936_.wvu.FilterData" localSheetId="0" hidden="1">'ТР нефть'!$A$28:$AQF$39</definedName>
    <definedName name="Z_8B3333D4_DFC7_4B52_AF01_732C356BF105_.wvu.FilterData" localSheetId="0" hidden="1">'ТР нефть'!$A$28:$KA$38</definedName>
    <definedName name="Z_8C05EE74_B82E_4348_931B_86854C0DE81D_.wvu.FilterData" localSheetId="0" hidden="1">'ТР нефть'!$A$28:$KA$39</definedName>
    <definedName name="Z_8C81E2A0_872C_4802_8D44_FD8E82C23F9A_.wvu.FilterData" localSheetId="0" hidden="1">'ТР нефть'!$A$28:$KA$38</definedName>
    <definedName name="Z_8CAC7D09_4F3A_4878_AFCD_CEADBF6D36C6_.wvu.FilterData" localSheetId="0" hidden="1">'ТР нефть'!$A$28:$API$28</definedName>
    <definedName name="Z_8D04BD98_EE38_4C7E_9421_5C6D8337487E_.wvu.FilterData" localSheetId="0" hidden="1">'ТР нефть'!$A$28:$KA$38</definedName>
    <definedName name="Z_8D0F558F_7004_44B2_AB7A_7E77FD80F8F2_.wvu.FilterData" localSheetId="0" hidden="1">'ТР нефть'!$A$28:$KA$39</definedName>
    <definedName name="Z_8DB13080_6DB5_4F2D_BC67_422F7D8176C6_.wvu.FilterData" localSheetId="0" hidden="1">'ТР нефть'!$A$28:$API$39</definedName>
    <definedName name="Z_8DE39B5E_0812_4D83_9E04_DA7FB44619F8_.wvu.FilterData" localSheetId="0" hidden="1">'ТР нефть'!$A$28:$KA$38</definedName>
    <definedName name="Z_8E4EDD22_BC72_44A2_B6B6_78403BD4E827_.wvu.FilterData" localSheetId="0" hidden="1">'ТР нефть'!$A$28:$KA$38</definedName>
    <definedName name="Z_8EF88FE7_7FAD_47AE_B369_B587591D935F_.wvu.FilterData" localSheetId="0" hidden="1">'ТР нефть'!$A$28:$API$39</definedName>
    <definedName name="Z_8F496A3A_B277_4FAF_AAA0_BBAC9C6BB609_.wvu.FilterData" localSheetId="0" hidden="1">'ТР нефть'!$A$28:$KA$38</definedName>
    <definedName name="Z_8F519663_23BD_40BF_AF44_3921D5C284BC_.wvu.FilterData" localSheetId="0" hidden="1">'ТР нефть'!$A$28:$API$39</definedName>
    <definedName name="Z_8F8AACB6_016C_4F9D_A8B3_C755B29AB9A5_.wvu.FilterData" localSheetId="0" hidden="1">'ТР нефть'!$A$28:$KA$39</definedName>
    <definedName name="Z_8FE0BF8B_F05E_4312_8B14_32A89D421385_.wvu.FilterData" localSheetId="0" hidden="1">'ТР нефть'!$A$28:$KA$38</definedName>
    <definedName name="Z_906A8C79_6CA2_439E_B8F9_D1F494579C93_.wvu.FilterData" localSheetId="0" hidden="1">'ТР нефть'!$A$28:$AQF$38</definedName>
    <definedName name="Z_907A053B_8AF0_489B_97E7_91ED775BAB29_.wvu.FilterData" localSheetId="0" hidden="1">'ТР нефть'!$A$28:$API$39</definedName>
    <definedName name="Z_90D0AE20_1FB3_4F31_8A07_52D98CBF2B7E_.wvu.FilterData" localSheetId="0" hidden="1">'ТР нефть'!$A$28:$API$38</definedName>
    <definedName name="Z_91370372_BDF3_4948_B8E3_665E6B017600_.wvu.FilterData" localSheetId="0" hidden="1">'ТР нефть'!$A$28:$KA$39</definedName>
    <definedName name="Z_91479240_DBEA_485E_A23A_2AB5637DD563_.wvu.FilterData" localSheetId="0" hidden="1">'ТР нефть'!$A$28:$AQF$38</definedName>
    <definedName name="Z_91A498F5_9054_40F8_8158_E6952A16E3FB_.wvu.FilterData" localSheetId="0" hidden="1">'ТР нефть'!$JS$28:$JS$38</definedName>
    <definedName name="Z_91B75701_1F1D_4702_8780_9835CD952046_.wvu.FilterData" localSheetId="0" hidden="1">'ТР нефть'!$A$28:$AQG$28</definedName>
    <definedName name="Z_91E445EB_B5DE_4A48_92B7_B9B5B2ED9949_.wvu.FilterData" localSheetId="0" hidden="1">'ТР нефть'!$A$28:$KA$38</definedName>
    <definedName name="Z_921E659B_435E_48D5_9196_742F38B2FD13_.wvu.FilterData" localSheetId="0" hidden="1">'ТР нефть'!$A$28:$KA$38</definedName>
    <definedName name="Z_92474A1E_9975_401F_A764_87B3586B45A1_.wvu.FilterData" localSheetId="0" hidden="1">'ТР нефть'!$A$28:$AQF$39</definedName>
    <definedName name="Z_925436CC_9544_4801_8316_ABAD33507589_.wvu.FilterData" localSheetId="0" hidden="1">'ТР нефть'!$A$28:$KA$38</definedName>
    <definedName name="Z_93228254_3DC2_45EC_9F2A_667E6AB1536F_.wvu.FilterData" localSheetId="0" hidden="1">'ТР нефть'!$A$28:$KA$39</definedName>
    <definedName name="Z_934F0E10_8AB9_48EF_9980_05823EB09693_.wvu.FilterData" localSheetId="0" hidden="1">'ТР нефть'!$A$28:$KA$38</definedName>
    <definedName name="Z_93767ED4_8253_4218_B5DC_A1543E6FB12B_.wvu.FilterData" localSheetId="0" hidden="1">'ТР нефть'!$A$28:$API$39</definedName>
    <definedName name="Z_94458B78_E8F6_4BAF_A1E6_E4D621CD4B22_.wvu.FilterData" localSheetId="0" hidden="1">'ТР нефть'!$A$28:$KA$38</definedName>
    <definedName name="Z_94A82F51_BCC4_4092_9A2C_15054988D3C2_.wvu.FilterData" localSheetId="0" hidden="1">'ТР нефть'!$A$28:$AQG$39</definedName>
    <definedName name="Z_94FB640A_1D36_4F66_86C4_BA0E05C04D55_.wvu.FilterData" localSheetId="0" hidden="1">'ТР нефть'!$A$28:$AQF$39</definedName>
    <definedName name="Z_9610E79A_0542_4750_A0EC_345C0ECAF061_.wvu.FilterData" localSheetId="0" hidden="1">'ТР нефть'!$A$28:$KA$28</definedName>
    <definedName name="Z_96311221_100B_4060_9C5C_A6E5FE061306_.wvu.FilterData" localSheetId="0" hidden="1">'ТР нефть'!$A$28:$API$38</definedName>
    <definedName name="Z_96A4F824_BE7D_49F8_B101_397243760418_.wvu.Cols" localSheetId="0" hidden="1">'ТР нефть'!$C:$H,'ТР нефть'!$L:$N,'ТР нефть'!$Q:$AS,'ТР нефть'!$AU:$BW,'ТР нефть'!$CF:$CF,'ТР нефть'!$CV:$CV,'ТР нефть'!$DE:$DY</definedName>
    <definedName name="Z_96A4F824_BE7D_49F8_B101_397243760418_.wvu.FilterData" localSheetId="0" hidden="1">'ТР нефть'!$A$28:$AQF$39</definedName>
    <definedName name="Z_96A4F824_BE7D_49F8_B101_397243760418_.wvu.Rows" localSheetId="0" hidden="1">'ТР нефть'!$1:$24</definedName>
    <definedName name="Z_9769083A_FD61_4EC5_8EBD_BBE66C5F3257_.wvu.FilterData" localSheetId="0" hidden="1">'ТР нефть'!$A$28:$API$39</definedName>
    <definedName name="Z_979AB2B2_5E04_4E36_B117_7C532854C5D0_.wvu.FilterData" localSheetId="0" hidden="1">'ТР нефть'!$A$28:$KA$39</definedName>
    <definedName name="Z_97CFD7D9_12EC_463A_819B_1B94423543D6_.wvu.FilterData" localSheetId="0" hidden="1">'ТР нефть'!$A$28:$KA$38</definedName>
    <definedName name="Z_97DAA228_B135_4A67_A4B1_C4931ED0B5D4_.wvu.FilterData" localSheetId="0" hidden="1">'ТР нефть'!$A$28:$AQF$39</definedName>
    <definedName name="Z_983A8DCF_C387_4723_B3EA_AB82DD29740D_.wvu.FilterData" localSheetId="0" hidden="1">'ТР нефть'!$A$28:$KA$38</definedName>
    <definedName name="Z_9899C837_85CE_41BB_B50B_CB99DB7F0E05_.wvu.FilterData" localSheetId="0" hidden="1">'ТР нефть'!$A$28:$KA$38</definedName>
    <definedName name="Z_989DD302_475A_4A7D_99A3_5ACC45F9E24E_.wvu.FilterData" localSheetId="0" hidden="1">'ТР нефть'!$A$28:$KA$38</definedName>
    <definedName name="Z_99468465_9D91_4F67_947A_869BD8A4F8E6_.wvu.FilterData" localSheetId="0" hidden="1">'ТР нефть'!$A$28:$KA$38</definedName>
    <definedName name="Z_9A9E24E5_FDB7_4F23_9D65_551140A289E0_.wvu.FilterData" localSheetId="0" hidden="1">'ТР нефть'!$A$28:$KA$39</definedName>
    <definedName name="Z_9B0F9866_516B_4616_8F85_A534C931AE4F_.wvu.FilterData" localSheetId="0" hidden="1">'ТР нефть'!$A$28:$API$39</definedName>
    <definedName name="Z_9B12149F_EDE6_4AD6_9FB6_5A1BB55720D1_.wvu.FilterData" localSheetId="0" hidden="1">'ТР нефть'!$A$28:$KA$38</definedName>
    <definedName name="Z_9B3EF897_9320_4FE8_BBA8_7CABFFEC58F2_.wvu.FilterData" localSheetId="0" hidden="1">'ТР нефть'!$A$28:$AQG$38</definedName>
    <definedName name="Z_9B57AA8E_4B05_4C08_BD17_F8F5DCDB9648_.wvu.FilterData" localSheetId="0" hidden="1">'ТР нефть'!$A$28:$AQF$38</definedName>
    <definedName name="Z_9BA5FFBE_B024_4204_8F31_9F383FAD5C16_.wvu.FilterData" localSheetId="0" hidden="1">'ТР нефть'!$A$28:$AQG$38</definedName>
    <definedName name="Z_9BAC12E3_48AC_45CE_A1F0_1CCAA39F271F_.wvu.FilterData" localSheetId="0" hidden="1">'ТР нефть'!$A$28:$AQF$38</definedName>
    <definedName name="Z_9BF8DD57_CCFA_4C68_AB31_8360D20890A8_.wvu.FilterData" localSheetId="0" hidden="1">'ТР нефть'!$A$28:$KA$38</definedName>
    <definedName name="Z_9CBF382C_8805_480C_BC1B_C213D7A14938_.wvu.FilterData" localSheetId="0" hidden="1">'ТР нефть'!$A$28:$AQF$39</definedName>
    <definedName name="Z_9DFC4A56_B3EB_44FC_AB59_EAD6C8695199_.wvu.FilterData" localSheetId="0" hidden="1">'ТР нефть'!$A$28:$KA$38</definedName>
    <definedName name="Z_9E19BDF7_87C7_4618_80AD_AA1E4D4D56FF_.wvu.FilterData" localSheetId="0" hidden="1">'ТР нефть'!$A$28:$AQF$38</definedName>
    <definedName name="Z_9E77F40A_836F_41EF_8AE8_6520A40DD3A3_.wvu.FilterData" localSheetId="0" hidden="1">'ТР нефть'!$A$28:$KA$38</definedName>
    <definedName name="Z_9F076FF0_3DAE_4CF2_A52D_E5D0F8A3CD91_.wvu.FilterData" localSheetId="0" hidden="1">'ТР нефть'!$A$28:$AQG$39</definedName>
    <definedName name="Z_9F2F8EC0_DBC3_4CE6_BE3C_0FA642B8C56E_.wvu.FilterData" localSheetId="0" hidden="1">'ТР нефть'!$A$28:$KA$39</definedName>
    <definedName name="Z_9FCA08A5_6CA7_4C10_B773_A2FA865155C9_.wvu.FilterData" localSheetId="0" hidden="1">'ТР нефть'!$A$28:$AQG$28</definedName>
    <definedName name="Z_A06D4352_517C_4F4F_AEDC_63FA946FEDC8_.wvu.FilterData" localSheetId="0" hidden="1">'ТР нефть'!$A$28:$AQF$39</definedName>
    <definedName name="Z_A13AB9E5_BDC9_4DC1_8870_2B5C2309ED59_.wvu.FilterData" localSheetId="0" hidden="1">'ТР нефть'!$A$28:$KA$38</definedName>
    <definedName name="Z_A16935B6_1436_4D04_958E_D26A518D72AB_.wvu.FilterData" localSheetId="0" hidden="1">'ТР нефть'!$A$28:$KA$38</definedName>
    <definedName name="Z_A17CFD4D_7A34_40D9_B7FE_CC7EBD5D11FF_.wvu.FilterData" localSheetId="0" hidden="1">'ТР нефть'!$A$28:$KA$39</definedName>
    <definedName name="Z_A1B78E63_E201_45AA_AF67_4F8259CDE03B_.wvu.FilterData" localSheetId="0" hidden="1">'ТР нефть'!$A$28:$AQG$39</definedName>
    <definedName name="Z_A1C8069C_3B79_42AA_9F18_E58137340FAD_.wvu.FilterData" localSheetId="0" hidden="1">'ТР нефть'!$A$28:$KA$38</definedName>
    <definedName name="Z_A227EF81_4E7B_4ACB_A5CB_CCDCFEB3733B_.wvu.FilterData" localSheetId="0" hidden="1">'ТР нефть'!$A$28:$KA$39</definedName>
    <definedName name="Z_A269BE13_0C25_4A35_B48C_5931A83D7387_.wvu.FilterData" localSheetId="0" hidden="1">'ТР нефть'!$A$28:$KA$38</definedName>
    <definedName name="Z_A26AD8BF_ED62_4903_B8D4_DB1355FF47D6_.wvu.FilterData" localSheetId="0" hidden="1">'ТР нефть'!$A$28:$KA$38</definedName>
    <definedName name="Z_A26D3420_442F_4C50_8B47_7BD481FD7266_.wvu.FilterData" localSheetId="0" hidden="1">'ТР нефть'!$A$28:$KA$38</definedName>
    <definedName name="Z_A276A4A5_1270_433B_93A2_C02BAAC12DF7_.wvu.FilterData" localSheetId="0" hidden="1">'ТР нефть'!$A$28:$API$38</definedName>
    <definedName name="Z_A2C52750_643A_4BD3_864A_15A94E7FD0A3_.wvu.FilterData" localSheetId="0" hidden="1">'ТР нефть'!$A$28:$AQF$39</definedName>
    <definedName name="Z_A49BDC20_F845_4595_97C1_C5ABA7DB00CA_.wvu.FilterData" localSheetId="0" hidden="1">'ТР нефть'!$A$28:$KA$38</definedName>
    <definedName name="Z_A4B9909D_C3FB_4C50_B7FE_53F2A7DD6D76_.wvu.FilterData" localSheetId="0" hidden="1">'ТР нефть'!$A$28:$KA$39</definedName>
    <definedName name="Z_A4C78371_FC9A_4094_9154_F40B56CDE1EA_.wvu.FilterData" localSheetId="0" hidden="1">'ТР нефть'!$A$28:$KA$38</definedName>
    <definedName name="Z_A4CE64AB_ABD0_46DD_A2AA_343DF6601FBB_.wvu.FilterData" localSheetId="0" hidden="1">'ТР нефть'!$A$28:$KA$38</definedName>
    <definedName name="Z_A55266E3_21A1_42AF_A939_DE34CF988A8C_.wvu.FilterData" localSheetId="0" hidden="1">'ТР нефть'!$A$28:$AQF$39</definedName>
    <definedName name="Z_A5D90EAD_DFC4_46D9_A8D6_6CCD51FD4197_.wvu.FilterData" localSheetId="0" hidden="1">'ТР нефть'!$JS$28:$JS$38</definedName>
    <definedName name="Z_A5EDBE2F_765A_4A7B_9BC4_45F5DC9E39A1_.wvu.FilterData" localSheetId="0" hidden="1">'ТР нефть'!$A$28:$AQF$39</definedName>
    <definedName name="Z_A60FF1C9_7AC5_4780_8571_77DFA8687C24_.wvu.FilterData" localSheetId="0" hidden="1">'ТР нефть'!$A$28:$API$38</definedName>
    <definedName name="Z_A684221D_885C_4901_9807_C6E9641461DA_.wvu.FilterData" localSheetId="0" hidden="1">'ТР нефть'!$A$28:$KA$38</definedName>
    <definedName name="Z_A853DE0E_4468_48A5_8CEC_3CB77DC3698D_.wvu.FilterData" localSheetId="0" hidden="1">'ТР нефть'!$A$28:$KA$38</definedName>
    <definedName name="Z_A8AD4921_F2ED_449A_9B9A_47A8D2322EF0_.wvu.FilterData" localSheetId="0" hidden="1">'ТР нефть'!$A$28:$KA$38</definedName>
    <definedName name="Z_A8C4AB4C_C3CA_4E59_AA29_C5DA117257A5_.wvu.FilterData" localSheetId="0" hidden="1">'ТР нефть'!$A$28:$KA$28</definedName>
    <definedName name="Z_A8CA7D12_7C27_436C_AF67_2A60584E3620_.wvu.FilterData" localSheetId="0" hidden="1">'ТР нефть'!$A$28:$KA$28</definedName>
    <definedName name="Z_A8D90F74_FA74_42A2_9222_381F8A81B7F7_.wvu.FilterData" localSheetId="0" hidden="1">'ТР нефть'!$A$28:$KA$38</definedName>
    <definedName name="Z_A8DCC5DB_04AF_491F_9AB5_B8721537DCF0_.wvu.FilterData" localSheetId="0" hidden="1">'ТР нефть'!$A$28:$AQF$39</definedName>
    <definedName name="Z_A99A1718_8559_4E82_8072_231033CD28A4_.wvu.FilterData" localSheetId="0" hidden="1">'ТР нефть'!$A$28:$API$39</definedName>
    <definedName name="Z_AAA1EB31_A132_4ECD_9160_77481F1B6432_.wvu.FilterData" localSheetId="0" hidden="1">'ТР нефть'!$A$28:$AQF$39</definedName>
    <definedName name="Z_AB71A83B_2EAB_4D25_BA4C_8ADA61924900_.wvu.FilterData" localSheetId="0" hidden="1">'ТР нефть'!$A$28:$KA$39</definedName>
    <definedName name="Z_AB944C23_8F09_424D_949D_BD141397E052_.wvu.FilterData" localSheetId="0" hidden="1">'ТР нефть'!$A$28:$KA$38</definedName>
    <definedName name="Z_ABA80D4C_080F_45BD_806F_37F117903200_.wvu.Cols" localSheetId="0" hidden="1">'ТР нефть'!$A:$A,'ТР нефть'!$C:$G,'ТР нефть'!$K:$AS,'ТР нефть'!$AU:$BW,'ТР нефть'!$BY:$BY,'ТР нефть'!$CF:$CF,'ТР нефть'!$CV:$DY,'ТР нефть'!$EO:$FC</definedName>
    <definedName name="Z_ABA80D4C_080F_45BD_806F_37F117903200_.wvu.FilterData" localSheetId="0" hidden="1">'ТР нефть'!$A$28:$AQF$39</definedName>
    <definedName name="Z_ABA80D4C_080F_45BD_806F_37F117903200_.wvu.PrintArea" localSheetId="0" hidden="1">'ТР нефть'!$B$1:$DE$50</definedName>
    <definedName name="Z_ABA80D4C_080F_45BD_806F_37F117903200_.wvu.PrintTitles" localSheetId="0" hidden="1">'ТР нефть'!$25:$28</definedName>
    <definedName name="Z_ABA80D4C_080F_45BD_806F_37F117903200_.wvu.Rows" localSheetId="0" hidden="1">'ТР нефть'!$1:$24</definedName>
    <definedName name="Z_AC1F77F3_05F4_4316_95A3_A99F454A7060_.wvu.FilterData" localSheetId="0" hidden="1">'ТР нефть'!$A$28:$KA$38</definedName>
    <definedName name="Z_AC3A0B50_9C96_4BCF_8AB2_C2BE0D77D00B_.wvu.FilterData" localSheetId="0" hidden="1">'ТР нефть'!$A$28:$KA$38</definedName>
    <definedName name="Z_ADB24D1B_2DD8_44A3_AFC9_CA502A7AD086_.wvu.FilterData" localSheetId="0" hidden="1">'ТР нефть'!$A$28:$KA$39</definedName>
    <definedName name="Z_ADF7BD5A_1B77_441B_81AF_8A11D4A20B56_.wvu.FilterData" localSheetId="0" hidden="1">'ТР нефть'!$A$28:$API$38</definedName>
    <definedName name="Z_AE04A1DD_D9FD_4711_A199_5B87C12D1988_.wvu.FilterData" localSheetId="0" hidden="1">'ТР нефть'!$A$28:$KA$38</definedName>
    <definedName name="Z_AE35B393_F9EA_47E6_BF74_BC287C475A2B_.wvu.FilterData" localSheetId="0" hidden="1">'ТР нефть'!$A$28:$AQG$38</definedName>
    <definedName name="Z_AE933E2F_9CEC_4DFF_AEE3_A7A0B4E04F5E_.wvu.FilterData" localSheetId="0" hidden="1">'ТР нефть'!$A$28:$AQF$39</definedName>
    <definedName name="Z_AEA693FA_4D82_44B1_861C_F740504DB137_.wvu.FilterData" localSheetId="0" hidden="1">'ТР нефть'!$A$28:$API$39</definedName>
    <definedName name="Z_AEC452AF_B03F_4184_810A_7F0A256C78EE_.wvu.FilterData" localSheetId="0" hidden="1">'ТР нефть'!$A$28:$AQF$39</definedName>
    <definedName name="Z_AF5E750E_1A4E_463E_907C_5BB1602DC4DD_.wvu.FilterData" localSheetId="0" hidden="1">'ТР нефть'!$A$28:$API$38</definedName>
    <definedName name="Z_AF81F213_1AEE_4664_8D00_D26FC715B908_.wvu.FilterData" localSheetId="0" hidden="1">'ТР нефть'!$A$28:$KA$38</definedName>
    <definedName name="Z_AF8507A0_E91E_407B_871C_C5004618FF1F_.wvu.FilterData" localSheetId="0" hidden="1">'ТР нефть'!$A$28:$KA$38</definedName>
    <definedName name="Z_AFD8FCB5_EB5C_4AE3_9225_0E840E84741D_.wvu.FilterData" localSheetId="0" hidden="1">'ТР нефть'!$A$28:$KA$38</definedName>
    <definedName name="Z_B1C320DD_9B69_44D8_89E5_942D46A61412_.wvu.FilterData" localSheetId="0" hidden="1">'ТР нефть'!$A$28:$API$38</definedName>
    <definedName name="Z_B26139E0_61D4_4B71_B343_B78B85B3E94B_.wvu.FilterData" localSheetId="0" hidden="1">'ТР нефть'!$A$28:$KA$38</definedName>
    <definedName name="Z_B29B00E3_6264_437D_AC39_321F7CD70280_.wvu.FilterData" localSheetId="0" hidden="1">'ТР нефть'!$A$28:$KA$39</definedName>
    <definedName name="Z_B2FDC41B_1B10_4CA3_AD18_EECB0DAF8A1F_.wvu.FilterData" localSheetId="0" hidden="1">'ТР нефть'!$A$28:$KA$39</definedName>
    <definedName name="Z_B3160377_6503_4FC1_A56B_6237483E05B1_.wvu.FilterData" localSheetId="0" hidden="1">'ТР нефть'!$A$28:$AQF$28</definedName>
    <definedName name="Z_B340A437_C0A4_4480_9CE7_B838FFE8A29E_.wvu.FilterData" localSheetId="0" hidden="1">'ТР нефть'!$A$28:$KA$38</definedName>
    <definedName name="Z_B34FCC6F_B680_4BAD_A04B_E9376678C055_.wvu.FilterData" localSheetId="0" hidden="1">'ТР нефть'!$A$28:$KA$39</definedName>
    <definedName name="Z_B3B9A520_3625_4148_ACAA_DA60FC4F7C8A_.wvu.FilterData" localSheetId="0" hidden="1">'ТР нефть'!$A$28:$KA$38</definedName>
    <definedName name="Z_B4939260_59E3_4C8F_A8BC_2014F4C9AEB8_.wvu.FilterData" localSheetId="0" hidden="1">'ТР нефть'!$A$28:$KA$38</definedName>
    <definedName name="Z_B4C74CA1_3D8F_434B_A44B_B50FF8C7E8AF_.wvu.FilterData" localSheetId="0" hidden="1">'ТР нефть'!$A$28:$KA$38</definedName>
    <definedName name="Z_B4F7BEC3_0FD6_4833_A8B5_F74A50CAC745_.wvu.FilterData" localSheetId="0" hidden="1">'ТР нефть'!$A$28:$AQG$39</definedName>
    <definedName name="Z_B5A271E6_65C4_443F_8637_778A6A5F0398_.wvu.FilterData" localSheetId="0" hidden="1">'ТР нефть'!$A$28:$KA$39</definedName>
    <definedName name="Z_B5AECF79_99B5_4FF6_A195_943153FFE20B_.wvu.FilterData" localSheetId="0" hidden="1">'ТР нефть'!$A$28:$KA$38</definedName>
    <definedName name="Z_B5E0F700_90A3_4460_A228_A226880C1350_.wvu.FilterData" localSheetId="0" hidden="1">'ТР нефть'!$A$28:$AQF$38</definedName>
    <definedName name="Z_B601F6D5_1440_4FD2_BB23_54A601743BB0_.wvu.FilterData" localSheetId="0" hidden="1">'ТР нефть'!$A$28:$API$38</definedName>
    <definedName name="Z_B6802BD2_0969_459F_A7A3_A27EAD2D03C1_.wvu.FilterData" localSheetId="0" hidden="1">'ТР нефть'!$A$28:$KA$28</definedName>
    <definedName name="Z_B722EDA8_F9FF_4636_A361_502178DF6751_.wvu.FilterData" localSheetId="0" hidden="1">'ТР нефть'!$A$28:$AQF$39</definedName>
    <definedName name="Z_B72539C1_4030_46A6_81D2_21210E8C3847_.wvu.FilterData" localSheetId="0" hidden="1">'ТР нефть'!$A$28:$KA$38</definedName>
    <definedName name="Z_B80CEC17_38C9_4E02_B425_09833BB0813C_.wvu.FilterData" localSheetId="0" hidden="1">'ТР нефть'!$A$28:$AQG$39</definedName>
    <definedName name="Z_B867D6F2_6932_4C73_8E3F_09902CBE8FBE_.wvu.FilterData" localSheetId="0" hidden="1">'ТР нефть'!$A$28:$KA$38</definedName>
    <definedName name="Z_B86A8326_45D5_4C09_AD2C_F85397C5AFBD_.wvu.FilterData" localSheetId="0" hidden="1">'ТР нефть'!$A$28:$KA$38</definedName>
    <definedName name="Z_B86C63B0_48C6_41AD_99B0_8BDB1BB42CF8_.wvu.FilterData" localSheetId="0" hidden="1">'ТР нефть'!$A$28:$KA$38</definedName>
    <definedName name="Z_B8747421_43A8_4D61_8480_E896832C63AA_.wvu.FilterData" localSheetId="0" hidden="1">'ТР нефть'!$A$28:$API$38</definedName>
    <definedName name="Z_B884BE0B_C823_4065_9875_57CF7E197B97_.wvu.FilterData" localSheetId="0" hidden="1">'ТР нефть'!$A$28:$AQF$39</definedName>
    <definedName name="Z_B886E169_CF12_4EFC_8E55_96B3595AB5D5_.wvu.FilterData" localSheetId="0" hidden="1">'ТР нефть'!$A$28:$KA$39</definedName>
    <definedName name="Z_B9BC2641_96A6_465A_B2E8_2D8CFA403B2F_.wvu.FilterData" localSheetId="0" hidden="1">'ТР нефть'!$A$28:$KA$38</definedName>
    <definedName name="Z_BA3B6E12_EC06_4809_8E7A_20BDE852B5D9_.wvu.FilterData" localSheetId="0" hidden="1">'ТР нефть'!$A$28:$KA$38</definedName>
    <definedName name="Z_BAC9C90A_9540_4ABE_BEE6_E37DA8EC1FE2_.wvu.FilterData" localSheetId="0" hidden="1">'ТР нефть'!$A$28:$KA$38</definedName>
    <definedName name="Z_BB727909_DC3D_40CE_9301_69C592C2EBBD_.wvu.FilterData" localSheetId="0" hidden="1">'ТР нефть'!$A$28:$KA$38</definedName>
    <definedName name="Z_BBCCE411_FB09_473B_A90B_FE314EC8F0D4_.wvu.FilterData" localSheetId="0" hidden="1">'ТР нефть'!$A$28:$AQF$39</definedName>
    <definedName name="Z_BBF38E0F_4B21_46CC_8DEF_D60C00E77531_.wvu.FilterData" localSheetId="0" hidden="1">'ТР нефть'!$A$28:$AQF$38</definedName>
    <definedName name="Z_BCA82A84_B212_4031_98D0_7847728192D4_.wvu.FilterData" localSheetId="0" hidden="1">'ТР нефть'!$A$28:$KA$39</definedName>
    <definedName name="Z_BD5ECC0A_633B_43D5_B789_2F61736BCACE_.wvu.FilterData" localSheetId="0" hidden="1">'ТР нефть'!$A$28:$AQG$38</definedName>
    <definedName name="Z_BDA98516_D740_42D4_BB47_E3A9B7A4E66F_.wvu.FilterData" localSheetId="0" hidden="1">'ТР нефть'!$A$28:$KA$38</definedName>
    <definedName name="Z_BDACF48B_1B18_4D60_BDD0_83C8963211EA_.wvu.FilterData" localSheetId="0" hidden="1">'ТР нефть'!$A$28:$AQF$39</definedName>
    <definedName name="Z_BDCA3C37_4041_42F3_94A6_4E68EBB8EBBF_.wvu.FilterData" localSheetId="0" hidden="1">'ТР нефть'!$A$28:$KA$38</definedName>
    <definedName name="Z_BDF7DF07_9B89_4D03_BE3A_0207124A6456_.wvu.FilterData" localSheetId="0" hidden="1">'ТР нефть'!$A$28:$KA$38</definedName>
    <definedName name="Z_BE096980_7E53_42AC_8C00_909E364C3D28_.wvu.FilterData" localSheetId="0" hidden="1">'ТР нефть'!$A$28:$AQF$38</definedName>
    <definedName name="Z_BE1D8EAB_C16D_4950_A253_19BBFF731C3B_.wvu.FilterData" localSheetId="0" hidden="1">'ТР нефть'!$A$28:$AQF$39</definedName>
    <definedName name="Z_BEE87D3B_018A_41D9_B004_2A8BB0F291D3_.wvu.FilterData" localSheetId="0" hidden="1">'ТР нефть'!$A$28:$API$39</definedName>
    <definedName name="Z_BF1CE5BC_47A2_40B6_A7DB_9DC83429D0ED_.wvu.FilterData" localSheetId="0" hidden="1">'ТР нефть'!$A$28:$AQF$39</definedName>
    <definedName name="Z_BFA4FBE4_0761_4A7C_AA23_03BEBE16B878_.wvu.FilterData" localSheetId="0" hidden="1">'ТР нефть'!$A$28:$KA$39</definedName>
    <definedName name="Z_BFD22102_6863_4325_AD85_991F107289A4_.wvu.FilterData" localSheetId="0" hidden="1">'ТР нефть'!$A$28:$AQG$39</definedName>
    <definedName name="Z_C119A82E_61A9_47E3_93B6_FDD450B62BF9_.wvu.FilterData" localSheetId="0" hidden="1">'ТР нефть'!$A$28:$AQF$38</definedName>
    <definedName name="Z_C1351C31_BDC5_4324_94A0_138B17531E7B_.wvu.FilterData" localSheetId="0" hidden="1">'ТР нефть'!$A$28:$AQF$39</definedName>
    <definedName name="Z_C143CF27_64D9_42BC_81F3_7AC8941B650C_.wvu.FilterData" localSheetId="0" hidden="1">'ТР нефть'!$A$28:$KA$38</definedName>
    <definedName name="Z_C1E9C169_FB2B_4A56_8371_A696117CE823_.wvu.FilterData" localSheetId="0" hidden="1">'ТР нефть'!$A$28:$AQG$39</definedName>
    <definedName name="Z_C2004EF5_687C_4621_BCD7_BBA1DB028D9D_.wvu.Cols" localSheetId="0" hidden="1">'ТР нефть'!$A:$A,'ТР нефть'!$C:$H,'ТР нефть'!$K:$AS,'ТР нефть'!$AU:$BI,'ТР нефть'!$BM:$BW,'ТР нефть'!$CF:$CF,'ТР нефть'!$CV:$CV,'ТР нефть'!$DE:$DY,'ТР нефть'!$KE:$KF,'ТР нефть'!$KH:$KH,'ТР нефть'!$KK:$AQF</definedName>
    <definedName name="Z_C2004EF5_687C_4621_BCD7_BBA1DB028D9D_.wvu.FilterData" localSheetId="0" hidden="1">'ТР нефть'!$A$28:$AQF$39</definedName>
    <definedName name="Z_C2004EF5_687C_4621_BCD7_BBA1DB028D9D_.wvu.PrintArea" localSheetId="0" hidden="1">'ТР нефть'!$B$1:$DD$50</definedName>
    <definedName name="Z_C2004EF5_687C_4621_BCD7_BBA1DB028D9D_.wvu.PrintTitles" localSheetId="0" hidden="1">'ТР нефть'!$25:$28</definedName>
    <definedName name="Z_C2004EF5_687C_4621_BCD7_BBA1DB028D9D_.wvu.Rows" localSheetId="0" hidden="1">'ТР нефть'!$1:$24</definedName>
    <definedName name="Z_C2623E05_CAAB_4CA1_A8AB_4264698928DE_.wvu.FilterData" localSheetId="0" hidden="1">'ТР нефть'!$A$28:$AQF$38</definedName>
    <definedName name="Z_C2A02950_36DF_4469_AB3B_0E8CC672D5E8_.wvu.FilterData" localSheetId="0" hidden="1">'ТР нефть'!$A$28:$AQF$38</definedName>
    <definedName name="Z_C37682F4_D668_4E25_9663_AB880E22B676_.wvu.FilterData" localSheetId="0" hidden="1">'ТР нефть'!$A$28:$AQG$39</definedName>
    <definedName name="Z_C383291B_C77F_4B19_9441_44588232FD5E_.wvu.FilterData" localSheetId="0" hidden="1">'ТР нефть'!$A$28:$KA$38</definedName>
    <definedName name="Z_C468BEF6_9A42_4C55_86AD_E7827DE14B67_.wvu.FilterData" localSheetId="0" hidden="1">'ТР нефть'!$A$28:$KA$38</definedName>
    <definedName name="Z_C49D5C6E_6BED_495F_A2BD_05EE05DE79C8_.wvu.FilterData" localSheetId="0" hidden="1">'ТР нефть'!$A$28:$API$39</definedName>
    <definedName name="Z_C59E0CFF_1A59_4F13_A57F_89891CE71FD5_.wvu.FilterData" localSheetId="0" hidden="1">'ТР нефть'!$A$28:$KA$39</definedName>
    <definedName name="Z_C61C1993_8D70_4F91_9A42_CC8113FDC0C8_.wvu.FilterData" localSheetId="0" hidden="1">'ТР нефть'!$A$28:$KA$39</definedName>
    <definedName name="Z_C63BF0A0_A4D9_4286_BB2E_CE0E0F32D6E7_.wvu.FilterData" localSheetId="0" hidden="1">'ТР нефть'!$A$28:$AQF$28</definedName>
    <definedName name="Z_C6EAE705_9ECE_4D92_BE75_092A0F4A1123_.wvu.FilterData" localSheetId="0" hidden="1">'ТР нефть'!$A$28:$AQF$38</definedName>
    <definedName name="Z_C908A292_8199_40ED_B71A_A19ABA89AA28_.wvu.FilterData" localSheetId="0" hidden="1">'ТР нефть'!$A$28:$KA$39</definedName>
    <definedName name="Z_C92673CB_EB3E_454E_87F0_2A31179C165E_.wvu.FilterData" localSheetId="0" hidden="1">'ТР нефть'!$A$28:$KA$38</definedName>
    <definedName name="Z_C97B3454_BF06_413C_B6EF_A98854D10B65_.wvu.FilterData" localSheetId="0" hidden="1">'ТР нефть'!$A$28:$AQF$38</definedName>
    <definedName name="Z_CA1041EE_DC86_409E_9960_A935525F021E_.wvu.FilterData" localSheetId="0" hidden="1">'ТР нефть'!$A$28:$AQF$38</definedName>
    <definedName name="Z_CBE900E9_AD1B_499F_990A_B342E4D3B87F_.wvu.FilterData" localSheetId="0" hidden="1">'ТР нефть'!$A$28:$API$39</definedName>
    <definedName name="Z_CC6B5E19_B771_4DF1_9CEB_F4C925BA5E8A_.wvu.FilterData" localSheetId="0" hidden="1">'ТР нефть'!$A$28:$KA$39</definedName>
    <definedName name="Z_CD512965_5D99_4FBE_8F82_16AD59B21C5C_.wvu.FilterData" localSheetId="0" hidden="1">'ТР нефть'!$A$28:$AQG$39</definedName>
    <definedName name="Z_CD65D1B8_CDA2_4CAF_AA2A_AFEE3CE5518F_.wvu.FilterData" localSheetId="0" hidden="1">'ТР нефть'!$A$28:$KA$38</definedName>
    <definedName name="Z_CD66638F_4BFF_4FA4_B38F_F2DF4824F846_.wvu.FilterData" localSheetId="0" hidden="1">'ТР нефть'!$A$28:$KA$39</definedName>
    <definedName name="Z_CDE73486_D304_4482_A13A_BEC781AD4386_.wvu.FilterData" localSheetId="0" hidden="1">'ТР нефть'!$A$28:$AQF$38</definedName>
    <definedName name="Z_CDF438C7_3392_4148_8C38_3971910085EE_.wvu.FilterData" localSheetId="0" hidden="1">'ТР нефть'!$A$28:$KA$38</definedName>
    <definedName name="Z_CE1FCC2A_75B3_4815_9E56_AD1B92776C04_.wvu.FilterData" localSheetId="0" hidden="1">'ТР нефть'!$A$28:$KA$38</definedName>
    <definedName name="Z_CE379666_878C_42AB_BAE9_3A466CB016ED_.wvu.FilterData" localSheetId="0" hidden="1">'ТР нефть'!$A$28:$KA$38</definedName>
    <definedName name="Z_CE4B3E64_1AAF_4EEF_A353_6DAEA315775C_.wvu.FilterData" localSheetId="0" hidden="1">'ТР нефть'!$A$28:$KA$38</definedName>
    <definedName name="Z_CEDDCA66_37F7_4621_8A44_4AB5B97AF087_.wvu.FilterData" localSheetId="0" hidden="1">'ТР нефть'!$A$28:$AQF$38</definedName>
    <definedName name="Z_CF16B544_DCFA_42FD_BF45_E190A72EDEAA_.wvu.FilterData" localSheetId="0" hidden="1">'ТР нефть'!$A$28:$KA$39</definedName>
    <definedName name="Z_CF5BA6FE_CF6B_4D65_9837_7387DFB25646_.wvu.FilterData" localSheetId="0" hidden="1">'ТР нефть'!$A$28:$KA$39</definedName>
    <definedName name="Z_D031A8B0_052A_43AC_9A7C_4581AA926693_.wvu.FilterData" localSheetId="0" hidden="1">'ТР нефть'!$A$28:$KA$28</definedName>
    <definedName name="Z_D05BF6E8_9DEE_44EF_84A9_6FF493F84100_.wvu.FilterData" localSheetId="0" hidden="1">'ТР нефть'!$A$28:$KA$39</definedName>
    <definedName name="Z_D18058B5_208A_43DB_87F9_714A3149CC28_.wvu.FilterData" localSheetId="0" hidden="1">'ТР нефть'!$A$28:$AQF$39</definedName>
    <definedName name="Z_D37C4B1F_A306_4F18_8372_35B803ABA3C2_.wvu.FilterData" localSheetId="0" hidden="1">'ТР нефть'!$A$28:$KA$39</definedName>
    <definedName name="Z_D40B17E2_C2F8_41E6_B3D2_9ED25FDAC70F_.wvu.FilterData" localSheetId="0" hidden="1">'ТР нефть'!$A$28:$KA$38</definedName>
    <definedName name="Z_D4374610_E696_4FE9_97B3_6D500A944E71_.wvu.FilterData" localSheetId="0" hidden="1">'ТР нефть'!$A$28:$KA$39</definedName>
    <definedName name="Z_D43E1F93_33D5_4AC2_B861_6F1DA579B91C_.wvu.FilterData" localSheetId="0" hidden="1">'ТР нефть'!$A$28:$KA$38</definedName>
    <definedName name="Z_D45A6CF3_98D2_41D9_8A7B_A9552CCA56A9_.wvu.FilterData" localSheetId="0" hidden="1">'ТР нефть'!$A$28:$API$38</definedName>
    <definedName name="Z_D4636206_51C1_407D_8F78_BBDCD452A43C_.wvu.FilterData" localSheetId="0" hidden="1">'ТР нефть'!$A$28:$KA$38</definedName>
    <definedName name="Z_D4C698F5_0E35_4852_986E_801D83713CB1_.wvu.FilterData" localSheetId="0" hidden="1">'ТР нефть'!$A$28:$KA$38</definedName>
    <definedName name="Z_D50E8060_1620_414A_A601_3D87F0DDBDF8_.wvu.FilterData" localSheetId="0" hidden="1">'ТР нефть'!$A$28:$API$38</definedName>
    <definedName name="Z_D511CA82_F425_4F71_8EC4_1304A120E059_.wvu.FilterData" localSheetId="0" hidden="1">'ТР нефть'!$A$28:$KA$38</definedName>
    <definedName name="Z_D52C8848_4DDA_4F1E_A68C_5603E64E613B_.wvu.FilterData" localSheetId="0" hidden="1">'ТР нефть'!$A$28:$AQG$38</definedName>
    <definedName name="Z_D5319206_6EFF_45AF_B5CD_59D7A6AC909B_.wvu.FilterData" localSheetId="0" hidden="1">'ТР нефть'!$A$28:$API$39</definedName>
    <definedName name="Z_D562C1EF_EA11_442B_BBC5_916420FB3597_.wvu.FilterData" localSheetId="0" hidden="1">'ТР нефть'!$A$28:$KA$39</definedName>
    <definedName name="Z_D606E046_0A7E_439B_9E9B_2ED60FE76BCA_.wvu.FilterData" localSheetId="0" hidden="1">'ТР нефть'!$A$28:$AQF$39</definedName>
    <definedName name="Z_D67CFC5A_648D_4DF9_9C62_37E4722A354A_.wvu.FilterData" localSheetId="0" hidden="1">'ТР нефть'!$A$28:$AQG$38</definedName>
    <definedName name="Z_D69884C2_A34A_4A02_8834_790D8A8A7125_.wvu.FilterData" localSheetId="0" hidden="1">'ТР нефть'!$A$28:$AQF$39</definedName>
    <definedName name="Z_D6D4C020_7B5E_4FF9_89AD_4D64456F9422_.wvu.FilterData" localSheetId="0" hidden="1">'ТР нефть'!$A$28:$AQF$38</definedName>
    <definedName name="Z_D8457BAD_8A8D_49E7_8F9C_4CC6417122A6_.wvu.FilterData" localSheetId="0" hidden="1">'ТР нефть'!$A$28:$API$38</definedName>
    <definedName name="Z_D88292F4_3728_4880_99E6_E9EE4708B3A2_.wvu.FilterData" localSheetId="0" hidden="1">'ТР нефть'!$A$28:$KA$38</definedName>
    <definedName name="Z_D8D44F71_1C10_44AD_A704_F9E8D4285D3D_.wvu.FilterData" localSheetId="0" hidden="1">'ТР нефть'!$A$28:$AQG$39</definedName>
    <definedName name="Z_D9DD69AC_969D_4C0F_9B10_713D688A9162_.wvu.FilterData" localSheetId="0" hidden="1">'ТР нефть'!$A$28:$KA$28</definedName>
    <definedName name="Z_DA57FE5E_C99A_4596_91EA_31F92F63ED75_.wvu.FilterData" localSheetId="0" hidden="1">'ТР нефть'!$A$28:$KA$39</definedName>
    <definedName name="Z_DA83C1AB_89E0_4D1F_AB15_DFD330DDDA9F_.wvu.FilterData" localSheetId="0" hidden="1">'ТР нефть'!$A$28:$KA$39</definedName>
    <definedName name="Z_DAC05CBA_ADFC_42EF_B94D_D36AB5E3C2A7_.wvu.FilterData" localSheetId="0" hidden="1">'ТР нефть'!$A$28:$KA$38</definedName>
    <definedName name="Z_DB0FA432_A1EA_4E91_AB5E_DF184CA092EE_.wvu.FilterData" localSheetId="0" hidden="1">'ТР нефть'!$A$28:$KA$38</definedName>
    <definedName name="Z_DBE6D6EA_0958_4C4A_96F8_EDD920009326_.wvu.FilterData" localSheetId="0" hidden="1">'ТР нефть'!$A$28:$KA$38</definedName>
    <definedName name="Z_DD58A56E_9AD3_4DFA_8265_33B1500C02EA_.wvu.FilterData" localSheetId="0" hidden="1">'ТР нефть'!$A$28:$KA$38</definedName>
    <definedName name="Z_DDF61026_3D54_4166_9CE3_BC3B37599A9C_.wvu.FilterData" localSheetId="0" hidden="1">'ТР нефть'!$A$28:$AQG$38</definedName>
    <definedName name="Z_DE107157_CA0C_470B_8256_C7BB99657D8A_.wvu.FilterData" localSheetId="0" hidden="1">'ТР нефть'!$A$28:$API$38</definedName>
    <definedName name="Z_DE6A550F_63C2_4BD1_AD66_473A52A41CF5_.wvu.FilterData" localSheetId="0" hidden="1">'ТР нефть'!$A$28:$KA$38</definedName>
    <definedName name="Z_DEC4FF95_AA87_4131_BCA2_57194FAB0F1E_.wvu.Cols" localSheetId="0" hidden="1">'ТР нефть'!$A:$A,'ТР нефть'!$F:$F,'ТР нефть'!$Q:$AD,'ТР нефть'!$AF:$AG,'ТР нефть'!$AJ:$AK,'ТР нефть'!$AN:$AS,'ТР нефть'!$AU:$BI,'ТР нефть'!$BM:$BM,'ТР нефть'!$BO:$BR,'ТР нефть'!$CF:$CF,'ТР нефть'!$CV:$CV,'ТР нефть'!$DE:$DY</definedName>
    <definedName name="Z_DEC4FF95_AA87_4131_BCA2_57194FAB0F1E_.wvu.FilterData" localSheetId="0" hidden="1">'ТР нефть'!$A$28:$AQG$38</definedName>
    <definedName name="Z_DEC4FF95_AA87_4131_BCA2_57194FAB0F1E_.wvu.PrintArea" localSheetId="0" hidden="1">'ТР нефть'!$B$1:$DE$50</definedName>
    <definedName name="Z_DEC4FF95_AA87_4131_BCA2_57194FAB0F1E_.wvu.PrintTitles" localSheetId="0" hidden="1">'ТР нефть'!$25:$28</definedName>
    <definedName name="Z_DEC4FF95_AA87_4131_BCA2_57194FAB0F1E_.wvu.Rows" localSheetId="0" hidden="1">'ТР нефть'!$1:$24</definedName>
    <definedName name="Z_DEFC725D_04A7_4405_9278_F469D3F7D455_.wvu.FilterData" localSheetId="0" hidden="1">'ТР нефть'!$JS$28:$JS$38</definedName>
    <definedName name="Z_DF086982_513C_4405_ABBF_FE97FD8C422C_.wvu.FilterData" localSheetId="0" hidden="1">'ТР нефть'!$A$28:$API$39</definedName>
    <definedName name="Z_DF4D8FBD_6BBD_45B1_A21D_EA411047AED1_.wvu.FilterData" localSheetId="0" hidden="1">'ТР нефть'!$A$28:$KA$28</definedName>
    <definedName name="Z_DFC6ADCD_F085_4E0E_9652_867708C48CEF_.wvu.FilterData" localSheetId="0" hidden="1">'ТР нефть'!$A$28:$AQF$39</definedName>
    <definedName name="Z_DFED554B_5710_448B_926A_1309794D396F_.wvu.FilterData" localSheetId="0" hidden="1">'ТР нефть'!$A$28:$AQG$39</definedName>
    <definedName name="Z_E0302261_0BF3_48F9_BDA0_086857BEFE5E_.wvu.FilterData" localSheetId="0" hidden="1">'ТР нефть'!$A$28:$KA$38</definedName>
    <definedName name="Z_E174C7BC_1FAE_4E09_8C5C_E5170C71B91C_.wvu.FilterData" localSheetId="0" hidden="1">'ТР нефть'!$A$28:$KA$38</definedName>
    <definedName name="Z_E1D5315C_0E86_451C_A7D6_916DC7A3EA6F_.wvu.FilterData" localSheetId="0" hidden="1">'ТР нефть'!$A$28:$API$39</definedName>
    <definedName name="Z_E229E000_D688_46ED_9DCB_B27B050D9E5F_.wvu.Cols" localSheetId="0" hidden="1">'ТР нефть'!$A:$A,'ТР нефть'!$F:$F,'ТР нефть'!$H:$H,'ТР нефть'!$Q:$AD,'ТР нефть'!$AF:$AG,'ТР нефть'!$AJ:$AK,'ТР нефть'!$AN:$AS,'ТР нефть'!$AU:$BI,'ТР нефть'!$BM:$BM,'ТР нефть'!$BO:$BR,'ТР нефть'!$CF:$CF,'ТР нефть'!$CV:$CV,'ТР нефть'!$DE:$DY,'ТР нефть'!#REF!</definedName>
    <definedName name="Z_E229E000_D688_46ED_9DCB_B27B050D9E5F_.wvu.FilterData" localSheetId="0" hidden="1">'ТР нефть'!$A$28:$KA$39</definedName>
    <definedName name="Z_E229E000_D688_46ED_9DCB_B27B050D9E5F_.wvu.PrintArea" localSheetId="0" hidden="1">'ТР нефть'!$A$1:$DG$348</definedName>
    <definedName name="Z_E229E000_D688_46ED_9DCB_B27B050D9E5F_.wvu.Rows" localSheetId="0" hidden="1">'ТР нефть'!$1:$24</definedName>
    <definedName name="Z_E26C45D2_9731_4C1D_96DD_BEE45D47DC73_.wvu.FilterData" localSheetId="0" hidden="1">'ТР нефть'!$A$28:$KA$38</definedName>
    <definedName name="Z_E2C09FAA_ABB0_439B_90DE_8856065A8DEA_.wvu.FilterData" localSheetId="0" hidden="1">'ТР нефть'!$A$28:$KA$39</definedName>
    <definedName name="Z_E2CD4DEE_7695_47CD_A7C6_21070AE6332B_.wvu.FilterData" localSheetId="0" hidden="1">'ТР нефть'!$A$28:$KA$39</definedName>
    <definedName name="Z_E2D74AAE_6C7B_40CD_B2C7_63F6007AC37E_.wvu.FilterData" localSheetId="0" hidden="1">'ТР нефть'!$A$28:$KA$38</definedName>
    <definedName name="Z_E300B309_99C8_4247_A9F4_69A36ADC37F3_.wvu.FilterData" localSheetId="0" hidden="1">'ТР нефть'!$A$28:$KA$38</definedName>
    <definedName name="Z_E3102618_D597_4F68_92A4_0EA469F009CC_.wvu.FilterData" localSheetId="0" hidden="1">'ТР нефть'!$A$28:$API$39</definedName>
    <definedName name="Z_E317E689_5FBA_4050_B2F0_F9A2E4F4F772_.wvu.FilterData" localSheetId="0" hidden="1">'ТР нефть'!$A$28:$AQF$39</definedName>
    <definedName name="Z_E36D6519_D93A_4F1E_BBB1_E39BAD3A2414_.wvu.FilterData" localSheetId="0" hidden="1">'ТР нефть'!$A$28:$KA$38</definedName>
    <definedName name="Z_E37DB072_F95A_44F1_A022_4F275761ED5C_.wvu.FilterData" localSheetId="0" hidden="1">'ТР нефть'!$A$28:$API$39</definedName>
    <definedName name="Z_E38018BC_E1E7_4B0D_A7B4_603B3FA845AC_.wvu.FilterData" localSheetId="0" hidden="1">'ТР нефть'!$A$28:$KA$39</definedName>
    <definedName name="Z_E3E7E9B9_8882_433E_8D19_DE4330607FB2_.wvu.FilterData" localSheetId="0" hidden="1">'ТР нефть'!$A$28:$AQF$39</definedName>
    <definedName name="Z_E41AA92C_C619_4EEF_AE56_7A9255D02FF0_.wvu.Cols" localSheetId="0" hidden="1">'ТР нефть'!$Q:$AD,'ТР нефть'!$AF:$AG,'ТР нефть'!$AJ:$AK,'ТР нефть'!$AN:$AS,'ТР нефть'!$AU:$BI,'ТР нефть'!$BM:$BM,'ТР нефть'!$BO:$BR,'ТР нефть'!$CF:$CF,'ТР нефть'!$DE:$DY</definedName>
    <definedName name="Z_E41AA92C_C619_4EEF_AE56_7A9255D02FF0_.wvu.FilterData" localSheetId="0" hidden="1">'ТР нефть'!$A$28:$AQF$39</definedName>
    <definedName name="Z_E41AA92C_C619_4EEF_AE56_7A9255D02FF0_.wvu.PrintArea" localSheetId="0" hidden="1">'ТР нефть'!$B$5:$DE$50</definedName>
    <definedName name="Z_E41AA92C_C619_4EEF_AE56_7A9255D02FF0_.wvu.PrintTitles" localSheetId="0" hidden="1">'ТР нефть'!$25:$28</definedName>
    <definedName name="Z_E41AA92C_C619_4EEF_AE56_7A9255D02FF0_.wvu.Rows" localSheetId="0" hidden="1">'ТР нефть'!$1:$24</definedName>
    <definedName name="Z_E4D30272_7027_4AA8_B6F8_B2DAA9AA3D10_.wvu.FilterData" localSheetId="0" hidden="1">'ТР нефть'!$A$28:$KA$39</definedName>
    <definedName name="Z_E512AFE5_1E4F_43FA_ACBA_E24B1F7B491A_.wvu.FilterData" localSheetId="0" hidden="1">'ТР нефть'!$A$28:$KA$28</definedName>
    <definedName name="Z_E52A0D62_E406_48C8_A26F_F00B74508E5B_.wvu.FilterData" localSheetId="0" hidden="1">'ТР нефть'!$A$28:$API$39</definedName>
    <definedName name="Z_E598FE8F_1F5B_4D41_BE41_D3BE6E168068_.wvu.FilterData" localSheetId="0" hidden="1">'ТР нефть'!$A$28:$KA$38</definedName>
    <definedName name="Z_E5B91D48_CF80_4CDF_8288_7867BA0D74E1_.wvu.FilterData" localSheetId="0" hidden="1">'ТР нефть'!$A$28:$AQF$39</definedName>
    <definedName name="Z_E63EED6C_EB2D_4B7E_A453_3CBE79AE0B3B_.wvu.FilterData" localSheetId="0" hidden="1">'ТР нефть'!$A$28:$KA$39</definedName>
    <definedName name="Z_E66EC562_519D_44F5_913F_197BB62138F4_.wvu.FilterData" localSheetId="0" hidden="1">'ТР нефть'!$A$28:$KA$38</definedName>
    <definedName name="Z_E67D00DA_08FE_4488_B28D_FCE3B696D480_.wvu.FilterData" localSheetId="0" hidden="1">'ТР нефть'!$A$28:$AQG$38</definedName>
    <definedName name="Z_E6CCA076_6116_4D62_8C32_FC617B798DF9_.wvu.FilterData" localSheetId="0" hidden="1">'ТР нефть'!$A$28:$API$38</definedName>
    <definedName name="Z_E713F3D1_C233_4322_AC18_6C4DC4990AA1_.wvu.FilterData" localSheetId="0" hidden="1">'ТР нефть'!$A$28:$KA$39</definedName>
    <definedName name="Z_E72DF19F_F8B3_48F0_9D33_A947A563BC97_.wvu.FilterData" localSheetId="0" hidden="1">'ТР нефть'!$A$28:$API$39</definedName>
    <definedName name="Z_E78018BB_B731_44A8_A165_BEC33A70B634_.wvu.FilterData" localSheetId="0" hidden="1">'ТР нефть'!$A$28:$KA$38</definedName>
    <definedName name="Z_E7CCEC57_A9E8_4A91_B759_D0B047FBC75E_.wvu.FilterData" localSheetId="0" hidden="1">'ТР нефть'!$A$28:$AQF$39</definedName>
    <definedName name="Z_E7E4A59C_6E68_4ECD_9E9D_64FA67D3F57D_.wvu.FilterData" localSheetId="0" hidden="1">'ТР нефть'!$A$28:$KA$38</definedName>
    <definedName name="Z_E830E2E3_D8A0_4AFE_A334_754AAFFB664D_.wvu.FilterData" localSheetId="0" hidden="1">'ТР нефть'!$A$28:$AQG$38</definedName>
    <definedName name="Z_E864917A_A71A_4617_BFE1_AC8F4AFB994A_.wvu.Cols" localSheetId="0" hidden="1">'ТР нефть'!$A:$A,'ТР нефть'!$F:$F,'ТР нефть'!$Q:$AD,'ТР нефть'!$AJ:$AK,'ТР нефть'!$AN:$AS,'ТР нефть'!$AU:$BI,'ТР нефть'!$CF:$CF,'ТР нефть'!$CV:$CV,'ТР нефть'!$DE:$DY,'ТР нефть'!$KE:$KF,'ТР нефть'!$KH:$KH,'ТР нефть'!$KK:$AQF</definedName>
    <definedName name="Z_E864917A_A71A_4617_BFE1_AC8F4AFB994A_.wvu.FilterData" localSheetId="0" hidden="1">'ТР нефть'!$A$28:$AQG$39</definedName>
    <definedName name="Z_E864917A_A71A_4617_BFE1_AC8F4AFB994A_.wvu.PrintArea" localSheetId="0" hidden="1">'ТР нефть'!$B$1:$DD$50</definedName>
    <definedName name="Z_E864917A_A71A_4617_BFE1_AC8F4AFB994A_.wvu.PrintTitles" localSheetId="0" hidden="1">'ТР нефть'!$25:$28</definedName>
    <definedName name="Z_E864917A_A71A_4617_BFE1_AC8F4AFB994A_.wvu.Rows" localSheetId="0" hidden="1">'ТР нефть'!$1:$24</definedName>
    <definedName name="Z_E870081C_53E7_4AEF_B77F_E41F63FC0CE9_.wvu.FilterData" localSheetId="0" hidden="1">'ТР нефть'!$A$28:$KA$38</definedName>
    <definedName name="Z_E8A1586B_047A_407D_851A_16692836A612_.wvu.FilterData" localSheetId="0" hidden="1">'ТР нефть'!$A$28:$AQF$38</definedName>
    <definedName name="Z_E8B0BB45_CD9E_428E_AEE0_72F79F9497AC_.wvu.FilterData" localSheetId="0" hidden="1">'ТР нефть'!$A$28:$API$38</definedName>
    <definedName name="Z_E95CF61C_C534_452E_BFD6_14B1D8652AC6_.wvu.Cols" localSheetId="0" hidden="1">'ТР нефть'!$F:$F,'ТР нефть'!$M:$CL,'ТР нефть'!$CV:$CV,'ТР нефть'!$DE:$DY</definedName>
    <definedName name="Z_E95CF61C_C534_452E_BFD6_14B1D8652AC6_.wvu.FilterData" localSheetId="0" hidden="1">'ТР нефть'!$A$28:$AQG$38</definedName>
    <definedName name="Z_E95CF61C_C534_452E_BFD6_14B1D8652AC6_.wvu.PrintArea" localSheetId="0" hidden="1">'ТР нефть'!$A$1:$DD$50</definedName>
    <definedName name="Z_E95CF61C_C534_452E_BFD6_14B1D8652AC6_.wvu.Rows" localSheetId="0" hidden="1">'ТР нефть'!$1:$24</definedName>
    <definedName name="Z_E969BD9E_C887_4433_ADBF_C233B831D5DB_.wvu.FilterData" localSheetId="0" hidden="1">'ТР нефть'!$A$28:$AQF$39</definedName>
    <definedName name="Z_EA8DB580_6EE5_4970_ADB3_91446FA2E573_.wvu.FilterData" localSheetId="0" hidden="1">'ТР нефть'!$A$28:$AQF$39</definedName>
    <definedName name="Z_EB0293F7_7616_4E45_B861_5E2A050234D4_.wvu.FilterData" localSheetId="0" hidden="1">'ТР нефть'!$A$28:$API$38</definedName>
    <definedName name="Z_EB14AB71_7601_4A78_9F09_65E41FA5141A_.wvu.FilterData" localSheetId="0" hidden="1">'ТР нефть'!$A$28:$AQG$38</definedName>
    <definedName name="Z_EB183C9C_5E2E_4928_BF36_2A776AA89C0A_.wvu.FilterData" localSheetId="0" hidden="1">'ТР нефть'!$A$28:$AQF$39</definedName>
    <definedName name="Z_EBD1440E_4AE8_4B82_BE5B_AC90C3B3A66E_.wvu.FilterData" localSheetId="0" hidden="1">'ТР нефть'!$A$28:$KA$38</definedName>
    <definedName name="Z_EBE89EC4_B7A3_4758_92ED_97B855E305BF_.wvu.FilterData" localSheetId="0" hidden="1">'ТР нефть'!$A$28:$KA$38</definedName>
    <definedName name="Z_EC01C6C3_6C9B_423E_B902_3F899044688E_.wvu.FilterData" localSheetId="0" hidden="1">'ТР нефть'!$A$28:$AQF$39</definedName>
    <definedName name="Z_EC2C47EF_AB86_4A28_B428_20FFA6F9A0AC_.wvu.FilterData" localSheetId="0" hidden="1">'ТР нефть'!$A$28:$KA$38</definedName>
    <definedName name="Z_EC5E26C5_ADF0_4B6C_A1D0_913B4FEC158B_.wvu.FilterData" localSheetId="0" hidden="1">'ТР нефть'!$A$28:$KA$38</definedName>
    <definedName name="Z_ECC0EB16_2E80_41B5_AB22_58FC86387FDA_.wvu.FilterData" localSheetId="0" hidden="1">'ТР нефть'!$A$28:$KA$39</definedName>
    <definedName name="Z_ECD00B2F_8D4D_49E6_A059_27695AA7B440_.wvu.FilterData" localSheetId="0" hidden="1">'ТР нефть'!$A$28:$AQG$38</definedName>
    <definedName name="Z_ECDDAA38_AC96_48C7_B3E2_0818A56E4B7B_.wvu.FilterData" localSheetId="0" hidden="1">'ТР нефть'!$A$28:$KA$38</definedName>
    <definedName name="Z_ECF63E05_99D4_4CFC_A5CE_82D3F6074B1D_.wvu.FilterData" localSheetId="0" hidden="1">'ТР нефть'!$A$28:$KA$39</definedName>
    <definedName name="Z_ED2A6117_5C4C_4A80_B13E_AA63F6B184D3_.wvu.FilterData" localSheetId="0" hidden="1">'ТР нефть'!$A$28:$AQF$39</definedName>
    <definedName name="Z_ED3281F9_BC44_4A2A_B739_875F799F6200_.wvu.FilterData" localSheetId="0" hidden="1">'ТР нефть'!$A$28:$API$39</definedName>
    <definedName name="Z_ED653206_E06A_40AE_A126_B76CEC4DB9A6_.wvu.FilterData" localSheetId="0" hidden="1">'ТР нефть'!$A$28:$API$38</definedName>
    <definedName name="Z_EEEFDD50_9365_4CC3_AEB7_ECDCCF593E7A_.wvu.FilterData" localSheetId="0" hidden="1">'ТР нефть'!$A$28:$AQF$39</definedName>
    <definedName name="Z_EFEDE49C_05B3_4A94_8095_8EDF00187388_.wvu.FilterData" localSheetId="0" hidden="1">'ТР нефть'!$A$28:$AQF$39</definedName>
    <definedName name="Z_F00FCD90_A386_4555_A4FC_B9F77E6CD058_.wvu.FilterData" localSheetId="0" hidden="1">'ТР нефть'!$A$28:$KA$39</definedName>
    <definedName name="Z_F0133217_7A23_4D39_B2BC_1040ED524471_.wvu.FilterData" localSheetId="0" hidden="1">'ТР нефть'!$A$28:$API$39</definedName>
    <definedName name="Z_F032927F_A68B_4A34_A63A_B4921A3E96B9_.wvu.FilterData" localSheetId="0" hidden="1">'ТР нефть'!$A$28:$KA$38</definedName>
    <definedName name="Z_F0407B9C_C7AC_4451_89E1_91D36F542353_.wvu.FilterData" localSheetId="0" hidden="1">'ТР нефть'!$A$28:$KA$38</definedName>
    <definedName name="Z_F0409436_03CB_4BD0_877F_6E3668C1269B_.wvu.FilterData" localSheetId="0" hidden="1">'ТР нефть'!$A$28:$AQF$38</definedName>
    <definedName name="Z_F0669AEC_5D70_4FF8_ABEC_AFE8879B7466_.wvu.FilterData" localSheetId="0" hidden="1">'ТР нефть'!$A$28:$KA$38</definedName>
    <definedName name="Z_F07BA3F5_7B6A_4DD1_A644_9C5F10356411_.wvu.FilterData" localSheetId="0" hidden="1">'ТР нефть'!$A$28:$API$38</definedName>
    <definedName name="Z_F20B186B_E284_49B7_A17C_EC2A217FCF3E_.wvu.FilterData" localSheetId="0" hidden="1">'ТР нефть'!$A$28:$AQG$39</definedName>
    <definedName name="Z_F20F194D_37EE_4B8C_AB14_DDAF4E298233_.wvu.FilterData" localSheetId="0" hidden="1">'ТР нефть'!$A$28:$KA$38</definedName>
    <definedName name="Z_F247FF84_2B44_43C3_8DC0_B00DB0E30DD8_.wvu.FilterData" localSheetId="0" hidden="1">'ТР нефть'!$A$28:$AQF$38</definedName>
    <definedName name="Z_F2B59D4F_9197_4151_B99A_8E51EB8139E3_.wvu.FilterData" localSheetId="0" hidden="1">'ТР нефть'!$A$28:$AQF$38</definedName>
    <definedName name="Z_F3102605_0761_4270_9180_0F2F60DEB259_.wvu.FilterData" localSheetId="0" hidden="1">'ТР нефть'!$A$28:$AQF$38</definedName>
    <definedName name="Z_F33701DC_7DA3_4EBF_8DCE_C15805A47872_.wvu.FilterData" localSheetId="0" hidden="1">'ТР нефть'!$A$28:$KA$38</definedName>
    <definedName name="Z_F342F239_B481_4AEC_A93C_DA07AD5106F3_.wvu.FilterData" localSheetId="0" hidden="1">'ТР нефть'!$A$28:$API$39</definedName>
    <definedName name="Z_F416DA0B_853A_41F8_A2B8_A37505926FF0_.wvu.FilterData" localSheetId="0" hidden="1">'ТР нефть'!$A$28:$AQF$39</definedName>
    <definedName name="Z_F4337142_CB75_43E9_86F1_3914F9BA4316_.wvu.FilterData" localSheetId="0" hidden="1">'ТР нефть'!$A$28:$KA$28</definedName>
    <definedName name="Z_F4409812_8104_4354_9DDC_B83AFAA3F3F4_.wvu.FilterData" localSheetId="0" hidden="1">'ТР нефть'!$A$28:$KA$39</definedName>
    <definedName name="Z_F44C784B_4F68_40DA_B868_E652C4A9F0E5_.wvu.FilterData" localSheetId="0" hidden="1">'ТР нефть'!$A$28:$KA$39</definedName>
    <definedName name="Z_F47E3513_84AC_4A06_BE48_857EF9DC8CB1_.wvu.FilterData" localSheetId="0" hidden="1">'ТР нефть'!$A$28:$AQF$39</definedName>
    <definedName name="Z_F4AFD303_6E9C_4F34_8C45_DF82A0B5205A_.wvu.FilterData" localSheetId="0" hidden="1">'ТР нефть'!$A$28:$KA$39</definedName>
    <definedName name="Z_F519CD51_0B3E_4670_AAFD_052645962120_.wvu.FilterData" localSheetId="0" hidden="1">'ТР нефть'!$A$28:$KA$39</definedName>
    <definedName name="Z_F524BB4C_1237_4285_9CA7_D315C88FBE45_.wvu.FilterData" localSheetId="0" hidden="1">'ТР нефть'!$A$28:$KA$39</definedName>
    <definedName name="Z_F573D34A_BB78_46AC_9487_6833C080143C_.wvu.FilterData" localSheetId="0" hidden="1">'ТР нефть'!$A$28:$API$38</definedName>
    <definedName name="Z_F5DEBDB8_F506_4207_A490_1E7DC32F4C30_.wvu.FilterData" localSheetId="0" hidden="1">'ТР нефть'!$A$28:$KA$39</definedName>
    <definedName name="Z_F64B4DA5_93EC_4676_A107_1726086D0AA9_.wvu.FilterData" localSheetId="0" hidden="1">'ТР нефть'!$A$28:$AQF$38</definedName>
    <definedName name="Z_F7078495_8650_488B_B237_1B369EAE2487_.wvu.FilterData" localSheetId="0" hidden="1">'ТР нефть'!$A$28:$API$38</definedName>
    <definedName name="Z_F711D3F9_06AF_46EC_BC19_088911218C5E_.wvu.FilterData" localSheetId="0" hidden="1">'ТР нефть'!$A$28:$KA$38</definedName>
    <definedName name="Z_F742D244_A0DD_4D0D_BDB7_D232D2B00032_.wvu.FilterData" localSheetId="0" hidden="1">'ТР нефть'!$A$28:$KA$39</definedName>
    <definedName name="Z_F81D66FD_9BAA_40EC_B5DC_E16B3E240B8E_.wvu.FilterData" localSheetId="0" hidden="1">'ТР нефть'!$A$28:$KA$38</definedName>
    <definedName name="Z_F8CA9F9A_7F13_4721_81D8_EB07B1F231C0_.wvu.FilterData" localSheetId="0" hidden="1">'ТР нефть'!$A$28:$KA$39</definedName>
    <definedName name="Z_F8E15C75_AEF3_46A3_98DB_63B273E24C52_.wvu.FilterData" localSheetId="0" hidden="1">'ТР нефть'!$A$28:$KA$39</definedName>
    <definedName name="Z_F8E32C54_FB2F_435B_B1A6_5CED77338997_.wvu.FilterData" localSheetId="0" hidden="1">'ТР нефть'!$A$28:$KA$39</definedName>
    <definedName name="Z_F8ED44E7_0F9F_4732_9821_9F71138EA47E_.wvu.FilterData" localSheetId="0" hidden="1">'ТР нефть'!$A$28:$AQF$39</definedName>
    <definedName name="Z_F91CFE22_132F_4500_A439_73F080BF85AE_.wvu.FilterData" localSheetId="0" hidden="1">'ТР нефть'!$A$28:$KA$39</definedName>
    <definedName name="Z_F9957911_E6DD_42C5_B748_EC684D8E5FA9_.wvu.FilterData" localSheetId="0" hidden="1">'ТР нефть'!$A$28:$KA$38</definedName>
    <definedName name="Z_FA13B0AD_B29D_4492_8505_81CFA9E7DE1A_.wvu.FilterData" localSheetId="0" hidden="1">'ТР нефть'!$A$28:$KA$38</definedName>
    <definedName name="Z_FA23E15C_B3F5_4509_9721_3027AFC86D44_.wvu.FilterData" localSheetId="0" hidden="1">'ТР нефть'!$A$28:$AQF$38</definedName>
    <definedName name="Z_FA4E7E3B_7871_4910_8C55_07052BB0EBB1_.wvu.FilterData" localSheetId="0" hidden="1">'ТР нефть'!$A$28:$KA$38</definedName>
    <definedName name="Z_FAB42F59_D8F1_4E8B_B873_BC0691F1DFA4_.wvu.FilterData" localSheetId="0" hidden="1">'ТР нефть'!$A$28:$KA$38</definedName>
    <definedName name="Z_FBF8FC78_0BB4_4EB6_9049_17FBE5C711EE_.wvu.FilterData" localSheetId="0" hidden="1">'ТР нефть'!$A$28:$API$39</definedName>
    <definedName name="Z_FC10D986_4C86_4C54_8386_E4FD4DE1C59F_.wvu.FilterData" localSheetId="0" hidden="1">'ТР нефть'!$A$28:$KA$38</definedName>
    <definedName name="Z_FC52CD02_ED1D_415B_A001_5D4A559FF6FA_.wvu.FilterData" localSheetId="0" hidden="1">'ТР нефть'!$A$28:$AQF$39</definedName>
    <definedName name="Z_FC7BA2E3_ACA2_485C_9295_24E2AC5B23D7_.wvu.FilterData" localSheetId="0" hidden="1">'ТР нефть'!$A$28:$AQG$38</definedName>
    <definedName name="Z_FC99DFBC_876D_460F_B538_B3627CDFD702_.wvu.Cols" localSheetId="0" hidden="1">'ТР нефть'!$A:$A,'ТР нефть'!$F:$F,'ТР нефть'!$Q:$AD,'ТР нефть'!$AF:$AG,'ТР нефть'!$AJ:$AK,'ТР нефть'!$AN:$AS,'ТР нефть'!$AU:$BI,'ТР нефть'!$BM:$BM,'ТР нефть'!$BO:$BR,'ТР нефть'!$CF:$CF,'ТР нефть'!$CV:$CV,'ТР нефть'!$DE:$DY,'ТР нефть'!$EO:$FC</definedName>
    <definedName name="Z_FC99DFBC_876D_460F_B538_B3627CDFD702_.wvu.FilterData" localSheetId="0" hidden="1">'ТР нефть'!$A$28:$AQF$38</definedName>
    <definedName name="Z_FC99DFBC_876D_460F_B538_B3627CDFD702_.wvu.PrintArea" localSheetId="0" hidden="1">'ТР нефть'!$B$1:$DD$95</definedName>
    <definedName name="Z_FC99DFBC_876D_460F_B538_B3627CDFD702_.wvu.PrintTitles" localSheetId="0" hidden="1">'ТР нефть'!$25:$28</definedName>
    <definedName name="Z_FC99DFBC_876D_460F_B538_B3627CDFD702_.wvu.Rows" localSheetId="0" hidden="1">'ТР нефть'!$1:$24</definedName>
    <definedName name="Z_FD88AA58_8DF2_42DF_819E_B126CBD27831_.wvu.FilterData" localSheetId="0" hidden="1">'ТР нефть'!$A$28:$AQF$38</definedName>
    <definedName name="Z_FD8BC3DD_8586_4176_B664_5DDBF829864B_.wvu.FilterData" localSheetId="0" hidden="1">'ТР нефть'!$A$28:$KA$38</definedName>
    <definedName name="Z_FDF845C0_B598_476A_BC43_D1D93C8FB7B4_.wvu.FilterData" localSheetId="0" hidden="1">'ТР нефть'!$A$28:$AQF$39</definedName>
    <definedName name="Z_FE3D381B_542E_46F3_A15A_68C4D4FE44DE_.wvu.FilterData" localSheetId="0" hidden="1">'ТР нефть'!$A$28:$KA$39</definedName>
    <definedName name="Z_FEBB5595_CD14_484D_B82D_2A1AB6634077_.wvu.FilterData" localSheetId="0" hidden="1">'ТР нефть'!$A$28:$AQF$28</definedName>
    <definedName name="Z_FF78464F_CD47_4032_996D_1D44866E4752_.wvu.FilterData" localSheetId="0" hidden="1">'ТР нефть'!$A$28:$API$38</definedName>
    <definedName name="Z_FFA0E13F_A284_4690_8F9C_19676299D7E6_.wvu.FilterData" localSheetId="0" hidden="1">'ТР нефть'!$A$28:$KA$38</definedName>
    <definedName name="Z_FFE68D4C_933E_414E_84C3_38E375B9DC2F_.wvu.FilterData" localSheetId="0" hidden="1">'ТР нефть'!$A$28:$API$38</definedName>
    <definedName name="а">#REF!</definedName>
    <definedName name="Анализ_пр1">[8]Анализ!$D$21:$F$25,[8]Анализ!$D$35:$F$39,[8]Анализ!$D$49:$F$53,[8]Анализ!$D$63:$F$67,[8]Анализ!$D$77:$F$81,[8]Анализ!$D$91:$F$95,[8]Анализ!$D$105:$F$109,[8]Анализ!$D$119:$F$123</definedName>
    <definedName name="Анализ_пр11">[8]Анализ!$B$21:$B$25,[8]Анализ!$B$35:$B$39,[8]Анализ!$B$49:$B$53,[8]Анализ!$B$63:$B$67,[8]Анализ!$B$77:$B$81,[8]Анализ!$B$91:$B$95,[8]Анализ!$B$105:$B$109,[8]Анализ!$B$119:$B$123</definedName>
    <definedName name="Анализ_пр2">[8]Анализ!$D$28,[8]Анализ!$E$28:$E$31,[8]Анализ!$D$42,[8]Анализ!$E$42:$E$45,[8]Анализ!$D$56,[8]Анализ!$E$56:$E$59,[8]Анализ!$D$70,[8]Анализ!$E$70:$E$73,[8]Анализ!$D$84,[8]Анализ!$E$84:$E$87,[8]Анализ!$D$98,[8]Анализ!$E$98:$E$101,[8]Анализ!$D$112,[8]Анализ!$E$112:$E$115</definedName>
    <definedName name="Анализ_пр2_2">[8]Анализ!$D$126,[8]Анализ!$E$126:$E$129</definedName>
    <definedName name="Анализ_пр22">[8]Анализ!$B$29:$B$31,[8]Анализ!$B$43:$B$45,[8]Анализ!$B$57:$B$59,[8]Анализ!$B$71:$B$73,[8]Анализ!$B$85:$B$87,[8]Анализ!$B$99:$B$101,[8]Анализ!$B$113:$B$115,[8]Анализ!$B$127:$B$129</definedName>
    <definedName name="ао">#REF!</definedName>
    <definedName name="ап">'[9]2003'!$Z$3</definedName>
    <definedName name="апрель">'[10]изм 03-04'!$T$1:$T$65536</definedName>
    <definedName name="Б">[11]ГТИ!$A$7:$A$3009</definedName>
    <definedName name="б1">#REF!</definedName>
    <definedName name="б2">#REF!</definedName>
    <definedName name="б3">#REF!</definedName>
    <definedName name="Б9">#REF!</definedName>
    <definedName name="база">[12]база!$B$1:$W$65536</definedName>
    <definedName name="база1">#REF!</definedName>
    <definedName name="бп">[12]база!$B$1:$AH$65536</definedName>
    <definedName name="бп1">[13]база!$B$1:$AH$65536</definedName>
    <definedName name="бр">#REF!</definedName>
    <definedName name="брбр">#REF!</definedName>
    <definedName name="БРИ">#REF!</definedName>
    <definedName name="Бурение_год">#REF!,#REF!,#REF!,#REF!,#REF!,#REF!,#REF!,#REF!,#REF!,#REF!,#REF!</definedName>
    <definedName name="Бурение_месяц">#REF!,#REF!,#REF!,#REF!,#REF!,#REF!,#REF!,#REF!,#REF!,#REF!,#REF!</definedName>
    <definedName name="В_Ю11">'[14]Расчет Рзаб и Кпр'!#REF!</definedName>
    <definedName name="вода">[15]ВАХ_Ю11!#REF!</definedName>
    <definedName name="газ_год">[8]Газ!$N$37:$P$61,[8]Газ!$N$66:$P$90,[8]Газ!$N$106:$P$115,[8]Газ!$N$118:$P$127,[8]Газ!$N$130:$P$139,[8]Газ!$N$142:$P$151,[8]Газ!$N$174:$P$201,[8]Газ!$N$206:$P$230,[8]Газ!$N$235:$P$259,[8]Газ!$N$264:$P$290,[8]Газ!$N$295:$P$304,[8]Газ!$N$307:$P$316,[8]Газ!$N$320:$P$328</definedName>
    <definedName name="газ_месяц">[8]Газ!$I$37:$K$61,[8]Газ!$I$66:$K$90,[8]Газ!$I$106:$K$115,[8]Газ!$I$118:$K$127,[8]Газ!$I$130:$K$139,[8]Газ!$I$142:$K$151,[8]Газ!$I$174:$K$201,[8]Газ!$I$206:$K$230,[8]Газ!$I$235:$K$259,[8]Газ!$I$264:$K$290,[8]Газ!$I$295:$K$304,[8]Газ!$I$307:$K$316,[8]Газ!$I$320:$K$328</definedName>
    <definedName name="гг">'[16]изм 04-05'!$Q$1:$Q$65536</definedName>
    <definedName name="год">'[17]таблица руководству'!$Y$2</definedName>
    <definedName name="Грп_год1">'[8]ГРП, Оптимизация'!$C$87:$D$87,'[8]ГРП, Оптимизация'!$F$87:$G$87,'[8]ГРП, Оптимизация'!$I$87:$J$87,'[8]ГРП, Оптимизация'!$C$90:$D$90,'[8]ГРП, Оптимизация'!$F$90:$G$90,'[8]ГРП, Оптимизация'!$I$90:$J$90,'[8]ГРП, Оптимизация'!$C$93:$D$93</definedName>
    <definedName name="Грп_год2">'[8]ГРП, Оптимизация'!$F$93:$G$93,'[8]ГРП, Оптимизация'!$I$93:$J$93,'[8]ГРП, Оптимизация'!$C$96:$D$96,'[8]ГРП, Оптимизация'!$F$96:$G$96,'[8]ГРП, Оптимизация'!$I$96:$J$96,'[8]ГРП, Оптимизация'!$C$99:$D$99,'[8]ГРП, Оптимизация'!$F$99:$G$99</definedName>
    <definedName name="Грп_год3">'[8]ГРП, Оптимизация'!$I$99:$J$99,'[8]ГРП, Оптимизация'!$C$102:$D$102,'[8]ГРП, Оптимизация'!$F$102:$G$102,'[8]ГРП, Оптимизация'!$I$102:$J$102,'[8]ГРП, Оптимизация'!$C$105:$D$105,'[8]ГРП, Оптимизация'!$F$105:$G$105,'[8]ГРП, Оптимизация'!$I$105:$J$105</definedName>
    <definedName name="Грп_год4">'[8]ГРП, Оптимизация'!$C$108:$D$108,'[8]ГРП, Оптимизация'!$F$108:$G$108,'[8]ГРП, Оптимизация'!$I$108:$J$108</definedName>
    <definedName name="гтмн">#REF!</definedName>
    <definedName name="гтмс">#REF!</definedName>
    <definedName name="дата">'[9]2003'!#REF!</definedName>
    <definedName name="дллщд">'[18]ит.эцн,шгн'!#REF!</definedName>
    <definedName name="днс">#REF!</definedName>
    <definedName name="Добыча_год">[19]Добыча!$J$32:$K$34,[19]Добыча!$J$36:$K$38,[19]Добыча!$J$43:$K$47,[19]Добыча!$J$52:$K$54,[19]Добыча!$J$56:$K$57,[19]Добыча!$J$62:$K$64,[19]Добыча!$J$66:$K$67,[19]Добыча!$J$80:$K$83,[19]Добыча!$J$96:$K$99,[19]Добыча!$J$88:$K$89,[19]Добыча!$J$92:$K$93</definedName>
    <definedName name="Добыча_год1">#REF!,#REF!,#REF!,#REF!,#REF!,#REF!,#REF!,#REF!,#REF!,#REF!,#REF!,#REF!</definedName>
    <definedName name="Добыча_год2">#REF!,#REF!,#REF!,#REF!,#REF!,#REF!,#REF!,#REF!,#REF!,#REF!,#REF!</definedName>
    <definedName name="Добыча_год3">#REF!,#REF!,#REF!,#REF!,#REF!,#REF!,#REF!,#REF!,#REF!,#REF!,#REF!</definedName>
    <definedName name="Добыча_год4">#REF!,#REF!,#REF!,#REF!,#REF!,#REF!,#REF!,#REF!</definedName>
    <definedName name="Добыча_месяц">[19]Добыча!$F$32:$G$34,[19]Добыча!$F$36:$G$38,[19]Добыча!$F$43:$G$47,[19]Добыча!$F$52:$G$54,[19]Добыча!$F$56:$G$57,[19]Добыча!$F$62:$G$64,[19]Добыча!$F$66:$G$67,[19]Добыча!$F$80:$G$83,[19]Добыча!$F$88:$G$89,[19]Добыча!$F$92:$G$93,[19]Добыча!$F$96:$G$99</definedName>
    <definedName name="Добыча_месяц1">#REF!,#REF!,#REF!,#REF!,#REF!,#REF!,#REF!,#REF!,#REF!,#REF!,#REF!,#REF!</definedName>
    <definedName name="Добыча_месяц2">#REF!,#REF!,#REF!,#REF!,#REF!,#REF!,#REF!,#REF!,#REF!,#REF!,#REF!</definedName>
    <definedName name="Добыча_месяц3">#REF!,#REF!,#REF!,#REF!,#REF!,#REF!,#REF!,#REF!,#REF!,#REF!,#REF!</definedName>
    <definedName name="Добыча_месяц4">#REF!,#REF!,#REF!,#REF!,#REF!,#REF!,#REF!,#REF!</definedName>
    <definedName name="ее">#REF!</definedName>
    <definedName name="енл">'[16]изм 04-05'!$T$1:$T$65536</definedName>
    <definedName name="жc">#REF!</definedName>
    <definedName name="жгтм">#REF!</definedName>
    <definedName name="жи">#REF!</definedName>
    <definedName name="жидк">#REF!</definedName>
    <definedName name="жидк1">#REF!</definedName>
    <definedName name="жм">#REF!</definedName>
    <definedName name="жн">#REF!</definedName>
    <definedName name="жс">#REF!</definedName>
    <definedName name="З_П">'[15]З_П  А1,А2'!#REF!</definedName>
    <definedName name="_xlnm.Print_Titles" localSheetId="0">'ТР нефть'!$25:$28</definedName>
    <definedName name="зщо">'[20]изм 04-05'!$Q$1:$Q$65536</definedName>
    <definedName name="из">#REF!</definedName>
    <definedName name="Итоги_месяц">[8]Итоги!$C$51:$D$66,[8]Итоги!$C$69:$D$71,[8]Итоги!$F$69:$G$71,[8]Итоги!$I$69:$J$71,[8]Итоги!$L$51:$M$66,[8]Итоги!$L$69:$M$71,[8]Итоги!$O$51:$P$66,[8]Итоги!$O$69:$P$71,[8]Итоги!$X$51:$Y$66,[8]Итоги!$X$69:$Y$71,[8]Итоги!$AA$51:$AB$66,[8]Итоги!$AA$69:$AB$71</definedName>
    <definedName name="й">#REF!</definedName>
    <definedName name="йцуек" hidden="1">#REF!</definedName>
    <definedName name="квартал">'[17]таблица руководству'!$Y$2</definedName>
    <definedName name="ке">'[21]изм 04-05'!$Q$1:$Q$65536</definedName>
    <definedName name="КРС">#REF!,#REF!,#REF!,#REF!</definedName>
    <definedName name="КРС_П1">[8]Простои!$F$31:$F$43,[8]Простои!$H$31:$H$43,[8]Простои!$J$31:$J$43,[8]Простои!$L$31:$L$43,[8]Простои!$N$31:$N$43,[8]Простои!$P$31:$P$43,[8]Простои!$R$31:$R$43,[8]Простои!$T$31:$T$43,[8]Простои!$V$31:$V$43,[8]Простои!$X$31:$X$43,[8]Простои!$Z$31:$Z$43,[8]Простои!$AB$31:$AB$43</definedName>
    <definedName name="КРС_П2">[8]Простои!$AD$31:$AD$43,[8]Простои!$AF$31:$AF$43,[8]Простои!$AH$31:$AH$43,[8]Простои!$AJ$31:$AJ$43,[8]Простои!$AL$31:$AL$43,[8]Простои!$AN$31:$AN$43,[8]Простои!$AP$31:$AP$43,[8]Простои!$AR$31:$AR$43,[8]Простои!$AT$31:$AT$43,[8]Простои!$AV$31:$AV$43,[8]Простои!$AX$31:$AX$43</definedName>
    <definedName name="КРС_П3">[8]Простои!$AZ$31:$AZ$43,[8]Простои!$BB$31:$BB$43,[8]Простои!$BD$31:$BD$43,[8]Простои!$BF$31:$BF$43,[8]Простои!$BH$31:$BH$43,[8]Простои!$BJ$31:$BJ$43,[8]Простои!$BL$31:$BL$43,[8]Простои!$BN$31:$BN$43,[8]Простои!$BP$31:$BP$43</definedName>
    <definedName name="КРС_Р">'[8]Работа бригад ТКРС'!$F$33:$G$45,'[8]Работа бригад ТКРС'!$J$33:$K$45,'[8]Работа бригад ТКРС'!$N$33:$O$45,'[8]Работа бригад ТКРС'!$R$33:$S$45,'[8]Работа бригад ТКРС'!$AD$33:$AE$45</definedName>
    <definedName name="л">'[22]изм 04-05'!$Q$1:$Q$65536</definedName>
    <definedName name="лдж">#REF!</definedName>
    <definedName name="лджр">#REF!</definedName>
    <definedName name="М_Ю">[15]М_Ю!#REF!</definedName>
    <definedName name="Мощности">#REF!,#REF!,#REF!,#REF!,#REF!,#REF!</definedName>
    <definedName name="мрп">#REF!</definedName>
    <definedName name="Н_Б10">[15]Н_В_Б10!#REF!</definedName>
    <definedName name="н66">'[21]изм 04-05'!$T$1:$T$65536</definedName>
    <definedName name="Накопленная_нефть_1">#REF!,#REF!,#REF!,#REF!,#REF!,#REF!,#REF!,#REF!,#REF!,#REF!,#REF!,#REF!,#REF!</definedName>
    <definedName name="нбд">'[23]изм-09.02'!$K$7:$K$215</definedName>
    <definedName name="нгтм">'[23]изм-09.02'!$W$8:$W$215</definedName>
    <definedName name="нено">'[16]изм 04-05'!$P$1:$P$65536</definedName>
    <definedName name="НесСлучаи_год">[24]Бурение!#REF!</definedName>
    <definedName name="НесСлучаи_месяц">[24]Бурение!#REF!</definedName>
    <definedName name="нефть">#REF!</definedName>
    <definedName name="ни">#REF!</definedName>
    <definedName name="нм">#REF!</definedName>
    <definedName name="нн">#REF!</definedName>
    <definedName name="новое">'[25]01-изм'!$O$1:$O$65536</definedName>
    <definedName name="НПО">[19]Добыча!$H$107:$I$110,[19]Добыча!$K$107:$M$110</definedName>
    <definedName name="нс">#REF!</definedName>
    <definedName name="нт">#REF!</definedName>
    <definedName name="нш">'[26]изм 04-05'!$Q$1:$Q$65536</definedName>
    <definedName name="_xlnm.Print_Area" localSheetId="0">'ТР нефть'!$B$1:$DE$50</definedName>
    <definedName name="Область_печати_ИМ">#REF!</definedName>
    <definedName name="од">#REF!</definedName>
    <definedName name="одлождлэждэж">#REF!</definedName>
    <definedName name="оорр">'[27] изменение режима'!$W$1:$W$65536</definedName>
    <definedName name="опт">#REF!</definedName>
    <definedName name="Орг">[28]Организации!$B$3:$C$9</definedName>
    <definedName name="Остатки_мес1">#REF!,#REF!,#REF!,#REF!,#REF!,#REF!,#REF!,#REF!,#REF!,#REF!,#REF!</definedName>
    <definedName name="Остатки_мес2">#REF!,#REF!,#REF!</definedName>
    <definedName name="Отключения">#REF!,#REF!,#REF!,#REF!</definedName>
    <definedName name="п">[29]доб!$C$7:$C$1051</definedName>
    <definedName name="П_Ю1">[15]З_П_Ю1!#REF!</definedName>
    <definedName name="Период">#REF!</definedName>
    <definedName name="пл">#REF!</definedName>
    <definedName name="пласт">#REF!</definedName>
    <definedName name="пн">#REF!</definedName>
    <definedName name="Полет_год">[8]Рапорт!$J$100,[8]Рапорт!$M$100,[8]Рапорт!$P$100,[8]Рапорт!$S$100,[8]Рапорт!$V$100,[8]Рапорт!$Y$100,[8]Рапорт!$AB$100,[8]Рапорт!$AE$100</definedName>
    <definedName name="Полет_месяц">[8]Рапорт!$I$100,[8]Рапорт!$L$100,[8]Рапорт!$O$100,[8]Рапорт!$R$100,[8]Рапорт!$U$100,[8]Рапорт!$X$100,[8]Рапорт!$AA$100,[8]Рапорт!$AD$100</definedName>
    <definedName name="Порывы">#REF!,#REF!,#REF!,#REF!</definedName>
    <definedName name="Потери">#REF!,#REF!,#REF!,#REF!</definedName>
    <definedName name="Потери_год1">[8]Потери!$C$152:$L$157,[8]Потери!$C$161:$L$169,[8]Потери!$C$173:$L$184,[8]Потери!$C$188:$L$199,[8]Потери!$C$203:$L$208,[8]Потери!$C$212:$L$214,[8]Потери!$O$152:$P$157,[8]Потери!$R$152:$R$157,[8]Потери!$T$152:$V$157,[8]Потери!$O$161:$P$169</definedName>
    <definedName name="Потери_год2">[8]Потери!$R$161:$R$169,[8]Потери!$T$161:$V$169,[8]Потери!$O$173:$P$184,[8]Потери!$R$173:$R$184,[8]Потери!$T$173:$V$184,[8]Потери!$O$188:$P$199,[8]Потери!$R$188:$R$199,[8]Потери!$T$188:$V$199,[8]Потери!$O$203:$P$208,[8]Потери!$R$203:$R$208</definedName>
    <definedName name="Потери_год3">[8]Потери!$T$203:$V$208,[8]Потери!$O$212:$P$214,[8]Потери!$R$212:$R$214,[8]Потери!$T$212:$V$214,[8]Потери!$Y$152:$AI$157,[8]Потери!$Y$161:$AI$169,[8]Потери!$Y$173:$AI$184,[8]Потери!$Y$188:$AI$199,[8]Потери!$Y$203:$AI$208,[8]Потери!$Y$212:$AI$214,[8]Потери!$AK$152:$AK$157</definedName>
    <definedName name="Потери_год4">[8]Потери!$AM$152:$AM$157,[8]Потери!$AK$161:$AK$169,[8]Потери!$AM$161:$AM$169,[8]Потери!$AK$173:$AK$184,[8]Потери!$AM$173:$AM$184,[8]Потери!$AK$188:$AK$199,[8]Потери!$AM$188:$AM$199,[8]Потери!$AK$203:$AK$208,[8]Потери!$AM$203:$AM$208,[8]Потери!$AK$212:$AK$214,[8]Потери!$AM$212:$AM$214</definedName>
    <definedName name="Потери_месяц">#REF!,#REF!,#REF!,#REF!,#REF!,#REF!</definedName>
    <definedName name="Потери_месяц1">[8]Потери!$C$80:$L$85,[8]Потери!$C$89:$L$97,[8]Потери!$C$101:$L$112,[8]Потери!$C$116:$L$127,[8]Потери!$C$131:$L$136,[8]Потери!$C$140:$L$142,[8]Потери!$O$80:$P$85,[8]Потери!$R$80:$R$85,[8]Потери!$T$80:$V$85,[8]Потери!$O$89:$P$97,[8]Потери!$R$89:$R$97,[8]Потери!$T$89:$V$97</definedName>
    <definedName name="Потери_месяц2">[8]Потери!$O$101:$P$112,[8]Потери!$R$101:$R$112,[8]Потери!$T$101:$V$112,[8]Потери!$O$116:$P$127,[8]Потери!$R$116:$R$127,[8]Потери!$T$116:$V$127,[8]Потери!$O$131:$P$136,[8]Потери!$R$131:$R$136,[8]Потери!$T$131:$V$136,[8]Потери!$O$140:$P$142,[8]Потери!$R$140:$R$142,[8]Потери!$T$140:$V$142</definedName>
    <definedName name="Потери_месяц3">[8]Потери!$Y$80:$AI$85,[8]Потери!$Y$89:$AI$97,[8]Потери!$Y$101:$AI$112,[8]Потери!$Y$116:$AI$127,[8]Потери!$Y$131:$AI$136,[8]Потери!$Y$140:$AI$142,[8]Потери!$AK$80:$AK$85,[8]Потери!$AM$80:$AM$85,[8]Потери!$AK$89:$AK$97,[8]Потери!$AM$89:$AM$97,[8]Потери!$AK$101:$AK$112</definedName>
    <definedName name="Потери_месяц4">[8]Потери!$AM$101:$AM$112,[8]Потери!$AK$116:$AK$127,[8]Потери!$AM$116:$AM$127,[8]Потери!$AK$131:$AK$136,[8]Потери!$AM$131:$AM$136,[8]Потери!$AK$140:$AK$142,[8]Потери!$AM$140:$AM$142</definedName>
    <definedName name="прирост">#REF!</definedName>
    <definedName name="Прич">#REF!</definedName>
    <definedName name="ПРОКАТ">[29]доб!$A$7:$V$1055</definedName>
    <definedName name="ПРС">#REF!,#REF!,#REF!,#REF!</definedName>
    <definedName name="ПРС_П1">[8]Простои!$F$7:$F$19,[8]Простои!$H$7:$H$19,[8]Простои!$J$7:$J$19,[8]Простои!$L$7:$L$19,[8]Простои!$N$7:$N$19,[8]Простои!$P$7:$P$19,[8]Простои!$R$7:$R$19,[8]Простои!$T$7:$T$19,[8]Простои!$V$7:$V$19,[8]Простои!$X$7:$X$19,[8]Простои!$Z$7:$Z$19,[8]Простои!$AB$7:$AB$19,[8]Простои!$AD$7:$AD$19</definedName>
    <definedName name="ПРС_П2">[8]Простои!$AD$7:$AD$19,[8]Простои!$AF$7:$AF$19,[8]Простои!$AH$7:$AH$19,[8]Простои!$AJ$7:$AJ$19,[8]Простои!$AL$7:$AL$19,[8]Простои!$AN$7:$AN$19,[8]Простои!$AP$7:$AP$19,[8]Простои!$AR$7:$AR$19,[8]Простои!$AT$7:$AT$19,[8]Простои!$AV$7:$AV$19,[8]Простои!$AX$7:$AX$19,[8]Простои!$AZ$7:$AZ$19</definedName>
    <definedName name="ПРС_П3">[8]Простои!$AZ$7:$AZ$19,[8]Простои!$BB$7:$BB$19,[8]Простои!$BD$7:$BD$19,[8]Простои!$BF$7:$BF$19,[8]Простои!$BH$7:$BH$19,[8]Простои!$BJ$7:$BJ$19,[8]Простои!$BL$7:$BL$19,[8]Простои!$BN$7:$BN$19,[8]Простои!$BP$7:$BP$19</definedName>
    <definedName name="ПРС_Р1">'[8]Работа бригад ТКРС'!$F$6:$G$21,'[8]Работа бригад ТКРС'!$J$6:$K$21,'[8]Работа бригад ТКРС'!$N$6:$O$21,'[8]Работа бригад ТКРС'!$R$6:$S$21,'[8]Работа бригад ТКРС'!$V$6:$W$21,'[8]Работа бригад ТКРС'!$Z$6:$AA$21,'[8]Работа бригад ТКРС'!$AD$6:$AE$21</definedName>
    <definedName name="ПРС_Р2">'[8]Работа бригад ТКРС'!$AH$6:$AI$21,'[8]Работа бригад ТКРС'!$AL$6:$AM$21,'[8]Работа бригад ТКРС'!$AV$6:$AW$21</definedName>
    <definedName name="рап">'[30]01-изм'!$N$1:$N$65536</definedName>
    <definedName name="Расчет">[28]Расчет!$E$3:$M$242</definedName>
    <definedName name="Расчет_О">[28]Расчет!$E$2:$M$2</definedName>
    <definedName name="_xlnm.Recorder">#REF!</definedName>
    <definedName name="рлжд">'[31]ит.эцн,шгн'!#REF!</definedName>
    <definedName name="рмогнмгл">'[32] изменение режима'!$W$1:$W$65536</definedName>
    <definedName name="Роспан_ГРП">'[8]ГРП, Оптимизация'!$B$34:$D$36,'[8]ГРП, Оптимизация'!$F$34:$H$36,'[8]ГРП, Оптимизация'!$J$34:$K$36,'[8]ГРП, Оптимизация'!$M$34:$O$36,'[8]ГРП, Оптимизация'!$B$73:$C$75,'[8]ГРП, Оптимизация'!$E$73:$F$75,'[8]ГРП, Оптимизация'!$H$73:$J$75</definedName>
    <definedName name="С_Б8">[15]сов_Б!#REF!</definedName>
    <definedName name="Сдача_Ввод_год">[8]Бурение!$E$233:$F$241,[8]Бурение!$K$233:$L$241</definedName>
    <definedName name="скв">#REF!</definedName>
    <definedName name="скв1">#REF!</definedName>
    <definedName name="скв2">#REF!</definedName>
    <definedName name="скв3">#REF!</definedName>
    <definedName name="Случаи_год">[24]Бурение!#REF!</definedName>
    <definedName name="Случаи_месяц">[24]Бурение!#REF!</definedName>
    <definedName name="сн">#REF!</definedName>
    <definedName name="сос">'[30]01-изм'!$T$1:$T$65536</definedName>
    <definedName name="сп">#REF!</definedName>
    <definedName name="сп1">#REF!</definedName>
    <definedName name="сп2">#REF!</definedName>
    <definedName name="спн">#REF!</definedName>
    <definedName name="способ">#REF!</definedName>
    <definedName name="сс">#REF!</definedName>
    <definedName name="сч1">#REF!</definedName>
    <definedName name="сч2">#REF!</definedName>
    <definedName name="сэ">#REF!</definedName>
    <definedName name="тонны">#REF!</definedName>
    <definedName name="тонны1">#REF!</definedName>
    <definedName name="тт">#REF!</definedName>
    <definedName name="уточ._режима">#REF!</definedName>
    <definedName name="флаг">'[33]таблица руководству'!$Q$3</definedName>
    <definedName name="флаг1">#REF!</definedName>
    <definedName name="флаг2">'[33]Суточная добыча за неделю'!$L$2</definedName>
    <definedName name="флаг4">"CheckBox1"</definedName>
    <definedName name="флаг5">"Флажок 16"</definedName>
    <definedName name="фон21">'[2]ит.эцн,шгн'!#REF!</definedName>
    <definedName name="фонд">#REF!</definedName>
    <definedName name="Фонд_пред_сутки">[8]Рапорт!$M$64:$M$69,[8]Рапорт!$R$64:$R$69,[8]Рапорт!$W$64:$W$69,[8]Рапорт!$C$72:$C$77,[8]Рапорт!$H$72:$H$77,[8]Рапорт!$M$72:$M$77,[8]Рапорт!$R$72:$R$77,[8]Рапорт!$W$72:$W$77,[8]Рапорт!$AB$72:$AB$77</definedName>
    <definedName name="Ч_Ю1">[15]ЧК_Ю1!#REF!</definedName>
    <definedName name="шифр">#REF!</definedName>
    <definedName name="ывпафвыа12" hidden="1">[1]REN1011!#REF!</definedName>
    <definedName name="ьл">'[22]изм 04-05'!$T$1:$T$65536</definedName>
    <definedName name="эх" hidden="1">#REF!</definedName>
    <definedName name="Ю">#REF!</definedName>
    <definedName name="яя">[34]база!$B$1:$X$65536</definedName>
  </definedNames>
  <calcPr calcId="191029"/>
  <customWorkbookViews>
    <customWorkbookView name="Стяжкин Александр Александрович - Личное представление" guid="{ABA80D4C-080F-45BD-806F-37F117903200}" mergeInterval="0" personalView="1" maximized="1" xWindow="-8" yWindow="-8" windowWidth="1936" windowHeight="1056" tabRatio="582" activeSheetId="1"/>
    <customWorkbookView name="Толстых Олег Иванович - Личное представление" guid="{5529A6E8-D27B-4413-80B8-CB1D9D95CFA4}" mergeInterval="0" personalView="1" maximized="1" xWindow="-8" yWindow="-8" windowWidth="1936" windowHeight="1056" tabRatio="582" activeSheetId="1"/>
    <customWorkbookView name="Беломестнов Сергей Витальевич - Личное представление" guid="{57565816-6AAE-4FD6-9B83-A5891B3F8732}" mergeInterval="0" personalView="1" maximized="1" xWindow="-8" yWindow="-8" windowWidth="1936" windowHeight="1056" tabRatio="582" activeSheetId="1"/>
    <customWorkbookView name="Кшнякин Олег Анатольевич - Личное представление" guid="{96A4F824-BE7D-49F8-B101-397243760418}" mergeInterval="0" personalView="1" maximized="1" xWindow="-1928" yWindow="-7" windowWidth="1936" windowHeight="1056" tabRatio="173" activeSheetId="1"/>
    <customWorkbookView name="Щукин Артем Юрьевич - Личное представление" guid="{DEC4FF95-AA87-4131-BCA2-57194FAB0F1E}" mergeInterval="0" personalView="1" maximized="1" xWindow="-8" yWindow="-8" windowWidth="1936" windowHeight="1056" tabRatio="582" activeSheetId="1"/>
    <customWorkbookView name="Палей Максим Петрович - Личное представление" guid="{E95CF61C-C534-452E-BFD6-14B1D8652AC6}" mergeInterval="0" personalView="1" maximized="1" xWindow="1912" windowWidth="1936" windowHeight="1056" tabRatio="173" activeSheetId="1"/>
    <customWorkbookView name="Юсупов Ринат Рашитович - Личное представление" guid="{505B9CA4-B0ED-44F3-BF85-562ECED206CB}" mergeInterval="0" personalView="1" maximized="1" xWindow="-8" yWindow="-8" windowWidth="1936" windowHeight="1056" tabRatio="582" activeSheetId="1" showComments="commIndAndComment"/>
    <customWorkbookView name="Козлов Дмитрий Сергеевич - Личное представление" guid="{E864917A-A71A-4617-BFE1-AC8F4AFB994A}" mergeInterval="0" personalView="1" maximized="1" xWindow="-8" yWindow="-8" windowWidth="1936" windowHeight="1056" tabRatio="582" activeSheetId="1"/>
    <customWorkbookView name="Селезнев Владимир Сергеевич - Личное представление" guid="{8AC4748F-C348-45DB-AD77-829BB9C41C40}" mergeInterval="0" personalView="1" maximized="1" xWindow="-8" yWindow="-8" windowWidth="1936" windowHeight="1056" tabRatio="173" activeSheetId="1"/>
    <customWorkbookView name="Романов Сергей Михайлович - Личное представление" guid="{2558BA00-BBAB-40D3-B6EF-D24967B89054}" mergeInterval="0" personalView="1" maximized="1" windowWidth="1916" windowHeight="821" tabRatio="173" activeSheetId="1"/>
    <customWorkbookView name="Илалов Тимур Шамильевич - Личное представление" guid="{35662716-765D-403B-AF52-5542A07CF895}" mergeInterval="0" personalView="1" maximized="1" windowWidth="1916" windowHeight="821" tabRatio="173" activeSheetId="1"/>
    <customWorkbookView name="Елизаров Сергей Сергеевич - Личное представление" guid="{0E11523F-BAFE-43A4-B42B-718208777EC8}" mergeInterval="0" personalView="1" maximized="1" windowWidth="1916" windowHeight="821" tabRatio="173" activeSheetId="1" showComments="commIndAndComment"/>
    <customWorkbookView name="Windows User - Личное представление" guid="{E69AED69-C686-4A04-9CBA-8CCB691A8216}" mergeInterval="0" personalView="1" maximized="1" windowWidth="1914" windowHeight="803" tabRatio="173" activeSheetId="1"/>
    <customWorkbookView name="Давыдов Денис Алексеевич - Личное представление" guid="{4B230172-5AA0-44FD-B9E7-C47513B09D87}" mergeInterval="0" personalView="1" maximized="1" windowWidth="1916" windowHeight="821" tabRatio="173" activeSheetId="1"/>
    <customWorkbookView name="Курбатов Антон Владимирович - Личное представление" guid="{E229E000-D688-46ED-9DCB-B27B050D9E5F}" mergeInterval="0" personalView="1" maximized="1" xWindow="-1928" yWindow="-8" windowWidth="1936" windowHeight="1056" tabRatio="173" activeSheetId="1"/>
    <customWorkbookView name="Карпунин Сергей Юрьевич - Личное представление" guid="{C2004EF5-687C-4621-BCD7-BBA1DB028D9D}" mergeInterval="0" personalView="1" maximized="1" xWindow="-8" yWindow="-8" windowWidth="2576" windowHeight="1416" tabRatio="582" activeSheetId="1"/>
    <customWorkbookView name="Левин Евгений Викторович - Личное представление" guid="{FC99DFBC-876D-460F-B538-B3627CDFD702}" mergeInterval="0" personalView="1" maximized="1" xWindow="-8" yWindow="-8" windowWidth="1936" windowHeight="1056" tabRatio="582" activeSheetId="1"/>
    <customWorkbookView name="Тайланов Алихан Сергеевич - Личное представление" guid="{E41AA92C-C619-4EEF-AE56-7A9255D02FF0}" mergeInterval="0" personalView="1" maximized="1" xWindow="-8" yWindow="-8" windowWidth="2576" windowHeight="1416" tabRatio="582" activeSheetId="2"/>
    <customWorkbookView name="Набатчиков Константин Геннадьевич - Личное представление" guid="{704DBCE5-190B-4E0A-98B5-93ADE3A6FC07}" mergeInterval="0" personalView="1" maximized="1" windowWidth="1916" windowHeight="854" tabRatio="582" activeSheetId="1"/>
    <customWorkbookView name="Константинов Артем Викторович - Личное представление" guid="{77141914-F19F-4DD7-98B1-60E3C4FC6D1B}" mergeInterval="0" personalView="1" maximized="1" xWindow="1912" yWindow="-8" windowWidth="1936" windowHeight="1056" tabRatio="582" activeSheetId="1"/>
  </customWorkbookView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9" i="6" l="1"/>
  <c r="B67" i="6"/>
  <c r="B70" i="6"/>
  <c r="B65" i="6"/>
  <c r="B60" i="6"/>
  <c r="B68" i="6"/>
  <c r="B69" i="6"/>
  <c r="B64" i="6"/>
  <c r="B61" i="6"/>
  <c r="B71" i="6"/>
  <c r="B62" i="6"/>
  <c r="B63" i="6"/>
  <c r="B66" i="6"/>
  <c r="B49" i="6"/>
  <c r="B57" i="6"/>
  <c r="B55" i="6"/>
  <c r="B56" i="6"/>
  <c r="B50" i="6"/>
  <c r="B58" i="6"/>
  <c r="B51" i="6"/>
  <c r="B52" i="6"/>
  <c r="B54" i="6"/>
  <c r="B53" i="6"/>
  <c r="B48" i="6"/>
  <c r="B26" i="6" a="1"/>
  <c r="B30" i="6" a="1"/>
  <c r="B34" i="6" a="1"/>
  <c r="B38" i="6" a="1"/>
  <c r="B42" i="6" a="1"/>
  <c r="B46" i="6" a="1"/>
  <c r="B33" i="6" a="1"/>
  <c r="B41" i="6" a="1"/>
  <c r="B27" i="6" a="1"/>
  <c r="B31" i="6" a="1"/>
  <c r="B39" i="6" a="1"/>
  <c r="B43" i="6" a="1"/>
  <c r="B28" i="6" a="1"/>
  <c r="B36" i="6" a="1"/>
  <c r="B40" i="6" a="1"/>
  <c r="B35" i="6" a="1"/>
  <c r="B32" i="6" a="1"/>
  <c r="B44" i="6" a="1"/>
  <c r="B29" i="6" a="1"/>
  <c r="B45" i="6" a="1"/>
  <c r="B37" i="6" a="1"/>
  <c r="B25" i="6" a="1"/>
  <c r="B37" i="6" l="1"/>
  <c r="B45" i="6"/>
  <c r="B29" i="6"/>
  <c r="B44" i="6"/>
  <c r="B32" i="6"/>
  <c r="B35" i="6"/>
  <c r="B40" i="6"/>
  <c r="B36" i="6"/>
  <c r="B28" i="6"/>
  <c r="B43" i="6"/>
  <c r="B39" i="6"/>
  <c r="B31" i="6"/>
  <c r="B27" i="6"/>
  <c r="B41" i="6"/>
  <c r="B33" i="6"/>
  <c r="B46" i="6"/>
  <c r="B42" i="6"/>
  <c r="B38" i="6"/>
  <c r="B34" i="6"/>
  <c r="B30" i="6"/>
  <c r="B26" i="6"/>
  <c r="B25" i="6"/>
  <c r="F2" i="6" a="1"/>
  <c r="F2" i="6" l="1"/>
  <c r="J6" i="6" l="1"/>
  <c r="J5" i="6"/>
  <c r="C25" i="6"/>
  <c r="D25" i="6" s="1"/>
  <c r="C41" i="6"/>
  <c r="D41" i="6" s="1"/>
  <c r="C45" i="6"/>
  <c r="D45" i="6" s="1"/>
  <c r="C37" i="6"/>
  <c r="D37" i="6" s="1"/>
  <c r="C40" i="6"/>
  <c r="D40" i="6" s="1"/>
  <c r="C44" i="6"/>
  <c r="D44" i="6" s="1"/>
  <c r="C43" i="6"/>
  <c r="D43" i="6" s="1"/>
  <c r="C35" i="6"/>
  <c r="D35" i="6" s="1"/>
  <c r="C31" i="6"/>
  <c r="D31" i="6" s="1"/>
  <c r="C33" i="6"/>
  <c r="D33" i="6" s="1"/>
  <c r="C28" i="6"/>
  <c r="D28" i="6" s="1"/>
  <c r="C46" i="6"/>
  <c r="D46" i="6" s="1"/>
  <c r="C32" i="6"/>
  <c r="D32" i="6" s="1"/>
  <c r="C39" i="6"/>
  <c r="D39" i="6" s="1"/>
  <c r="C36" i="6"/>
  <c r="D36" i="6" s="1"/>
  <c r="C27" i="6"/>
  <c r="D27" i="6" s="1"/>
  <c r="C42" i="6"/>
  <c r="D42" i="6" s="1"/>
  <c r="C29" i="6"/>
  <c r="D29" i="6" s="1"/>
  <c r="C34" i="6"/>
  <c r="D34" i="6" s="1"/>
  <c r="C26" i="6"/>
  <c r="D26" i="6" s="1"/>
  <c r="C30" i="6"/>
  <c r="D30" i="6" s="1"/>
  <c r="C38" i="6"/>
  <c r="D38" i="6" s="1"/>
  <c r="ER33" i="1" l="1"/>
  <c r="FG33" i="1" s="1"/>
  <c r="CM30" i="1"/>
  <c r="EV30" i="1" s="1"/>
  <c r="FJ30" i="1" s="1"/>
  <c r="DC30" i="1" s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CM38" i="1"/>
  <c r="CT38" i="1" s="1"/>
  <c r="CX38" i="1"/>
  <c r="CM37" i="1"/>
  <c r="CS37" i="1" s="1"/>
  <c r="EZ37" i="1" s="1"/>
  <c r="FP37" i="1" s="1"/>
  <c r="CX37" i="1"/>
  <c r="CM36" i="1"/>
  <c r="EV36" i="1" s="1"/>
  <c r="FJ36" i="1" s="1"/>
  <c r="DA36" i="1" s="1"/>
  <c r="CX36" i="1"/>
  <c r="CM35" i="1"/>
  <c r="CX35" i="1"/>
  <c r="CM34" i="1"/>
  <c r="CX34" i="1"/>
  <c r="CM33" i="1"/>
  <c r="CX33" i="1"/>
  <c r="CM32" i="1"/>
  <c r="CT32" i="1" s="1"/>
  <c r="CX32" i="1"/>
  <c r="CM31" i="1"/>
  <c r="CT31" i="1" s="1"/>
  <c r="CX31" i="1"/>
  <c r="CX30" i="1"/>
  <c r="CM29" i="1"/>
  <c r="EV29" i="1" s="1"/>
  <c r="FJ29" i="1" s="1"/>
  <c r="CX29" i="1"/>
  <c r="Y29" i="1"/>
  <c r="BP29" i="1"/>
  <c r="BS29" i="1"/>
  <c r="BV29" i="1" s="1"/>
  <c r="BU29" i="1"/>
  <c r="CF29" i="1"/>
  <c r="CG29" i="1"/>
  <c r="CV29" i="1" s="1"/>
  <c r="CR29" i="1"/>
  <c r="DE29" i="1"/>
  <c r="DO29" i="1"/>
  <c r="DR29" i="1" s="1"/>
  <c r="DS29" i="1"/>
  <c r="DW29" i="1" s="1"/>
  <c r="EO29" i="1"/>
  <c r="FD29" i="1" s="1"/>
  <c r="EP29" i="1"/>
  <c r="FE29" i="1" s="1"/>
  <c r="EQ29" i="1"/>
  <c r="FF29" i="1" s="1"/>
  <c r="ER29" i="1"/>
  <c r="FG29" i="1" s="1"/>
  <c r="ES29" i="1"/>
  <c r="ET29" i="1"/>
  <c r="FH29" i="1" s="1"/>
  <c r="EU29" i="1"/>
  <c r="FI29" i="1" s="1"/>
  <c r="EW29" i="1"/>
  <c r="FK29" i="1" s="1"/>
  <c r="EX29" i="1"/>
  <c r="FL29" i="1" s="1"/>
  <c r="EY29" i="1"/>
  <c r="FM29" i="1" s="1"/>
  <c r="FA29" i="1"/>
  <c r="FN29" i="1" s="1"/>
  <c r="FB29" i="1"/>
  <c r="FO29" i="1" s="1"/>
  <c r="FC29" i="1"/>
  <c r="FQ29" i="1" s="1"/>
  <c r="HG29" i="1"/>
  <c r="HH29" i="1"/>
  <c r="HX29" i="1"/>
  <c r="HZ29" i="1"/>
  <c r="Y30" i="1"/>
  <c r="AU30" i="1"/>
  <c r="AV30" i="1"/>
  <c r="AY30" i="1"/>
  <c r="AZ30" i="1"/>
  <c r="BC30" i="1"/>
  <c r="BD30" i="1"/>
  <c r="BG30" i="1"/>
  <c r="BH30" i="1"/>
  <c r="BP30" i="1"/>
  <c r="BS30" i="1"/>
  <c r="CF30" i="1"/>
  <c r="CG30" i="1"/>
  <c r="CV30" i="1" s="1"/>
  <c r="CR30" i="1"/>
  <c r="CU30" i="1"/>
  <c r="DE30" i="1"/>
  <c r="DO30" i="1"/>
  <c r="DS30" i="1"/>
  <c r="DW30" i="1" s="1"/>
  <c r="EO30" i="1"/>
  <c r="FD30" i="1" s="1"/>
  <c r="EP30" i="1"/>
  <c r="FE30" i="1" s="1"/>
  <c r="EQ30" i="1"/>
  <c r="FF30" i="1" s="1"/>
  <c r="ER30" i="1"/>
  <c r="FG30" i="1" s="1"/>
  <c r="ES30" i="1"/>
  <c r="ET30" i="1"/>
  <c r="FH30" i="1" s="1"/>
  <c r="EU30" i="1"/>
  <c r="FI30" i="1" s="1"/>
  <c r="EW30" i="1"/>
  <c r="FK30" i="1" s="1"/>
  <c r="EX30" i="1"/>
  <c r="FL30" i="1" s="1"/>
  <c r="EY30" i="1"/>
  <c r="FM30" i="1" s="1"/>
  <c r="FA30" i="1"/>
  <c r="FN30" i="1" s="1"/>
  <c r="FB30" i="1"/>
  <c r="FO30" i="1" s="1"/>
  <c r="FC30" i="1"/>
  <c r="FQ30" i="1" s="1"/>
  <c r="HG30" i="1"/>
  <c r="HH30" i="1"/>
  <c r="HX30" i="1"/>
  <c r="HZ30" i="1"/>
  <c r="Y31" i="1"/>
  <c r="BP31" i="1"/>
  <c r="BS31" i="1"/>
  <c r="BW31" i="1" s="1"/>
  <c r="BU31" i="1"/>
  <c r="CF31" i="1"/>
  <c r="CG31" i="1"/>
  <c r="CV31" i="1" s="1"/>
  <c r="CR31" i="1"/>
  <c r="CU31" i="1"/>
  <c r="DE31" i="1"/>
  <c r="DO31" i="1"/>
  <c r="DR31" i="1" s="1"/>
  <c r="DS31" i="1"/>
  <c r="DW31" i="1" s="1"/>
  <c r="EO31" i="1"/>
  <c r="FD31" i="1" s="1"/>
  <c r="EP31" i="1"/>
  <c r="FE31" i="1" s="1"/>
  <c r="EQ31" i="1"/>
  <c r="FF31" i="1" s="1"/>
  <c r="ER31" i="1"/>
  <c r="FG31" i="1" s="1"/>
  <c r="ES31" i="1"/>
  <c r="ET31" i="1"/>
  <c r="FH31" i="1" s="1"/>
  <c r="EU31" i="1"/>
  <c r="FI31" i="1" s="1"/>
  <c r="EW31" i="1"/>
  <c r="FK31" i="1" s="1"/>
  <c r="EX31" i="1"/>
  <c r="FL31" i="1" s="1"/>
  <c r="EY31" i="1"/>
  <c r="FM31" i="1" s="1"/>
  <c r="FA31" i="1"/>
  <c r="FN31" i="1" s="1"/>
  <c r="FB31" i="1"/>
  <c r="FO31" i="1" s="1"/>
  <c r="FC31" i="1"/>
  <c r="FQ31" i="1" s="1"/>
  <c r="HG31" i="1"/>
  <c r="HH31" i="1"/>
  <c r="HX31" i="1"/>
  <c r="HZ31" i="1"/>
  <c r="Y32" i="1"/>
  <c r="BP32" i="1"/>
  <c r="BS32" i="1"/>
  <c r="BV32" i="1" s="1"/>
  <c r="BU32" i="1"/>
  <c r="CF32" i="1"/>
  <c r="CG32" i="1"/>
  <c r="CV32" i="1" s="1"/>
  <c r="CR32" i="1"/>
  <c r="DE32" i="1"/>
  <c r="DO32" i="1"/>
  <c r="DS32" i="1"/>
  <c r="DW32" i="1" s="1"/>
  <c r="EO32" i="1"/>
  <c r="FD32" i="1" s="1"/>
  <c r="EP32" i="1"/>
  <c r="FE32" i="1" s="1"/>
  <c r="EQ32" i="1"/>
  <c r="FF32" i="1" s="1"/>
  <c r="ER32" i="1"/>
  <c r="FG32" i="1" s="1"/>
  <c r="ES32" i="1"/>
  <c r="ET32" i="1"/>
  <c r="FH32" i="1" s="1"/>
  <c r="EU32" i="1"/>
  <c r="FI32" i="1" s="1"/>
  <c r="EW32" i="1"/>
  <c r="FK32" i="1" s="1"/>
  <c r="EX32" i="1"/>
  <c r="FL32" i="1" s="1"/>
  <c r="EY32" i="1"/>
  <c r="FM32" i="1" s="1"/>
  <c r="FA32" i="1"/>
  <c r="FN32" i="1" s="1"/>
  <c r="FB32" i="1"/>
  <c r="FO32" i="1" s="1"/>
  <c r="FC32" i="1"/>
  <c r="FQ32" i="1" s="1"/>
  <c r="HG32" i="1"/>
  <c r="HH32" i="1"/>
  <c r="HX32" i="1"/>
  <c r="HZ32" i="1"/>
  <c r="Y33" i="1"/>
  <c r="BP33" i="1"/>
  <c r="BS33" i="1"/>
  <c r="BV33" i="1" s="1"/>
  <c r="BU33" i="1"/>
  <c r="CF33" i="1"/>
  <c r="CG33" i="1"/>
  <c r="CV33" i="1" s="1"/>
  <c r="CR33" i="1"/>
  <c r="CU33" i="1"/>
  <c r="DE33" i="1"/>
  <c r="DO33" i="1"/>
  <c r="DR33" i="1" s="1"/>
  <c r="DS33" i="1"/>
  <c r="EO33" i="1"/>
  <c r="FD33" i="1" s="1"/>
  <c r="EP33" i="1"/>
  <c r="FE33" i="1" s="1"/>
  <c r="EQ33" i="1"/>
  <c r="FF33" i="1" s="1"/>
  <c r="ES33" i="1"/>
  <c r="ET33" i="1"/>
  <c r="FH33" i="1" s="1"/>
  <c r="EU33" i="1"/>
  <c r="FI33" i="1" s="1"/>
  <c r="EW33" i="1"/>
  <c r="FK33" i="1" s="1"/>
  <c r="EX33" i="1"/>
  <c r="FL33" i="1" s="1"/>
  <c r="EY33" i="1"/>
  <c r="FM33" i="1" s="1"/>
  <c r="FA33" i="1"/>
  <c r="FN33" i="1" s="1"/>
  <c r="FB33" i="1"/>
  <c r="FO33" i="1" s="1"/>
  <c r="FC33" i="1"/>
  <c r="FQ33" i="1" s="1"/>
  <c r="HG33" i="1"/>
  <c r="HH33" i="1"/>
  <c r="HX33" i="1"/>
  <c r="HZ33" i="1"/>
  <c r="Y34" i="1"/>
  <c r="BP34" i="1"/>
  <c r="BS34" i="1"/>
  <c r="BW34" i="1" s="1"/>
  <c r="BU34" i="1"/>
  <c r="CF34" i="1"/>
  <c r="CG34" i="1"/>
  <c r="CV34" i="1" s="1"/>
  <c r="CR34" i="1"/>
  <c r="CU34" i="1"/>
  <c r="DE34" i="1"/>
  <c r="DO34" i="1"/>
  <c r="DR34" i="1" s="1"/>
  <c r="DS34" i="1"/>
  <c r="DW34" i="1" s="1"/>
  <c r="EO34" i="1"/>
  <c r="FD34" i="1" s="1"/>
  <c r="EP34" i="1"/>
  <c r="FE34" i="1" s="1"/>
  <c r="EQ34" i="1"/>
  <c r="FF34" i="1" s="1"/>
  <c r="ER34" i="1"/>
  <c r="FG34" i="1" s="1"/>
  <c r="ES34" i="1"/>
  <c r="ET34" i="1"/>
  <c r="FH34" i="1" s="1"/>
  <c r="EU34" i="1"/>
  <c r="FI34" i="1" s="1"/>
  <c r="EW34" i="1"/>
  <c r="FK34" i="1" s="1"/>
  <c r="EX34" i="1"/>
  <c r="FL34" i="1" s="1"/>
  <c r="EY34" i="1"/>
  <c r="FM34" i="1" s="1"/>
  <c r="FA34" i="1"/>
  <c r="FN34" i="1" s="1"/>
  <c r="FB34" i="1"/>
  <c r="FO34" i="1" s="1"/>
  <c r="FC34" i="1"/>
  <c r="FQ34" i="1" s="1"/>
  <c r="HG34" i="1"/>
  <c r="HH34" i="1"/>
  <c r="HX34" i="1"/>
  <c r="HZ34" i="1"/>
  <c r="Y35" i="1"/>
  <c r="BF35" i="1"/>
  <c r="BP35" i="1"/>
  <c r="BS35" i="1"/>
  <c r="BV35" i="1" s="1"/>
  <c r="BU35" i="1"/>
  <c r="CF35" i="1"/>
  <c r="CG35" i="1"/>
  <c r="CV35" i="1" s="1"/>
  <c r="CR35" i="1"/>
  <c r="DE35" i="1"/>
  <c r="DO35" i="1"/>
  <c r="DS35" i="1"/>
  <c r="DW35" i="1" s="1"/>
  <c r="EO35" i="1"/>
  <c r="FD35" i="1" s="1"/>
  <c r="EP35" i="1"/>
  <c r="FE35" i="1" s="1"/>
  <c r="EQ35" i="1"/>
  <c r="FF35" i="1" s="1"/>
  <c r="ER35" i="1"/>
  <c r="FG35" i="1" s="1"/>
  <c r="ES35" i="1"/>
  <c r="ET35" i="1"/>
  <c r="FH35" i="1" s="1"/>
  <c r="EU35" i="1"/>
  <c r="FI35" i="1" s="1"/>
  <c r="EW35" i="1"/>
  <c r="FK35" i="1" s="1"/>
  <c r="EX35" i="1"/>
  <c r="FL35" i="1" s="1"/>
  <c r="EY35" i="1"/>
  <c r="FM35" i="1" s="1"/>
  <c r="FA35" i="1"/>
  <c r="FN35" i="1" s="1"/>
  <c r="FB35" i="1"/>
  <c r="FO35" i="1" s="1"/>
  <c r="FC35" i="1"/>
  <c r="FQ35" i="1" s="1"/>
  <c r="HG35" i="1"/>
  <c r="HH35" i="1"/>
  <c r="HX35" i="1"/>
  <c r="HZ35" i="1"/>
  <c r="Y36" i="1"/>
  <c r="BM36" i="1"/>
  <c r="BP36" i="1"/>
  <c r="BS36" i="1"/>
  <c r="BV36" i="1" s="1"/>
  <c r="BU36" i="1"/>
  <c r="CF36" i="1"/>
  <c r="CG36" i="1"/>
  <c r="CV36" i="1" s="1"/>
  <c r="CR36" i="1"/>
  <c r="DE36" i="1"/>
  <c r="DO36" i="1"/>
  <c r="DS36" i="1"/>
  <c r="DW36" i="1" s="1"/>
  <c r="EO36" i="1"/>
  <c r="FD36" i="1" s="1"/>
  <c r="EP36" i="1"/>
  <c r="FE36" i="1" s="1"/>
  <c r="EQ36" i="1"/>
  <c r="FF36" i="1" s="1"/>
  <c r="ER36" i="1"/>
  <c r="FG36" i="1" s="1"/>
  <c r="ES36" i="1"/>
  <c r="ET36" i="1"/>
  <c r="FH36" i="1" s="1"/>
  <c r="EU36" i="1"/>
  <c r="FI36" i="1" s="1"/>
  <c r="EW36" i="1"/>
  <c r="FK36" i="1" s="1"/>
  <c r="EX36" i="1"/>
  <c r="FL36" i="1" s="1"/>
  <c r="EY36" i="1"/>
  <c r="FM36" i="1" s="1"/>
  <c r="FA36" i="1"/>
  <c r="FN36" i="1" s="1"/>
  <c r="FB36" i="1"/>
  <c r="FO36" i="1" s="1"/>
  <c r="FC36" i="1"/>
  <c r="FQ36" i="1" s="1"/>
  <c r="HG36" i="1"/>
  <c r="HH36" i="1"/>
  <c r="HX36" i="1"/>
  <c r="HZ36" i="1"/>
  <c r="Y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P37" i="1"/>
  <c r="BS37" i="1"/>
  <c r="BW37" i="1" s="1"/>
  <c r="BU37" i="1"/>
  <c r="CF37" i="1"/>
  <c r="CG37" i="1"/>
  <c r="CV37" i="1" s="1"/>
  <c r="CR37" i="1"/>
  <c r="DE37" i="1"/>
  <c r="DO37" i="1"/>
  <c r="DS37" i="1"/>
  <c r="DW37" i="1" s="1"/>
  <c r="EO37" i="1"/>
  <c r="FD37" i="1" s="1"/>
  <c r="EP37" i="1"/>
  <c r="FE37" i="1" s="1"/>
  <c r="EQ37" i="1"/>
  <c r="FF37" i="1" s="1"/>
  <c r="ER37" i="1"/>
  <c r="FG37" i="1" s="1"/>
  <c r="ES37" i="1"/>
  <c r="ET37" i="1"/>
  <c r="FH37" i="1" s="1"/>
  <c r="EU37" i="1"/>
  <c r="FI37" i="1" s="1"/>
  <c r="EW37" i="1"/>
  <c r="FK37" i="1" s="1"/>
  <c r="EX37" i="1"/>
  <c r="FL37" i="1" s="1"/>
  <c r="EY37" i="1"/>
  <c r="FM37" i="1" s="1"/>
  <c r="FA37" i="1"/>
  <c r="FN37" i="1" s="1"/>
  <c r="FB37" i="1"/>
  <c r="FO37" i="1" s="1"/>
  <c r="FC37" i="1"/>
  <c r="FQ37" i="1" s="1"/>
  <c r="HG37" i="1"/>
  <c r="HH37" i="1"/>
  <c r="HX37" i="1"/>
  <c r="HZ37" i="1"/>
  <c r="Y38" i="1"/>
  <c r="BP38" i="1"/>
  <c r="BS38" i="1"/>
  <c r="BU38" i="1"/>
  <c r="CF38" i="1"/>
  <c r="CG38" i="1"/>
  <c r="CV38" i="1" s="1"/>
  <c r="CR38" i="1"/>
  <c r="DE38" i="1"/>
  <c r="DO38" i="1"/>
  <c r="DR38" i="1" s="1"/>
  <c r="DS38" i="1"/>
  <c r="DW38" i="1" s="1"/>
  <c r="EO38" i="1"/>
  <c r="FD38" i="1" s="1"/>
  <c r="EP38" i="1"/>
  <c r="FE38" i="1" s="1"/>
  <c r="EQ38" i="1"/>
  <c r="FF38" i="1" s="1"/>
  <c r="ER38" i="1"/>
  <c r="FG38" i="1" s="1"/>
  <c r="ES38" i="1"/>
  <c r="ET38" i="1"/>
  <c r="FH38" i="1" s="1"/>
  <c r="EU38" i="1"/>
  <c r="FI38" i="1" s="1"/>
  <c r="EW38" i="1"/>
  <c r="FK38" i="1" s="1"/>
  <c r="EX38" i="1"/>
  <c r="FL38" i="1" s="1"/>
  <c r="EY38" i="1"/>
  <c r="FM38" i="1" s="1"/>
  <c r="FA38" i="1"/>
  <c r="FN38" i="1" s="1"/>
  <c r="FB38" i="1"/>
  <c r="FO38" i="1" s="1"/>
  <c r="FC38" i="1"/>
  <c r="FQ38" i="1" s="1"/>
  <c r="HG38" i="1"/>
  <c r="HH38" i="1"/>
  <c r="HX38" i="1"/>
  <c r="HZ38" i="1"/>
  <c r="CN39" i="1"/>
  <c r="CP39" i="1"/>
  <c r="CQ39" i="1"/>
  <c r="EG39" i="1"/>
  <c r="EH39" i="1"/>
  <c r="EJ39" i="1"/>
  <c r="EM39" i="1"/>
  <c r="EN39" i="1"/>
  <c r="KA38" i="1"/>
  <c r="JY38" i="1"/>
  <c r="JX38" i="1"/>
  <c r="JW38" i="1"/>
  <c r="KA37" i="1"/>
  <c r="JY37" i="1"/>
  <c r="JX37" i="1"/>
  <c r="JW37" i="1"/>
  <c r="KA36" i="1"/>
  <c r="JY36" i="1"/>
  <c r="JX36" i="1"/>
  <c r="JW36" i="1"/>
  <c r="KA35" i="1"/>
  <c r="JY35" i="1"/>
  <c r="JX35" i="1"/>
  <c r="JW35" i="1"/>
  <c r="KA34" i="1"/>
  <c r="JY34" i="1"/>
  <c r="JX34" i="1"/>
  <c r="JW34" i="1"/>
  <c r="KA33" i="1"/>
  <c r="JY33" i="1"/>
  <c r="JX33" i="1"/>
  <c r="JW33" i="1"/>
  <c r="KA32" i="1"/>
  <c r="JY32" i="1"/>
  <c r="JX32" i="1"/>
  <c r="JW32" i="1"/>
  <c r="KA31" i="1"/>
  <c r="JY31" i="1"/>
  <c r="JX31" i="1"/>
  <c r="JW31" i="1"/>
  <c r="KA30" i="1"/>
  <c r="JY30" i="1"/>
  <c r="JX30" i="1"/>
  <c r="JW30" i="1"/>
  <c r="KA29" i="1"/>
  <c r="JY29" i="1"/>
  <c r="JX29" i="1"/>
  <c r="JW29" i="1"/>
  <c r="KM28" i="1"/>
  <c r="KN28" i="1" s="1"/>
  <c r="KO28" i="1" s="1"/>
  <c r="KP28" i="1" s="1"/>
  <c r="KQ28" i="1" s="1"/>
  <c r="KR28" i="1" s="1"/>
  <c r="KN29" i="1"/>
  <c r="KO29" i="1"/>
  <c r="KP29" i="1"/>
  <c r="KN30" i="1"/>
  <c r="KO30" i="1"/>
  <c r="KP30" i="1"/>
  <c r="KN31" i="1"/>
  <c r="KO31" i="1"/>
  <c r="KP31" i="1"/>
  <c r="KN32" i="1"/>
  <c r="KO32" i="1"/>
  <c r="KP32" i="1"/>
  <c r="KN33" i="1"/>
  <c r="KO33" i="1"/>
  <c r="KP33" i="1"/>
  <c r="KN34" i="1"/>
  <c r="KO34" i="1"/>
  <c r="KP34" i="1"/>
  <c r="KN35" i="1"/>
  <c r="KO35" i="1"/>
  <c r="KP35" i="1"/>
  <c r="KN36" i="1"/>
  <c r="KO36" i="1"/>
  <c r="KP36" i="1"/>
  <c r="KN37" i="1"/>
  <c r="KO37" i="1"/>
  <c r="KP37" i="1"/>
  <c r="KN38" i="1"/>
  <c r="KO38" i="1"/>
  <c r="KP38" i="1"/>
  <c r="JZ34" i="1"/>
  <c r="JZ31" i="1"/>
  <c r="KB38" i="1"/>
  <c r="KB37" i="1"/>
  <c r="KB36" i="1"/>
  <c r="KB35" i="1"/>
  <c r="KB34" i="1"/>
  <c r="KB33" i="1"/>
  <c r="KB32" i="1"/>
  <c r="KB31" i="1"/>
  <c r="KB30" i="1"/>
  <c r="KB29" i="1"/>
  <c r="DF28" i="1"/>
  <c r="DG28" i="1" s="1"/>
  <c r="DH28" i="1" s="1"/>
  <c r="DI28" i="1" s="1"/>
  <c r="DJ28" i="1" s="1"/>
  <c r="DK28" i="1" s="1"/>
  <c r="DL28" i="1" s="1"/>
  <c r="DM28" i="1" s="1"/>
  <c r="DN28" i="1" s="1"/>
  <c r="DO28" i="1" s="1"/>
  <c r="DP28" i="1" s="1"/>
  <c r="DQ28" i="1" s="1"/>
  <c r="DR28" i="1" s="1"/>
  <c r="DS28" i="1" s="1"/>
  <c r="DT28" i="1" s="1"/>
  <c r="DU28" i="1" s="1"/>
  <c r="DV28" i="1" s="1"/>
  <c r="DW28" i="1" s="1"/>
  <c r="DX28" i="1" s="1"/>
  <c r="DY28" i="1" s="1"/>
  <c r="DZ28" i="1" s="1"/>
  <c r="EA28" i="1" s="1"/>
  <c r="EB28" i="1" s="1"/>
  <c r="EC28" i="1" s="1"/>
  <c r="ED28" i="1" s="1"/>
  <c r="EE28" i="1" s="1"/>
  <c r="EF28" i="1" s="1"/>
  <c r="EG28" i="1" s="1"/>
  <c r="EH28" i="1" s="1"/>
  <c r="EI28" i="1" s="1"/>
  <c r="EJ28" i="1" s="1"/>
  <c r="EK28" i="1" s="1"/>
  <c r="EL28" i="1" s="1"/>
  <c r="EM28" i="1" s="1"/>
  <c r="EN28" i="1" s="1"/>
  <c r="EO28" i="1" s="1"/>
  <c r="EP28" i="1" s="1"/>
  <c r="EQ28" i="1" s="1"/>
  <c r="ER28" i="1" s="1"/>
  <c r="ES28" i="1" s="1"/>
  <c r="ET28" i="1" s="1"/>
  <c r="EU28" i="1" s="1"/>
  <c r="EV28" i="1" s="1"/>
  <c r="EW28" i="1" s="1"/>
  <c r="EX28" i="1" s="1"/>
  <c r="EY28" i="1" s="1"/>
  <c r="EZ28" i="1" s="1"/>
  <c r="FA28" i="1" s="1"/>
  <c r="FB28" i="1" s="1"/>
  <c r="FC28" i="1" s="1"/>
  <c r="FD28" i="1" s="1"/>
  <c r="FE28" i="1" s="1"/>
  <c r="FF28" i="1" s="1"/>
  <c r="FG28" i="1" s="1"/>
  <c r="FH28" i="1" s="1"/>
  <c r="FI28" i="1" s="1"/>
  <c r="FJ28" i="1" s="1"/>
  <c r="FK28" i="1" s="1"/>
  <c r="FL28" i="1" s="1"/>
  <c r="FM28" i="1" s="1"/>
  <c r="FN28" i="1" s="1"/>
  <c r="FO28" i="1" s="1"/>
  <c r="FP28" i="1" s="1"/>
  <c r="FQ28" i="1" s="1"/>
  <c r="FR28" i="1" s="1"/>
  <c r="FS28" i="1" s="1"/>
  <c r="FT28" i="1" s="1"/>
  <c r="FU28" i="1" s="1"/>
  <c r="JR28" i="1" s="1"/>
  <c r="JS28" i="1" s="1"/>
  <c r="JU28" i="1" s="1"/>
  <c r="JV28" i="1" s="1"/>
  <c r="JW28" i="1" s="1"/>
  <c r="JX28" i="1" s="1"/>
  <c r="JY28" i="1" s="1"/>
  <c r="JZ28" i="1" s="1"/>
  <c r="KA28" i="1" s="1"/>
  <c r="JZ29" i="1"/>
  <c r="JZ38" i="1"/>
  <c r="JZ30" i="1"/>
  <c r="BE30" i="1" l="1"/>
  <c r="AW30" i="1"/>
  <c r="BB30" i="1"/>
  <c r="BA30" i="1"/>
  <c r="BF30" i="1"/>
  <c r="AX30" i="1"/>
  <c r="BE33" i="1"/>
  <c r="AW33" i="1"/>
  <c r="BD33" i="1"/>
  <c r="AV33" i="1"/>
  <c r="BC33" i="1"/>
  <c r="AU33" i="1"/>
  <c r="BB33" i="1"/>
  <c r="BA33" i="1"/>
  <c r="BF33" i="1"/>
  <c r="AX33" i="1"/>
  <c r="BH33" i="1"/>
  <c r="AZ33" i="1"/>
  <c r="BG33" i="1"/>
  <c r="AY33" i="1"/>
  <c r="BG35" i="1"/>
  <c r="AY35" i="1"/>
  <c r="AX35" i="1"/>
  <c r="CS30" i="1"/>
  <c r="EZ30" i="1" s="1"/>
  <c r="FP30" i="1" s="1"/>
  <c r="CT30" i="1"/>
  <c r="BE31" i="1"/>
  <c r="BD31" i="1"/>
  <c r="AW31" i="1"/>
  <c r="AV31" i="1"/>
  <c r="BE35" i="1"/>
  <c r="AW35" i="1"/>
  <c r="BC31" i="1"/>
  <c r="AU31" i="1"/>
  <c r="BD35" i="1"/>
  <c r="AV35" i="1"/>
  <c r="BB31" i="1"/>
  <c r="BC35" i="1"/>
  <c r="AU35" i="1"/>
  <c r="BA31" i="1"/>
  <c r="BB35" i="1"/>
  <c r="BH31" i="1"/>
  <c r="AZ31" i="1"/>
  <c r="BA35" i="1"/>
  <c r="BG31" i="1"/>
  <c r="AY31" i="1"/>
  <c r="BH35" i="1"/>
  <c r="AZ35" i="1"/>
  <c r="BF31" i="1"/>
  <c r="AX31" i="1"/>
  <c r="JZ37" i="1"/>
  <c r="CU32" i="1"/>
  <c r="BG34" i="1"/>
  <c r="BF34" i="1"/>
  <c r="BE34" i="1"/>
  <c r="BD34" i="1"/>
  <c r="BC34" i="1"/>
  <c r="BB34" i="1"/>
  <c r="CT29" i="1"/>
  <c r="BA34" i="1"/>
  <c r="BH34" i="1"/>
  <c r="JZ33" i="1"/>
  <c r="JZ35" i="1"/>
  <c r="JZ36" i="1"/>
  <c r="BE38" i="1"/>
  <c r="AW38" i="1"/>
  <c r="AY29" i="1"/>
  <c r="BG38" i="1"/>
  <c r="AY38" i="1"/>
  <c r="BC29" i="1"/>
  <c r="BF38" i="1"/>
  <c r="AX38" i="1"/>
  <c r="BB29" i="1"/>
  <c r="BD38" i="1"/>
  <c r="AV38" i="1"/>
  <c r="AW29" i="1"/>
  <c r="BC38" i="1"/>
  <c r="AU38" i="1"/>
  <c r="AV29" i="1"/>
  <c r="BB38" i="1"/>
  <c r="BG29" i="1"/>
  <c r="AU29" i="1"/>
  <c r="BA38" i="1"/>
  <c r="BE29" i="1"/>
  <c r="BH38" i="1"/>
  <c r="AZ38" i="1"/>
  <c r="BD29" i="1"/>
  <c r="CT36" i="1"/>
  <c r="BE32" i="1"/>
  <c r="AW32" i="1"/>
  <c r="BD32" i="1"/>
  <c r="AV32" i="1"/>
  <c r="BC32" i="1"/>
  <c r="AU32" i="1"/>
  <c r="BB32" i="1"/>
  <c r="BA32" i="1"/>
  <c r="BH32" i="1"/>
  <c r="AZ32" i="1"/>
  <c r="BG32" i="1"/>
  <c r="AY32" i="1"/>
  <c r="BF32" i="1"/>
  <c r="AX32" i="1"/>
  <c r="JZ32" i="1"/>
  <c r="BF29" i="1"/>
  <c r="AX29" i="1"/>
  <c r="BA29" i="1"/>
  <c r="BH29" i="1"/>
  <c r="AZ29" i="1"/>
  <c r="CU38" i="1"/>
  <c r="EV34" i="1"/>
  <c r="FJ34" i="1" s="1"/>
  <c r="CZ34" i="1" s="1"/>
  <c r="CT34" i="1"/>
  <c r="CU36" i="1"/>
  <c r="CT37" i="1"/>
  <c r="DR36" i="1"/>
  <c r="DV36" i="1" s="1"/>
  <c r="CU37" i="1"/>
  <c r="BW35" i="1"/>
  <c r="CU29" i="1"/>
  <c r="BV31" i="1"/>
  <c r="CZ30" i="1"/>
  <c r="BW36" i="1"/>
  <c r="EV37" i="1"/>
  <c r="FJ37" i="1" s="1"/>
  <c r="DC37" i="1" s="1"/>
  <c r="DR37" i="1"/>
  <c r="DP37" i="1" s="1"/>
  <c r="EV33" i="1"/>
  <c r="FJ33" i="1" s="1"/>
  <c r="CZ33" i="1" s="1"/>
  <c r="CS33" i="1"/>
  <c r="EZ33" i="1" s="1"/>
  <c r="FP33" i="1" s="1"/>
  <c r="CT33" i="1"/>
  <c r="CT35" i="1"/>
  <c r="CU35" i="1"/>
  <c r="BV38" i="1"/>
  <c r="BW38" i="1"/>
  <c r="DW33" i="1"/>
  <c r="DQ33" i="1"/>
  <c r="DU33" i="1" s="1"/>
  <c r="BV37" i="1"/>
  <c r="BV34" i="1"/>
  <c r="BW33" i="1"/>
  <c r="DR32" i="1"/>
  <c r="DP32" i="1" s="1"/>
  <c r="DR30" i="1"/>
  <c r="DQ30" i="1" s="1"/>
  <c r="BW32" i="1"/>
  <c r="CS35" i="1"/>
  <c r="EZ35" i="1" s="1"/>
  <c r="FP35" i="1" s="1"/>
  <c r="EV35" i="1"/>
  <c r="FJ35" i="1" s="1"/>
  <c r="DA35" i="1" s="1"/>
  <c r="DR35" i="1"/>
  <c r="DP35" i="1" s="1"/>
  <c r="EV32" i="1"/>
  <c r="FJ32" i="1" s="1"/>
  <c r="DA32" i="1" s="1"/>
  <c r="CS32" i="1"/>
  <c r="EZ32" i="1" s="1"/>
  <c r="FP32" i="1" s="1"/>
  <c r="CZ36" i="1"/>
  <c r="CY36" i="1" s="1"/>
  <c r="JV36" i="1" s="1"/>
  <c r="CS34" i="1"/>
  <c r="EZ34" i="1" s="1"/>
  <c r="FP34" i="1" s="1"/>
  <c r="DC36" i="1"/>
  <c r="EW39" i="1"/>
  <c r="CM39" i="1"/>
  <c r="CO39" i="1" s="1"/>
  <c r="CR39" i="1"/>
  <c r="FM39" i="1"/>
  <c r="EY39" i="1"/>
  <c r="EI39" i="1"/>
  <c r="FK39" i="1"/>
  <c r="FO39" i="1"/>
  <c r="FB39" i="1"/>
  <c r="DV38" i="1"/>
  <c r="DP38" i="1"/>
  <c r="DQ38" i="1"/>
  <c r="DU38" i="1" s="1"/>
  <c r="DQ34" i="1"/>
  <c r="DV34" i="1"/>
  <c r="DQ31" i="1"/>
  <c r="DU31" i="1" s="1"/>
  <c r="DV31" i="1"/>
  <c r="DV33" i="1"/>
  <c r="DP33" i="1"/>
  <c r="DV29" i="1"/>
  <c r="DP29" i="1"/>
  <c r="DQ29" i="1"/>
  <c r="DU29" i="1" s="1"/>
  <c r="DP34" i="1"/>
  <c r="DP31" i="1"/>
  <c r="BW29" i="1"/>
  <c r="DC29" i="1"/>
  <c r="CZ29" i="1"/>
  <c r="DA29" i="1"/>
  <c r="EV38" i="1"/>
  <c r="FJ38" i="1" s="1"/>
  <c r="CS38" i="1"/>
  <c r="DA30" i="1"/>
  <c r="CS29" i="1"/>
  <c r="EV31" i="1"/>
  <c r="FJ31" i="1" s="1"/>
  <c r="CS31" i="1"/>
  <c r="CS36" i="1"/>
  <c r="DT30" i="1" l="1"/>
  <c r="DX30" i="1" s="1"/>
  <c r="DC34" i="1"/>
  <c r="DV35" i="1"/>
  <c r="DA34" i="1"/>
  <c r="CY34" i="1" s="1"/>
  <c r="DC33" i="1"/>
  <c r="CZ32" i="1"/>
  <c r="CY32" i="1" s="1"/>
  <c r="DA37" i="1"/>
  <c r="FC39" i="1"/>
  <c r="FQ39" i="1" s="1"/>
  <c r="DV32" i="1"/>
  <c r="DV37" i="1"/>
  <c r="DQ37" i="1"/>
  <c r="DT37" i="1" s="1"/>
  <c r="DX37" i="1" s="1"/>
  <c r="DQ32" i="1"/>
  <c r="DU32" i="1" s="1"/>
  <c r="DQ35" i="1"/>
  <c r="DU35" i="1" s="1"/>
  <c r="CZ35" i="1"/>
  <c r="CY35" i="1" s="1"/>
  <c r="JV35" i="1" s="1"/>
  <c r="DP36" i="1"/>
  <c r="CZ37" i="1"/>
  <c r="DC35" i="1"/>
  <c r="DA33" i="1"/>
  <c r="CY33" i="1" s="1"/>
  <c r="DC32" i="1"/>
  <c r="DT33" i="1"/>
  <c r="DX33" i="1" s="1"/>
  <c r="DQ36" i="1"/>
  <c r="DU36" i="1" s="1"/>
  <c r="DU30" i="1"/>
  <c r="CY30" i="1"/>
  <c r="DB30" i="1" s="1"/>
  <c r="DP30" i="1"/>
  <c r="DV30" i="1"/>
  <c r="CY29" i="1"/>
  <c r="JV29" i="1" s="1"/>
  <c r="DR39" i="1"/>
  <c r="DB36" i="1"/>
  <c r="EZ36" i="1"/>
  <c r="FP36" i="1" s="1"/>
  <c r="CZ38" i="1"/>
  <c r="DC38" i="1"/>
  <c r="DA38" i="1"/>
  <c r="EV39" i="1"/>
  <c r="EX39" i="1" s="1"/>
  <c r="FL39" i="1" s="1"/>
  <c r="DT31" i="1"/>
  <c r="DX31" i="1" s="1"/>
  <c r="EZ31" i="1"/>
  <c r="FP31" i="1" s="1"/>
  <c r="DT34" i="1"/>
  <c r="DX34" i="1" s="1"/>
  <c r="DU34" i="1"/>
  <c r="EZ38" i="1"/>
  <c r="FP38" i="1" s="1"/>
  <c r="DT38" i="1"/>
  <c r="DX38" i="1" s="1"/>
  <c r="DC31" i="1"/>
  <c r="CZ31" i="1"/>
  <c r="DA31" i="1"/>
  <c r="EZ29" i="1"/>
  <c r="FP29" i="1" s="1"/>
  <c r="DT29" i="1"/>
  <c r="DX29" i="1" s="1"/>
  <c r="DT32" i="1" l="1"/>
  <c r="DX32" i="1" s="1"/>
  <c r="DT35" i="1"/>
  <c r="DX35" i="1" s="1"/>
  <c r="DB35" i="1"/>
  <c r="CY37" i="1"/>
  <c r="DB37" i="1" s="1"/>
  <c r="JV34" i="1"/>
  <c r="DB34" i="1"/>
  <c r="DB29" i="1"/>
  <c r="JV30" i="1"/>
  <c r="DT36" i="1"/>
  <c r="DX36" i="1" s="1"/>
  <c r="DU37" i="1"/>
  <c r="DQ39" i="1"/>
  <c r="DS39" i="1" s="1"/>
  <c r="DV39" i="1"/>
  <c r="CY38" i="1"/>
  <c r="CY31" i="1"/>
  <c r="JV32" i="1"/>
  <c r="DB32" i="1"/>
  <c r="DB33" i="1"/>
  <c r="JV33" i="1"/>
  <c r="FJ39" i="1"/>
  <c r="JV37" i="1" l="1"/>
  <c r="DU39" i="1"/>
  <c r="DW39" i="1" s="1"/>
  <c r="DT39" i="1"/>
  <c r="DX39" i="1"/>
  <c r="CZ39" i="1"/>
  <c r="JV38" i="1"/>
  <c r="DB38" i="1"/>
  <c r="JV31" i="1"/>
  <c r="DB31" i="1"/>
  <c r="DB39" i="1" l="1"/>
  <c r="CY39" i="1"/>
  <c r="DA39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<sst xmlns="http://schemas.openxmlformats.org/spreadsheetml/2006/main" count="1985" uniqueCount="534">
  <si>
    <t xml:space="preserve"> </t>
  </si>
  <si>
    <t>Характеристики жидкостей</t>
  </si>
  <si>
    <t>Дата последнего ГТМ</t>
  </si>
  <si>
    <t>Наименование ГТМ</t>
  </si>
  <si>
    <t>Примечание по ГТМ</t>
  </si>
  <si>
    <t>Изменения</t>
  </si>
  <si>
    <t>Организация</t>
  </si>
  <si>
    <t>Месторождение</t>
  </si>
  <si>
    <t>ЛУ</t>
  </si>
  <si>
    <t>АГЗУ</t>
  </si>
  <si>
    <t>Цех</t>
  </si>
  <si>
    <t>Пласт</t>
  </si>
  <si>
    <t>Скин фактор</t>
  </si>
  <si>
    <t>Дата ГРП</t>
  </si>
  <si>
    <t>Исполнитель ГРП</t>
  </si>
  <si>
    <t>Примечание ГРП</t>
  </si>
  <si>
    <t>P нас</t>
  </si>
  <si>
    <t>ГС</t>
  </si>
  <si>
    <t>Вязкость нефти (пл.усл)</t>
  </si>
  <si>
    <t>Вязкость воды (пл.усл.)</t>
  </si>
  <si>
    <t>Вязкость жидкости (станд.усл)</t>
  </si>
  <si>
    <t>Объемный коэф-т нефти</t>
  </si>
  <si>
    <t>Плот-ть нефти (станд.усл)</t>
  </si>
  <si>
    <t>Плот-ть нефти  (пл.усл.)</t>
  </si>
  <si>
    <t>Т пласта</t>
  </si>
  <si>
    <t>Плот-ть воды (станд.усл)</t>
  </si>
  <si>
    <t>Интервал спуска ЭК</t>
  </si>
  <si>
    <t>Нперф_Эфф</t>
  </si>
  <si>
    <t>Нвд_замер</t>
  </si>
  <si>
    <t>Удлинение на Нвд</t>
  </si>
  <si>
    <t>Интервал спуска хвостовика</t>
  </si>
  <si>
    <t>СЭ</t>
  </si>
  <si>
    <t>Глубина 1 и.о.</t>
  </si>
  <si>
    <t>Глубина 2 и.о.</t>
  </si>
  <si>
    <t>Глубина 3 и.о.</t>
  </si>
  <si>
    <t>Примечание</t>
  </si>
  <si>
    <t>Напор</t>
  </si>
  <si>
    <t>Частота</t>
  </si>
  <si>
    <t>ПЭД</t>
  </si>
  <si>
    <t>Глубина спуска ПО (по верт.)</t>
  </si>
  <si>
    <t>Удлинение на гл спуска ПО</t>
  </si>
  <si>
    <t>Dнкт</t>
  </si>
  <si>
    <t>толщина стенки НКТ</t>
  </si>
  <si>
    <t>Дата отбивки текущего забоя</t>
  </si>
  <si>
    <t>Способ отбивки текущего забоя</t>
  </si>
  <si>
    <t>Рбуф</t>
  </si>
  <si>
    <t>Рлин</t>
  </si>
  <si>
    <t>Рпл</t>
  </si>
  <si>
    <t>Обводненность</t>
  </si>
  <si>
    <t>К прод</t>
  </si>
  <si>
    <t>Шт</t>
  </si>
  <si>
    <t>атм</t>
  </si>
  <si>
    <t>м3/т</t>
  </si>
  <si>
    <t>сПз</t>
  </si>
  <si>
    <t>м3/м3</t>
  </si>
  <si>
    <t>г/см3</t>
  </si>
  <si>
    <t xml:space="preserve"> °С</t>
  </si>
  <si>
    <t>мм</t>
  </si>
  <si>
    <t>м</t>
  </si>
  <si>
    <t>Гц</t>
  </si>
  <si>
    <t>кВт</t>
  </si>
  <si>
    <t>м3/сут</t>
  </si>
  <si>
    <t>час</t>
  </si>
  <si>
    <t>т/сут</t>
  </si>
  <si>
    <t>%</t>
  </si>
  <si>
    <t>тыс.м3/сут</t>
  </si>
  <si>
    <t>Толщ. стенки</t>
  </si>
  <si>
    <t>Диаметр хвостовика</t>
  </si>
  <si>
    <t>толщ.стенки хвостовика</t>
  </si>
  <si>
    <t>Глубина 4 и.о.</t>
  </si>
  <si>
    <t>Глубина 5 и.о.</t>
  </si>
  <si>
    <t>Глубина НПЦК</t>
  </si>
  <si>
    <t>Глубина ППЦК</t>
  </si>
  <si>
    <t>Дата замера Рпл</t>
  </si>
  <si>
    <t>ГТМ</t>
  </si>
  <si>
    <t>"СОГЛАСОВАНО"</t>
  </si>
  <si>
    <t>ООО "Газпромнефть-Оренбург"</t>
  </si>
  <si>
    <t>ЗУ-7</t>
  </si>
  <si>
    <t>1р</t>
  </si>
  <si>
    <t>Верт.</t>
  </si>
  <si>
    <t>2р</t>
  </si>
  <si>
    <t>2-2</t>
  </si>
  <si>
    <t>Гор.</t>
  </si>
  <si>
    <t>3-2</t>
  </si>
  <si>
    <t>3-1</t>
  </si>
  <si>
    <t>3-3</t>
  </si>
  <si>
    <t>4-2</t>
  </si>
  <si>
    <t>4-1</t>
  </si>
  <si>
    <t>4-3</t>
  </si>
  <si>
    <t>5р</t>
  </si>
  <si>
    <t>5-2</t>
  </si>
  <si>
    <t>5-1</t>
  </si>
  <si>
    <t>6р</t>
  </si>
  <si>
    <t>10-1</t>
  </si>
  <si>
    <t>12-2</t>
  </si>
  <si>
    <t>12-1</t>
  </si>
  <si>
    <t>14-1</t>
  </si>
  <si>
    <t>15-1</t>
  </si>
  <si>
    <t>19-1</t>
  </si>
  <si>
    <t>20-2</t>
  </si>
  <si>
    <t>20-1</t>
  </si>
  <si>
    <t>21-1</t>
  </si>
  <si>
    <t>23-2</t>
  </si>
  <si>
    <t>28-1</t>
  </si>
  <si>
    <t>29-2</t>
  </si>
  <si>
    <t>29-1</t>
  </si>
  <si>
    <t>30-2</t>
  </si>
  <si>
    <t>30-1</t>
  </si>
  <si>
    <t>35-1</t>
  </si>
  <si>
    <t>40-1</t>
  </si>
  <si>
    <t>41р</t>
  </si>
  <si>
    <t>41-1</t>
  </si>
  <si>
    <t>43р</t>
  </si>
  <si>
    <t>44р</t>
  </si>
  <si>
    <t>45р</t>
  </si>
  <si>
    <t>47р</t>
  </si>
  <si>
    <t>62-2</t>
  </si>
  <si>
    <t>62-1</t>
  </si>
  <si>
    <t>62-3</t>
  </si>
  <si>
    <t>69р</t>
  </si>
  <si>
    <t>70-2</t>
  </si>
  <si>
    <t>70-1</t>
  </si>
  <si>
    <t>95-2</t>
  </si>
  <si>
    <t>95-1</t>
  </si>
  <si>
    <t>105-2</t>
  </si>
  <si>
    <t>106-1</t>
  </si>
  <si>
    <t>157тг</t>
  </si>
  <si>
    <t>629а</t>
  </si>
  <si>
    <t>1001-2</t>
  </si>
  <si>
    <t>1002-1</t>
  </si>
  <si>
    <t>1004-2</t>
  </si>
  <si>
    <t>1004-1</t>
  </si>
  <si>
    <t>1006-2</t>
  </si>
  <si>
    <t>1007-1</t>
  </si>
  <si>
    <t>1009-2</t>
  </si>
  <si>
    <t>1010-2</t>
  </si>
  <si>
    <t>1010-1</t>
  </si>
  <si>
    <t>1012-2</t>
  </si>
  <si>
    <t>1012-1</t>
  </si>
  <si>
    <t>1014-2</t>
  </si>
  <si>
    <t>1014-1</t>
  </si>
  <si>
    <t>1015-1</t>
  </si>
  <si>
    <t>1016-1</t>
  </si>
  <si>
    <t>1017-2</t>
  </si>
  <si>
    <t>1018-2</t>
  </si>
  <si>
    <t>1019-1</t>
  </si>
  <si>
    <t>1020-2</t>
  </si>
  <si>
    <t>1021-2</t>
  </si>
  <si>
    <t>1021-1</t>
  </si>
  <si>
    <t>1022-2</t>
  </si>
  <si>
    <t>1022-1</t>
  </si>
  <si>
    <t>1025-2</t>
  </si>
  <si>
    <t>1028-2</t>
  </si>
  <si>
    <t>1028-1</t>
  </si>
  <si>
    <t>1029-2</t>
  </si>
  <si>
    <t>1029-1</t>
  </si>
  <si>
    <t>1033-2</t>
  </si>
  <si>
    <t>1033-1</t>
  </si>
  <si>
    <t>1034-2</t>
  </si>
  <si>
    <t>1034-1</t>
  </si>
  <si>
    <t>1034-3</t>
  </si>
  <si>
    <t>1036-2</t>
  </si>
  <si>
    <t>1036-1</t>
  </si>
  <si>
    <t>1037-1</t>
  </si>
  <si>
    <t>1040-2</t>
  </si>
  <si>
    <t>1044-2</t>
  </si>
  <si>
    <t>1044-1</t>
  </si>
  <si>
    <t>1045-1</t>
  </si>
  <si>
    <t>1046-2</t>
  </si>
  <si>
    <t>1046-1</t>
  </si>
  <si>
    <t>1049-2</t>
  </si>
  <si>
    <t>1050-2</t>
  </si>
  <si>
    <t>1050-1</t>
  </si>
  <si>
    <t>1051-2</t>
  </si>
  <si>
    <t>1051-1</t>
  </si>
  <si>
    <t>1052-1</t>
  </si>
  <si>
    <t>1055-1</t>
  </si>
  <si>
    <t>1056-2</t>
  </si>
  <si>
    <t>1056-1</t>
  </si>
  <si>
    <t>1057-1</t>
  </si>
  <si>
    <t>1058-2</t>
  </si>
  <si>
    <t>1058-1</t>
  </si>
  <si>
    <t>1059-2</t>
  </si>
  <si>
    <t>1060-2</t>
  </si>
  <si>
    <t>1061-2</t>
  </si>
  <si>
    <t>1061-1</t>
  </si>
  <si>
    <t>1061-3</t>
  </si>
  <si>
    <t>1063-2</t>
  </si>
  <si>
    <t>1065-2</t>
  </si>
  <si>
    <t>1068-1</t>
  </si>
  <si>
    <t>1069-2</t>
  </si>
  <si>
    <t>1070-2</t>
  </si>
  <si>
    <t>1070-1</t>
  </si>
  <si>
    <t>1071-1</t>
  </si>
  <si>
    <t>1073-2</t>
  </si>
  <si>
    <t>1073-1</t>
  </si>
  <si>
    <t>1074-2</t>
  </si>
  <si>
    <t>1077-2</t>
  </si>
  <si>
    <t>1077-1</t>
  </si>
  <si>
    <t>1078-1</t>
  </si>
  <si>
    <t>1080-2</t>
  </si>
  <si>
    <t>1080-1</t>
  </si>
  <si>
    <t>1081-2</t>
  </si>
  <si>
    <t>1081-1</t>
  </si>
  <si>
    <t>1085-2</t>
  </si>
  <si>
    <t>1085-1</t>
  </si>
  <si>
    <t>1092-2</t>
  </si>
  <si>
    <t>1092-1</t>
  </si>
  <si>
    <t>1093-2</t>
  </si>
  <si>
    <t>1093-1</t>
  </si>
  <si>
    <t>1094-2</t>
  </si>
  <si>
    <t>1100-2</t>
  </si>
  <si>
    <t>1100-1</t>
  </si>
  <si>
    <t>1101-2</t>
  </si>
  <si>
    <t>1101-1</t>
  </si>
  <si>
    <t>1103-2</t>
  </si>
  <si>
    <t>1103-1</t>
  </si>
  <si>
    <t>1105-2</t>
  </si>
  <si>
    <t>1105-1</t>
  </si>
  <si>
    <t>1106-2</t>
  </si>
  <si>
    <t>1106-1</t>
  </si>
  <si>
    <t>1108-2</t>
  </si>
  <si>
    <t>1110-1</t>
  </si>
  <si>
    <t>1111-2</t>
  </si>
  <si>
    <t>1111-1</t>
  </si>
  <si>
    <t>1112-2</t>
  </si>
  <si>
    <t>1112-1</t>
  </si>
  <si>
    <t>1113-1</t>
  </si>
  <si>
    <t>1117-2</t>
  </si>
  <si>
    <t>1117-1</t>
  </si>
  <si>
    <t>1123-2</t>
  </si>
  <si>
    <t>1123-1</t>
  </si>
  <si>
    <t>1124-2</t>
  </si>
  <si>
    <t>1124-1</t>
  </si>
  <si>
    <t>1129-2</t>
  </si>
  <si>
    <t>1129-1</t>
  </si>
  <si>
    <t>1130-2</t>
  </si>
  <si>
    <t>1130-1</t>
  </si>
  <si>
    <t>1131-2</t>
  </si>
  <si>
    <t>1131-1</t>
  </si>
  <si>
    <t>1135-2</t>
  </si>
  <si>
    <t>1135-1</t>
  </si>
  <si>
    <t>1136-1</t>
  </si>
  <si>
    <t>1145-2</t>
  </si>
  <si>
    <t>1145-1</t>
  </si>
  <si>
    <t>1158-1</t>
  </si>
  <si>
    <t>1162-1</t>
  </si>
  <si>
    <t>1200-1</t>
  </si>
  <si>
    <t>1202-2</t>
  </si>
  <si>
    <t>1202-1</t>
  </si>
  <si>
    <t>1206-1</t>
  </si>
  <si>
    <t>1209-2</t>
  </si>
  <si>
    <t>1209-1</t>
  </si>
  <si>
    <t>1210-1</t>
  </si>
  <si>
    <t>1252-1</t>
  </si>
  <si>
    <t>ЕВС</t>
  </si>
  <si>
    <t>15,5т</t>
  </si>
  <si>
    <t>закрытый</t>
  </si>
  <si>
    <t>1851 - 2400</t>
  </si>
  <si>
    <t>2090 - 2572</t>
  </si>
  <si>
    <t xml:space="preserve">1928-2500 </t>
  </si>
  <si>
    <t>Газлифт</t>
  </si>
  <si>
    <t>Угловик</t>
  </si>
  <si>
    <t>ОПЗ</t>
  </si>
  <si>
    <t>ВНС</t>
  </si>
  <si>
    <t>ОПЗ (ЗБС от фев.13г.)</t>
  </si>
  <si>
    <t>ЗБС</t>
  </si>
  <si>
    <t>БОПЗ</t>
  </si>
  <si>
    <t>уточнение</t>
  </si>
  <si>
    <t>Действующий</t>
  </si>
  <si>
    <t>1027-1</t>
  </si>
  <si>
    <t>1027-2</t>
  </si>
  <si>
    <t>ИПП ГТМ</t>
  </si>
  <si>
    <t>1057-2</t>
  </si>
  <si>
    <t>"УТВЕРЖДАЮ"</t>
  </si>
  <si>
    <t>___________________</t>
  </si>
  <si>
    <t>1941-2541,8</t>
  </si>
  <si>
    <t>Глубина 6 и.о.</t>
  </si>
  <si>
    <t>% База</t>
  </si>
  <si>
    <t>ИПП База</t>
  </si>
  <si>
    <t>1059-1</t>
  </si>
  <si>
    <t>1063-1</t>
  </si>
  <si>
    <t>1796-1941</t>
  </si>
  <si>
    <t>БС</t>
  </si>
  <si>
    <t>% ГТМ</t>
  </si>
  <si>
    <t>технология</t>
  </si>
  <si>
    <t>Довывод</t>
  </si>
  <si>
    <t>% БАЗА</t>
  </si>
  <si>
    <t>Шифр</t>
  </si>
  <si>
    <t>Отклонение</t>
  </si>
  <si>
    <t>Технология</t>
  </si>
  <si>
    <t>Уточнение</t>
  </si>
  <si>
    <t xml:space="preserve">уточнение </t>
  </si>
  <si>
    <t>довывод</t>
  </si>
  <si>
    <t>ТРС</t>
  </si>
  <si>
    <t>1040-1</t>
  </si>
  <si>
    <t>Бесп. ОПЗ</t>
  </si>
  <si>
    <t>1018-1</t>
  </si>
  <si>
    <t>SKV_UWI</t>
  </si>
  <si>
    <t>Ppl_rasch</t>
  </si>
  <si>
    <t>Оренбургское</t>
  </si>
  <si>
    <t>PIV+PV</t>
  </si>
  <si>
    <t>1007-2</t>
  </si>
  <si>
    <t>1019-2</t>
  </si>
  <si>
    <t>1030-2</t>
  </si>
  <si>
    <t>1045-2</t>
  </si>
  <si>
    <t>1045-3</t>
  </si>
  <si>
    <t>1049-1</t>
  </si>
  <si>
    <t>105-1д</t>
  </si>
  <si>
    <t>1060-1</t>
  </si>
  <si>
    <t>1069-1</t>
  </si>
  <si>
    <t>1078-2</t>
  </si>
  <si>
    <t>1084-1</t>
  </si>
  <si>
    <t>1084-2</t>
  </si>
  <si>
    <t>1099-1</t>
  </si>
  <si>
    <t>10р</t>
  </si>
  <si>
    <t>11-1</t>
  </si>
  <si>
    <t>1118-1</t>
  </si>
  <si>
    <t>12р</t>
  </si>
  <si>
    <t>13-1</t>
  </si>
  <si>
    <t>13-2</t>
  </si>
  <si>
    <t>13-3</t>
  </si>
  <si>
    <t>1395-1</t>
  </si>
  <si>
    <t>14-2</t>
  </si>
  <si>
    <t>155тг</t>
  </si>
  <si>
    <t>20-3</t>
  </si>
  <si>
    <t>2-1</t>
  </si>
  <si>
    <t>23-1</t>
  </si>
  <si>
    <t>26р</t>
  </si>
  <si>
    <t>27-1</t>
  </si>
  <si>
    <t>28-2</t>
  </si>
  <si>
    <t>35р</t>
  </si>
  <si>
    <t>38р</t>
  </si>
  <si>
    <t>3р</t>
  </si>
  <si>
    <t>48р</t>
  </si>
  <si>
    <t>4р</t>
  </si>
  <si>
    <t>502р</t>
  </si>
  <si>
    <t>50р</t>
  </si>
  <si>
    <t>51д</t>
  </si>
  <si>
    <t>53р</t>
  </si>
  <si>
    <t>55-1</t>
  </si>
  <si>
    <t>60р</t>
  </si>
  <si>
    <t>62р</t>
  </si>
  <si>
    <t>64р</t>
  </si>
  <si>
    <t>66р</t>
  </si>
  <si>
    <t>67р</t>
  </si>
  <si>
    <t>8р</t>
  </si>
  <si>
    <t>9р</t>
  </si>
  <si>
    <t>Рбуф-Рлин</t>
  </si>
  <si>
    <t>Режим работы</t>
  </si>
  <si>
    <t>ч</t>
  </si>
  <si>
    <t>Периодический</t>
  </si>
  <si>
    <t>Постоянный</t>
  </si>
  <si>
    <t>Есть</t>
  </si>
  <si>
    <t>вывод из б.д.</t>
  </si>
  <si>
    <t>Вывод из п/з фонда</t>
  </si>
  <si>
    <t>___________________ А.В. Пашков</t>
  </si>
  <si>
    <t/>
  </si>
  <si>
    <t>ат</t>
  </si>
  <si>
    <t>Рзаб</t>
  </si>
  <si>
    <t>м3/сут*ат</t>
  </si>
  <si>
    <t>ИПП ГТМ / Технология</t>
  </si>
  <si>
    <t>2060-2634</t>
  </si>
  <si>
    <t>Проверка</t>
  </si>
  <si>
    <t>1476-1</t>
  </si>
  <si>
    <t>№п/п</t>
  </si>
  <si>
    <t>Dшт.</t>
  </si>
  <si>
    <t>Рзатр</t>
  </si>
  <si>
    <t>Рпр</t>
  </si>
  <si>
    <t>ЦелевоеРзаб</t>
  </si>
  <si>
    <t>Кпрод</t>
  </si>
  <si>
    <t>Время
накопления</t>
  </si>
  <si>
    <t>НамечаемыйQн2,т/сут</t>
  </si>
  <si>
    <t>Рлин-Рзатр</t>
  </si>
  <si>
    <t>Рпр-Рзаб</t>
  </si>
  <si>
    <t>Рпл-Рзаб</t>
  </si>
  <si>
    <t>Иск.забой-Тек.забой</t>
  </si>
  <si>
    <t>Предыдущий режим</t>
  </si>
  <si>
    <t>Фактический режим</t>
  </si>
  <si>
    <t>Описание скважины</t>
  </si>
  <si>
    <t>№ Скв</t>
  </si>
  <si>
    <t>Дебит нефти</t>
  </si>
  <si>
    <t>Дебит жидкости</t>
  </si>
  <si>
    <t>ГФ ПНГ</t>
  </si>
  <si>
    <t>Расход г/г</t>
  </si>
  <si>
    <t>Дебит газа</t>
  </si>
  <si>
    <t>Шифр изменений</t>
  </si>
  <si>
    <t>Комментарии, примечания, намеченные мероприятия</t>
  </si>
  <si>
    <t>Дебит попутного газа</t>
  </si>
  <si>
    <t>ГФ общий</t>
  </si>
  <si>
    <t>Комментарии/ замечания по фактическому режиму работы</t>
  </si>
  <si>
    <t>Примечание по намечаемым режимам на след. месяц</t>
  </si>
  <si>
    <t>Время работы</t>
  </si>
  <si>
    <t>Дата составления</t>
  </si>
  <si>
    <t>Номер куста</t>
  </si>
  <si>
    <t>Дата ввода в эксплуатацию</t>
  </si>
  <si>
    <t>Тип ствола скв.</t>
  </si>
  <si>
    <t>Состояние по фонду</t>
  </si>
  <si>
    <t>Исскуств. забой</t>
  </si>
  <si>
    <t>Текущий забой</t>
  </si>
  <si>
    <t>Тип конструкции забоя</t>
  </si>
  <si>
    <t>Интервалы перфорации</t>
  </si>
  <si>
    <t>Глубина спуска ПО</t>
  </si>
  <si>
    <t>Наличие АСУРГ</t>
  </si>
  <si>
    <t>Модификация АСУРГ</t>
  </si>
  <si>
    <t>Рвхода АСУРГ</t>
  </si>
  <si>
    <t>Рвыхода АСУРГ</t>
  </si>
  <si>
    <t>Вид штуцера</t>
  </si>
  <si>
    <t>Dшт. Линии подачи г/г</t>
  </si>
  <si>
    <t>Ндин. расч.</t>
  </si>
  <si>
    <t>Шифр изменений от (предыдущего месяца)</t>
  </si>
  <si>
    <t>Предыдущий комментарии</t>
  </si>
  <si>
    <t>Комментарии</t>
  </si>
  <si>
    <t>Прирост</t>
  </si>
  <si>
    <t>ТЛ</t>
  </si>
  <si>
    <t>УРГГ</t>
  </si>
  <si>
    <t>Данные по конструкции</t>
  </si>
  <si>
    <t>Главный инженер-первый заместитель генерального директора</t>
  </si>
  <si>
    <t>Главный геолог-заместитель генерального директора</t>
  </si>
  <si>
    <t>Провели замер дебита</t>
  </si>
  <si>
    <t>Планируется проведение Рзаб</t>
  </si>
  <si>
    <t>Произвели замер Рзаб</t>
  </si>
  <si>
    <t xml:space="preserve">Замер Рзаб чтобы списать в геологию </t>
  </si>
  <si>
    <t>Начальник управления разработки нефтяных месторождений - заместитель главного геолога</t>
  </si>
  <si>
    <t>___________________ Е.В. Капуста</t>
  </si>
  <si>
    <t>Данные эксплуатации</t>
  </si>
  <si>
    <t>Тип насоса</t>
  </si>
  <si>
    <t>Потенциальный режим</t>
  </si>
  <si>
    <t>Разница намеч-тек</t>
  </si>
  <si>
    <t>1 ств. 2500
2 ств. 2730</t>
  </si>
  <si>
    <t>1863-1897; 1914-1945</t>
  </si>
  <si>
    <t>1577,5-2514,8</t>
  </si>
  <si>
    <t>1873-2500</t>
  </si>
  <si>
    <t>1 ств. 1979 - 2500
2 ств. 2280-2730</t>
  </si>
  <si>
    <t>Сиант</t>
  </si>
  <si>
    <t>Текущее состояние</t>
  </si>
  <si>
    <t>М Р П</t>
  </si>
  <si>
    <t>Энергопотребление</t>
  </si>
  <si>
    <t>Дата посл. остановки</t>
  </si>
  <si>
    <t>Текущий МРП</t>
  </si>
  <si>
    <t>Рабочий ток</t>
  </si>
  <si>
    <t>Загрузка</t>
  </si>
  <si>
    <t>Температура ПЭД</t>
  </si>
  <si>
    <t>Примечание по энергопотреблению</t>
  </si>
  <si>
    <t>В работе</t>
  </si>
  <si>
    <t>Технологи</t>
  </si>
  <si>
    <t>Dэк 
внешн.</t>
  </si>
  <si>
    <t>1 ств 2549
2 ств 2410</t>
  </si>
  <si>
    <t>1ый ств 1888-2549;
2ой ств 1891-2410;</t>
  </si>
  <si>
    <t>1 ств 56,5
2 ств 10,2</t>
  </si>
  <si>
    <t>Д.В. Мамров</t>
  </si>
  <si>
    <t>Начальник управления по добыче нефти и газа</t>
  </si>
  <si>
    <t>А.А. Рязанов</t>
  </si>
  <si>
    <t>А.Е. Родионов</t>
  </si>
  <si>
    <t xml:space="preserve">Начальник центральной инженерно-технологической службы </t>
  </si>
  <si>
    <t>Бригада ДНГ</t>
  </si>
  <si>
    <t>Привязка</t>
  </si>
  <si>
    <t>Рг/г</t>
  </si>
  <si>
    <t>Тип,
давление зарядки
1 и.о.</t>
  </si>
  <si>
    <t>Глубина 7 и.о.</t>
  </si>
  <si>
    <t>Тип,
давление зарядки
2 и.о.</t>
  </si>
  <si>
    <t>Тип,
давление зарядки
3 и.о.</t>
  </si>
  <si>
    <t>Тип,
давление зарядки
4 и.о.</t>
  </si>
  <si>
    <t>Тип,
давление зарядки
5 и.о.</t>
  </si>
  <si>
    <t>Тип,
давление зарядки
6 и.о.</t>
  </si>
  <si>
    <t>Тип,
давление зарядки
7 и.о.</t>
  </si>
  <si>
    <t>Состояние НПЦК</t>
  </si>
  <si>
    <t>И. о. начальника управления планирования ГТМ - заместителя главного геолога</t>
  </si>
  <si>
    <t>Ю.Н. Дотков</t>
  </si>
  <si>
    <t>Рекомендованное минимальное кол-во замеров</t>
  </si>
  <si>
    <t>открытый</t>
  </si>
  <si>
    <t>отсутствует</t>
  </si>
  <si>
    <t>Руководитель ЦУД</t>
  </si>
  <si>
    <t>А.А. Сагиров</t>
  </si>
  <si>
    <t>Коэф. Переодики</t>
  </si>
  <si>
    <t>Дата запуска</t>
  </si>
  <si>
    <t>"_____"_________________2021 г.</t>
  </si>
  <si>
    <t>"_____"_________________ 2021 г.</t>
  </si>
  <si>
    <t>Увеличение дебита на фоне снижения линейного давления</t>
  </si>
  <si>
    <t>Уточнение ТР по замерам дебита</t>
  </si>
  <si>
    <t>м3</t>
  </si>
  <si>
    <t>Ч.</t>
  </si>
  <si>
    <t>Потребление в сутки</t>
  </si>
  <si>
    <t>Удельное потребление</t>
  </si>
  <si>
    <t>К подачи от времени работы</t>
  </si>
  <si>
    <t>Кубы по рабочей частоте</t>
  </si>
  <si>
    <t>Время в сутки</t>
  </si>
  <si>
    <t>кубы номинал 50Гц</t>
  </si>
  <si>
    <t>Не удалять, важная информация по УЭЦН</t>
  </si>
  <si>
    <t>Ввиду отсутсвия проведения замеров режим оставлен без изменений</t>
  </si>
  <si>
    <t>Двигатель</t>
  </si>
  <si>
    <t>Кол-во ступеней</t>
  </si>
  <si>
    <t>ГКС</t>
  </si>
  <si>
    <t>Технологический режим работы нефтяных скважин ВУ ОНГКМ (ЦДНГ №1) на Февраль 2021 г.</t>
  </si>
  <si>
    <t>Некорректная работа АГЗУ ЗУ - 7</t>
  </si>
  <si>
    <t>01.017.202</t>
  </si>
  <si>
    <t>Фактический режим за февраль 2021 г.</t>
  </si>
  <si>
    <t>Намечаемый режим на Март 2021 г.</t>
  </si>
  <si>
    <t>После мероприятий наблюдается снижение давлений - скважина выходит на режим планируется контрольный замер дебита - по результату замеры вывод режима</t>
  </si>
  <si>
    <t>Режим не изменен всвязи с выводом из работы АГЗУ ЗУ-1</t>
  </si>
  <si>
    <t xml:space="preserve">В работе </t>
  </si>
  <si>
    <t>Фон.</t>
  </si>
  <si>
    <t>Политеховское газлифтное</t>
  </si>
  <si>
    <t>пласт</t>
  </si>
  <si>
    <t>Вертикальная скважина</t>
  </si>
  <si>
    <t>Величина</t>
  </si>
  <si>
    <t>Значение</t>
  </si>
  <si>
    <t>Размерность</t>
  </si>
  <si>
    <t>Плотность нефти</t>
  </si>
  <si>
    <t>кг/м3</t>
  </si>
  <si>
    <t>Плотность газа</t>
  </si>
  <si>
    <t>Газовый фактор</t>
  </si>
  <si>
    <t>Диаметр штуцера</t>
  </si>
  <si>
    <t>Диаметр трубы</t>
  </si>
  <si>
    <t>Буферное давление</t>
  </si>
  <si>
    <t>Скважина 5</t>
  </si>
  <si>
    <t>Глубина скважины</t>
  </si>
  <si>
    <t>Линейное давление</t>
  </si>
  <si>
    <t>Забойное давление</t>
  </si>
  <si>
    <t>Обводнённость</t>
  </si>
  <si>
    <t>Температура штутцера</t>
  </si>
  <si>
    <t>град C</t>
  </si>
  <si>
    <t>Температура устья</t>
  </si>
  <si>
    <t>Температура пластовая</t>
  </si>
  <si>
    <t>Дебет скважины</t>
  </si>
  <si>
    <t>Давление буферное</t>
  </si>
  <si>
    <t>TD</t>
  </si>
  <si>
    <t>TVD</t>
  </si>
  <si>
    <t>d, мм</t>
  </si>
  <si>
    <t>Hm</t>
  </si>
  <si>
    <t>T</t>
  </si>
  <si>
    <t>Давление на забое</t>
  </si>
  <si>
    <t>VLP</t>
  </si>
  <si>
    <t>IPR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</si>
</sst>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419]mmmm\ yyyy;@"/>
    <numFmt numFmtId="166" formatCode="0.000"/>
    <numFmt numFmtId="167" formatCode="[$-419]mmmm;@"/>
  </numFmts>
  <fonts count="9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indexed="8"/>
      <name val="Calibri"/>
      <family val="2"/>
    </font>
    <font>
      <b/>
      <sz val="12"/>
      <name val="Calibri"/>
      <family val="2"/>
      <charset val="204"/>
    </font>
    <font>
      <b/>
      <sz val="16"/>
      <color indexed="8"/>
      <name val="Arial"/>
      <family val="2"/>
      <charset val="204"/>
    </font>
    <font>
      <b/>
      <sz val="16"/>
      <color theme="5" tint="-0.499984740745262"/>
      <name val="Arial"/>
      <family val="2"/>
      <charset val="204"/>
    </font>
    <font>
      <b/>
      <sz val="16"/>
      <color rgb="FFFF0000"/>
      <name val="Arial"/>
      <family val="2"/>
      <charset val="204"/>
    </font>
    <font>
      <b/>
      <sz val="16"/>
      <color theme="4" tint="-0.499984740745262"/>
      <name val="Arial"/>
      <family val="2"/>
      <charset val="204"/>
    </font>
    <font>
      <sz val="11"/>
      <color theme="0"/>
      <name val="Calibri"/>
      <family val="2"/>
      <scheme val="minor"/>
    </font>
    <font>
      <sz val="12"/>
      <name val="Calibri"/>
      <family val="2"/>
      <charset val="204"/>
    </font>
    <font>
      <sz val="11"/>
      <color theme="0"/>
      <name val="Arial"/>
      <family val="2"/>
      <charset val="204"/>
    </font>
    <font>
      <b/>
      <sz val="11"/>
      <color theme="1"/>
      <name val="Arial"/>
      <family val="2"/>
      <charset val="204"/>
    </font>
    <font>
      <sz val="12"/>
      <color indexed="8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0"/>
      <name val="Arial Cyr"/>
      <family val="2"/>
      <charset val="204"/>
    </font>
    <font>
      <b/>
      <sz val="11"/>
      <color rgb="FFFF0000"/>
      <name val="Calibri"/>
      <family val="2"/>
      <charset val="204"/>
    </font>
    <font>
      <sz val="8"/>
      <name val="MS Sans Serif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name val="Calibri"/>
      <family val="2"/>
      <charset val="204"/>
    </font>
    <font>
      <sz val="16"/>
      <color theme="1"/>
      <name val="Calibri"/>
      <family val="2"/>
      <charset val="204"/>
      <scheme val="minor"/>
    </font>
    <font>
      <sz val="9"/>
      <name val="Calibri"/>
      <family val="2"/>
      <charset val="204"/>
    </font>
    <font>
      <b/>
      <sz val="9"/>
      <color rgb="FFFF0000"/>
      <name val="Calibri"/>
      <family val="2"/>
      <charset val="204"/>
    </font>
    <font>
      <sz val="9"/>
      <color indexed="8"/>
      <name val="Calibri"/>
      <family val="2"/>
      <charset val="204"/>
    </font>
    <font>
      <sz val="9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name val="Calibri"/>
      <family val="2"/>
      <charset val="204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  <font>
      <sz val="14"/>
      <name val="Arial"/>
      <family val="2"/>
      <charset val="204"/>
    </font>
    <font>
      <b/>
      <sz val="14"/>
      <name val="Arial"/>
      <family val="2"/>
      <charset val="204"/>
    </font>
    <font>
      <b/>
      <sz val="12"/>
      <name val="Arial"/>
      <family val="2"/>
      <charset val="204"/>
    </font>
    <font>
      <sz val="10"/>
      <name val="Arial Cyr"/>
      <charset val="204"/>
    </font>
    <font>
      <b/>
      <sz val="11"/>
      <color rgb="FF800000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</font>
    <font>
      <sz val="9"/>
      <color indexed="8"/>
      <name val="Calibri"/>
      <family val="2"/>
      <charset val="204"/>
      <scheme val="minor"/>
    </font>
    <font>
      <sz val="14"/>
      <color indexed="8"/>
      <name val="Arial"/>
      <family val="2"/>
      <charset val="204"/>
    </font>
    <font>
      <sz val="14"/>
      <color theme="1"/>
      <name val="Arial"/>
      <family val="2"/>
      <charset val="204"/>
    </font>
    <font>
      <b/>
      <sz val="14"/>
      <color indexed="8"/>
      <name val="Arial"/>
      <family val="2"/>
      <charset val="204"/>
    </font>
    <font>
      <b/>
      <sz val="14"/>
      <name val="Calibri"/>
      <family val="2"/>
      <charset val="204"/>
    </font>
    <font>
      <b/>
      <sz val="9"/>
      <color indexed="8"/>
      <name val="Calibri"/>
      <family val="2"/>
      <charset val="204"/>
    </font>
    <font>
      <b/>
      <sz val="9"/>
      <color indexed="8"/>
      <name val="Calibri"/>
      <family val="2"/>
      <scheme val="minor"/>
    </font>
    <font>
      <b/>
      <sz val="11"/>
      <color rgb="FF0000FF"/>
      <name val="Arial"/>
      <family val="2"/>
      <charset val="204"/>
    </font>
    <font>
      <b/>
      <sz val="11"/>
      <color rgb="FF0000FF"/>
      <name val="Calibri"/>
      <family val="2"/>
      <charset val="204"/>
    </font>
    <font>
      <b/>
      <sz val="9"/>
      <color rgb="FF0000FF"/>
      <name val="Calibri"/>
      <family val="2"/>
      <charset val="204"/>
    </font>
    <font>
      <b/>
      <sz val="9"/>
      <color rgb="FF0000FF"/>
      <name val="Calibri"/>
      <family val="2"/>
      <scheme val="minor"/>
    </font>
    <font>
      <b/>
      <sz val="9"/>
      <color rgb="FF0000FF"/>
      <name val="Calibri"/>
      <family val="2"/>
      <charset val="204"/>
      <scheme val="minor"/>
    </font>
    <font>
      <b/>
      <sz val="11"/>
      <color rgb="FF0000FF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800000"/>
      <name val="Calibri"/>
      <family val="2"/>
      <charset val="204"/>
    </font>
    <font>
      <b/>
      <sz val="9"/>
      <color rgb="FF800000"/>
      <name val="Calibri"/>
      <family val="2"/>
      <charset val="204"/>
    </font>
    <font>
      <b/>
      <sz val="9"/>
      <color rgb="FF800000"/>
      <name val="Calibri"/>
      <family val="2"/>
      <scheme val="minor"/>
    </font>
    <font>
      <b/>
      <sz val="11"/>
      <color rgb="FF800000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  <font>
      <b/>
      <sz val="12"/>
      <color indexed="8"/>
      <name val="Calibri"/>
      <family val="2"/>
      <charset val="204"/>
    </font>
    <font>
      <b/>
      <sz val="9"/>
      <color rgb="FFFF00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2"/>
      <color theme="0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9"/>
      <color theme="1"/>
      <name val="Calibri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</font>
    <font>
      <b/>
      <sz val="9"/>
      <color theme="9" tint="-0.499984740745262"/>
      <name val="Calibri"/>
      <family val="2"/>
      <charset val="204"/>
    </font>
    <font>
      <b/>
      <sz val="9"/>
      <color theme="9" tint="-0.499984740745262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sz val="8"/>
      <color rgb="FF001A1E"/>
      <name val="Segoe U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CC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  <xf numFmtId="0" fontId="35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20" fillId="0" borderId="0"/>
    <xf numFmtId="0" fontId="58" fillId="0" borderId="0"/>
    <xf numFmtId="0" fontId="1" fillId="0" borderId="0" applyAlignment="0"/>
    <xf numFmtId="0" fontId="10" fillId="6" borderId="5" applyAlignment="0"/>
    <xf numFmtId="0" fontId="1" fillId="0" borderId="0" applyAlignment="0"/>
    <xf numFmtId="0" fontId="1" fillId="0" borderId="0" applyAlignment="0"/>
    <xf numFmtId="0" fontId="1" fillId="0" borderId="0" applyAlignment="0"/>
    <xf numFmtId="43" fontId="1" fillId="0" borderId="0" applyFont="0" applyFill="0" applyBorder="0" applyAlignment="0" applyProtection="0"/>
    <xf numFmtId="0" fontId="1" fillId="0" borderId="0"/>
  </cellStyleXfs>
  <cellXfs count="511">
    <xf numFmtId="0" fontId="0" fillId="0" borderId="0" xfId="0"/>
    <xf numFmtId="0" fontId="0" fillId="0" borderId="0" xfId="0"/>
    <xf numFmtId="0" fontId="0" fillId="33" borderId="0" xfId="0" applyFill="1" applyProtection="1"/>
    <xf numFmtId="0" fontId="19" fillId="33" borderId="0" xfId="0" applyFont="1" applyFill="1" applyAlignment="1" applyProtection="1">
      <alignment horizontal="left" vertical="center"/>
    </xf>
    <xf numFmtId="0" fontId="19" fillId="0" borderId="0" xfId="0" applyFont="1" applyFill="1" applyAlignment="1" applyProtection="1">
      <alignment horizontal="left" vertical="center"/>
    </xf>
    <xf numFmtId="0" fontId="19" fillId="33" borderId="0" xfId="0" applyFont="1" applyFill="1" applyAlignment="1" applyProtection="1">
      <alignment horizontal="left" vertical="center" wrapText="1"/>
    </xf>
    <xf numFmtId="0" fontId="0" fillId="33" borderId="0" xfId="0" applyFill="1" applyBorder="1" applyProtection="1"/>
    <xf numFmtId="0" fontId="0" fillId="33" borderId="0" xfId="0" applyFill="1" applyBorder="1" applyAlignment="1" applyProtection="1">
      <alignment horizontal="center" vertical="center"/>
    </xf>
    <xf numFmtId="0" fontId="19" fillId="33" borderId="0" xfId="0" applyFont="1" applyFill="1" applyAlignment="1" applyProtection="1">
      <alignment horizontal="center" vertical="center"/>
    </xf>
    <xf numFmtId="0" fontId="0" fillId="33" borderId="0" xfId="0" applyFill="1" applyAlignment="1" applyProtection="1">
      <alignment horizontal="center"/>
    </xf>
    <xf numFmtId="0" fontId="0" fillId="0" borderId="0" xfId="0" applyFill="1" applyProtection="1"/>
    <xf numFmtId="0" fontId="0" fillId="33" borderId="0" xfId="0" applyFill="1" applyAlignment="1" applyProtection="1">
      <alignment wrapText="1"/>
    </xf>
    <xf numFmtId="16" fontId="26" fillId="33" borderId="0" xfId="0" applyNumberFormat="1" applyFont="1" applyFill="1" applyProtection="1"/>
    <xf numFmtId="0" fontId="27" fillId="33" borderId="0" xfId="42" applyFont="1" applyFill="1" applyAlignment="1" applyProtection="1">
      <alignment vertical="center"/>
    </xf>
    <xf numFmtId="0" fontId="31" fillId="33" borderId="0" xfId="0" applyFont="1" applyFill="1" applyProtection="1"/>
    <xf numFmtId="0" fontId="32" fillId="33" borderId="26" xfId="42" applyFont="1" applyFill="1" applyBorder="1" applyAlignment="1" applyProtection="1">
      <alignment horizontal="center" vertical="center" wrapText="1"/>
    </xf>
    <xf numFmtId="0" fontId="32" fillId="33" borderId="27" xfId="42" applyFont="1" applyFill="1" applyBorder="1" applyAlignment="1" applyProtection="1">
      <alignment horizontal="center" vertical="center" wrapText="1"/>
    </xf>
    <xf numFmtId="0" fontId="32" fillId="34" borderId="29" xfId="42" applyFont="1" applyFill="1" applyBorder="1" applyAlignment="1" applyProtection="1">
      <alignment horizontal="center" vertical="center" wrapText="1"/>
    </xf>
    <xf numFmtId="0" fontId="41" fillId="33" borderId="0" xfId="42" applyFont="1" applyFill="1" applyAlignment="1" applyProtection="1">
      <alignment horizontal="center" vertical="center"/>
    </xf>
    <xf numFmtId="0" fontId="44" fillId="33" borderId="46" xfId="0" applyFont="1" applyFill="1" applyBorder="1" applyAlignment="1" applyProtection="1">
      <alignment horizontal="center" vertical="center"/>
    </xf>
    <xf numFmtId="0" fontId="45" fillId="0" borderId="43" xfId="42" applyFont="1" applyFill="1" applyBorder="1" applyAlignment="1" applyProtection="1">
      <alignment horizontal="center" vertical="center"/>
    </xf>
    <xf numFmtId="0" fontId="45" fillId="0" borderId="43" xfId="42" applyFont="1" applyFill="1" applyBorder="1" applyAlignment="1" applyProtection="1">
      <alignment horizontal="center" vertical="center" wrapText="1"/>
    </xf>
    <xf numFmtId="0" fontId="45" fillId="33" borderId="47" xfId="42" applyFont="1" applyFill="1" applyBorder="1" applyAlignment="1" applyProtection="1">
      <alignment horizontal="center" vertical="center" wrapText="1"/>
    </xf>
    <xf numFmtId="164" fontId="45" fillId="33" borderId="43" xfId="42" applyNumberFormat="1" applyFont="1" applyFill="1" applyBorder="1" applyAlignment="1" applyProtection="1">
      <alignment horizontal="center" vertical="center"/>
    </xf>
    <xf numFmtId="1" fontId="45" fillId="33" borderId="43" xfId="42" applyNumberFormat="1" applyFont="1" applyFill="1" applyBorder="1" applyAlignment="1" applyProtection="1">
      <alignment horizontal="center" vertical="center"/>
    </xf>
    <xf numFmtId="14" fontId="45" fillId="0" borderId="29" xfId="42" applyNumberFormat="1" applyFont="1" applyFill="1" applyBorder="1" applyAlignment="1" applyProtection="1">
      <alignment horizontal="center" vertical="center"/>
    </xf>
    <xf numFmtId="1" fontId="45" fillId="0" borderId="29" xfId="42" applyNumberFormat="1" applyFont="1" applyFill="1" applyBorder="1" applyAlignment="1" applyProtection="1">
      <alignment horizontal="center" vertical="center"/>
    </xf>
    <xf numFmtId="164" fontId="45" fillId="33" borderId="29" xfId="42" applyNumberFormat="1" applyFont="1" applyFill="1" applyBorder="1" applyAlignment="1" applyProtection="1">
      <alignment horizontal="center" vertical="center"/>
    </xf>
    <xf numFmtId="1" fontId="45" fillId="33" borderId="29" xfId="42" applyNumberFormat="1" applyFont="1" applyFill="1" applyBorder="1" applyAlignment="1" applyProtection="1">
      <alignment horizontal="center" vertical="center"/>
    </xf>
    <xf numFmtId="0" fontId="45" fillId="33" borderId="48" xfId="42" applyFont="1" applyFill="1" applyBorder="1" applyAlignment="1" applyProtection="1">
      <alignment horizontal="center" vertical="center"/>
    </xf>
    <xf numFmtId="1" fontId="45" fillId="33" borderId="27" xfId="42" applyNumberFormat="1" applyFont="1" applyFill="1" applyBorder="1" applyAlignment="1" applyProtection="1">
      <alignment horizontal="center" vertical="center"/>
    </xf>
    <xf numFmtId="164" fontId="45" fillId="33" borderId="27" xfId="42" applyNumberFormat="1" applyFont="1" applyFill="1" applyBorder="1" applyAlignment="1" applyProtection="1">
      <alignment horizontal="center" vertical="center"/>
    </xf>
    <xf numFmtId="0" fontId="45" fillId="33" borderId="28" xfId="42" applyFont="1" applyFill="1" applyBorder="1" applyAlignment="1" applyProtection="1">
      <alignment horizontal="center" vertical="center" wrapText="1"/>
    </xf>
    <xf numFmtId="1" fontId="44" fillId="33" borderId="29" xfId="0" applyNumberFormat="1" applyFont="1" applyFill="1" applyBorder="1" applyAlignment="1" applyProtection="1">
      <alignment horizontal="center" vertical="center"/>
    </xf>
    <xf numFmtId="164" fontId="44" fillId="33" borderId="29" xfId="0" applyNumberFormat="1" applyFont="1" applyFill="1" applyBorder="1" applyAlignment="1" applyProtection="1">
      <alignment horizontal="center" vertical="center"/>
    </xf>
    <xf numFmtId="0" fontId="44" fillId="33" borderId="28" xfId="0" applyFont="1" applyFill="1" applyBorder="1" applyAlignment="1" applyProtection="1">
      <alignment horizontal="center" vertical="center"/>
    </xf>
    <xf numFmtId="0" fontId="45" fillId="0" borderId="29" xfId="42" applyFont="1" applyFill="1" applyBorder="1" applyAlignment="1" applyProtection="1">
      <alignment horizontal="center" vertical="center"/>
    </xf>
    <xf numFmtId="0" fontId="46" fillId="0" borderId="29" xfId="42" applyFont="1" applyFill="1" applyBorder="1" applyAlignment="1" applyProtection="1">
      <alignment horizontal="center" vertical="center"/>
    </xf>
    <xf numFmtId="0" fontId="45" fillId="0" borderId="29" xfId="42" applyFont="1" applyFill="1" applyBorder="1" applyAlignment="1" applyProtection="1">
      <alignment horizontal="center" vertical="center" wrapText="1"/>
    </xf>
    <xf numFmtId="0" fontId="45" fillId="33" borderId="30" xfId="42" applyFont="1" applyFill="1" applyBorder="1" applyAlignment="1" applyProtection="1">
      <alignment horizontal="center" vertical="center" wrapText="1"/>
    </xf>
    <xf numFmtId="0" fontId="45" fillId="0" borderId="28" xfId="42" applyFont="1" applyFill="1" applyBorder="1" applyAlignment="1" applyProtection="1">
      <alignment horizontal="center" vertical="center"/>
    </xf>
    <xf numFmtId="164" fontId="45" fillId="0" borderId="29" xfId="42" applyNumberFormat="1" applyFont="1" applyFill="1" applyBorder="1" applyAlignment="1" applyProtection="1">
      <alignment horizontal="center" vertical="center"/>
    </xf>
    <xf numFmtId="1" fontId="45" fillId="0" borderId="30" xfId="42" applyNumberFormat="1" applyFont="1" applyFill="1" applyBorder="1" applyAlignment="1" applyProtection="1">
      <alignment horizontal="center" vertical="center"/>
    </xf>
    <xf numFmtId="0" fontId="45" fillId="0" borderId="23" xfId="42" applyFont="1" applyFill="1" applyBorder="1" applyAlignment="1" applyProtection="1">
      <alignment horizontal="center" vertical="center" wrapText="1"/>
    </xf>
    <xf numFmtId="164" fontId="45" fillId="0" borderId="43" xfId="42" applyNumberFormat="1" applyFont="1" applyFill="1" applyBorder="1" applyAlignment="1" applyProtection="1">
      <alignment horizontal="center" vertical="center"/>
    </xf>
    <xf numFmtId="0" fontId="47" fillId="33" borderId="30" xfId="42" applyFont="1" applyFill="1" applyBorder="1" applyAlignment="1" applyProtection="1">
      <alignment horizontal="center" vertical="center" wrapText="1"/>
    </xf>
    <xf numFmtId="0" fontId="45" fillId="0" borderId="30" xfId="42" applyFont="1" applyFill="1" applyBorder="1" applyAlignment="1" applyProtection="1">
      <alignment horizontal="center" vertical="center" wrapText="1"/>
    </xf>
    <xf numFmtId="0" fontId="48" fillId="0" borderId="29" xfId="42" applyFont="1" applyFill="1" applyBorder="1" applyAlignment="1" applyProtection="1">
      <alignment horizontal="center" vertical="center"/>
    </xf>
    <xf numFmtId="14" fontId="45" fillId="0" borderId="29" xfId="42" applyNumberFormat="1" applyFont="1" applyFill="1" applyBorder="1" applyAlignment="1" applyProtection="1">
      <alignment horizontal="center" vertical="center" wrapText="1"/>
    </xf>
    <xf numFmtId="0" fontId="45" fillId="0" borderId="28" xfId="42" applyFont="1" applyFill="1" applyBorder="1" applyAlignment="1" applyProtection="1">
      <alignment horizontal="center" vertical="center" wrapText="1"/>
    </xf>
    <xf numFmtId="1" fontId="45" fillId="0" borderId="29" xfId="42" applyNumberFormat="1" applyFont="1" applyFill="1" applyBorder="1" applyAlignment="1" applyProtection="1">
      <alignment horizontal="center" vertical="center" wrapText="1"/>
    </xf>
    <xf numFmtId="2" fontId="45" fillId="0" borderId="29" xfId="42" applyNumberFormat="1" applyFont="1" applyFill="1" applyBorder="1" applyAlignment="1" applyProtection="1">
      <alignment horizontal="center" vertical="center"/>
    </xf>
    <xf numFmtId="166" fontId="45" fillId="0" borderId="29" xfId="42" applyNumberFormat="1" applyFont="1" applyFill="1" applyBorder="1" applyAlignment="1" applyProtection="1">
      <alignment horizontal="center" vertical="center"/>
    </xf>
    <xf numFmtId="2" fontId="45" fillId="0" borderId="23" xfId="42" applyNumberFormat="1" applyFont="1" applyFill="1" applyBorder="1" applyAlignment="1" applyProtection="1">
      <alignment horizontal="center" vertical="center"/>
    </xf>
    <xf numFmtId="1" fontId="45" fillId="0" borderId="43" xfId="42" applyNumberFormat="1" applyFont="1" applyFill="1" applyBorder="1" applyAlignment="1" applyProtection="1">
      <alignment horizontal="center" vertical="center"/>
    </xf>
    <xf numFmtId="2" fontId="45" fillId="33" borderId="29" xfId="42" applyNumberFormat="1" applyFont="1" applyFill="1" applyBorder="1" applyAlignment="1" applyProtection="1">
      <alignment horizontal="center" vertical="center" wrapText="1"/>
    </xf>
    <xf numFmtId="0" fontId="0" fillId="0" borderId="0" xfId="0" applyFill="1"/>
    <xf numFmtId="0" fontId="43" fillId="0" borderId="56" xfId="42" applyFont="1" applyFill="1" applyBorder="1" applyAlignment="1" applyProtection="1">
      <alignment horizontal="center" vertical="center"/>
    </xf>
    <xf numFmtId="0" fontId="32" fillId="0" borderId="11" xfId="42" applyFont="1" applyFill="1" applyBorder="1" applyAlignment="1" applyProtection="1">
      <alignment horizontal="center" vertical="center" wrapText="1"/>
    </xf>
    <xf numFmtId="0" fontId="45" fillId="33" borderId="64" xfId="42" applyFont="1" applyFill="1" applyBorder="1" applyAlignment="1" applyProtection="1">
      <alignment horizontal="center" vertical="center" wrapText="1"/>
    </xf>
    <xf numFmtId="0" fontId="27" fillId="34" borderId="18" xfId="43" applyFont="1" applyFill="1" applyBorder="1" applyAlignment="1" applyProtection="1">
      <alignment vertical="center"/>
    </xf>
    <xf numFmtId="0" fontId="32" fillId="0" borderId="16" xfId="42" applyFont="1" applyFill="1" applyBorder="1" applyAlignment="1" applyProtection="1">
      <alignment horizontal="center" vertical="center" wrapText="1"/>
    </xf>
    <xf numFmtId="1" fontId="45" fillId="0" borderId="48" xfId="42" applyNumberFormat="1" applyFont="1" applyFill="1" applyBorder="1" applyAlignment="1" applyProtection="1">
      <alignment horizontal="center" vertical="center"/>
    </xf>
    <xf numFmtId="2" fontId="45" fillId="0" borderId="43" xfId="42" applyNumberFormat="1" applyFont="1" applyFill="1" applyBorder="1" applyAlignment="1" applyProtection="1">
      <alignment horizontal="center" vertical="center"/>
    </xf>
    <xf numFmtId="166" fontId="45" fillId="0" borderId="43" xfId="42" applyNumberFormat="1" applyFont="1" applyFill="1" applyBorder="1" applyAlignment="1" applyProtection="1">
      <alignment horizontal="center" vertical="center"/>
    </xf>
    <xf numFmtId="2" fontId="45" fillId="0" borderId="27" xfId="42" applyNumberFormat="1" applyFont="1" applyFill="1" applyBorder="1" applyAlignment="1" applyProtection="1">
      <alignment horizontal="center" vertical="center"/>
    </xf>
    <xf numFmtId="1" fontId="45" fillId="0" borderId="25" xfId="42" applyNumberFormat="1" applyFont="1" applyFill="1" applyBorder="1" applyAlignment="1" applyProtection="1">
      <alignment horizontal="center" vertical="center"/>
    </xf>
    <xf numFmtId="0" fontId="32" fillId="0" borderId="26" xfId="45" applyFont="1" applyFill="1" applyBorder="1" applyAlignment="1" applyProtection="1">
      <alignment horizontal="center" vertical="center" wrapText="1"/>
    </xf>
    <xf numFmtId="0" fontId="32" fillId="0" borderId="43" xfId="42" applyFont="1" applyFill="1" applyBorder="1" applyAlignment="1" applyProtection="1">
      <alignment horizontal="center" vertical="center" wrapText="1"/>
    </xf>
    <xf numFmtId="0" fontId="32" fillId="0" borderId="47" xfId="46" applyFont="1" applyFill="1" applyBorder="1" applyAlignment="1" applyProtection="1">
      <alignment horizontal="center" vertical="center" wrapText="1"/>
    </xf>
    <xf numFmtId="16" fontId="28" fillId="33" borderId="0" xfId="0" applyNumberFormat="1" applyFont="1" applyFill="1" applyAlignment="1" applyProtection="1">
      <alignment horizontal="left" vertical="center"/>
    </xf>
    <xf numFmtId="0" fontId="60" fillId="0" borderId="0" xfId="0" applyFont="1" applyFill="1" applyBorder="1" applyAlignment="1" applyProtection="1">
      <alignment horizontal="center" vertical="center"/>
    </xf>
    <xf numFmtId="0" fontId="32" fillId="34" borderId="43" xfId="42" applyFont="1" applyFill="1" applyBorder="1" applyAlignment="1" applyProtection="1">
      <alignment horizontal="center" vertical="center" wrapText="1"/>
    </xf>
    <xf numFmtId="0" fontId="59" fillId="34" borderId="43" xfId="42" applyFont="1" applyFill="1" applyBorder="1" applyAlignment="1" applyProtection="1">
      <alignment horizontal="center" vertical="center" wrapText="1"/>
    </xf>
    <xf numFmtId="0" fontId="32" fillId="34" borderId="47" xfId="42" applyFont="1" applyFill="1" applyBorder="1" applyAlignment="1" applyProtection="1">
      <alignment horizontal="center" vertical="center" wrapText="1"/>
    </xf>
    <xf numFmtId="0" fontId="45" fillId="33" borderId="50" xfId="42" applyFont="1" applyFill="1" applyBorder="1" applyAlignment="1" applyProtection="1">
      <alignment horizontal="center" vertical="center"/>
    </xf>
    <xf numFmtId="0" fontId="45" fillId="33" borderId="50" xfId="42" applyFont="1" applyFill="1" applyBorder="1" applyAlignment="1" applyProtection="1">
      <alignment horizontal="center" vertical="center" wrapText="1"/>
    </xf>
    <xf numFmtId="0" fontId="45" fillId="0" borderId="25" xfId="42" applyFont="1" applyFill="1" applyBorder="1" applyAlignment="1" applyProtection="1">
      <alignment horizontal="center" vertical="center" wrapText="1"/>
    </xf>
    <xf numFmtId="0" fontId="45" fillId="0" borderId="47" xfId="42" applyFont="1" applyFill="1" applyBorder="1" applyAlignment="1" applyProtection="1">
      <alignment horizontal="center" vertical="center"/>
    </xf>
    <xf numFmtId="0" fontId="32" fillId="34" borderId="48" xfId="42" applyFont="1" applyFill="1" applyBorder="1" applyAlignment="1" applyProtection="1">
      <alignment horizontal="center" vertical="center" wrapText="1"/>
    </xf>
    <xf numFmtId="0" fontId="45" fillId="33" borderId="26" xfId="42" applyFont="1" applyFill="1" applyBorder="1" applyAlignment="1" applyProtection="1">
      <alignment horizontal="center" vertical="center" wrapText="1"/>
    </xf>
    <xf numFmtId="0" fontId="61" fillId="33" borderId="0" xfId="42" applyFont="1" applyFill="1" applyAlignment="1" applyProtection="1">
      <alignment horizontal="left" vertical="center"/>
    </xf>
    <xf numFmtId="0" fontId="62" fillId="33" borderId="0" xfId="0" applyFont="1" applyFill="1" applyAlignment="1" applyProtection="1">
      <alignment horizontal="left" vertical="center" wrapText="1"/>
    </xf>
    <xf numFmtId="0" fontId="62" fillId="33" borderId="0" xfId="0" applyFont="1" applyFill="1" applyAlignment="1" applyProtection="1">
      <alignment horizontal="left" vertical="center"/>
    </xf>
    <xf numFmtId="0" fontId="52" fillId="33" borderId="0" xfId="42" applyFont="1" applyFill="1" applyAlignment="1" applyProtection="1">
      <alignment horizontal="left" vertical="center"/>
    </xf>
    <xf numFmtId="0" fontId="45" fillId="0" borderId="49" xfId="42" applyFont="1" applyFill="1" applyBorder="1" applyAlignment="1" applyProtection="1">
      <alignment horizontal="center" vertical="center" wrapText="1"/>
    </xf>
    <xf numFmtId="0" fontId="63" fillId="33" borderId="0" xfId="42" applyFont="1" applyFill="1" applyAlignment="1" applyProtection="1">
      <alignment horizontal="left" vertical="center"/>
    </xf>
    <xf numFmtId="0" fontId="51" fillId="33" borderId="0" xfId="42" applyFont="1" applyFill="1" applyAlignment="1" applyProtection="1">
      <alignment horizontal="left" vertical="center"/>
    </xf>
    <xf numFmtId="0" fontId="64" fillId="33" borderId="0" xfId="42" applyFont="1" applyFill="1" applyAlignment="1" applyProtection="1">
      <alignment vertical="center"/>
    </xf>
    <xf numFmtId="0" fontId="39" fillId="33" borderId="26" xfId="42" applyFont="1" applyFill="1" applyBorder="1" applyAlignment="1" applyProtection="1">
      <alignment horizontal="center" vertical="center" wrapText="1"/>
    </xf>
    <xf numFmtId="0" fontId="39" fillId="33" borderId="27" xfId="42" applyFont="1" applyFill="1" applyBorder="1" applyAlignment="1" applyProtection="1">
      <alignment horizontal="center" vertical="center" wrapText="1"/>
    </xf>
    <xf numFmtId="0" fontId="39" fillId="33" borderId="26" xfId="42" applyFont="1" applyFill="1" applyBorder="1" applyAlignment="1" applyProtection="1">
      <alignment horizontal="center" vertical="center"/>
    </xf>
    <xf numFmtId="0" fontId="39" fillId="33" borderId="43" xfId="42" applyFont="1" applyFill="1" applyBorder="1" applyAlignment="1" applyProtection="1">
      <alignment horizontal="center" vertical="center" wrapText="1"/>
    </xf>
    <xf numFmtId="0" fontId="39" fillId="34" borderId="43" xfId="42" applyFont="1" applyFill="1" applyBorder="1" applyAlignment="1" applyProtection="1">
      <alignment horizontal="center" vertical="center" wrapText="1"/>
    </xf>
    <xf numFmtId="0" fontId="39" fillId="0" borderId="43" xfId="42" applyFont="1" applyFill="1" applyBorder="1" applyAlignment="1" applyProtection="1">
      <alignment horizontal="center" vertical="center" wrapText="1"/>
    </xf>
    <xf numFmtId="1" fontId="39" fillId="33" borderId="43" xfId="42" applyNumberFormat="1" applyFont="1" applyFill="1" applyBorder="1" applyAlignment="1" applyProtection="1">
      <alignment horizontal="center" vertical="center" wrapText="1"/>
    </xf>
    <xf numFmtId="0" fontId="39" fillId="34" borderId="47" xfId="42" applyFont="1" applyFill="1" applyBorder="1" applyAlignment="1" applyProtection="1">
      <alignment horizontal="center" vertical="center"/>
    </xf>
    <xf numFmtId="164" fontId="39" fillId="0" borderId="48" xfId="42" applyNumberFormat="1" applyFont="1" applyFill="1" applyBorder="1" applyAlignment="1" applyProtection="1">
      <alignment horizontal="center" vertical="center" wrapText="1"/>
    </xf>
    <xf numFmtId="0" fontId="39" fillId="0" borderId="27" xfId="42" applyFont="1" applyFill="1" applyBorder="1" applyAlignment="1" applyProtection="1">
      <alignment horizontal="center" vertical="center" wrapText="1"/>
    </xf>
    <xf numFmtId="0" fontId="39" fillId="34" borderId="48" xfId="42" applyFont="1" applyFill="1" applyBorder="1" applyAlignment="1" applyProtection="1">
      <alignment horizontal="center" vertical="center" wrapText="1"/>
    </xf>
    <xf numFmtId="0" fontId="39" fillId="34" borderId="47" xfId="42" applyFont="1" applyFill="1" applyBorder="1" applyAlignment="1" applyProtection="1">
      <alignment horizontal="center" vertical="center" wrapText="1"/>
    </xf>
    <xf numFmtId="0" fontId="39" fillId="0" borderId="47" xfId="42" applyFont="1" applyFill="1" applyBorder="1" applyAlignment="1" applyProtection="1">
      <alignment horizontal="center" vertical="center" wrapText="1"/>
    </xf>
    <xf numFmtId="0" fontId="39" fillId="0" borderId="26" xfId="42" applyFont="1" applyFill="1" applyBorder="1" applyAlignment="1" applyProtection="1">
      <alignment horizontal="center" vertical="center" wrapText="1"/>
    </xf>
    <xf numFmtId="0" fontId="39" fillId="0" borderId="43" xfId="46" applyFont="1" applyFill="1" applyBorder="1" applyAlignment="1" applyProtection="1">
      <alignment horizontal="center" vertical="center" wrapText="1"/>
    </xf>
    <xf numFmtId="0" fontId="39" fillId="0" borderId="47" xfId="46" applyFont="1" applyFill="1" applyBorder="1" applyAlignment="1" applyProtection="1">
      <alignment horizontal="center" vertical="center" wrapText="1"/>
    </xf>
    <xf numFmtId="0" fontId="39" fillId="0" borderId="52" xfId="42" applyFont="1" applyFill="1" applyBorder="1" applyAlignment="1" applyProtection="1">
      <alignment horizontal="center" vertical="center" wrapText="1"/>
    </xf>
    <xf numFmtId="0" fontId="39" fillId="0" borderId="26" xfId="46" applyFont="1" applyFill="1" applyBorder="1" applyAlignment="1" applyProtection="1">
      <alignment horizontal="center" vertical="center" wrapText="1"/>
    </xf>
    <xf numFmtId="0" fontId="33" fillId="33" borderId="53" xfId="42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" fillId="33" borderId="0" xfId="0" applyFont="1" applyFill="1" applyBorder="1" applyProtection="1"/>
    <xf numFmtId="1" fontId="45" fillId="0" borderId="37" xfId="42" applyNumberFormat="1" applyFont="1" applyFill="1" applyBorder="1" applyAlignment="1" applyProtection="1">
      <alignment horizontal="center" vertical="center"/>
    </xf>
    <xf numFmtId="1" fontId="45" fillId="33" borderId="28" xfId="42" applyNumberFormat="1" applyFont="1" applyFill="1" applyBorder="1" applyAlignment="1" applyProtection="1">
      <alignment horizontal="center" vertical="center" wrapText="1"/>
    </xf>
    <xf numFmtId="0" fontId="18" fillId="33" borderId="30" xfId="42" applyNumberFormat="1" applyFont="1" applyFill="1" applyBorder="1" applyAlignment="1" applyProtection="1">
      <alignment horizontal="center" vertical="center" wrapText="1"/>
    </xf>
    <xf numFmtId="0" fontId="31" fillId="33" borderId="0" xfId="0" applyFont="1" applyFill="1" applyBorder="1" applyAlignment="1" applyProtection="1">
      <alignment horizontal="center" vertical="center" wrapText="1"/>
    </xf>
    <xf numFmtId="0" fontId="0" fillId="33" borderId="0" xfId="0" applyFill="1" applyAlignment="1" applyProtection="1">
      <alignment horizontal="center" vertical="center"/>
    </xf>
    <xf numFmtId="0" fontId="31" fillId="33" borderId="0" xfId="0" applyFont="1" applyFill="1" applyAlignment="1" applyProtection="1">
      <alignment horizontal="center" vertical="center"/>
    </xf>
    <xf numFmtId="0" fontId="1" fillId="33" borderId="0" xfId="0" applyFont="1" applyFill="1" applyBorder="1" applyAlignment="1" applyProtection="1">
      <alignment horizontal="center" vertical="center"/>
    </xf>
    <xf numFmtId="0" fontId="29" fillId="33" borderId="0" xfId="0" applyFont="1" applyFill="1" applyAlignment="1" applyProtection="1">
      <alignment horizontal="left" vertical="center"/>
    </xf>
    <xf numFmtId="0" fontId="65" fillId="0" borderId="44" xfId="42" applyFont="1" applyFill="1" applyBorder="1" applyAlignment="1" applyProtection="1">
      <alignment horizontal="center" vertical="center"/>
    </xf>
    <xf numFmtId="0" fontId="16" fillId="0" borderId="0" xfId="0" applyFont="1"/>
    <xf numFmtId="0" fontId="69" fillId="0" borderId="43" xfId="42" applyFont="1" applyFill="1" applyBorder="1" applyAlignment="1" applyProtection="1">
      <alignment horizontal="center" vertical="center" wrapText="1"/>
    </xf>
    <xf numFmtId="0" fontId="72" fillId="0" borderId="0" xfId="0" applyFont="1"/>
    <xf numFmtId="1" fontId="70" fillId="33" borderId="29" xfId="42" applyNumberFormat="1" applyFont="1" applyFill="1" applyBorder="1" applyAlignment="1" applyProtection="1">
      <alignment horizontal="center" vertical="center"/>
    </xf>
    <xf numFmtId="0" fontId="73" fillId="33" borderId="0" xfId="0" applyFont="1" applyFill="1" applyAlignment="1" applyProtection="1">
      <alignment horizontal="left" vertical="center"/>
    </xf>
    <xf numFmtId="0" fontId="55" fillId="33" borderId="0" xfId="0" applyFont="1" applyFill="1" applyAlignment="1" applyProtection="1">
      <alignment horizontal="left" vertical="center"/>
    </xf>
    <xf numFmtId="0" fontId="77" fillId="0" borderId="0" xfId="0" applyFont="1"/>
    <xf numFmtId="164" fontId="75" fillId="0" borderId="43" xfId="42" applyNumberFormat="1" applyFont="1" applyFill="1" applyBorder="1" applyAlignment="1" applyProtection="1">
      <alignment horizontal="center" vertical="center" wrapText="1"/>
    </xf>
    <xf numFmtId="164" fontId="49" fillId="0" borderId="29" xfId="42" applyNumberFormat="1" applyFont="1" applyFill="1" applyBorder="1" applyAlignment="1" applyProtection="1">
      <alignment horizontal="center" vertical="center"/>
    </xf>
    <xf numFmtId="0" fontId="50" fillId="0" borderId="0" xfId="0" applyFont="1"/>
    <xf numFmtId="0" fontId="56" fillId="38" borderId="0" xfId="0" applyFont="1" applyFill="1" applyAlignment="1" applyProtection="1">
      <alignment horizontal="left" vertical="center"/>
    </xf>
    <xf numFmtId="0" fontId="55" fillId="38" borderId="0" xfId="0" applyFont="1" applyFill="1" applyAlignment="1" applyProtection="1">
      <alignment horizontal="left" vertical="center"/>
    </xf>
    <xf numFmtId="0" fontId="67" fillId="38" borderId="0" xfId="0" applyFont="1" applyFill="1" applyAlignment="1" applyProtection="1">
      <alignment horizontal="left" vertical="center"/>
    </xf>
    <xf numFmtId="1" fontId="70" fillId="38" borderId="43" xfId="42" applyNumberFormat="1" applyFont="1" applyFill="1" applyBorder="1" applyAlignment="1" applyProtection="1">
      <alignment horizontal="center" vertical="center"/>
    </xf>
    <xf numFmtId="0" fontId="50" fillId="38" borderId="0" xfId="0" applyFont="1" applyFill="1"/>
    <xf numFmtId="0" fontId="77" fillId="38" borderId="0" xfId="0" applyFont="1" applyFill="1"/>
    <xf numFmtId="0" fontId="72" fillId="38" borderId="0" xfId="0" applyFont="1" applyFill="1"/>
    <xf numFmtId="0" fontId="44" fillId="0" borderId="0" xfId="0" applyFont="1" applyFill="1"/>
    <xf numFmtId="0" fontId="45" fillId="0" borderId="29" xfId="42" applyFont="1" applyFill="1" applyBorder="1" applyAlignment="1">
      <alignment horizontal="center" vertical="center"/>
    </xf>
    <xf numFmtId="0" fontId="68" fillId="0" borderId="13" xfId="42" applyFont="1" applyFill="1" applyBorder="1" applyAlignment="1" applyProtection="1">
      <alignment horizontal="center" vertical="center" wrapText="1"/>
    </xf>
    <xf numFmtId="0" fontId="36" fillId="0" borderId="13" xfId="42" applyFont="1" applyFill="1" applyBorder="1" applyAlignment="1" applyProtection="1">
      <alignment horizontal="center" vertical="center" wrapText="1"/>
    </xf>
    <xf numFmtId="0" fontId="42" fillId="0" borderId="43" xfId="42" applyFont="1" applyFill="1" applyBorder="1" applyAlignment="1" applyProtection="1">
      <alignment horizontal="center" vertical="center" wrapText="1"/>
    </xf>
    <xf numFmtId="164" fontId="74" fillId="0" borderId="13" xfId="42" applyNumberFormat="1" applyFont="1" applyFill="1" applyBorder="1" applyAlignment="1" applyProtection="1">
      <alignment horizontal="center" vertical="center" wrapText="1"/>
    </xf>
    <xf numFmtId="0" fontId="56" fillId="0" borderId="0" xfId="0" applyFont="1" applyFill="1" applyAlignment="1" applyProtection="1">
      <alignment horizontal="left" vertical="center"/>
    </xf>
    <xf numFmtId="0" fontId="67" fillId="0" borderId="0" xfId="0" applyFont="1" applyFill="1" applyAlignment="1" applyProtection="1">
      <alignment horizontal="left" vertical="center"/>
    </xf>
    <xf numFmtId="0" fontId="77" fillId="33" borderId="0" xfId="0" applyFont="1" applyFill="1" applyProtection="1"/>
    <xf numFmtId="0" fontId="16" fillId="33" borderId="0" xfId="0" applyFont="1" applyFill="1" applyProtection="1"/>
    <xf numFmtId="1" fontId="66" fillId="0" borderId="64" xfId="42" applyNumberFormat="1" applyFont="1" applyFill="1" applyBorder="1" applyAlignment="1" applyProtection="1">
      <alignment horizontal="center" vertical="center"/>
    </xf>
    <xf numFmtId="164" fontId="49" fillId="33" borderId="54" xfId="42" applyNumberFormat="1" applyFont="1" applyFill="1" applyBorder="1" applyAlignment="1" applyProtection="1">
      <alignment horizontal="center" vertical="center"/>
    </xf>
    <xf numFmtId="164" fontId="76" fillId="33" borderId="37" xfId="42" applyNumberFormat="1" applyFont="1" applyFill="1" applyBorder="1" applyAlignment="1" applyProtection="1">
      <alignment horizontal="center" vertical="center"/>
    </xf>
    <xf numFmtId="164" fontId="66" fillId="33" borderId="30" xfId="42" applyNumberFormat="1" applyFont="1" applyFill="1" applyBorder="1" applyAlignment="1" applyProtection="1">
      <alignment horizontal="center" vertical="center"/>
    </xf>
    <xf numFmtId="1" fontId="66" fillId="33" borderId="64" xfId="42" applyNumberFormat="1" applyFont="1" applyFill="1" applyBorder="1" applyAlignment="1" applyProtection="1">
      <alignment horizontal="center" vertical="center"/>
    </xf>
    <xf numFmtId="164" fontId="66" fillId="33" borderId="27" xfId="42" applyNumberFormat="1" applyFont="1" applyFill="1" applyBorder="1" applyAlignment="1" applyProtection="1">
      <alignment horizontal="center" vertical="center"/>
    </xf>
    <xf numFmtId="0" fontId="50" fillId="38" borderId="0" xfId="0" applyFont="1" applyFill="1" applyProtection="1"/>
    <xf numFmtId="0" fontId="77" fillId="38" borderId="0" xfId="0" applyFont="1" applyFill="1" applyProtection="1"/>
    <xf numFmtId="0" fontId="72" fillId="38" borderId="0" xfId="0" applyFont="1" applyFill="1" applyProtection="1"/>
    <xf numFmtId="0" fontId="42" fillId="38" borderId="43" xfId="46" applyFont="1" applyFill="1" applyBorder="1" applyAlignment="1" applyProtection="1">
      <alignment horizontal="center" vertical="center" wrapText="1"/>
    </xf>
    <xf numFmtId="0" fontId="69" fillId="38" borderId="43" xfId="46" applyFont="1" applyFill="1" applyBorder="1" applyAlignment="1" applyProtection="1">
      <alignment horizontal="center" vertical="center" wrapText="1"/>
    </xf>
    <xf numFmtId="0" fontId="44" fillId="0" borderId="0" xfId="0" applyFont="1" applyFill="1" applyAlignment="1">
      <alignment wrapText="1"/>
    </xf>
    <xf numFmtId="1" fontId="70" fillId="0" borderId="43" xfId="42" applyNumberFormat="1" applyFont="1" applyFill="1" applyBorder="1" applyAlignment="1" applyProtection="1">
      <alignment horizontal="center" vertical="center"/>
    </xf>
    <xf numFmtId="1" fontId="71" fillId="0" borderId="29" xfId="42" applyNumberFormat="1" applyFont="1" applyFill="1" applyBorder="1" applyAlignment="1" applyProtection="1">
      <alignment horizontal="center" vertical="center"/>
    </xf>
    <xf numFmtId="0" fontId="50" fillId="0" borderId="0" xfId="0" applyFont="1" applyFill="1"/>
    <xf numFmtId="0" fontId="77" fillId="0" borderId="0" xfId="0" applyFont="1" applyFill="1"/>
    <xf numFmtId="0" fontId="72" fillId="0" borderId="0" xfId="0" applyFont="1" applyFill="1"/>
    <xf numFmtId="0" fontId="68" fillId="0" borderId="43" xfId="42" applyFont="1" applyFill="1" applyBorder="1" applyAlignment="1" applyProtection="1">
      <alignment horizontal="center" vertical="center" wrapText="1"/>
    </xf>
    <xf numFmtId="0" fontId="42" fillId="0" borderId="48" xfId="42" applyFont="1" applyFill="1" applyBorder="1" applyAlignment="1" applyProtection="1">
      <alignment horizontal="center" vertical="center" wrapText="1"/>
    </xf>
    <xf numFmtId="0" fontId="39" fillId="0" borderId="48" xfId="42" applyFont="1" applyFill="1" applyBorder="1" applyAlignment="1" applyProtection="1">
      <alignment horizontal="center" vertical="center" wrapText="1"/>
    </xf>
    <xf numFmtId="0" fontId="0" fillId="0" borderId="0" xfId="0" applyFill="1" applyAlignment="1" applyProtection="1">
      <alignment wrapText="1"/>
    </xf>
    <xf numFmtId="49" fontId="0" fillId="33" borderId="0" xfId="0" applyNumberFormat="1" applyFill="1" applyProtection="1"/>
    <xf numFmtId="49" fontId="19" fillId="33" borderId="0" xfId="0" applyNumberFormat="1" applyFont="1" applyFill="1" applyAlignment="1" applyProtection="1">
      <alignment horizontal="left" vertical="center"/>
    </xf>
    <xf numFmtId="49" fontId="0" fillId="0" borderId="0" xfId="0" applyNumberFormat="1"/>
    <xf numFmtId="0" fontId="39" fillId="0" borderId="27" xfId="46" applyFont="1" applyFill="1" applyBorder="1" applyAlignment="1" applyProtection="1">
      <alignment horizontal="center" vertical="center" wrapText="1"/>
    </xf>
    <xf numFmtId="1" fontId="70" fillId="38" borderId="29" xfId="42" applyNumberFormat="1" applyFont="1" applyFill="1" applyBorder="1" applyAlignment="1" applyProtection="1">
      <alignment horizontal="center" vertical="center"/>
    </xf>
    <xf numFmtId="164" fontId="45" fillId="33" borderId="30" xfId="42" applyNumberFormat="1" applyFont="1" applyFill="1" applyBorder="1" applyAlignment="1" applyProtection="1">
      <alignment horizontal="center" vertical="center"/>
    </xf>
    <xf numFmtId="1" fontId="45" fillId="33" borderId="28" xfId="42" applyNumberFormat="1" applyFont="1" applyFill="1" applyBorder="1" applyAlignment="1" applyProtection="1">
      <alignment horizontal="center" vertical="center"/>
    </xf>
    <xf numFmtId="14" fontId="45" fillId="0" borderId="29" xfId="42" applyNumberFormat="1" applyFont="1" applyFill="1" applyBorder="1" applyAlignment="1">
      <alignment horizontal="center" vertical="center"/>
    </xf>
    <xf numFmtId="1" fontId="34" fillId="0" borderId="43" xfId="42" applyNumberFormat="1" applyFont="1" applyFill="1" applyBorder="1" applyAlignment="1" applyProtection="1">
      <alignment horizontal="center" vertical="center" wrapText="1"/>
    </xf>
    <xf numFmtId="1" fontId="32" fillId="33" borderId="43" xfId="42" applyNumberFormat="1" applyFont="1" applyFill="1" applyBorder="1" applyAlignment="1" applyProtection="1">
      <alignment horizontal="center" vertical="center" wrapText="1"/>
    </xf>
    <xf numFmtId="0" fontId="32" fillId="33" borderId="43" xfId="42" applyFont="1" applyFill="1" applyBorder="1" applyAlignment="1" applyProtection="1">
      <alignment horizontal="center" vertical="center" wrapText="1"/>
    </xf>
    <xf numFmtId="0" fontId="32" fillId="0" borderId="47" xfId="42" applyFont="1" applyFill="1" applyBorder="1" applyAlignment="1" applyProtection="1">
      <alignment horizontal="center" vertical="center" wrapText="1"/>
    </xf>
    <xf numFmtId="0" fontId="32" fillId="0" borderId="48" xfId="42" applyFont="1" applyFill="1" applyBorder="1" applyAlignment="1" applyProtection="1">
      <alignment horizontal="center" vertical="center" wrapText="1"/>
    </xf>
    <xf numFmtId="164" fontId="32" fillId="0" borderId="48" xfId="42" applyNumberFormat="1" applyFont="1" applyFill="1" applyBorder="1" applyAlignment="1" applyProtection="1">
      <alignment horizontal="center" vertical="center" wrapText="1"/>
    </xf>
    <xf numFmtId="0" fontId="32" fillId="0" borderId="27" xfId="42" applyFont="1" applyFill="1" applyBorder="1" applyAlignment="1" applyProtection="1">
      <alignment horizontal="center" vertical="center" wrapText="1"/>
    </xf>
    <xf numFmtId="0" fontId="32" fillId="33" borderId="43" xfId="44" applyFont="1" applyFill="1" applyBorder="1" applyAlignment="1" applyProtection="1">
      <alignment horizontal="center" vertical="center" wrapText="1"/>
    </xf>
    <xf numFmtId="0" fontId="32" fillId="0" borderId="26" xfId="42" applyFont="1" applyFill="1" applyBorder="1" applyAlignment="1" applyProtection="1">
      <alignment horizontal="center" vertical="center" wrapText="1"/>
    </xf>
    <xf numFmtId="0" fontId="21" fillId="33" borderId="35" xfId="42" applyFont="1" applyFill="1" applyBorder="1" applyAlignment="1" applyProtection="1">
      <alignment vertical="center" wrapText="1"/>
    </xf>
    <xf numFmtId="0" fontId="21" fillId="33" borderId="31" xfId="42" applyFont="1" applyFill="1" applyBorder="1" applyAlignment="1" applyProtection="1">
      <alignment vertical="center" wrapText="1"/>
    </xf>
    <xf numFmtId="0" fontId="21" fillId="33" borderId="32" xfId="42" applyFont="1" applyFill="1" applyBorder="1" applyAlignment="1" applyProtection="1">
      <alignment vertical="center" wrapText="1"/>
    </xf>
    <xf numFmtId="0" fontId="1" fillId="33" borderId="0" xfId="0" applyFont="1" applyFill="1" applyBorder="1" applyAlignment="1" applyProtection="1">
      <alignment vertical="center"/>
    </xf>
    <xf numFmtId="0" fontId="0" fillId="0" borderId="0" xfId="0" applyAlignment="1">
      <alignment horizontal="left" vertical="center"/>
    </xf>
    <xf numFmtId="0" fontId="44" fillId="0" borderId="0" xfId="0" applyFont="1" applyFill="1" applyAlignment="1">
      <alignment horizontal="left" vertical="center"/>
    </xf>
    <xf numFmtId="0" fontId="44" fillId="0" borderId="0" xfId="0" applyFont="1" applyFill="1" applyAlignment="1">
      <alignment horizontal="left" vertical="center" wrapText="1"/>
    </xf>
    <xf numFmtId="0" fontId="44" fillId="33" borderId="0" xfId="0" applyFont="1" applyFill="1" applyBorder="1" applyAlignment="1" applyProtection="1">
      <alignment horizontal="left" vertical="center"/>
    </xf>
    <xf numFmtId="0" fontId="50" fillId="0" borderId="0" xfId="0" applyFont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2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50" fillId="38" borderId="0" xfId="0" applyFont="1" applyFill="1" applyAlignment="1">
      <alignment horizontal="left" vertical="center"/>
    </xf>
    <xf numFmtId="0" fontId="77" fillId="38" borderId="0" xfId="0" applyFont="1" applyFill="1" applyAlignment="1">
      <alignment horizontal="left" vertical="center"/>
    </xf>
    <xf numFmtId="0" fontId="72" fillId="38" borderId="0" xfId="0" applyFont="1" applyFill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NumberFormat="1"/>
    <xf numFmtId="0" fontId="0" fillId="33" borderId="0" xfId="0" applyNumberFormat="1" applyFill="1" applyProtection="1"/>
    <xf numFmtId="0" fontId="19" fillId="33" borderId="0" xfId="0" applyNumberFormat="1" applyFont="1" applyFill="1" applyAlignment="1" applyProtection="1">
      <alignment horizontal="left" vertical="center"/>
    </xf>
    <xf numFmtId="0" fontId="31" fillId="33" borderId="0" xfId="0" applyNumberFormat="1" applyFont="1" applyFill="1" applyBorder="1" applyAlignment="1" applyProtection="1">
      <alignment horizontal="center" vertical="center" wrapText="1"/>
    </xf>
    <xf numFmtId="0" fontId="1" fillId="33" borderId="0" xfId="0" applyNumberFormat="1" applyFont="1" applyFill="1" applyBorder="1" applyAlignment="1" applyProtection="1">
      <alignment vertical="center"/>
    </xf>
    <xf numFmtId="0" fontId="0" fillId="0" borderId="0" xfId="0" applyNumberFormat="1" applyAlignment="1">
      <alignment horizontal="left" vertical="center"/>
    </xf>
    <xf numFmtId="1" fontId="45" fillId="0" borderId="29" xfId="42" applyNumberFormat="1" applyFont="1" applyFill="1" applyBorder="1" applyAlignment="1" applyProtection="1">
      <alignment horizontal="center" vertical="center"/>
    </xf>
    <xf numFmtId="1" fontId="76" fillId="0" borderId="29" xfId="42" applyNumberFormat="1" applyFont="1" applyFill="1" applyBorder="1" applyAlignment="1" applyProtection="1">
      <alignment horizontal="center" vertical="center"/>
    </xf>
    <xf numFmtId="1" fontId="70" fillId="0" borderId="29" xfId="42" applyNumberFormat="1" applyFont="1" applyFill="1" applyBorder="1" applyAlignment="1" applyProtection="1">
      <alignment horizontal="center" vertical="center"/>
    </xf>
    <xf numFmtId="0" fontId="18" fillId="0" borderId="23" xfId="42" applyNumberFormat="1" applyFont="1" applyFill="1" applyBorder="1" applyAlignment="1" applyProtection="1">
      <alignment horizontal="center" vertical="center" wrapText="1"/>
    </xf>
    <xf numFmtId="0" fontId="45" fillId="0" borderId="26" xfId="42" applyFont="1" applyFill="1" applyBorder="1" applyAlignment="1" applyProtection="1">
      <alignment horizontal="center" vertical="center"/>
    </xf>
    <xf numFmtId="164" fontId="66" fillId="0" borderId="43" xfId="42" applyNumberFormat="1" applyFont="1" applyFill="1" applyBorder="1" applyAlignment="1" applyProtection="1">
      <alignment horizontal="center" vertical="center"/>
    </xf>
    <xf numFmtId="1" fontId="45" fillId="0" borderId="47" xfId="42" applyNumberFormat="1" applyFont="1" applyFill="1" applyBorder="1" applyAlignment="1" applyProtection="1">
      <alignment horizontal="center" vertical="center" wrapText="1"/>
    </xf>
    <xf numFmtId="0" fontId="52" fillId="33" borderId="0" xfId="42" applyFont="1" applyFill="1" applyAlignment="1">
      <alignment horizontal="left" vertical="center"/>
    </xf>
    <xf numFmtId="0" fontId="32" fillId="0" borderId="68" xfId="42" applyFont="1" applyFill="1" applyBorder="1" applyAlignment="1" applyProtection="1">
      <alignment horizontal="center" vertical="center" wrapText="1"/>
    </xf>
    <xf numFmtId="0" fontId="39" fillId="0" borderId="51" xfId="42" applyFont="1" applyFill="1" applyBorder="1" applyAlignment="1" applyProtection="1">
      <alignment horizontal="center" vertical="center" wrapText="1"/>
    </xf>
    <xf numFmtId="164" fontId="66" fillId="33" borderId="29" xfId="42" applyNumberFormat="1" applyFont="1" applyFill="1" applyBorder="1" applyAlignment="1" applyProtection="1">
      <alignment horizontal="center" vertical="center"/>
    </xf>
    <xf numFmtId="164" fontId="18" fillId="0" borderId="30" xfId="0" applyNumberFormat="1" applyFont="1" applyFill="1" applyBorder="1" applyAlignment="1">
      <alignment horizontal="center" vertical="center" wrapText="1"/>
    </xf>
    <xf numFmtId="0" fontId="44" fillId="33" borderId="64" xfId="0" applyFont="1" applyFill="1" applyBorder="1" applyAlignment="1" applyProtection="1">
      <alignment horizontal="center" vertical="center"/>
    </xf>
    <xf numFmtId="0" fontId="38" fillId="0" borderId="55" xfId="0" applyFont="1" applyFill="1" applyBorder="1" applyAlignment="1" applyProtection="1">
      <alignment horizontal="center" vertical="center"/>
    </xf>
    <xf numFmtId="0" fontId="38" fillId="0" borderId="56" xfId="0" applyFont="1" applyFill="1" applyBorder="1" applyAlignment="1" applyProtection="1">
      <alignment horizontal="center" vertical="center"/>
    </xf>
    <xf numFmtId="0" fontId="38" fillId="0" borderId="57" xfId="0" applyFont="1" applyFill="1" applyBorder="1" applyAlignment="1" applyProtection="1">
      <alignment horizontal="center" vertical="center"/>
    </xf>
    <xf numFmtId="0" fontId="36" fillId="38" borderId="43" xfId="45" applyFont="1" applyFill="1" applyBorder="1" applyAlignment="1" applyProtection="1">
      <alignment horizontal="center" vertical="center" wrapText="1"/>
    </xf>
    <xf numFmtId="0" fontId="68" fillId="38" borderId="43" xfId="46" applyFont="1" applyFill="1" applyBorder="1" applyAlignment="1" applyProtection="1">
      <alignment horizontal="center" vertical="center" wrapText="1"/>
    </xf>
    <xf numFmtId="0" fontId="32" fillId="34" borderId="43" xfId="45" applyFont="1" applyFill="1" applyBorder="1" applyAlignment="1" applyProtection="1">
      <alignment horizontal="center" vertical="center" wrapText="1"/>
    </xf>
    <xf numFmtId="164" fontId="44" fillId="33" borderId="28" xfId="0" applyNumberFormat="1" applyFont="1" applyFill="1" applyBorder="1" applyAlignment="1" applyProtection="1">
      <alignment horizontal="center" vertical="center"/>
    </xf>
    <xf numFmtId="167" fontId="44" fillId="33" borderId="29" xfId="0" applyNumberFormat="1" applyFont="1" applyFill="1" applyBorder="1" applyAlignment="1" applyProtection="1">
      <alignment horizontal="center" vertical="center" wrapText="1"/>
    </xf>
    <xf numFmtId="167" fontId="44" fillId="33" borderId="29" xfId="0" applyNumberFormat="1" applyFont="1" applyFill="1" applyBorder="1" applyAlignment="1" applyProtection="1">
      <alignment horizontal="center" vertical="center"/>
    </xf>
    <xf numFmtId="164" fontId="18" fillId="0" borderId="29" xfId="0" applyNumberFormat="1" applyFont="1" applyFill="1" applyBorder="1" applyAlignment="1">
      <alignment horizontal="center" vertical="center" wrapText="1"/>
    </xf>
    <xf numFmtId="0" fontId="18" fillId="0" borderId="29" xfId="0" applyFont="1" applyFill="1" applyBorder="1" applyAlignment="1">
      <alignment horizontal="center" vertical="center" wrapText="1"/>
    </xf>
    <xf numFmtId="1" fontId="18" fillId="0" borderId="29" xfId="0" applyNumberFormat="1" applyFont="1" applyBorder="1" applyAlignment="1">
      <alignment horizontal="center" vertical="center" wrapText="1"/>
    </xf>
    <xf numFmtId="167" fontId="44" fillId="33" borderId="28" xfId="0" applyNumberFormat="1" applyFont="1" applyFill="1" applyBorder="1" applyAlignment="1" applyProtection="1">
      <alignment horizontal="center" vertical="center" wrapText="1"/>
    </xf>
    <xf numFmtId="0" fontId="18" fillId="0" borderId="55" xfId="0" applyFont="1" applyFill="1" applyBorder="1" applyAlignment="1">
      <alignment horizontal="center" vertical="center"/>
    </xf>
    <xf numFmtId="0" fontId="18" fillId="0" borderId="56" xfId="0" applyNumberFormat="1" applyFont="1" applyFill="1" applyBorder="1" applyAlignment="1">
      <alignment horizontal="center" vertical="center"/>
    </xf>
    <xf numFmtId="0" fontId="18" fillId="0" borderId="56" xfId="0" applyFont="1" applyFill="1" applyBorder="1" applyAlignment="1">
      <alignment horizontal="center" vertical="center"/>
    </xf>
    <xf numFmtId="0" fontId="36" fillId="0" borderId="15" xfId="42" applyFont="1" applyFill="1" applyBorder="1" applyAlignment="1" applyProtection="1">
      <alignment horizontal="center" vertical="center" wrapText="1"/>
    </xf>
    <xf numFmtId="0" fontId="32" fillId="0" borderId="12" xfId="42" applyFont="1" applyFill="1" applyBorder="1" applyAlignment="1" applyProtection="1">
      <alignment horizontal="center" vertical="center" wrapText="1"/>
    </xf>
    <xf numFmtId="0" fontId="39" fillId="0" borderId="26" xfId="45" applyFont="1" applyFill="1" applyBorder="1" applyAlignment="1" applyProtection="1">
      <alignment horizontal="center" vertical="center" wrapText="1"/>
    </xf>
    <xf numFmtId="0" fontId="32" fillId="34" borderId="59" xfId="45" applyFont="1" applyFill="1" applyBorder="1" applyAlignment="1" applyProtection="1">
      <alignment horizontal="center" vertical="center" wrapText="1"/>
    </xf>
    <xf numFmtId="0" fontId="32" fillId="34" borderId="52" xfId="46" applyFont="1" applyFill="1" applyBorder="1" applyAlignment="1" applyProtection="1">
      <alignment horizontal="center" vertical="center" wrapText="1"/>
    </xf>
    <xf numFmtId="0" fontId="32" fillId="34" borderId="26" xfId="45" applyFont="1" applyFill="1" applyBorder="1" applyAlignment="1" applyProtection="1">
      <alignment horizontal="center" vertical="center" wrapText="1"/>
    </xf>
    <xf numFmtId="0" fontId="32" fillId="34" borderId="27" xfId="42" applyFont="1" applyFill="1" applyBorder="1" applyAlignment="1" applyProtection="1">
      <alignment horizontal="center" vertical="center" wrapText="1"/>
    </xf>
    <xf numFmtId="0" fontId="32" fillId="34" borderId="27" xfId="45" applyFont="1" applyFill="1" applyBorder="1" applyAlignment="1" applyProtection="1">
      <alignment horizontal="center" vertical="center" wrapText="1"/>
    </xf>
    <xf numFmtId="0" fontId="32" fillId="36" borderId="26" xfId="42" applyFont="1" applyFill="1" applyBorder="1" applyAlignment="1" applyProtection="1">
      <alignment horizontal="center" vertical="center" wrapText="1"/>
    </xf>
    <xf numFmtId="0" fontId="32" fillId="36" borderId="47" xfId="42" applyFont="1" applyFill="1" applyBorder="1" applyAlignment="1" applyProtection="1">
      <alignment horizontal="center" vertical="center" wrapText="1"/>
    </xf>
    <xf numFmtId="0" fontId="32" fillId="34" borderId="28" xfId="42" applyFont="1" applyFill="1" applyBorder="1" applyAlignment="1" applyProtection="1">
      <alignment horizontal="center" vertical="center" wrapText="1"/>
    </xf>
    <xf numFmtId="0" fontId="39" fillId="34" borderId="28" xfId="42" applyFont="1" applyFill="1" applyBorder="1" applyAlignment="1" applyProtection="1">
      <alignment horizontal="center" vertical="center" wrapText="1"/>
    </xf>
    <xf numFmtId="0" fontId="39" fillId="34" borderId="30" xfId="42" applyFont="1" applyFill="1" applyBorder="1" applyAlignment="1" applyProtection="1">
      <alignment horizontal="center" vertical="center" wrapText="1"/>
    </xf>
    <xf numFmtId="0" fontId="65" fillId="0" borderId="40" xfId="42" applyFont="1" applyFill="1" applyBorder="1" applyAlignment="1" applyProtection="1">
      <alignment horizontal="center" vertical="center"/>
    </xf>
    <xf numFmtId="0" fontId="65" fillId="0" borderId="62" xfId="42" applyFont="1" applyFill="1" applyBorder="1" applyAlignment="1" applyProtection="1">
      <alignment horizontal="center" vertical="center"/>
    </xf>
    <xf numFmtId="0" fontId="65" fillId="0" borderId="55" xfId="42" applyFont="1" applyFill="1" applyBorder="1" applyAlignment="1" applyProtection="1">
      <alignment horizontal="center" vertical="center"/>
    </xf>
    <xf numFmtId="0" fontId="65" fillId="0" borderId="38" xfId="42" applyFont="1" applyFill="1" applyBorder="1" applyAlignment="1" applyProtection="1">
      <alignment horizontal="center" vertical="center"/>
    </xf>
    <xf numFmtId="0" fontId="65" fillId="0" borderId="34" xfId="42" applyFont="1" applyFill="1" applyBorder="1" applyAlignment="1" applyProtection="1">
      <alignment horizontal="center" vertical="center"/>
    </xf>
    <xf numFmtId="14" fontId="45" fillId="0" borderId="28" xfId="42" applyNumberFormat="1" applyFont="1" applyFill="1" applyBorder="1" applyAlignment="1">
      <alignment horizontal="center" vertical="center"/>
    </xf>
    <xf numFmtId="0" fontId="45" fillId="0" borderId="30" xfId="42" applyFont="1" applyFill="1" applyBorder="1" applyAlignment="1">
      <alignment horizontal="center" vertical="center"/>
    </xf>
    <xf numFmtId="0" fontId="32" fillId="0" borderId="26" xfId="42" applyFont="1" applyFill="1" applyBorder="1" applyAlignment="1">
      <alignment horizontal="center" vertical="center" wrapText="1"/>
    </xf>
    <xf numFmtId="0" fontId="32" fillId="0" borderId="43" xfId="42" applyFont="1" applyFill="1" applyBorder="1" applyAlignment="1">
      <alignment horizontal="center" vertical="center" wrapText="1"/>
    </xf>
    <xf numFmtId="0" fontId="32" fillId="0" borderId="47" xfId="45" applyFont="1" applyFill="1" applyBorder="1" applyAlignment="1">
      <alignment horizontal="center" vertical="center" wrapText="1"/>
    </xf>
    <xf numFmtId="1" fontId="45" fillId="0" borderId="29" xfId="42" applyNumberFormat="1" applyFont="1" applyFill="1" applyBorder="1" applyAlignment="1">
      <alignment horizontal="center" vertical="center"/>
    </xf>
    <xf numFmtId="0" fontId="32" fillId="0" borderId="47" xfId="42" applyFont="1" applyFill="1" applyBorder="1" applyAlignment="1">
      <alignment horizontal="center" vertical="center" wrapText="1"/>
    </xf>
    <xf numFmtId="0" fontId="39" fillId="0" borderId="28" xfId="42" applyFont="1" applyFill="1" applyBorder="1" applyAlignment="1">
      <alignment horizontal="center" vertical="center" wrapText="1"/>
    </xf>
    <xf numFmtId="0" fontId="39" fillId="0" borderId="29" xfId="42" applyFont="1" applyFill="1" applyBorder="1" applyAlignment="1">
      <alignment horizontal="center" vertical="center" wrapText="1"/>
    </xf>
    <xf numFmtId="0" fontId="39" fillId="0" borderId="30" xfId="42" applyFont="1" applyFill="1" applyBorder="1" applyAlignment="1">
      <alignment horizontal="center" vertical="center" wrapText="1"/>
    </xf>
    <xf numFmtId="14" fontId="18" fillId="0" borderId="28" xfId="42" applyNumberFormat="1" applyFont="1" applyFill="1" applyBorder="1" applyAlignment="1">
      <alignment horizontal="center" vertical="center"/>
    </xf>
    <xf numFmtId="0" fontId="18" fillId="0" borderId="29" xfId="42" applyFont="1" applyFill="1" applyBorder="1" applyAlignment="1">
      <alignment horizontal="center" vertical="center" wrapText="1"/>
    </xf>
    <xf numFmtId="0" fontId="18" fillId="0" borderId="30" xfId="42" applyFont="1" applyFill="1" applyBorder="1" applyAlignment="1">
      <alignment horizontal="center" vertical="center" wrapText="1"/>
    </xf>
    <xf numFmtId="0" fontId="22" fillId="33" borderId="0" xfId="42" applyFont="1" applyFill="1" applyAlignment="1" applyProtection="1">
      <alignment vertical="center"/>
    </xf>
    <xf numFmtId="0" fontId="22" fillId="0" borderId="0" xfId="42" applyFont="1" applyFill="1" applyAlignment="1" applyProtection="1">
      <alignment vertical="center"/>
    </xf>
    <xf numFmtId="1" fontId="45" fillId="33" borderId="47" xfId="42" applyNumberFormat="1" applyFont="1" applyFill="1" applyBorder="1" applyAlignment="1" applyProtection="1">
      <alignment horizontal="center" vertical="center"/>
    </xf>
    <xf numFmtId="0" fontId="38" fillId="0" borderId="0" xfId="0" applyFont="1"/>
    <xf numFmtId="0" fontId="83" fillId="33" borderId="19" xfId="0" applyFont="1" applyFill="1" applyBorder="1" applyAlignment="1" applyProtection="1">
      <alignment horizontal="left" vertical="center"/>
    </xf>
    <xf numFmtId="14" fontId="84" fillId="33" borderId="18" xfId="0" applyNumberFormat="1" applyFont="1" applyFill="1" applyBorder="1" applyAlignment="1" applyProtection="1">
      <alignment horizontal="left" vertical="center"/>
    </xf>
    <xf numFmtId="0" fontId="21" fillId="0" borderId="0" xfId="0" applyFont="1" applyBorder="1" applyAlignment="1">
      <alignment horizontal="center" vertical="center" wrapText="1"/>
    </xf>
    <xf numFmtId="0" fontId="31" fillId="0" borderId="0" xfId="0" applyFont="1"/>
    <xf numFmtId="0" fontId="1" fillId="0" borderId="0" xfId="0" applyFont="1"/>
    <xf numFmtId="0" fontId="32" fillId="0" borderId="52" xfId="42" applyFont="1" applyFill="1" applyBorder="1" applyAlignment="1">
      <alignment horizontal="center" vertical="center" wrapText="1"/>
    </xf>
    <xf numFmtId="0" fontId="1" fillId="0" borderId="0" xfId="0" applyFont="1" applyBorder="1" applyAlignment="1" applyProtection="1">
      <alignment horizontal="center" vertical="center"/>
    </xf>
    <xf numFmtId="0" fontId="32" fillId="37" borderId="0" xfId="0" applyFont="1" applyFill="1" applyBorder="1" applyAlignment="1" applyProtection="1">
      <alignment horizontal="center" vertical="center" wrapText="1"/>
    </xf>
    <xf numFmtId="49" fontId="16" fillId="33" borderId="26" xfId="0" applyNumberFormat="1" applyFont="1" applyFill="1" applyBorder="1" applyAlignment="1" applyProtection="1">
      <alignment horizontal="center" vertical="center" wrapText="1"/>
    </xf>
    <xf numFmtId="0" fontId="16" fillId="33" borderId="52" xfId="0" applyFont="1" applyFill="1" applyBorder="1" applyAlignment="1" applyProtection="1">
      <alignment horizontal="center" vertical="center" wrapText="1"/>
    </xf>
    <xf numFmtId="0" fontId="1" fillId="0" borderId="53" xfId="0" applyFont="1" applyBorder="1"/>
    <xf numFmtId="1" fontId="86" fillId="0" borderId="43" xfId="42" applyNumberFormat="1" applyFont="1" applyFill="1" applyBorder="1" applyAlignment="1" applyProtection="1">
      <alignment horizontal="center" vertical="center" wrapText="1"/>
    </xf>
    <xf numFmtId="0" fontId="39" fillId="0" borderId="30" xfId="45" applyFont="1" applyFill="1" applyBorder="1" applyAlignment="1">
      <alignment horizontal="center" vertical="center" wrapText="1"/>
    </xf>
    <xf numFmtId="0" fontId="39" fillId="0" borderId="64" xfId="42" applyFont="1" applyFill="1" applyBorder="1" applyAlignment="1">
      <alignment vertical="center" wrapText="1"/>
    </xf>
    <xf numFmtId="49" fontId="82" fillId="33" borderId="28" xfId="0" applyNumberFormat="1" applyFont="1" applyFill="1" applyBorder="1" applyAlignment="1" applyProtection="1">
      <alignment vertical="center"/>
    </xf>
    <xf numFmtId="0" fontId="82" fillId="33" borderId="64" xfId="0" applyFont="1" applyFill="1" applyBorder="1" applyAlignment="1" applyProtection="1">
      <alignment vertical="center"/>
    </xf>
    <xf numFmtId="0" fontId="38" fillId="0" borderId="0" xfId="0" applyFont="1" applyFill="1"/>
    <xf numFmtId="1" fontId="72" fillId="0" borderId="36" xfId="0" applyNumberFormat="1" applyFont="1" applyFill="1" applyBorder="1" applyAlignment="1" applyProtection="1">
      <alignment horizontal="center" vertical="center"/>
    </xf>
    <xf numFmtId="1" fontId="16" fillId="0" borderId="36" xfId="0" applyNumberFormat="1" applyFont="1" applyFill="1" applyBorder="1" applyAlignment="1" applyProtection="1">
      <alignment horizontal="center" vertical="center"/>
    </xf>
    <xf numFmtId="1" fontId="78" fillId="0" borderId="36" xfId="0" applyNumberFormat="1" applyFont="1" applyFill="1" applyBorder="1" applyAlignment="1" applyProtection="1">
      <alignment horizontal="left" vertical="center"/>
    </xf>
    <xf numFmtId="1" fontId="77" fillId="0" borderId="36" xfId="0" applyNumberFormat="1" applyFont="1" applyFill="1" applyBorder="1" applyAlignment="1" applyProtection="1">
      <alignment horizontal="left" vertical="center"/>
    </xf>
    <xf numFmtId="1" fontId="72" fillId="0" borderId="36" xfId="0" applyNumberFormat="1" applyFont="1" applyFill="1" applyBorder="1" applyAlignment="1" applyProtection="1">
      <alignment horizontal="left" vertical="center"/>
    </xf>
    <xf numFmtId="1" fontId="16" fillId="0" borderId="36" xfId="0" applyNumberFormat="1" applyFont="1" applyFill="1" applyBorder="1" applyAlignment="1" applyProtection="1">
      <alignment horizontal="left" vertical="center"/>
    </xf>
    <xf numFmtId="1" fontId="72" fillId="0" borderId="22" xfId="0" applyNumberFormat="1" applyFont="1" applyFill="1" applyBorder="1" applyAlignment="1" applyProtection="1">
      <alignment horizontal="center" vertical="center"/>
    </xf>
    <xf numFmtId="1" fontId="16" fillId="0" borderId="22" xfId="0" applyNumberFormat="1" applyFont="1" applyFill="1" applyBorder="1" applyAlignment="1" applyProtection="1">
      <alignment horizontal="center" vertical="center"/>
    </xf>
    <xf numFmtId="1" fontId="72" fillId="0" borderId="45" xfId="0" applyNumberFormat="1" applyFont="1" applyFill="1" applyBorder="1" applyAlignment="1" applyProtection="1">
      <alignment horizontal="center" vertical="center"/>
    </xf>
    <xf numFmtId="1" fontId="16" fillId="0" borderId="45" xfId="0" applyNumberFormat="1" applyFont="1" applyFill="1" applyBorder="1" applyAlignment="1" applyProtection="1">
      <alignment horizontal="center" vertical="center"/>
    </xf>
    <xf numFmtId="0" fontId="62" fillId="0" borderId="0" xfId="0" applyFont="1" applyFill="1" applyAlignment="1" applyProtection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62" fillId="0" borderId="0" xfId="0" applyFont="1" applyFill="1" applyAlignment="1" applyProtection="1">
      <alignment horizontal="left" vertical="center"/>
    </xf>
    <xf numFmtId="0" fontId="41" fillId="0" borderId="0" xfId="42" applyFont="1" applyFill="1" applyAlignment="1" applyProtection="1">
      <alignment horizontal="center" vertical="center"/>
    </xf>
    <xf numFmtId="0" fontId="43" fillId="0" borderId="60" xfId="42" applyFont="1" applyFill="1" applyBorder="1" applyAlignment="1" applyProtection="1">
      <alignment horizontal="center" vertical="center"/>
    </xf>
    <xf numFmtId="0" fontId="43" fillId="0" borderId="55" xfId="42" applyFont="1" applyFill="1" applyBorder="1" applyAlignment="1" applyProtection="1">
      <alignment horizontal="center" vertical="center"/>
    </xf>
    <xf numFmtId="0" fontId="43" fillId="0" borderId="40" xfId="42" applyFont="1" applyFill="1" applyBorder="1" applyAlignment="1" applyProtection="1">
      <alignment horizontal="center" vertical="center"/>
    </xf>
    <xf numFmtId="0" fontId="18" fillId="0" borderId="56" xfId="42" applyFont="1" applyFill="1" applyBorder="1" applyAlignment="1" applyProtection="1">
      <alignment horizontal="center" vertical="center"/>
    </xf>
    <xf numFmtId="0" fontId="43" fillId="0" borderId="57" xfId="42" applyFont="1" applyFill="1" applyBorder="1" applyAlignment="1" applyProtection="1">
      <alignment horizontal="center" vertical="center"/>
    </xf>
    <xf numFmtId="0" fontId="69" fillId="0" borderId="44" xfId="42" applyFont="1" applyFill="1" applyBorder="1" applyAlignment="1" applyProtection="1">
      <alignment horizontal="center" vertical="center"/>
    </xf>
    <xf numFmtId="0" fontId="43" fillId="0" borderId="65" xfId="42" applyFont="1" applyFill="1" applyBorder="1" applyAlignment="1" applyProtection="1">
      <alignment horizontal="center" vertical="center"/>
    </xf>
    <xf numFmtId="0" fontId="42" fillId="0" borderId="60" xfId="42" applyFont="1" applyFill="1" applyBorder="1" applyAlignment="1" applyProtection="1">
      <alignment horizontal="center" vertical="center"/>
    </xf>
    <xf numFmtId="0" fontId="69" fillId="0" borderId="60" xfId="42" applyFont="1" applyFill="1" applyBorder="1" applyAlignment="1" applyProtection="1">
      <alignment horizontal="center" vertical="center"/>
    </xf>
    <xf numFmtId="0" fontId="65" fillId="0" borderId="60" xfId="42" applyFont="1" applyFill="1" applyBorder="1" applyAlignment="1" applyProtection="1">
      <alignment horizontal="center" vertical="center"/>
    </xf>
    <xf numFmtId="0" fontId="43" fillId="0" borderId="67" xfId="42" applyFont="1" applyFill="1" applyBorder="1" applyAlignment="1" applyProtection="1">
      <alignment horizontal="center" vertical="center"/>
    </xf>
    <xf numFmtId="0" fontId="43" fillId="0" borderId="66" xfId="42" applyFont="1" applyFill="1" applyBorder="1" applyAlignment="1" applyProtection="1">
      <alignment horizontal="center" vertical="center"/>
    </xf>
    <xf numFmtId="0" fontId="43" fillId="0" borderId="36" xfId="42" applyFont="1" applyFill="1" applyBorder="1" applyAlignment="1" applyProtection="1">
      <alignment horizontal="center" vertical="center"/>
    </xf>
    <xf numFmtId="0" fontId="42" fillId="0" borderId="44" xfId="42" applyFont="1" applyFill="1" applyBorder="1" applyAlignment="1" applyProtection="1">
      <alignment horizontal="center" vertical="center"/>
    </xf>
    <xf numFmtId="0" fontId="45" fillId="33" borderId="25" xfId="42" applyFont="1" applyFill="1" applyBorder="1" applyAlignment="1" applyProtection="1">
      <alignment horizontal="center" vertical="center" wrapText="1"/>
    </xf>
    <xf numFmtId="0" fontId="45" fillId="33" borderId="24" xfId="42" applyFont="1" applyFill="1" applyBorder="1" applyAlignment="1" applyProtection="1">
      <alignment horizontal="center" vertical="center" wrapText="1"/>
    </xf>
    <xf numFmtId="0" fontId="65" fillId="0" borderId="46" xfId="42" applyFont="1" applyFill="1" applyBorder="1" applyAlignment="1" applyProtection="1">
      <alignment horizontal="center" vertical="center"/>
    </xf>
    <xf numFmtId="0" fontId="65" fillId="0" borderId="63" xfId="42" applyFont="1" applyFill="1" applyBorder="1" applyAlignment="1" applyProtection="1">
      <alignment horizontal="center" vertical="center"/>
    </xf>
    <xf numFmtId="0" fontId="42" fillId="0" borderId="63" xfId="42" applyFont="1" applyFill="1" applyBorder="1" applyAlignment="1" applyProtection="1">
      <alignment horizontal="center" vertical="center"/>
    </xf>
    <xf numFmtId="0" fontId="69" fillId="0" borderId="63" xfId="42" applyFont="1" applyFill="1" applyBorder="1" applyAlignment="1" applyProtection="1">
      <alignment horizontal="center" vertical="center"/>
    </xf>
    <xf numFmtId="0" fontId="87" fillId="33" borderId="0" xfId="0" applyFont="1" applyFill="1" applyAlignment="1" applyProtection="1">
      <alignment horizontal="left" vertical="center"/>
    </xf>
    <xf numFmtId="14" fontId="45" fillId="0" borderId="23" xfId="42" applyNumberFormat="1" applyFont="1" applyFill="1" applyBorder="1" applyAlignment="1" applyProtection="1">
      <alignment horizontal="center" vertical="center"/>
    </xf>
    <xf numFmtId="0" fontId="44" fillId="33" borderId="29" xfId="0" applyFont="1" applyFill="1" applyBorder="1" applyAlignment="1" applyProtection="1">
      <alignment horizontal="center" vertical="center"/>
    </xf>
    <xf numFmtId="0" fontId="18" fillId="0" borderId="38" xfId="0" applyFont="1" applyFill="1" applyBorder="1" applyAlignment="1">
      <alignment horizontal="center" vertical="center"/>
    </xf>
    <xf numFmtId="0" fontId="18" fillId="0" borderId="39" xfId="0" applyNumberFormat="1" applyFont="1" applyFill="1" applyBorder="1" applyAlignment="1">
      <alignment horizontal="center" vertical="center"/>
    </xf>
    <xf numFmtId="49" fontId="81" fillId="33" borderId="22" xfId="0" applyNumberFormat="1" applyFont="1" applyFill="1" applyBorder="1" applyAlignment="1" applyProtection="1">
      <alignment horizontal="center" vertical="center"/>
    </xf>
    <xf numFmtId="10" fontId="19" fillId="33" borderId="0" xfId="0" applyNumberFormat="1" applyFont="1" applyFill="1" applyAlignment="1" applyProtection="1">
      <alignment horizontal="left" vertical="center"/>
    </xf>
    <xf numFmtId="49" fontId="0" fillId="0" borderId="0" xfId="0" applyNumberFormat="1" applyFill="1"/>
    <xf numFmtId="0" fontId="0" fillId="0" borderId="0" xfId="0" applyNumberFormat="1" applyFill="1"/>
    <xf numFmtId="16" fontId="0" fillId="0" borderId="0" xfId="0" applyNumberFormat="1" applyFill="1"/>
    <xf numFmtId="0" fontId="38" fillId="0" borderId="37" xfId="0" applyFont="1" applyFill="1" applyBorder="1" applyAlignment="1" applyProtection="1">
      <alignment horizontal="center" vertical="center"/>
    </xf>
    <xf numFmtId="0" fontId="38" fillId="0" borderId="70" xfId="0" applyFont="1" applyFill="1" applyBorder="1" applyAlignment="1" applyProtection="1">
      <alignment horizontal="center" vertical="center"/>
    </xf>
    <xf numFmtId="16" fontId="26" fillId="33" borderId="0" xfId="0" applyNumberFormat="1" applyFont="1" applyFill="1" applyAlignment="1" applyProtection="1">
      <alignment horizontal="center" vertical="center"/>
    </xf>
    <xf numFmtId="0" fontId="19" fillId="33" borderId="0" xfId="0" applyFont="1" applyFill="1" applyAlignment="1" applyProtection="1">
      <alignment horizontal="center" vertical="center" wrapText="1"/>
    </xf>
    <xf numFmtId="16" fontId="26" fillId="33" borderId="0" xfId="0" applyNumberFormat="1" applyFont="1" applyFill="1" applyAlignment="1" applyProtection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3" fillId="0" borderId="38" xfId="42" applyFont="1" applyFill="1" applyBorder="1" applyAlignment="1" applyProtection="1">
      <alignment horizontal="center" vertical="center"/>
    </xf>
    <xf numFmtId="0" fontId="43" fillId="0" borderId="44" xfId="42" applyFont="1" applyFill="1" applyBorder="1" applyAlignment="1" applyProtection="1">
      <alignment horizontal="center" vertical="center"/>
    </xf>
    <xf numFmtId="0" fontId="43" fillId="0" borderId="41" xfId="42" applyFont="1" applyFill="1" applyBorder="1" applyAlignment="1" applyProtection="1">
      <alignment horizontal="center" vertical="center"/>
    </xf>
    <xf numFmtId="0" fontId="43" fillId="0" borderId="45" xfId="42" applyFont="1" applyFill="1" applyBorder="1" applyAlignment="1" applyProtection="1">
      <alignment horizontal="center" vertical="center"/>
    </xf>
    <xf numFmtId="0" fontId="43" fillId="0" borderId="61" xfId="42" applyFont="1" applyFill="1" applyBorder="1" applyAlignment="1" applyProtection="1">
      <alignment horizontal="center" vertical="center"/>
    </xf>
    <xf numFmtId="0" fontId="43" fillId="0" borderId="62" xfId="42" applyFont="1" applyFill="1" applyBorder="1" applyAlignment="1" applyProtection="1">
      <alignment horizontal="center" vertical="center"/>
    </xf>
    <xf numFmtId="0" fontId="43" fillId="0" borderId="44" xfId="42" applyFont="1" applyFill="1" applyBorder="1" applyAlignment="1" applyProtection="1">
      <alignment horizontal="center" vertical="center" wrapText="1"/>
    </xf>
    <xf numFmtId="0" fontId="43" fillId="0" borderId="56" xfId="42" applyFont="1" applyFill="1" applyBorder="1" applyAlignment="1" applyProtection="1">
      <alignment horizontal="center" vertical="center" wrapText="1"/>
    </xf>
    <xf numFmtId="0" fontId="88" fillId="0" borderId="0" xfId="0" applyFont="1" applyFill="1" applyBorder="1" applyAlignment="1" applyProtection="1"/>
    <xf numFmtId="0" fontId="1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2" fillId="0" borderId="0" xfId="0" applyFont="1" applyFill="1" applyAlignment="1">
      <alignment horizontal="center" vertical="center"/>
    </xf>
    <xf numFmtId="0" fontId="81" fillId="34" borderId="0" xfId="0" applyFont="1" applyFill="1" applyBorder="1" applyAlignment="1" applyProtection="1">
      <alignment horizontal="center" vertical="center"/>
    </xf>
    <xf numFmtId="0" fontId="32" fillId="0" borderId="0" xfId="42" applyFont="1" applyFill="1" applyBorder="1" applyAlignment="1">
      <alignment horizontal="center" vertical="center" wrapText="1"/>
    </xf>
    <xf numFmtId="0" fontId="39" fillId="0" borderId="0" xfId="42" applyFont="1" applyFill="1" applyBorder="1" applyAlignment="1">
      <alignment vertical="center" wrapText="1"/>
    </xf>
    <xf numFmtId="0" fontId="65" fillId="0" borderId="0" xfId="42" applyFont="1" applyFill="1" applyBorder="1" applyAlignment="1" applyProtection="1">
      <alignment horizontal="center" vertical="center"/>
    </xf>
    <xf numFmtId="0" fontId="45" fillId="33" borderId="0" xfId="42" applyFont="1" applyFill="1" applyBorder="1" applyAlignment="1" applyProtection="1">
      <alignment horizontal="center" vertical="center" wrapText="1"/>
    </xf>
    <xf numFmtId="0" fontId="19" fillId="33" borderId="0" xfId="0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 wrapText="1"/>
    </xf>
    <xf numFmtId="0" fontId="19" fillId="33" borderId="0" xfId="0" applyFont="1" applyFill="1" applyAlignment="1">
      <alignment horizontal="left" vertical="center"/>
    </xf>
    <xf numFmtId="16" fontId="17" fillId="33" borderId="0" xfId="0" applyNumberFormat="1" applyFont="1" applyFill="1" applyAlignment="1">
      <alignment horizontal="center" vertical="center"/>
    </xf>
    <xf numFmtId="16" fontId="17" fillId="33" borderId="0" xfId="0" applyNumberFormat="1" applyFont="1" applyFill="1" applyAlignment="1">
      <alignment horizontal="center" vertical="center" wrapText="1"/>
    </xf>
    <xf numFmtId="1" fontId="18" fillId="0" borderId="29" xfId="0" applyNumberFormat="1" applyFont="1" applyBorder="1" applyAlignment="1">
      <alignment horizontal="center" vertical="center"/>
    </xf>
    <xf numFmtId="164" fontId="18" fillId="0" borderId="29" xfId="0" applyNumberFormat="1" applyFont="1" applyBorder="1" applyAlignment="1">
      <alignment horizontal="center" vertical="center"/>
    </xf>
    <xf numFmtId="0" fontId="0" fillId="0" borderId="0" xfId="0" applyAlignment="1"/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39" fillId="36" borderId="28" xfId="0" applyFont="1" applyFill="1" applyBorder="1" applyAlignment="1">
      <alignment horizontal="center" vertical="center" wrapText="1"/>
    </xf>
    <xf numFmtId="0" fontId="39" fillId="36" borderId="31" xfId="0" applyFont="1" applyFill="1" applyBorder="1" applyAlignment="1">
      <alignment horizontal="center" vertical="center" wrapText="1"/>
    </xf>
    <xf numFmtId="0" fontId="39" fillId="36" borderId="31" xfId="0" applyNumberFormat="1" applyFont="1" applyFill="1" applyBorder="1" applyAlignment="1">
      <alignment horizontal="center" vertical="center" wrapText="1"/>
    </xf>
    <xf numFmtId="1" fontId="18" fillId="0" borderId="28" xfId="0" applyNumberFormat="1" applyFont="1" applyBorder="1" applyAlignment="1">
      <alignment horizontal="center" vertical="center"/>
    </xf>
    <xf numFmtId="1" fontId="18" fillId="0" borderId="30" xfId="0" applyNumberFormat="1" applyFont="1" applyBorder="1" applyAlignment="1">
      <alignment horizontal="center" vertical="center"/>
    </xf>
    <xf numFmtId="0" fontId="39" fillId="36" borderId="54" xfId="0" applyFont="1" applyFill="1" applyBorder="1" applyAlignment="1">
      <alignment horizontal="center" vertical="center" wrapText="1"/>
    </xf>
    <xf numFmtId="0" fontId="39" fillId="33" borderId="39" xfId="0" applyFont="1" applyFill="1" applyBorder="1" applyAlignment="1">
      <alignment horizontal="center" vertical="center" wrapText="1"/>
    </xf>
    <xf numFmtId="16" fontId="17" fillId="33" borderId="0" xfId="0" applyNumberFormat="1" applyFont="1" applyFill="1" applyAlignment="1"/>
    <xf numFmtId="0" fontId="31" fillId="0" borderId="0" xfId="0" applyFont="1" applyAlignment="1"/>
    <xf numFmtId="0" fontId="39" fillId="36" borderId="31" xfId="0" applyFont="1" applyFill="1" applyBorder="1" applyAlignment="1">
      <alignment wrapText="1"/>
    </xf>
    <xf numFmtId="0" fontId="39" fillId="33" borderId="39" xfId="0" applyFont="1" applyFill="1" applyBorder="1" applyAlignment="1">
      <alignment wrapText="1"/>
    </xf>
    <xf numFmtId="0" fontId="39" fillId="36" borderId="28" xfId="0" applyFont="1" applyFill="1" applyBorder="1" applyAlignment="1">
      <alignment wrapText="1"/>
    </xf>
    <xf numFmtId="1" fontId="18" fillId="0" borderId="29" xfId="0" applyNumberFormat="1" applyFont="1" applyBorder="1" applyAlignment="1"/>
    <xf numFmtId="0" fontId="39" fillId="36" borderId="28" xfId="0" applyFont="1" applyFill="1" applyBorder="1" applyAlignment="1">
      <alignment horizontal="center" vertical="center"/>
    </xf>
    <xf numFmtId="0" fontId="39" fillId="36" borderId="45" xfId="0" applyFont="1" applyFill="1" applyBorder="1" applyAlignment="1">
      <alignment horizontal="center" vertical="center" wrapText="1"/>
    </xf>
    <xf numFmtId="0" fontId="39" fillId="33" borderId="32" xfId="0" applyFont="1" applyFill="1" applyBorder="1" applyAlignment="1">
      <alignment horizontal="center" vertical="center" wrapText="1"/>
    </xf>
    <xf numFmtId="0" fontId="39" fillId="33" borderId="38" xfId="0" applyFont="1" applyFill="1" applyBorder="1" applyAlignment="1">
      <alignment horizontal="center" vertical="center"/>
    </xf>
    <xf numFmtId="0" fontId="39" fillId="36" borderId="32" xfId="0" applyFont="1" applyFill="1" applyBorder="1" applyAlignment="1">
      <alignment horizontal="center" vertical="center" wrapText="1"/>
    </xf>
    <xf numFmtId="0" fontId="19" fillId="33" borderId="0" xfId="0" applyFont="1" applyFill="1" applyAlignment="1">
      <alignment horizontal="left"/>
    </xf>
    <xf numFmtId="0" fontId="39" fillId="36" borderId="31" xfId="0" applyNumberFormat="1" applyFont="1" applyFill="1" applyBorder="1" applyAlignment="1">
      <alignment wrapText="1"/>
    </xf>
    <xf numFmtId="0" fontId="39" fillId="36" borderId="38" xfId="0" applyFont="1" applyFill="1" applyBorder="1" applyAlignment="1">
      <alignment horizontal="center" vertical="center" wrapText="1"/>
    </xf>
    <xf numFmtId="0" fontId="39" fillId="33" borderId="31" xfId="0" applyFont="1" applyFill="1" applyBorder="1" applyAlignment="1">
      <alignment horizontal="center" vertical="center" wrapText="1"/>
    </xf>
    <xf numFmtId="0" fontId="0" fillId="33" borderId="0" xfId="0" applyNumberFormat="1" applyFont="1" applyFill="1" applyAlignment="1"/>
    <xf numFmtId="0" fontId="32" fillId="0" borderId="43" xfId="0" applyFont="1" applyFill="1" applyBorder="1" applyAlignment="1">
      <alignment horizontal="center" vertical="center" wrapText="1"/>
    </xf>
    <xf numFmtId="0" fontId="39" fillId="0" borderId="43" xfId="0" applyFont="1" applyFill="1" applyBorder="1" applyAlignment="1">
      <alignment horizontal="center" vertical="center" wrapText="1"/>
    </xf>
    <xf numFmtId="0" fontId="43" fillId="0" borderId="56" xfId="0" applyFont="1" applyFill="1" applyBorder="1" applyAlignment="1">
      <alignment horizontal="center" vertical="center"/>
    </xf>
    <xf numFmtId="0" fontId="39" fillId="36" borderId="20" xfId="0" applyFont="1" applyFill="1" applyBorder="1" applyAlignment="1">
      <alignment horizontal="center" vertical="center" wrapText="1"/>
    </xf>
    <xf numFmtId="1" fontId="18" fillId="0" borderId="30" xfId="0" applyNumberFormat="1" applyFont="1" applyBorder="1" applyAlignment="1">
      <alignment horizontal="center" vertical="center" wrapText="1"/>
    </xf>
    <xf numFmtId="0" fontId="88" fillId="0" borderId="0" xfId="0" applyFont="1" applyFill="1" applyBorder="1" applyAlignment="1"/>
    <xf numFmtId="0" fontId="89" fillId="0" borderId="0" xfId="0" applyFont="1" applyFill="1" applyBorder="1" applyAlignment="1">
      <alignment horizontal="center"/>
    </xf>
    <xf numFmtId="0" fontId="89" fillId="0" borderId="0" xfId="0" applyNumberFormat="1" applyFont="1" applyFill="1" applyBorder="1" applyAlignment="1">
      <alignment horizontal="center"/>
    </xf>
    <xf numFmtId="0" fontId="90" fillId="0" borderId="26" xfId="42" applyFont="1" applyFill="1" applyBorder="1" applyAlignment="1" applyProtection="1">
      <alignment horizontal="center" vertical="center" wrapText="1"/>
    </xf>
    <xf numFmtId="0" fontId="91" fillId="0" borderId="26" xfId="42" applyFont="1" applyFill="1" applyBorder="1" applyAlignment="1" applyProtection="1">
      <alignment horizontal="center" vertical="center" wrapText="1"/>
    </xf>
    <xf numFmtId="0" fontId="91" fillId="0" borderId="62" xfId="42" applyFont="1" applyFill="1" applyBorder="1" applyAlignment="1" applyProtection="1">
      <alignment horizontal="center" vertical="center"/>
    </xf>
    <xf numFmtId="164" fontId="92" fillId="0" borderId="28" xfId="42" applyNumberFormat="1" applyFont="1" applyFill="1" applyBorder="1" applyAlignment="1" applyProtection="1">
      <alignment horizontal="center" vertical="center"/>
    </xf>
    <xf numFmtId="1" fontId="93" fillId="0" borderId="45" xfId="0" applyNumberFormat="1" applyFont="1" applyFill="1" applyBorder="1" applyAlignment="1" applyProtection="1">
      <alignment horizontal="center" vertical="center"/>
    </xf>
    <xf numFmtId="164" fontId="36" fillId="0" borderId="43" xfId="42" applyNumberFormat="1" applyFont="1" applyFill="1" applyBorder="1" applyAlignment="1" applyProtection="1">
      <alignment horizontal="center" vertical="center" wrapText="1"/>
    </xf>
    <xf numFmtId="164" fontId="42" fillId="0" borderId="43" xfId="42" applyNumberFormat="1" applyFont="1" applyFill="1" applyBorder="1" applyAlignment="1" applyProtection="1">
      <alignment horizontal="center" vertical="center" wrapText="1"/>
    </xf>
    <xf numFmtId="1" fontId="80" fillId="0" borderId="29" xfId="42" applyNumberFormat="1" applyFont="1" applyFill="1" applyBorder="1" applyAlignment="1" applyProtection="1">
      <alignment horizontal="center" vertical="center"/>
    </xf>
    <xf numFmtId="1" fontId="80" fillId="0" borderId="43" xfId="42" applyNumberFormat="1" applyFont="1" applyFill="1" applyBorder="1" applyAlignment="1" applyProtection="1">
      <alignment horizontal="center" vertical="center"/>
    </xf>
    <xf numFmtId="1" fontId="50" fillId="0" borderId="45" xfId="0" applyNumberFormat="1" applyFont="1" applyFill="1" applyBorder="1" applyAlignment="1" applyProtection="1">
      <alignment horizontal="center" vertical="center"/>
    </xf>
    <xf numFmtId="0" fontId="90" fillId="0" borderId="48" xfId="42" applyFont="1" applyFill="1" applyBorder="1" applyAlignment="1" applyProtection="1">
      <alignment horizontal="center" vertical="center" wrapText="1"/>
    </xf>
    <xf numFmtId="0" fontId="91" fillId="0" borderId="48" xfId="42" applyFont="1" applyFill="1" applyBorder="1" applyAlignment="1" applyProtection="1">
      <alignment horizontal="center" vertical="center" wrapText="1"/>
    </xf>
    <xf numFmtId="0" fontId="91" fillId="0" borderId="60" xfId="42" applyFont="1" applyFill="1" applyBorder="1" applyAlignment="1" applyProtection="1">
      <alignment horizontal="center" vertical="center"/>
    </xf>
    <xf numFmtId="164" fontId="92" fillId="0" borderId="43" xfId="42" applyNumberFormat="1" applyFont="1" applyFill="1" applyBorder="1" applyAlignment="1" applyProtection="1">
      <alignment horizontal="center" vertical="center"/>
    </xf>
    <xf numFmtId="1" fontId="93" fillId="0" borderId="22" xfId="0" applyNumberFormat="1" applyFont="1" applyFill="1" applyBorder="1" applyAlignment="1" applyProtection="1">
      <alignment horizontal="center" vertical="center"/>
    </xf>
    <xf numFmtId="1" fontId="50" fillId="0" borderId="22" xfId="0" applyNumberFormat="1" applyFont="1" applyFill="1" applyBorder="1" applyAlignment="1" applyProtection="1">
      <alignment horizontal="center" vertical="center"/>
    </xf>
    <xf numFmtId="0" fontId="90" fillId="38" borderId="43" xfId="45" applyFont="1" applyFill="1" applyBorder="1" applyAlignment="1" applyProtection="1">
      <alignment horizontal="center" vertical="center" wrapText="1"/>
    </xf>
    <xf numFmtId="0" fontId="91" fillId="38" borderId="43" xfId="46" applyFont="1" applyFill="1" applyBorder="1" applyAlignment="1" applyProtection="1">
      <alignment horizontal="center" vertical="center" wrapText="1"/>
    </xf>
    <xf numFmtId="0" fontId="91" fillId="0" borderId="44" xfId="42" applyFont="1" applyFill="1" applyBorder="1" applyAlignment="1" applyProtection="1">
      <alignment horizontal="center" vertical="center"/>
    </xf>
    <xf numFmtId="164" fontId="92" fillId="38" borderId="43" xfId="42" applyNumberFormat="1" applyFont="1" applyFill="1" applyBorder="1" applyAlignment="1" applyProtection="1">
      <alignment horizontal="center" vertical="center"/>
    </xf>
    <xf numFmtId="1" fontId="93" fillId="0" borderId="36" xfId="0" applyNumberFormat="1" applyFont="1" applyFill="1" applyBorder="1" applyAlignment="1" applyProtection="1">
      <alignment horizontal="center" vertical="center"/>
    </xf>
    <xf numFmtId="1" fontId="80" fillId="38" borderId="43" xfId="42" applyNumberFormat="1" applyFont="1" applyFill="1" applyBorder="1" applyAlignment="1" applyProtection="1">
      <alignment horizontal="center" vertical="center"/>
    </xf>
    <xf numFmtId="1" fontId="50" fillId="0" borderId="36" xfId="0" applyNumberFormat="1" applyFont="1" applyFill="1" applyBorder="1" applyAlignment="1" applyProtection="1">
      <alignment horizontal="center" vertical="center"/>
    </xf>
    <xf numFmtId="0" fontId="91" fillId="0" borderId="63" xfId="42" applyFont="1" applyFill="1" applyBorder="1" applyAlignment="1" applyProtection="1">
      <alignment horizontal="center" vertical="center"/>
    </xf>
    <xf numFmtId="164" fontId="92" fillId="38" borderId="29" xfId="42" applyNumberFormat="1" applyFont="1" applyFill="1" applyBorder="1" applyAlignment="1" applyProtection="1">
      <alignment horizontal="center" vertical="center"/>
    </xf>
    <xf numFmtId="1" fontId="80" fillId="38" borderId="29" xfId="42" applyNumberFormat="1" applyFont="1" applyFill="1" applyBorder="1" applyAlignment="1" applyProtection="1">
      <alignment horizontal="center" vertical="center"/>
    </xf>
    <xf numFmtId="0" fontId="12" fillId="33" borderId="0" xfId="0" applyFont="1" applyFill="1" applyAlignment="1" applyProtection="1">
      <alignment horizontal="left" vertical="center"/>
    </xf>
    <xf numFmtId="0" fontId="43" fillId="33" borderId="56" xfId="42" applyFont="1" applyFill="1" applyBorder="1" applyAlignment="1" applyProtection="1">
      <alignment horizontal="center" vertical="center"/>
    </xf>
    <xf numFmtId="0" fontId="46" fillId="33" borderId="29" xfId="42" applyFont="1" applyFill="1" applyBorder="1" applyAlignment="1" applyProtection="1">
      <alignment horizontal="center" vertical="center"/>
    </xf>
    <xf numFmtId="0" fontId="94" fillId="0" borderId="29" xfId="0" applyFont="1" applyBorder="1"/>
    <xf numFmtId="0" fontId="94" fillId="0" borderId="29" xfId="0" applyFont="1" applyBorder="1" applyAlignment="1">
      <alignment horizontal="left"/>
    </xf>
    <xf numFmtId="0" fontId="94" fillId="0" borderId="29" xfId="0" applyFont="1" applyBorder="1" applyAlignment="1">
      <alignment horizontal="center" vertical="center"/>
    </xf>
    <xf numFmtId="0" fontId="94" fillId="0" borderId="29" xfId="0" applyFont="1" applyFill="1" applyBorder="1"/>
    <xf numFmtId="0" fontId="94" fillId="0" borderId="29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49" fontId="81" fillId="33" borderId="10" xfId="0" applyNumberFormat="1" applyFont="1" applyFill="1" applyBorder="1" applyAlignment="1" applyProtection="1">
      <alignment horizontal="center" vertical="center"/>
    </xf>
    <xf numFmtId="49" fontId="81" fillId="33" borderId="11" xfId="0" applyNumberFormat="1" applyFont="1" applyFill="1" applyBorder="1" applyAlignment="1" applyProtection="1">
      <alignment horizontal="center" vertical="center"/>
    </xf>
    <xf numFmtId="165" fontId="43" fillId="33" borderId="13" xfId="0" applyNumberFormat="1" applyFont="1" applyFill="1" applyBorder="1" applyAlignment="1">
      <alignment horizontal="center" vertical="center"/>
    </xf>
    <xf numFmtId="0" fontId="22" fillId="33" borderId="0" xfId="42" applyFont="1" applyFill="1" applyAlignment="1" applyProtection="1">
      <alignment horizontal="center" vertical="center"/>
    </xf>
    <xf numFmtId="0" fontId="22" fillId="0" borderId="0" xfId="42" applyFont="1" applyFill="1" applyAlignment="1" applyProtection="1">
      <alignment horizontal="center" vertical="center"/>
    </xf>
    <xf numFmtId="0" fontId="22" fillId="33" borderId="0" xfId="42" applyFont="1" applyFill="1" applyAlignment="1" applyProtection="1">
      <alignment horizontal="center" vertical="center" wrapText="1"/>
    </xf>
    <xf numFmtId="0" fontId="23" fillId="0" borderId="0" xfId="42" applyFont="1" applyFill="1" applyAlignment="1" applyProtection="1">
      <alignment horizontal="center" vertical="center"/>
    </xf>
    <xf numFmtId="0" fontId="24" fillId="0" borderId="0" xfId="42" applyFont="1" applyFill="1" applyAlignment="1" applyProtection="1">
      <alignment horizontal="center" vertical="center"/>
    </xf>
    <xf numFmtId="0" fontId="25" fillId="0" borderId="0" xfId="42" applyFont="1" applyFill="1" applyAlignment="1" applyProtection="1">
      <alignment horizontal="center" vertical="center"/>
    </xf>
    <xf numFmtId="0" fontId="21" fillId="33" borderId="35" xfId="42" applyFont="1" applyFill="1" applyBorder="1" applyAlignment="1" applyProtection="1">
      <alignment horizontal="center" vertical="center" wrapText="1"/>
    </xf>
    <xf numFmtId="0" fontId="21" fillId="33" borderId="31" xfId="42" applyFont="1" applyFill="1" applyBorder="1" applyAlignment="1" applyProtection="1">
      <alignment horizontal="center" vertical="center" wrapText="1"/>
    </xf>
    <xf numFmtId="0" fontId="21" fillId="33" borderId="33" xfId="42" applyFont="1" applyFill="1" applyBorder="1" applyAlignment="1" applyProtection="1">
      <alignment horizontal="center" vertical="center" wrapText="1"/>
    </xf>
    <xf numFmtId="0" fontId="21" fillId="33" borderId="20" xfId="42" applyFont="1" applyFill="1" applyBorder="1" applyAlignment="1" applyProtection="1">
      <alignment horizontal="center" vertical="center" wrapText="1"/>
    </xf>
    <xf numFmtId="0" fontId="21" fillId="33" borderId="32" xfId="42" applyFont="1" applyFill="1" applyBorder="1" applyAlignment="1" applyProtection="1">
      <alignment horizontal="center" vertical="center" wrapText="1"/>
    </xf>
    <xf numFmtId="0" fontId="53" fillId="0" borderId="20" xfId="0" applyFont="1" applyFill="1" applyBorder="1" applyAlignment="1" applyProtection="1">
      <alignment horizontal="center" vertical="center"/>
    </xf>
    <xf numFmtId="0" fontId="53" fillId="0" borderId="31" xfId="0" applyFont="1" applyFill="1" applyBorder="1" applyAlignment="1" applyProtection="1">
      <alignment horizontal="center" vertical="center"/>
    </xf>
    <xf numFmtId="0" fontId="85" fillId="33" borderId="31" xfId="0" applyFont="1" applyFill="1" applyBorder="1" applyAlignment="1" applyProtection="1">
      <alignment horizontal="center" vertical="center"/>
    </xf>
    <xf numFmtId="0" fontId="53" fillId="0" borderId="32" xfId="0" applyFont="1" applyFill="1" applyBorder="1" applyAlignment="1" applyProtection="1">
      <alignment horizontal="center" vertical="center"/>
    </xf>
    <xf numFmtId="0" fontId="85" fillId="33" borderId="19" xfId="0" applyFont="1" applyFill="1" applyBorder="1" applyAlignment="1" applyProtection="1">
      <alignment horizontal="center" vertical="center"/>
    </xf>
    <xf numFmtId="0" fontId="85" fillId="33" borderId="17" xfId="0" applyFont="1" applyFill="1" applyBorder="1" applyAlignment="1" applyProtection="1">
      <alignment horizontal="center" vertical="center"/>
    </xf>
    <xf numFmtId="0" fontId="85" fillId="33" borderId="18" xfId="0" applyFont="1" applyFill="1" applyBorder="1" applyAlignment="1" applyProtection="1">
      <alignment horizontal="center" vertical="center"/>
    </xf>
    <xf numFmtId="0" fontId="21" fillId="33" borderId="19" xfId="42" applyFont="1" applyFill="1" applyBorder="1" applyAlignment="1" applyProtection="1">
      <alignment horizontal="center" vertical="center" wrapText="1"/>
    </xf>
    <xf numFmtId="0" fontId="21" fillId="33" borderId="17" xfId="42" applyFont="1" applyFill="1" applyBorder="1" applyAlignment="1" applyProtection="1">
      <alignment horizontal="center" vertical="center" wrapText="1"/>
    </xf>
    <xf numFmtId="0" fontId="21" fillId="0" borderId="17" xfId="42" applyFont="1" applyFill="1" applyBorder="1" applyAlignment="1" applyProtection="1">
      <alignment horizontal="center" vertical="center" wrapText="1"/>
    </xf>
    <xf numFmtId="0" fontId="21" fillId="33" borderId="18" xfId="42" applyFont="1" applyFill="1" applyBorder="1" applyAlignment="1" applyProtection="1">
      <alignment horizontal="center" vertical="center" wrapText="1"/>
    </xf>
    <xf numFmtId="0" fontId="21" fillId="0" borderId="19" xfId="42" applyFont="1" applyFill="1" applyBorder="1" applyAlignment="1" applyProtection="1">
      <alignment horizontal="center" vertical="center" wrapText="1"/>
    </xf>
    <xf numFmtId="0" fontId="21" fillId="0" borderId="18" xfId="42" applyFont="1" applyFill="1" applyBorder="1" applyAlignment="1" applyProtection="1">
      <alignment horizontal="center" vertical="center" wrapText="1"/>
    </xf>
    <xf numFmtId="165" fontId="38" fillId="33" borderId="13" xfId="0" applyNumberFormat="1" applyFont="1" applyFill="1" applyBorder="1" applyAlignment="1" applyProtection="1">
      <alignment horizontal="center" vertical="center"/>
    </xf>
    <xf numFmtId="0" fontId="31" fillId="35" borderId="10" xfId="0" applyFont="1" applyFill="1" applyBorder="1" applyAlignment="1">
      <alignment horizontal="center" vertical="center"/>
    </xf>
    <xf numFmtId="0" fontId="31" fillId="35" borderId="42" xfId="0" applyFont="1" applyFill="1" applyBorder="1" applyAlignment="1">
      <alignment horizontal="center" vertical="center"/>
    </xf>
    <xf numFmtId="0" fontId="31" fillId="35" borderId="11" xfId="0" applyFont="1" applyFill="1" applyBorder="1" applyAlignment="1">
      <alignment horizontal="center" vertical="center"/>
    </xf>
    <xf numFmtId="0" fontId="38" fillId="35" borderId="69" xfId="0" applyFont="1" applyFill="1" applyBorder="1" applyAlignment="1">
      <alignment horizontal="center" vertical="center" wrapText="1"/>
    </xf>
    <xf numFmtId="0" fontId="38" fillId="35" borderId="26" xfId="0" applyFont="1" applyFill="1" applyBorder="1" applyAlignment="1">
      <alignment horizontal="center" vertical="center" wrapText="1"/>
    </xf>
    <xf numFmtId="0" fontId="38" fillId="35" borderId="43" xfId="0" applyFont="1" applyFill="1" applyBorder="1" applyAlignment="1">
      <alignment horizontal="center" vertical="center" wrapText="1"/>
    </xf>
    <xf numFmtId="0" fontId="38" fillId="35" borderId="29" xfId="0" applyFont="1" applyFill="1" applyBorder="1" applyAlignment="1">
      <alignment horizontal="center" vertical="center" wrapText="1"/>
    </xf>
    <xf numFmtId="0" fontId="38" fillId="35" borderId="47" xfId="0" applyFont="1" applyFill="1" applyBorder="1" applyAlignment="1">
      <alignment horizontal="center" vertical="center" wrapText="1"/>
    </xf>
    <xf numFmtId="0" fontId="38" fillId="35" borderId="30" xfId="0" applyFont="1" applyFill="1" applyBorder="1" applyAlignment="1">
      <alignment horizontal="center" vertical="center" wrapText="1"/>
    </xf>
    <xf numFmtId="0" fontId="38" fillId="35" borderId="58" xfId="0" applyFont="1" applyFill="1" applyBorder="1" applyAlignment="1">
      <alignment horizontal="center" vertical="center" wrapText="1"/>
    </xf>
    <xf numFmtId="0" fontId="79" fillId="0" borderId="19" xfId="42" applyFont="1" applyFill="1" applyBorder="1" applyAlignment="1">
      <alignment horizontal="center" vertical="center" wrapText="1"/>
    </xf>
    <xf numFmtId="0" fontId="79" fillId="0" borderId="17" xfId="42" applyFont="1" applyFill="1" applyBorder="1" applyAlignment="1">
      <alignment horizontal="center" vertical="center" wrapText="1"/>
    </xf>
    <xf numFmtId="0" fontId="79" fillId="0" borderId="35" xfId="42" applyFont="1" applyFill="1" applyBorder="1" applyAlignment="1">
      <alignment horizontal="center" vertical="center" wrapText="1"/>
    </xf>
    <xf numFmtId="0" fontId="30" fillId="34" borderId="21" xfId="42" applyFont="1" applyFill="1" applyBorder="1" applyAlignment="1" applyProtection="1">
      <alignment horizontal="center" vertical="center"/>
    </xf>
    <xf numFmtId="0" fontId="30" fillId="34" borderId="51" xfId="42" applyFont="1" applyFill="1" applyBorder="1" applyAlignment="1" applyProtection="1">
      <alignment horizontal="center" vertical="center"/>
    </xf>
    <xf numFmtId="0" fontId="79" fillId="34" borderId="17" xfId="42" applyFont="1" applyFill="1" applyBorder="1" applyAlignment="1" applyProtection="1">
      <alignment horizontal="center" vertical="center"/>
    </xf>
    <xf numFmtId="165" fontId="43" fillId="33" borderId="12" xfId="0" applyNumberFormat="1" applyFont="1" applyFill="1" applyBorder="1" applyAlignment="1">
      <alignment horizontal="center" vertical="center"/>
    </xf>
    <xf numFmtId="165" fontId="43" fillId="33" borderId="19" xfId="0" applyNumberFormat="1" applyFont="1" applyFill="1" applyBorder="1" applyAlignment="1">
      <alignment horizontal="center" vertical="center"/>
    </xf>
    <xf numFmtId="165" fontId="43" fillId="33" borderId="18" xfId="0" applyNumberFormat="1" applyFont="1" applyFill="1" applyBorder="1" applyAlignment="1">
      <alignment horizontal="center" vertical="center"/>
    </xf>
    <xf numFmtId="0" fontId="82" fillId="0" borderId="46" xfId="0" applyFont="1" applyBorder="1" applyAlignment="1">
      <alignment horizontal="center" vertical="center" wrapText="1"/>
    </xf>
    <xf numFmtId="165" fontId="38" fillId="33" borderId="14" xfId="0" applyNumberFormat="1" applyFont="1" applyFill="1" applyBorder="1" applyAlignment="1" applyProtection="1">
      <alignment horizontal="center" vertical="center"/>
    </xf>
    <xf numFmtId="0" fontId="21" fillId="0" borderId="19" xfId="42" applyFont="1" applyFill="1" applyBorder="1" applyAlignment="1">
      <alignment horizontal="center" vertical="center" wrapText="1"/>
    </xf>
    <xf numFmtId="0" fontId="21" fillId="0" borderId="17" xfId="42" applyFont="1" applyFill="1" applyBorder="1" applyAlignment="1">
      <alignment horizontal="center" vertical="center" wrapText="1"/>
    </xf>
    <xf numFmtId="0" fontId="21" fillId="0" borderId="18" xfId="42" applyFont="1" applyFill="1" applyBorder="1" applyAlignment="1">
      <alignment horizontal="center" vertical="center" wrapText="1"/>
    </xf>
    <xf numFmtId="0" fontId="21" fillId="0" borderId="33" xfId="43" applyFont="1" applyFill="1" applyBorder="1" applyAlignment="1">
      <alignment horizontal="center" vertical="center" wrapText="1"/>
    </xf>
    <xf numFmtId="0" fontId="21" fillId="0" borderId="17" xfId="43" applyFont="1" applyFill="1" applyBorder="1" applyAlignment="1">
      <alignment horizontal="center" vertical="center" wrapText="1"/>
    </xf>
    <xf numFmtId="0" fontId="21" fillId="0" borderId="18" xfId="43" applyFont="1" applyFill="1" applyBorder="1" applyAlignment="1">
      <alignment horizontal="center" vertical="center" wrapText="1"/>
    </xf>
    <xf numFmtId="0" fontId="85" fillId="0" borderId="19" xfId="0" applyFont="1" applyFill="1" applyBorder="1" applyAlignment="1" applyProtection="1">
      <alignment horizontal="center" vertical="center"/>
    </xf>
    <xf numFmtId="0" fontId="85" fillId="0" borderId="17" xfId="0" applyFont="1" applyFill="1" applyBorder="1" applyAlignment="1" applyProtection="1">
      <alignment horizontal="center" vertical="center"/>
    </xf>
    <xf numFmtId="0" fontId="85" fillId="0" borderId="18" xfId="0" applyFont="1" applyFill="1" applyBorder="1" applyAlignment="1" applyProtection="1">
      <alignment horizontal="center" vertical="center"/>
    </xf>
    <xf numFmtId="0" fontId="21" fillId="34" borderId="10" xfId="42" applyFont="1" applyFill="1" applyBorder="1" applyAlignment="1" applyProtection="1">
      <alignment horizontal="center" vertical="center" wrapText="1"/>
    </xf>
    <xf numFmtId="0" fontId="21" fillId="34" borderId="42" xfId="42" applyFont="1" applyFill="1" applyBorder="1" applyAlignment="1" applyProtection="1">
      <alignment horizontal="center" vertical="center" wrapText="1"/>
    </xf>
    <xf numFmtId="0" fontId="21" fillId="34" borderId="11" xfId="42" applyFont="1" applyFill="1" applyBorder="1" applyAlignment="1" applyProtection="1">
      <alignment horizontal="center" vertical="center" wrapText="1"/>
    </xf>
    <xf numFmtId="0" fontId="21" fillId="34" borderId="10" xfId="42" applyFont="1" applyFill="1" applyBorder="1" applyAlignment="1" applyProtection="1">
      <alignment horizontal="center" vertical="center"/>
    </xf>
    <xf numFmtId="0" fontId="21" fillId="34" borderId="42" xfId="42" applyFont="1" applyFill="1" applyBorder="1" applyAlignment="1" applyProtection="1">
      <alignment horizontal="center" vertical="center"/>
    </xf>
    <xf numFmtId="0" fontId="21" fillId="34" borderId="11" xfId="42" applyFont="1" applyFill="1" applyBorder="1" applyAlignment="1" applyProtection="1">
      <alignment horizontal="center" vertical="center"/>
    </xf>
    <xf numFmtId="0" fontId="81" fillId="34" borderId="10" xfId="0" applyFont="1" applyFill="1" applyBorder="1" applyAlignment="1" applyProtection="1">
      <alignment horizontal="center" vertical="center"/>
    </xf>
    <xf numFmtId="0" fontId="81" fillId="34" borderId="11" xfId="0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94" fillId="0" borderId="23" xfId="0" applyFont="1" applyBorder="1" applyAlignment="1">
      <alignment horizontal="center"/>
    </xf>
    <xf numFmtId="0" fontId="94" fillId="0" borderId="24" xfId="0" applyFont="1" applyBorder="1" applyAlignment="1">
      <alignment horizontal="center"/>
    </xf>
    <xf numFmtId="0" fontId="94" fillId="0" borderId="25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 applyAlignment="1">
      <alignment wrapText="1"/>
    </xf>
    <xf numFmtId="0" fontId="0" fillId="0" borderId="29" xfId="0" applyBorder="1"/>
    <xf numFmtId="0" fontId="0" fillId="0" borderId="29" xfId="0" applyFill="1" applyBorder="1"/>
  </cellXfs>
  <cellStyles count="60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вод 2" xfId="54" xr:uid="{00000000-0005-0000-0000-00001A000000}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10 2 2 2 2 2" xfId="48" xr:uid="{00000000-0005-0000-0000-000025000000}"/>
    <cellStyle name="Обычный 15" xfId="59" xr:uid="{00000000-0005-0000-0000-000026000000}"/>
    <cellStyle name="Обычный 187" xfId="47" xr:uid="{00000000-0005-0000-0000-000027000000}"/>
    <cellStyle name="Обычный 2" xfId="52" xr:uid="{00000000-0005-0000-0000-000028000000}"/>
    <cellStyle name="Обычный 2 10 5" xfId="49" xr:uid="{00000000-0005-0000-0000-000029000000}"/>
    <cellStyle name="Обычный 2 2 8" xfId="50" xr:uid="{00000000-0005-0000-0000-00002A000000}"/>
    <cellStyle name="Обычный 2 9" xfId="42" xr:uid="{00000000-0005-0000-0000-00002B000000}"/>
    <cellStyle name="Обычный 3" xfId="53" xr:uid="{00000000-0005-0000-0000-00002C000000}"/>
    <cellStyle name="Обычный 4" xfId="43" xr:uid="{00000000-0005-0000-0000-00002D000000}"/>
    <cellStyle name="Обычный 4 10 4" xfId="51" xr:uid="{00000000-0005-0000-0000-00002E000000}"/>
    <cellStyle name="Обычный 5" xfId="55" xr:uid="{00000000-0005-0000-0000-00002F000000}"/>
    <cellStyle name="Обычный 6" xfId="56" xr:uid="{00000000-0005-0000-0000-000030000000}"/>
    <cellStyle name="Обычный 7" xfId="57" xr:uid="{00000000-0005-0000-0000-000031000000}"/>
    <cellStyle name="Обычный_Sheet1_1" xfId="46" xr:uid="{00000000-0005-0000-0000-000032000000}"/>
    <cellStyle name="Обычный_нефть" xfId="45" xr:uid="{00000000-0005-0000-0000-000034000000}"/>
    <cellStyle name="Обычный_тр_ППД-2004.06 " xfId="44" xr:uid="{00000000-0005-0000-0000-000036000000}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Финансовый 2" xfId="58" xr:uid="{00000000-0005-0000-0000-00003C000000}"/>
    <cellStyle name="Хороший" xfId="6" builtinId="26" customBuiltin="1"/>
  </cellStyles>
  <dxfs count="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</dxfs>
  <tableStyles count="0" defaultTableStyle="TableStyleMedium2" defaultPivotStyle="PivotStyleLight16"/>
  <colors>
    <mruColors>
      <color rgb="FF0000FF"/>
      <color rgb="FFFFFFCC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9" Type="http://schemas.openxmlformats.org/officeDocument/2006/relationships/externalLink" Target="externalLinks/externalLink34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50" Type="http://schemas.openxmlformats.org/officeDocument/2006/relationships/styles" Target="styles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4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8" Type="http://schemas.openxmlformats.org/officeDocument/2006/relationships/externalLink" Target="externalLinks/externalLink3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Лист3!$A$25:$A$46</c:f>
              <c:numCache>
                <c:formatCode>General</c:formatCode>
                <c:ptCount val="2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30.766739999999999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</c:numCache>
            </c:numRef>
          </c:xVal>
          <c:yVal>
            <c:numRef>
              <c:f>Лист3!$B$25:$B$46</c:f>
              <c:numCache>
                <c:formatCode>General</c:formatCode>
                <c:ptCount val="22"/>
                <c:pt idx="0">
                  <c:v>214.29</c:v>
                </c:pt>
                <c:pt idx="1">
                  <c:v>209.29</c:v>
                </c:pt>
                <c:pt idx="2">
                  <c:v>204.29</c:v>
                </c:pt>
                <c:pt idx="3">
                  <c:v>198.90663000000001</c:v>
                </c:pt>
                <c:pt idx="4">
                  <c:v>199.29</c:v>
                </c:pt>
                <c:pt idx="5">
                  <c:v>194.29</c:v>
                </c:pt>
                <c:pt idx="6">
                  <c:v>189.29</c:v>
                </c:pt>
                <c:pt idx="7">
                  <c:v>184.29</c:v>
                </c:pt>
                <c:pt idx="8">
                  <c:v>179.29</c:v>
                </c:pt>
                <c:pt idx="9">
                  <c:v>174.29</c:v>
                </c:pt>
                <c:pt idx="10">
                  <c:v>169.29</c:v>
                </c:pt>
                <c:pt idx="11">
                  <c:v>164.29</c:v>
                </c:pt>
                <c:pt idx="12">
                  <c:v>159.29</c:v>
                </c:pt>
                <c:pt idx="13">
                  <c:v>154.29</c:v>
                </c:pt>
                <c:pt idx="14">
                  <c:v>149.29</c:v>
                </c:pt>
                <c:pt idx="15">
                  <c:v>144.29</c:v>
                </c:pt>
                <c:pt idx="16">
                  <c:v>139.29</c:v>
                </c:pt>
                <c:pt idx="17">
                  <c:v>134.29</c:v>
                </c:pt>
                <c:pt idx="18">
                  <c:v>129.29</c:v>
                </c:pt>
                <c:pt idx="19">
                  <c:v>124.28999999999999</c:v>
                </c:pt>
                <c:pt idx="20">
                  <c:v>119.28999999999999</c:v>
                </c:pt>
                <c:pt idx="21">
                  <c:v>114.28999999999999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4-4024-B99D-F5701C0614D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Лист3!$A$25:$A$46</c:f>
              <c:numCache>
                <c:formatCode>General</c:formatCode>
                <c:ptCount val="2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30.766739999999999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</c:numCache>
            </c:numRef>
          </c:xVal>
          <c:yVal>
            <c:numRef>
              <c:f>Лист3!$D$25:$D$46</c:f>
              <c:numCache>
                <c:formatCode>General</c:formatCode>
                <c:ptCount val="22"/>
                <c:pt idx="0">
                  <c:v>176.65151390679591</c:v>
                </c:pt>
                <c:pt idx="1">
                  <c:v>172.26437934275805</c:v>
                </c:pt>
                <c:pt idx="2">
                  <c:v>171.17370773748954</c:v>
                </c:pt>
                <c:pt idx="3">
                  <c:v>170.35397752890245</c:v>
                </c:pt>
                <c:pt idx="4">
                  <c:v>170.40318639424538</c:v>
                </c:pt>
                <c:pt idx="5">
                  <c:v>169.85458341679967</c:v>
                </c:pt>
                <c:pt idx="6">
                  <c:v>169.50616343002363</c:v>
                </c:pt>
                <c:pt idx="7">
                  <c:v>169.36025320016478</c:v>
                </c:pt>
                <c:pt idx="8">
                  <c:v>169.37259174576531</c:v>
                </c:pt>
                <c:pt idx="9">
                  <c:v>169.50442405857797</c:v>
                </c:pt>
                <c:pt idx="10">
                  <c:v>169.68535583433231</c:v>
                </c:pt>
                <c:pt idx="11">
                  <c:v>169.95069723660356</c:v>
                </c:pt>
                <c:pt idx="12">
                  <c:v>170.29334944088993</c:v>
                </c:pt>
                <c:pt idx="13">
                  <c:v>170.70757578204865</c:v>
                </c:pt>
                <c:pt idx="14">
                  <c:v>171.19001687595824</c:v>
                </c:pt>
                <c:pt idx="15">
                  <c:v>171.73756234514366</c:v>
                </c:pt>
                <c:pt idx="16">
                  <c:v>172.34728271452894</c:v>
                </c:pt>
                <c:pt idx="17">
                  <c:v>173.01809966995435</c:v>
                </c:pt>
                <c:pt idx="18">
                  <c:v>173.74448723072695</c:v>
                </c:pt>
                <c:pt idx="19">
                  <c:v>174.53074489518119</c:v>
                </c:pt>
                <c:pt idx="20">
                  <c:v>175.37435753808694</c:v>
                </c:pt>
                <c:pt idx="21">
                  <c:v>176.28184014684589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E4-4024-B99D-F5701C061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757631"/>
        <c:axId val="1245376095"/>
      </c:scatterChart>
      <c:valAx>
        <c:axId val="509757631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376095"/>
        <c:crosses val="autoZero"/>
        <c:crossBetween val="midCat"/>
      </c:valAx>
      <c:valAx>
        <c:axId val="124537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975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231775</xdr:colOff>
      <xdr:row>19</xdr:row>
      <xdr:rowOff>123825</xdr:rowOff>
    </xdr:from>
    <xdr:to>
      <xdr:col>21</xdr:col>
      <xdr:colOff>536575</xdr:colOff>
      <xdr:row>34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3C8B3A0-A05E-4EAB-8AA0-6F51FBD98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OLOG\C\prjdlph\ARGUS\insec\&#1057;&#1091;&#1090;&#1086;&#1095;&#1085;&#1099;&#1081;\&#1057;&#1091;&#1090;&#1086;&#1095;&#1085;&#1099;&#1081;\&#1052;&#1086;&#1080;%20&#1076;&#1086;&#1082;&#1091;&#1084;&#1077;&#1085;&#1090;&#1099;\&#1057;&#1091;&#1090;&#1086;&#1095;&#1085;&#1099;&#1081;\&#1057;&#1091;&#1090;&#1086;&#1095;&#1085;&#1099;&#1081;\&#1057;&#1091;&#1090;&#1086;&#1095;&#1085;&#1099;&#1081;\&#1057;&#1091;&#1090;&#1086;&#1095;&#1085;&#1099;&#1081;\WINDOWS\&#1052;&#1086;&#1080;%20&#1076;&#1086;&#1082;&#1091;&#1084;&#1077;&#1085;&#1090;&#1099;\CDNG\REGN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VGulamshaeva\&#1052;&#1086;&#1080;%20&#1076;&#1086;&#1082;&#1091;&#1084;&#1077;&#1085;&#1090;&#1099;\0303gtm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\c\&#1052;&#1086;&#1080;%20&#1076;&#1086;&#1082;&#1091;&#1084;&#1077;&#1085;&#1090;&#1099;\&#1055;&#1083;&#1072;&#1085;%20&#1088;&#1072;&#1073;&#1086;&#1090;\&#1041;&#1091;&#1084;&#1072;&#1078;&#1085;&#1072;&#1103;%20&#1072;&#1074;&#1090;&#1086;&#1084;&#1072;&#1090;&#1080;&#1082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057;&#1091;&#1090;&#1086;&#1095;&#1085;&#1099;&#1077;%20&#1062;&#1044;&#1053;&#1043;1\&#1089;&#1074;&#1086;&#1076;&#1085;&#1099;&#1081;%20&#1086;&#1090;&#1095;&#1077;&#1090;%20&#1090;&#1077;&#1093;&#1085;&#1086;&#1083;&#1086;&#1075;&#1072;%2024.0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\c\&#1052;&#1086;&#1080;%20&#1076;&#1086;&#1082;&#1091;&#1084;&#1077;&#1085;&#1090;&#1099;\&#1043;&#1088;&#1072;&#1092;&#1080;&#1082;%20&#1055;&#1056;&#1057;%20&#1082;&#1088;&#1072;&#1089;&#1085;&#1086;&#1083;&#1077;&#1085;&#1080;&#1085;&#1089;&#1082;&#1086;&#1075;&#1086;%20&#1087;&#1088;&#1086;&#1077;&#1082;&#1090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ivanov.aiv\AppData\Local\Microsoft\Windows\Temporary%20Internet%20Files\Content.Outlook\RKIK7X0Z\&#1089;&#1074;&#1086;&#1076;&#1082;&#1072;\&#1072;&#1087;&#1088;&#1077;&#1083;&#1100;\&#1044;&#1086;&#1073;&#1099;&#1095;&#1072;%20&#1085;&#1077;&#1092;&#1090;&#1080;%2029.04.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neftedobycha\otchet\Dobycha_SRP051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44;&#1080;&#1085;&#1072;&#1084;&#1080;&#1082;&#1072;%20&#1089;&#1091;&#1090;&#1086;&#1095;&#1085;&#1086;&#1081;%20&#1076;&#1086;&#1073;&#1099;&#1095;&#1080;%20&#1085;&#1077;&#1092;&#1090;&#108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1054;&#1090;&#1076;&#1077;&#1083;%20&#1075;&#1077;&#1086;&#1083;&#1086;&#1075;&#1080;&#1080;\&#1042;&#1085;&#1091;&#1090;&#1088;&#1077;&#1085;&#1085;&#1080;&#1077;\1.%20&#1056;&#1077;&#1078;&#1080;&#1084;&#1099;%20&#1062;&#1044;&#1053;&#1043;%20-%203\05%2008_tr%20&#1062;&#1044;&#1053;&#1043;-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chenkova\c\GEOLOG\BAZA\PLANKRS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Documents%20and%20Settings\LVGulamshaeva\&#1052;&#1086;&#1080;%20&#1076;&#1086;&#1082;&#1091;&#1084;&#1077;&#1085;&#1090;&#1099;\0303gt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054;&#1090;&#1076;&#1077;&#1083;%20&#1087;&#1086;&#1074;&#1099;&#1096;&#1077;&#1085;&#1080;&#1103;%20&#1085;&#1077;&#1092;&#1090;&#1077;&#1086;&#1090;&#1076;&#1072;&#1095;&#1080;%20&#1087;&#1083;&#1072;&#1089;&#1090;&#1086;&#1074;\&#1054;&#1073;&#1097;&#1080;&#1077;\&#1043;&#1072;&#1083;&#1083;&#1103;&#1084;&#1086;&#1074;\&#1062;&#1044;&#1053;&#1043;%203\&#1055;&#1086;&#1089;&#1083;&#1077;&#1076;&#1085;&#1077;&#107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56;&#1072;&#1089;&#1095;&#1077;&#1090;%20&#1052;&#1055;&#104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86;&#1095;&#1077;&#1090;&#1099;\&#1056;&#1072;&#1089;&#1095;&#1077;&#1090;&#1099;,&#1052;&#1056;&#1055;\&#1079;&#1072;&#1073;&#1086;&#1081;&#1085;&#1086;&#1077;\&#1056;&#1079;&#1072;&#1073;_&#1053;&#1076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7%2009_tr%20&#1062;&#1044;&#1053;&#1043;-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92;&#1086;&#1088;&#1084;&#1072;%20&#1089;&#1074;&#1086;&#1076;&#1082;&#108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&#1056;&#1072;&#1073;&#1086;&#1095;&#1080;&#1081;%20&#1089;&#1090;&#1086;&#1083;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nts%20and%20Settings\All%20Users\&#1056;&#1072;&#1073;&#1086;&#1095;&#1080;&#1081;%20&#1089;&#1090;&#1086;&#1083;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11%2009_tr%20&#1062;&#1044;&#1053;&#1043;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8;&#1091;&#1090;&#1091;&#1073;&#1072;&#1083;&#1080;&#1085;&#1072;\&#1043;&#1058;&#1052;\&#1043;&#1058;&#1052;%20-%202009%20&#1075;&#1086;&#1076;\&#1043;&#1058;&#1052;%20-%2011&#1085;&#1086;&#1103;&#1073;&#1088;&#1100;\&#1043;&#1058;&#1052;-&#1062;&#1044;&#1053;&#1043;\&#1062;&#1044;&#1053;&#1043;-3\05%2009_tr%20&#1062;&#1044;&#1053;&#1043;-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3%2009_tr%20&#1062;&#1044;&#1053;&#1043;-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istomin\c\&#1052;&#1086;&#1080;%20&#1076;&#1086;&#1082;&#1091;&#1084;&#1077;&#1085;&#1090;&#1099;\&#1043;&#1090;&#1084;\&#1043;&#1058;&#1052;%20&#1080;&#1089;&#1087;&#1088;\1002_1tr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&#1058;&#1091;&#1090;&#1091;&#1073;&#1072;&#1083;&#1080;&#1085;&#1072;\&#1052;&#1086;&#1080;%20&#1076;&#1086;&#1082;&#1091;&#1084;&#1077;&#1085;&#1090;&#1099;\&#1043;%20&#1058;%20&#1052;\&#1043;&#1058;&#1052;%20-%202006%20&#1075;&#1086;&#1076;\&#1043;&#1058;&#1052;%20-%20&#1080;&#1102;&#1083;&#1100;\&#1060;&#1054;&#1056;&#1052;&#1040;&#1058;%20&#1057;&#1059;&#1058;&#1054;&#1063;&#1053;&#1054;&#1043;&#1054;%20&#1056;&#1040;&#1055;&#1054;&#1056;&#1058;&#1040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OL\C\WINDOWS\&#1056;&#1072;&#1073;&#1086;&#1095;&#1080;&#1081;%20&#1089;&#1090;&#1086;&#1083;\&#1056;&#1077;&#1078;&#1080;&#1084;\01.2002-&#1045;&#1084;-t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2.2010-&#1062;&#1044;&#1053;&#1043;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65.13\Docs\&#1054;&#1090;&#1076;&#1077;&#1083;%20&#1075;&#1077;&#1086;&#1083;&#1086;&#1075;&#1080;&#1080;\&#1054;&#1073;&#1097;&#1080;&#1077;\&#1088;&#1077;&#1078;&#1080;&#1084;&#1099;%20&#1076;&#1086;&#1073;\&#1056;&#1077;&#1078;&#1080;&#1084;&#1099;%202008\4.%20&#1040;&#1087;&#1088;&#1077;&#1083;&#1100;%2008\04.2008-Em-t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i\c\New_2000\O_ANALIZ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SV_EXL\&#1055;&#1056;&#1057;_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OL\C\WINDOWS\&#1056;&#1072;&#1073;&#1086;&#1095;&#1080;&#1081;%20&#1089;&#1090;&#1086;&#1083;\&#1056;&#1077;&#1078;&#1080;&#1084;\02.2002-&#1045;&#1084;-tr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1054;&#1090;&#1076;&#1077;&#1083;%20&#1075;&#1077;&#1086;&#1083;&#1086;&#1075;&#1080;&#1080;\&#1054;&#1073;&#1097;&#1080;&#1077;\&#1043;&#1058;&#1052;\2008\06-08\&#1055;&#1088;&#1086;&#1080;&#1079;&#1074;&#1086;&#1076;&#1089;&#1090;&#1074;&#1077;&#1085;&#1085;&#1086;-&#1090;&#1077;&#1093;&#1085;&#1086;&#1083;&#1086;&#1075;&#1080;&#1095;&#1077;&#1089;&#1082;&#1080;&#1081;%20&#1086;&#1090;&#1076;&#1077;&#1083;%20&#1044;&#1053;&#1043;\&#1054;&#1073;&#1097;&#1080;&#1077;\&#1043;&#1045;&#1054;&#1051;&#1054;&#1043;&#1054;-&#1058;&#1045;&#1061;&#1053;&#1048;&#1063;&#1045;&#1057;&#1050;&#1048;&#1045;%20&#1052;&#1045;&#1056;&#1054;&#1055;&#1056;&#1048;&#1071;&#1058;&#1048;&#1071;\&#1043;&#1058;&#1052;%20-%20&#1103;&#1085;&#1074;&#1072;&#1088;&#1100;%202007&#1075;\&#1043;&#1058;&#1052;-&#1062;&#1044;&#1053;&#1043;\ARHI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1f.ad.nyagan.tnk\docs-tnk\&#1054;&#1090;&#1076;&#1077;&#1083;%20&#1075;&#1077;&#1086;&#1083;&#1086;&#1075;&#1080;&#1080;\&#1054;&#1073;&#1097;&#1080;&#1077;\&#1088;&#1077;&#1078;&#1080;&#1084;&#1099;%20&#1076;&#1086;&#1073;\01.2006-Em-tr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92;&#1086;&#1088;&#1084;&#1072;%20&#1089;&#1074;&#1086;&#1076;&#1082;&#1080;28.1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4;&#1090;&#1076;&#1077;&#1083;%20&#1075;&#1077;&#1086;&#1083;&#1086;&#1075;&#1080;&#1080;\&#1054;&#1073;&#1097;&#1080;&#1077;\&#1043;&#1077;&#1086;&#1083;&#1086;&#1075;&#1080;&#1095;&#1077;&#1089;&#1082;&#1080;&#1081;_&#1086;&#1090;&#1076;&#1077;&#1083;\&#1054;&#1082;&#1090;&#1103;&#1073;&#1088;&#1100;-2003\1003gtm.%20&#1050;&#1056;&#1059;&#1053;&#1055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Tailanov.AS\AppData\Local\Microsoft\Windows\INetCache\Content.Outlook\C1UP4MJL\&#1055;&#1054;%20&#1089;&#1082;&#1074;&#1072;&#1078;&#1080;&#1085;%20&#1042;&#1059;%20&#1054;&#1053;&#1043;&#1050;&#1052;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11.20\&#1050;&#1072;&#1088;&#1090;&#1072;%20&#1080;&#1079;&#1086;&#1073;&#1072;&#1088;\&#1074;&#1087;&#1088;\pl_OREN_1020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shchukin.ayu\AppData\Local\Microsoft\Windows\INetCache\Content.Outlook\RJD7M0IC\&#1051;&#1080;&#1089;&#1090;%20Microsoft%20Excel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davydov.dale\Desktop\&#1063;&#1077;&#1083;&#1077;&#1074;&#1086;&#1077;%20&#1088;&#1047;&#1072;&#1073;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08.19\&#1058;&#1056;\08_&#1062;1_&#1058;&#1056;_&#1053;&#1045;&#1060;&#1058;&#1071;&#1053;&#1067;&#1061;_&#1053;&#1040;_&#1040;&#1074;&#1075;&#1091;&#1089;&#1090;_2019&#1075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12.18\&#1058;&#1056;\12_&#1062;1_&#1058;&#1056;_&#1053;&#1045;&#1060;&#1058;&#1071;&#1053;&#1067;&#1061;_&#1053;&#1040;_&#1044;&#1045;&#1050;&#1040;&#1041;&#1056;&#1068;_2018&#1075;_.xlsb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11.18\11_&#1062;1_&#1058;&#1056;_&#1053;&#1045;&#1060;&#1058;&#1071;&#1053;&#1067;&#1061;_&#1053;&#1040;_&#1053;&#1054;&#1071;&#1041;&#1056;&#1068;_2018&#1075;.xlsb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kozlov.dser\AppData\Local\Microsoft\Windows\INetCache\Content.Outlook\MOQML8LF\&#1050;&#1072;&#1088;&#1090;&#1072;%20&#1040;&#1055;&#1042;%20&#1043;&#1055;&#1053;&#1054;%20&#1042;&#1059;%20&#1054;&#1053;&#1043;&#1050;&#1052;_07.01.2020%20(002)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oveva\Downloads\unifloc_vba-master\unifloc_vba-master\UniflocVBA_7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101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рафик ПРС"/>
      <sheetName val="Быстр.расч.глуш."/>
      <sheetName val="Режим"/>
      <sheetName val="Динамика"/>
      <sheetName val="Лист1"/>
      <sheetName val="Каталог"/>
      <sheetName val="План работ"/>
      <sheetName val="Пластовое давление"/>
      <sheetName val="ШГН"/>
      <sheetName val="Расчет ШГН"/>
      <sheetName val="ЭЦН"/>
      <sheetName val="Расчет ЭЦН"/>
      <sheetName val="Нагнетательная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0">
          <cell r="BH30">
            <v>0</v>
          </cell>
        </row>
      </sheetData>
      <sheetData sheetId="9"/>
      <sheetData sheetId="10" refreshError="1">
        <row r="30">
          <cell r="BH30">
            <v>0</v>
          </cell>
        </row>
      </sheetData>
      <sheetData sheetId="11"/>
      <sheetData sheetId="1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g"/>
      <sheetName val="poriv"/>
      <sheetName val="otkluch"/>
      <sheetName val="Запуски-остановки(Бр1)"/>
      <sheetName val="Запуски-остановки(Бр2)"/>
      <sheetName val="Запуски-остановки(Бр3)"/>
      <sheetName val="Простои(Бр1)"/>
      <sheetName val="Простои(Бр2)"/>
      <sheetName val="Простои(Бр3)"/>
      <sheetName val="вывод"/>
      <sheetName val="режим"/>
      <sheetName val="Баланс проекта"/>
      <sheetName val="oxvat"/>
      <sheetName val="Суточный рапорт"/>
      <sheetName val="текущий простой с нач.мес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овый график"/>
      <sheetName val="график"/>
      <sheetName val="режим"/>
      <sheetName val="быстр.расч.глушен."/>
      <sheetName val="дин"/>
      <sheetName val="Фонд"/>
      <sheetName val="техкат"/>
      <sheetName val="Страница 1"/>
      <sheetName val="Лист1"/>
      <sheetName val="страница 2"/>
      <sheetName val="Расчет глушения"/>
      <sheetName val="Расчет на ЭЦ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 руководству"/>
      <sheetName val="Сут. сводка за неделю"/>
      <sheetName val="база общ"/>
      <sheetName val="2003"/>
      <sheetName val="Суточная добыча за неделю"/>
    </sheetNames>
    <sheetDataSet>
      <sheetData sheetId="0" refreshError="1">
        <row r="1">
          <cell r="P1" t="b">
            <v>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port"/>
      <sheetName val="Рапорт"/>
      <sheetName val="Итоги"/>
      <sheetName val="Дельта"/>
      <sheetName val="Фонд скважин"/>
      <sheetName val="Работа бригад ТКРС"/>
      <sheetName val="Простои"/>
      <sheetName val="Потери"/>
      <sheetName val="Анализ"/>
      <sheetName val="Добыча"/>
      <sheetName val="Газ"/>
      <sheetName val="Бурение"/>
      <sheetName val="ГРП, Оптимизация"/>
      <sheetName val="База"/>
      <sheetName val="таблица руководству"/>
    </sheetNames>
    <sheetDataSet>
      <sheetData sheetId="0"/>
      <sheetData sheetId="1" refreshError="1">
        <row r="64">
          <cell r="M64">
            <v>3917</v>
          </cell>
          <cell r="R64">
            <v>3976</v>
          </cell>
          <cell r="W64">
            <v>2091</v>
          </cell>
        </row>
        <row r="65">
          <cell r="M65">
            <v>2321</v>
          </cell>
          <cell r="R65">
            <v>2483</v>
          </cell>
          <cell r="W65">
            <v>1151</v>
          </cell>
        </row>
        <row r="66">
          <cell r="M66">
            <v>1596</v>
          </cell>
          <cell r="R66">
            <v>1493</v>
          </cell>
          <cell r="W66">
            <v>940</v>
          </cell>
        </row>
        <row r="67">
          <cell r="M67">
            <v>1361</v>
          </cell>
          <cell r="R67">
            <v>1198</v>
          </cell>
          <cell r="W67">
            <v>809</v>
          </cell>
        </row>
        <row r="68">
          <cell r="M68">
            <v>835</v>
          </cell>
          <cell r="R68">
            <v>770</v>
          </cell>
          <cell r="W68">
            <v>431</v>
          </cell>
        </row>
        <row r="69">
          <cell r="M69">
            <v>526</v>
          </cell>
          <cell r="R69">
            <v>428</v>
          </cell>
          <cell r="W69">
            <v>378</v>
          </cell>
        </row>
        <row r="72">
          <cell r="C72">
            <v>113</v>
          </cell>
          <cell r="H72">
            <v>3156</v>
          </cell>
          <cell r="M72">
            <v>2821</v>
          </cell>
          <cell r="R72">
            <v>58</v>
          </cell>
          <cell r="W72">
            <v>226</v>
          </cell>
          <cell r="AB72">
            <v>29</v>
          </cell>
        </row>
        <row r="73">
          <cell r="C73">
            <v>106</v>
          </cell>
          <cell r="H73">
            <v>1382</v>
          </cell>
          <cell r="M73">
            <v>1968</v>
          </cell>
          <cell r="R73">
            <v>51</v>
          </cell>
          <cell r="W73">
            <v>109</v>
          </cell>
          <cell r="AB73">
            <v>22</v>
          </cell>
        </row>
        <row r="74">
          <cell r="C74">
            <v>7</v>
          </cell>
          <cell r="H74">
            <v>1774</v>
          </cell>
          <cell r="M74">
            <v>853</v>
          </cell>
          <cell r="R74">
            <v>7</v>
          </cell>
          <cell r="W74">
            <v>117</v>
          </cell>
          <cell r="AB74">
            <v>7</v>
          </cell>
        </row>
        <row r="75">
          <cell r="C75">
            <v>35</v>
          </cell>
          <cell r="H75">
            <v>717</v>
          </cell>
          <cell r="M75">
            <v>852</v>
          </cell>
          <cell r="R75">
            <v>0</v>
          </cell>
          <cell r="W75">
            <v>69</v>
          </cell>
          <cell r="AB75">
            <v>0</v>
          </cell>
        </row>
        <row r="76">
          <cell r="C76">
            <v>35</v>
          </cell>
          <cell r="H76">
            <v>335</v>
          </cell>
          <cell r="M76">
            <v>574</v>
          </cell>
          <cell r="R76">
            <v>0</v>
          </cell>
          <cell r="W76">
            <v>30</v>
          </cell>
          <cell r="AB76">
            <v>0</v>
          </cell>
        </row>
        <row r="77">
          <cell r="C77">
            <v>0</v>
          </cell>
          <cell r="H77">
            <v>382</v>
          </cell>
          <cell r="M77">
            <v>278</v>
          </cell>
          <cell r="R77">
            <v>0</v>
          </cell>
          <cell r="W77">
            <v>39</v>
          </cell>
          <cell r="AB77">
            <v>0</v>
          </cell>
        </row>
        <row r="100">
          <cell r="I100">
            <v>0</v>
          </cell>
          <cell r="J100">
            <v>19</v>
          </cell>
          <cell r="L100">
            <v>0</v>
          </cell>
          <cell r="M100">
            <v>40</v>
          </cell>
          <cell r="O100">
            <v>0</v>
          </cell>
          <cell r="P100">
            <v>16</v>
          </cell>
          <cell r="R100">
            <v>0</v>
          </cell>
          <cell r="S100">
            <v>0</v>
          </cell>
          <cell r="U100">
            <v>0</v>
          </cell>
          <cell r="V100">
            <v>4</v>
          </cell>
          <cell r="X100">
            <v>0</v>
          </cell>
          <cell r="Y100">
            <v>17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</row>
      </sheetData>
      <sheetData sheetId="2" refreshError="1">
        <row r="51">
          <cell r="C51">
            <v>0</v>
          </cell>
          <cell r="D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X51">
            <v>23</v>
          </cell>
          <cell r="Y51">
            <v>22</v>
          </cell>
          <cell r="AA51">
            <v>4</v>
          </cell>
          <cell r="AB51">
            <v>9</v>
          </cell>
        </row>
        <row r="52">
          <cell r="C52">
            <v>0</v>
          </cell>
          <cell r="D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X52">
            <v>137</v>
          </cell>
          <cell r="Y52">
            <v>336.90500000000003</v>
          </cell>
          <cell r="AA52">
            <v>22</v>
          </cell>
          <cell r="AB52">
            <v>130.99299999999999</v>
          </cell>
        </row>
        <row r="53">
          <cell r="C53">
            <v>0</v>
          </cell>
          <cell r="D53">
            <v>0</v>
          </cell>
          <cell r="L53">
            <v>1</v>
          </cell>
          <cell r="M53">
            <v>3</v>
          </cell>
          <cell r="O53">
            <v>0</v>
          </cell>
          <cell r="P53">
            <v>1</v>
          </cell>
          <cell r="X53">
            <v>51</v>
          </cell>
          <cell r="Y53">
            <v>41</v>
          </cell>
          <cell r="AA53">
            <v>9</v>
          </cell>
          <cell r="AB53">
            <v>7</v>
          </cell>
        </row>
        <row r="54">
          <cell r="C54">
            <v>0</v>
          </cell>
          <cell r="D54">
            <v>0</v>
          </cell>
          <cell r="L54">
            <v>5</v>
          </cell>
          <cell r="M54">
            <v>5</v>
          </cell>
          <cell r="O54">
            <v>0</v>
          </cell>
          <cell r="P54">
            <v>4</v>
          </cell>
          <cell r="X54">
            <v>631.5</v>
          </cell>
          <cell r="Y54">
            <v>418</v>
          </cell>
          <cell r="AA54">
            <v>119.69999999999999</v>
          </cell>
          <cell r="AB54">
            <v>33</v>
          </cell>
        </row>
        <row r="55">
          <cell r="C55">
            <v>0</v>
          </cell>
          <cell r="D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X55">
            <v>29</v>
          </cell>
          <cell r="Y55">
            <v>35</v>
          </cell>
          <cell r="AA55">
            <v>7</v>
          </cell>
          <cell r="AB55">
            <v>6</v>
          </cell>
        </row>
        <row r="56">
          <cell r="C56">
            <v>0</v>
          </cell>
          <cell r="D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X56">
            <v>469</v>
          </cell>
          <cell r="Y56">
            <v>865.4</v>
          </cell>
          <cell r="AA56">
            <v>352</v>
          </cell>
          <cell r="AB56">
            <v>131</v>
          </cell>
        </row>
        <row r="57">
          <cell r="C57">
            <v>0</v>
          </cell>
          <cell r="D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X57">
            <v>2</v>
          </cell>
          <cell r="Y57">
            <v>1</v>
          </cell>
          <cell r="AA57">
            <v>0</v>
          </cell>
          <cell r="AB57">
            <v>0</v>
          </cell>
        </row>
        <row r="58">
          <cell r="C58">
            <v>0</v>
          </cell>
          <cell r="D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X58">
            <v>45</v>
          </cell>
          <cell r="Y58">
            <v>34</v>
          </cell>
          <cell r="AA58">
            <v>0</v>
          </cell>
          <cell r="AB58">
            <v>0</v>
          </cell>
        </row>
        <row r="59">
          <cell r="C59">
            <v>0</v>
          </cell>
          <cell r="D59">
            <v>0</v>
          </cell>
          <cell r="L59">
            <v>0</v>
          </cell>
          <cell r="M59">
            <v>0</v>
          </cell>
          <cell r="O59">
            <v>0</v>
          </cell>
          <cell r="P59">
            <v>2</v>
          </cell>
          <cell r="X59">
            <v>17</v>
          </cell>
          <cell r="Y59">
            <v>30</v>
          </cell>
          <cell r="AA59">
            <v>12</v>
          </cell>
          <cell r="AB59">
            <v>7</v>
          </cell>
        </row>
        <row r="60">
          <cell r="C60">
            <v>0</v>
          </cell>
          <cell r="D60">
            <v>0</v>
          </cell>
          <cell r="L60">
            <v>0</v>
          </cell>
          <cell r="M60">
            <v>0</v>
          </cell>
          <cell r="O60">
            <v>0</v>
          </cell>
          <cell r="P60">
            <v>15.95</v>
          </cell>
          <cell r="X60">
            <v>156.70000000000002</v>
          </cell>
          <cell r="Y60">
            <v>238.63</v>
          </cell>
          <cell r="AA60">
            <v>129.5</v>
          </cell>
          <cell r="AB60">
            <v>50.9</v>
          </cell>
        </row>
        <row r="61">
          <cell r="C61">
            <v>0</v>
          </cell>
          <cell r="D61">
            <v>1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X61">
            <v>20</v>
          </cell>
          <cell r="Y61">
            <v>17</v>
          </cell>
          <cell r="AA61">
            <v>11</v>
          </cell>
          <cell r="AB61">
            <v>8</v>
          </cell>
        </row>
        <row r="62">
          <cell r="C62">
            <v>0</v>
          </cell>
          <cell r="D62">
            <v>37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X62">
            <v>412.20000000000073</v>
          </cell>
          <cell r="Y62">
            <v>323</v>
          </cell>
          <cell r="AA62">
            <v>113</v>
          </cell>
          <cell r="AB62">
            <v>128</v>
          </cell>
        </row>
        <row r="63">
          <cell r="C63">
            <v>0</v>
          </cell>
          <cell r="D63">
            <v>0</v>
          </cell>
          <cell r="L63">
            <v>0</v>
          </cell>
          <cell r="M63">
            <v>0</v>
          </cell>
          <cell r="O63">
            <v>1</v>
          </cell>
          <cell r="P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</row>
        <row r="64">
          <cell r="C64">
            <v>0</v>
          </cell>
          <cell r="D64">
            <v>0</v>
          </cell>
          <cell r="L64">
            <v>0</v>
          </cell>
          <cell r="M64">
            <v>0</v>
          </cell>
          <cell r="O64">
            <v>130</v>
          </cell>
          <cell r="P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</row>
        <row r="65">
          <cell r="C65">
            <v>0</v>
          </cell>
          <cell r="D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X65">
            <v>2</v>
          </cell>
          <cell r="Y65">
            <v>4</v>
          </cell>
          <cell r="AA65">
            <v>0</v>
          </cell>
          <cell r="AB65">
            <v>1</v>
          </cell>
        </row>
        <row r="66">
          <cell r="C66">
            <v>0</v>
          </cell>
          <cell r="D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X66">
            <v>11.2</v>
          </cell>
          <cell r="Y66">
            <v>38.900000000000006</v>
          </cell>
          <cell r="AA66">
            <v>0</v>
          </cell>
          <cell r="AB66">
            <v>30.4</v>
          </cell>
        </row>
        <row r="69">
          <cell r="C69">
            <v>1</v>
          </cell>
          <cell r="D69">
            <v>1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X69">
            <v>0</v>
          </cell>
          <cell r="Y69">
            <v>0</v>
          </cell>
          <cell r="AA69">
            <v>1</v>
          </cell>
          <cell r="AB69">
            <v>1</v>
          </cell>
        </row>
        <row r="70">
          <cell r="C70">
            <v>81.2</v>
          </cell>
          <cell r="D70">
            <v>73.5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X70">
            <v>0</v>
          </cell>
          <cell r="Y70">
            <v>0</v>
          </cell>
          <cell r="AA70">
            <v>26.39</v>
          </cell>
          <cell r="AB70">
            <v>36.54</v>
          </cell>
        </row>
        <row r="71">
          <cell r="C71">
            <v>400</v>
          </cell>
          <cell r="D71">
            <v>350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X71">
            <v>0</v>
          </cell>
          <cell r="Y71">
            <v>0</v>
          </cell>
          <cell r="AA71">
            <v>130</v>
          </cell>
          <cell r="AB71">
            <v>180</v>
          </cell>
        </row>
      </sheetData>
      <sheetData sheetId="3"/>
      <sheetData sheetId="4"/>
      <sheetData sheetId="5" refreshError="1">
        <row r="6">
          <cell r="F6">
            <v>78</v>
          </cell>
          <cell r="G6">
            <v>104</v>
          </cell>
          <cell r="J6">
            <v>71</v>
          </cell>
          <cell r="K6">
            <v>95</v>
          </cell>
          <cell r="N6">
            <v>0</v>
          </cell>
          <cell r="O6">
            <v>0</v>
          </cell>
          <cell r="R6">
            <v>7</v>
          </cell>
          <cell r="S6">
            <v>6</v>
          </cell>
          <cell r="V6">
            <v>0</v>
          </cell>
          <cell r="W6">
            <v>3</v>
          </cell>
          <cell r="Z6">
            <v>0</v>
          </cell>
          <cell r="AA6">
            <v>0</v>
          </cell>
          <cell r="AD6">
            <v>71</v>
          </cell>
          <cell r="AE6">
            <v>71</v>
          </cell>
          <cell r="AH6">
            <v>0</v>
          </cell>
          <cell r="AI6">
            <v>11</v>
          </cell>
          <cell r="AL6">
            <v>71</v>
          </cell>
          <cell r="AM6">
            <v>60</v>
          </cell>
          <cell r="AV6">
            <v>880.2</v>
          </cell>
          <cell r="AW6">
            <v>825.25499999999988</v>
          </cell>
        </row>
        <row r="7">
          <cell r="F7">
            <v>30</v>
          </cell>
          <cell r="G7">
            <v>49</v>
          </cell>
          <cell r="J7">
            <v>25</v>
          </cell>
          <cell r="K7">
            <v>44</v>
          </cell>
          <cell r="N7">
            <v>0</v>
          </cell>
          <cell r="O7">
            <v>0</v>
          </cell>
          <cell r="R7">
            <v>5</v>
          </cell>
          <cell r="S7">
            <v>3</v>
          </cell>
          <cell r="V7">
            <v>0</v>
          </cell>
          <cell r="W7">
            <v>2</v>
          </cell>
          <cell r="Z7">
            <v>0</v>
          </cell>
          <cell r="AA7">
            <v>0</v>
          </cell>
          <cell r="AD7">
            <v>25</v>
          </cell>
          <cell r="AE7">
            <v>29</v>
          </cell>
          <cell r="AH7">
            <v>0</v>
          </cell>
          <cell r="AI7">
            <v>0</v>
          </cell>
          <cell r="AL7">
            <v>25</v>
          </cell>
          <cell r="AM7">
            <v>29</v>
          </cell>
          <cell r="AV7">
            <v>274</v>
          </cell>
          <cell r="AW7">
            <v>392.255</v>
          </cell>
        </row>
        <row r="8">
          <cell r="F8">
            <v>48</v>
          </cell>
          <cell r="G8">
            <v>55</v>
          </cell>
          <cell r="J8">
            <v>46</v>
          </cell>
          <cell r="K8">
            <v>51</v>
          </cell>
          <cell r="N8">
            <v>0</v>
          </cell>
          <cell r="O8">
            <v>0</v>
          </cell>
          <cell r="R8">
            <v>2</v>
          </cell>
          <cell r="S8">
            <v>3</v>
          </cell>
          <cell r="V8">
            <v>0</v>
          </cell>
          <cell r="W8">
            <v>1</v>
          </cell>
          <cell r="Z8">
            <v>0</v>
          </cell>
          <cell r="AA8">
            <v>0</v>
          </cell>
          <cell r="AD8">
            <v>46</v>
          </cell>
          <cell r="AE8">
            <v>42</v>
          </cell>
          <cell r="AH8">
            <v>0</v>
          </cell>
          <cell r="AI8">
            <v>11</v>
          </cell>
          <cell r="AL8">
            <v>46</v>
          </cell>
          <cell r="AM8">
            <v>31</v>
          </cell>
          <cell r="AV8">
            <v>606.20000000000005</v>
          </cell>
          <cell r="AW8">
            <v>433</v>
          </cell>
        </row>
        <row r="9">
          <cell r="F9">
            <v>38</v>
          </cell>
          <cell r="G9">
            <v>39</v>
          </cell>
          <cell r="J9">
            <v>33</v>
          </cell>
          <cell r="K9">
            <v>30</v>
          </cell>
          <cell r="N9">
            <v>0</v>
          </cell>
          <cell r="O9">
            <v>0</v>
          </cell>
          <cell r="R9">
            <v>5</v>
          </cell>
          <cell r="S9">
            <v>9</v>
          </cell>
          <cell r="V9">
            <v>0</v>
          </cell>
          <cell r="W9">
            <v>0</v>
          </cell>
          <cell r="Z9">
            <v>0</v>
          </cell>
          <cell r="AA9">
            <v>0</v>
          </cell>
          <cell r="AD9">
            <v>33</v>
          </cell>
          <cell r="AE9">
            <v>35</v>
          </cell>
          <cell r="AH9">
            <v>0</v>
          </cell>
          <cell r="AI9">
            <v>17</v>
          </cell>
          <cell r="AL9">
            <v>33</v>
          </cell>
          <cell r="AM9">
            <v>18</v>
          </cell>
          <cell r="AV9">
            <v>683</v>
          </cell>
          <cell r="AW9">
            <v>672</v>
          </cell>
        </row>
        <row r="10">
          <cell r="F10">
            <v>24</v>
          </cell>
          <cell r="G10">
            <v>21</v>
          </cell>
          <cell r="J10">
            <v>20</v>
          </cell>
          <cell r="K10">
            <v>17</v>
          </cell>
          <cell r="N10">
            <v>0</v>
          </cell>
          <cell r="O10">
            <v>0</v>
          </cell>
          <cell r="R10">
            <v>4</v>
          </cell>
          <cell r="S10">
            <v>4</v>
          </cell>
          <cell r="V10">
            <v>0</v>
          </cell>
          <cell r="W10">
            <v>0</v>
          </cell>
          <cell r="Z10">
            <v>0</v>
          </cell>
          <cell r="AA10">
            <v>0</v>
          </cell>
          <cell r="AD10">
            <v>20</v>
          </cell>
          <cell r="AE10">
            <v>20</v>
          </cell>
          <cell r="AH10">
            <v>0</v>
          </cell>
          <cell r="AI10">
            <v>10</v>
          </cell>
          <cell r="AL10">
            <v>20</v>
          </cell>
          <cell r="AM10">
            <v>10</v>
          </cell>
          <cell r="AV10">
            <v>596</v>
          </cell>
          <cell r="AW10">
            <v>593</v>
          </cell>
        </row>
        <row r="11">
          <cell r="F11">
            <v>6</v>
          </cell>
          <cell r="G11">
            <v>9</v>
          </cell>
          <cell r="J11">
            <v>5</v>
          </cell>
          <cell r="K11">
            <v>5</v>
          </cell>
          <cell r="N11">
            <v>0</v>
          </cell>
          <cell r="O11">
            <v>0</v>
          </cell>
          <cell r="R11">
            <v>1</v>
          </cell>
          <cell r="S11">
            <v>4</v>
          </cell>
          <cell r="V11">
            <v>0</v>
          </cell>
          <cell r="W11">
            <v>0</v>
          </cell>
          <cell r="Z11">
            <v>0</v>
          </cell>
          <cell r="AA11">
            <v>0</v>
          </cell>
          <cell r="AD11">
            <v>5</v>
          </cell>
          <cell r="AE11">
            <v>7</v>
          </cell>
          <cell r="AH11">
            <v>0</v>
          </cell>
          <cell r="AI11">
            <v>5</v>
          </cell>
          <cell r="AL11">
            <v>5</v>
          </cell>
          <cell r="AM11">
            <v>2</v>
          </cell>
          <cell r="AV11">
            <v>27</v>
          </cell>
          <cell r="AW11">
            <v>32</v>
          </cell>
        </row>
        <row r="12">
          <cell r="F12">
            <v>8</v>
          </cell>
          <cell r="G12">
            <v>9</v>
          </cell>
          <cell r="J12">
            <v>8</v>
          </cell>
          <cell r="K12">
            <v>8</v>
          </cell>
          <cell r="N12">
            <v>0</v>
          </cell>
          <cell r="O12">
            <v>0</v>
          </cell>
          <cell r="R12">
            <v>0</v>
          </cell>
          <cell r="S12">
            <v>1</v>
          </cell>
          <cell r="V12">
            <v>0</v>
          </cell>
          <cell r="W12">
            <v>0</v>
          </cell>
          <cell r="Z12">
            <v>0</v>
          </cell>
          <cell r="AA12">
            <v>0</v>
          </cell>
          <cell r="AD12">
            <v>8</v>
          </cell>
          <cell r="AE12">
            <v>8</v>
          </cell>
          <cell r="AH12">
            <v>0</v>
          </cell>
          <cell r="AI12">
            <v>2</v>
          </cell>
          <cell r="AL12">
            <v>8</v>
          </cell>
          <cell r="AM12">
            <v>6</v>
          </cell>
          <cell r="AV12">
            <v>60</v>
          </cell>
          <cell r="AW12">
            <v>47</v>
          </cell>
        </row>
        <row r="13">
          <cell r="F13">
            <v>2</v>
          </cell>
          <cell r="G13">
            <v>1</v>
          </cell>
          <cell r="J13">
            <v>2</v>
          </cell>
          <cell r="K13">
            <v>1</v>
          </cell>
          <cell r="N13">
            <v>0</v>
          </cell>
          <cell r="O13">
            <v>0</v>
          </cell>
          <cell r="R13">
            <v>0</v>
          </cell>
          <cell r="S13">
            <v>0</v>
          </cell>
          <cell r="V13">
            <v>0</v>
          </cell>
          <cell r="W13">
            <v>0</v>
          </cell>
          <cell r="Z13">
            <v>0</v>
          </cell>
          <cell r="AA13">
            <v>0</v>
          </cell>
          <cell r="AD13">
            <v>2</v>
          </cell>
          <cell r="AE13">
            <v>1</v>
          </cell>
          <cell r="AH13">
            <v>0</v>
          </cell>
          <cell r="AI13">
            <v>1</v>
          </cell>
          <cell r="AL13">
            <v>2</v>
          </cell>
          <cell r="AM13">
            <v>0</v>
          </cell>
          <cell r="AV13">
            <v>69</v>
          </cell>
          <cell r="AW13">
            <v>68</v>
          </cell>
        </row>
        <row r="14">
          <cell r="F14">
            <v>33</v>
          </cell>
          <cell r="G14">
            <v>24</v>
          </cell>
          <cell r="J14">
            <v>27</v>
          </cell>
          <cell r="K14">
            <v>21</v>
          </cell>
          <cell r="N14">
            <v>0</v>
          </cell>
          <cell r="O14">
            <v>0</v>
          </cell>
          <cell r="R14">
            <v>6</v>
          </cell>
          <cell r="S14">
            <v>3</v>
          </cell>
          <cell r="V14">
            <v>0</v>
          </cell>
          <cell r="W14">
            <v>0</v>
          </cell>
          <cell r="Z14">
            <v>0</v>
          </cell>
          <cell r="AA14">
            <v>0</v>
          </cell>
          <cell r="AD14">
            <v>23</v>
          </cell>
          <cell r="AE14">
            <v>21</v>
          </cell>
          <cell r="AH14">
            <v>0</v>
          </cell>
          <cell r="AI14">
            <v>5</v>
          </cell>
          <cell r="AL14">
            <v>23</v>
          </cell>
          <cell r="AM14">
            <v>16</v>
          </cell>
          <cell r="AV14">
            <v>190.2</v>
          </cell>
          <cell r="AW14">
            <v>251.00475</v>
          </cell>
        </row>
        <row r="15">
          <cell r="F15">
            <v>17</v>
          </cell>
          <cell r="G15">
            <v>23</v>
          </cell>
          <cell r="J15">
            <v>16</v>
          </cell>
          <cell r="K15">
            <v>22</v>
          </cell>
          <cell r="N15">
            <v>0</v>
          </cell>
          <cell r="O15">
            <v>0</v>
          </cell>
          <cell r="R15">
            <v>1</v>
          </cell>
          <cell r="S15">
            <v>1</v>
          </cell>
          <cell r="V15">
            <v>0</v>
          </cell>
          <cell r="W15">
            <v>0</v>
          </cell>
          <cell r="Z15">
            <v>0</v>
          </cell>
          <cell r="AA15">
            <v>0</v>
          </cell>
          <cell r="AD15">
            <v>16</v>
          </cell>
          <cell r="AE15">
            <v>19</v>
          </cell>
          <cell r="AH15">
            <v>4</v>
          </cell>
          <cell r="AI15">
            <v>8</v>
          </cell>
          <cell r="AL15">
            <v>12</v>
          </cell>
          <cell r="AM15">
            <v>11</v>
          </cell>
          <cell r="AV15">
            <v>467</v>
          </cell>
          <cell r="AW15">
            <v>501</v>
          </cell>
        </row>
        <row r="16">
          <cell r="F16">
            <v>5</v>
          </cell>
          <cell r="G16">
            <v>7</v>
          </cell>
          <cell r="J16">
            <v>5</v>
          </cell>
          <cell r="K16">
            <v>7</v>
          </cell>
          <cell r="N16">
            <v>0</v>
          </cell>
          <cell r="O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Z16">
            <v>0</v>
          </cell>
          <cell r="AA16">
            <v>0</v>
          </cell>
          <cell r="AD16">
            <v>5</v>
          </cell>
          <cell r="AE16">
            <v>9</v>
          </cell>
          <cell r="AH16">
            <v>0</v>
          </cell>
          <cell r="AI16">
            <v>4</v>
          </cell>
          <cell r="AL16">
            <v>5</v>
          </cell>
          <cell r="AM16">
            <v>5</v>
          </cell>
          <cell r="AV16">
            <v>105</v>
          </cell>
          <cell r="AW16">
            <v>194</v>
          </cell>
        </row>
        <row r="17">
          <cell r="F17">
            <v>9</v>
          </cell>
          <cell r="G17">
            <v>10</v>
          </cell>
          <cell r="J17">
            <v>9</v>
          </cell>
          <cell r="K17">
            <v>10</v>
          </cell>
          <cell r="N17">
            <v>0</v>
          </cell>
          <cell r="O17">
            <v>0</v>
          </cell>
          <cell r="R17">
            <v>0</v>
          </cell>
          <cell r="S17">
            <v>0</v>
          </cell>
          <cell r="V17">
            <v>0</v>
          </cell>
          <cell r="W17">
            <v>0</v>
          </cell>
          <cell r="Z17">
            <v>0</v>
          </cell>
          <cell r="AA17">
            <v>0</v>
          </cell>
          <cell r="AD17">
            <v>9</v>
          </cell>
          <cell r="AE17">
            <v>7</v>
          </cell>
          <cell r="AH17">
            <v>2</v>
          </cell>
          <cell r="AI17">
            <v>2</v>
          </cell>
          <cell r="AL17">
            <v>7</v>
          </cell>
          <cell r="AM17">
            <v>5</v>
          </cell>
          <cell r="AV17">
            <v>312</v>
          </cell>
          <cell r="AW17">
            <v>279</v>
          </cell>
        </row>
        <row r="18">
          <cell r="F18">
            <v>0</v>
          </cell>
          <cell r="G18">
            <v>0</v>
          </cell>
          <cell r="J18">
            <v>0</v>
          </cell>
          <cell r="K18">
            <v>0</v>
          </cell>
          <cell r="N18">
            <v>0</v>
          </cell>
          <cell r="O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Z18">
            <v>0</v>
          </cell>
          <cell r="AA18">
            <v>0</v>
          </cell>
          <cell r="AD18">
            <v>0</v>
          </cell>
          <cell r="AE18">
            <v>0</v>
          </cell>
          <cell r="AH18">
            <v>0</v>
          </cell>
          <cell r="AI18">
            <v>0</v>
          </cell>
          <cell r="AL18">
            <v>0</v>
          </cell>
          <cell r="AM18">
            <v>0</v>
          </cell>
          <cell r="AV18">
            <v>0</v>
          </cell>
          <cell r="AW18">
            <v>0</v>
          </cell>
        </row>
        <row r="19">
          <cell r="F19">
            <v>3</v>
          </cell>
          <cell r="G19">
            <v>6</v>
          </cell>
          <cell r="J19">
            <v>2</v>
          </cell>
          <cell r="K19">
            <v>5</v>
          </cell>
          <cell r="N19">
            <v>0</v>
          </cell>
          <cell r="O19">
            <v>0</v>
          </cell>
          <cell r="R19">
            <v>1</v>
          </cell>
          <cell r="S19">
            <v>1</v>
          </cell>
          <cell r="V19">
            <v>0</v>
          </cell>
          <cell r="W19">
            <v>0</v>
          </cell>
          <cell r="Z19">
            <v>0</v>
          </cell>
          <cell r="AA19">
            <v>0</v>
          </cell>
          <cell r="AD19">
            <v>2</v>
          </cell>
          <cell r="AE19">
            <v>3</v>
          </cell>
          <cell r="AH19">
            <v>2</v>
          </cell>
          <cell r="AI19">
            <v>2</v>
          </cell>
          <cell r="AL19">
            <v>0</v>
          </cell>
          <cell r="AM19">
            <v>1</v>
          </cell>
          <cell r="AV19">
            <v>50</v>
          </cell>
          <cell r="AW19">
            <v>28</v>
          </cell>
        </row>
        <row r="20">
          <cell r="F20">
            <v>0</v>
          </cell>
          <cell r="G20">
            <v>0</v>
          </cell>
          <cell r="J20">
            <v>0</v>
          </cell>
          <cell r="K20">
            <v>0</v>
          </cell>
          <cell r="N20">
            <v>0</v>
          </cell>
          <cell r="O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Z20">
            <v>0</v>
          </cell>
          <cell r="AA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L20">
            <v>0</v>
          </cell>
          <cell r="AM20">
            <v>0</v>
          </cell>
          <cell r="AV20">
            <v>0</v>
          </cell>
          <cell r="AW20">
            <v>0</v>
          </cell>
        </row>
        <row r="21">
          <cell r="F21">
            <v>2</v>
          </cell>
          <cell r="G21">
            <v>2</v>
          </cell>
          <cell r="J21">
            <v>2</v>
          </cell>
          <cell r="K21">
            <v>1</v>
          </cell>
          <cell r="N21">
            <v>0</v>
          </cell>
          <cell r="O21">
            <v>0</v>
          </cell>
          <cell r="R21">
            <v>0</v>
          </cell>
          <cell r="S21">
            <v>1</v>
          </cell>
          <cell r="V21">
            <v>0</v>
          </cell>
          <cell r="W21">
            <v>0</v>
          </cell>
          <cell r="Z21">
            <v>0</v>
          </cell>
          <cell r="AA21">
            <v>0</v>
          </cell>
          <cell r="AD21">
            <v>2</v>
          </cell>
          <cell r="AE21">
            <v>1</v>
          </cell>
          <cell r="AH21">
            <v>0</v>
          </cell>
          <cell r="AI21">
            <v>0</v>
          </cell>
          <cell r="AL21">
            <v>2</v>
          </cell>
          <cell r="AM21">
            <v>1</v>
          </cell>
          <cell r="AV21">
            <v>16.5</v>
          </cell>
          <cell r="AW21">
            <v>3.6</v>
          </cell>
        </row>
        <row r="33">
          <cell r="F33">
            <v>3</v>
          </cell>
          <cell r="G33">
            <v>8</v>
          </cell>
          <cell r="J33">
            <v>1</v>
          </cell>
          <cell r="K33">
            <v>1</v>
          </cell>
          <cell r="N33">
            <v>2</v>
          </cell>
          <cell r="O33">
            <v>4</v>
          </cell>
          <cell r="R33">
            <v>0</v>
          </cell>
          <cell r="S33">
            <v>3</v>
          </cell>
          <cell r="AD33">
            <v>35</v>
          </cell>
          <cell r="AE33">
            <v>12.311</v>
          </cell>
        </row>
        <row r="34">
          <cell r="F34">
            <v>2</v>
          </cell>
          <cell r="G34">
            <v>6</v>
          </cell>
          <cell r="J34">
            <v>0</v>
          </cell>
          <cell r="K34">
            <v>1</v>
          </cell>
          <cell r="N34">
            <v>2</v>
          </cell>
          <cell r="O34">
            <v>4</v>
          </cell>
          <cell r="R34">
            <v>0</v>
          </cell>
          <cell r="S34">
            <v>1</v>
          </cell>
          <cell r="AD34">
            <v>0</v>
          </cell>
          <cell r="AE34">
            <v>12.311</v>
          </cell>
        </row>
        <row r="35">
          <cell r="F35">
            <v>1</v>
          </cell>
          <cell r="G35">
            <v>2</v>
          </cell>
          <cell r="J35">
            <v>1</v>
          </cell>
          <cell r="K35">
            <v>0</v>
          </cell>
          <cell r="N35">
            <v>0</v>
          </cell>
          <cell r="O35">
            <v>0</v>
          </cell>
          <cell r="R35">
            <v>0</v>
          </cell>
          <cell r="S35">
            <v>2</v>
          </cell>
          <cell r="AD35">
            <v>35</v>
          </cell>
          <cell r="AE35">
            <v>0</v>
          </cell>
        </row>
        <row r="36">
          <cell r="F36">
            <v>0</v>
          </cell>
          <cell r="G36">
            <v>5</v>
          </cell>
          <cell r="J36">
            <v>0</v>
          </cell>
          <cell r="K36">
            <v>3</v>
          </cell>
          <cell r="N36">
            <v>0</v>
          </cell>
          <cell r="O36">
            <v>1</v>
          </cell>
          <cell r="R36">
            <v>0</v>
          </cell>
          <cell r="S36">
            <v>1</v>
          </cell>
          <cell r="AD36">
            <v>0</v>
          </cell>
          <cell r="AE36">
            <v>40</v>
          </cell>
        </row>
        <row r="37">
          <cell r="F37">
            <v>1</v>
          </cell>
          <cell r="G37">
            <v>1</v>
          </cell>
          <cell r="J37">
            <v>1</v>
          </cell>
          <cell r="K37">
            <v>1</v>
          </cell>
          <cell r="N37">
            <v>0</v>
          </cell>
          <cell r="O37">
            <v>0</v>
          </cell>
          <cell r="R37">
            <v>0</v>
          </cell>
          <cell r="S37">
            <v>0</v>
          </cell>
          <cell r="AD37">
            <v>25</v>
          </cell>
          <cell r="AE37">
            <v>25</v>
          </cell>
        </row>
        <row r="38">
          <cell r="F38">
            <v>2</v>
          </cell>
          <cell r="G38">
            <v>8</v>
          </cell>
          <cell r="J38">
            <v>1</v>
          </cell>
          <cell r="K38">
            <v>6</v>
          </cell>
          <cell r="N38">
            <v>1</v>
          </cell>
          <cell r="O38">
            <v>2</v>
          </cell>
          <cell r="R38">
            <v>0</v>
          </cell>
          <cell r="S38">
            <v>0</v>
          </cell>
          <cell r="AD38">
            <v>8.1999999999999993</v>
          </cell>
          <cell r="AE38">
            <v>63.2</v>
          </cell>
        </row>
        <row r="39">
          <cell r="F39">
            <v>3</v>
          </cell>
          <cell r="G39">
            <v>4</v>
          </cell>
          <cell r="J39">
            <v>2</v>
          </cell>
          <cell r="K39">
            <v>2</v>
          </cell>
          <cell r="N39">
            <v>1</v>
          </cell>
          <cell r="O39">
            <v>0</v>
          </cell>
          <cell r="R39">
            <v>0</v>
          </cell>
          <cell r="S39">
            <v>2</v>
          </cell>
          <cell r="AD39">
            <v>67</v>
          </cell>
          <cell r="AE39">
            <v>112</v>
          </cell>
        </row>
        <row r="40">
          <cell r="F40">
            <v>2</v>
          </cell>
          <cell r="G40">
            <v>1</v>
          </cell>
          <cell r="J40">
            <v>1</v>
          </cell>
          <cell r="K40">
            <v>0</v>
          </cell>
          <cell r="N40">
            <v>1</v>
          </cell>
          <cell r="O40">
            <v>0</v>
          </cell>
          <cell r="R40">
            <v>0</v>
          </cell>
          <cell r="S40">
            <v>1</v>
          </cell>
          <cell r="AD40">
            <v>27</v>
          </cell>
          <cell r="AE40">
            <v>0</v>
          </cell>
        </row>
        <row r="41">
          <cell r="F41">
            <v>0</v>
          </cell>
          <cell r="G41">
            <v>1</v>
          </cell>
          <cell r="J41">
            <v>0</v>
          </cell>
          <cell r="K41">
            <v>1</v>
          </cell>
          <cell r="N41">
            <v>0</v>
          </cell>
          <cell r="O41">
            <v>0</v>
          </cell>
          <cell r="R41">
            <v>0</v>
          </cell>
          <cell r="S41">
            <v>0</v>
          </cell>
          <cell r="AD41">
            <v>0</v>
          </cell>
          <cell r="AE41">
            <v>71</v>
          </cell>
        </row>
        <row r="42">
          <cell r="F42">
            <v>0</v>
          </cell>
          <cell r="G42">
            <v>0</v>
          </cell>
          <cell r="J42">
            <v>0</v>
          </cell>
          <cell r="K42">
            <v>0</v>
          </cell>
          <cell r="N42">
            <v>0</v>
          </cell>
          <cell r="O42">
            <v>0</v>
          </cell>
          <cell r="R42">
            <v>0</v>
          </cell>
          <cell r="S42">
            <v>0</v>
          </cell>
          <cell r="AD42">
            <v>0</v>
          </cell>
          <cell r="AE42">
            <v>0</v>
          </cell>
        </row>
        <row r="43">
          <cell r="F43">
            <v>1</v>
          </cell>
          <cell r="G43">
            <v>2</v>
          </cell>
          <cell r="J43">
            <v>1</v>
          </cell>
          <cell r="K43">
            <v>1</v>
          </cell>
          <cell r="N43">
            <v>0</v>
          </cell>
          <cell r="O43">
            <v>0</v>
          </cell>
          <cell r="R43">
            <v>0</v>
          </cell>
          <cell r="S43">
            <v>1</v>
          </cell>
          <cell r="AD43">
            <v>40</v>
          </cell>
          <cell r="AE43">
            <v>41</v>
          </cell>
        </row>
        <row r="44">
          <cell r="F44">
            <v>1</v>
          </cell>
          <cell r="G44">
            <v>0</v>
          </cell>
          <cell r="J44">
            <v>1</v>
          </cell>
          <cell r="K44">
            <v>0</v>
          </cell>
          <cell r="N44">
            <v>0</v>
          </cell>
          <cell r="O44">
            <v>0</v>
          </cell>
          <cell r="R44">
            <v>0</v>
          </cell>
          <cell r="S44">
            <v>0</v>
          </cell>
          <cell r="AD44">
            <v>20</v>
          </cell>
          <cell r="AE44">
            <v>0</v>
          </cell>
        </row>
        <row r="45">
          <cell r="F45">
            <v>0</v>
          </cell>
          <cell r="G45">
            <v>0</v>
          </cell>
          <cell r="J45">
            <v>0</v>
          </cell>
          <cell r="K45">
            <v>0</v>
          </cell>
          <cell r="N45">
            <v>0</v>
          </cell>
          <cell r="O45">
            <v>0</v>
          </cell>
          <cell r="R45">
            <v>0</v>
          </cell>
          <cell r="S45">
            <v>0</v>
          </cell>
          <cell r="AD45">
            <v>0</v>
          </cell>
          <cell r="AE45">
            <v>0</v>
          </cell>
        </row>
      </sheetData>
      <sheetData sheetId="6" refreshError="1">
        <row r="7">
          <cell r="F7">
            <v>65</v>
          </cell>
          <cell r="H7">
            <v>48</v>
          </cell>
          <cell r="J7">
            <v>0</v>
          </cell>
          <cell r="L7">
            <v>0</v>
          </cell>
          <cell r="N7">
            <v>42</v>
          </cell>
          <cell r="P7">
            <v>42</v>
          </cell>
          <cell r="R7">
            <v>0</v>
          </cell>
          <cell r="T7">
            <v>0</v>
          </cell>
          <cell r="V7">
            <v>0</v>
          </cell>
          <cell r="X7">
            <v>6</v>
          </cell>
          <cell r="Z7">
            <v>0</v>
          </cell>
          <cell r="AB7">
            <v>0</v>
          </cell>
          <cell r="AD7">
            <v>0</v>
          </cell>
          <cell r="AF7">
            <v>17</v>
          </cell>
          <cell r="AH7">
            <v>4</v>
          </cell>
          <cell r="AJ7">
            <v>0</v>
          </cell>
          <cell r="AL7">
            <v>4</v>
          </cell>
          <cell r="AN7">
            <v>0</v>
          </cell>
          <cell r="AP7">
            <v>0</v>
          </cell>
          <cell r="AR7">
            <v>0</v>
          </cell>
          <cell r="AT7">
            <v>13</v>
          </cell>
          <cell r="AV7">
            <v>0</v>
          </cell>
          <cell r="AX7">
            <v>13</v>
          </cell>
          <cell r="AZ7">
            <v>0</v>
          </cell>
          <cell r="BB7">
            <v>0</v>
          </cell>
          <cell r="BD7">
            <v>0</v>
          </cell>
          <cell r="BF7">
            <v>0</v>
          </cell>
          <cell r="BH7">
            <v>0</v>
          </cell>
          <cell r="BJ7">
            <v>0</v>
          </cell>
          <cell r="BL7">
            <v>0</v>
          </cell>
          <cell r="BN7">
            <v>0</v>
          </cell>
          <cell r="BP7">
            <v>0</v>
          </cell>
        </row>
        <row r="8">
          <cell r="F8">
            <v>8</v>
          </cell>
          <cell r="H8">
            <v>8</v>
          </cell>
          <cell r="J8">
            <v>0</v>
          </cell>
          <cell r="L8">
            <v>0</v>
          </cell>
          <cell r="N8">
            <v>8</v>
          </cell>
          <cell r="P8">
            <v>8</v>
          </cell>
          <cell r="R8">
            <v>0</v>
          </cell>
          <cell r="T8">
            <v>0</v>
          </cell>
          <cell r="V8">
            <v>0</v>
          </cell>
          <cell r="X8">
            <v>0</v>
          </cell>
          <cell r="Z8">
            <v>0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L8">
            <v>0</v>
          </cell>
          <cell r="AN8">
            <v>0</v>
          </cell>
          <cell r="AP8">
            <v>0</v>
          </cell>
          <cell r="AR8">
            <v>0</v>
          </cell>
          <cell r="AT8">
            <v>0</v>
          </cell>
          <cell r="AV8">
            <v>0</v>
          </cell>
          <cell r="AX8">
            <v>0</v>
          </cell>
          <cell r="AZ8">
            <v>0</v>
          </cell>
          <cell r="BB8">
            <v>0</v>
          </cell>
          <cell r="BD8">
            <v>0</v>
          </cell>
          <cell r="BF8">
            <v>0</v>
          </cell>
          <cell r="BH8">
            <v>0</v>
          </cell>
          <cell r="BJ8">
            <v>0</v>
          </cell>
          <cell r="BL8">
            <v>0</v>
          </cell>
          <cell r="BN8">
            <v>0</v>
          </cell>
          <cell r="BP8">
            <v>0</v>
          </cell>
        </row>
        <row r="9">
          <cell r="F9">
            <v>57</v>
          </cell>
          <cell r="H9">
            <v>40</v>
          </cell>
          <cell r="J9">
            <v>0</v>
          </cell>
          <cell r="L9">
            <v>0</v>
          </cell>
          <cell r="N9">
            <v>34</v>
          </cell>
          <cell r="P9">
            <v>34</v>
          </cell>
          <cell r="R9">
            <v>0</v>
          </cell>
          <cell r="T9">
            <v>0</v>
          </cell>
          <cell r="V9">
            <v>0</v>
          </cell>
          <cell r="X9">
            <v>6</v>
          </cell>
          <cell r="Z9">
            <v>0</v>
          </cell>
          <cell r="AB9">
            <v>0</v>
          </cell>
          <cell r="AD9">
            <v>0</v>
          </cell>
          <cell r="AF9">
            <v>17</v>
          </cell>
          <cell r="AH9">
            <v>4</v>
          </cell>
          <cell r="AJ9">
            <v>0</v>
          </cell>
          <cell r="AL9">
            <v>4</v>
          </cell>
          <cell r="AN9">
            <v>0</v>
          </cell>
          <cell r="AP9">
            <v>0</v>
          </cell>
          <cell r="AR9">
            <v>0</v>
          </cell>
          <cell r="AT9">
            <v>13</v>
          </cell>
          <cell r="AV9">
            <v>0</v>
          </cell>
          <cell r="AX9">
            <v>13</v>
          </cell>
          <cell r="AZ9">
            <v>0</v>
          </cell>
          <cell r="BB9">
            <v>0</v>
          </cell>
          <cell r="BD9">
            <v>0</v>
          </cell>
          <cell r="BF9">
            <v>0</v>
          </cell>
          <cell r="BH9">
            <v>0</v>
          </cell>
          <cell r="BJ9">
            <v>0</v>
          </cell>
          <cell r="BL9">
            <v>0</v>
          </cell>
          <cell r="BN9">
            <v>0</v>
          </cell>
          <cell r="BP9">
            <v>0</v>
          </cell>
        </row>
        <row r="10">
          <cell r="F10">
            <v>85</v>
          </cell>
          <cell r="H10">
            <v>34.5</v>
          </cell>
          <cell r="J10">
            <v>0</v>
          </cell>
          <cell r="L10">
            <v>0</v>
          </cell>
          <cell r="N10">
            <v>0</v>
          </cell>
          <cell r="P10">
            <v>0</v>
          </cell>
          <cell r="R10">
            <v>0</v>
          </cell>
          <cell r="T10">
            <v>0</v>
          </cell>
          <cell r="V10">
            <v>34.5</v>
          </cell>
          <cell r="X10">
            <v>0</v>
          </cell>
          <cell r="Z10">
            <v>0</v>
          </cell>
          <cell r="AB10">
            <v>0</v>
          </cell>
          <cell r="AD10">
            <v>0</v>
          </cell>
          <cell r="AF10">
            <v>42.5</v>
          </cell>
          <cell r="AH10">
            <v>0</v>
          </cell>
          <cell r="AJ10">
            <v>0</v>
          </cell>
          <cell r="AL10">
            <v>0</v>
          </cell>
          <cell r="AN10">
            <v>0</v>
          </cell>
          <cell r="AP10">
            <v>0</v>
          </cell>
          <cell r="AR10">
            <v>0</v>
          </cell>
          <cell r="AT10">
            <v>31.5</v>
          </cell>
          <cell r="AV10">
            <v>0</v>
          </cell>
          <cell r="AX10">
            <v>31.5</v>
          </cell>
          <cell r="AZ10">
            <v>0</v>
          </cell>
          <cell r="BB10">
            <v>0</v>
          </cell>
          <cell r="BD10">
            <v>11</v>
          </cell>
          <cell r="BF10">
            <v>0</v>
          </cell>
          <cell r="BH10">
            <v>0</v>
          </cell>
          <cell r="BJ10">
            <v>8</v>
          </cell>
          <cell r="BL10">
            <v>0</v>
          </cell>
          <cell r="BN10">
            <v>0</v>
          </cell>
          <cell r="BP10">
            <v>0</v>
          </cell>
        </row>
        <row r="11">
          <cell r="F11">
            <v>0</v>
          </cell>
          <cell r="H11">
            <v>0</v>
          </cell>
          <cell r="J11">
            <v>0</v>
          </cell>
          <cell r="L11">
            <v>0</v>
          </cell>
          <cell r="N11">
            <v>0</v>
          </cell>
          <cell r="P11">
            <v>0</v>
          </cell>
          <cell r="R11">
            <v>0</v>
          </cell>
          <cell r="T11">
            <v>0</v>
          </cell>
          <cell r="V11">
            <v>0</v>
          </cell>
          <cell r="X11">
            <v>0</v>
          </cell>
          <cell r="Z11">
            <v>0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L11">
            <v>0</v>
          </cell>
          <cell r="AN11">
            <v>0</v>
          </cell>
          <cell r="AP11">
            <v>0</v>
          </cell>
          <cell r="AR11">
            <v>0</v>
          </cell>
          <cell r="AT11">
            <v>0</v>
          </cell>
          <cell r="AV11">
            <v>0</v>
          </cell>
          <cell r="AX11">
            <v>0</v>
          </cell>
          <cell r="AZ11">
            <v>0</v>
          </cell>
          <cell r="BB11">
            <v>0</v>
          </cell>
          <cell r="BD11">
            <v>0</v>
          </cell>
          <cell r="BF11">
            <v>0</v>
          </cell>
          <cell r="BH11">
            <v>0</v>
          </cell>
          <cell r="BJ11">
            <v>0</v>
          </cell>
          <cell r="BL11">
            <v>0</v>
          </cell>
          <cell r="BN11">
            <v>0</v>
          </cell>
          <cell r="BP11">
            <v>0</v>
          </cell>
        </row>
        <row r="12">
          <cell r="F12">
            <v>57</v>
          </cell>
          <cell r="H12">
            <v>15</v>
          </cell>
          <cell r="J12">
            <v>0</v>
          </cell>
          <cell r="L12">
            <v>9</v>
          </cell>
          <cell r="N12">
            <v>0</v>
          </cell>
          <cell r="P12">
            <v>0</v>
          </cell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6</v>
          </cell>
          <cell r="AF12">
            <v>36</v>
          </cell>
          <cell r="AH12">
            <v>18</v>
          </cell>
          <cell r="AJ12">
            <v>0</v>
          </cell>
          <cell r="AL12">
            <v>18</v>
          </cell>
          <cell r="AN12">
            <v>18</v>
          </cell>
          <cell r="AP12">
            <v>0</v>
          </cell>
          <cell r="AR12">
            <v>18</v>
          </cell>
          <cell r="AT12">
            <v>0</v>
          </cell>
          <cell r="AV12">
            <v>0</v>
          </cell>
          <cell r="AX12">
            <v>0</v>
          </cell>
          <cell r="AZ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6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</row>
        <row r="13">
          <cell r="F13">
            <v>29</v>
          </cell>
          <cell r="H13">
            <v>0</v>
          </cell>
          <cell r="J13">
            <v>0</v>
          </cell>
          <cell r="L13">
            <v>0</v>
          </cell>
          <cell r="N13">
            <v>0</v>
          </cell>
          <cell r="P13">
            <v>0</v>
          </cell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12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12</v>
          </cell>
          <cell r="AV13">
            <v>12</v>
          </cell>
          <cell r="AX13">
            <v>0</v>
          </cell>
          <cell r="AZ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17</v>
          </cell>
          <cell r="BL13">
            <v>0</v>
          </cell>
          <cell r="BN13">
            <v>0</v>
          </cell>
          <cell r="BP13">
            <v>0</v>
          </cell>
        </row>
        <row r="14">
          <cell r="F14">
            <v>17</v>
          </cell>
          <cell r="H14">
            <v>0</v>
          </cell>
          <cell r="J14">
            <v>0</v>
          </cell>
          <cell r="L14">
            <v>0</v>
          </cell>
          <cell r="N14">
            <v>0</v>
          </cell>
          <cell r="P14">
            <v>0</v>
          </cell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12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12</v>
          </cell>
          <cell r="AV14">
            <v>12</v>
          </cell>
          <cell r="AX14">
            <v>0</v>
          </cell>
          <cell r="AZ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5</v>
          </cell>
          <cell r="BL14">
            <v>0</v>
          </cell>
          <cell r="BN14">
            <v>0</v>
          </cell>
          <cell r="BP14">
            <v>0</v>
          </cell>
        </row>
        <row r="15">
          <cell r="F15">
            <v>0</v>
          </cell>
          <cell r="H15">
            <v>0</v>
          </cell>
          <cell r="J15">
            <v>0</v>
          </cell>
          <cell r="L15">
            <v>0</v>
          </cell>
          <cell r="N15">
            <v>0</v>
          </cell>
          <cell r="P15">
            <v>0</v>
          </cell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AV15">
            <v>0</v>
          </cell>
          <cell r="AX15">
            <v>0</v>
          </cell>
          <cell r="AZ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</row>
        <row r="16">
          <cell r="F16">
            <v>0</v>
          </cell>
          <cell r="H16">
            <v>0</v>
          </cell>
          <cell r="J16">
            <v>0</v>
          </cell>
          <cell r="L16">
            <v>0</v>
          </cell>
          <cell r="N16">
            <v>0</v>
          </cell>
          <cell r="P16">
            <v>0</v>
          </cell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AV16">
            <v>0</v>
          </cell>
          <cell r="AX16">
            <v>0</v>
          </cell>
          <cell r="AZ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</row>
        <row r="17">
          <cell r="F17">
            <v>12</v>
          </cell>
          <cell r="H17">
            <v>0</v>
          </cell>
          <cell r="J17">
            <v>0</v>
          </cell>
          <cell r="L17">
            <v>0</v>
          </cell>
          <cell r="N17">
            <v>0</v>
          </cell>
          <cell r="P17">
            <v>0</v>
          </cell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AV17">
            <v>0</v>
          </cell>
          <cell r="AX17">
            <v>0</v>
          </cell>
          <cell r="AZ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12</v>
          </cell>
          <cell r="BL17">
            <v>0</v>
          </cell>
          <cell r="BN17">
            <v>0</v>
          </cell>
          <cell r="BP17">
            <v>0</v>
          </cell>
        </row>
        <row r="18">
          <cell r="F18">
            <v>0</v>
          </cell>
          <cell r="H18">
            <v>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AV18">
            <v>0</v>
          </cell>
          <cell r="AX18">
            <v>0</v>
          </cell>
          <cell r="AZ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</row>
        <row r="19">
          <cell r="F19">
            <v>0</v>
          </cell>
          <cell r="H19">
            <v>0</v>
          </cell>
          <cell r="J19">
            <v>0</v>
          </cell>
          <cell r="L19">
            <v>0</v>
          </cell>
          <cell r="N19">
            <v>0</v>
          </cell>
          <cell r="P19">
            <v>0</v>
          </cell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AV19">
            <v>0</v>
          </cell>
          <cell r="AX19">
            <v>0</v>
          </cell>
          <cell r="AZ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</row>
        <row r="31">
          <cell r="F31">
            <v>67</v>
          </cell>
          <cell r="H31">
            <v>0</v>
          </cell>
          <cell r="J31">
            <v>0</v>
          </cell>
          <cell r="L31">
            <v>0</v>
          </cell>
          <cell r="N31">
            <v>0</v>
          </cell>
          <cell r="P31">
            <v>0</v>
          </cell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55</v>
          </cell>
          <cell r="AH31">
            <v>0</v>
          </cell>
          <cell r="AJ31">
            <v>0</v>
          </cell>
          <cell r="AL31">
            <v>0</v>
          </cell>
          <cell r="AN31">
            <v>13</v>
          </cell>
          <cell r="AP31">
            <v>6</v>
          </cell>
          <cell r="AR31">
            <v>7</v>
          </cell>
          <cell r="AT31">
            <v>0</v>
          </cell>
          <cell r="AV31">
            <v>0</v>
          </cell>
          <cell r="AX31">
            <v>0</v>
          </cell>
          <cell r="AZ31">
            <v>0</v>
          </cell>
          <cell r="BB31">
            <v>0</v>
          </cell>
          <cell r="BD31">
            <v>42</v>
          </cell>
          <cell r="BF31">
            <v>0</v>
          </cell>
          <cell r="BH31">
            <v>12</v>
          </cell>
          <cell r="BJ31">
            <v>0</v>
          </cell>
          <cell r="BL31">
            <v>0</v>
          </cell>
          <cell r="BN31">
            <v>0</v>
          </cell>
          <cell r="BP31">
            <v>0</v>
          </cell>
        </row>
        <row r="32">
          <cell r="F32">
            <v>0</v>
          </cell>
          <cell r="H32">
            <v>0</v>
          </cell>
          <cell r="J32">
            <v>0</v>
          </cell>
          <cell r="L32">
            <v>0</v>
          </cell>
          <cell r="N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  <cell r="AV32">
            <v>0</v>
          </cell>
          <cell r="AX32">
            <v>0</v>
          </cell>
          <cell r="AZ32">
            <v>0</v>
          </cell>
          <cell r="BB32">
            <v>0</v>
          </cell>
          <cell r="BD32">
            <v>0</v>
          </cell>
          <cell r="BF32">
            <v>0</v>
          </cell>
          <cell r="BH32">
            <v>0</v>
          </cell>
          <cell r="BJ32">
            <v>0</v>
          </cell>
          <cell r="BL32">
            <v>0</v>
          </cell>
          <cell r="BN32">
            <v>0</v>
          </cell>
          <cell r="BP32">
            <v>0</v>
          </cell>
        </row>
        <row r="33">
          <cell r="F33">
            <v>67</v>
          </cell>
          <cell r="H33">
            <v>0</v>
          </cell>
          <cell r="J33">
            <v>0</v>
          </cell>
          <cell r="L33">
            <v>0</v>
          </cell>
          <cell r="N33">
            <v>0</v>
          </cell>
          <cell r="P33">
            <v>0</v>
          </cell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55</v>
          </cell>
          <cell r="AH33">
            <v>0</v>
          </cell>
          <cell r="AJ33">
            <v>0</v>
          </cell>
          <cell r="AL33">
            <v>0</v>
          </cell>
          <cell r="AN33">
            <v>13</v>
          </cell>
          <cell r="AP33">
            <v>6</v>
          </cell>
          <cell r="AR33">
            <v>7</v>
          </cell>
          <cell r="AT33">
            <v>0</v>
          </cell>
          <cell r="AV33">
            <v>0</v>
          </cell>
          <cell r="AX33">
            <v>0</v>
          </cell>
          <cell r="AZ33">
            <v>0</v>
          </cell>
          <cell r="BB33">
            <v>0</v>
          </cell>
          <cell r="BD33">
            <v>42</v>
          </cell>
          <cell r="BF33">
            <v>0</v>
          </cell>
          <cell r="BH33">
            <v>12</v>
          </cell>
          <cell r="BJ33">
            <v>0</v>
          </cell>
          <cell r="BL33">
            <v>0</v>
          </cell>
          <cell r="BN33">
            <v>0</v>
          </cell>
          <cell r="BP33">
            <v>0</v>
          </cell>
        </row>
        <row r="34">
          <cell r="F34">
            <v>95</v>
          </cell>
          <cell r="H34">
            <v>50</v>
          </cell>
          <cell r="J34">
            <v>0</v>
          </cell>
          <cell r="L34">
            <v>0</v>
          </cell>
          <cell r="N34">
            <v>8</v>
          </cell>
          <cell r="P34">
            <v>8</v>
          </cell>
          <cell r="R34">
            <v>0</v>
          </cell>
          <cell r="T34">
            <v>0</v>
          </cell>
          <cell r="V34">
            <v>37</v>
          </cell>
          <cell r="X34">
            <v>0</v>
          </cell>
          <cell r="Z34">
            <v>5</v>
          </cell>
          <cell r="AB34">
            <v>0</v>
          </cell>
          <cell r="AD34">
            <v>0</v>
          </cell>
          <cell r="AF34">
            <v>45</v>
          </cell>
          <cell r="AH34">
            <v>0</v>
          </cell>
          <cell r="AJ34">
            <v>0</v>
          </cell>
          <cell r="AL34">
            <v>0</v>
          </cell>
          <cell r="AN34">
            <v>35</v>
          </cell>
          <cell r="AP34">
            <v>0</v>
          </cell>
          <cell r="AR34">
            <v>35</v>
          </cell>
          <cell r="AT34">
            <v>10</v>
          </cell>
          <cell r="AV34">
            <v>10</v>
          </cell>
          <cell r="AX34">
            <v>0</v>
          </cell>
          <cell r="AZ34">
            <v>0</v>
          </cell>
          <cell r="BB34">
            <v>0</v>
          </cell>
          <cell r="BD34">
            <v>0</v>
          </cell>
          <cell r="BF34">
            <v>0</v>
          </cell>
          <cell r="BH34">
            <v>0</v>
          </cell>
          <cell r="BJ34">
            <v>0</v>
          </cell>
          <cell r="BL34">
            <v>0</v>
          </cell>
          <cell r="BN34">
            <v>0</v>
          </cell>
          <cell r="BP34">
            <v>0</v>
          </cell>
        </row>
        <row r="35">
          <cell r="F35">
            <v>0</v>
          </cell>
          <cell r="H35">
            <v>0</v>
          </cell>
          <cell r="J35">
            <v>0</v>
          </cell>
          <cell r="L35">
            <v>0</v>
          </cell>
          <cell r="N35">
            <v>0</v>
          </cell>
          <cell r="P35">
            <v>0</v>
          </cell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  <cell r="AV35">
            <v>0</v>
          </cell>
          <cell r="AX35">
            <v>0</v>
          </cell>
          <cell r="AZ35">
            <v>0</v>
          </cell>
          <cell r="BB35">
            <v>0</v>
          </cell>
          <cell r="BD35">
            <v>0</v>
          </cell>
          <cell r="BF35">
            <v>0</v>
          </cell>
          <cell r="BH35">
            <v>0</v>
          </cell>
          <cell r="BJ35">
            <v>0</v>
          </cell>
          <cell r="BL35">
            <v>0</v>
          </cell>
          <cell r="BN35">
            <v>0</v>
          </cell>
          <cell r="BP35">
            <v>0</v>
          </cell>
        </row>
        <row r="36">
          <cell r="F36">
            <v>121</v>
          </cell>
          <cell r="H36">
            <v>18</v>
          </cell>
          <cell r="J36">
            <v>0</v>
          </cell>
          <cell r="L36">
            <v>0</v>
          </cell>
          <cell r="N36">
            <v>0</v>
          </cell>
          <cell r="P36">
            <v>0</v>
          </cell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18</v>
          </cell>
          <cell r="AF36">
            <v>97</v>
          </cell>
          <cell r="AH36">
            <v>12</v>
          </cell>
          <cell r="AJ36">
            <v>0</v>
          </cell>
          <cell r="AL36">
            <v>12</v>
          </cell>
          <cell r="AN36">
            <v>49</v>
          </cell>
          <cell r="AP36">
            <v>43</v>
          </cell>
          <cell r="AR36">
            <v>6</v>
          </cell>
          <cell r="AT36">
            <v>21</v>
          </cell>
          <cell r="AV36">
            <v>21</v>
          </cell>
          <cell r="AX36">
            <v>0</v>
          </cell>
          <cell r="AZ36">
            <v>0</v>
          </cell>
          <cell r="BB36">
            <v>0</v>
          </cell>
          <cell r="BD36">
            <v>15</v>
          </cell>
          <cell r="BF36">
            <v>0</v>
          </cell>
          <cell r="BH36">
            <v>0</v>
          </cell>
          <cell r="BJ36">
            <v>6</v>
          </cell>
          <cell r="BL36">
            <v>0</v>
          </cell>
          <cell r="BN36">
            <v>0</v>
          </cell>
          <cell r="BP36">
            <v>0</v>
          </cell>
        </row>
        <row r="37">
          <cell r="F37">
            <v>289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285</v>
          </cell>
          <cell r="AH37">
            <v>8</v>
          </cell>
          <cell r="AJ37">
            <v>8</v>
          </cell>
          <cell r="AL37">
            <v>0</v>
          </cell>
          <cell r="AN37">
            <v>147</v>
          </cell>
          <cell r="AP37">
            <v>86</v>
          </cell>
          <cell r="AR37">
            <v>61</v>
          </cell>
          <cell r="AT37">
            <v>12</v>
          </cell>
          <cell r="AV37">
            <v>12</v>
          </cell>
          <cell r="AX37">
            <v>0</v>
          </cell>
          <cell r="AZ37">
            <v>106</v>
          </cell>
          <cell r="BB37">
            <v>0</v>
          </cell>
          <cell r="BD37">
            <v>12</v>
          </cell>
          <cell r="BF37">
            <v>0</v>
          </cell>
          <cell r="BH37">
            <v>4</v>
          </cell>
          <cell r="BJ37">
            <v>0</v>
          </cell>
          <cell r="BL37">
            <v>0</v>
          </cell>
          <cell r="BN37">
            <v>0</v>
          </cell>
          <cell r="BP37">
            <v>0</v>
          </cell>
        </row>
        <row r="38">
          <cell r="F38">
            <v>71</v>
          </cell>
          <cell r="H38">
            <v>0</v>
          </cell>
          <cell r="J38">
            <v>0</v>
          </cell>
          <cell r="L38">
            <v>0</v>
          </cell>
          <cell r="N38">
            <v>0</v>
          </cell>
          <cell r="P38">
            <v>0</v>
          </cell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67</v>
          </cell>
          <cell r="AH38">
            <v>0</v>
          </cell>
          <cell r="AJ38">
            <v>0</v>
          </cell>
          <cell r="AL38">
            <v>0</v>
          </cell>
          <cell r="AN38">
            <v>61</v>
          </cell>
          <cell r="AP38">
            <v>0</v>
          </cell>
          <cell r="AR38">
            <v>61</v>
          </cell>
          <cell r="AT38">
            <v>0</v>
          </cell>
          <cell r="AV38">
            <v>0</v>
          </cell>
          <cell r="AX38">
            <v>0</v>
          </cell>
          <cell r="AZ38">
            <v>6</v>
          </cell>
          <cell r="BB38">
            <v>0</v>
          </cell>
          <cell r="BD38">
            <v>0</v>
          </cell>
          <cell r="BF38">
            <v>0</v>
          </cell>
          <cell r="BH38">
            <v>4</v>
          </cell>
          <cell r="BJ38">
            <v>0</v>
          </cell>
          <cell r="BL38">
            <v>0</v>
          </cell>
          <cell r="BN38">
            <v>0</v>
          </cell>
          <cell r="BP38">
            <v>0</v>
          </cell>
        </row>
        <row r="39">
          <cell r="F39">
            <v>196</v>
          </cell>
          <cell r="H39">
            <v>0</v>
          </cell>
          <cell r="J39">
            <v>0</v>
          </cell>
          <cell r="L39">
            <v>0</v>
          </cell>
          <cell r="N39">
            <v>0</v>
          </cell>
          <cell r="P39">
            <v>0</v>
          </cell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196</v>
          </cell>
          <cell r="AH39">
            <v>8</v>
          </cell>
          <cell r="AJ39">
            <v>8</v>
          </cell>
          <cell r="AL39">
            <v>0</v>
          </cell>
          <cell r="AN39">
            <v>86</v>
          </cell>
          <cell r="AP39">
            <v>86</v>
          </cell>
          <cell r="AR39">
            <v>0</v>
          </cell>
          <cell r="AT39">
            <v>0</v>
          </cell>
          <cell r="AV39">
            <v>0</v>
          </cell>
          <cell r="AX39">
            <v>0</v>
          </cell>
          <cell r="AZ39">
            <v>93</v>
          </cell>
          <cell r="BB39">
            <v>0</v>
          </cell>
          <cell r="BD39">
            <v>9</v>
          </cell>
          <cell r="BF39">
            <v>0</v>
          </cell>
          <cell r="BH39">
            <v>0</v>
          </cell>
          <cell r="BJ39">
            <v>0</v>
          </cell>
          <cell r="BL39">
            <v>0</v>
          </cell>
          <cell r="BN39">
            <v>0</v>
          </cell>
          <cell r="BP39">
            <v>0</v>
          </cell>
        </row>
        <row r="40">
          <cell r="F40">
            <v>7</v>
          </cell>
          <cell r="H40">
            <v>0</v>
          </cell>
          <cell r="J40">
            <v>0</v>
          </cell>
          <cell r="L40">
            <v>0</v>
          </cell>
          <cell r="N40">
            <v>0</v>
          </cell>
          <cell r="P40">
            <v>0</v>
          </cell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7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  <cell r="AV40">
            <v>0</v>
          </cell>
          <cell r="AX40">
            <v>0</v>
          </cell>
          <cell r="AZ40">
            <v>7</v>
          </cell>
          <cell r="BB40">
            <v>0</v>
          </cell>
          <cell r="BD40">
            <v>0</v>
          </cell>
          <cell r="BF40">
            <v>0</v>
          </cell>
          <cell r="BH40">
            <v>0</v>
          </cell>
          <cell r="BJ40">
            <v>0</v>
          </cell>
          <cell r="BL40">
            <v>0</v>
          </cell>
          <cell r="BN40">
            <v>0</v>
          </cell>
          <cell r="BP40">
            <v>0</v>
          </cell>
        </row>
        <row r="41">
          <cell r="F41">
            <v>15</v>
          </cell>
          <cell r="H41">
            <v>0</v>
          </cell>
          <cell r="J41">
            <v>0</v>
          </cell>
          <cell r="L41">
            <v>0</v>
          </cell>
          <cell r="N41">
            <v>0</v>
          </cell>
          <cell r="P41">
            <v>0</v>
          </cell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15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12</v>
          </cell>
          <cell r="AV41">
            <v>12</v>
          </cell>
          <cell r="AX41">
            <v>0</v>
          </cell>
          <cell r="AZ41">
            <v>0</v>
          </cell>
          <cell r="BB41">
            <v>0</v>
          </cell>
          <cell r="BD41">
            <v>3</v>
          </cell>
          <cell r="BF41">
            <v>0</v>
          </cell>
          <cell r="BH41">
            <v>0</v>
          </cell>
          <cell r="BJ41">
            <v>0</v>
          </cell>
          <cell r="BL41">
            <v>0</v>
          </cell>
          <cell r="BN41">
            <v>0</v>
          </cell>
          <cell r="BP41">
            <v>0</v>
          </cell>
        </row>
        <row r="42">
          <cell r="F42">
            <v>82</v>
          </cell>
          <cell r="H42">
            <v>34</v>
          </cell>
          <cell r="J42">
            <v>0</v>
          </cell>
          <cell r="L42">
            <v>0</v>
          </cell>
          <cell r="N42">
            <v>34</v>
          </cell>
          <cell r="P42">
            <v>0</v>
          </cell>
          <cell r="R42">
            <v>0</v>
          </cell>
          <cell r="T42">
            <v>34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42</v>
          </cell>
          <cell r="AH42">
            <v>0</v>
          </cell>
          <cell r="AJ42">
            <v>0</v>
          </cell>
          <cell r="AL42">
            <v>0</v>
          </cell>
          <cell r="AN42">
            <v>13</v>
          </cell>
          <cell r="AP42">
            <v>0</v>
          </cell>
          <cell r="AR42">
            <v>13</v>
          </cell>
          <cell r="AT42">
            <v>29</v>
          </cell>
          <cell r="AV42">
            <v>29</v>
          </cell>
          <cell r="AZ42">
            <v>0</v>
          </cell>
          <cell r="BB42">
            <v>0</v>
          </cell>
          <cell r="BD42">
            <v>0</v>
          </cell>
          <cell r="BF42">
            <v>0</v>
          </cell>
          <cell r="BH42">
            <v>0</v>
          </cell>
          <cell r="BJ42">
            <v>0</v>
          </cell>
          <cell r="BL42">
            <v>0</v>
          </cell>
          <cell r="BN42">
            <v>0</v>
          </cell>
          <cell r="BP42">
            <v>6</v>
          </cell>
        </row>
        <row r="43">
          <cell r="F43">
            <v>0</v>
          </cell>
          <cell r="H43">
            <v>0</v>
          </cell>
          <cell r="J43">
            <v>0</v>
          </cell>
          <cell r="L43">
            <v>0</v>
          </cell>
          <cell r="N43">
            <v>0</v>
          </cell>
          <cell r="P43">
            <v>0</v>
          </cell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  <cell r="AV43">
            <v>0</v>
          </cell>
          <cell r="AX43">
            <v>0</v>
          </cell>
          <cell r="AZ43">
            <v>0</v>
          </cell>
          <cell r="BB43">
            <v>0</v>
          </cell>
          <cell r="BD43">
            <v>0</v>
          </cell>
          <cell r="BF43">
            <v>0</v>
          </cell>
          <cell r="BH43">
            <v>0</v>
          </cell>
          <cell r="BJ43">
            <v>0</v>
          </cell>
          <cell r="BL43">
            <v>0</v>
          </cell>
          <cell r="BN43">
            <v>0</v>
          </cell>
          <cell r="BP43">
            <v>0</v>
          </cell>
        </row>
      </sheetData>
      <sheetData sheetId="7" refreshError="1"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O80">
            <v>0</v>
          </cell>
          <cell r="P80">
            <v>0</v>
          </cell>
          <cell r="R80">
            <v>6</v>
          </cell>
          <cell r="T80">
            <v>7</v>
          </cell>
          <cell r="U80">
            <v>6</v>
          </cell>
          <cell r="V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0</v>
          </cell>
          <cell r="AM80">
            <v>0</v>
          </cell>
        </row>
        <row r="81">
          <cell r="C81">
            <v>17</v>
          </cell>
          <cell r="D81">
            <v>7</v>
          </cell>
          <cell r="E81">
            <v>5</v>
          </cell>
          <cell r="F81">
            <v>1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O81">
            <v>0</v>
          </cell>
          <cell r="P81">
            <v>0</v>
          </cell>
          <cell r="R81">
            <v>27</v>
          </cell>
          <cell r="T81">
            <v>11</v>
          </cell>
          <cell r="U81">
            <v>3</v>
          </cell>
          <cell r="V81">
            <v>0</v>
          </cell>
          <cell r="Y81">
            <v>11</v>
          </cell>
          <cell r="Z81">
            <v>25</v>
          </cell>
          <cell r="AA81">
            <v>15</v>
          </cell>
          <cell r="AB81">
            <v>0</v>
          </cell>
          <cell r="AC81">
            <v>0</v>
          </cell>
          <cell r="AD81">
            <v>1</v>
          </cell>
          <cell r="AE81">
            <v>5</v>
          </cell>
          <cell r="AF81">
            <v>33</v>
          </cell>
          <cell r="AG81">
            <v>7</v>
          </cell>
          <cell r="AH81">
            <v>14</v>
          </cell>
          <cell r="AI81">
            <v>1</v>
          </cell>
          <cell r="AK81">
            <v>0</v>
          </cell>
          <cell r="AM81">
            <v>0</v>
          </cell>
        </row>
        <row r="82">
          <cell r="C82">
            <v>316.44499999999999</v>
          </cell>
          <cell r="D82">
            <v>106.661</v>
          </cell>
          <cell r="E82">
            <v>20.46</v>
          </cell>
          <cell r="F82">
            <v>2.1080000000000001</v>
          </cell>
          <cell r="G82">
            <v>0</v>
          </cell>
          <cell r="H82">
            <v>22.224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O82">
            <v>0</v>
          </cell>
          <cell r="P82">
            <v>0</v>
          </cell>
          <cell r="R82">
            <v>20.799999999999997</v>
          </cell>
          <cell r="T82">
            <v>15.2</v>
          </cell>
          <cell r="U82">
            <v>4.7</v>
          </cell>
          <cell r="V82">
            <v>0</v>
          </cell>
          <cell r="Y82">
            <v>190.79999999999998</v>
          </cell>
          <cell r="Z82">
            <v>80.2</v>
          </cell>
          <cell r="AA82">
            <v>29.3</v>
          </cell>
          <cell r="AB82">
            <v>0</v>
          </cell>
          <cell r="AC82">
            <v>0</v>
          </cell>
          <cell r="AD82">
            <v>4</v>
          </cell>
          <cell r="AE82">
            <v>21.4</v>
          </cell>
          <cell r="AF82">
            <v>80.599999999999994</v>
          </cell>
          <cell r="AG82">
            <v>2.2999999999999998</v>
          </cell>
          <cell r="AH82">
            <v>23.1</v>
          </cell>
          <cell r="AI82">
            <v>7.8</v>
          </cell>
          <cell r="AK82">
            <v>0</v>
          </cell>
          <cell r="AM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O83">
            <v>0</v>
          </cell>
          <cell r="P83">
            <v>0</v>
          </cell>
          <cell r="R83">
            <v>17</v>
          </cell>
          <cell r="T83">
            <v>4</v>
          </cell>
          <cell r="U83">
            <v>7</v>
          </cell>
          <cell r="V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K83">
            <v>0</v>
          </cell>
          <cell r="AM83">
            <v>0</v>
          </cell>
        </row>
        <row r="84">
          <cell r="C84">
            <v>29</v>
          </cell>
          <cell r="D84">
            <v>2</v>
          </cell>
          <cell r="E84">
            <v>12</v>
          </cell>
          <cell r="F84">
            <v>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O84">
            <v>0</v>
          </cell>
          <cell r="P84">
            <v>0</v>
          </cell>
          <cell r="R84">
            <v>64</v>
          </cell>
          <cell r="T84">
            <v>4</v>
          </cell>
          <cell r="U84">
            <v>0</v>
          </cell>
          <cell r="V84">
            <v>0</v>
          </cell>
          <cell r="Y84">
            <v>39</v>
          </cell>
          <cell r="Z84">
            <v>71</v>
          </cell>
          <cell r="AA84">
            <v>39</v>
          </cell>
          <cell r="AB84">
            <v>0</v>
          </cell>
          <cell r="AC84">
            <v>0</v>
          </cell>
          <cell r="AD84">
            <v>0</v>
          </cell>
          <cell r="AE84">
            <v>12</v>
          </cell>
          <cell r="AF84">
            <v>30</v>
          </cell>
          <cell r="AG84">
            <v>0</v>
          </cell>
          <cell r="AH84">
            <v>6</v>
          </cell>
          <cell r="AI84">
            <v>27</v>
          </cell>
          <cell r="AK84">
            <v>0</v>
          </cell>
          <cell r="AM84">
            <v>0</v>
          </cell>
        </row>
        <row r="85">
          <cell r="C85">
            <v>371</v>
          </cell>
          <cell r="D85">
            <v>14</v>
          </cell>
          <cell r="E85">
            <v>47</v>
          </cell>
          <cell r="F85">
            <v>19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O85">
            <v>0</v>
          </cell>
          <cell r="P85">
            <v>0</v>
          </cell>
          <cell r="R85">
            <v>72.400000000000006</v>
          </cell>
          <cell r="T85">
            <v>3.4</v>
          </cell>
          <cell r="U85">
            <v>0</v>
          </cell>
          <cell r="V85">
            <v>0</v>
          </cell>
          <cell r="Y85">
            <v>175.7</v>
          </cell>
          <cell r="Z85">
            <v>232.3</v>
          </cell>
          <cell r="AA85">
            <v>105.80000000000001</v>
          </cell>
          <cell r="AB85">
            <v>0</v>
          </cell>
          <cell r="AC85">
            <v>0</v>
          </cell>
          <cell r="AD85">
            <v>0</v>
          </cell>
          <cell r="AE85">
            <v>45.3</v>
          </cell>
          <cell r="AF85">
            <v>36.400000000000006</v>
          </cell>
          <cell r="AG85">
            <v>0</v>
          </cell>
          <cell r="AH85">
            <v>25.6</v>
          </cell>
          <cell r="AI85">
            <v>133.9</v>
          </cell>
          <cell r="AK85">
            <v>0</v>
          </cell>
          <cell r="AM85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O89">
            <v>0</v>
          </cell>
          <cell r="P89">
            <v>1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0</v>
          </cell>
          <cell r="AM89">
            <v>0</v>
          </cell>
        </row>
        <row r="90">
          <cell r="C90">
            <v>18</v>
          </cell>
          <cell r="D90">
            <v>4</v>
          </cell>
          <cell r="E90">
            <v>3</v>
          </cell>
          <cell r="F90">
            <v>1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O90">
            <v>0</v>
          </cell>
          <cell r="P90">
            <v>198</v>
          </cell>
          <cell r="R90">
            <v>0</v>
          </cell>
          <cell r="T90">
            <v>0</v>
          </cell>
          <cell r="U90">
            <v>0</v>
          </cell>
          <cell r="V90">
            <v>0</v>
          </cell>
          <cell r="Y90">
            <v>40</v>
          </cell>
          <cell r="Z90">
            <v>80</v>
          </cell>
          <cell r="AA90">
            <v>173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11</v>
          </cell>
          <cell r="AG90">
            <v>0</v>
          </cell>
          <cell r="AH90">
            <v>2</v>
          </cell>
          <cell r="AI90">
            <v>0</v>
          </cell>
          <cell r="AK90">
            <v>0</v>
          </cell>
          <cell r="AM90">
            <v>0</v>
          </cell>
        </row>
        <row r="91">
          <cell r="C91">
            <v>708</v>
          </cell>
          <cell r="D91">
            <v>120</v>
          </cell>
          <cell r="E91">
            <v>14</v>
          </cell>
          <cell r="F91">
            <v>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O91">
            <v>0</v>
          </cell>
          <cell r="P91">
            <v>9</v>
          </cell>
          <cell r="R91">
            <v>0</v>
          </cell>
          <cell r="T91">
            <v>0</v>
          </cell>
          <cell r="U91">
            <v>0</v>
          </cell>
          <cell r="V91">
            <v>0</v>
          </cell>
          <cell r="Y91">
            <v>401.5</v>
          </cell>
          <cell r="Z91">
            <v>263.2</v>
          </cell>
          <cell r="AA91">
            <v>569.19999999999993</v>
          </cell>
          <cell r="AB91">
            <v>0</v>
          </cell>
          <cell r="AC91">
            <v>0</v>
          </cell>
          <cell r="AD91">
            <v>0</v>
          </cell>
          <cell r="AE91">
            <v>7</v>
          </cell>
          <cell r="AF91">
            <v>7</v>
          </cell>
          <cell r="AG91">
            <v>0</v>
          </cell>
          <cell r="AH91">
            <v>8.4</v>
          </cell>
          <cell r="AI91">
            <v>0</v>
          </cell>
          <cell r="AK91">
            <v>0</v>
          </cell>
          <cell r="AM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O92">
            <v>0</v>
          </cell>
          <cell r="P92">
            <v>0</v>
          </cell>
          <cell r="R92">
            <v>0</v>
          </cell>
          <cell r="T92">
            <v>0</v>
          </cell>
          <cell r="U92">
            <v>0</v>
          </cell>
          <cell r="V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0</v>
          </cell>
          <cell r="AM92">
            <v>0</v>
          </cell>
        </row>
        <row r="93">
          <cell r="C93">
            <v>3</v>
          </cell>
          <cell r="D93">
            <v>0</v>
          </cell>
          <cell r="E93">
            <v>0</v>
          </cell>
          <cell r="F93">
            <v>1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O93">
            <v>0</v>
          </cell>
          <cell r="P93">
            <v>0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Y93">
            <v>5</v>
          </cell>
          <cell r="Z93">
            <v>0</v>
          </cell>
          <cell r="AA93">
            <v>5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4</v>
          </cell>
          <cell r="AI93">
            <v>0</v>
          </cell>
          <cell r="AK93">
            <v>0</v>
          </cell>
          <cell r="AM93">
            <v>0</v>
          </cell>
        </row>
        <row r="94">
          <cell r="C94">
            <v>14.4</v>
          </cell>
          <cell r="D94">
            <v>0</v>
          </cell>
          <cell r="E94">
            <v>0</v>
          </cell>
          <cell r="F94">
            <v>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O94">
            <v>0</v>
          </cell>
          <cell r="P94">
            <v>0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Y94">
            <v>11.6</v>
          </cell>
          <cell r="Z94">
            <v>0</v>
          </cell>
          <cell r="AA94">
            <v>5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20.100000000000001</v>
          </cell>
          <cell r="AI94">
            <v>0</v>
          </cell>
          <cell r="AK94">
            <v>0</v>
          </cell>
          <cell r="AM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O95">
            <v>0</v>
          </cell>
          <cell r="P95">
            <v>0</v>
          </cell>
          <cell r="R95">
            <v>0</v>
          </cell>
          <cell r="T95">
            <v>1</v>
          </cell>
          <cell r="U95">
            <v>2</v>
          </cell>
          <cell r="V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K95">
            <v>0</v>
          </cell>
          <cell r="AM95">
            <v>0</v>
          </cell>
        </row>
        <row r="96">
          <cell r="C96">
            <v>9</v>
          </cell>
          <cell r="D96">
            <v>0</v>
          </cell>
          <cell r="E96">
            <v>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O96">
            <v>0</v>
          </cell>
          <cell r="P96">
            <v>0</v>
          </cell>
          <cell r="R96">
            <v>0</v>
          </cell>
          <cell r="T96">
            <v>1</v>
          </cell>
          <cell r="U96">
            <v>0</v>
          </cell>
          <cell r="V96">
            <v>0</v>
          </cell>
          <cell r="Y96">
            <v>20</v>
          </cell>
          <cell r="Z96">
            <v>33</v>
          </cell>
          <cell r="AA96">
            <v>15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1</v>
          </cell>
          <cell r="AH96">
            <v>0</v>
          </cell>
          <cell r="AI96">
            <v>0</v>
          </cell>
          <cell r="AK96">
            <v>0</v>
          </cell>
          <cell r="AM96">
            <v>0</v>
          </cell>
        </row>
        <row r="97">
          <cell r="C97">
            <v>119</v>
          </cell>
          <cell r="D97">
            <v>0</v>
          </cell>
          <cell r="E97">
            <v>10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O97">
            <v>0</v>
          </cell>
          <cell r="P97">
            <v>0</v>
          </cell>
          <cell r="R97">
            <v>0</v>
          </cell>
          <cell r="T97">
            <v>0.5</v>
          </cell>
          <cell r="U97">
            <v>0</v>
          </cell>
          <cell r="V97">
            <v>0</v>
          </cell>
          <cell r="Y97">
            <v>150.5</v>
          </cell>
          <cell r="Z97">
            <v>41.5</v>
          </cell>
          <cell r="AA97">
            <v>12.5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0.9</v>
          </cell>
          <cell r="AH97">
            <v>0</v>
          </cell>
          <cell r="AI97">
            <v>0</v>
          </cell>
          <cell r="AK97">
            <v>0</v>
          </cell>
          <cell r="AM97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O101">
            <v>0</v>
          </cell>
          <cell r="P101">
            <v>0</v>
          </cell>
          <cell r="R101">
            <v>0</v>
          </cell>
          <cell r="T101">
            <v>0</v>
          </cell>
          <cell r="U101">
            <v>0</v>
          </cell>
          <cell r="V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K101">
            <v>0</v>
          </cell>
          <cell r="AM101">
            <v>0</v>
          </cell>
        </row>
        <row r="102">
          <cell r="C102">
            <v>1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O102">
            <v>0</v>
          </cell>
          <cell r="P102">
            <v>0</v>
          </cell>
          <cell r="R102">
            <v>0</v>
          </cell>
          <cell r="T102">
            <v>0</v>
          </cell>
          <cell r="U102">
            <v>0</v>
          </cell>
          <cell r="V102">
            <v>0</v>
          </cell>
          <cell r="Y102">
            <v>0</v>
          </cell>
          <cell r="Z102">
            <v>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K102">
            <v>0</v>
          </cell>
          <cell r="AM102">
            <v>0</v>
          </cell>
        </row>
        <row r="103">
          <cell r="C103">
            <v>34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O103">
            <v>0</v>
          </cell>
          <cell r="P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Y103">
            <v>0</v>
          </cell>
          <cell r="Z103">
            <v>20.5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K103">
            <v>0</v>
          </cell>
          <cell r="AM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O104">
            <v>0</v>
          </cell>
          <cell r="P104">
            <v>0</v>
          </cell>
          <cell r="R104">
            <v>4</v>
          </cell>
          <cell r="T104">
            <v>2</v>
          </cell>
          <cell r="U104">
            <v>7</v>
          </cell>
          <cell r="V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0</v>
          </cell>
          <cell r="AM104">
            <v>0</v>
          </cell>
        </row>
        <row r="105">
          <cell r="C105">
            <v>2</v>
          </cell>
          <cell r="D105">
            <v>3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O105">
            <v>0</v>
          </cell>
          <cell r="P105">
            <v>0</v>
          </cell>
          <cell r="R105">
            <v>11</v>
          </cell>
          <cell r="T105">
            <v>2</v>
          </cell>
          <cell r="U105">
            <v>8</v>
          </cell>
          <cell r="V105">
            <v>0</v>
          </cell>
          <cell r="Y105">
            <v>3</v>
          </cell>
          <cell r="Z105">
            <v>15</v>
          </cell>
          <cell r="AA105">
            <v>3</v>
          </cell>
          <cell r="AB105">
            <v>0</v>
          </cell>
          <cell r="AC105">
            <v>2</v>
          </cell>
          <cell r="AD105">
            <v>0</v>
          </cell>
          <cell r="AE105">
            <v>0</v>
          </cell>
          <cell r="AF105">
            <v>0</v>
          </cell>
          <cell r="AG105">
            <v>10</v>
          </cell>
          <cell r="AH105">
            <v>1</v>
          </cell>
          <cell r="AI105">
            <v>13</v>
          </cell>
          <cell r="AK105">
            <v>0</v>
          </cell>
          <cell r="AM105">
            <v>0</v>
          </cell>
        </row>
        <row r="106">
          <cell r="C106">
            <v>17.3</v>
          </cell>
          <cell r="D106">
            <v>31.2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O106">
            <v>0</v>
          </cell>
          <cell r="P106">
            <v>0</v>
          </cell>
          <cell r="R106">
            <v>5.2399999999999993</v>
          </cell>
          <cell r="T106">
            <v>0.75</v>
          </cell>
          <cell r="U106">
            <v>2.94</v>
          </cell>
          <cell r="V106">
            <v>0</v>
          </cell>
          <cell r="Y106">
            <v>33.46</v>
          </cell>
          <cell r="Z106">
            <v>25.75</v>
          </cell>
          <cell r="AA106">
            <v>3.03</v>
          </cell>
          <cell r="AB106">
            <v>0</v>
          </cell>
          <cell r="AC106">
            <v>2.52</v>
          </cell>
          <cell r="AD106">
            <v>0</v>
          </cell>
          <cell r="AE106">
            <v>0</v>
          </cell>
          <cell r="AF106">
            <v>0</v>
          </cell>
          <cell r="AG106">
            <v>4.08</v>
          </cell>
          <cell r="AH106">
            <v>0.2</v>
          </cell>
          <cell r="AI106">
            <v>81.08</v>
          </cell>
          <cell r="AK106">
            <v>0</v>
          </cell>
          <cell r="AM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O107">
            <v>0</v>
          </cell>
          <cell r="P107">
            <v>0</v>
          </cell>
          <cell r="R107">
            <v>3</v>
          </cell>
          <cell r="T107">
            <v>0</v>
          </cell>
          <cell r="U107">
            <v>2</v>
          </cell>
          <cell r="V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K107">
            <v>0</v>
          </cell>
          <cell r="AM107">
            <v>0</v>
          </cell>
        </row>
        <row r="108">
          <cell r="C108">
            <v>5</v>
          </cell>
          <cell r="D108">
            <v>0</v>
          </cell>
          <cell r="E108">
            <v>8</v>
          </cell>
          <cell r="F108">
            <v>2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O108">
            <v>0</v>
          </cell>
          <cell r="P108">
            <v>0</v>
          </cell>
          <cell r="R108">
            <v>17</v>
          </cell>
          <cell r="T108">
            <v>0</v>
          </cell>
          <cell r="U108">
            <v>2</v>
          </cell>
          <cell r="V108">
            <v>0</v>
          </cell>
          <cell r="Y108">
            <v>12</v>
          </cell>
          <cell r="Z108">
            <v>20</v>
          </cell>
          <cell r="AA108">
            <v>8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6</v>
          </cell>
          <cell r="AH108">
            <v>5</v>
          </cell>
          <cell r="AI108">
            <v>1</v>
          </cell>
          <cell r="AK108">
            <v>0</v>
          </cell>
          <cell r="AM108">
            <v>0</v>
          </cell>
        </row>
        <row r="109">
          <cell r="C109">
            <v>90.3232</v>
          </cell>
          <cell r="D109">
            <v>0</v>
          </cell>
          <cell r="E109">
            <v>51.805819999999997</v>
          </cell>
          <cell r="F109">
            <v>19.200000000000003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O109">
            <v>0</v>
          </cell>
          <cell r="P109">
            <v>0</v>
          </cell>
          <cell r="R109">
            <v>5.52</v>
          </cell>
          <cell r="T109">
            <v>0</v>
          </cell>
          <cell r="U109">
            <v>3.01</v>
          </cell>
          <cell r="V109">
            <v>0</v>
          </cell>
          <cell r="Y109">
            <v>70.72</v>
          </cell>
          <cell r="Z109">
            <v>59.79</v>
          </cell>
          <cell r="AA109">
            <v>22.060000000000002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5.83</v>
          </cell>
          <cell r="AH109">
            <v>3.54</v>
          </cell>
          <cell r="AI109">
            <v>10.4</v>
          </cell>
          <cell r="AK109">
            <v>0</v>
          </cell>
          <cell r="AM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O110">
            <v>0</v>
          </cell>
          <cell r="P110">
            <v>0</v>
          </cell>
          <cell r="R110">
            <v>3</v>
          </cell>
          <cell r="T110">
            <v>5</v>
          </cell>
          <cell r="U110">
            <v>0</v>
          </cell>
          <cell r="V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K110">
            <v>0</v>
          </cell>
          <cell r="AM110">
            <v>0</v>
          </cell>
        </row>
        <row r="111">
          <cell r="C111">
            <v>12</v>
          </cell>
          <cell r="D111">
            <v>0</v>
          </cell>
          <cell r="E111">
            <v>3</v>
          </cell>
          <cell r="F111">
            <v>2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7</v>
          </cell>
          <cell r="T111">
            <v>6</v>
          </cell>
          <cell r="U111">
            <v>0</v>
          </cell>
          <cell r="V111">
            <v>0</v>
          </cell>
          <cell r="Y111">
            <v>33</v>
          </cell>
          <cell r="Z111">
            <v>82</v>
          </cell>
          <cell r="AA111">
            <v>18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24</v>
          </cell>
          <cell r="AH111">
            <v>9</v>
          </cell>
          <cell r="AI111">
            <v>0</v>
          </cell>
          <cell r="AK111">
            <v>0</v>
          </cell>
          <cell r="AM111">
            <v>0</v>
          </cell>
        </row>
        <row r="112">
          <cell r="C112">
            <v>69.63</v>
          </cell>
          <cell r="D112">
            <v>0</v>
          </cell>
          <cell r="E112">
            <v>9.9</v>
          </cell>
          <cell r="F112">
            <v>0.5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O112">
            <v>0</v>
          </cell>
          <cell r="P112">
            <v>0</v>
          </cell>
          <cell r="R112">
            <v>1.59</v>
          </cell>
          <cell r="T112">
            <v>7.78</v>
          </cell>
          <cell r="U112">
            <v>0</v>
          </cell>
          <cell r="V112">
            <v>0</v>
          </cell>
          <cell r="Y112">
            <v>80.33</v>
          </cell>
          <cell r="Z112">
            <v>102.76</v>
          </cell>
          <cell r="AA112">
            <v>10.47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6.2</v>
          </cell>
          <cell r="AH112">
            <v>17.850000000000001</v>
          </cell>
          <cell r="AI112">
            <v>0</v>
          </cell>
          <cell r="AK112">
            <v>0</v>
          </cell>
          <cell r="AM112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O116">
            <v>1</v>
          </cell>
          <cell r="P116">
            <v>0</v>
          </cell>
          <cell r="R116">
            <v>3</v>
          </cell>
          <cell r="T116">
            <v>0</v>
          </cell>
          <cell r="U116">
            <v>20</v>
          </cell>
          <cell r="V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M116">
            <v>0</v>
          </cell>
        </row>
        <row r="117">
          <cell r="C117">
            <v>6</v>
          </cell>
          <cell r="D117">
            <v>2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O117">
            <v>852</v>
          </cell>
          <cell r="P117">
            <v>0</v>
          </cell>
          <cell r="R117">
            <v>116</v>
          </cell>
          <cell r="T117">
            <v>0</v>
          </cell>
          <cell r="U117">
            <v>27</v>
          </cell>
          <cell r="V117">
            <v>0</v>
          </cell>
          <cell r="Y117">
            <v>7</v>
          </cell>
          <cell r="Z117">
            <v>6</v>
          </cell>
          <cell r="AA117">
            <v>13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3</v>
          </cell>
          <cell r="AK117">
            <v>0</v>
          </cell>
          <cell r="AM117">
            <v>0</v>
          </cell>
        </row>
        <row r="118">
          <cell r="C118">
            <v>262</v>
          </cell>
          <cell r="D118">
            <v>64</v>
          </cell>
          <cell r="E118">
            <v>0</v>
          </cell>
          <cell r="F118">
            <v>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O118">
            <v>238</v>
          </cell>
          <cell r="P118">
            <v>0</v>
          </cell>
          <cell r="R118">
            <v>351</v>
          </cell>
          <cell r="T118">
            <v>0</v>
          </cell>
          <cell r="U118">
            <v>34</v>
          </cell>
          <cell r="V118">
            <v>0</v>
          </cell>
          <cell r="Y118">
            <v>32</v>
          </cell>
          <cell r="Z118">
            <v>13</v>
          </cell>
          <cell r="AA118">
            <v>35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9</v>
          </cell>
          <cell r="AK118">
            <v>0</v>
          </cell>
          <cell r="AM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O119">
            <v>2</v>
          </cell>
          <cell r="P119">
            <v>0</v>
          </cell>
          <cell r="R119">
            <v>0</v>
          </cell>
          <cell r="T119">
            <v>0</v>
          </cell>
          <cell r="U119">
            <v>2</v>
          </cell>
          <cell r="V119">
            <v>4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K119">
            <v>0</v>
          </cell>
          <cell r="AM119">
            <v>0</v>
          </cell>
        </row>
        <row r="120">
          <cell r="C120">
            <v>1</v>
          </cell>
          <cell r="D120">
            <v>0</v>
          </cell>
          <cell r="E120">
            <v>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O120">
            <v>143</v>
          </cell>
          <cell r="P120">
            <v>0</v>
          </cell>
          <cell r="R120">
            <v>0</v>
          </cell>
          <cell r="T120">
            <v>0</v>
          </cell>
          <cell r="U120">
            <v>5</v>
          </cell>
          <cell r="V120">
            <v>23</v>
          </cell>
          <cell r="Y120">
            <v>22</v>
          </cell>
          <cell r="Z120">
            <v>19</v>
          </cell>
          <cell r="AA120">
            <v>37</v>
          </cell>
          <cell r="AB120">
            <v>0</v>
          </cell>
          <cell r="AC120">
            <v>0</v>
          </cell>
          <cell r="AD120">
            <v>4</v>
          </cell>
          <cell r="AE120">
            <v>4</v>
          </cell>
          <cell r="AF120">
            <v>0</v>
          </cell>
          <cell r="AG120">
            <v>3</v>
          </cell>
          <cell r="AH120">
            <v>0</v>
          </cell>
          <cell r="AI120">
            <v>9</v>
          </cell>
          <cell r="AK120">
            <v>0</v>
          </cell>
          <cell r="AM120">
            <v>0</v>
          </cell>
        </row>
        <row r="121">
          <cell r="C121">
            <v>7</v>
          </cell>
          <cell r="D121">
            <v>0</v>
          </cell>
          <cell r="E121">
            <v>22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O121">
            <v>24</v>
          </cell>
          <cell r="P121">
            <v>0</v>
          </cell>
          <cell r="R121">
            <v>0</v>
          </cell>
          <cell r="T121">
            <v>0</v>
          </cell>
          <cell r="U121">
            <v>17</v>
          </cell>
          <cell r="V121">
            <v>0</v>
          </cell>
          <cell r="Y121">
            <v>40</v>
          </cell>
          <cell r="Z121">
            <v>91</v>
          </cell>
          <cell r="AA121">
            <v>36</v>
          </cell>
          <cell r="AB121">
            <v>0</v>
          </cell>
          <cell r="AC121">
            <v>0</v>
          </cell>
          <cell r="AD121">
            <v>8</v>
          </cell>
          <cell r="AE121">
            <v>23</v>
          </cell>
          <cell r="AF121">
            <v>0</v>
          </cell>
          <cell r="AG121">
            <v>3</v>
          </cell>
          <cell r="AH121">
            <v>0</v>
          </cell>
          <cell r="AI121">
            <v>42</v>
          </cell>
          <cell r="AK121">
            <v>0</v>
          </cell>
          <cell r="AM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O122">
            <v>1</v>
          </cell>
          <cell r="P122">
            <v>0</v>
          </cell>
          <cell r="R122">
            <v>2</v>
          </cell>
          <cell r="T122">
            <v>0</v>
          </cell>
          <cell r="U122">
            <v>0</v>
          </cell>
          <cell r="V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K122">
            <v>0</v>
          </cell>
          <cell r="AM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O123">
            <v>7</v>
          </cell>
          <cell r="P123">
            <v>0</v>
          </cell>
          <cell r="R123">
            <v>5</v>
          </cell>
          <cell r="T123">
            <v>0</v>
          </cell>
          <cell r="U123">
            <v>0</v>
          </cell>
          <cell r="V123">
            <v>0</v>
          </cell>
          <cell r="Y123">
            <v>0</v>
          </cell>
          <cell r="Z123">
            <v>2</v>
          </cell>
          <cell r="AA123">
            <v>0</v>
          </cell>
          <cell r="AB123">
            <v>0</v>
          </cell>
          <cell r="AC123">
            <v>15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K123">
            <v>0</v>
          </cell>
          <cell r="AM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O124">
            <v>3</v>
          </cell>
          <cell r="P124">
            <v>0</v>
          </cell>
          <cell r="R124">
            <v>21</v>
          </cell>
          <cell r="T124">
            <v>0</v>
          </cell>
          <cell r="U124">
            <v>0</v>
          </cell>
          <cell r="V124">
            <v>0</v>
          </cell>
          <cell r="Y124">
            <v>0</v>
          </cell>
          <cell r="Z124">
            <v>57</v>
          </cell>
          <cell r="AA124">
            <v>0</v>
          </cell>
          <cell r="AB124">
            <v>0</v>
          </cell>
          <cell r="AC124">
            <v>120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K124">
            <v>0</v>
          </cell>
          <cell r="AM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O125">
            <v>1</v>
          </cell>
          <cell r="P125">
            <v>0</v>
          </cell>
          <cell r="R125">
            <v>1</v>
          </cell>
          <cell r="T125">
            <v>0</v>
          </cell>
          <cell r="U125">
            <v>2</v>
          </cell>
          <cell r="V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K125">
            <v>0</v>
          </cell>
          <cell r="AM125">
            <v>0</v>
          </cell>
        </row>
        <row r="126">
          <cell r="C126">
            <v>2</v>
          </cell>
          <cell r="D126">
            <v>4</v>
          </cell>
          <cell r="E126">
            <v>1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O126">
            <v>141</v>
          </cell>
          <cell r="P126">
            <v>0</v>
          </cell>
          <cell r="R126">
            <v>19</v>
          </cell>
          <cell r="T126">
            <v>0</v>
          </cell>
          <cell r="U126">
            <v>2</v>
          </cell>
          <cell r="V126">
            <v>0</v>
          </cell>
          <cell r="Y126">
            <v>1</v>
          </cell>
          <cell r="Z126">
            <v>11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K126">
            <v>0</v>
          </cell>
          <cell r="AM126">
            <v>0</v>
          </cell>
        </row>
        <row r="127">
          <cell r="C127">
            <v>31</v>
          </cell>
          <cell r="D127">
            <v>56</v>
          </cell>
          <cell r="E127">
            <v>1</v>
          </cell>
          <cell r="F127">
            <v>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O127">
            <v>50</v>
          </cell>
          <cell r="P127">
            <v>0</v>
          </cell>
          <cell r="R127">
            <v>71</v>
          </cell>
          <cell r="T127">
            <v>0</v>
          </cell>
          <cell r="U127">
            <v>2</v>
          </cell>
          <cell r="V127">
            <v>0</v>
          </cell>
          <cell r="Y127">
            <v>4</v>
          </cell>
          <cell r="Z127">
            <v>27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0</v>
          </cell>
          <cell r="AM127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O131">
            <v>0</v>
          </cell>
          <cell r="P131">
            <v>0</v>
          </cell>
          <cell r="R131">
            <v>0</v>
          </cell>
          <cell r="T131">
            <v>0</v>
          </cell>
          <cell r="U131">
            <v>0</v>
          </cell>
          <cell r="V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K131">
            <v>0</v>
          </cell>
          <cell r="AM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O132">
            <v>0</v>
          </cell>
          <cell r="P132">
            <v>0</v>
          </cell>
          <cell r="R132">
            <v>0</v>
          </cell>
          <cell r="T132">
            <v>0</v>
          </cell>
          <cell r="U132">
            <v>0</v>
          </cell>
          <cell r="V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27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K132">
            <v>0</v>
          </cell>
          <cell r="AM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O133">
            <v>0</v>
          </cell>
          <cell r="P133">
            <v>0</v>
          </cell>
          <cell r="R133">
            <v>0</v>
          </cell>
          <cell r="T133">
            <v>0</v>
          </cell>
          <cell r="U133">
            <v>0</v>
          </cell>
          <cell r="V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K133">
            <v>0</v>
          </cell>
          <cell r="AM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O134">
            <v>0</v>
          </cell>
          <cell r="P134">
            <v>0</v>
          </cell>
          <cell r="R134">
            <v>0</v>
          </cell>
          <cell r="T134">
            <v>0</v>
          </cell>
          <cell r="U134">
            <v>0</v>
          </cell>
          <cell r="V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K134">
            <v>0</v>
          </cell>
          <cell r="AM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O135">
            <v>0</v>
          </cell>
          <cell r="P135">
            <v>0</v>
          </cell>
          <cell r="R135">
            <v>11</v>
          </cell>
          <cell r="T135">
            <v>0</v>
          </cell>
          <cell r="U135">
            <v>0</v>
          </cell>
          <cell r="V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15</v>
          </cell>
          <cell r="AK135">
            <v>0</v>
          </cell>
          <cell r="AM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O136">
            <v>0</v>
          </cell>
          <cell r="P136">
            <v>0</v>
          </cell>
          <cell r="R136">
            <v>53</v>
          </cell>
          <cell r="T136">
            <v>0</v>
          </cell>
          <cell r="U136">
            <v>0</v>
          </cell>
          <cell r="V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15</v>
          </cell>
          <cell r="AK136">
            <v>0</v>
          </cell>
          <cell r="AM136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O140">
            <v>0</v>
          </cell>
          <cell r="P140">
            <v>0</v>
          </cell>
          <cell r="R140">
            <v>1</v>
          </cell>
          <cell r="T140">
            <v>0</v>
          </cell>
          <cell r="U140">
            <v>0</v>
          </cell>
          <cell r="V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0</v>
          </cell>
          <cell r="AM140">
            <v>0</v>
          </cell>
        </row>
        <row r="141">
          <cell r="C141">
            <v>1</v>
          </cell>
          <cell r="D141">
            <v>1</v>
          </cell>
          <cell r="E141">
            <v>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O141">
            <v>0</v>
          </cell>
          <cell r="P141">
            <v>0</v>
          </cell>
          <cell r="R141">
            <v>12</v>
          </cell>
          <cell r="T141">
            <v>0</v>
          </cell>
          <cell r="U141">
            <v>0</v>
          </cell>
          <cell r="V141">
            <v>0</v>
          </cell>
          <cell r="Y141">
            <v>0</v>
          </cell>
          <cell r="Z141">
            <v>4</v>
          </cell>
          <cell r="AA141">
            <v>1</v>
          </cell>
          <cell r="AB141">
            <v>0</v>
          </cell>
          <cell r="AC141">
            <v>0</v>
          </cell>
          <cell r="AD141">
            <v>0</v>
          </cell>
          <cell r="AE141">
            <v>1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0</v>
          </cell>
          <cell r="AM141">
            <v>0</v>
          </cell>
        </row>
        <row r="142">
          <cell r="C142">
            <v>17.3</v>
          </cell>
          <cell r="D142">
            <v>30.4</v>
          </cell>
          <cell r="E142">
            <v>21.6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O142">
            <v>0</v>
          </cell>
          <cell r="P142">
            <v>0</v>
          </cell>
          <cell r="R142">
            <v>18.8</v>
          </cell>
          <cell r="T142">
            <v>0</v>
          </cell>
          <cell r="U142">
            <v>0</v>
          </cell>
          <cell r="V142">
            <v>0</v>
          </cell>
          <cell r="Y142">
            <v>0</v>
          </cell>
          <cell r="Z142">
            <v>40.299999999999997</v>
          </cell>
          <cell r="AA142">
            <v>6.3</v>
          </cell>
          <cell r="AB142">
            <v>0</v>
          </cell>
          <cell r="AC142">
            <v>0</v>
          </cell>
          <cell r="AD142">
            <v>0</v>
          </cell>
          <cell r="AE142">
            <v>8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K142">
            <v>0</v>
          </cell>
          <cell r="AM142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O152">
            <v>14</v>
          </cell>
          <cell r="P152">
            <v>87</v>
          </cell>
          <cell r="R152">
            <v>397</v>
          </cell>
          <cell r="T152">
            <v>84</v>
          </cell>
          <cell r="U152">
            <v>289</v>
          </cell>
          <cell r="V152">
            <v>2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M152">
            <v>0</v>
          </cell>
        </row>
        <row r="153">
          <cell r="C153">
            <v>1153</v>
          </cell>
          <cell r="D153">
            <v>454</v>
          </cell>
          <cell r="E153">
            <v>440</v>
          </cell>
          <cell r="F153">
            <v>146</v>
          </cell>
          <cell r="G153">
            <v>125</v>
          </cell>
          <cell r="H153">
            <v>111</v>
          </cell>
          <cell r="I153">
            <v>6</v>
          </cell>
          <cell r="J153">
            <v>1</v>
          </cell>
          <cell r="K153">
            <v>2</v>
          </cell>
          <cell r="L153">
            <v>8</v>
          </cell>
          <cell r="O153">
            <v>460</v>
          </cell>
          <cell r="P153">
            <v>915</v>
          </cell>
          <cell r="R153">
            <v>2148</v>
          </cell>
          <cell r="T153">
            <v>99</v>
          </cell>
          <cell r="U153">
            <v>593</v>
          </cell>
          <cell r="V153">
            <v>0</v>
          </cell>
          <cell r="Y153">
            <v>314</v>
          </cell>
          <cell r="Z153">
            <v>928</v>
          </cell>
          <cell r="AA153">
            <v>1813</v>
          </cell>
          <cell r="AB153">
            <v>67</v>
          </cell>
          <cell r="AC153">
            <v>10</v>
          </cell>
          <cell r="AD153">
            <v>237</v>
          </cell>
          <cell r="AE153">
            <v>364</v>
          </cell>
          <cell r="AF153">
            <v>1891</v>
          </cell>
          <cell r="AG153">
            <v>593</v>
          </cell>
          <cell r="AH153">
            <v>746</v>
          </cell>
          <cell r="AI153">
            <v>1164</v>
          </cell>
          <cell r="AK153">
            <v>0</v>
          </cell>
          <cell r="AM153">
            <v>0</v>
          </cell>
        </row>
        <row r="154">
          <cell r="C154">
            <v>18793.66</v>
          </cell>
          <cell r="D154">
            <v>8731.2569999999996</v>
          </cell>
          <cell r="E154">
            <v>1791.845</v>
          </cell>
          <cell r="F154">
            <v>472.43700000000001</v>
          </cell>
          <cell r="G154">
            <v>1270.7080000000001</v>
          </cell>
          <cell r="H154">
            <v>981.875</v>
          </cell>
          <cell r="I154">
            <v>31.18</v>
          </cell>
          <cell r="J154">
            <v>8.1820000000000004</v>
          </cell>
          <cell r="K154">
            <v>71.531000000000006</v>
          </cell>
          <cell r="L154">
            <v>55.764000000000003</v>
          </cell>
          <cell r="O154">
            <v>233.3</v>
          </cell>
          <cell r="P154">
            <v>962.1</v>
          </cell>
          <cell r="R154">
            <v>2459.75</v>
          </cell>
          <cell r="T154">
            <v>226.89999999999998</v>
          </cell>
          <cell r="U154">
            <v>967.2</v>
          </cell>
          <cell r="V154">
            <v>0</v>
          </cell>
          <cell r="Y154">
            <v>3468.6000000000004</v>
          </cell>
          <cell r="Z154">
            <v>4734.3</v>
          </cell>
          <cell r="AA154">
            <v>3617.8300000000004</v>
          </cell>
          <cell r="AB154">
            <v>130.5</v>
          </cell>
          <cell r="AC154">
            <v>37.799999999999997</v>
          </cell>
          <cell r="AD154">
            <v>1076.5999999999999</v>
          </cell>
          <cell r="AE154">
            <v>1956.94</v>
          </cell>
          <cell r="AF154">
            <v>3209.17</v>
          </cell>
          <cell r="AG154">
            <v>520.09999999999991</v>
          </cell>
          <cell r="AH154">
            <v>3053.1</v>
          </cell>
          <cell r="AI154">
            <v>5135.2</v>
          </cell>
          <cell r="AK154">
            <v>0</v>
          </cell>
          <cell r="AM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O155">
            <v>9</v>
          </cell>
          <cell r="P155">
            <v>85</v>
          </cell>
          <cell r="R155">
            <v>587</v>
          </cell>
          <cell r="T155">
            <v>221</v>
          </cell>
          <cell r="U155">
            <v>414</v>
          </cell>
          <cell r="V155">
            <v>4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0</v>
          </cell>
          <cell r="AM155">
            <v>0</v>
          </cell>
        </row>
        <row r="156">
          <cell r="C156">
            <v>1806</v>
          </cell>
          <cell r="D156">
            <v>347</v>
          </cell>
          <cell r="E156">
            <v>970</v>
          </cell>
          <cell r="F156">
            <v>141</v>
          </cell>
          <cell r="G156">
            <v>39</v>
          </cell>
          <cell r="H156">
            <v>44</v>
          </cell>
          <cell r="I156">
            <v>1</v>
          </cell>
          <cell r="J156">
            <v>2</v>
          </cell>
          <cell r="K156">
            <v>24</v>
          </cell>
          <cell r="L156">
            <v>2</v>
          </cell>
          <cell r="O156">
            <v>593</v>
          </cell>
          <cell r="P156">
            <v>789</v>
          </cell>
          <cell r="R156">
            <v>2874</v>
          </cell>
          <cell r="T156">
            <v>219</v>
          </cell>
          <cell r="U156">
            <v>1373</v>
          </cell>
          <cell r="V156">
            <v>0</v>
          </cell>
          <cell r="Y156">
            <v>3415</v>
          </cell>
          <cell r="Z156">
            <v>2311</v>
          </cell>
          <cell r="AA156">
            <v>2452</v>
          </cell>
          <cell r="AB156">
            <v>60</v>
          </cell>
          <cell r="AC156">
            <v>66</v>
          </cell>
          <cell r="AD156">
            <v>166</v>
          </cell>
          <cell r="AE156">
            <v>826</v>
          </cell>
          <cell r="AF156">
            <v>1531</v>
          </cell>
          <cell r="AG156">
            <v>28</v>
          </cell>
          <cell r="AH156">
            <v>821</v>
          </cell>
          <cell r="AI156">
            <v>1109</v>
          </cell>
          <cell r="AK156">
            <v>0</v>
          </cell>
          <cell r="AM156">
            <v>0</v>
          </cell>
        </row>
        <row r="157">
          <cell r="C157">
            <v>30393</v>
          </cell>
          <cell r="D157">
            <v>6261</v>
          </cell>
          <cell r="E157">
            <v>4350</v>
          </cell>
          <cell r="F157">
            <v>553</v>
          </cell>
          <cell r="G157">
            <v>365</v>
          </cell>
          <cell r="H157">
            <v>454</v>
          </cell>
          <cell r="I157">
            <v>5</v>
          </cell>
          <cell r="J157">
            <v>12</v>
          </cell>
          <cell r="K157">
            <v>110</v>
          </cell>
          <cell r="L157">
            <v>9</v>
          </cell>
          <cell r="O157">
            <v>426.1</v>
          </cell>
          <cell r="P157">
            <v>715.7</v>
          </cell>
          <cell r="R157">
            <v>4406.7999999999993</v>
          </cell>
          <cell r="T157">
            <v>312.2</v>
          </cell>
          <cell r="U157">
            <v>2128.4</v>
          </cell>
          <cell r="V157">
            <v>0</v>
          </cell>
          <cell r="Y157">
            <v>17432.600000000002</v>
          </cell>
          <cell r="Z157">
            <v>9328.9</v>
          </cell>
          <cell r="AA157">
            <v>6208.2</v>
          </cell>
          <cell r="AB157">
            <v>157.9</v>
          </cell>
          <cell r="AC157">
            <v>234.3</v>
          </cell>
          <cell r="AD157">
            <v>538.5</v>
          </cell>
          <cell r="AE157">
            <v>2987.4</v>
          </cell>
          <cell r="AF157">
            <v>2315.2000000000003</v>
          </cell>
          <cell r="AG157">
            <v>90.1</v>
          </cell>
          <cell r="AH157">
            <v>3167.1</v>
          </cell>
          <cell r="AI157">
            <v>4689.8999999999996</v>
          </cell>
          <cell r="AK157">
            <v>0</v>
          </cell>
          <cell r="AM157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O161">
            <v>10</v>
          </cell>
          <cell r="P161">
            <v>30</v>
          </cell>
          <cell r="R161">
            <v>147</v>
          </cell>
          <cell r="T161">
            <v>12</v>
          </cell>
          <cell r="U161">
            <v>92</v>
          </cell>
          <cell r="V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0</v>
          </cell>
          <cell r="AM161">
            <v>0</v>
          </cell>
        </row>
        <row r="162">
          <cell r="C162">
            <v>780</v>
          </cell>
          <cell r="D162">
            <v>120</v>
          </cell>
          <cell r="E162">
            <v>128</v>
          </cell>
          <cell r="F162">
            <v>39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11</v>
          </cell>
          <cell r="L162">
            <v>2</v>
          </cell>
          <cell r="O162">
            <v>482</v>
          </cell>
          <cell r="P162">
            <v>637</v>
          </cell>
          <cell r="R162">
            <v>839</v>
          </cell>
          <cell r="T162">
            <v>12</v>
          </cell>
          <cell r="U162">
            <v>157</v>
          </cell>
          <cell r="V162">
            <v>0</v>
          </cell>
          <cell r="Y162">
            <v>1241</v>
          </cell>
          <cell r="Z162">
            <v>2797</v>
          </cell>
          <cell r="AA162">
            <v>4863</v>
          </cell>
          <cell r="AB162">
            <v>0</v>
          </cell>
          <cell r="AC162">
            <v>86</v>
          </cell>
          <cell r="AD162">
            <v>1</v>
          </cell>
          <cell r="AE162">
            <v>247</v>
          </cell>
          <cell r="AF162">
            <v>533</v>
          </cell>
          <cell r="AG162">
            <v>203</v>
          </cell>
          <cell r="AH162">
            <v>164</v>
          </cell>
          <cell r="AI162">
            <v>145</v>
          </cell>
          <cell r="AK162">
            <v>0</v>
          </cell>
          <cell r="AM162">
            <v>0</v>
          </cell>
        </row>
        <row r="163">
          <cell r="C163">
            <v>23463.200000000001</v>
          </cell>
          <cell r="D163">
            <v>5069.8999999999996</v>
          </cell>
          <cell r="E163">
            <v>581.6</v>
          </cell>
          <cell r="F163">
            <v>90.76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95</v>
          </cell>
          <cell r="L163">
            <v>18</v>
          </cell>
          <cell r="O163">
            <v>716.5</v>
          </cell>
          <cell r="P163">
            <v>803.86</v>
          </cell>
          <cell r="R163">
            <v>2345.09</v>
          </cell>
          <cell r="T163">
            <v>87.8</v>
          </cell>
          <cell r="U163">
            <v>839.2</v>
          </cell>
          <cell r="V163">
            <v>0</v>
          </cell>
          <cell r="Y163">
            <v>9626.7999999999993</v>
          </cell>
          <cell r="Z163">
            <v>11792.7</v>
          </cell>
          <cell r="AA163">
            <v>15268</v>
          </cell>
          <cell r="AB163">
            <v>0</v>
          </cell>
          <cell r="AC163">
            <v>620.79999999999995</v>
          </cell>
          <cell r="AD163">
            <v>11.8</v>
          </cell>
          <cell r="AE163">
            <v>2399.4</v>
          </cell>
          <cell r="AF163">
            <v>504.7</v>
          </cell>
          <cell r="AG163">
            <v>224.3</v>
          </cell>
          <cell r="AH163">
            <v>1236</v>
          </cell>
          <cell r="AI163">
            <v>1606</v>
          </cell>
          <cell r="AK163">
            <v>0</v>
          </cell>
          <cell r="AM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O164">
            <v>2</v>
          </cell>
          <cell r="P164">
            <v>14</v>
          </cell>
          <cell r="R164">
            <v>50</v>
          </cell>
          <cell r="T164">
            <v>7</v>
          </cell>
          <cell r="U164">
            <v>54</v>
          </cell>
          <cell r="V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0</v>
          </cell>
          <cell r="AM164">
            <v>0</v>
          </cell>
        </row>
        <row r="165">
          <cell r="C165">
            <v>193</v>
          </cell>
          <cell r="D165">
            <v>4</v>
          </cell>
          <cell r="E165">
            <v>75</v>
          </cell>
          <cell r="F165">
            <v>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O165">
            <v>69</v>
          </cell>
          <cell r="P165">
            <v>241</v>
          </cell>
          <cell r="R165">
            <v>212</v>
          </cell>
          <cell r="T165">
            <v>6</v>
          </cell>
          <cell r="U165">
            <v>110</v>
          </cell>
          <cell r="V165">
            <v>0</v>
          </cell>
          <cell r="Y165">
            <v>327</v>
          </cell>
          <cell r="Z165">
            <v>85</v>
          </cell>
          <cell r="AA165">
            <v>239</v>
          </cell>
          <cell r="AB165">
            <v>0</v>
          </cell>
          <cell r="AC165">
            <v>0</v>
          </cell>
          <cell r="AD165">
            <v>0</v>
          </cell>
          <cell r="AE165">
            <v>1</v>
          </cell>
          <cell r="AF165">
            <v>0</v>
          </cell>
          <cell r="AG165">
            <v>4</v>
          </cell>
          <cell r="AH165">
            <v>72</v>
          </cell>
          <cell r="AI165">
            <v>39</v>
          </cell>
          <cell r="AK165">
            <v>0</v>
          </cell>
          <cell r="AM165">
            <v>0</v>
          </cell>
        </row>
        <row r="166">
          <cell r="C166">
            <v>1471.5</v>
          </cell>
          <cell r="D166">
            <v>4.5999999999999996</v>
          </cell>
          <cell r="E166">
            <v>151.22</v>
          </cell>
          <cell r="F166">
            <v>31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O166">
            <v>12.4</v>
          </cell>
          <cell r="P166">
            <v>79.3</v>
          </cell>
          <cell r="R166">
            <v>85.2</v>
          </cell>
          <cell r="T166">
            <v>9.1</v>
          </cell>
          <cell r="U166">
            <v>50.1</v>
          </cell>
          <cell r="V166">
            <v>0</v>
          </cell>
          <cell r="Y166">
            <v>672.80000000000007</v>
          </cell>
          <cell r="Z166">
            <v>141.55000000000001</v>
          </cell>
          <cell r="AA166">
            <v>299.39999999999998</v>
          </cell>
          <cell r="AB166">
            <v>0</v>
          </cell>
          <cell r="AC166">
            <v>0</v>
          </cell>
          <cell r="AD166">
            <v>0</v>
          </cell>
          <cell r="AE166">
            <v>1</v>
          </cell>
          <cell r="AF166">
            <v>0</v>
          </cell>
          <cell r="AG166">
            <v>5.6</v>
          </cell>
          <cell r="AH166">
            <v>177.5</v>
          </cell>
          <cell r="AI166">
            <v>108.2</v>
          </cell>
          <cell r="AK166">
            <v>0</v>
          </cell>
          <cell r="AM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O167">
            <v>7</v>
          </cell>
          <cell r="P167">
            <v>10</v>
          </cell>
          <cell r="R167">
            <v>50</v>
          </cell>
          <cell r="T167">
            <v>23</v>
          </cell>
          <cell r="U167">
            <v>41</v>
          </cell>
          <cell r="V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0</v>
          </cell>
          <cell r="AM167">
            <v>0</v>
          </cell>
        </row>
        <row r="168">
          <cell r="C168">
            <v>348</v>
          </cell>
          <cell r="D168">
            <v>30</v>
          </cell>
          <cell r="E168">
            <v>213</v>
          </cell>
          <cell r="F168">
            <v>19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O168">
            <v>972</v>
          </cell>
          <cell r="P168">
            <v>428</v>
          </cell>
          <cell r="R168">
            <v>259</v>
          </cell>
          <cell r="T168">
            <v>58</v>
          </cell>
          <cell r="U168">
            <v>246</v>
          </cell>
          <cell r="V168">
            <v>0</v>
          </cell>
          <cell r="Y168">
            <v>740</v>
          </cell>
          <cell r="Z168">
            <v>936.8</v>
          </cell>
          <cell r="AA168">
            <v>965</v>
          </cell>
          <cell r="AB168">
            <v>0</v>
          </cell>
          <cell r="AC168">
            <v>31</v>
          </cell>
          <cell r="AD168">
            <v>0</v>
          </cell>
          <cell r="AE168">
            <v>17</v>
          </cell>
          <cell r="AF168">
            <v>0</v>
          </cell>
          <cell r="AG168">
            <v>117</v>
          </cell>
          <cell r="AH168">
            <v>44</v>
          </cell>
          <cell r="AI168">
            <v>77</v>
          </cell>
          <cell r="AK168">
            <v>0</v>
          </cell>
          <cell r="AM168">
            <v>0</v>
          </cell>
        </row>
        <row r="169">
          <cell r="C169">
            <v>3986.4</v>
          </cell>
          <cell r="D169">
            <v>439</v>
          </cell>
          <cell r="E169">
            <v>802.21</v>
          </cell>
          <cell r="F169">
            <v>105.13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O169">
            <v>238.9</v>
          </cell>
          <cell r="P169">
            <v>92.1</v>
          </cell>
          <cell r="R169">
            <v>189.8</v>
          </cell>
          <cell r="T169">
            <v>71.2</v>
          </cell>
          <cell r="U169">
            <v>212.6</v>
          </cell>
          <cell r="V169">
            <v>0</v>
          </cell>
          <cell r="Y169">
            <v>2489.9</v>
          </cell>
          <cell r="Z169">
            <v>1444.39</v>
          </cell>
          <cell r="AA169">
            <v>1104.42</v>
          </cell>
          <cell r="AB169">
            <v>0</v>
          </cell>
          <cell r="AC169">
            <v>116.2</v>
          </cell>
          <cell r="AD169">
            <v>0</v>
          </cell>
          <cell r="AE169">
            <v>46.7</v>
          </cell>
          <cell r="AF169">
            <v>0</v>
          </cell>
          <cell r="AG169">
            <v>31.9</v>
          </cell>
          <cell r="AH169">
            <v>122.5</v>
          </cell>
          <cell r="AI169">
            <v>371.6</v>
          </cell>
          <cell r="AK169">
            <v>0</v>
          </cell>
          <cell r="AM169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O173">
            <v>2</v>
          </cell>
          <cell r="P173">
            <v>2</v>
          </cell>
          <cell r="R173">
            <v>0</v>
          </cell>
          <cell r="T173">
            <v>0</v>
          </cell>
          <cell r="U173">
            <v>0</v>
          </cell>
          <cell r="V173">
            <v>1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0</v>
          </cell>
          <cell r="AM173">
            <v>0</v>
          </cell>
        </row>
        <row r="174">
          <cell r="C174">
            <v>70</v>
          </cell>
          <cell r="D174">
            <v>22</v>
          </cell>
          <cell r="E174">
            <v>34</v>
          </cell>
          <cell r="F174">
            <v>11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O174">
            <v>83</v>
          </cell>
          <cell r="P174">
            <v>50</v>
          </cell>
          <cell r="R174">
            <v>0</v>
          </cell>
          <cell r="T174">
            <v>0</v>
          </cell>
          <cell r="U174">
            <v>0</v>
          </cell>
          <cell r="V174">
            <v>0</v>
          </cell>
          <cell r="Y174">
            <v>7</v>
          </cell>
          <cell r="Z174">
            <v>203</v>
          </cell>
          <cell r="AA174">
            <v>58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81</v>
          </cell>
          <cell r="AH174">
            <v>0</v>
          </cell>
          <cell r="AI174">
            <v>11</v>
          </cell>
          <cell r="AK174">
            <v>0</v>
          </cell>
          <cell r="AM174">
            <v>0</v>
          </cell>
        </row>
        <row r="175">
          <cell r="C175">
            <v>2262.6</v>
          </cell>
          <cell r="D175">
            <v>593.20000000000005</v>
          </cell>
          <cell r="E175">
            <v>121.4</v>
          </cell>
          <cell r="F175">
            <v>29.6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O175">
            <v>118.9</v>
          </cell>
          <cell r="P175">
            <v>36</v>
          </cell>
          <cell r="R175">
            <v>0</v>
          </cell>
          <cell r="T175">
            <v>0</v>
          </cell>
          <cell r="U175">
            <v>0</v>
          </cell>
          <cell r="V175">
            <v>0</v>
          </cell>
          <cell r="Y175">
            <v>78.2</v>
          </cell>
          <cell r="Z175">
            <v>818</v>
          </cell>
          <cell r="AA175">
            <v>104.8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35</v>
          </cell>
          <cell r="AH175">
            <v>0</v>
          </cell>
          <cell r="AI175">
            <v>13.8</v>
          </cell>
          <cell r="AK175">
            <v>0</v>
          </cell>
          <cell r="AM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O176">
            <v>4</v>
          </cell>
          <cell r="P176">
            <v>61</v>
          </cell>
          <cell r="R176">
            <v>136</v>
          </cell>
          <cell r="T176">
            <v>86</v>
          </cell>
          <cell r="U176">
            <v>221</v>
          </cell>
          <cell r="V176">
            <v>10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0</v>
          </cell>
          <cell r="AM176">
            <v>0</v>
          </cell>
        </row>
        <row r="177">
          <cell r="C177">
            <v>192</v>
          </cell>
          <cell r="D177">
            <v>47</v>
          </cell>
          <cell r="E177">
            <v>79</v>
          </cell>
          <cell r="F177">
            <v>43</v>
          </cell>
          <cell r="G177">
            <v>0</v>
          </cell>
          <cell r="H177">
            <v>0</v>
          </cell>
          <cell r="I177">
            <v>0</v>
          </cell>
          <cell r="J177">
            <v>4</v>
          </cell>
          <cell r="K177">
            <v>0</v>
          </cell>
          <cell r="L177">
            <v>0</v>
          </cell>
          <cell r="O177">
            <v>35</v>
          </cell>
          <cell r="P177">
            <v>521</v>
          </cell>
          <cell r="R177">
            <v>377</v>
          </cell>
          <cell r="T177">
            <v>82</v>
          </cell>
          <cell r="U177">
            <v>444</v>
          </cell>
          <cell r="V177">
            <v>0</v>
          </cell>
          <cell r="Y177">
            <v>350</v>
          </cell>
          <cell r="Z177">
            <v>758</v>
          </cell>
          <cell r="AA177">
            <v>221</v>
          </cell>
          <cell r="AB177">
            <v>0</v>
          </cell>
          <cell r="AC177">
            <v>19</v>
          </cell>
          <cell r="AD177">
            <v>1</v>
          </cell>
          <cell r="AE177">
            <v>28</v>
          </cell>
          <cell r="AF177">
            <v>2</v>
          </cell>
          <cell r="AG177">
            <v>123</v>
          </cell>
          <cell r="AH177">
            <v>21</v>
          </cell>
          <cell r="AI177">
            <v>631</v>
          </cell>
          <cell r="AK177">
            <v>0</v>
          </cell>
          <cell r="AM177">
            <v>0</v>
          </cell>
        </row>
        <row r="178">
          <cell r="C178">
            <v>1874.3</v>
          </cell>
          <cell r="D178">
            <v>478.7</v>
          </cell>
          <cell r="E178">
            <v>395</v>
          </cell>
          <cell r="F178">
            <v>202</v>
          </cell>
          <cell r="G178">
            <v>0</v>
          </cell>
          <cell r="H178">
            <v>0</v>
          </cell>
          <cell r="I178">
            <v>0</v>
          </cell>
          <cell r="J178">
            <v>46.2</v>
          </cell>
          <cell r="K178">
            <v>0</v>
          </cell>
          <cell r="L178">
            <v>0</v>
          </cell>
          <cell r="O178">
            <v>14.7</v>
          </cell>
          <cell r="P178">
            <v>340.89</v>
          </cell>
          <cell r="R178">
            <v>241.39000000000001</v>
          </cell>
          <cell r="T178">
            <v>109.18</v>
          </cell>
          <cell r="U178">
            <v>708.69</v>
          </cell>
          <cell r="V178">
            <v>0</v>
          </cell>
          <cell r="Y178">
            <v>1214.32</v>
          </cell>
          <cell r="Z178">
            <v>1148.94</v>
          </cell>
          <cell r="AA178">
            <v>319.89</v>
          </cell>
          <cell r="AB178">
            <v>0</v>
          </cell>
          <cell r="AC178">
            <v>63.440000000000005</v>
          </cell>
          <cell r="AD178">
            <v>1.51</v>
          </cell>
          <cell r="AE178">
            <v>180.68</v>
          </cell>
          <cell r="AF178">
            <v>1.21</v>
          </cell>
          <cell r="AG178">
            <v>73.47</v>
          </cell>
          <cell r="AH178">
            <v>26.77</v>
          </cell>
          <cell r="AI178">
            <v>2448.9299999999998</v>
          </cell>
          <cell r="AK178">
            <v>0</v>
          </cell>
          <cell r="AM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O179">
            <v>2</v>
          </cell>
          <cell r="P179">
            <v>60</v>
          </cell>
          <cell r="R179">
            <v>232</v>
          </cell>
          <cell r="T179">
            <v>26</v>
          </cell>
          <cell r="U179">
            <v>109</v>
          </cell>
          <cell r="V179">
            <v>12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0</v>
          </cell>
          <cell r="AM179">
            <v>0</v>
          </cell>
        </row>
        <row r="180">
          <cell r="C180">
            <v>158</v>
          </cell>
          <cell r="D180">
            <v>70</v>
          </cell>
          <cell r="E180">
            <v>481</v>
          </cell>
          <cell r="F180">
            <v>187</v>
          </cell>
          <cell r="G180">
            <v>0</v>
          </cell>
          <cell r="H180">
            <v>0</v>
          </cell>
          <cell r="I180">
            <v>0</v>
          </cell>
          <cell r="J180">
            <v>7</v>
          </cell>
          <cell r="K180">
            <v>0</v>
          </cell>
          <cell r="L180">
            <v>0</v>
          </cell>
          <cell r="O180">
            <v>25</v>
          </cell>
          <cell r="P180">
            <v>1360</v>
          </cell>
          <cell r="R180">
            <v>1176</v>
          </cell>
          <cell r="T180">
            <v>60</v>
          </cell>
          <cell r="U180">
            <v>409</v>
          </cell>
          <cell r="V180">
            <v>118</v>
          </cell>
          <cell r="Y180">
            <v>788</v>
          </cell>
          <cell r="Z180">
            <v>1081</v>
          </cell>
          <cell r="AA180">
            <v>674</v>
          </cell>
          <cell r="AB180">
            <v>0</v>
          </cell>
          <cell r="AC180">
            <v>2</v>
          </cell>
          <cell r="AD180">
            <v>1</v>
          </cell>
          <cell r="AE180">
            <v>11</v>
          </cell>
          <cell r="AF180">
            <v>1</v>
          </cell>
          <cell r="AG180">
            <v>618</v>
          </cell>
          <cell r="AH180">
            <v>162</v>
          </cell>
          <cell r="AI180">
            <v>826</v>
          </cell>
          <cell r="AK180">
            <v>0</v>
          </cell>
          <cell r="AM180">
            <v>0</v>
          </cell>
        </row>
        <row r="181">
          <cell r="C181">
            <v>3113.0902199999996</v>
          </cell>
          <cell r="D181">
            <v>1081.53334</v>
          </cell>
          <cell r="E181">
            <v>3367.0397400000002</v>
          </cell>
          <cell r="F181">
            <v>1165.29592</v>
          </cell>
          <cell r="G181">
            <v>0</v>
          </cell>
          <cell r="H181">
            <v>0</v>
          </cell>
          <cell r="I181">
            <v>0</v>
          </cell>
          <cell r="J181">
            <v>97.7</v>
          </cell>
          <cell r="K181">
            <v>0</v>
          </cell>
          <cell r="L181">
            <v>0</v>
          </cell>
          <cell r="O181">
            <v>3.56</v>
          </cell>
          <cell r="P181">
            <v>1114.98</v>
          </cell>
          <cell r="R181">
            <v>874.94999999999993</v>
          </cell>
          <cell r="T181">
            <v>103.29</v>
          </cell>
          <cell r="U181">
            <v>897.14</v>
          </cell>
          <cell r="V181">
            <v>582.78</v>
          </cell>
          <cell r="Y181">
            <v>3571.1099999999997</v>
          </cell>
          <cell r="Z181">
            <v>3881.32</v>
          </cell>
          <cell r="AA181">
            <v>1393.1699999999998</v>
          </cell>
          <cell r="AB181">
            <v>0</v>
          </cell>
          <cell r="AC181">
            <v>1.24</v>
          </cell>
          <cell r="AD181">
            <v>1.05</v>
          </cell>
          <cell r="AE181">
            <v>21.77</v>
          </cell>
          <cell r="AF181">
            <v>0.36</v>
          </cell>
          <cell r="AG181">
            <v>510.78999999999996</v>
          </cell>
          <cell r="AH181">
            <v>190.45999999999998</v>
          </cell>
          <cell r="AI181">
            <v>4479.1399999999994</v>
          </cell>
          <cell r="AK181">
            <v>0</v>
          </cell>
          <cell r="AM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O182">
            <v>7</v>
          </cell>
          <cell r="P182">
            <v>178</v>
          </cell>
          <cell r="R182">
            <v>331</v>
          </cell>
          <cell r="T182">
            <v>227</v>
          </cell>
          <cell r="U182">
            <v>287</v>
          </cell>
          <cell r="V182">
            <v>9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0</v>
          </cell>
          <cell r="AM182">
            <v>0</v>
          </cell>
        </row>
        <row r="183">
          <cell r="C183">
            <v>514</v>
          </cell>
          <cell r="D183">
            <v>152</v>
          </cell>
          <cell r="E183">
            <v>242</v>
          </cell>
          <cell r="F183">
            <v>75</v>
          </cell>
          <cell r="G183">
            <v>0</v>
          </cell>
          <cell r="H183">
            <v>0</v>
          </cell>
          <cell r="I183">
            <v>0</v>
          </cell>
          <cell r="J183">
            <v>15</v>
          </cell>
          <cell r="K183">
            <v>0</v>
          </cell>
          <cell r="L183">
            <v>0</v>
          </cell>
          <cell r="O183">
            <v>1018</v>
          </cell>
          <cell r="P183">
            <v>3378</v>
          </cell>
          <cell r="R183">
            <v>1328</v>
          </cell>
          <cell r="T183">
            <v>344</v>
          </cell>
          <cell r="U183">
            <v>1683</v>
          </cell>
          <cell r="V183">
            <v>44</v>
          </cell>
          <cell r="Y183">
            <v>365</v>
          </cell>
          <cell r="Z183">
            <v>3356</v>
          </cell>
          <cell r="AA183">
            <v>1018</v>
          </cell>
          <cell r="AB183">
            <v>5</v>
          </cell>
          <cell r="AC183">
            <v>8</v>
          </cell>
          <cell r="AD183">
            <v>18</v>
          </cell>
          <cell r="AE183">
            <v>174</v>
          </cell>
          <cell r="AF183">
            <v>6</v>
          </cell>
          <cell r="AG183">
            <v>359</v>
          </cell>
          <cell r="AH183">
            <v>277</v>
          </cell>
          <cell r="AI183">
            <v>2527</v>
          </cell>
          <cell r="AK183">
            <v>0</v>
          </cell>
          <cell r="AM183">
            <v>0</v>
          </cell>
        </row>
        <row r="184">
          <cell r="C184">
            <v>4562.2713249999997</v>
          </cell>
          <cell r="D184">
            <v>1376.9649999999999</v>
          </cell>
          <cell r="E184">
            <v>606.43129999999996</v>
          </cell>
          <cell r="F184">
            <v>206.77250000000001</v>
          </cell>
          <cell r="G184">
            <v>0</v>
          </cell>
          <cell r="H184">
            <v>0</v>
          </cell>
          <cell r="I184">
            <v>0</v>
          </cell>
          <cell r="J184">
            <v>147</v>
          </cell>
          <cell r="K184">
            <v>0</v>
          </cell>
          <cell r="L184">
            <v>0</v>
          </cell>
          <cell r="O184">
            <v>288.69</v>
          </cell>
          <cell r="P184">
            <v>1323.2</v>
          </cell>
          <cell r="R184">
            <v>901.79000000000008</v>
          </cell>
          <cell r="T184">
            <v>439.10999999999996</v>
          </cell>
          <cell r="U184">
            <v>2511.9299999999998</v>
          </cell>
          <cell r="V184">
            <v>52.8</v>
          </cell>
          <cell r="Y184">
            <v>1301.5999999999999</v>
          </cell>
          <cell r="Z184">
            <v>5219.68</v>
          </cell>
          <cell r="AA184">
            <v>652.77</v>
          </cell>
          <cell r="AB184">
            <v>2.82</v>
          </cell>
          <cell r="AC184">
            <v>9.4700000000000006</v>
          </cell>
          <cell r="AD184">
            <v>21.02</v>
          </cell>
          <cell r="AE184">
            <v>483.87</v>
          </cell>
          <cell r="AF184">
            <v>5.34</v>
          </cell>
          <cell r="AG184">
            <v>84.460000000000008</v>
          </cell>
          <cell r="AH184">
            <v>702.95</v>
          </cell>
          <cell r="AI184">
            <v>5732.22</v>
          </cell>
          <cell r="AK184">
            <v>0</v>
          </cell>
          <cell r="AM184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O188">
            <v>79</v>
          </cell>
          <cell r="P188">
            <v>141</v>
          </cell>
          <cell r="R188">
            <v>124</v>
          </cell>
          <cell r="T188">
            <v>0</v>
          </cell>
          <cell r="U188">
            <v>927</v>
          </cell>
          <cell r="V188">
            <v>26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0</v>
          </cell>
          <cell r="AM188">
            <v>0</v>
          </cell>
        </row>
        <row r="189">
          <cell r="C189">
            <v>328</v>
          </cell>
          <cell r="D189">
            <v>121</v>
          </cell>
          <cell r="E189">
            <v>212</v>
          </cell>
          <cell r="F189">
            <v>90</v>
          </cell>
          <cell r="G189">
            <v>0</v>
          </cell>
          <cell r="H189">
            <v>0</v>
          </cell>
          <cell r="I189">
            <v>0</v>
          </cell>
          <cell r="J189">
            <v>3</v>
          </cell>
          <cell r="K189">
            <v>0</v>
          </cell>
          <cell r="L189">
            <v>1</v>
          </cell>
          <cell r="O189">
            <v>5004</v>
          </cell>
          <cell r="P189">
            <v>3395</v>
          </cell>
          <cell r="R189">
            <v>1375</v>
          </cell>
          <cell r="T189">
            <v>0</v>
          </cell>
          <cell r="U189">
            <v>835</v>
          </cell>
          <cell r="V189">
            <v>6</v>
          </cell>
          <cell r="Y189">
            <v>454</v>
          </cell>
          <cell r="Z189">
            <v>524</v>
          </cell>
          <cell r="AA189">
            <v>601</v>
          </cell>
          <cell r="AB189">
            <v>1</v>
          </cell>
          <cell r="AC189">
            <v>0</v>
          </cell>
          <cell r="AD189">
            <v>3</v>
          </cell>
          <cell r="AE189">
            <v>589</v>
          </cell>
          <cell r="AF189">
            <v>0</v>
          </cell>
          <cell r="AG189">
            <v>15</v>
          </cell>
          <cell r="AH189">
            <v>37</v>
          </cell>
          <cell r="AI189">
            <v>233</v>
          </cell>
          <cell r="AK189">
            <v>0</v>
          </cell>
          <cell r="AM189">
            <v>0</v>
          </cell>
        </row>
        <row r="190">
          <cell r="C190">
            <v>7604</v>
          </cell>
          <cell r="D190">
            <v>2994</v>
          </cell>
          <cell r="E190">
            <v>949</v>
          </cell>
          <cell r="F190">
            <v>390</v>
          </cell>
          <cell r="G190">
            <v>0</v>
          </cell>
          <cell r="H190">
            <v>0</v>
          </cell>
          <cell r="I190">
            <v>0</v>
          </cell>
          <cell r="J190">
            <v>19</v>
          </cell>
          <cell r="K190">
            <v>0</v>
          </cell>
          <cell r="L190">
            <v>2</v>
          </cell>
          <cell r="O190">
            <v>2132</v>
          </cell>
          <cell r="P190">
            <v>2507</v>
          </cell>
          <cell r="R190">
            <v>2090</v>
          </cell>
          <cell r="T190">
            <v>0</v>
          </cell>
          <cell r="U190">
            <v>1620</v>
          </cell>
          <cell r="V190">
            <v>33</v>
          </cell>
          <cell r="Y190">
            <v>3095</v>
          </cell>
          <cell r="Z190">
            <v>1665</v>
          </cell>
          <cell r="AA190">
            <v>1486</v>
          </cell>
          <cell r="AB190">
            <v>1</v>
          </cell>
          <cell r="AC190">
            <v>0</v>
          </cell>
          <cell r="AD190">
            <v>23</v>
          </cell>
          <cell r="AE190">
            <v>1930</v>
          </cell>
          <cell r="AF190">
            <v>0</v>
          </cell>
          <cell r="AG190">
            <v>20</v>
          </cell>
          <cell r="AH190">
            <v>353</v>
          </cell>
          <cell r="AI190">
            <v>1356</v>
          </cell>
          <cell r="AK190">
            <v>0</v>
          </cell>
          <cell r="AM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O191">
            <v>184</v>
          </cell>
          <cell r="P191">
            <v>168</v>
          </cell>
          <cell r="R191">
            <v>71</v>
          </cell>
          <cell r="T191">
            <v>2</v>
          </cell>
          <cell r="U191">
            <v>404</v>
          </cell>
          <cell r="V191">
            <v>106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K191">
            <v>0</v>
          </cell>
          <cell r="AM191">
            <v>0</v>
          </cell>
        </row>
        <row r="192">
          <cell r="C192">
            <v>238</v>
          </cell>
          <cell r="D192">
            <v>99</v>
          </cell>
          <cell r="E192">
            <v>269</v>
          </cell>
          <cell r="F192">
            <v>116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O192">
            <v>8390</v>
          </cell>
          <cell r="P192">
            <v>2193</v>
          </cell>
          <cell r="R192">
            <v>784</v>
          </cell>
          <cell r="T192">
            <v>16</v>
          </cell>
          <cell r="U192">
            <v>634</v>
          </cell>
          <cell r="V192">
            <v>565</v>
          </cell>
          <cell r="Y192">
            <v>157</v>
          </cell>
          <cell r="Z192">
            <v>1391</v>
          </cell>
          <cell r="AA192">
            <v>350</v>
          </cell>
          <cell r="AB192">
            <v>1</v>
          </cell>
          <cell r="AC192">
            <v>0</v>
          </cell>
          <cell r="AD192">
            <v>14</v>
          </cell>
          <cell r="AE192">
            <v>14</v>
          </cell>
          <cell r="AF192">
            <v>0</v>
          </cell>
          <cell r="AG192">
            <v>8</v>
          </cell>
          <cell r="AH192">
            <v>30</v>
          </cell>
          <cell r="AI192">
            <v>161</v>
          </cell>
          <cell r="AK192">
            <v>0</v>
          </cell>
          <cell r="AM192">
            <v>0</v>
          </cell>
        </row>
        <row r="193">
          <cell r="C193">
            <v>7125</v>
          </cell>
          <cell r="D193">
            <v>2646</v>
          </cell>
          <cell r="E193">
            <v>1181</v>
          </cell>
          <cell r="F193">
            <v>642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O193">
            <v>4698</v>
          </cell>
          <cell r="P193">
            <v>2485</v>
          </cell>
          <cell r="R193">
            <v>1342</v>
          </cell>
          <cell r="T193">
            <v>17</v>
          </cell>
          <cell r="U193">
            <v>1524</v>
          </cell>
          <cell r="V193">
            <v>227</v>
          </cell>
          <cell r="Y193">
            <v>1740</v>
          </cell>
          <cell r="Z193">
            <v>8164.6</v>
          </cell>
          <cell r="AA193">
            <v>1777</v>
          </cell>
          <cell r="AB193">
            <v>11</v>
          </cell>
          <cell r="AC193">
            <v>0</v>
          </cell>
          <cell r="AD193">
            <v>39</v>
          </cell>
          <cell r="AE193">
            <v>72</v>
          </cell>
          <cell r="AF193">
            <v>0</v>
          </cell>
          <cell r="AG193">
            <v>16</v>
          </cell>
          <cell r="AH193">
            <v>163</v>
          </cell>
          <cell r="AI193">
            <v>1770</v>
          </cell>
          <cell r="AK193">
            <v>0</v>
          </cell>
          <cell r="AM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O194">
            <v>2</v>
          </cell>
          <cell r="P194">
            <v>5</v>
          </cell>
          <cell r="R194">
            <v>10</v>
          </cell>
          <cell r="T194">
            <v>0</v>
          </cell>
          <cell r="U194">
            <v>3</v>
          </cell>
          <cell r="V194">
            <v>10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0</v>
          </cell>
          <cell r="AM194">
            <v>0</v>
          </cell>
        </row>
        <row r="195">
          <cell r="C195">
            <v>7</v>
          </cell>
          <cell r="D195">
            <v>4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4</v>
          </cell>
          <cell r="J195">
            <v>22</v>
          </cell>
          <cell r="K195">
            <v>0</v>
          </cell>
          <cell r="L195">
            <v>0</v>
          </cell>
          <cell r="O195">
            <v>31</v>
          </cell>
          <cell r="P195">
            <v>11</v>
          </cell>
          <cell r="R195">
            <v>8</v>
          </cell>
          <cell r="T195">
            <v>0</v>
          </cell>
          <cell r="U195">
            <v>9</v>
          </cell>
          <cell r="V195">
            <v>3</v>
          </cell>
          <cell r="Y195">
            <v>0</v>
          </cell>
          <cell r="Z195">
            <v>4</v>
          </cell>
          <cell r="AA195">
            <v>12</v>
          </cell>
          <cell r="AB195">
            <v>1</v>
          </cell>
          <cell r="AC195">
            <v>957</v>
          </cell>
          <cell r="AD195">
            <v>0</v>
          </cell>
          <cell r="AE195">
            <v>90</v>
          </cell>
          <cell r="AF195">
            <v>0</v>
          </cell>
          <cell r="AG195">
            <v>0</v>
          </cell>
          <cell r="AH195">
            <v>3</v>
          </cell>
          <cell r="AI195">
            <v>11</v>
          </cell>
          <cell r="AK195">
            <v>0</v>
          </cell>
          <cell r="AM195">
            <v>0</v>
          </cell>
        </row>
        <row r="196">
          <cell r="C196">
            <v>39</v>
          </cell>
          <cell r="D196">
            <v>69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105</v>
          </cell>
          <cell r="J196">
            <v>597</v>
          </cell>
          <cell r="K196">
            <v>0</v>
          </cell>
          <cell r="L196">
            <v>0</v>
          </cell>
          <cell r="O196">
            <v>66</v>
          </cell>
          <cell r="P196">
            <v>10</v>
          </cell>
          <cell r="R196">
            <v>31</v>
          </cell>
          <cell r="T196">
            <v>0</v>
          </cell>
          <cell r="U196">
            <v>137</v>
          </cell>
          <cell r="V196">
            <v>33</v>
          </cell>
          <cell r="Y196">
            <v>0</v>
          </cell>
          <cell r="Z196">
            <v>70</v>
          </cell>
          <cell r="AA196">
            <v>195</v>
          </cell>
          <cell r="AB196">
            <v>12</v>
          </cell>
          <cell r="AC196">
            <v>7083</v>
          </cell>
          <cell r="AD196">
            <v>0</v>
          </cell>
          <cell r="AE196">
            <v>2597</v>
          </cell>
          <cell r="AF196">
            <v>0</v>
          </cell>
          <cell r="AG196">
            <v>0</v>
          </cell>
          <cell r="AH196">
            <v>80</v>
          </cell>
          <cell r="AI196">
            <v>268</v>
          </cell>
          <cell r="AK196">
            <v>0</v>
          </cell>
          <cell r="AM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O197">
            <v>83</v>
          </cell>
          <cell r="P197">
            <v>66</v>
          </cell>
          <cell r="R197">
            <v>85</v>
          </cell>
          <cell r="T197">
            <v>0</v>
          </cell>
          <cell r="U197">
            <v>82</v>
          </cell>
          <cell r="V197">
            <v>3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0</v>
          </cell>
          <cell r="AM197">
            <v>0</v>
          </cell>
        </row>
        <row r="198">
          <cell r="C198">
            <v>169</v>
          </cell>
          <cell r="D198">
            <v>115</v>
          </cell>
          <cell r="E198">
            <v>85</v>
          </cell>
          <cell r="F198">
            <v>74</v>
          </cell>
          <cell r="G198">
            <v>0</v>
          </cell>
          <cell r="H198">
            <v>0</v>
          </cell>
          <cell r="I198">
            <v>2</v>
          </cell>
          <cell r="J198">
            <v>10</v>
          </cell>
          <cell r="K198">
            <v>0</v>
          </cell>
          <cell r="L198">
            <v>0</v>
          </cell>
          <cell r="O198">
            <v>4834</v>
          </cell>
          <cell r="P198">
            <v>1680</v>
          </cell>
          <cell r="R198">
            <v>1414</v>
          </cell>
          <cell r="T198">
            <v>0</v>
          </cell>
          <cell r="U198">
            <v>345</v>
          </cell>
          <cell r="V198">
            <v>136</v>
          </cell>
          <cell r="Y198">
            <v>86</v>
          </cell>
          <cell r="Z198">
            <v>704</v>
          </cell>
          <cell r="AA198">
            <v>127</v>
          </cell>
          <cell r="AB198">
            <v>1</v>
          </cell>
          <cell r="AC198">
            <v>1</v>
          </cell>
          <cell r="AD198">
            <v>0</v>
          </cell>
          <cell r="AE198">
            <v>43</v>
          </cell>
          <cell r="AF198">
            <v>0</v>
          </cell>
          <cell r="AG198">
            <v>65</v>
          </cell>
          <cell r="AH198">
            <v>5</v>
          </cell>
          <cell r="AI198">
            <v>39</v>
          </cell>
          <cell r="AK198">
            <v>0</v>
          </cell>
          <cell r="AM198">
            <v>0</v>
          </cell>
        </row>
        <row r="199">
          <cell r="C199">
            <v>4382</v>
          </cell>
          <cell r="D199">
            <v>3462</v>
          </cell>
          <cell r="E199">
            <v>399</v>
          </cell>
          <cell r="F199">
            <v>239</v>
          </cell>
          <cell r="G199">
            <v>0</v>
          </cell>
          <cell r="H199">
            <v>0</v>
          </cell>
          <cell r="I199">
            <v>81</v>
          </cell>
          <cell r="J199">
            <v>98</v>
          </cell>
          <cell r="K199">
            <v>0</v>
          </cell>
          <cell r="L199">
            <v>0</v>
          </cell>
          <cell r="O199">
            <v>1607</v>
          </cell>
          <cell r="P199">
            <v>2217</v>
          </cell>
          <cell r="R199">
            <v>2281</v>
          </cell>
          <cell r="T199">
            <v>0</v>
          </cell>
          <cell r="U199">
            <v>457</v>
          </cell>
          <cell r="V199">
            <v>300</v>
          </cell>
          <cell r="Y199">
            <v>1169</v>
          </cell>
          <cell r="Z199">
            <v>2192</v>
          </cell>
          <cell r="AA199">
            <v>663</v>
          </cell>
          <cell r="AB199">
            <v>8</v>
          </cell>
          <cell r="AC199">
            <v>4</v>
          </cell>
          <cell r="AD199">
            <v>0</v>
          </cell>
          <cell r="AE199">
            <v>1246</v>
          </cell>
          <cell r="AF199">
            <v>0</v>
          </cell>
          <cell r="AG199">
            <v>117</v>
          </cell>
          <cell r="AH199">
            <v>24</v>
          </cell>
          <cell r="AI199">
            <v>904</v>
          </cell>
          <cell r="AK199">
            <v>0</v>
          </cell>
          <cell r="AM199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O203">
            <v>1</v>
          </cell>
          <cell r="P203">
            <v>0</v>
          </cell>
          <cell r="R203">
            <v>0</v>
          </cell>
          <cell r="T203">
            <v>0</v>
          </cell>
          <cell r="U203">
            <v>0</v>
          </cell>
          <cell r="V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0</v>
          </cell>
          <cell r="AM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2</v>
          </cell>
          <cell r="K204">
            <v>0</v>
          </cell>
          <cell r="L204">
            <v>0</v>
          </cell>
          <cell r="O204">
            <v>1</v>
          </cell>
          <cell r="P204">
            <v>0</v>
          </cell>
          <cell r="R204">
            <v>0</v>
          </cell>
          <cell r="T204">
            <v>0</v>
          </cell>
          <cell r="U204">
            <v>0</v>
          </cell>
          <cell r="V204">
            <v>0</v>
          </cell>
          <cell r="Y204">
            <v>0</v>
          </cell>
          <cell r="Z204">
            <v>0</v>
          </cell>
          <cell r="AA204">
            <v>1</v>
          </cell>
          <cell r="AB204">
            <v>0</v>
          </cell>
          <cell r="AC204">
            <v>2</v>
          </cell>
          <cell r="AD204">
            <v>942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</v>
          </cell>
          <cell r="AK204">
            <v>0</v>
          </cell>
          <cell r="AM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47</v>
          </cell>
          <cell r="K205">
            <v>0</v>
          </cell>
          <cell r="L205">
            <v>0</v>
          </cell>
          <cell r="O205">
            <v>8</v>
          </cell>
          <cell r="P205">
            <v>0</v>
          </cell>
          <cell r="R205">
            <v>0</v>
          </cell>
          <cell r="T205">
            <v>0</v>
          </cell>
          <cell r="U205">
            <v>0</v>
          </cell>
          <cell r="V205">
            <v>0</v>
          </cell>
          <cell r="Y205">
            <v>0</v>
          </cell>
          <cell r="Z205">
            <v>0</v>
          </cell>
          <cell r="AA205">
            <v>18</v>
          </cell>
          <cell r="AB205">
            <v>0</v>
          </cell>
          <cell r="AC205">
            <v>2</v>
          </cell>
          <cell r="AD205">
            <v>1083.5999999999999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223.1</v>
          </cell>
          <cell r="AK205">
            <v>0</v>
          </cell>
          <cell r="AM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O206">
            <v>0</v>
          </cell>
          <cell r="P206">
            <v>0</v>
          </cell>
          <cell r="R206">
            <v>0</v>
          </cell>
          <cell r="T206">
            <v>0</v>
          </cell>
          <cell r="U206">
            <v>0</v>
          </cell>
          <cell r="V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0</v>
          </cell>
          <cell r="AM206">
            <v>0</v>
          </cell>
        </row>
        <row r="207">
          <cell r="C207">
            <v>6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30</v>
          </cell>
          <cell r="K207">
            <v>0</v>
          </cell>
          <cell r="L207">
            <v>0</v>
          </cell>
          <cell r="O207">
            <v>6</v>
          </cell>
          <cell r="P207">
            <v>0</v>
          </cell>
          <cell r="R207">
            <v>15</v>
          </cell>
          <cell r="T207">
            <v>0</v>
          </cell>
          <cell r="U207">
            <v>0</v>
          </cell>
          <cell r="V207">
            <v>0</v>
          </cell>
          <cell r="Y207">
            <v>0</v>
          </cell>
          <cell r="Z207">
            <v>2</v>
          </cell>
          <cell r="AA207">
            <v>0</v>
          </cell>
          <cell r="AB207">
            <v>23</v>
          </cell>
          <cell r="AC207">
            <v>0</v>
          </cell>
          <cell r="AD207">
            <v>498</v>
          </cell>
          <cell r="AE207">
            <v>4</v>
          </cell>
          <cell r="AF207">
            <v>0</v>
          </cell>
          <cell r="AG207">
            <v>3</v>
          </cell>
          <cell r="AH207">
            <v>2</v>
          </cell>
          <cell r="AI207">
            <v>310</v>
          </cell>
          <cell r="AK207">
            <v>0</v>
          </cell>
          <cell r="AM207">
            <v>0</v>
          </cell>
        </row>
        <row r="208">
          <cell r="C208">
            <v>282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1069</v>
          </cell>
          <cell r="K208">
            <v>0</v>
          </cell>
          <cell r="L208">
            <v>0</v>
          </cell>
          <cell r="O208">
            <v>100</v>
          </cell>
          <cell r="P208">
            <v>0</v>
          </cell>
          <cell r="R208">
            <v>197</v>
          </cell>
          <cell r="T208">
            <v>0</v>
          </cell>
          <cell r="U208">
            <v>0</v>
          </cell>
          <cell r="V208">
            <v>0</v>
          </cell>
          <cell r="Y208">
            <v>0</v>
          </cell>
          <cell r="Z208">
            <v>26</v>
          </cell>
          <cell r="AA208">
            <v>0</v>
          </cell>
          <cell r="AB208">
            <v>369</v>
          </cell>
          <cell r="AC208">
            <v>0</v>
          </cell>
          <cell r="AD208">
            <v>611</v>
          </cell>
          <cell r="AE208">
            <v>35</v>
          </cell>
          <cell r="AF208">
            <v>0</v>
          </cell>
          <cell r="AG208">
            <v>165</v>
          </cell>
          <cell r="AH208">
            <v>21</v>
          </cell>
          <cell r="AI208">
            <v>457</v>
          </cell>
          <cell r="AK208">
            <v>0</v>
          </cell>
          <cell r="AM208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O212">
            <v>3</v>
          </cell>
          <cell r="P212">
            <v>3</v>
          </cell>
          <cell r="R212">
            <v>26</v>
          </cell>
          <cell r="T212">
            <v>5</v>
          </cell>
          <cell r="U212">
            <v>6</v>
          </cell>
          <cell r="V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0</v>
          </cell>
          <cell r="AM212">
            <v>0</v>
          </cell>
        </row>
        <row r="213">
          <cell r="C213">
            <v>32</v>
          </cell>
          <cell r="D213">
            <v>11</v>
          </cell>
          <cell r="E213">
            <v>86</v>
          </cell>
          <cell r="F213">
            <v>23</v>
          </cell>
          <cell r="G213">
            <v>0</v>
          </cell>
          <cell r="H213">
            <v>0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O213">
            <v>35</v>
          </cell>
          <cell r="P213">
            <v>50</v>
          </cell>
          <cell r="R213">
            <v>272</v>
          </cell>
          <cell r="T213">
            <v>6</v>
          </cell>
          <cell r="U213">
            <v>18</v>
          </cell>
          <cell r="V213">
            <v>0</v>
          </cell>
          <cell r="Y213">
            <v>3</v>
          </cell>
          <cell r="Z213">
            <v>74</v>
          </cell>
          <cell r="AA213">
            <v>113</v>
          </cell>
          <cell r="AB213">
            <v>0</v>
          </cell>
          <cell r="AC213">
            <v>0</v>
          </cell>
          <cell r="AD213">
            <v>0</v>
          </cell>
          <cell r="AE213">
            <v>6</v>
          </cell>
          <cell r="AF213">
            <v>0</v>
          </cell>
          <cell r="AG213">
            <v>28</v>
          </cell>
          <cell r="AH213">
            <v>38</v>
          </cell>
          <cell r="AI213">
            <v>51</v>
          </cell>
          <cell r="AK213">
            <v>0</v>
          </cell>
          <cell r="AM213">
            <v>0</v>
          </cell>
        </row>
        <row r="214">
          <cell r="C214">
            <v>980.5</v>
          </cell>
          <cell r="D214">
            <v>327</v>
          </cell>
          <cell r="E214">
            <v>481.20000000000005</v>
          </cell>
          <cell r="F214">
            <v>96.7</v>
          </cell>
          <cell r="G214">
            <v>0</v>
          </cell>
          <cell r="H214">
            <v>0</v>
          </cell>
          <cell r="I214">
            <v>0</v>
          </cell>
          <cell r="J214">
            <v>87.8</v>
          </cell>
          <cell r="K214">
            <v>0</v>
          </cell>
          <cell r="L214">
            <v>0</v>
          </cell>
          <cell r="O214">
            <v>13.1</v>
          </cell>
          <cell r="P214">
            <v>45</v>
          </cell>
          <cell r="R214">
            <v>475</v>
          </cell>
          <cell r="T214">
            <v>11.4</v>
          </cell>
          <cell r="U214">
            <v>47.9</v>
          </cell>
          <cell r="V214">
            <v>0</v>
          </cell>
          <cell r="Y214">
            <v>31.1</v>
          </cell>
          <cell r="Z214">
            <v>433.6</v>
          </cell>
          <cell r="AA214">
            <v>397.40000000000003</v>
          </cell>
          <cell r="AB214">
            <v>0</v>
          </cell>
          <cell r="AC214">
            <v>0</v>
          </cell>
          <cell r="AD214">
            <v>0</v>
          </cell>
          <cell r="AE214">
            <v>67</v>
          </cell>
          <cell r="AF214">
            <v>0</v>
          </cell>
          <cell r="AG214">
            <v>37.200000000000003</v>
          </cell>
          <cell r="AH214">
            <v>93.8</v>
          </cell>
          <cell r="AI214">
            <v>165.2</v>
          </cell>
          <cell r="AK214">
            <v>0</v>
          </cell>
          <cell r="AM214">
            <v>0</v>
          </cell>
        </row>
      </sheetData>
      <sheetData sheetId="8" refreshError="1">
        <row r="21">
          <cell r="B21">
            <v>442586.16129032301</v>
          </cell>
          <cell r="D21">
            <v>449260</v>
          </cell>
          <cell r="E21">
            <v>446900</v>
          </cell>
          <cell r="F21">
            <v>447280</v>
          </cell>
        </row>
        <row r="22">
          <cell r="B22">
            <v>30089.552238806002</v>
          </cell>
          <cell r="D22">
            <v>29237</v>
          </cell>
          <cell r="E22">
            <v>29928</v>
          </cell>
          <cell r="F22">
            <v>29930</v>
          </cell>
        </row>
        <row r="23">
          <cell r="B23">
            <v>27730.616010854799</v>
          </cell>
          <cell r="D23">
            <v>25584.233</v>
          </cell>
          <cell r="E23">
            <v>26417.667000000001</v>
          </cell>
          <cell r="F23">
            <v>29055</v>
          </cell>
        </row>
        <row r="24">
          <cell r="B24">
            <v>409709.67741935502</v>
          </cell>
          <cell r="D24">
            <v>418116.67</v>
          </cell>
          <cell r="E24">
            <v>414780</v>
          </cell>
          <cell r="F24">
            <v>414940</v>
          </cell>
        </row>
        <row r="25">
          <cell r="B25">
            <v>3732.2903225806499</v>
          </cell>
          <cell r="D25">
            <v>3717.6</v>
          </cell>
          <cell r="E25">
            <v>3717.6</v>
          </cell>
          <cell r="F25">
            <v>4960.3999999999996</v>
          </cell>
        </row>
        <row r="28">
          <cell r="D28">
            <v>81</v>
          </cell>
          <cell r="E28">
            <v>-89.743000000000094</v>
          </cell>
        </row>
        <row r="29">
          <cell r="B29">
            <v>97.620645161290298</v>
          </cell>
          <cell r="E29">
            <v>133.6</v>
          </cell>
        </row>
        <row r="30">
          <cell r="B30">
            <v>10.008064516129</v>
          </cell>
          <cell r="E30">
            <v>6.7</v>
          </cell>
        </row>
        <row r="31">
          <cell r="B31">
            <v>7.58709677419355</v>
          </cell>
          <cell r="E31">
            <v>0</v>
          </cell>
        </row>
        <row r="35">
          <cell r="B35">
            <v>366885.48387096799</v>
          </cell>
          <cell r="D35">
            <v>385150</v>
          </cell>
          <cell r="E35">
            <v>368200</v>
          </cell>
          <cell r="F35">
            <v>373450</v>
          </cell>
        </row>
        <row r="36">
          <cell r="B36">
            <v>23222.002713704202</v>
          </cell>
          <cell r="D36">
            <v>24070</v>
          </cell>
          <cell r="E36">
            <v>23000</v>
          </cell>
          <cell r="F36">
            <v>23015</v>
          </cell>
        </row>
        <row r="37">
          <cell r="B37">
            <v>23028.016282225199</v>
          </cell>
          <cell r="D37">
            <v>23973.267</v>
          </cell>
          <cell r="E37">
            <v>22898.400000000001</v>
          </cell>
          <cell r="F37">
            <v>23156</v>
          </cell>
        </row>
        <row r="38">
          <cell r="B38">
            <v>339543.35483870999</v>
          </cell>
          <cell r="D38">
            <v>358511</v>
          </cell>
          <cell r="E38">
            <v>339573</v>
          </cell>
          <cell r="F38">
            <v>343986</v>
          </cell>
        </row>
        <row r="39">
          <cell r="B39">
            <v>2158.9354838709701</v>
          </cell>
          <cell r="D39">
            <v>2171.6</v>
          </cell>
          <cell r="E39">
            <v>2078.2339999999999</v>
          </cell>
          <cell r="F39">
            <v>2175.5940000000001</v>
          </cell>
        </row>
        <row r="42">
          <cell r="D42">
            <v>-67</v>
          </cell>
          <cell r="E42">
            <v>-9</v>
          </cell>
        </row>
        <row r="43">
          <cell r="B43">
            <v>135.841935483871</v>
          </cell>
          <cell r="E43">
            <v>181.4</v>
          </cell>
        </row>
        <row r="44">
          <cell r="B44">
            <v>21.054838709677401</v>
          </cell>
          <cell r="E44">
            <v>36.4</v>
          </cell>
        </row>
        <row r="45">
          <cell r="B45">
            <v>1.10967741935484</v>
          </cell>
          <cell r="E45">
            <v>0.4</v>
          </cell>
        </row>
        <row r="49">
          <cell r="B49">
            <v>58995.612903225803</v>
          </cell>
          <cell r="D49">
            <v>55196.667000000001</v>
          </cell>
          <cell r="E49">
            <v>59600</v>
          </cell>
          <cell r="F49">
            <v>59121</v>
          </cell>
        </row>
        <row r="50">
          <cell r="B50">
            <v>19860.635006784301</v>
          </cell>
          <cell r="D50">
            <v>18690</v>
          </cell>
          <cell r="E50">
            <v>19701</v>
          </cell>
          <cell r="F50">
            <v>19467</v>
          </cell>
        </row>
        <row r="51">
          <cell r="B51">
            <v>19833.964721845299</v>
          </cell>
          <cell r="D51">
            <v>18633.2</v>
          </cell>
          <cell r="E51">
            <v>19584.599999999999</v>
          </cell>
          <cell r="F51">
            <v>14932</v>
          </cell>
        </row>
        <row r="52">
          <cell r="B52">
            <v>64195.7419354839</v>
          </cell>
          <cell r="D52">
            <v>62116.667000000001</v>
          </cell>
          <cell r="E52">
            <v>65000</v>
          </cell>
          <cell r="F52">
            <v>63625</v>
          </cell>
        </row>
        <row r="53">
          <cell r="B53">
            <v>206.58064516128999</v>
          </cell>
          <cell r="D53">
            <v>201.934</v>
          </cell>
          <cell r="E53">
            <v>201.934</v>
          </cell>
          <cell r="F53">
            <v>203.1</v>
          </cell>
        </row>
        <row r="56">
          <cell r="D56">
            <v>-59</v>
          </cell>
          <cell r="E56">
            <v>-190.4</v>
          </cell>
        </row>
        <row r="57">
          <cell r="B57">
            <v>161.61612903225799</v>
          </cell>
          <cell r="E57">
            <v>386</v>
          </cell>
        </row>
        <row r="58">
          <cell r="B58">
            <v>21.522580645161302</v>
          </cell>
          <cell r="E58">
            <v>9</v>
          </cell>
        </row>
        <row r="59">
          <cell r="B59">
            <v>2.2677419354838699</v>
          </cell>
          <cell r="E59">
            <v>0</v>
          </cell>
        </row>
        <row r="63">
          <cell r="B63">
            <v>3766.2580645161302</v>
          </cell>
          <cell r="D63">
            <v>4066</v>
          </cell>
          <cell r="E63">
            <v>3943</v>
          </cell>
          <cell r="F63">
            <v>3946</v>
          </cell>
        </row>
        <row r="64">
          <cell r="B64">
            <v>2325.0366350067802</v>
          </cell>
          <cell r="D64">
            <v>2189</v>
          </cell>
          <cell r="E64">
            <v>2454</v>
          </cell>
          <cell r="F64">
            <v>2487</v>
          </cell>
        </row>
        <row r="65">
          <cell r="B65">
            <v>2307.1587516960699</v>
          </cell>
          <cell r="D65">
            <v>2172.6999999999998</v>
          </cell>
          <cell r="E65">
            <v>2482.3000000000002</v>
          </cell>
          <cell r="F65">
            <v>2632</v>
          </cell>
        </row>
        <row r="66">
          <cell r="B66">
            <v>5377.5806451612898</v>
          </cell>
          <cell r="D66">
            <v>5104.2332999999999</v>
          </cell>
          <cell r="E66">
            <v>5357.5666000000001</v>
          </cell>
          <cell r="F66">
            <v>5371</v>
          </cell>
        </row>
        <row r="67">
          <cell r="B67">
            <v>26.616129032258101</v>
          </cell>
          <cell r="D67">
            <v>25.53</v>
          </cell>
          <cell r="E67">
            <v>28.8</v>
          </cell>
          <cell r="F67">
            <v>28.8</v>
          </cell>
        </row>
        <row r="70">
          <cell r="D70">
            <v>14</v>
          </cell>
          <cell r="E70">
            <v>59</v>
          </cell>
        </row>
        <row r="71">
          <cell r="B71">
            <v>3.4774193548387098</v>
          </cell>
          <cell r="E71">
            <v>4.7</v>
          </cell>
        </row>
        <row r="72">
          <cell r="B72">
            <v>0</v>
          </cell>
          <cell r="E72">
            <v>0</v>
          </cell>
        </row>
        <row r="73">
          <cell r="B73">
            <v>0</v>
          </cell>
          <cell r="E73">
            <v>0</v>
          </cell>
        </row>
        <row r="77">
          <cell r="B77">
            <v>74539.096774193502</v>
          </cell>
          <cell r="D77">
            <v>63623</v>
          </cell>
          <cell r="E77">
            <v>75106</v>
          </cell>
          <cell r="F77">
            <v>78121</v>
          </cell>
        </row>
        <row r="78">
          <cell r="B78">
            <v>10736.4993215739</v>
          </cell>
          <cell r="D78">
            <v>8521</v>
          </cell>
          <cell r="E78">
            <v>10794</v>
          </cell>
          <cell r="F78">
            <v>10800</v>
          </cell>
        </row>
        <row r="79">
          <cell r="B79">
            <v>10258.6485753053</v>
          </cell>
          <cell r="D79">
            <v>7899</v>
          </cell>
          <cell r="E79">
            <v>10019</v>
          </cell>
          <cell r="F79">
            <v>10486</v>
          </cell>
        </row>
        <row r="80">
          <cell r="B80">
            <v>56426.419354838697</v>
          </cell>
          <cell r="D80">
            <v>54950</v>
          </cell>
          <cell r="E80">
            <v>56960</v>
          </cell>
          <cell r="F80">
            <v>60270</v>
          </cell>
        </row>
        <row r="81">
          <cell r="B81">
            <v>1577.3548387096801</v>
          </cell>
          <cell r="D81">
            <v>1166</v>
          </cell>
          <cell r="E81">
            <v>1504</v>
          </cell>
          <cell r="F81">
            <v>1557</v>
          </cell>
        </row>
        <row r="84">
          <cell r="D84">
            <v>-55.2</v>
          </cell>
          <cell r="E84">
            <v>83.898499999999999</v>
          </cell>
        </row>
        <row r="85">
          <cell r="B85">
            <v>102.723870967742</v>
          </cell>
          <cell r="E85">
            <v>101.44</v>
          </cell>
        </row>
        <row r="86">
          <cell r="B86">
            <v>12.2261290322581</v>
          </cell>
          <cell r="E86">
            <v>1.21</v>
          </cell>
        </row>
        <row r="87">
          <cell r="B87">
            <v>8.6238709677419401</v>
          </cell>
          <cell r="E87">
            <v>8.44</v>
          </cell>
        </row>
        <row r="91">
          <cell r="B91">
            <v>104569.774193548</v>
          </cell>
          <cell r="D91">
            <v>91158</v>
          </cell>
          <cell r="E91">
            <v>105315</v>
          </cell>
          <cell r="F91">
            <v>105315</v>
          </cell>
        </row>
        <row r="92">
          <cell r="B92">
            <v>34697.421981004103</v>
          </cell>
          <cell r="D92">
            <v>29990</v>
          </cell>
          <cell r="E92">
            <v>34374</v>
          </cell>
          <cell r="F92">
            <v>34374</v>
          </cell>
        </row>
        <row r="93">
          <cell r="B93">
            <v>34309.058344640398</v>
          </cell>
          <cell r="D93">
            <v>29491</v>
          </cell>
          <cell r="E93">
            <v>34670</v>
          </cell>
          <cell r="F93">
            <v>35808</v>
          </cell>
        </row>
        <row r="94">
          <cell r="B94">
            <v>85650.225806451606</v>
          </cell>
          <cell r="D94">
            <v>80220</v>
          </cell>
          <cell r="E94">
            <v>86272</v>
          </cell>
          <cell r="F94">
            <v>86061</v>
          </cell>
        </row>
        <row r="95">
          <cell r="B95">
            <v>5890.5161290322603</v>
          </cell>
          <cell r="D95">
            <v>5781</v>
          </cell>
          <cell r="E95">
            <v>5781</v>
          </cell>
          <cell r="F95">
            <v>5976</v>
          </cell>
        </row>
        <row r="98">
          <cell r="D98">
            <v>-147</v>
          </cell>
          <cell r="E98">
            <v>155</v>
          </cell>
        </row>
        <row r="99">
          <cell r="B99">
            <v>119.41935483871001</v>
          </cell>
          <cell r="E99">
            <v>111</v>
          </cell>
        </row>
        <row r="100">
          <cell r="B100">
            <v>43.548387096774199</v>
          </cell>
          <cell r="E100">
            <v>35</v>
          </cell>
        </row>
        <row r="101">
          <cell r="B101">
            <v>8.8709677419354804</v>
          </cell>
          <cell r="E101">
            <v>6</v>
          </cell>
        </row>
        <row r="105">
          <cell r="B105">
            <v>3334.83870967742</v>
          </cell>
          <cell r="D105">
            <v>2139</v>
          </cell>
          <cell r="E105">
            <v>2985</v>
          </cell>
          <cell r="F105">
            <v>3419</v>
          </cell>
        </row>
        <row r="106">
          <cell r="B106">
            <v>3220.65671641791</v>
          </cell>
          <cell r="D106">
            <v>1945</v>
          </cell>
          <cell r="E106">
            <v>2908</v>
          </cell>
          <cell r="F106">
            <v>3199</v>
          </cell>
        </row>
        <row r="107">
          <cell r="B107">
            <v>3048.4233378561698</v>
          </cell>
          <cell r="D107">
            <v>2072</v>
          </cell>
          <cell r="E107">
            <v>3177</v>
          </cell>
          <cell r="F107">
            <v>3174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B109">
            <v>137.928387096774</v>
          </cell>
          <cell r="D109">
            <v>109.5</v>
          </cell>
          <cell r="E109">
            <v>130.4</v>
          </cell>
          <cell r="F109">
            <v>130.4</v>
          </cell>
        </row>
        <row r="112">
          <cell r="D112">
            <v>20</v>
          </cell>
          <cell r="E112">
            <v>0</v>
          </cell>
        </row>
        <row r="113">
          <cell r="B113">
            <v>12.5612903225806</v>
          </cell>
          <cell r="E113">
            <v>8</v>
          </cell>
        </row>
        <row r="114">
          <cell r="B114">
            <v>7.7096774193548399</v>
          </cell>
          <cell r="E114">
            <v>0</v>
          </cell>
        </row>
        <row r="115">
          <cell r="B115">
            <v>0</v>
          </cell>
          <cell r="E115">
            <v>0</v>
          </cell>
        </row>
        <row r="119">
          <cell r="B119">
            <v>3321.4193548387102</v>
          </cell>
          <cell r="D119">
            <v>3185</v>
          </cell>
          <cell r="E119">
            <v>3297</v>
          </cell>
          <cell r="F119">
            <v>3309</v>
          </cell>
        </row>
        <row r="120">
          <cell r="B120">
            <v>1410.88738127544</v>
          </cell>
          <cell r="D120">
            <v>1041</v>
          </cell>
          <cell r="E120">
            <v>1386</v>
          </cell>
          <cell r="F120">
            <v>1388</v>
          </cell>
        </row>
        <row r="121">
          <cell r="B121">
            <v>1403.36499321574</v>
          </cell>
          <cell r="D121">
            <v>1029</v>
          </cell>
          <cell r="E121">
            <v>1371</v>
          </cell>
          <cell r="F121">
            <v>1394</v>
          </cell>
        </row>
        <row r="122">
          <cell r="B122">
            <v>3405.3225806451601</v>
          </cell>
          <cell r="D122">
            <v>3329</v>
          </cell>
          <cell r="E122">
            <v>3682</v>
          </cell>
          <cell r="F122">
            <v>3690</v>
          </cell>
        </row>
        <row r="123">
          <cell r="B123">
            <v>103.354838709677</v>
          </cell>
          <cell r="D123">
            <v>77.2</v>
          </cell>
          <cell r="E123">
            <v>102.7</v>
          </cell>
          <cell r="F123">
            <v>106.2</v>
          </cell>
        </row>
        <row r="126">
          <cell r="D126">
            <v>10.9</v>
          </cell>
          <cell r="E126">
            <v>-18</v>
          </cell>
        </row>
        <row r="127">
          <cell r="B127">
            <v>3.5354838709677399</v>
          </cell>
          <cell r="E127">
            <v>27.6</v>
          </cell>
        </row>
        <row r="128">
          <cell r="B128">
            <v>2.3838709677419399</v>
          </cell>
          <cell r="E128">
            <v>0</v>
          </cell>
        </row>
        <row r="129">
          <cell r="B129">
            <v>3.5483870967741901E-2</v>
          </cell>
          <cell r="E129">
            <v>0</v>
          </cell>
        </row>
      </sheetData>
      <sheetData sheetId="9"/>
      <sheetData sheetId="10" refreshError="1">
        <row r="37">
          <cell r="I37">
            <v>109639</v>
          </cell>
          <cell r="J37">
            <v>112174</v>
          </cell>
          <cell r="K37">
            <v>112180</v>
          </cell>
          <cell r="N37">
            <v>8554820</v>
          </cell>
          <cell r="O37">
            <v>8604170</v>
          </cell>
          <cell r="P37">
            <v>8612180</v>
          </cell>
        </row>
        <row r="38">
          <cell r="I38">
            <v>15490</v>
          </cell>
          <cell r="J38">
            <v>15490</v>
          </cell>
          <cell r="K38">
            <v>18342</v>
          </cell>
          <cell r="N38">
            <v>1164782.99</v>
          </cell>
          <cell r="O38">
            <v>1164782.99</v>
          </cell>
          <cell r="P38">
            <v>1258083</v>
          </cell>
        </row>
        <row r="39">
          <cell r="I39">
            <v>15490</v>
          </cell>
          <cell r="J39">
            <v>15490</v>
          </cell>
          <cell r="K39">
            <v>18342</v>
          </cell>
          <cell r="N39">
            <v>1164782.99</v>
          </cell>
          <cell r="O39">
            <v>1164782.99</v>
          </cell>
          <cell r="P39">
            <v>1258083</v>
          </cell>
        </row>
        <row r="40">
          <cell r="I40">
            <v>0</v>
          </cell>
          <cell r="J40">
            <v>0</v>
          </cell>
          <cell r="K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I41">
            <v>14870.4</v>
          </cell>
          <cell r="J41">
            <v>14870.4</v>
          </cell>
          <cell r="K41">
            <v>17896.311000000002</v>
          </cell>
          <cell r="N41">
            <v>1115780.5850000002</v>
          </cell>
          <cell r="O41">
            <v>1115780.5850000002</v>
          </cell>
          <cell r="P41">
            <v>1223589.3060000001</v>
          </cell>
        </row>
        <row r="42">
          <cell r="I42">
            <v>14870.4</v>
          </cell>
          <cell r="J42">
            <v>14870.4</v>
          </cell>
          <cell r="K42">
            <v>17896.311000000002</v>
          </cell>
          <cell r="N42">
            <v>1115780.5850000002</v>
          </cell>
          <cell r="O42">
            <v>1115780.5850000002</v>
          </cell>
          <cell r="P42">
            <v>1223589.3060000001</v>
          </cell>
        </row>
        <row r="43">
          <cell r="I43">
            <v>0</v>
          </cell>
          <cell r="J43">
            <v>0</v>
          </cell>
          <cell r="K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I44">
            <v>600.13199999999995</v>
          </cell>
          <cell r="J44">
            <v>600.13199999999995</v>
          </cell>
          <cell r="K44">
            <v>600.13199999999995</v>
          </cell>
          <cell r="N44">
            <v>45123.107000000004</v>
          </cell>
          <cell r="O44">
            <v>45123.107000000004</v>
          </cell>
          <cell r="P44">
            <v>48628.101000000002</v>
          </cell>
        </row>
        <row r="45">
          <cell r="I45">
            <v>600.13199999999995</v>
          </cell>
          <cell r="J45">
            <v>600.13199999999995</v>
          </cell>
          <cell r="K45">
            <v>600.13199999999995</v>
          </cell>
          <cell r="N45">
            <v>45123.107000000004</v>
          </cell>
          <cell r="O45">
            <v>45123.107000000004</v>
          </cell>
          <cell r="P45">
            <v>48628.101000000002</v>
          </cell>
        </row>
        <row r="46">
          <cell r="I46">
            <v>0</v>
          </cell>
          <cell r="J46">
            <v>0</v>
          </cell>
          <cell r="K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I47">
            <v>208</v>
          </cell>
          <cell r="J47">
            <v>208</v>
          </cell>
          <cell r="K47">
            <v>208</v>
          </cell>
          <cell r="N47">
            <v>15261.022000000001</v>
          </cell>
          <cell r="O47">
            <v>15261.022000000001</v>
          </cell>
          <cell r="P47">
            <v>15261</v>
          </cell>
        </row>
        <row r="48">
          <cell r="I48">
            <v>208</v>
          </cell>
          <cell r="J48">
            <v>208</v>
          </cell>
          <cell r="K48">
            <v>208</v>
          </cell>
          <cell r="N48">
            <v>15261.022000000001</v>
          </cell>
          <cell r="O48">
            <v>15261.022000000001</v>
          </cell>
          <cell r="P48">
            <v>15261</v>
          </cell>
        </row>
        <row r="49">
          <cell r="I49">
            <v>0</v>
          </cell>
          <cell r="J49">
            <v>0</v>
          </cell>
          <cell r="K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I50">
            <v>723.46799999999996</v>
          </cell>
          <cell r="J50">
            <v>723.46799999999996</v>
          </cell>
          <cell r="K50">
            <v>458.43399999999997</v>
          </cell>
          <cell r="N50">
            <v>40951.46</v>
          </cell>
          <cell r="O50">
            <v>40951.46</v>
          </cell>
          <cell r="P50">
            <v>30077.433999999997</v>
          </cell>
        </row>
        <row r="51">
          <cell r="I51">
            <v>723.46799999999996</v>
          </cell>
          <cell r="J51">
            <v>723.46799999999996</v>
          </cell>
          <cell r="K51">
            <v>458.43399999999997</v>
          </cell>
          <cell r="N51">
            <v>40951.46</v>
          </cell>
          <cell r="O51">
            <v>40951.46</v>
          </cell>
          <cell r="P51">
            <v>30077.433999999997</v>
          </cell>
        </row>
        <row r="52">
          <cell r="I52">
            <v>0</v>
          </cell>
          <cell r="J52">
            <v>0</v>
          </cell>
          <cell r="K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I53">
            <v>52</v>
          </cell>
          <cell r="J53">
            <v>52</v>
          </cell>
          <cell r="K53">
            <v>224.745</v>
          </cell>
          <cell r="N53">
            <v>4512.0259999999998</v>
          </cell>
          <cell r="O53">
            <v>4512.0259999999998</v>
          </cell>
          <cell r="P53">
            <v>4454.7449999999999</v>
          </cell>
        </row>
        <row r="54">
          <cell r="I54">
            <v>52</v>
          </cell>
          <cell r="J54">
            <v>52</v>
          </cell>
          <cell r="K54">
            <v>224.745</v>
          </cell>
          <cell r="N54">
            <v>4512.0259999999998</v>
          </cell>
          <cell r="O54">
            <v>4512.0259999999998</v>
          </cell>
          <cell r="P54">
            <v>4454.7449999999999</v>
          </cell>
        </row>
        <row r="55">
          <cell r="I55">
            <v>0</v>
          </cell>
          <cell r="J55">
            <v>0</v>
          </cell>
          <cell r="K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I56">
            <v>13286.8</v>
          </cell>
          <cell r="J56">
            <v>13286.8</v>
          </cell>
          <cell r="K56">
            <v>16405</v>
          </cell>
          <cell r="N56">
            <v>1009932.426</v>
          </cell>
          <cell r="O56">
            <v>1009932.426</v>
          </cell>
          <cell r="P56">
            <v>1125168</v>
          </cell>
        </row>
        <row r="57">
          <cell r="I57">
            <v>13286.8</v>
          </cell>
          <cell r="J57">
            <v>13286.8</v>
          </cell>
          <cell r="K57">
            <v>16405</v>
          </cell>
          <cell r="N57">
            <v>1009932.426</v>
          </cell>
          <cell r="O57">
            <v>1009932.426</v>
          </cell>
          <cell r="P57">
            <v>1125168</v>
          </cell>
        </row>
        <row r="58">
          <cell r="I58">
            <v>0</v>
          </cell>
          <cell r="J58">
            <v>0</v>
          </cell>
          <cell r="K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I59">
            <v>619.6</v>
          </cell>
          <cell r="J59">
            <v>619.6</v>
          </cell>
          <cell r="K59">
            <v>445.68900000000008</v>
          </cell>
          <cell r="N59">
            <v>49002.145000000004</v>
          </cell>
          <cell r="O59">
            <v>49002.145000000004</v>
          </cell>
          <cell r="P59">
            <v>34493.924999999996</v>
          </cell>
        </row>
        <row r="60">
          <cell r="I60">
            <v>619.6</v>
          </cell>
          <cell r="J60">
            <v>619.6</v>
          </cell>
          <cell r="K60">
            <v>445.68900000000008</v>
          </cell>
          <cell r="N60">
            <v>49002.145000000004</v>
          </cell>
          <cell r="O60">
            <v>49002.145000000004</v>
          </cell>
          <cell r="P60">
            <v>34493.924999999996</v>
          </cell>
        </row>
        <row r="61">
          <cell r="I61">
            <v>0</v>
          </cell>
          <cell r="J61">
            <v>0</v>
          </cell>
          <cell r="K61">
            <v>0</v>
          </cell>
          <cell r="N61">
            <v>0</v>
          </cell>
          <cell r="O61">
            <v>0</v>
          </cell>
          <cell r="P61">
            <v>0</v>
          </cell>
        </row>
        <row r="66">
          <cell r="I66">
            <v>90235</v>
          </cell>
          <cell r="J66">
            <v>86625</v>
          </cell>
          <cell r="K66">
            <v>86519</v>
          </cell>
          <cell r="N66">
            <v>6920975</v>
          </cell>
          <cell r="O66">
            <v>6713953</v>
          </cell>
          <cell r="P66">
            <v>6697241</v>
          </cell>
        </row>
        <row r="67">
          <cell r="I67">
            <v>8973.6</v>
          </cell>
          <cell r="J67">
            <v>8587.732</v>
          </cell>
          <cell r="K67">
            <v>8673</v>
          </cell>
          <cell r="N67">
            <v>653869.58000000007</v>
          </cell>
          <cell r="O67">
            <v>639086.28099999996</v>
          </cell>
          <cell r="P67">
            <v>640342</v>
          </cell>
        </row>
        <row r="68">
          <cell r="I68">
            <v>8973.6</v>
          </cell>
          <cell r="J68">
            <v>8587.732</v>
          </cell>
          <cell r="K68">
            <v>8673</v>
          </cell>
          <cell r="N68">
            <v>653869.58000000007</v>
          </cell>
          <cell r="O68">
            <v>639086.28099999996</v>
          </cell>
          <cell r="P68">
            <v>640342</v>
          </cell>
        </row>
        <row r="69">
          <cell r="I69">
            <v>0</v>
          </cell>
          <cell r="J69">
            <v>0</v>
          </cell>
          <cell r="K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I70">
            <v>8686.4</v>
          </cell>
          <cell r="J70">
            <v>8312.9359999999997</v>
          </cell>
          <cell r="K70">
            <v>8652.8869999999988</v>
          </cell>
          <cell r="N70">
            <v>626896.36199999996</v>
          </cell>
          <cell r="O70">
            <v>612777.68500000006</v>
          </cell>
          <cell r="P70">
            <v>625883.02</v>
          </cell>
        </row>
        <row r="71">
          <cell r="I71">
            <v>8686.4</v>
          </cell>
          <cell r="J71">
            <v>8312.9359999999997</v>
          </cell>
          <cell r="K71">
            <v>8652.8869999999988</v>
          </cell>
          <cell r="N71">
            <v>626896.36199999996</v>
          </cell>
          <cell r="O71">
            <v>612777.68500000006</v>
          </cell>
          <cell r="P71">
            <v>625883.02</v>
          </cell>
        </row>
        <row r="72">
          <cell r="I72">
            <v>0</v>
          </cell>
          <cell r="J72">
            <v>0</v>
          </cell>
          <cell r="K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I73">
            <v>347.6</v>
          </cell>
          <cell r="J73">
            <v>332.66800000000001</v>
          </cell>
          <cell r="K73">
            <v>347.6</v>
          </cell>
          <cell r="N73">
            <v>25330.592000000001</v>
          </cell>
          <cell r="O73">
            <v>24756.272000000001</v>
          </cell>
          <cell r="P73">
            <v>24819.151000000002</v>
          </cell>
        </row>
        <row r="74">
          <cell r="I74">
            <v>347.6</v>
          </cell>
          <cell r="J74">
            <v>332.66800000000001</v>
          </cell>
          <cell r="K74">
            <v>347.6</v>
          </cell>
          <cell r="N74">
            <v>25330.592000000001</v>
          </cell>
          <cell r="O74">
            <v>24756.272000000001</v>
          </cell>
          <cell r="P74">
            <v>24819.151000000002</v>
          </cell>
        </row>
        <row r="75">
          <cell r="I75">
            <v>0</v>
          </cell>
          <cell r="J75">
            <v>0</v>
          </cell>
          <cell r="K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I76">
            <v>236</v>
          </cell>
          <cell r="J76">
            <v>236</v>
          </cell>
          <cell r="K76">
            <v>236</v>
          </cell>
          <cell r="N76">
            <v>12999.978999999999</v>
          </cell>
          <cell r="O76">
            <v>12999.978999999999</v>
          </cell>
          <cell r="P76">
            <v>9537</v>
          </cell>
        </row>
        <row r="77">
          <cell r="I77">
            <v>236</v>
          </cell>
          <cell r="J77">
            <v>236</v>
          </cell>
          <cell r="K77">
            <v>236</v>
          </cell>
          <cell r="N77">
            <v>12999.978999999999</v>
          </cell>
          <cell r="O77">
            <v>12999.978999999999</v>
          </cell>
          <cell r="P77">
            <v>9537</v>
          </cell>
        </row>
        <row r="78">
          <cell r="I78">
            <v>0</v>
          </cell>
          <cell r="J78">
            <v>0</v>
          </cell>
          <cell r="K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I79">
            <v>308.66800000000001</v>
          </cell>
          <cell r="J79">
            <v>308.66800000000001</v>
          </cell>
          <cell r="K79">
            <v>315.28699999999998</v>
          </cell>
          <cell r="N79">
            <v>13318.671</v>
          </cell>
          <cell r="O79">
            <v>13318.671</v>
          </cell>
          <cell r="P79">
            <v>12837.287</v>
          </cell>
        </row>
        <row r="80">
          <cell r="I80">
            <v>308.66800000000001</v>
          </cell>
          <cell r="J80">
            <v>308.66800000000001</v>
          </cell>
          <cell r="K80">
            <v>315.28699999999998</v>
          </cell>
          <cell r="N80">
            <v>13318.671</v>
          </cell>
          <cell r="O80">
            <v>13318.671</v>
          </cell>
          <cell r="P80">
            <v>12837.287</v>
          </cell>
        </row>
        <row r="81">
          <cell r="I81">
            <v>0</v>
          </cell>
          <cell r="J81">
            <v>0</v>
          </cell>
          <cell r="K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I85">
            <v>7794.1319999999996</v>
          </cell>
          <cell r="J85">
            <v>7435.6</v>
          </cell>
          <cell r="K85">
            <v>7754</v>
          </cell>
          <cell r="N85">
            <v>575247.12000000011</v>
          </cell>
          <cell r="O85">
            <v>561702.76300000004</v>
          </cell>
          <cell r="P85">
            <v>578691</v>
          </cell>
        </row>
        <row r="86">
          <cell r="I86">
            <v>7794.1319999999996</v>
          </cell>
          <cell r="J86">
            <v>7435.6</v>
          </cell>
          <cell r="K86">
            <v>7754</v>
          </cell>
          <cell r="N86">
            <v>575247.12000000011</v>
          </cell>
          <cell r="O86">
            <v>561702.76300000004</v>
          </cell>
          <cell r="P86">
            <v>578691</v>
          </cell>
        </row>
        <row r="87">
          <cell r="I87">
            <v>0</v>
          </cell>
          <cell r="J87">
            <v>0</v>
          </cell>
          <cell r="K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I88">
            <v>287.20000000000016</v>
          </cell>
          <cell r="J88">
            <v>274.79600000000005</v>
          </cell>
          <cell r="K88">
            <v>20.112999999999897</v>
          </cell>
          <cell r="N88">
            <v>26973.218000000001</v>
          </cell>
          <cell r="O88">
            <v>26308.596000000001</v>
          </cell>
          <cell r="P88">
            <v>14458.126</v>
          </cell>
        </row>
        <row r="89">
          <cell r="I89">
            <v>287.20000000000016</v>
          </cell>
          <cell r="J89">
            <v>274.79600000000005</v>
          </cell>
          <cell r="K89">
            <v>20.112999999999897</v>
          </cell>
          <cell r="N89">
            <v>26973.218000000001</v>
          </cell>
          <cell r="O89">
            <v>26308.596000000001</v>
          </cell>
          <cell r="P89">
            <v>14458.126</v>
          </cell>
        </row>
        <row r="90">
          <cell r="I90">
            <v>0</v>
          </cell>
          <cell r="J90">
            <v>0</v>
          </cell>
          <cell r="K90">
            <v>0</v>
          </cell>
          <cell r="N90">
            <v>0</v>
          </cell>
          <cell r="O90">
            <v>0</v>
          </cell>
          <cell r="P90">
            <v>0</v>
          </cell>
        </row>
        <row r="106">
          <cell r="I106">
            <v>57487</v>
          </cell>
          <cell r="J106">
            <v>62091</v>
          </cell>
          <cell r="K106">
            <v>61355</v>
          </cell>
          <cell r="N106">
            <v>4752563.8499999996</v>
          </cell>
          <cell r="O106">
            <v>4930474</v>
          </cell>
          <cell r="P106">
            <v>4919883</v>
          </cell>
        </row>
        <row r="107">
          <cell r="I107">
            <v>4140.4040000000005</v>
          </cell>
          <cell r="J107">
            <v>4140.4040000000005</v>
          </cell>
          <cell r="K107">
            <v>4247.3999999999996</v>
          </cell>
          <cell r="N107">
            <v>322221.49400000001</v>
          </cell>
          <cell r="O107">
            <v>323108.48300000001</v>
          </cell>
          <cell r="P107">
            <v>332292.40000000002</v>
          </cell>
        </row>
        <row r="108">
          <cell r="I108">
            <v>616.13599999999997</v>
          </cell>
          <cell r="J108">
            <v>616.13599999999997</v>
          </cell>
          <cell r="K108">
            <v>619.1</v>
          </cell>
          <cell r="N108">
            <v>44418.603000000003</v>
          </cell>
          <cell r="O108">
            <v>43967.222000000002</v>
          </cell>
          <cell r="P108">
            <v>48394.700000000004</v>
          </cell>
        </row>
        <row r="109">
          <cell r="I109">
            <v>0</v>
          </cell>
          <cell r="J109">
            <v>0</v>
          </cell>
          <cell r="K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I110">
            <v>136.136</v>
          </cell>
          <cell r="J110">
            <v>136.136</v>
          </cell>
          <cell r="K110">
            <v>140.69999999999999</v>
          </cell>
          <cell r="N110">
            <v>10676.540999999999</v>
          </cell>
          <cell r="O110">
            <v>10697.431999999999</v>
          </cell>
          <cell r="P110">
            <v>11017.099999999999</v>
          </cell>
        </row>
        <row r="111">
          <cell r="I111">
            <v>273.33199999999999</v>
          </cell>
          <cell r="J111">
            <v>273.33199999999999</v>
          </cell>
          <cell r="K111">
            <v>264.8</v>
          </cell>
          <cell r="N111">
            <v>18338.374</v>
          </cell>
          <cell r="O111">
            <v>17923.361999999997</v>
          </cell>
          <cell r="P111">
            <v>19809.8</v>
          </cell>
        </row>
        <row r="112">
          <cell r="I112">
            <v>80</v>
          </cell>
          <cell r="J112">
            <v>80</v>
          </cell>
          <cell r="K112">
            <v>83.6</v>
          </cell>
          <cell r="N112">
            <v>3826.9389999999999</v>
          </cell>
          <cell r="O112">
            <v>3890.0940000000001</v>
          </cell>
          <cell r="P112">
            <v>3736.8</v>
          </cell>
        </row>
        <row r="113">
          <cell r="I113">
            <v>0</v>
          </cell>
          <cell r="J113">
            <v>0</v>
          </cell>
          <cell r="K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I114">
            <v>126.66800000000001</v>
          </cell>
          <cell r="J114">
            <v>126.66800000000001</v>
          </cell>
          <cell r="K114">
            <v>130</v>
          </cell>
          <cell r="N114">
            <v>11576.725999999999</v>
          </cell>
          <cell r="O114">
            <v>11456.884</v>
          </cell>
          <cell r="P114">
            <v>13830</v>
          </cell>
        </row>
        <row r="115">
          <cell r="I115">
            <v>3524.268</v>
          </cell>
          <cell r="J115">
            <v>3524.268</v>
          </cell>
          <cell r="K115">
            <v>3628.3</v>
          </cell>
          <cell r="N115">
            <v>277802.91399999999</v>
          </cell>
          <cell r="O115">
            <v>279141.33999999997</v>
          </cell>
          <cell r="P115">
            <v>283898.7</v>
          </cell>
        </row>
        <row r="118">
          <cell r="I118">
            <v>12985</v>
          </cell>
          <cell r="J118">
            <v>12024</v>
          </cell>
          <cell r="K118">
            <v>12165</v>
          </cell>
          <cell r="N118">
            <v>1047160.039</v>
          </cell>
          <cell r="O118">
            <v>1008281</v>
          </cell>
          <cell r="P118">
            <v>1001696</v>
          </cell>
        </row>
        <row r="119">
          <cell r="I119">
            <v>597.20000000000005</v>
          </cell>
          <cell r="J119">
            <v>597.20000000000005</v>
          </cell>
          <cell r="K119">
            <v>525.6</v>
          </cell>
          <cell r="N119">
            <v>45200.711000000003</v>
          </cell>
          <cell r="O119">
            <v>45439.192000000003</v>
          </cell>
          <cell r="P119">
            <v>42902.799999999996</v>
          </cell>
        </row>
        <row r="120">
          <cell r="I120">
            <v>191.6</v>
          </cell>
          <cell r="J120">
            <v>191.6</v>
          </cell>
          <cell r="K120">
            <v>190.5</v>
          </cell>
          <cell r="N120">
            <v>11755.471</v>
          </cell>
          <cell r="O120">
            <v>11674.628999999999</v>
          </cell>
          <cell r="P120">
            <v>11772.099999999999</v>
          </cell>
        </row>
        <row r="121">
          <cell r="I121">
            <v>0</v>
          </cell>
          <cell r="J121">
            <v>0</v>
          </cell>
          <cell r="K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I122">
            <v>27.6</v>
          </cell>
          <cell r="J122">
            <v>27.6</v>
          </cell>
          <cell r="K122">
            <v>24.5</v>
          </cell>
          <cell r="N122">
            <v>2084.77</v>
          </cell>
          <cell r="O122">
            <v>2030.6110000000001</v>
          </cell>
          <cell r="P122">
            <v>1981.8999999999999</v>
          </cell>
        </row>
        <row r="123">
          <cell r="I123">
            <v>120</v>
          </cell>
          <cell r="J123">
            <v>120</v>
          </cell>
          <cell r="K123">
            <v>121</v>
          </cell>
          <cell r="N123">
            <v>7770.0029999999997</v>
          </cell>
          <cell r="O123">
            <v>7719.9939999999997</v>
          </cell>
          <cell r="P123">
            <v>7897</v>
          </cell>
        </row>
        <row r="124">
          <cell r="I124">
            <v>44</v>
          </cell>
          <cell r="J124">
            <v>44</v>
          </cell>
          <cell r="K124">
            <v>45</v>
          </cell>
          <cell r="N124">
            <v>1901.018</v>
          </cell>
          <cell r="O124">
            <v>1924.0239999999999</v>
          </cell>
          <cell r="P124">
            <v>1894.1</v>
          </cell>
        </row>
        <row r="125">
          <cell r="I125">
            <v>0</v>
          </cell>
          <cell r="J125">
            <v>0</v>
          </cell>
          <cell r="K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I127">
            <v>405.6</v>
          </cell>
          <cell r="J127">
            <v>405.6</v>
          </cell>
          <cell r="K127">
            <v>335.1</v>
          </cell>
          <cell r="N127">
            <v>33445.919999999998</v>
          </cell>
          <cell r="O127">
            <v>33764.563000000002</v>
          </cell>
          <cell r="P127">
            <v>31130.7</v>
          </cell>
        </row>
        <row r="130">
          <cell r="I130">
            <v>8229</v>
          </cell>
          <cell r="J130">
            <v>9204</v>
          </cell>
          <cell r="K130">
            <v>9240</v>
          </cell>
          <cell r="N130">
            <v>724461</v>
          </cell>
          <cell r="O130">
            <v>749125</v>
          </cell>
          <cell r="P130">
            <v>750514</v>
          </cell>
        </row>
        <row r="131">
          <cell r="I131">
            <v>371.12790000000001</v>
          </cell>
          <cell r="J131">
            <v>415.10040000000004</v>
          </cell>
          <cell r="K131">
            <v>416.72399999999999</v>
          </cell>
          <cell r="N131">
            <v>32695.862810000002</v>
          </cell>
          <cell r="O131">
            <v>33804.764349999998</v>
          </cell>
          <cell r="P131">
            <v>33857.714199999995</v>
          </cell>
        </row>
        <row r="132">
          <cell r="I132">
            <v>95.79</v>
          </cell>
          <cell r="J132">
            <v>108.3</v>
          </cell>
          <cell r="K132">
            <v>108.3</v>
          </cell>
          <cell r="N132">
            <v>8038.8589000000002</v>
          </cell>
          <cell r="O132">
            <v>8324.2741499999993</v>
          </cell>
          <cell r="P132">
            <v>8357.4</v>
          </cell>
        </row>
        <row r="133">
          <cell r="I133">
            <v>0</v>
          </cell>
          <cell r="J133">
            <v>0</v>
          </cell>
          <cell r="K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I134">
            <v>4.3459077090000005</v>
          </cell>
          <cell r="J134">
            <v>4.8608256839999999</v>
          </cell>
          <cell r="K134">
            <v>4.8798380400000001</v>
          </cell>
          <cell r="N134">
            <v>383.12905868510001</v>
          </cell>
          <cell r="O134">
            <v>396.13473178609996</v>
          </cell>
          <cell r="P134">
            <v>396.785417198</v>
          </cell>
        </row>
        <row r="135">
          <cell r="I135">
            <v>91.444092291000004</v>
          </cell>
          <cell r="J135">
            <v>103.43917431599999</v>
          </cell>
          <cell r="K135">
            <v>103.42016196</v>
          </cell>
          <cell r="N135">
            <v>7656.7298413148992</v>
          </cell>
          <cell r="O135">
            <v>7927.1394182139002</v>
          </cell>
          <cell r="P135">
            <v>7960.8144408990001</v>
          </cell>
        </row>
        <row r="136">
          <cell r="I136">
            <v>0</v>
          </cell>
          <cell r="J136">
            <v>0</v>
          </cell>
          <cell r="K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I139">
            <v>275.33789999999999</v>
          </cell>
          <cell r="J139">
            <v>306.80040000000002</v>
          </cell>
          <cell r="K139">
            <v>308.42399999999998</v>
          </cell>
          <cell r="N139">
            <v>24657.003909999999</v>
          </cell>
          <cell r="O139">
            <v>25481.919160000001</v>
          </cell>
          <cell r="P139">
            <v>25501.283100000001</v>
          </cell>
        </row>
        <row r="142">
          <cell r="I142">
            <v>31973</v>
          </cell>
          <cell r="J142">
            <v>40508</v>
          </cell>
          <cell r="K142">
            <v>40519</v>
          </cell>
          <cell r="N142">
            <v>2807573</v>
          </cell>
          <cell r="O142">
            <v>3005608</v>
          </cell>
          <cell r="P142">
            <v>3023118.6</v>
          </cell>
        </row>
        <row r="143">
          <cell r="I143">
            <v>4511</v>
          </cell>
          <cell r="J143">
            <v>5805</v>
          </cell>
          <cell r="K143">
            <v>6237</v>
          </cell>
          <cell r="N143">
            <v>417781</v>
          </cell>
          <cell r="O143">
            <v>452965</v>
          </cell>
          <cell r="P143">
            <v>455007</v>
          </cell>
        </row>
        <row r="144">
          <cell r="I144">
            <v>4178</v>
          </cell>
          <cell r="J144">
            <v>5391</v>
          </cell>
          <cell r="K144">
            <v>5986.86</v>
          </cell>
          <cell r="N144">
            <v>386828</v>
          </cell>
          <cell r="O144">
            <v>419711</v>
          </cell>
          <cell r="P144">
            <v>430236.15999999997</v>
          </cell>
        </row>
        <row r="145">
          <cell r="I145">
            <v>0</v>
          </cell>
          <cell r="J145">
            <v>0</v>
          </cell>
          <cell r="K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I146">
            <v>115</v>
          </cell>
          <cell r="J146">
            <v>152</v>
          </cell>
          <cell r="K146">
            <v>152</v>
          </cell>
          <cell r="N146">
            <v>10855</v>
          </cell>
          <cell r="O146">
            <v>11852</v>
          </cell>
          <cell r="P146">
            <v>11892</v>
          </cell>
        </row>
        <row r="147">
          <cell r="I147">
            <v>75</v>
          </cell>
          <cell r="J147">
            <v>137</v>
          </cell>
          <cell r="K147">
            <v>75</v>
          </cell>
          <cell r="N147">
            <v>6375</v>
          </cell>
          <cell r="O147">
            <v>6897</v>
          </cell>
          <cell r="P147">
            <v>6840</v>
          </cell>
        </row>
        <row r="148">
          <cell r="I148">
            <v>258</v>
          </cell>
          <cell r="J148">
            <v>75</v>
          </cell>
          <cell r="K148">
            <v>75</v>
          </cell>
          <cell r="N148">
            <v>12578</v>
          </cell>
          <cell r="O148">
            <v>10025</v>
          </cell>
          <cell r="P148">
            <v>8815</v>
          </cell>
        </row>
        <row r="149">
          <cell r="I149">
            <v>175</v>
          </cell>
          <cell r="J149">
            <v>175</v>
          </cell>
          <cell r="K149">
            <v>175</v>
          </cell>
          <cell r="N149">
            <v>9745</v>
          </cell>
          <cell r="O149">
            <v>9745</v>
          </cell>
          <cell r="P149">
            <v>7762</v>
          </cell>
        </row>
        <row r="150">
          <cell r="I150">
            <v>3555</v>
          </cell>
          <cell r="J150">
            <v>4852</v>
          </cell>
          <cell r="K150">
            <v>5509.86</v>
          </cell>
          <cell r="N150">
            <v>347275</v>
          </cell>
          <cell r="O150">
            <v>381192</v>
          </cell>
          <cell r="P150">
            <v>394927.16</v>
          </cell>
        </row>
        <row r="151">
          <cell r="I151">
            <v>333</v>
          </cell>
          <cell r="J151">
            <v>414</v>
          </cell>
          <cell r="K151">
            <v>250.14</v>
          </cell>
          <cell r="N151">
            <v>30952</v>
          </cell>
          <cell r="O151">
            <v>33254</v>
          </cell>
          <cell r="P151">
            <v>24770.84</v>
          </cell>
        </row>
        <row r="174">
          <cell r="I174">
            <v>32678</v>
          </cell>
          <cell r="J174">
            <v>42089</v>
          </cell>
          <cell r="K174">
            <v>41989</v>
          </cell>
          <cell r="N174">
            <v>2790878</v>
          </cell>
          <cell r="O174">
            <v>3261384</v>
          </cell>
          <cell r="P174">
            <v>3261284</v>
          </cell>
        </row>
        <row r="175">
          <cell r="I175">
            <v>1868</v>
          </cell>
          <cell r="J175">
            <v>1868</v>
          </cell>
          <cell r="K175">
            <v>2144</v>
          </cell>
          <cell r="N175">
            <v>151476</v>
          </cell>
          <cell r="O175">
            <v>170836</v>
          </cell>
          <cell r="P175">
            <v>175016</v>
          </cell>
        </row>
        <row r="176">
          <cell r="I176">
            <v>1780</v>
          </cell>
          <cell r="J176">
            <v>1780</v>
          </cell>
          <cell r="K176">
            <v>2056</v>
          </cell>
          <cell r="N176">
            <v>143468</v>
          </cell>
          <cell r="O176">
            <v>162828</v>
          </cell>
          <cell r="P176">
            <v>167008</v>
          </cell>
        </row>
        <row r="177">
          <cell r="I177">
            <v>88</v>
          </cell>
          <cell r="J177">
            <v>88</v>
          </cell>
          <cell r="K177">
            <v>88</v>
          </cell>
          <cell r="N177">
            <v>8008</v>
          </cell>
          <cell r="O177">
            <v>8008</v>
          </cell>
          <cell r="P177">
            <v>8008</v>
          </cell>
        </row>
        <row r="178">
          <cell r="I178">
            <v>1600</v>
          </cell>
          <cell r="J178">
            <v>1600</v>
          </cell>
          <cell r="K178">
            <v>1876</v>
          </cell>
          <cell r="N178">
            <v>125236</v>
          </cell>
          <cell r="O178">
            <v>142766</v>
          </cell>
          <cell r="P178">
            <v>146851</v>
          </cell>
        </row>
        <row r="179">
          <cell r="I179">
            <v>1512</v>
          </cell>
          <cell r="J179">
            <v>1512</v>
          </cell>
          <cell r="K179">
            <v>1788</v>
          </cell>
          <cell r="N179">
            <v>117228</v>
          </cell>
          <cell r="O179">
            <v>134758</v>
          </cell>
          <cell r="P179">
            <v>138843</v>
          </cell>
        </row>
        <row r="180">
          <cell r="I180">
            <v>88</v>
          </cell>
          <cell r="J180">
            <v>88</v>
          </cell>
          <cell r="K180">
            <v>88</v>
          </cell>
          <cell r="N180">
            <v>8008</v>
          </cell>
          <cell r="O180">
            <v>8008</v>
          </cell>
          <cell r="P180">
            <v>8008</v>
          </cell>
        </row>
        <row r="181">
          <cell r="I181">
            <v>48</v>
          </cell>
          <cell r="J181">
            <v>48</v>
          </cell>
          <cell r="K181">
            <v>52</v>
          </cell>
          <cell r="N181">
            <v>3858</v>
          </cell>
          <cell r="O181">
            <v>4079</v>
          </cell>
          <cell r="P181">
            <v>4109</v>
          </cell>
        </row>
        <row r="182">
          <cell r="I182">
            <v>48</v>
          </cell>
          <cell r="J182">
            <v>48</v>
          </cell>
          <cell r="K182">
            <v>48</v>
          </cell>
          <cell r="N182">
            <v>3721</v>
          </cell>
          <cell r="O182">
            <v>3942</v>
          </cell>
          <cell r="P182">
            <v>3968</v>
          </cell>
        </row>
        <row r="183">
          <cell r="I183">
            <v>0</v>
          </cell>
          <cell r="J183">
            <v>0</v>
          </cell>
          <cell r="K183">
            <v>4</v>
          </cell>
          <cell r="N183">
            <v>137</v>
          </cell>
          <cell r="O183">
            <v>137</v>
          </cell>
          <cell r="P183">
            <v>141</v>
          </cell>
        </row>
        <row r="184">
          <cell r="I184">
            <v>744</v>
          </cell>
          <cell r="J184">
            <v>744</v>
          </cell>
          <cell r="K184">
            <v>768</v>
          </cell>
          <cell r="N184">
            <v>48638</v>
          </cell>
          <cell r="O184">
            <v>60230</v>
          </cell>
          <cell r="P184">
            <v>61785</v>
          </cell>
        </row>
        <row r="185">
          <cell r="I185">
            <v>656</v>
          </cell>
          <cell r="J185">
            <v>656</v>
          </cell>
          <cell r="K185">
            <v>684</v>
          </cell>
          <cell r="N185">
            <v>40767</v>
          </cell>
          <cell r="O185">
            <v>52359</v>
          </cell>
          <cell r="P185">
            <v>53918</v>
          </cell>
        </row>
        <row r="186">
          <cell r="I186">
            <v>88</v>
          </cell>
          <cell r="J186">
            <v>88</v>
          </cell>
          <cell r="K186">
            <v>84</v>
          </cell>
          <cell r="N186">
            <v>7871</v>
          </cell>
          <cell r="O186">
            <v>7871</v>
          </cell>
          <cell r="P186">
            <v>7867</v>
          </cell>
        </row>
        <row r="187">
          <cell r="I187">
            <v>0</v>
          </cell>
          <cell r="J187">
            <v>0</v>
          </cell>
          <cell r="K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I188">
            <v>0</v>
          </cell>
          <cell r="J188">
            <v>0</v>
          </cell>
          <cell r="K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I189">
            <v>0</v>
          </cell>
          <cell r="J189">
            <v>0</v>
          </cell>
          <cell r="K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I190">
            <v>96</v>
          </cell>
          <cell r="J190">
            <v>96</v>
          </cell>
          <cell r="K190">
            <v>96</v>
          </cell>
          <cell r="N190">
            <v>7516</v>
          </cell>
          <cell r="O190">
            <v>7251</v>
          </cell>
          <cell r="P190">
            <v>7251</v>
          </cell>
        </row>
        <row r="191">
          <cell r="I191">
            <v>96</v>
          </cell>
          <cell r="J191">
            <v>96</v>
          </cell>
          <cell r="K191">
            <v>96</v>
          </cell>
          <cell r="N191">
            <v>7516</v>
          </cell>
          <cell r="O191">
            <v>7251</v>
          </cell>
          <cell r="P191">
            <v>7251</v>
          </cell>
        </row>
        <row r="192">
          <cell r="I192">
            <v>0</v>
          </cell>
          <cell r="J192">
            <v>0</v>
          </cell>
          <cell r="K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I193">
            <v>712</v>
          </cell>
          <cell r="J193">
            <v>712</v>
          </cell>
          <cell r="K193">
            <v>960</v>
          </cell>
          <cell r="N193">
            <v>65224</v>
          </cell>
          <cell r="O193">
            <v>71206</v>
          </cell>
          <cell r="P193">
            <v>73706</v>
          </cell>
        </row>
        <row r="194">
          <cell r="I194">
            <v>712</v>
          </cell>
          <cell r="J194">
            <v>712</v>
          </cell>
          <cell r="K194">
            <v>960</v>
          </cell>
          <cell r="N194">
            <v>65224</v>
          </cell>
          <cell r="O194">
            <v>71206</v>
          </cell>
          <cell r="P194">
            <v>73706</v>
          </cell>
        </row>
        <row r="195">
          <cell r="I195">
            <v>0</v>
          </cell>
          <cell r="J195">
            <v>0</v>
          </cell>
          <cell r="K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I196">
            <v>496</v>
          </cell>
          <cell r="J196">
            <v>496</v>
          </cell>
          <cell r="K196">
            <v>720</v>
          </cell>
          <cell r="N196">
            <v>46178</v>
          </cell>
          <cell r="O196">
            <v>53401</v>
          </cell>
          <cell r="P196">
            <v>55449</v>
          </cell>
        </row>
        <row r="197">
          <cell r="I197">
            <v>216</v>
          </cell>
          <cell r="J197">
            <v>216</v>
          </cell>
          <cell r="K197">
            <v>240</v>
          </cell>
          <cell r="N197">
            <v>19046</v>
          </cell>
          <cell r="O197">
            <v>17805</v>
          </cell>
          <cell r="P197">
            <v>18257</v>
          </cell>
        </row>
        <row r="198">
          <cell r="I198">
            <v>0</v>
          </cell>
          <cell r="J198">
            <v>0</v>
          </cell>
          <cell r="K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I199">
            <v>268</v>
          </cell>
          <cell r="J199">
            <v>268</v>
          </cell>
          <cell r="K199">
            <v>268</v>
          </cell>
          <cell r="N199">
            <v>26240</v>
          </cell>
          <cell r="O199">
            <v>28070</v>
          </cell>
          <cell r="P199">
            <v>28165</v>
          </cell>
        </row>
        <row r="200">
          <cell r="I200">
            <v>268</v>
          </cell>
          <cell r="J200">
            <v>268</v>
          </cell>
          <cell r="K200">
            <v>268</v>
          </cell>
          <cell r="N200">
            <v>26240</v>
          </cell>
          <cell r="O200">
            <v>28070</v>
          </cell>
          <cell r="P200">
            <v>28165</v>
          </cell>
        </row>
        <row r="201">
          <cell r="I201">
            <v>0</v>
          </cell>
          <cell r="J201">
            <v>0</v>
          </cell>
          <cell r="K201">
            <v>0</v>
          </cell>
          <cell r="N201">
            <v>0</v>
          </cell>
          <cell r="O201">
            <v>0</v>
          </cell>
          <cell r="P201">
            <v>0</v>
          </cell>
        </row>
        <row r="206">
          <cell r="I206">
            <v>23775</v>
          </cell>
          <cell r="J206">
            <v>26052</v>
          </cell>
          <cell r="K206">
            <v>26152</v>
          </cell>
          <cell r="N206">
            <v>1895975</v>
          </cell>
          <cell r="O206">
            <v>2041222</v>
          </cell>
          <cell r="P206">
            <v>2043822</v>
          </cell>
        </row>
        <row r="207">
          <cell r="I207">
            <v>904</v>
          </cell>
          <cell r="J207">
            <v>904</v>
          </cell>
          <cell r="K207">
            <v>904</v>
          </cell>
          <cell r="N207">
            <v>67714</v>
          </cell>
          <cell r="O207">
            <v>66762</v>
          </cell>
          <cell r="P207">
            <v>66485</v>
          </cell>
        </row>
        <row r="208">
          <cell r="I208">
            <v>896</v>
          </cell>
          <cell r="J208">
            <v>896</v>
          </cell>
          <cell r="K208">
            <v>896</v>
          </cell>
          <cell r="N208">
            <v>67444</v>
          </cell>
          <cell r="O208">
            <v>66492</v>
          </cell>
          <cell r="P208">
            <v>66215</v>
          </cell>
        </row>
        <row r="209">
          <cell r="I209">
            <v>8</v>
          </cell>
          <cell r="J209">
            <v>8</v>
          </cell>
          <cell r="K209">
            <v>8</v>
          </cell>
          <cell r="N209">
            <v>270</v>
          </cell>
          <cell r="O209">
            <v>270</v>
          </cell>
          <cell r="P209">
            <v>270</v>
          </cell>
        </row>
        <row r="210">
          <cell r="I210">
            <v>224</v>
          </cell>
          <cell r="J210">
            <v>224</v>
          </cell>
          <cell r="K210">
            <v>224</v>
          </cell>
          <cell r="N210">
            <v>13803</v>
          </cell>
          <cell r="O210">
            <v>13908</v>
          </cell>
          <cell r="P210">
            <v>14008</v>
          </cell>
        </row>
        <row r="211">
          <cell r="I211">
            <v>216</v>
          </cell>
          <cell r="J211">
            <v>216</v>
          </cell>
          <cell r="K211">
            <v>216</v>
          </cell>
          <cell r="N211">
            <v>13533</v>
          </cell>
          <cell r="O211">
            <v>13638</v>
          </cell>
          <cell r="P211">
            <v>13738</v>
          </cell>
        </row>
        <row r="212">
          <cell r="I212">
            <v>8</v>
          </cell>
          <cell r="J212">
            <v>8</v>
          </cell>
          <cell r="K212">
            <v>8</v>
          </cell>
          <cell r="N212">
            <v>270</v>
          </cell>
          <cell r="O212">
            <v>270</v>
          </cell>
          <cell r="P212">
            <v>270</v>
          </cell>
        </row>
        <row r="213">
          <cell r="I213">
            <v>12</v>
          </cell>
          <cell r="J213">
            <v>12</v>
          </cell>
          <cell r="K213">
            <v>12</v>
          </cell>
          <cell r="N213">
            <v>768</v>
          </cell>
          <cell r="O213">
            <v>773</v>
          </cell>
          <cell r="P213">
            <v>778</v>
          </cell>
        </row>
        <row r="214">
          <cell r="I214">
            <v>12</v>
          </cell>
          <cell r="J214">
            <v>12</v>
          </cell>
          <cell r="K214">
            <v>12</v>
          </cell>
          <cell r="N214">
            <v>760</v>
          </cell>
          <cell r="O214">
            <v>765</v>
          </cell>
          <cell r="P214">
            <v>770</v>
          </cell>
        </row>
        <row r="215">
          <cell r="I215">
            <v>0</v>
          </cell>
          <cell r="J215">
            <v>0</v>
          </cell>
          <cell r="K215">
            <v>0</v>
          </cell>
          <cell r="N215">
            <v>8</v>
          </cell>
          <cell r="O215">
            <v>8</v>
          </cell>
          <cell r="P215">
            <v>8</v>
          </cell>
        </row>
        <row r="216">
          <cell r="I216">
            <v>104</v>
          </cell>
          <cell r="J216">
            <v>104</v>
          </cell>
          <cell r="K216">
            <v>104</v>
          </cell>
          <cell r="N216">
            <v>7000</v>
          </cell>
          <cell r="O216">
            <v>7000</v>
          </cell>
          <cell r="P216">
            <v>7000</v>
          </cell>
        </row>
        <row r="217">
          <cell r="I217">
            <v>104</v>
          </cell>
          <cell r="J217">
            <v>104</v>
          </cell>
          <cell r="K217">
            <v>104</v>
          </cell>
          <cell r="N217">
            <v>7000</v>
          </cell>
          <cell r="O217">
            <v>7000</v>
          </cell>
          <cell r="P217">
            <v>7000</v>
          </cell>
        </row>
        <row r="218">
          <cell r="I218">
            <v>0</v>
          </cell>
          <cell r="J218">
            <v>0</v>
          </cell>
          <cell r="K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I219">
            <v>0</v>
          </cell>
          <cell r="J219">
            <v>0</v>
          </cell>
          <cell r="K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I220">
            <v>0</v>
          </cell>
          <cell r="J220">
            <v>0</v>
          </cell>
          <cell r="K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I221">
            <v>0</v>
          </cell>
          <cell r="J221">
            <v>0</v>
          </cell>
          <cell r="K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I222">
            <v>108</v>
          </cell>
          <cell r="J222">
            <v>108</v>
          </cell>
          <cell r="K222">
            <v>108</v>
          </cell>
          <cell r="N222">
            <v>6035</v>
          </cell>
          <cell r="O222">
            <v>6135</v>
          </cell>
          <cell r="P222">
            <v>6230</v>
          </cell>
        </row>
        <row r="223">
          <cell r="I223">
            <v>100</v>
          </cell>
          <cell r="J223">
            <v>100</v>
          </cell>
          <cell r="K223">
            <v>100</v>
          </cell>
          <cell r="N223">
            <v>5773</v>
          </cell>
          <cell r="O223">
            <v>5873</v>
          </cell>
          <cell r="P223">
            <v>5968</v>
          </cell>
        </row>
        <row r="224">
          <cell r="I224">
            <v>8</v>
          </cell>
          <cell r="J224">
            <v>8</v>
          </cell>
          <cell r="K224">
            <v>8</v>
          </cell>
          <cell r="N224">
            <v>262</v>
          </cell>
          <cell r="O224">
            <v>262</v>
          </cell>
          <cell r="P224">
            <v>262</v>
          </cell>
        </row>
        <row r="225">
          <cell r="I225">
            <v>0</v>
          </cell>
          <cell r="J225">
            <v>0</v>
          </cell>
          <cell r="K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I226">
            <v>0</v>
          </cell>
          <cell r="J226">
            <v>0</v>
          </cell>
          <cell r="K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I227">
            <v>0</v>
          </cell>
          <cell r="J227">
            <v>0</v>
          </cell>
          <cell r="K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I228">
            <v>680</v>
          </cell>
          <cell r="J228">
            <v>680</v>
          </cell>
          <cell r="K228">
            <v>680</v>
          </cell>
          <cell r="N228">
            <v>53911</v>
          </cell>
          <cell r="O228">
            <v>52854</v>
          </cell>
          <cell r="P228">
            <v>52477</v>
          </cell>
        </row>
        <row r="229">
          <cell r="I229">
            <v>680</v>
          </cell>
          <cell r="J229">
            <v>680</v>
          </cell>
          <cell r="K229">
            <v>680</v>
          </cell>
          <cell r="N229">
            <v>53911</v>
          </cell>
          <cell r="O229">
            <v>52854</v>
          </cell>
          <cell r="P229">
            <v>52477</v>
          </cell>
        </row>
        <row r="230">
          <cell r="I230">
            <v>0</v>
          </cell>
          <cell r="J230">
            <v>0</v>
          </cell>
          <cell r="K230">
            <v>0</v>
          </cell>
          <cell r="N230">
            <v>0</v>
          </cell>
          <cell r="O230">
            <v>0</v>
          </cell>
          <cell r="P230">
            <v>0</v>
          </cell>
        </row>
        <row r="235">
          <cell r="I235">
            <v>32063</v>
          </cell>
          <cell r="J235">
            <v>37879</v>
          </cell>
          <cell r="K235">
            <v>37879</v>
          </cell>
          <cell r="N235">
            <v>2660463</v>
          </cell>
          <cell r="O235">
            <v>2925886</v>
          </cell>
          <cell r="P235">
            <v>2926386</v>
          </cell>
        </row>
        <row r="236">
          <cell r="I236">
            <v>3941</v>
          </cell>
          <cell r="J236">
            <v>3941</v>
          </cell>
          <cell r="K236">
            <v>4045</v>
          </cell>
          <cell r="N236">
            <v>302315</v>
          </cell>
          <cell r="O236">
            <v>302482</v>
          </cell>
          <cell r="P236">
            <v>303352</v>
          </cell>
        </row>
        <row r="237">
          <cell r="I237">
            <v>3941</v>
          </cell>
          <cell r="J237">
            <v>3941</v>
          </cell>
          <cell r="K237">
            <v>4045</v>
          </cell>
          <cell r="N237">
            <v>302000</v>
          </cell>
          <cell r="O237">
            <v>302167</v>
          </cell>
          <cell r="P237">
            <v>303037</v>
          </cell>
        </row>
        <row r="238">
          <cell r="I238">
            <v>0</v>
          </cell>
          <cell r="J238">
            <v>0</v>
          </cell>
          <cell r="K238">
            <v>0</v>
          </cell>
          <cell r="N238">
            <v>315</v>
          </cell>
          <cell r="O238">
            <v>315</v>
          </cell>
          <cell r="P238">
            <v>315</v>
          </cell>
        </row>
        <row r="239">
          <cell r="I239">
            <v>1768</v>
          </cell>
          <cell r="J239">
            <v>1768</v>
          </cell>
          <cell r="K239">
            <v>1948</v>
          </cell>
          <cell r="N239">
            <v>126505</v>
          </cell>
          <cell r="O239">
            <v>130570</v>
          </cell>
          <cell r="P239">
            <v>131910</v>
          </cell>
        </row>
        <row r="240">
          <cell r="I240">
            <v>1768</v>
          </cell>
          <cell r="J240">
            <v>1768</v>
          </cell>
          <cell r="K240">
            <v>1948</v>
          </cell>
          <cell r="N240">
            <v>126190</v>
          </cell>
          <cell r="O240">
            <v>130255</v>
          </cell>
          <cell r="P240">
            <v>131595</v>
          </cell>
        </row>
        <row r="241">
          <cell r="I241">
            <v>0</v>
          </cell>
          <cell r="J241">
            <v>0</v>
          </cell>
          <cell r="K241">
            <v>0</v>
          </cell>
          <cell r="N241">
            <v>315</v>
          </cell>
          <cell r="O241">
            <v>315</v>
          </cell>
          <cell r="P241">
            <v>315</v>
          </cell>
        </row>
        <row r="242">
          <cell r="I242">
            <v>44</v>
          </cell>
          <cell r="J242">
            <v>44</v>
          </cell>
          <cell r="K242">
            <v>47</v>
          </cell>
          <cell r="N242">
            <v>3521</v>
          </cell>
          <cell r="O242">
            <v>3578</v>
          </cell>
          <cell r="P242">
            <v>3596</v>
          </cell>
        </row>
        <row r="243">
          <cell r="I243">
            <v>44</v>
          </cell>
          <cell r="J243">
            <v>44</v>
          </cell>
          <cell r="K243">
            <v>47</v>
          </cell>
          <cell r="N243">
            <v>3518</v>
          </cell>
          <cell r="O243">
            <v>3575</v>
          </cell>
          <cell r="P243">
            <v>3593</v>
          </cell>
        </row>
        <row r="244">
          <cell r="I244">
            <v>0</v>
          </cell>
          <cell r="J244">
            <v>0</v>
          </cell>
          <cell r="K244">
            <v>0</v>
          </cell>
          <cell r="N244">
            <v>3</v>
          </cell>
          <cell r="O244">
            <v>3</v>
          </cell>
          <cell r="P244">
            <v>3</v>
          </cell>
        </row>
        <row r="245">
          <cell r="I245">
            <v>148</v>
          </cell>
          <cell r="J245">
            <v>148</v>
          </cell>
          <cell r="K245">
            <v>148</v>
          </cell>
          <cell r="N245">
            <v>11310</v>
          </cell>
          <cell r="O245">
            <v>11310</v>
          </cell>
          <cell r="P245">
            <v>11310</v>
          </cell>
        </row>
        <row r="246">
          <cell r="I246">
            <v>148</v>
          </cell>
          <cell r="J246">
            <v>148</v>
          </cell>
          <cell r="K246">
            <v>148</v>
          </cell>
          <cell r="N246">
            <v>10998</v>
          </cell>
          <cell r="O246">
            <v>10998</v>
          </cell>
          <cell r="P246">
            <v>10998</v>
          </cell>
        </row>
        <row r="247">
          <cell r="I247">
            <v>0</v>
          </cell>
          <cell r="J247">
            <v>0</v>
          </cell>
          <cell r="K247">
            <v>0</v>
          </cell>
          <cell r="N247">
            <v>312</v>
          </cell>
          <cell r="O247">
            <v>312</v>
          </cell>
          <cell r="P247">
            <v>312</v>
          </cell>
        </row>
        <row r="248">
          <cell r="I248">
            <v>0</v>
          </cell>
          <cell r="J248">
            <v>0</v>
          </cell>
          <cell r="K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I249">
            <v>0</v>
          </cell>
          <cell r="J249">
            <v>0</v>
          </cell>
          <cell r="K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I250">
            <v>0</v>
          </cell>
          <cell r="J250">
            <v>0</v>
          </cell>
          <cell r="K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I251">
            <v>208</v>
          </cell>
          <cell r="J251">
            <v>208</v>
          </cell>
          <cell r="K251">
            <v>134</v>
          </cell>
          <cell r="N251">
            <v>9890</v>
          </cell>
          <cell r="O251">
            <v>8691</v>
          </cell>
          <cell r="P251">
            <v>8407</v>
          </cell>
        </row>
        <row r="252">
          <cell r="I252">
            <v>208</v>
          </cell>
          <cell r="J252">
            <v>208</v>
          </cell>
          <cell r="K252">
            <v>134</v>
          </cell>
          <cell r="N252">
            <v>9890</v>
          </cell>
          <cell r="O252">
            <v>8691</v>
          </cell>
          <cell r="P252">
            <v>8407</v>
          </cell>
        </row>
        <row r="253">
          <cell r="I253">
            <v>0</v>
          </cell>
          <cell r="J253">
            <v>0</v>
          </cell>
          <cell r="K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I254">
            <v>1368</v>
          </cell>
          <cell r="J254">
            <v>1368</v>
          </cell>
          <cell r="K254">
            <v>1619</v>
          </cell>
          <cell r="N254">
            <v>101784</v>
          </cell>
          <cell r="O254">
            <v>106991</v>
          </cell>
          <cell r="P254">
            <v>108597</v>
          </cell>
        </row>
        <row r="255">
          <cell r="I255">
            <v>1368</v>
          </cell>
          <cell r="J255">
            <v>1368</v>
          </cell>
          <cell r="K255">
            <v>1619</v>
          </cell>
          <cell r="N255">
            <v>101784</v>
          </cell>
          <cell r="O255">
            <v>106991</v>
          </cell>
          <cell r="P255">
            <v>108597</v>
          </cell>
        </row>
        <row r="256">
          <cell r="I256">
            <v>0</v>
          </cell>
          <cell r="J256">
            <v>0</v>
          </cell>
          <cell r="K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I257">
            <v>2173</v>
          </cell>
          <cell r="J257">
            <v>2173</v>
          </cell>
          <cell r="K257">
            <v>2097</v>
          </cell>
          <cell r="N257">
            <v>175810</v>
          </cell>
          <cell r="O257">
            <v>171912</v>
          </cell>
          <cell r="P257">
            <v>171442</v>
          </cell>
        </row>
        <row r="258">
          <cell r="I258">
            <v>2173</v>
          </cell>
          <cell r="J258">
            <v>2173</v>
          </cell>
          <cell r="K258">
            <v>2097</v>
          </cell>
          <cell r="N258">
            <v>175810</v>
          </cell>
          <cell r="O258">
            <v>171912</v>
          </cell>
          <cell r="P258">
            <v>171442</v>
          </cell>
        </row>
        <row r="259">
          <cell r="I259">
            <v>0</v>
          </cell>
          <cell r="J259">
            <v>0</v>
          </cell>
          <cell r="K259">
            <v>0</v>
          </cell>
          <cell r="N259">
            <v>0</v>
          </cell>
          <cell r="O259">
            <v>0</v>
          </cell>
          <cell r="P259">
            <v>0</v>
          </cell>
        </row>
        <row r="264">
          <cell r="I264">
            <v>23885</v>
          </cell>
          <cell r="J264">
            <v>23852</v>
          </cell>
          <cell r="K264">
            <v>23852</v>
          </cell>
          <cell r="N264">
            <v>1856485</v>
          </cell>
          <cell r="O264">
            <v>1832930</v>
          </cell>
          <cell r="P264">
            <v>1833630</v>
          </cell>
        </row>
        <row r="265">
          <cell r="I265">
            <v>22076</v>
          </cell>
          <cell r="J265">
            <v>22076</v>
          </cell>
          <cell r="K265">
            <v>22114</v>
          </cell>
          <cell r="N265">
            <v>1570304</v>
          </cell>
          <cell r="O265">
            <v>1592219</v>
          </cell>
          <cell r="P265">
            <v>1603536</v>
          </cell>
        </row>
        <row r="266">
          <cell r="I266">
            <v>22076</v>
          </cell>
          <cell r="J266">
            <v>22076</v>
          </cell>
          <cell r="K266">
            <v>22114</v>
          </cell>
          <cell r="N266">
            <v>1570304</v>
          </cell>
          <cell r="O266">
            <v>1592219</v>
          </cell>
          <cell r="P266">
            <v>1603536</v>
          </cell>
        </row>
        <row r="267">
          <cell r="I267">
            <v>0</v>
          </cell>
          <cell r="J267">
            <v>0</v>
          </cell>
          <cell r="K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I268">
            <v>19532</v>
          </cell>
          <cell r="J268">
            <v>19532</v>
          </cell>
          <cell r="K268">
            <v>20009</v>
          </cell>
          <cell r="N268">
            <v>1361586</v>
          </cell>
          <cell r="O268">
            <v>1436053</v>
          </cell>
          <cell r="P268">
            <v>1439896</v>
          </cell>
        </row>
        <row r="269">
          <cell r="I269">
            <v>19532</v>
          </cell>
          <cell r="J269">
            <v>19532</v>
          </cell>
          <cell r="K269">
            <v>20009</v>
          </cell>
          <cell r="N269">
            <v>1361586</v>
          </cell>
          <cell r="O269">
            <v>1436053</v>
          </cell>
          <cell r="P269">
            <v>1439896</v>
          </cell>
        </row>
        <row r="270">
          <cell r="I270">
            <v>0</v>
          </cell>
          <cell r="J270">
            <v>0</v>
          </cell>
          <cell r="K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I271">
            <v>312</v>
          </cell>
          <cell r="J271">
            <v>312</v>
          </cell>
          <cell r="K271">
            <v>312</v>
          </cell>
          <cell r="N271">
            <v>21997</v>
          </cell>
          <cell r="O271">
            <v>21844</v>
          </cell>
          <cell r="P271">
            <v>21654</v>
          </cell>
        </row>
        <row r="272">
          <cell r="I272">
            <v>312</v>
          </cell>
          <cell r="J272">
            <v>312</v>
          </cell>
          <cell r="K272">
            <v>312</v>
          </cell>
          <cell r="N272">
            <v>21997</v>
          </cell>
          <cell r="O272">
            <v>21844</v>
          </cell>
          <cell r="P272">
            <v>21654</v>
          </cell>
        </row>
        <row r="273">
          <cell r="I273">
            <v>0</v>
          </cell>
          <cell r="J273">
            <v>0</v>
          </cell>
          <cell r="K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I274">
            <v>336</v>
          </cell>
          <cell r="J274">
            <v>336</v>
          </cell>
          <cell r="K274">
            <v>332</v>
          </cell>
          <cell r="N274">
            <v>23736</v>
          </cell>
          <cell r="O274">
            <v>23736</v>
          </cell>
          <cell r="P274">
            <v>23632</v>
          </cell>
        </row>
        <row r="275">
          <cell r="I275">
            <v>336</v>
          </cell>
          <cell r="J275">
            <v>336</v>
          </cell>
          <cell r="K275">
            <v>332</v>
          </cell>
          <cell r="N275">
            <v>23736</v>
          </cell>
          <cell r="O275">
            <v>23736</v>
          </cell>
          <cell r="P275">
            <v>23632</v>
          </cell>
        </row>
        <row r="276">
          <cell r="I276">
            <v>0</v>
          </cell>
          <cell r="J276">
            <v>0</v>
          </cell>
          <cell r="K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I277">
            <v>12</v>
          </cell>
          <cell r="J277">
            <v>12</v>
          </cell>
          <cell r="K277">
            <v>12</v>
          </cell>
          <cell r="N277">
            <v>1650</v>
          </cell>
          <cell r="O277">
            <v>1484</v>
          </cell>
          <cell r="P277">
            <v>1413</v>
          </cell>
        </row>
        <row r="278">
          <cell r="I278">
            <v>12</v>
          </cell>
          <cell r="J278">
            <v>12</v>
          </cell>
          <cell r="K278">
            <v>12</v>
          </cell>
          <cell r="N278">
            <v>1650</v>
          </cell>
          <cell r="O278">
            <v>1484</v>
          </cell>
          <cell r="P278">
            <v>1413</v>
          </cell>
        </row>
        <row r="279">
          <cell r="I279">
            <v>0</v>
          </cell>
          <cell r="J279">
            <v>0</v>
          </cell>
          <cell r="K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I280">
            <v>752</v>
          </cell>
          <cell r="J280">
            <v>752</v>
          </cell>
          <cell r="K280">
            <v>344</v>
          </cell>
          <cell r="N280">
            <v>38023</v>
          </cell>
          <cell r="O280">
            <v>27451</v>
          </cell>
          <cell r="P280">
            <v>24574</v>
          </cell>
        </row>
        <row r="281">
          <cell r="I281">
            <v>752</v>
          </cell>
          <cell r="J281">
            <v>752</v>
          </cell>
          <cell r="K281">
            <v>344</v>
          </cell>
          <cell r="N281">
            <v>38023</v>
          </cell>
          <cell r="O281">
            <v>27451</v>
          </cell>
          <cell r="P281">
            <v>24574</v>
          </cell>
        </row>
        <row r="282">
          <cell r="I282">
            <v>0</v>
          </cell>
          <cell r="J282">
            <v>0</v>
          </cell>
          <cell r="K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I283">
            <v>16344</v>
          </cell>
          <cell r="J283">
            <v>16344</v>
          </cell>
          <cell r="K283">
            <v>17155</v>
          </cell>
          <cell r="N283">
            <v>1175419</v>
          </cell>
          <cell r="O283">
            <v>1251693</v>
          </cell>
          <cell r="P283">
            <v>1260771</v>
          </cell>
        </row>
        <row r="284">
          <cell r="I284">
            <v>0</v>
          </cell>
          <cell r="J284">
            <v>0</v>
          </cell>
          <cell r="K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I285">
            <v>1240</v>
          </cell>
          <cell r="J285">
            <v>1240</v>
          </cell>
          <cell r="K285">
            <v>1496</v>
          </cell>
          <cell r="N285">
            <v>92840</v>
          </cell>
          <cell r="O285">
            <v>104588</v>
          </cell>
          <cell r="P285">
            <v>106596</v>
          </cell>
        </row>
        <row r="286">
          <cell r="I286">
            <v>15104</v>
          </cell>
          <cell r="J286">
            <v>15104</v>
          </cell>
          <cell r="K286">
            <v>15659</v>
          </cell>
          <cell r="N286">
            <v>1082579</v>
          </cell>
          <cell r="O286">
            <v>1147105</v>
          </cell>
          <cell r="P286">
            <v>1154175</v>
          </cell>
        </row>
        <row r="287">
          <cell r="I287">
            <v>0</v>
          </cell>
          <cell r="J287">
            <v>0</v>
          </cell>
          <cell r="K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I288">
            <v>2544</v>
          </cell>
          <cell r="J288">
            <v>2544</v>
          </cell>
          <cell r="K288">
            <v>2105</v>
          </cell>
          <cell r="N288">
            <v>208718</v>
          </cell>
          <cell r="O288">
            <v>156166</v>
          </cell>
          <cell r="P288">
            <v>163640</v>
          </cell>
        </row>
        <row r="289">
          <cell r="I289">
            <v>2544</v>
          </cell>
          <cell r="J289">
            <v>2544</v>
          </cell>
          <cell r="K289">
            <v>2105</v>
          </cell>
          <cell r="N289">
            <v>208718</v>
          </cell>
          <cell r="O289">
            <v>156166</v>
          </cell>
          <cell r="P289">
            <v>163640</v>
          </cell>
        </row>
        <row r="290">
          <cell r="I290">
            <v>0</v>
          </cell>
          <cell r="J290">
            <v>0</v>
          </cell>
          <cell r="K290">
            <v>0</v>
          </cell>
          <cell r="N290">
            <v>0</v>
          </cell>
          <cell r="O290">
            <v>0</v>
          </cell>
          <cell r="P290">
            <v>0</v>
          </cell>
        </row>
        <row r="295">
          <cell r="I295">
            <v>7589</v>
          </cell>
          <cell r="J295">
            <v>10721</v>
          </cell>
          <cell r="K295">
            <v>11947</v>
          </cell>
          <cell r="N295">
            <v>599954</v>
          </cell>
          <cell r="O295">
            <v>755807</v>
          </cell>
          <cell r="P295">
            <v>771757</v>
          </cell>
        </row>
        <row r="296">
          <cell r="I296">
            <v>2164.5230000000001</v>
          </cell>
          <cell r="J296">
            <v>2904.6800000000003</v>
          </cell>
          <cell r="K296">
            <v>2728.8213000000001</v>
          </cell>
          <cell r="N296">
            <v>151090.27300000002</v>
          </cell>
          <cell r="O296">
            <v>176864.51</v>
          </cell>
          <cell r="P296">
            <v>188771.82459999999</v>
          </cell>
        </row>
        <row r="297">
          <cell r="I297">
            <v>438</v>
          </cell>
          <cell r="J297">
            <v>521.6</v>
          </cell>
          <cell r="K297">
            <v>531.29</v>
          </cell>
          <cell r="N297">
            <v>34218.870000000003</v>
          </cell>
          <cell r="O297">
            <v>36459.522000000004</v>
          </cell>
          <cell r="P297">
            <v>38735.329999999994</v>
          </cell>
        </row>
        <row r="298">
          <cell r="I298">
            <v>0</v>
          </cell>
          <cell r="J298">
            <v>0</v>
          </cell>
          <cell r="K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I299">
            <v>4.38</v>
          </cell>
          <cell r="J299">
            <v>11.078783999999999</v>
          </cell>
          <cell r="K299">
            <v>11.2845996</v>
          </cell>
          <cell r="N299">
            <v>341.15870000000001</v>
          </cell>
          <cell r="O299">
            <v>773.99184728</v>
          </cell>
          <cell r="P299">
            <v>822.664444</v>
          </cell>
        </row>
        <row r="300">
          <cell r="I300">
            <v>0</v>
          </cell>
          <cell r="J300">
            <v>0</v>
          </cell>
          <cell r="K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I301">
            <v>0</v>
          </cell>
          <cell r="J301">
            <v>0</v>
          </cell>
          <cell r="K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I302">
            <v>0</v>
          </cell>
          <cell r="J302">
            <v>0</v>
          </cell>
          <cell r="K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I303">
            <v>433.62</v>
          </cell>
          <cell r="J303">
            <v>510.52121600000004</v>
          </cell>
          <cell r="K303">
            <v>520.00540039999998</v>
          </cell>
          <cell r="N303">
            <v>33878.472300000001</v>
          </cell>
          <cell r="O303">
            <v>35684.964601920001</v>
          </cell>
          <cell r="P303">
            <v>37912.615556000004</v>
          </cell>
        </row>
        <row r="304">
          <cell r="I304">
            <v>1726.5230000000001</v>
          </cell>
          <cell r="J304">
            <v>2383.08</v>
          </cell>
          <cell r="K304">
            <v>2197.5312999999996</v>
          </cell>
          <cell r="N304">
            <v>116871.303</v>
          </cell>
          <cell r="O304">
            <v>140404.31</v>
          </cell>
          <cell r="P304">
            <v>150036.22460000002</v>
          </cell>
        </row>
        <row r="307">
          <cell r="I307">
            <v>3908</v>
          </cell>
          <cell r="J307">
            <v>5200</v>
          </cell>
          <cell r="K307">
            <v>5247</v>
          </cell>
          <cell r="N307">
            <v>342163</v>
          </cell>
          <cell r="O307">
            <v>420668</v>
          </cell>
          <cell r="P307">
            <v>424661</v>
          </cell>
        </row>
        <row r="308">
          <cell r="I308">
            <v>297</v>
          </cell>
          <cell r="J308">
            <v>395.1</v>
          </cell>
          <cell r="K308">
            <v>398.8</v>
          </cell>
          <cell r="N308">
            <v>26004</v>
          </cell>
          <cell r="O308">
            <v>31971.1</v>
          </cell>
          <cell r="P308">
            <v>32307.8</v>
          </cell>
        </row>
        <row r="309">
          <cell r="I309">
            <v>289.5</v>
          </cell>
          <cell r="J309">
            <v>385.3</v>
          </cell>
          <cell r="K309">
            <v>371.79999999999995</v>
          </cell>
          <cell r="N309">
            <v>25119.5</v>
          </cell>
          <cell r="O309">
            <v>31172</v>
          </cell>
          <cell r="P309">
            <v>31496.799999999999</v>
          </cell>
        </row>
        <row r="310">
          <cell r="I310">
            <v>0</v>
          </cell>
          <cell r="J310">
            <v>0</v>
          </cell>
          <cell r="K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I311">
            <v>10.100000000000001</v>
          </cell>
          <cell r="J311">
            <v>13.2</v>
          </cell>
          <cell r="K311">
            <v>13.4</v>
          </cell>
          <cell r="N311">
            <v>874.1</v>
          </cell>
          <cell r="O311">
            <v>1075.2</v>
          </cell>
          <cell r="P311">
            <v>1081.4000000000001</v>
          </cell>
        </row>
        <row r="312">
          <cell r="I312">
            <v>5.2</v>
          </cell>
          <cell r="J312">
            <v>5.2</v>
          </cell>
          <cell r="K312">
            <v>5.2</v>
          </cell>
          <cell r="N312">
            <v>288.2</v>
          </cell>
          <cell r="O312">
            <v>288.2</v>
          </cell>
          <cell r="P312">
            <v>292.2</v>
          </cell>
        </row>
        <row r="313">
          <cell r="I313">
            <v>5.2</v>
          </cell>
          <cell r="J313">
            <v>5.2</v>
          </cell>
          <cell r="K313">
            <v>5.2</v>
          </cell>
          <cell r="N313">
            <v>307.2</v>
          </cell>
          <cell r="O313">
            <v>307.2</v>
          </cell>
          <cell r="P313">
            <v>275.2</v>
          </cell>
        </row>
        <row r="314">
          <cell r="I314">
            <v>0</v>
          </cell>
          <cell r="J314">
            <v>0</v>
          </cell>
          <cell r="K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I315">
            <v>269</v>
          </cell>
          <cell r="J315">
            <v>361.70000000000005</v>
          </cell>
          <cell r="K315">
            <v>348</v>
          </cell>
          <cell r="N315">
            <v>23650</v>
          </cell>
          <cell r="O315">
            <v>29499.699999999997</v>
          </cell>
          <cell r="P315">
            <v>29848</v>
          </cell>
        </row>
        <row r="316">
          <cell r="I316">
            <v>7.5</v>
          </cell>
          <cell r="J316">
            <v>9.7999999999999936</v>
          </cell>
          <cell r="K316">
            <v>27.000000000000007</v>
          </cell>
          <cell r="N316">
            <v>884.5</v>
          </cell>
          <cell r="O316">
            <v>798.80000000000007</v>
          </cell>
          <cell r="P316">
            <v>811</v>
          </cell>
        </row>
        <row r="320">
          <cell r="I320">
            <v>29937.599999999999</v>
          </cell>
          <cell r="J320">
            <v>42204.533333333231</v>
          </cell>
          <cell r="K320">
            <v>19616</v>
          </cell>
          <cell r="N320">
            <v>1560529.5999999999</v>
          </cell>
          <cell r="O320">
            <v>1490005.4999999932</v>
          </cell>
          <cell r="P320">
            <v>1181452</v>
          </cell>
        </row>
        <row r="321">
          <cell r="I321">
            <v>29558.133333333331</v>
          </cell>
          <cell r="J321">
            <v>41813.066666666768</v>
          </cell>
          <cell r="K321">
            <v>19616</v>
          </cell>
          <cell r="N321">
            <v>1542442.1333333235</v>
          </cell>
          <cell r="O321">
            <v>1476515.0666666767</v>
          </cell>
          <cell r="P321">
            <v>1171929</v>
          </cell>
        </row>
        <row r="322">
          <cell r="I322">
            <v>29558.133333333331</v>
          </cell>
          <cell r="J322">
            <v>29558.133333333331</v>
          </cell>
          <cell r="K322">
            <v>19615.680775000001</v>
          </cell>
          <cell r="N322">
            <v>1282892.3947132535</v>
          </cell>
          <cell r="O322">
            <v>1327359.0559139533</v>
          </cell>
          <cell r="P322">
            <v>1105886.8106750001</v>
          </cell>
        </row>
        <row r="323">
          <cell r="I323">
            <v>0</v>
          </cell>
          <cell r="J323">
            <v>4315.2</v>
          </cell>
          <cell r="K323">
            <v>1317</v>
          </cell>
          <cell r="N323">
            <v>0</v>
          </cell>
          <cell r="O323">
            <v>249309.19999999998</v>
          </cell>
          <cell r="P323">
            <v>112547</v>
          </cell>
        </row>
        <row r="324">
          <cell r="I324">
            <v>0</v>
          </cell>
          <cell r="J324">
            <v>237.06666666666666</v>
          </cell>
          <cell r="K324">
            <v>114</v>
          </cell>
          <cell r="N324">
            <v>0</v>
          </cell>
          <cell r="O324">
            <v>9613.0666666666766</v>
          </cell>
          <cell r="P324">
            <v>7378</v>
          </cell>
        </row>
        <row r="325">
          <cell r="I325">
            <v>0</v>
          </cell>
          <cell r="J325">
            <v>0</v>
          </cell>
          <cell r="K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I326">
            <v>0</v>
          </cell>
          <cell r="J326">
            <v>0</v>
          </cell>
          <cell r="K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I327">
            <v>29558.133333333331</v>
          </cell>
          <cell r="J327">
            <v>37260.800000000003</v>
          </cell>
          <cell r="K327">
            <v>18184.391</v>
          </cell>
          <cell r="N327">
            <v>1542442.1333333235</v>
          </cell>
          <cell r="O327">
            <v>1217592.8</v>
          </cell>
          <cell r="P327">
            <v>1052004.3910000001</v>
          </cell>
        </row>
        <row r="328">
          <cell r="I328">
            <v>379.4666666666667</v>
          </cell>
          <cell r="J328">
            <v>391.4666666666667</v>
          </cell>
          <cell r="K328">
            <v>0</v>
          </cell>
          <cell r="N328">
            <v>18087.466666666765</v>
          </cell>
          <cell r="O328">
            <v>13489.466666666767</v>
          </cell>
          <cell r="P328">
            <v>9523</v>
          </cell>
        </row>
      </sheetData>
      <sheetData sheetId="11" refreshError="1">
        <row r="51">
          <cell r="G51">
            <v>333.5</v>
          </cell>
        </row>
        <row r="233">
          <cell r="E233">
            <v>39</v>
          </cell>
          <cell r="F233">
            <v>42</v>
          </cell>
          <cell r="K233">
            <v>34</v>
          </cell>
          <cell r="L233">
            <v>39</v>
          </cell>
        </row>
        <row r="234">
          <cell r="E234">
            <v>22</v>
          </cell>
          <cell r="F234">
            <v>23</v>
          </cell>
          <cell r="K234">
            <v>21</v>
          </cell>
          <cell r="L234">
            <v>23</v>
          </cell>
        </row>
        <row r="235">
          <cell r="E235">
            <v>16</v>
          </cell>
          <cell r="F235">
            <v>19</v>
          </cell>
          <cell r="K235">
            <v>18</v>
          </cell>
          <cell r="L235">
            <v>19</v>
          </cell>
        </row>
        <row r="236">
          <cell r="E236">
            <v>5</v>
          </cell>
          <cell r="F236">
            <v>5</v>
          </cell>
          <cell r="K236">
            <v>1</v>
          </cell>
          <cell r="L236">
            <v>3</v>
          </cell>
        </row>
        <row r="237">
          <cell r="E237">
            <v>0</v>
          </cell>
          <cell r="F237">
            <v>0</v>
          </cell>
          <cell r="K237">
            <v>6</v>
          </cell>
          <cell r="L237">
            <v>8</v>
          </cell>
        </row>
        <row r="238">
          <cell r="E238">
            <v>35</v>
          </cell>
          <cell r="F238">
            <v>25</v>
          </cell>
          <cell r="K238">
            <v>37</v>
          </cell>
          <cell r="L238">
            <v>27</v>
          </cell>
        </row>
        <row r="239">
          <cell r="E239">
            <v>10</v>
          </cell>
          <cell r="F239">
            <v>8</v>
          </cell>
          <cell r="K239">
            <v>9</v>
          </cell>
          <cell r="L239">
            <v>8</v>
          </cell>
        </row>
        <row r="240">
          <cell r="E240">
            <v>0</v>
          </cell>
          <cell r="F240">
            <v>0</v>
          </cell>
          <cell r="K240">
            <v>0</v>
          </cell>
          <cell r="L240">
            <v>0</v>
          </cell>
        </row>
        <row r="241">
          <cell r="E241">
            <v>6</v>
          </cell>
          <cell r="F241">
            <v>3</v>
          </cell>
          <cell r="K241">
            <v>7</v>
          </cell>
          <cell r="L241">
            <v>3</v>
          </cell>
        </row>
      </sheetData>
      <sheetData sheetId="12" refreshError="1">
        <row r="34">
          <cell r="B34">
            <v>0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</row>
        <row r="73">
          <cell r="B73">
            <v>0</v>
          </cell>
          <cell r="C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>
            <v>0</v>
          </cell>
          <cell r="C75">
            <v>0</v>
          </cell>
          <cell r="E75">
            <v>0</v>
          </cell>
          <cell r="F75">
            <v>0</v>
          </cell>
          <cell r="H75">
            <v>0</v>
          </cell>
          <cell r="I75">
            <v>0</v>
          </cell>
          <cell r="J75">
            <v>0</v>
          </cell>
        </row>
        <row r="87">
          <cell r="C87">
            <v>225</v>
          </cell>
          <cell r="D87">
            <v>227</v>
          </cell>
          <cell r="F87">
            <v>5993</v>
          </cell>
          <cell r="G87">
            <v>9063.2029999999995</v>
          </cell>
          <cell r="I87">
            <v>3082.6</v>
          </cell>
          <cell r="J87">
            <v>3220.1419999999998</v>
          </cell>
        </row>
        <row r="90">
          <cell r="C90">
            <v>321</v>
          </cell>
          <cell r="D90">
            <v>333</v>
          </cell>
          <cell r="F90">
            <v>10645.5</v>
          </cell>
          <cell r="G90">
            <v>10475.6</v>
          </cell>
          <cell r="I90">
            <v>4093.5</v>
          </cell>
          <cell r="J90">
            <v>4041.85</v>
          </cell>
        </row>
        <row r="93">
          <cell r="C93">
            <v>114</v>
          </cell>
          <cell r="D93">
            <v>122</v>
          </cell>
          <cell r="F93">
            <v>9740.1</v>
          </cell>
          <cell r="G93">
            <v>8565</v>
          </cell>
          <cell r="I93">
            <v>2551.1999999999998</v>
          </cell>
          <cell r="J93">
            <v>2557</v>
          </cell>
        </row>
        <row r="96">
          <cell r="C96">
            <v>5</v>
          </cell>
          <cell r="D96">
            <v>12</v>
          </cell>
          <cell r="F96">
            <v>216</v>
          </cell>
          <cell r="G96">
            <v>448.1</v>
          </cell>
          <cell r="I96">
            <v>83</v>
          </cell>
          <cell r="J96">
            <v>202.8</v>
          </cell>
        </row>
        <row r="99">
          <cell r="C99">
            <v>101</v>
          </cell>
          <cell r="D99">
            <v>128</v>
          </cell>
          <cell r="F99">
            <v>1886</v>
          </cell>
          <cell r="G99">
            <v>2305</v>
          </cell>
          <cell r="I99">
            <v>722</v>
          </cell>
          <cell r="J99">
            <v>863.4</v>
          </cell>
        </row>
        <row r="102">
          <cell r="C102">
            <v>197</v>
          </cell>
          <cell r="D102">
            <v>240</v>
          </cell>
          <cell r="F102">
            <v>8296.7000000000007</v>
          </cell>
          <cell r="G102">
            <v>9631</v>
          </cell>
          <cell r="I102">
            <v>3218.2323000000001</v>
          </cell>
          <cell r="J102">
            <v>4879</v>
          </cell>
        </row>
        <row r="105">
          <cell r="C105">
            <v>4</v>
          </cell>
          <cell r="D105">
            <v>9</v>
          </cell>
          <cell r="F105">
            <v>277</v>
          </cell>
          <cell r="G105">
            <v>502</v>
          </cell>
          <cell r="I105">
            <v>82</v>
          </cell>
          <cell r="J105">
            <v>154</v>
          </cell>
        </row>
        <row r="108">
          <cell r="C108">
            <v>6</v>
          </cell>
          <cell r="D108">
            <v>6</v>
          </cell>
          <cell r="F108">
            <v>410.7</v>
          </cell>
          <cell r="G108">
            <v>403.78696192000001</v>
          </cell>
          <cell r="I108">
            <v>134.69999999999999</v>
          </cell>
          <cell r="J108">
            <v>129.22696192000001</v>
          </cell>
        </row>
      </sheetData>
      <sheetData sheetId="13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003"/>
      <sheetName val="Сводка 2003"/>
      <sheetName val="2002"/>
      <sheetName val="Сводка2002"/>
      <sheetName val="Анализ"/>
      <sheetName val="Газ"/>
      <sheetName val="ГРП, Оптимизация"/>
      <sheetName val="Итоги"/>
      <sheetName val="Простои"/>
      <sheetName val="Работа бригад ТКРС"/>
      <sheetName val="Рапорт"/>
      <sheetName val="Потери"/>
      <sheetName val="Бурение"/>
      <sheetName val="таблица руководству"/>
    </sheetNames>
    <sheetDataSet>
      <sheetData sheetId="0" refreshError="1"/>
      <sheetData sheetId="1" refreshError="1">
        <row r="3">
          <cell r="Z3" t="str">
            <v>Forecast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3-04"/>
      <sheetName val="изм 03-04 (2)"/>
      <sheetName val="изм"/>
      <sheetName val="сброс"/>
      <sheetName val="совмесные замеры"/>
    </sheetNames>
    <sheetDataSet>
      <sheetData sheetId="0"/>
      <sheetData sheetId="1">
        <row r="5">
          <cell r="T5" t="str">
            <v>шифр</v>
          </cell>
        </row>
        <row r="7">
          <cell r="T7" t="str">
            <v>ипп</v>
          </cell>
        </row>
        <row r="8">
          <cell r="T8">
            <v>0</v>
          </cell>
        </row>
        <row r="9">
          <cell r="T9">
            <v>0</v>
          </cell>
        </row>
        <row r="10">
          <cell r="T10">
            <v>0</v>
          </cell>
        </row>
        <row r="11">
          <cell r="T11">
            <v>0</v>
          </cell>
        </row>
        <row r="12">
          <cell r="T12" t="str">
            <v>сн.прс</v>
          </cell>
        </row>
        <row r="13">
          <cell r="T13" t="str">
            <v>уточ.режима</v>
          </cell>
        </row>
        <row r="14">
          <cell r="T14">
            <v>0</v>
          </cell>
        </row>
        <row r="15">
          <cell r="T15">
            <v>0</v>
          </cell>
        </row>
        <row r="16">
          <cell r="T16" t="str">
            <v/>
          </cell>
        </row>
        <row r="17">
          <cell r="T17">
            <v>0</v>
          </cell>
        </row>
        <row r="18">
          <cell r="T18" t="str">
            <v>уточ.режима</v>
          </cell>
        </row>
        <row r="19">
          <cell r="T19">
            <v>0</v>
          </cell>
        </row>
        <row r="20">
          <cell r="T20" t="str">
            <v>вода</v>
          </cell>
        </row>
        <row r="21">
          <cell r="T21" t="str">
            <v>уточ.режима</v>
          </cell>
        </row>
        <row r="22">
          <cell r="T22" t="str">
            <v>уточ.режима</v>
          </cell>
        </row>
        <row r="23">
          <cell r="T23">
            <v>0</v>
          </cell>
        </row>
        <row r="24">
          <cell r="T24" t="str">
            <v>уточ.режима</v>
          </cell>
        </row>
        <row r="25">
          <cell r="T25">
            <v>0</v>
          </cell>
        </row>
        <row r="26">
          <cell r="T26">
            <v>0</v>
          </cell>
        </row>
        <row r="27">
          <cell r="T27" t="str">
            <v>уточ.режима</v>
          </cell>
        </row>
        <row r="28">
          <cell r="T28">
            <v>0</v>
          </cell>
        </row>
        <row r="29">
          <cell r="T29">
            <v>0</v>
          </cell>
        </row>
        <row r="30">
          <cell r="T30">
            <v>0</v>
          </cell>
        </row>
        <row r="31">
          <cell r="T31">
            <v>0</v>
          </cell>
        </row>
        <row r="32">
          <cell r="T32" t="str">
            <v>по</v>
          </cell>
        </row>
        <row r="33">
          <cell r="T33">
            <v>0</v>
          </cell>
        </row>
        <row r="34">
          <cell r="T34" t="str">
            <v>грп</v>
          </cell>
        </row>
        <row r="35">
          <cell r="T35">
            <v>0</v>
          </cell>
        </row>
        <row r="36">
          <cell r="T36">
            <v>0</v>
          </cell>
        </row>
        <row r="37">
          <cell r="T37" t="str">
            <v>вода</v>
          </cell>
        </row>
        <row r="38">
          <cell r="T38">
            <v>0</v>
          </cell>
        </row>
        <row r="39">
          <cell r="T39">
            <v>0</v>
          </cell>
        </row>
        <row r="40">
          <cell r="T40">
            <v>0</v>
          </cell>
        </row>
        <row r="41">
          <cell r="T41" t="str">
            <v>уточ.режима</v>
          </cell>
        </row>
        <row r="42">
          <cell r="T42">
            <v>0</v>
          </cell>
        </row>
        <row r="43">
          <cell r="T43">
            <v>0</v>
          </cell>
        </row>
        <row r="44">
          <cell r="T44" t="str">
            <v>уточ.режима</v>
          </cell>
        </row>
        <row r="45">
          <cell r="T45">
            <v>0</v>
          </cell>
        </row>
        <row r="46">
          <cell r="T46" t="str">
            <v>уточ.режима</v>
          </cell>
        </row>
        <row r="47">
          <cell r="T47">
            <v>0</v>
          </cell>
        </row>
        <row r="48">
          <cell r="T48">
            <v>0</v>
          </cell>
        </row>
        <row r="49">
          <cell r="T49" t="str">
            <v>вода</v>
          </cell>
        </row>
        <row r="50">
          <cell r="T50">
            <v>0</v>
          </cell>
        </row>
        <row r="51">
          <cell r="T51" t="str">
            <v>уточ.режима</v>
          </cell>
        </row>
        <row r="52">
          <cell r="T52">
            <v>0</v>
          </cell>
        </row>
        <row r="53">
          <cell r="T53">
            <v>0</v>
          </cell>
        </row>
        <row r="54">
          <cell r="T54">
            <v>0</v>
          </cell>
        </row>
        <row r="55">
          <cell r="T55">
            <v>0</v>
          </cell>
        </row>
        <row r="56">
          <cell r="T56" t="str">
            <v/>
          </cell>
        </row>
        <row r="57">
          <cell r="T57">
            <v>0</v>
          </cell>
        </row>
        <row r="58">
          <cell r="T58">
            <v>0</v>
          </cell>
        </row>
        <row r="59">
          <cell r="T59">
            <v>0</v>
          </cell>
        </row>
        <row r="60">
          <cell r="T60">
            <v>0</v>
          </cell>
        </row>
        <row r="61">
          <cell r="T61">
            <v>0</v>
          </cell>
        </row>
        <row r="62">
          <cell r="T62" t="str">
            <v>сн.прс</v>
          </cell>
        </row>
        <row r="63">
          <cell r="T63" t="str">
            <v>уточ.режима</v>
          </cell>
        </row>
        <row r="64">
          <cell r="T64">
            <v>0</v>
          </cell>
        </row>
        <row r="65">
          <cell r="T65">
            <v>0</v>
          </cell>
        </row>
        <row r="66">
          <cell r="T66">
            <v>0</v>
          </cell>
        </row>
        <row r="67">
          <cell r="T67">
            <v>0</v>
          </cell>
        </row>
        <row r="68">
          <cell r="T68">
            <v>0</v>
          </cell>
        </row>
        <row r="69">
          <cell r="T69">
            <v>0</v>
          </cell>
        </row>
        <row r="70">
          <cell r="T70" t="str">
            <v>уточ.режима</v>
          </cell>
        </row>
        <row r="71">
          <cell r="T71">
            <v>0</v>
          </cell>
        </row>
        <row r="72">
          <cell r="T72">
            <v>0</v>
          </cell>
        </row>
        <row r="73">
          <cell r="T73">
            <v>0</v>
          </cell>
        </row>
        <row r="74">
          <cell r="T74">
            <v>0</v>
          </cell>
        </row>
        <row r="75">
          <cell r="T75">
            <v>0</v>
          </cell>
        </row>
        <row r="76">
          <cell r="T76" t="str">
            <v>уточ.режима</v>
          </cell>
        </row>
        <row r="77">
          <cell r="T77" t="str">
            <v>по</v>
          </cell>
        </row>
        <row r="78">
          <cell r="T78">
            <v>0</v>
          </cell>
        </row>
        <row r="79">
          <cell r="T79">
            <v>0</v>
          </cell>
        </row>
        <row r="80">
          <cell r="T80">
            <v>0</v>
          </cell>
        </row>
        <row r="81">
          <cell r="T81" t="str">
            <v>уточ.режима</v>
          </cell>
        </row>
        <row r="82">
          <cell r="T82">
            <v>0</v>
          </cell>
        </row>
        <row r="83">
          <cell r="T83" t="str">
            <v>сн.грп</v>
          </cell>
        </row>
        <row r="84">
          <cell r="T84">
            <v>0</v>
          </cell>
        </row>
        <row r="85">
          <cell r="T85" t="str">
            <v>уточ.режима</v>
          </cell>
        </row>
        <row r="86">
          <cell r="T86" t="str">
            <v>уточ.режима</v>
          </cell>
        </row>
        <row r="87">
          <cell r="T87" t="e">
            <v>#N/A</v>
          </cell>
        </row>
        <row r="88">
          <cell r="T88">
            <v>0</v>
          </cell>
        </row>
        <row r="89">
          <cell r="T89" t="str">
            <v>уточ.режима</v>
          </cell>
        </row>
        <row r="90">
          <cell r="T90" t="str">
            <v>уточ.режима</v>
          </cell>
        </row>
        <row r="91">
          <cell r="T91" t="str">
            <v>уточ.режима</v>
          </cell>
        </row>
        <row r="92">
          <cell r="T92" t="str">
            <v>уточ.режима</v>
          </cell>
        </row>
        <row r="93">
          <cell r="T93">
            <v>0</v>
          </cell>
        </row>
        <row r="94">
          <cell r="T94">
            <v>0</v>
          </cell>
        </row>
        <row r="95">
          <cell r="T95" t="str">
            <v>сн.грп</v>
          </cell>
        </row>
        <row r="96">
          <cell r="T96" t="str">
            <v>вода</v>
          </cell>
        </row>
        <row r="97">
          <cell r="T97" t="str">
            <v>уточ.режима</v>
          </cell>
        </row>
        <row r="98">
          <cell r="T98" t="e">
            <v>#N/A</v>
          </cell>
        </row>
        <row r="99">
          <cell r="T99" t="str">
            <v>грп</v>
          </cell>
        </row>
        <row r="100">
          <cell r="T100" t="str">
            <v>уточ.режима</v>
          </cell>
        </row>
        <row r="101">
          <cell r="T101" t="str">
            <v>уточ.режима</v>
          </cell>
        </row>
        <row r="102">
          <cell r="T102" t="str">
            <v>уточ.режима</v>
          </cell>
        </row>
        <row r="103">
          <cell r="T103">
            <v>0</v>
          </cell>
        </row>
        <row r="104">
          <cell r="T104">
            <v>0</v>
          </cell>
        </row>
        <row r="105">
          <cell r="T105">
            <v>0</v>
          </cell>
        </row>
        <row r="106">
          <cell r="T106">
            <v>0</v>
          </cell>
        </row>
        <row r="107">
          <cell r="T107" t="str">
            <v/>
          </cell>
        </row>
        <row r="108">
          <cell r="T108">
            <v>0</v>
          </cell>
        </row>
        <row r="109">
          <cell r="T109" t="str">
            <v>уточ.режима</v>
          </cell>
        </row>
        <row r="110">
          <cell r="T110">
            <v>0</v>
          </cell>
        </row>
        <row r="111">
          <cell r="T111">
            <v>0</v>
          </cell>
        </row>
        <row r="112">
          <cell r="T112" t="str">
            <v>уточ.режима</v>
          </cell>
        </row>
        <row r="113">
          <cell r="T113">
            <v>0</v>
          </cell>
        </row>
        <row r="114">
          <cell r="T114" t="str">
            <v>вода</v>
          </cell>
        </row>
        <row r="115">
          <cell r="T115">
            <v>0</v>
          </cell>
        </row>
        <row r="116">
          <cell r="T116">
            <v>0</v>
          </cell>
        </row>
        <row r="117">
          <cell r="T117">
            <v>0</v>
          </cell>
        </row>
        <row r="118">
          <cell r="T118" t="str">
            <v>уточ.режима</v>
          </cell>
        </row>
        <row r="119">
          <cell r="T119" t="str">
            <v>уточ.режима</v>
          </cell>
        </row>
        <row r="120">
          <cell r="T120">
            <v>0</v>
          </cell>
        </row>
        <row r="121">
          <cell r="T121">
            <v>0</v>
          </cell>
        </row>
        <row r="122">
          <cell r="T122">
            <v>0</v>
          </cell>
        </row>
        <row r="123">
          <cell r="T123" t="str">
            <v>уточ.режима</v>
          </cell>
        </row>
        <row r="124">
          <cell r="T124" t="str">
            <v>уточ.режима</v>
          </cell>
        </row>
        <row r="125">
          <cell r="T125">
            <v>0</v>
          </cell>
        </row>
        <row r="126">
          <cell r="T126">
            <v>0</v>
          </cell>
        </row>
        <row r="127">
          <cell r="T127">
            <v>0</v>
          </cell>
        </row>
        <row r="128">
          <cell r="T128">
            <v>0</v>
          </cell>
        </row>
        <row r="129">
          <cell r="T129">
            <v>0</v>
          </cell>
        </row>
        <row r="130">
          <cell r="T130">
            <v>0</v>
          </cell>
        </row>
        <row r="131">
          <cell r="T131">
            <v>0</v>
          </cell>
        </row>
        <row r="132">
          <cell r="T132">
            <v>0</v>
          </cell>
        </row>
        <row r="133">
          <cell r="T133" t="str">
            <v>уточ.режима</v>
          </cell>
        </row>
        <row r="134">
          <cell r="T134">
            <v>0</v>
          </cell>
        </row>
        <row r="135">
          <cell r="T135">
            <v>0</v>
          </cell>
        </row>
        <row r="136">
          <cell r="T136">
            <v>0</v>
          </cell>
        </row>
        <row r="137">
          <cell r="T137" t="str">
            <v>прс</v>
          </cell>
        </row>
        <row r="138">
          <cell r="T138" t="str">
            <v>уточ.режима</v>
          </cell>
        </row>
        <row r="139">
          <cell r="T139">
            <v>0</v>
          </cell>
        </row>
        <row r="140">
          <cell r="T140" t="str">
            <v>бд</v>
          </cell>
        </row>
        <row r="141">
          <cell r="T141">
            <v>0</v>
          </cell>
        </row>
        <row r="142">
          <cell r="T142">
            <v>0</v>
          </cell>
        </row>
        <row r="143">
          <cell r="T143" t="str">
            <v>прс</v>
          </cell>
        </row>
        <row r="144">
          <cell r="T144" t="str">
            <v>прс</v>
          </cell>
        </row>
        <row r="145">
          <cell r="T145">
            <v>0</v>
          </cell>
        </row>
        <row r="146">
          <cell r="T146">
            <v>0</v>
          </cell>
        </row>
        <row r="147">
          <cell r="T147" t="str">
            <v>уточ.режима</v>
          </cell>
        </row>
        <row r="148">
          <cell r="T148" t="str">
            <v>уточ.режима</v>
          </cell>
        </row>
        <row r="149">
          <cell r="T149">
            <v>0</v>
          </cell>
        </row>
        <row r="150">
          <cell r="T150" t="e">
            <v>#N/A</v>
          </cell>
        </row>
        <row r="151">
          <cell r="T151">
            <v>0</v>
          </cell>
        </row>
        <row r="152">
          <cell r="T152">
            <v>0</v>
          </cell>
        </row>
        <row r="153">
          <cell r="T153">
            <v>0</v>
          </cell>
        </row>
        <row r="154">
          <cell r="T154">
            <v>0</v>
          </cell>
        </row>
        <row r="155">
          <cell r="T155">
            <v>0</v>
          </cell>
        </row>
        <row r="156">
          <cell r="T156">
            <v>0</v>
          </cell>
        </row>
        <row r="157">
          <cell r="T157">
            <v>0</v>
          </cell>
        </row>
        <row r="158">
          <cell r="T158">
            <v>0</v>
          </cell>
        </row>
        <row r="159">
          <cell r="T159">
            <v>0</v>
          </cell>
        </row>
        <row r="160">
          <cell r="T160">
            <v>0</v>
          </cell>
        </row>
        <row r="161">
          <cell r="T161">
            <v>0</v>
          </cell>
        </row>
        <row r="162">
          <cell r="T162">
            <v>0</v>
          </cell>
        </row>
        <row r="163">
          <cell r="T163">
            <v>0</v>
          </cell>
        </row>
        <row r="164">
          <cell r="T164" t="str">
            <v>уточ.режима</v>
          </cell>
        </row>
        <row r="165">
          <cell r="T165">
            <v>0</v>
          </cell>
        </row>
        <row r="166">
          <cell r="T166" t="str">
            <v>уточ.режима</v>
          </cell>
        </row>
        <row r="167">
          <cell r="T167">
            <v>0</v>
          </cell>
        </row>
        <row r="168">
          <cell r="T168">
            <v>0</v>
          </cell>
        </row>
        <row r="169">
          <cell r="T169" t="str">
            <v>прс</v>
          </cell>
        </row>
        <row r="170">
          <cell r="T170">
            <v>0</v>
          </cell>
        </row>
        <row r="171">
          <cell r="T171">
            <v>0</v>
          </cell>
        </row>
        <row r="172">
          <cell r="T172" t="str">
            <v>уточ.режима</v>
          </cell>
        </row>
        <row r="173">
          <cell r="T173">
            <v>0</v>
          </cell>
        </row>
        <row r="174">
          <cell r="T174">
            <v>0</v>
          </cell>
        </row>
        <row r="175">
          <cell r="T175" t="str">
            <v>уточ.режима</v>
          </cell>
        </row>
        <row r="176">
          <cell r="T176">
            <v>0</v>
          </cell>
        </row>
        <row r="177">
          <cell r="T177">
            <v>0</v>
          </cell>
        </row>
        <row r="178">
          <cell r="T178" t="str">
            <v>уточ.режима</v>
          </cell>
        </row>
        <row r="179">
          <cell r="T179" t="str">
            <v>уточ.режима</v>
          </cell>
        </row>
        <row r="180">
          <cell r="T180">
            <v>0</v>
          </cell>
        </row>
        <row r="181">
          <cell r="T181" t="str">
            <v>уточ.режима</v>
          </cell>
        </row>
        <row r="182">
          <cell r="T182">
            <v>0</v>
          </cell>
        </row>
        <row r="183">
          <cell r="T183">
            <v>0</v>
          </cell>
        </row>
        <row r="184">
          <cell r="T184">
            <v>0</v>
          </cell>
        </row>
        <row r="185">
          <cell r="T185">
            <v>0</v>
          </cell>
        </row>
        <row r="186">
          <cell r="T186" t="str">
            <v>уточ.режима</v>
          </cell>
        </row>
        <row r="187">
          <cell r="T187">
            <v>0</v>
          </cell>
        </row>
        <row r="188">
          <cell r="T188">
            <v>0</v>
          </cell>
        </row>
        <row r="189">
          <cell r="T189" t="str">
            <v>уточ.режима</v>
          </cell>
        </row>
        <row r="190">
          <cell r="T190" t="str">
            <v>уточ.режима</v>
          </cell>
        </row>
        <row r="191">
          <cell r="T191">
            <v>0</v>
          </cell>
        </row>
        <row r="192">
          <cell r="T192" t="str">
            <v>уточ.режима</v>
          </cell>
        </row>
        <row r="193">
          <cell r="T193" t="str">
            <v>уточ.режима</v>
          </cell>
        </row>
        <row r="194">
          <cell r="T194">
            <v>0</v>
          </cell>
        </row>
        <row r="195">
          <cell r="T195">
            <v>0</v>
          </cell>
        </row>
        <row r="196">
          <cell r="T196">
            <v>0</v>
          </cell>
        </row>
        <row r="197">
          <cell r="T197" t="str">
            <v>уточ.режима</v>
          </cell>
        </row>
        <row r="198">
          <cell r="T198" t="str">
            <v>уточ.режима</v>
          </cell>
        </row>
        <row r="199">
          <cell r="T199">
            <v>0</v>
          </cell>
        </row>
        <row r="200">
          <cell r="T200" t="str">
            <v>уточ.режима</v>
          </cell>
        </row>
        <row r="201">
          <cell r="T201">
            <v>0</v>
          </cell>
        </row>
        <row r="202">
          <cell r="T202">
            <v>0</v>
          </cell>
        </row>
        <row r="203">
          <cell r="T203" t="str">
            <v>вода грп</v>
          </cell>
        </row>
        <row r="204">
          <cell r="T204">
            <v>0</v>
          </cell>
        </row>
        <row r="205">
          <cell r="T205" t="str">
            <v>уточ.режима</v>
          </cell>
        </row>
        <row r="206">
          <cell r="T206">
            <v>0</v>
          </cell>
        </row>
        <row r="207">
          <cell r="T207" t="str">
            <v>сн.опт</v>
          </cell>
        </row>
        <row r="208">
          <cell r="T208">
            <v>0</v>
          </cell>
        </row>
        <row r="209">
          <cell r="T209" t="str">
            <v>вода</v>
          </cell>
        </row>
        <row r="210">
          <cell r="T210" t="str">
            <v>уточ.режима</v>
          </cell>
        </row>
        <row r="211">
          <cell r="T211">
            <v>0</v>
          </cell>
        </row>
        <row r="212">
          <cell r="T212">
            <v>0</v>
          </cell>
        </row>
        <row r="213">
          <cell r="T213" t="str">
            <v>уточ.режима</v>
          </cell>
        </row>
        <row r="214">
          <cell r="T214">
            <v>0</v>
          </cell>
        </row>
        <row r="215">
          <cell r="T215">
            <v>0</v>
          </cell>
        </row>
        <row r="216">
          <cell r="T216" t="str">
            <v>уточ.режима</v>
          </cell>
        </row>
        <row r="217">
          <cell r="T217">
            <v>0</v>
          </cell>
        </row>
        <row r="218">
          <cell r="T218">
            <v>0</v>
          </cell>
        </row>
        <row r="219">
          <cell r="T219">
            <v>0</v>
          </cell>
        </row>
        <row r="220">
          <cell r="T220">
            <v>0</v>
          </cell>
        </row>
        <row r="221">
          <cell r="T221">
            <v>0</v>
          </cell>
        </row>
        <row r="222">
          <cell r="T222">
            <v>0</v>
          </cell>
        </row>
        <row r="223">
          <cell r="T223" t="str">
            <v>прс</v>
          </cell>
        </row>
        <row r="224">
          <cell r="T224" t="str">
            <v>уточ.режима</v>
          </cell>
        </row>
        <row r="225">
          <cell r="T225" t="str">
            <v>уточ.режима</v>
          </cell>
        </row>
        <row r="226">
          <cell r="T226">
            <v>0</v>
          </cell>
        </row>
        <row r="227">
          <cell r="T227">
            <v>0</v>
          </cell>
        </row>
        <row r="228">
          <cell r="T228" t="str">
            <v>вода.опт</v>
          </cell>
        </row>
        <row r="229">
          <cell r="T229" t="str">
            <v>сн.бд</v>
          </cell>
        </row>
        <row r="230">
          <cell r="T230">
            <v>0</v>
          </cell>
        </row>
        <row r="231">
          <cell r="T231">
            <v>0</v>
          </cell>
        </row>
        <row r="232">
          <cell r="T232">
            <v>0</v>
          </cell>
        </row>
        <row r="233">
          <cell r="T233">
            <v>0</v>
          </cell>
        </row>
        <row r="234">
          <cell r="T234">
            <v>0</v>
          </cell>
        </row>
        <row r="235">
          <cell r="T235" t="str">
            <v>уточ.режима</v>
          </cell>
        </row>
        <row r="236">
          <cell r="T236" t="str">
            <v>уточ.режима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 t="str">
            <v>уточ.режима</v>
          </cell>
        </row>
        <row r="240">
          <cell r="T240">
            <v>0</v>
          </cell>
        </row>
        <row r="241">
          <cell r="T241" t="e">
            <v>#N/A</v>
          </cell>
        </row>
        <row r="242">
          <cell r="T242">
            <v>0</v>
          </cell>
        </row>
        <row r="243">
          <cell r="T243">
            <v>0</v>
          </cell>
        </row>
        <row r="244">
          <cell r="T244">
            <v>0</v>
          </cell>
        </row>
        <row r="245">
          <cell r="T245">
            <v>0</v>
          </cell>
        </row>
        <row r="246">
          <cell r="T246" t="str">
            <v>грп</v>
          </cell>
        </row>
        <row r="247">
          <cell r="T247">
            <v>0</v>
          </cell>
        </row>
        <row r="248">
          <cell r="T248">
            <v>0</v>
          </cell>
        </row>
        <row r="249">
          <cell r="T249" t="str">
            <v>уточ.режима</v>
          </cell>
        </row>
        <row r="250">
          <cell r="T250">
            <v>0</v>
          </cell>
        </row>
        <row r="251">
          <cell r="T251">
            <v>0</v>
          </cell>
        </row>
        <row r="252">
          <cell r="T252" t="str">
            <v>ипп</v>
          </cell>
        </row>
        <row r="253">
          <cell r="T253">
            <v>0</v>
          </cell>
        </row>
        <row r="254">
          <cell r="T254">
            <v>0</v>
          </cell>
        </row>
        <row r="255">
          <cell r="T255">
            <v>0</v>
          </cell>
        </row>
        <row r="256">
          <cell r="T256" t="str">
            <v>вода</v>
          </cell>
        </row>
        <row r="257">
          <cell r="T257">
            <v>0</v>
          </cell>
        </row>
        <row r="258">
          <cell r="T258">
            <v>0</v>
          </cell>
        </row>
        <row r="259">
          <cell r="T259">
            <v>0</v>
          </cell>
        </row>
        <row r="260">
          <cell r="T260">
            <v>0</v>
          </cell>
        </row>
        <row r="261">
          <cell r="T261" t="str">
            <v>уточ.режима</v>
          </cell>
        </row>
        <row r="262">
          <cell r="T262">
            <v>0</v>
          </cell>
        </row>
        <row r="263">
          <cell r="T263">
            <v>0</v>
          </cell>
        </row>
        <row r="264">
          <cell r="T264">
            <v>0</v>
          </cell>
        </row>
        <row r="265">
          <cell r="T265">
            <v>0</v>
          </cell>
        </row>
        <row r="266">
          <cell r="T266" t="str">
            <v>прс</v>
          </cell>
        </row>
        <row r="267">
          <cell r="T267">
            <v>0</v>
          </cell>
        </row>
        <row r="268">
          <cell r="T268" t="str">
            <v>уточ.режима</v>
          </cell>
        </row>
        <row r="269">
          <cell r="T269" t="str">
            <v>прс</v>
          </cell>
        </row>
        <row r="270">
          <cell r="T270">
            <v>0</v>
          </cell>
        </row>
        <row r="271">
          <cell r="T271">
            <v>0</v>
          </cell>
        </row>
        <row r="272">
          <cell r="T272">
            <v>0</v>
          </cell>
        </row>
        <row r="273">
          <cell r="T273">
            <v>0</v>
          </cell>
        </row>
        <row r="274">
          <cell r="T274">
            <v>0</v>
          </cell>
        </row>
        <row r="275">
          <cell r="T275" t="str">
            <v>грп</v>
          </cell>
        </row>
        <row r="276">
          <cell r="T276">
            <v>0</v>
          </cell>
        </row>
        <row r="277">
          <cell r="T277" t="str">
            <v>уточ.режима</v>
          </cell>
        </row>
        <row r="278">
          <cell r="T278" t="str">
            <v>уточ.режима</v>
          </cell>
        </row>
        <row r="279">
          <cell r="T279" t="str">
            <v>уточ.режима</v>
          </cell>
        </row>
        <row r="280">
          <cell r="T280">
            <v>0</v>
          </cell>
        </row>
        <row r="281">
          <cell r="T281">
            <v>0</v>
          </cell>
        </row>
        <row r="282">
          <cell r="T282">
            <v>0</v>
          </cell>
        </row>
        <row r="283">
          <cell r="T283">
            <v>0</v>
          </cell>
        </row>
        <row r="284">
          <cell r="T284">
            <v>0</v>
          </cell>
        </row>
        <row r="285">
          <cell r="T285" t="str">
            <v>уточ.режима</v>
          </cell>
        </row>
        <row r="286">
          <cell r="T286" t="str">
            <v>уточ.режима</v>
          </cell>
        </row>
        <row r="287">
          <cell r="T287">
            <v>0</v>
          </cell>
        </row>
        <row r="288">
          <cell r="T288">
            <v>0</v>
          </cell>
        </row>
        <row r="289">
          <cell r="T289" t="str">
            <v>уточ.режима</v>
          </cell>
        </row>
        <row r="290">
          <cell r="T290">
            <v>0</v>
          </cell>
        </row>
        <row r="291">
          <cell r="T291">
            <v>0</v>
          </cell>
        </row>
        <row r="292">
          <cell r="T292" t="str">
            <v>уточ.режима</v>
          </cell>
        </row>
        <row r="293">
          <cell r="T293" t="str">
            <v>прс</v>
          </cell>
        </row>
        <row r="294">
          <cell r="T294" t="str">
            <v>уточ.режима</v>
          </cell>
        </row>
        <row r="295">
          <cell r="T295">
            <v>0</v>
          </cell>
        </row>
        <row r="296">
          <cell r="T296">
            <v>0</v>
          </cell>
        </row>
        <row r="297">
          <cell r="T297" t="str">
            <v>вода</v>
          </cell>
        </row>
        <row r="298">
          <cell r="T298" t="str">
            <v>сн.прс</v>
          </cell>
        </row>
        <row r="299">
          <cell r="T299" t="str">
            <v>вода</v>
          </cell>
        </row>
        <row r="300">
          <cell r="T300">
            <v>0</v>
          </cell>
        </row>
        <row r="301">
          <cell r="T301">
            <v>0</v>
          </cell>
        </row>
        <row r="302">
          <cell r="T302">
            <v>0</v>
          </cell>
        </row>
        <row r="303">
          <cell r="T303" t="str">
            <v>грп</v>
          </cell>
        </row>
        <row r="304">
          <cell r="T304">
            <v>0</v>
          </cell>
        </row>
        <row r="305">
          <cell r="T305" t="str">
            <v>уточ.режима</v>
          </cell>
        </row>
        <row r="306">
          <cell r="T306">
            <v>0</v>
          </cell>
        </row>
        <row r="307">
          <cell r="T307" t="str">
            <v>сн.грп</v>
          </cell>
        </row>
        <row r="308">
          <cell r="T308" t="str">
            <v>уточ.режима</v>
          </cell>
        </row>
        <row r="309">
          <cell r="T309">
            <v>0</v>
          </cell>
        </row>
        <row r="310">
          <cell r="T310">
            <v>0</v>
          </cell>
        </row>
        <row r="311">
          <cell r="T311">
            <v>0</v>
          </cell>
        </row>
        <row r="312">
          <cell r="T312">
            <v>0</v>
          </cell>
        </row>
        <row r="313">
          <cell r="T313" t="str">
            <v>ипп</v>
          </cell>
        </row>
        <row r="314">
          <cell r="T314" t="str">
            <v>прс</v>
          </cell>
        </row>
        <row r="315">
          <cell r="T315" t="e">
            <v>#N/A</v>
          </cell>
        </row>
        <row r="316">
          <cell r="T316" t="str">
            <v>прс</v>
          </cell>
        </row>
        <row r="317">
          <cell r="T317" t="str">
            <v>уточ.режима</v>
          </cell>
        </row>
        <row r="318">
          <cell r="T318">
            <v>0</v>
          </cell>
        </row>
        <row r="319">
          <cell r="T319">
            <v>0</v>
          </cell>
        </row>
        <row r="320">
          <cell r="T320" t="str">
            <v>сн.прс</v>
          </cell>
        </row>
        <row r="321">
          <cell r="T321">
            <v>0</v>
          </cell>
        </row>
        <row r="322">
          <cell r="T322">
            <v>0</v>
          </cell>
        </row>
        <row r="323">
          <cell r="T323" t="str">
            <v>сн.грп</v>
          </cell>
        </row>
        <row r="324">
          <cell r="T324" t="e">
            <v>#N/A</v>
          </cell>
        </row>
        <row r="325">
          <cell r="T325">
            <v>0</v>
          </cell>
        </row>
        <row r="326">
          <cell r="T326">
            <v>0</v>
          </cell>
        </row>
        <row r="327">
          <cell r="T327" t="str">
            <v>сн.опт</v>
          </cell>
        </row>
        <row r="328">
          <cell r="T328" t="str">
            <v>уточ.режима</v>
          </cell>
        </row>
        <row r="329">
          <cell r="T329" t="str">
            <v>уточ.режима</v>
          </cell>
        </row>
        <row r="330">
          <cell r="T330" t="str">
            <v>уточ.режима</v>
          </cell>
        </row>
        <row r="331">
          <cell r="T331" t="str">
            <v>уточ.режима</v>
          </cell>
        </row>
        <row r="332">
          <cell r="T332">
            <v>0</v>
          </cell>
        </row>
        <row r="333">
          <cell r="T333">
            <v>0</v>
          </cell>
        </row>
        <row r="334">
          <cell r="T334" t="str">
            <v>прс</v>
          </cell>
        </row>
        <row r="335">
          <cell r="T335" t="str">
            <v>опт</v>
          </cell>
        </row>
        <row r="336">
          <cell r="T336" t="str">
            <v/>
          </cell>
        </row>
        <row r="337">
          <cell r="T337" t="str">
            <v>уточ.режима</v>
          </cell>
        </row>
        <row r="338">
          <cell r="T338">
            <v>0</v>
          </cell>
        </row>
        <row r="339">
          <cell r="T339">
            <v>0</v>
          </cell>
        </row>
        <row r="340">
          <cell r="T340">
            <v>0</v>
          </cell>
        </row>
        <row r="341">
          <cell r="T341" t="str">
            <v>уточ.режима</v>
          </cell>
        </row>
        <row r="342">
          <cell r="T342">
            <v>0</v>
          </cell>
        </row>
        <row r="343">
          <cell r="T343">
            <v>0</v>
          </cell>
        </row>
        <row r="344">
          <cell r="T344">
            <v>0</v>
          </cell>
        </row>
        <row r="345">
          <cell r="T345">
            <v>0</v>
          </cell>
        </row>
        <row r="346">
          <cell r="T346">
            <v>0</v>
          </cell>
        </row>
        <row r="347">
          <cell r="T347">
            <v>0</v>
          </cell>
        </row>
        <row r="348">
          <cell r="T348">
            <v>0</v>
          </cell>
        </row>
        <row r="349">
          <cell r="T349" t="str">
            <v>сн.прс</v>
          </cell>
        </row>
        <row r="350">
          <cell r="T350" t="str">
            <v>вода</v>
          </cell>
        </row>
        <row r="351">
          <cell r="T351" t="str">
            <v>уточ.режима</v>
          </cell>
        </row>
        <row r="352">
          <cell r="T352" t="str">
            <v>прс</v>
          </cell>
        </row>
        <row r="353">
          <cell r="T353" t="str">
            <v>уточ.режима</v>
          </cell>
        </row>
        <row r="354">
          <cell r="T354" t="str">
            <v>уточ.режима</v>
          </cell>
        </row>
        <row r="355">
          <cell r="T355">
            <v>0</v>
          </cell>
        </row>
        <row r="356">
          <cell r="T356" t="str">
            <v>уточ.режима</v>
          </cell>
        </row>
        <row r="357">
          <cell r="T357" t="str">
            <v>уточ.режима</v>
          </cell>
        </row>
        <row r="358">
          <cell r="T358">
            <v>0</v>
          </cell>
        </row>
        <row r="359">
          <cell r="T359">
            <v>0</v>
          </cell>
        </row>
        <row r="360">
          <cell r="T360">
            <v>0</v>
          </cell>
        </row>
        <row r="361">
          <cell r="T361" t="str">
            <v>прс</v>
          </cell>
        </row>
        <row r="362">
          <cell r="T362" t="str">
            <v>уточ.режима</v>
          </cell>
        </row>
        <row r="363">
          <cell r="T363">
            <v>0</v>
          </cell>
        </row>
        <row r="364">
          <cell r="T364">
            <v>0</v>
          </cell>
        </row>
        <row r="365">
          <cell r="T365">
            <v>0</v>
          </cell>
        </row>
        <row r="366">
          <cell r="T366" t="str">
            <v>прс</v>
          </cell>
        </row>
        <row r="367">
          <cell r="T367">
            <v>0</v>
          </cell>
        </row>
        <row r="368">
          <cell r="T368">
            <v>0</v>
          </cell>
        </row>
        <row r="369">
          <cell r="T369">
            <v>0</v>
          </cell>
        </row>
        <row r="370">
          <cell r="T370" t="str">
            <v>уточ.режима</v>
          </cell>
        </row>
        <row r="371">
          <cell r="T371" t="str">
            <v>уточ.режима</v>
          </cell>
        </row>
        <row r="372">
          <cell r="T372">
            <v>0</v>
          </cell>
        </row>
        <row r="373">
          <cell r="T373">
            <v>0</v>
          </cell>
        </row>
        <row r="374">
          <cell r="T374" t="str">
            <v>уточ.режима</v>
          </cell>
        </row>
        <row r="375">
          <cell r="T375">
            <v>0</v>
          </cell>
        </row>
        <row r="376">
          <cell r="T376" t="str">
            <v>уточ.режима</v>
          </cell>
        </row>
        <row r="377">
          <cell r="T377" t="str">
            <v>уточ.режима</v>
          </cell>
        </row>
        <row r="378">
          <cell r="T378" t="str">
            <v>вода</v>
          </cell>
        </row>
        <row r="379">
          <cell r="T379" t="str">
            <v>уточ.режима</v>
          </cell>
        </row>
        <row r="380">
          <cell r="T380" t="str">
            <v>прс</v>
          </cell>
        </row>
        <row r="381">
          <cell r="T381">
            <v>0</v>
          </cell>
        </row>
        <row r="382">
          <cell r="T382">
            <v>0</v>
          </cell>
        </row>
        <row r="383">
          <cell r="T383">
            <v>0</v>
          </cell>
        </row>
        <row r="384">
          <cell r="T384" t="str">
            <v>сн.опт</v>
          </cell>
        </row>
        <row r="385">
          <cell r="T385" t="str">
            <v>уточ.режима</v>
          </cell>
        </row>
        <row r="386">
          <cell r="T386" t="str">
            <v>сн.опт</v>
          </cell>
        </row>
        <row r="387">
          <cell r="T387">
            <v>0</v>
          </cell>
        </row>
        <row r="388">
          <cell r="T388">
            <v>0</v>
          </cell>
        </row>
        <row r="389">
          <cell r="T389">
            <v>0</v>
          </cell>
        </row>
        <row r="390">
          <cell r="T390">
            <v>0</v>
          </cell>
        </row>
        <row r="391">
          <cell r="T391">
            <v>0</v>
          </cell>
        </row>
        <row r="392">
          <cell r="T392">
            <v>0</v>
          </cell>
        </row>
        <row r="393">
          <cell r="T393" t="str">
            <v>уточ.режима</v>
          </cell>
        </row>
        <row r="394">
          <cell r="T394" t="e">
            <v>#N/A</v>
          </cell>
        </row>
        <row r="395">
          <cell r="T395" t="str">
            <v>уточ.режима</v>
          </cell>
        </row>
        <row r="396">
          <cell r="T396">
            <v>0</v>
          </cell>
        </row>
        <row r="397">
          <cell r="T397">
            <v>0</v>
          </cell>
        </row>
        <row r="398">
          <cell r="T398">
            <v>0</v>
          </cell>
        </row>
        <row r="399">
          <cell r="T399">
            <v>0</v>
          </cell>
        </row>
        <row r="400">
          <cell r="T400">
            <v>0</v>
          </cell>
        </row>
        <row r="401">
          <cell r="T401" t="str">
            <v>уточ.режима</v>
          </cell>
        </row>
        <row r="402">
          <cell r="T402" t="str">
            <v>уточ.режима</v>
          </cell>
        </row>
        <row r="403">
          <cell r="T403" t="str">
            <v>уточ.режима</v>
          </cell>
        </row>
        <row r="404">
          <cell r="T404" t="str">
            <v>уточ.режима</v>
          </cell>
        </row>
        <row r="405">
          <cell r="T405" t="str">
            <v>вода</v>
          </cell>
        </row>
        <row r="406">
          <cell r="T406">
            <v>0</v>
          </cell>
        </row>
        <row r="407">
          <cell r="T407" t="str">
            <v>по</v>
          </cell>
        </row>
        <row r="408">
          <cell r="T408">
            <v>0</v>
          </cell>
        </row>
        <row r="409">
          <cell r="T409" t="str">
            <v>уточ.режима</v>
          </cell>
        </row>
        <row r="410">
          <cell r="T410">
            <v>0</v>
          </cell>
        </row>
        <row r="411">
          <cell r="T411" t="str">
            <v>вода</v>
          </cell>
        </row>
        <row r="412">
          <cell r="T412">
            <v>0</v>
          </cell>
        </row>
        <row r="413">
          <cell r="T413">
            <v>0</v>
          </cell>
        </row>
        <row r="414">
          <cell r="T414">
            <v>0</v>
          </cell>
        </row>
        <row r="415">
          <cell r="T415">
            <v>0</v>
          </cell>
        </row>
        <row r="416">
          <cell r="T416" t="str">
            <v/>
          </cell>
        </row>
        <row r="417">
          <cell r="T417">
            <v>0</v>
          </cell>
        </row>
        <row r="418">
          <cell r="T418" t="str">
            <v>по</v>
          </cell>
        </row>
        <row r="419">
          <cell r="T419" t="str">
            <v>ипп</v>
          </cell>
        </row>
        <row r="420">
          <cell r="T420" t="str">
            <v>по</v>
          </cell>
        </row>
        <row r="421">
          <cell r="T421">
            <v>0</v>
          </cell>
        </row>
        <row r="422">
          <cell r="T422" t="str">
            <v>сн.бд</v>
          </cell>
        </row>
        <row r="423">
          <cell r="T423">
            <v>0</v>
          </cell>
        </row>
        <row r="424">
          <cell r="T424">
            <v>0</v>
          </cell>
        </row>
        <row r="425">
          <cell r="T425" t="str">
            <v>прс</v>
          </cell>
        </row>
        <row r="426">
          <cell r="T426">
            <v>0</v>
          </cell>
        </row>
        <row r="427">
          <cell r="T427" t="str">
            <v>уточ.режима</v>
          </cell>
        </row>
        <row r="428">
          <cell r="T428">
            <v>0</v>
          </cell>
        </row>
        <row r="429">
          <cell r="T429">
            <v>0</v>
          </cell>
        </row>
        <row r="430">
          <cell r="T430">
            <v>0</v>
          </cell>
        </row>
        <row r="431">
          <cell r="T431">
            <v>0</v>
          </cell>
        </row>
        <row r="432">
          <cell r="T432">
            <v>0</v>
          </cell>
        </row>
        <row r="433">
          <cell r="T433" t="str">
            <v>прс</v>
          </cell>
        </row>
        <row r="434">
          <cell r="T434" t="str">
            <v/>
          </cell>
        </row>
        <row r="435">
          <cell r="T435">
            <v>0</v>
          </cell>
        </row>
        <row r="436">
          <cell r="T436" t="str">
            <v>уточ.режима</v>
          </cell>
        </row>
        <row r="437">
          <cell r="T437">
            <v>0</v>
          </cell>
        </row>
        <row r="438">
          <cell r="T438">
            <v>0</v>
          </cell>
        </row>
        <row r="439">
          <cell r="T439" t="str">
            <v>уточ.режима</v>
          </cell>
        </row>
        <row r="440">
          <cell r="T440">
            <v>0</v>
          </cell>
        </row>
        <row r="441">
          <cell r="T441">
            <v>0</v>
          </cell>
        </row>
        <row r="442">
          <cell r="T442" t="str">
            <v>уточ.режима</v>
          </cell>
        </row>
        <row r="443">
          <cell r="T443" t="str">
            <v>вода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МПОР"/>
      <sheetName val="дебит"/>
      <sheetName val="ГТИ"/>
      <sheetName val="спр"/>
      <sheetName val="ОСН"/>
      <sheetName val="глуш"/>
      <sheetName val="Перфорация"/>
      <sheetName val="ГИС"/>
      <sheetName val="Гироскоп"/>
      <sheetName val="Накоп.ремонты"/>
      <sheetName val="ЭЦН"/>
      <sheetName val="ШГН"/>
      <sheetName val="План заказ КРС"/>
    </sheetNames>
    <sheetDataSet>
      <sheetData sheetId="0" refreshError="1"/>
      <sheetData sheetId="1" refreshError="1"/>
      <sheetData sheetId="2" refreshError="1">
        <row r="7">
          <cell r="A7">
            <v>171</v>
          </cell>
        </row>
        <row r="8">
          <cell r="A8">
            <v>186</v>
          </cell>
        </row>
        <row r="9">
          <cell r="A9">
            <v>193</v>
          </cell>
        </row>
        <row r="10">
          <cell r="A10">
            <v>197</v>
          </cell>
        </row>
        <row r="11">
          <cell r="A11">
            <v>199</v>
          </cell>
        </row>
        <row r="12">
          <cell r="A12">
            <v>200</v>
          </cell>
        </row>
        <row r="13">
          <cell r="A13">
            <v>201</v>
          </cell>
        </row>
        <row r="14">
          <cell r="A14">
            <v>202</v>
          </cell>
        </row>
        <row r="15">
          <cell r="A15">
            <v>203.2</v>
          </cell>
        </row>
        <row r="16">
          <cell r="A16">
            <v>206</v>
          </cell>
        </row>
        <row r="17">
          <cell r="A17">
            <v>232</v>
          </cell>
        </row>
        <row r="18">
          <cell r="A18">
            <v>233</v>
          </cell>
        </row>
        <row r="19">
          <cell r="A19">
            <v>234</v>
          </cell>
        </row>
        <row r="20">
          <cell r="A20">
            <v>235</v>
          </cell>
        </row>
        <row r="21">
          <cell r="A21">
            <v>236</v>
          </cell>
        </row>
        <row r="22">
          <cell r="A22">
            <v>237</v>
          </cell>
        </row>
        <row r="23">
          <cell r="A23">
            <v>238</v>
          </cell>
        </row>
        <row r="24">
          <cell r="A24">
            <v>239</v>
          </cell>
        </row>
        <row r="25">
          <cell r="A25">
            <v>259</v>
          </cell>
        </row>
        <row r="26">
          <cell r="A26">
            <v>273</v>
          </cell>
        </row>
        <row r="27">
          <cell r="A27">
            <v>274</v>
          </cell>
        </row>
        <row r="28">
          <cell r="A28">
            <v>275</v>
          </cell>
        </row>
        <row r="29">
          <cell r="A29">
            <v>276</v>
          </cell>
        </row>
        <row r="30">
          <cell r="A30">
            <v>277</v>
          </cell>
        </row>
        <row r="31">
          <cell r="A31">
            <v>278</v>
          </cell>
        </row>
        <row r="32">
          <cell r="A32">
            <v>279</v>
          </cell>
        </row>
        <row r="33">
          <cell r="A33">
            <v>280</v>
          </cell>
        </row>
        <row r="34">
          <cell r="A34">
            <v>281</v>
          </cell>
        </row>
        <row r="35">
          <cell r="A35">
            <v>282</v>
          </cell>
        </row>
        <row r="36">
          <cell r="A36">
            <v>283</v>
          </cell>
        </row>
        <row r="37">
          <cell r="A37">
            <v>284</v>
          </cell>
        </row>
        <row r="38">
          <cell r="A38">
            <v>285</v>
          </cell>
        </row>
        <row r="39">
          <cell r="A39">
            <v>286</v>
          </cell>
        </row>
        <row r="40">
          <cell r="A40">
            <v>287</v>
          </cell>
        </row>
        <row r="41">
          <cell r="A41">
            <v>288</v>
          </cell>
        </row>
        <row r="42">
          <cell r="A42">
            <v>289</v>
          </cell>
        </row>
        <row r="43">
          <cell r="A43">
            <v>290</v>
          </cell>
        </row>
        <row r="44">
          <cell r="A44">
            <v>291</v>
          </cell>
        </row>
        <row r="45">
          <cell r="A45">
            <v>292</v>
          </cell>
        </row>
        <row r="46">
          <cell r="A46">
            <v>293</v>
          </cell>
        </row>
        <row r="47">
          <cell r="A47">
            <v>294</v>
          </cell>
        </row>
        <row r="48">
          <cell r="A48">
            <v>295</v>
          </cell>
        </row>
        <row r="49">
          <cell r="A49">
            <v>296</v>
          </cell>
        </row>
        <row r="50">
          <cell r="A50">
            <v>297</v>
          </cell>
        </row>
        <row r="51">
          <cell r="A51">
            <v>298</v>
          </cell>
        </row>
        <row r="52">
          <cell r="A52">
            <v>299</v>
          </cell>
        </row>
        <row r="53">
          <cell r="A53">
            <v>300</v>
          </cell>
        </row>
        <row r="54">
          <cell r="A54">
            <v>301</v>
          </cell>
        </row>
        <row r="55">
          <cell r="A55">
            <v>314</v>
          </cell>
        </row>
        <row r="56">
          <cell r="A56">
            <v>315</v>
          </cell>
        </row>
        <row r="57">
          <cell r="A57">
            <v>316</v>
          </cell>
        </row>
        <row r="58">
          <cell r="A58">
            <v>317</v>
          </cell>
        </row>
        <row r="59">
          <cell r="A59">
            <v>318</v>
          </cell>
        </row>
        <row r="60">
          <cell r="A60">
            <v>319</v>
          </cell>
        </row>
        <row r="61">
          <cell r="A61">
            <v>320</v>
          </cell>
        </row>
        <row r="62">
          <cell r="A62">
            <v>321</v>
          </cell>
        </row>
        <row r="63">
          <cell r="A63">
            <v>322</v>
          </cell>
        </row>
        <row r="64">
          <cell r="A64">
            <v>323</v>
          </cell>
        </row>
        <row r="65">
          <cell r="A65">
            <v>324</v>
          </cell>
        </row>
        <row r="66">
          <cell r="A66">
            <v>325</v>
          </cell>
        </row>
        <row r="67">
          <cell r="A67">
            <v>326</v>
          </cell>
        </row>
        <row r="68">
          <cell r="A68">
            <v>327</v>
          </cell>
        </row>
        <row r="69">
          <cell r="A69">
            <v>328</v>
          </cell>
        </row>
        <row r="70">
          <cell r="A70">
            <v>328.2</v>
          </cell>
        </row>
        <row r="71">
          <cell r="A71">
            <v>337</v>
          </cell>
        </row>
        <row r="72">
          <cell r="A72">
            <v>345</v>
          </cell>
        </row>
        <row r="73">
          <cell r="A73">
            <v>357</v>
          </cell>
        </row>
        <row r="74">
          <cell r="A74">
            <v>358</v>
          </cell>
        </row>
        <row r="75">
          <cell r="A75">
            <v>359</v>
          </cell>
        </row>
        <row r="76">
          <cell r="A76">
            <v>360</v>
          </cell>
        </row>
        <row r="77">
          <cell r="A77">
            <v>361</v>
          </cell>
        </row>
        <row r="78">
          <cell r="A78">
            <v>362</v>
          </cell>
        </row>
        <row r="79">
          <cell r="A79">
            <v>363</v>
          </cell>
        </row>
        <row r="80">
          <cell r="A80">
            <v>364</v>
          </cell>
        </row>
        <row r="81">
          <cell r="A81">
            <v>365</v>
          </cell>
        </row>
        <row r="82">
          <cell r="A82">
            <v>366</v>
          </cell>
        </row>
        <row r="83">
          <cell r="A83">
            <v>367</v>
          </cell>
        </row>
        <row r="84">
          <cell r="A84">
            <v>368</v>
          </cell>
        </row>
        <row r="85">
          <cell r="A85">
            <v>369</v>
          </cell>
        </row>
        <row r="86">
          <cell r="A86">
            <v>370</v>
          </cell>
        </row>
        <row r="87">
          <cell r="A87">
            <v>371</v>
          </cell>
        </row>
        <row r="88">
          <cell r="A88">
            <v>372</v>
          </cell>
        </row>
        <row r="89">
          <cell r="A89">
            <v>373</v>
          </cell>
        </row>
        <row r="90">
          <cell r="A90">
            <v>374</v>
          </cell>
        </row>
        <row r="91">
          <cell r="A91">
            <v>375</v>
          </cell>
        </row>
        <row r="92">
          <cell r="A92">
            <v>376</v>
          </cell>
        </row>
        <row r="93">
          <cell r="A93">
            <v>377</v>
          </cell>
        </row>
        <row r="94">
          <cell r="A94">
            <v>387</v>
          </cell>
        </row>
        <row r="95">
          <cell r="A95">
            <v>388</v>
          </cell>
        </row>
        <row r="96">
          <cell r="A96">
            <v>389</v>
          </cell>
        </row>
        <row r="97">
          <cell r="A97">
            <v>390</v>
          </cell>
        </row>
        <row r="98">
          <cell r="A98">
            <v>391</v>
          </cell>
        </row>
        <row r="99">
          <cell r="A99">
            <v>393</v>
          </cell>
        </row>
        <row r="100">
          <cell r="A100">
            <v>394</v>
          </cell>
        </row>
        <row r="101">
          <cell r="A101">
            <v>400</v>
          </cell>
        </row>
        <row r="102">
          <cell r="A102">
            <v>401</v>
          </cell>
        </row>
        <row r="103">
          <cell r="A103">
            <v>402</v>
          </cell>
        </row>
        <row r="104">
          <cell r="A104">
            <v>403</v>
          </cell>
        </row>
        <row r="105">
          <cell r="A105">
            <v>404</v>
          </cell>
        </row>
        <row r="106">
          <cell r="A106">
            <v>405</v>
          </cell>
        </row>
        <row r="107">
          <cell r="A107">
            <v>406</v>
          </cell>
        </row>
        <row r="108">
          <cell r="A108">
            <v>407</v>
          </cell>
        </row>
        <row r="109">
          <cell r="A109">
            <v>408</v>
          </cell>
        </row>
        <row r="110">
          <cell r="A110">
            <v>409</v>
          </cell>
        </row>
        <row r="111">
          <cell r="A111">
            <v>410</v>
          </cell>
        </row>
        <row r="112">
          <cell r="A112">
            <v>411</v>
          </cell>
        </row>
        <row r="113">
          <cell r="A113">
            <v>415</v>
          </cell>
        </row>
        <row r="114">
          <cell r="A114">
            <v>416</v>
          </cell>
        </row>
        <row r="115">
          <cell r="A115">
            <v>417</v>
          </cell>
        </row>
        <row r="116">
          <cell r="A116">
            <v>420</v>
          </cell>
        </row>
        <row r="117">
          <cell r="A117">
            <v>431</v>
          </cell>
        </row>
        <row r="118">
          <cell r="A118">
            <v>432</v>
          </cell>
        </row>
        <row r="119">
          <cell r="A119">
            <v>433</v>
          </cell>
        </row>
        <row r="120">
          <cell r="A120">
            <v>434</v>
          </cell>
        </row>
        <row r="121">
          <cell r="A121">
            <v>435</v>
          </cell>
        </row>
        <row r="122">
          <cell r="A122">
            <v>436</v>
          </cell>
        </row>
        <row r="123">
          <cell r="A123">
            <v>439</v>
          </cell>
        </row>
        <row r="124">
          <cell r="A124">
            <v>440</v>
          </cell>
        </row>
        <row r="125">
          <cell r="A125">
            <v>441</v>
          </cell>
        </row>
        <row r="126">
          <cell r="A126">
            <v>442</v>
          </cell>
        </row>
        <row r="127">
          <cell r="A127">
            <v>443</v>
          </cell>
        </row>
        <row r="128">
          <cell r="A128">
            <v>444</v>
          </cell>
        </row>
        <row r="129">
          <cell r="A129">
            <v>445</v>
          </cell>
        </row>
        <row r="130">
          <cell r="A130">
            <v>446</v>
          </cell>
        </row>
        <row r="131">
          <cell r="A131">
            <v>447</v>
          </cell>
        </row>
        <row r="132">
          <cell r="A132">
            <v>448</v>
          </cell>
        </row>
        <row r="133">
          <cell r="A133">
            <v>449</v>
          </cell>
        </row>
        <row r="134">
          <cell r="A134">
            <v>450</v>
          </cell>
        </row>
        <row r="135">
          <cell r="A135">
            <v>451</v>
          </cell>
        </row>
        <row r="136">
          <cell r="A136">
            <v>452</v>
          </cell>
        </row>
        <row r="137">
          <cell r="A137">
            <v>453</v>
          </cell>
        </row>
        <row r="138">
          <cell r="A138">
            <v>454</v>
          </cell>
        </row>
        <row r="139">
          <cell r="A139">
            <v>455</v>
          </cell>
        </row>
        <row r="140">
          <cell r="A140">
            <v>456</v>
          </cell>
        </row>
        <row r="141">
          <cell r="A141">
            <v>457</v>
          </cell>
        </row>
        <row r="142">
          <cell r="A142">
            <v>465</v>
          </cell>
        </row>
        <row r="143">
          <cell r="A143">
            <v>466</v>
          </cell>
        </row>
        <row r="144">
          <cell r="A144">
            <v>467</v>
          </cell>
        </row>
        <row r="145">
          <cell r="A145">
            <v>468</v>
          </cell>
        </row>
        <row r="146">
          <cell r="A146">
            <v>469</v>
          </cell>
        </row>
        <row r="147">
          <cell r="A147">
            <v>470</v>
          </cell>
        </row>
        <row r="148">
          <cell r="A148">
            <v>471</v>
          </cell>
        </row>
        <row r="149">
          <cell r="A149">
            <v>472</v>
          </cell>
        </row>
        <row r="150">
          <cell r="A150">
            <v>473</v>
          </cell>
        </row>
        <row r="151">
          <cell r="A151">
            <v>474</v>
          </cell>
        </row>
        <row r="152">
          <cell r="A152">
            <v>475</v>
          </cell>
        </row>
        <row r="153">
          <cell r="A153">
            <v>476</v>
          </cell>
        </row>
        <row r="154">
          <cell r="A154">
            <v>478</v>
          </cell>
        </row>
        <row r="155">
          <cell r="A155">
            <v>479</v>
          </cell>
        </row>
        <row r="156">
          <cell r="A156">
            <v>495</v>
          </cell>
        </row>
        <row r="157">
          <cell r="A157">
            <v>802</v>
          </cell>
        </row>
        <row r="158">
          <cell r="A158">
            <v>805</v>
          </cell>
        </row>
        <row r="159">
          <cell r="A159">
            <v>826</v>
          </cell>
        </row>
        <row r="160">
          <cell r="A160">
            <v>956</v>
          </cell>
        </row>
        <row r="161">
          <cell r="A161">
            <v>959</v>
          </cell>
        </row>
        <row r="162">
          <cell r="A162">
            <v>967</v>
          </cell>
        </row>
        <row r="163">
          <cell r="A163">
            <v>968</v>
          </cell>
        </row>
        <row r="164">
          <cell r="A164">
            <v>971</v>
          </cell>
        </row>
        <row r="165">
          <cell r="A165">
            <v>973</v>
          </cell>
        </row>
        <row r="166">
          <cell r="A166">
            <v>997</v>
          </cell>
        </row>
        <row r="167">
          <cell r="A167">
            <v>998</v>
          </cell>
        </row>
        <row r="168">
          <cell r="A168">
            <v>999</v>
          </cell>
        </row>
        <row r="169">
          <cell r="A169">
            <v>1000</v>
          </cell>
        </row>
        <row r="170">
          <cell r="A170">
            <v>1001</v>
          </cell>
        </row>
        <row r="171">
          <cell r="A171">
            <v>1002</v>
          </cell>
        </row>
        <row r="172">
          <cell r="A172">
            <v>1003</v>
          </cell>
        </row>
        <row r="173">
          <cell r="A173">
            <v>1004</v>
          </cell>
        </row>
        <row r="174">
          <cell r="A174">
            <v>1009</v>
          </cell>
        </row>
        <row r="175">
          <cell r="A175">
            <v>1010</v>
          </cell>
        </row>
        <row r="176">
          <cell r="A176">
            <v>1011</v>
          </cell>
        </row>
        <row r="177">
          <cell r="A177">
            <v>1012</v>
          </cell>
        </row>
        <row r="178">
          <cell r="A178">
            <v>1013</v>
          </cell>
        </row>
        <row r="179">
          <cell r="A179">
            <v>1014</v>
          </cell>
        </row>
        <row r="180">
          <cell r="A180">
            <v>1015</v>
          </cell>
        </row>
        <row r="181">
          <cell r="A181">
            <v>1018</v>
          </cell>
        </row>
        <row r="182">
          <cell r="A182">
            <v>1019</v>
          </cell>
        </row>
        <row r="183">
          <cell r="A183">
            <v>1024</v>
          </cell>
        </row>
        <row r="184">
          <cell r="A184">
            <v>1025</v>
          </cell>
        </row>
        <row r="185">
          <cell r="A185">
            <v>1026</v>
          </cell>
        </row>
        <row r="186">
          <cell r="A186">
            <v>1027</v>
          </cell>
        </row>
        <row r="187">
          <cell r="A187">
            <v>1028</v>
          </cell>
        </row>
        <row r="188">
          <cell r="A188">
            <v>1029</v>
          </cell>
        </row>
        <row r="189">
          <cell r="A189">
            <v>1030</v>
          </cell>
        </row>
        <row r="190">
          <cell r="A190">
            <v>1031</v>
          </cell>
        </row>
        <row r="191">
          <cell r="A191">
            <v>1032</v>
          </cell>
        </row>
        <row r="192">
          <cell r="A192">
            <v>1033</v>
          </cell>
        </row>
        <row r="193">
          <cell r="A193">
            <v>1034</v>
          </cell>
        </row>
        <row r="194">
          <cell r="A194">
            <v>1036</v>
          </cell>
        </row>
        <row r="195">
          <cell r="A195">
            <v>1037</v>
          </cell>
        </row>
        <row r="196">
          <cell r="A196">
            <v>1039</v>
          </cell>
        </row>
        <row r="197">
          <cell r="A197">
            <v>1040</v>
          </cell>
        </row>
        <row r="198">
          <cell r="A198">
            <v>1048</v>
          </cell>
        </row>
        <row r="199">
          <cell r="A199">
            <v>1049</v>
          </cell>
        </row>
        <row r="200">
          <cell r="A200">
            <v>1050</v>
          </cell>
        </row>
        <row r="201">
          <cell r="A201">
            <v>1051</v>
          </cell>
        </row>
        <row r="202">
          <cell r="A202">
            <v>1052</v>
          </cell>
        </row>
        <row r="203">
          <cell r="A203">
            <v>1053</v>
          </cell>
        </row>
        <row r="204">
          <cell r="A204">
            <v>1054</v>
          </cell>
        </row>
        <row r="205">
          <cell r="A205">
            <v>1055</v>
          </cell>
        </row>
        <row r="206">
          <cell r="A206">
            <v>1056</v>
          </cell>
        </row>
        <row r="207">
          <cell r="A207">
            <v>1057</v>
          </cell>
        </row>
        <row r="208">
          <cell r="A208">
            <v>1058</v>
          </cell>
        </row>
        <row r="209">
          <cell r="A209">
            <v>1059</v>
          </cell>
        </row>
        <row r="210">
          <cell r="A210">
            <v>1060</v>
          </cell>
        </row>
        <row r="211">
          <cell r="A211">
            <v>1061</v>
          </cell>
        </row>
        <row r="212">
          <cell r="A212">
            <v>1064</v>
          </cell>
        </row>
        <row r="213">
          <cell r="A213">
            <v>1065</v>
          </cell>
        </row>
        <row r="214">
          <cell r="A214">
            <v>1066</v>
          </cell>
        </row>
        <row r="215">
          <cell r="A215">
            <v>1074</v>
          </cell>
        </row>
        <row r="216">
          <cell r="A216">
            <v>1075</v>
          </cell>
        </row>
        <row r="217">
          <cell r="A217">
            <v>1076</v>
          </cell>
        </row>
        <row r="218">
          <cell r="A218">
            <v>1077</v>
          </cell>
        </row>
        <row r="219">
          <cell r="A219">
            <v>1078</v>
          </cell>
        </row>
        <row r="220">
          <cell r="A220">
            <v>1079</v>
          </cell>
        </row>
        <row r="221">
          <cell r="A221">
            <v>1080</v>
          </cell>
        </row>
        <row r="222">
          <cell r="A222">
            <v>1081</v>
          </cell>
        </row>
        <row r="223">
          <cell r="A223">
            <v>1082</v>
          </cell>
        </row>
        <row r="224">
          <cell r="A224">
            <v>1083</v>
          </cell>
        </row>
        <row r="225">
          <cell r="A225">
            <v>1084</v>
          </cell>
        </row>
        <row r="226">
          <cell r="A226">
            <v>1085</v>
          </cell>
        </row>
        <row r="227">
          <cell r="A227">
            <v>1086</v>
          </cell>
        </row>
        <row r="228">
          <cell r="A228">
            <v>1087</v>
          </cell>
        </row>
        <row r="229">
          <cell r="A229">
            <v>1088</v>
          </cell>
        </row>
        <row r="230">
          <cell r="A230">
            <v>1089</v>
          </cell>
        </row>
        <row r="231">
          <cell r="A231">
            <v>1098</v>
          </cell>
        </row>
        <row r="232">
          <cell r="A232">
            <v>1099</v>
          </cell>
        </row>
        <row r="233">
          <cell r="A233">
            <v>1100</v>
          </cell>
        </row>
        <row r="234">
          <cell r="A234">
            <v>1101</v>
          </cell>
        </row>
        <row r="235">
          <cell r="A235">
            <v>1102</v>
          </cell>
        </row>
        <row r="236">
          <cell r="A236">
            <v>1103</v>
          </cell>
        </row>
        <row r="237">
          <cell r="A237">
            <v>1104</v>
          </cell>
        </row>
        <row r="238">
          <cell r="A238">
            <v>1105</v>
          </cell>
        </row>
        <row r="239">
          <cell r="A239">
            <v>1106</v>
          </cell>
        </row>
        <row r="240">
          <cell r="A240">
            <v>1107</v>
          </cell>
        </row>
        <row r="241">
          <cell r="A241">
            <v>1108</v>
          </cell>
        </row>
        <row r="242">
          <cell r="A242">
            <v>1109</v>
          </cell>
        </row>
        <row r="243">
          <cell r="A243">
            <v>1110</v>
          </cell>
        </row>
        <row r="244">
          <cell r="A244">
            <v>1111</v>
          </cell>
        </row>
        <row r="245">
          <cell r="A245">
            <v>1112</v>
          </cell>
        </row>
        <row r="246">
          <cell r="A246">
            <v>1113</v>
          </cell>
        </row>
        <row r="247">
          <cell r="A247">
            <v>1114</v>
          </cell>
        </row>
        <row r="248">
          <cell r="A248">
            <v>1126</v>
          </cell>
        </row>
        <row r="249">
          <cell r="A249">
            <v>1127</v>
          </cell>
        </row>
        <row r="250">
          <cell r="A250">
            <v>1128</v>
          </cell>
        </row>
        <row r="251">
          <cell r="A251">
            <v>1129</v>
          </cell>
        </row>
        <row r="252">
          <cell r="A252">
            <v>1130</v>
          </cell>
        </row>
        <row r="253">
          <cell r="A253">
            <v>1131</v>
          </cell>
        </row>
        <row r="254">
          <cell r="A254">
            <v>1132</v>
          </cell>
        </row>
        <row r="255">
          <cell r="A255">
            <v>1133</v>
          </cell>
        </row>
        <row r="256">
          <cell r="A256">
            <v>1134</v>
          </cell>
        </row>
        <row r="257">
          <cell r="A257">
            <v>1135</v>
          </cell>
        </row>
        <row r="258">
          <cell r="A258">
            <v>1136</v>
          </cell>
        </row>
        <row r="259">
          <cell r="A259">
            <v>1137</v>
          </cell>
        </row>
        <row r="260">
          <cell r="A260">
            <v>1138</v>
          </cell>
        </row>
        <row r="261">
          <cell r="A261">
            <v>1139</v>
          </cell>
        </row>
        <row r="262">
          <cell r="A262">
            <v>1140</v>
          </cell>
        </row>
        <row r="263">
          <cell r="A263">
            <v>1141</v>
          </cell>
        </row>
        <row r="264">
          <cell r="A264">
            <v>1142</v>
          </cell>
        </row>
        <row r="265">
          <cell r="A265">
            <v>1157</v>
          </cell>
        </row>
        <row r="266">
          <cell r="A266">
            <v>1158</v>
          </cell>
        </row>
        <row r="267">
          <cell r="A267">
            <v>1159</v>
          </cell>
        </row>
        <row r="268">
          <cell r="A268">
            <v>1160</v>
          </cell>
        </row>
        <row r="269">
          <cell r="A269">
            <v>1161</v>
          </cell>
        </row>
        <row r="270">
          <cell r="A270">
            <v>1162</v>
          </cell>
        </row>
        <row r="271">
          <cell r="A271">
            <v>1163</v>
          </cell>
        </row>
        <row r="272">
          <cell r="A272">
            <v>1164</v>
          </cell>
        </row>
        <row r="273">
          <cell r="A273">
            <v>1165</v>
          </cell>
        </row>
        <row r="274">
          <cell r="A274">
            <v>1166</v>
          </cell>
        </row>
        <row r="275">
          <cell r="A275">
            <v>1167</v>
          </cell>
        </row>
        <row r="276">
          <cell r="A276">
            <v>1168</v>
          </cell>
        </row>
        <row r="277">
          <cell r="A277">
            <v>1169</v>
          </cell>
        </row>
        <row r="278">
          <cell r="A278">
            <v>1170</v>
          </cell>
        </row>
        <row r="279">
          <cell r="A279">
            <v>1171</v>
          </cell>
        </row>
        <row r="280">
          <cell r="A280">
            <v>1172</v>
          </cell>
        </row>
        <row r="281">
          <cell r="A281">
            <v>1188</v>
          </cell>
        </row>
        <row r="282">
          <cell r="A282">
            <v>1189</v>
          </cell>
        </row>
        <row r="283">
          <cell r="A283">
            <v>1190</v>
          </cell>
        </row>
        <row r="284">
          <cell r="A284">
            <v>1191</v>
          </cell>
        </row>
        <row r="285">
          <cell r="A285">
            <v>1192</v>
          </cell>
        </row>
        <row r="286">
          <cell r="A286">
            <v>1193</v>
          </cell>
        </row>
        <row r="287">
          <cell r="A287">
            <v>1194</v>
          </cell>
        </row>
        <row r="288">
          <cell r="A288">
            <v>1195</v>
          </cell>
        </row>
        <row r="289">
          <cell r="A289">
            <v>1196</v>
          </cell>
        </row>
        <row r="290">
          <cell r="A290">
            <v>1197</v>
          </cell>
        </row>
        <row r="291">
          <cell r="A291">
            <v>1198</v>
          </cell>
        </row>
        <row r="292">
          <cell r="A292">
            <v>1199</v>
          </cell>
        </row>
        <row r="293">
          <cell r="A293">
            <v>1200</v>
          </cell>
        </row>
        <row r="294">
          <cell r="A294">
            <v>1201</v>
          </cell>
        </row>
        <row r="295">
          <cell r="A295">
            <v>1202</v>
          </cell>
        </row>
        <row r="296">
          <cell r="A296">
            <v>1203</v>
          </cell>
        </row>
        <row r="297">
          <cell r="A297">
            <v>1204</v>
          </cell>
        </row>
        <row r="298">
          <cell r="A298">
            <v>1207</v>
          </cell>
        </row>
        <row r="299">
          <cell r="A299">
            <v>1208</v>
          </cell>
        </row>
        <row r="300">
          <cell r="A300">
            <v>1209</v>
          </cell>
        </row>
        <row r="301">
          <cell r="A301">
            <v>1219</v>
          </cell>
        </row>
        <row r="302">
          <cell r="A302">
            <v>1220</v>
          </cell>
        </row>
        <row r="303">
          <cell r="A303">
            <v>1221</v>
          </cell>
        </row>
        <row r="304">
          <cell r="A304">
            <v>1222</v>
          </cell>
        </row>
        <row r="305">
          <cell r="A305">
            <v>1223</v>
          </cell>
        </row>
        <row r="306">
          <cell r="A306">
            <v>1224</v>
          </cell>
        </row>
        <row r="307">
          <cell r="A307">
            <v>1225</v>
          </cell>
        </row>
        <row r="308">
          <cell r="A308">
            <v>1226</v>
          </cell>
        </row>
        <row r="309">
          <cell r="A309">
            <v>1227</v>
          </cell>
        </row>
        <row r="310">
          <cell r="A310">
            <v>1228</v>
          </cell>
        </row>
        <row r="311">
          <cell r="A311">
            <v>1229</v>
          </cell>
        </row>
        <row r="312">
          <cell r="A312">
            <v>1230</v>
          </cell>
        </row>
        <row r="313">
          <cell r="A313">
            <v>1231</v>
          </cell>
        </row>
        <row r="314">
          <cell r="A314">
            <v>1232</v>
          </cell>
        </row>
        <row r="315">
          <cell r="A315">
            <v>1233</v>
          </cell>
        </row>
        <row r="316">
          <cell r="A316">
            <v>1234</v>
          </cell>
        </row>
        <row r="317">
          <cell r="A317">
            <v>1239</v>
          </cell>
        </row>
        <row r="318">
          <cell r="A318">
            <v>1259</v>
          </cell>
        </row>
        <row r="319">
          <cell r="A319">
            <v>1260</v>
          </cell>
        </row>
        <row r="320">
          <cell r="A320">
            <v>1261</v>
          </cell>
        </row>
        <row r="321">
          <cell r="A321">
            <v>1262</v>
          </cell>
        </row>
        <row r="322">
          <cell r="A322">
            <v>1263</v>
          </cell>
        </row>
        <row r="323">
          <cell r="A323">
            <v>1264</v>
          </cell>
        </row>
        <row r="324">
          <cell r="A324">
            <v>1265</v>
          </cell>
        </row>
        <row r="325">
          <cell r="A325">
            <v>1266</v>
          </cell>
        </row>
        <row r="326">
          <cell r="A326">
            <v>1267</v>
          </cell>
        </row>
        <row r="327">
          <cell r="A327">
            <v>1289</v>
          </cell>
        </row>
        <row r="328">
          <cell r="A328">
            <v>1290</v>
          </cell>
        </row>
        <row r="329">
          <cell r="A329">
            <v>1291</v>
          </cell>
        </row>
        <row r="330">
          <cell r="A330">
            <v>1292</v>
          </cell>
        </row>
        <row r="331">
          <cell r="A331">
            <v>1293</v>
          </cell>
        </row>
        <row r="332">
          <cell r="A332">
            <v>1294</v>
          </cell>
        </row>
        <row r="333">
          <cell r="A333">
            <v>1298</v>
          </cell>
        </row>
        <row r="334">
          <cell r="A334">
            <v>1299</v>
          </cell>
        </row>
        <row r="335">
          <cell r="A335">
            <v>1300</v>
          </cell>
        </row>
        <row r="336">
          <cell r="A336">
            <v>1301</v>
          </cell>
        </row>
        <row r="337">
          <cell r="A337">
            <v>1302</v>
          </cell>
        </row>
        <row r="338">
          <cell r="A338">
            <v>1303</v>
          </cell>
        </row>
        <row r="339">
          <cell r="A339">
            <v>1322</v>
          </cell>
        </row>
        <row r="340">
          <cell r="A340">
            <v>1323</v>
          </cell>
        </row>
        <row r="341">
          <cell r="A341">
            <v>1324</v>
          </cell>
        </row>
        <row r="342">
          <cell r="A342">
            <v>1325</v>
          </cell>
        </row>
        <row r="343">
          <cell r="A343">
            <v>1326</v>
          </cell>
        </row>
        <row r="344">
          <cell r="A344">
            <v>1327</v>
          </cell>
        </row>
        <row r="345">
          <cell r="A345">
            <v>1331</v>
          </cell>
        </row>
        <row r="346">
          <cell r="A346">
            <v>1332</v>
          </cell>
        </row>
        <row r="347">
          <cell r="A347">
            <v>1333</v>
          </cell>
        </row>
        <row r="348">
          <cell r="A348">
            <v>1334</v>
          </cell>
        </row>
        <row r="349">
          <cell r="A349">
            <v>1335</v>
          </cell>
        </row>
        <row r="350">
          <cell r="A350">
            <v>1336</v>
          </cell>
        </row>
        <row r="351">
          <cell r="A351">
            <v>1337</v>
          </cell>
        </row>
        <row r="352">
          <cell r="A352">
            <v>1351</v>
          </cell>
        </row>
        <row r="353">
          <cell r="A353">
            <v>1352</v>
          </cell>
        </row>
        <row r="354">
          <cell r="A354">
            <v>1353</v>
          </cell>
        </row>
        <row r="355">
          <cell r="A355">
            <v>1354</v>
          </cell>
        </row>
        <row r="356">
          <cell r="A356">
            <v>1355</v>
          </cell>
        </row>
        <row r="357">
          <cell r="A357">
            <v>1356</v>
          </cell>
        </row>
        <row r="358">
          <cell r="A358">
            <v>1357</v>
          </cell>
        </row>
        <row r="359">
          <cell r="A359">
            <v>1358</v>
          </cell>
        </row>
        <row r="360">
          <cell r="A360">
            <v>1359</v>
          </cell>
        </row>
        <row r="361">
          <cell r="A361">
            <v>1360</v>
          </cell>
        </row>
        <row r="362">
          <cell r="A362">
            <v>1364</v>
          </cell>
        </row>
        <row r="363">
          <cell r="A363">
            <v>1365</v>
          </cell>
        </row>
        <row r="364">
          <cell r="A364">
            <v>1366</v>
          </cell>
        </row>
        <row r="365">
          <cell r="A365">
            <v>1367</v>
          </cell>
        </row>
        <row r="366">
          <cell r="A366">
            <v>1368</v>
          </cell>
        </row>
        <row r="367">
          <cell r="A367">
            <v>1369</v>
          </cell>
        </row>
        <row r="368">
          <cell r="A368">
            <v>1370</v>
          </cell>
        </row>
        <row r="369">
          <cell r="A369">
            <v>1389</v>
          </cell>
        </row>
        <row r="370">
          <cell r="A370">
            <v>1390</v>
          </cell>
        </row>
        <row r="371">
          <cell r="A371">
            <v>1391</v>
          </cell>
        </row>
        <row r="372">
          <cell r="A372">
            <v>1392</v>
          </cell>
        </row>
        <row r="373">
          <cell r="A373">
            <v>1393</v>
          </cell>
        </row>
        <row r="374">
          <cell r="A374">
            <v>1394</v>
          </cell>
        </row>
        <row r="375">
          <cell r="A375">
            <v>1395</v>
          </cell>
        </row>
        <row r="376">
          <cell r="A376">
            <v>1398</v>
          </cell>
        </row>
        <row r="377">
          <cell r="A377">
            <v>1399</v>
          </cell>
        </row>
        <row r="378">
          <cell r="A378">
            <v>1400</v>
          </cell>
        </row>
        <row r="379">
          <cell r="A379">
            <v>1401</v>
          </cell>
        </row>
        <row r="380">
          <cell r="A380">
            <v>1402</v>
          </cell>
        </row>
        <row r="381">
          <cell r="A381">
            <v>1403</v>
          </cell>
        </row>
        <row r="382">
          <cell r="A382">
            <v>1404</v>
          </cell>
        </row>
        <row r="383">
          <cell r="A383">
            <v>1420</v>
          </cell>
        </row>
        <row r="384">
          <cell r="A384">
            <v>1421</v>
          </cell>
        </row>
        <row r="385">
          <cell r="A385">
            <v>1426</v>
          </cell>
        </row>
        <row r="386">
          <cell r="A386">
            <v>1427</v>
          </cell>
        </row>
        <row r="387">
          <cell r="A387">
            <v>1428</v>
          </cell>
        </row>
        <row r="388">
          <cell r="A388">
            <v>1429</v>
          </cell>
        </row>
        <row r="389">
          <cell r="A389">
            <v>1430</v>
          </cell>
        </row>
        <row r="390">
          <cell r="A390">
            <v>1431</v>
          </cell>
        </row>
        <row r="391">
          <cell r="A391">
            <v>1432</v>
          </cell>
        </row>
        <row r="392">
          <cell r="A392">
            <v>1433</v>
          </cell>
        </row>
        <row r="393">
          <cell r="A393">
            <v>1434</v>
          </cell>
        </row>
        <row r="394">
          <cell r="A394">
            <v>1435</v>
          </cell>
        </row>
        <row r="395">
          <cell r="A395">
            <v>1436</v>
          </cell>
        </row>
        <row r="396">
          <cell r="A396">
            <v>1437</v>
          </cell>
        </row>
        <row r="397">
          <cell r="A397">
            <v>1438</v>
          </cell>
        </row>
        <row r="398">
          <cell r="A398">
            <v>1439</v>
          </cell>
        </row>
        <row r="399">
          <cell r="A399">
            <v>1440</v>
          </cell>
        </row>
        <row r="400">
          <cell r="A400">
            <v>1460</v>
          </cell>
        </row>
        <row r="401">
          <cell r="A401">
            <v>1461</v>
          </cell>
        </row>
        <row r="402">
          <cell r="A402">
            <v>1462</v>
          </cell>
        </row>
        <row r="403">
          <cell r="A403">
            <v>1463</v>
          </cell>
        </row>
        <row r="404">
          <cell r="A404">
            <v>1464</v>
          </cell>
        </row>
        <row r="405">
          <cell r="A405">
            <v>1465</v>
          </cell>
        </row>
        <row r="406">
          <cell r="A406">
            <v>1466</v>
          </cell>
        </row>
        <row r="407">
          <cell r="A407">
            <v>1467</v>
          </cell>
        </row>
        <row r="408">
          <cell r="A408">
            <v>1468</v>
          </cell>
        </row>
        <row r="409">
          <cell r="A409">
            <v>1469</v>
          </cell>
        </row>
        <row r="410">
          <cell r="A410">
            <v>1470</v>
          </cell>
        </row>
        <row r="411">
          <cell r="A411">
            <v>1471</v>
          </cell>
        </row>
        <row r="412">
          <cell r="A412">
            <v>1472</v>
          </cell>
        </row>
        <row r="413">
          <cell r="A413">
            <v>1491</v>
          </cell>
        </row>
        <row r="414">
          <cell r="A414">
            <v>1492</v>
          </cell>
        </row>
        <row r="415">
          <cell r="A415">
            <v>1493</v>
          </cell>
        </row>
        <row r="416">
          <cell r="A416">
            <v>1494</v>
          </cell>
        </row>
        <row r="417">
          <cell r="A417">
            <v>1495</v>
          </cell>
        </row>
        <row r="418">
          <cell r="A418">
            <v>1496</v>
          </cell>
        </row>
        <row r="419">
          <cell r="A419">
            <v>1497</v>
          </cell>
        </row>
        <row r="420">
          <cell r="A420">
            <v>1498</v>
          </cell>
        </row>
        <row r="421">
          <cell r="A421">
            <v>1499</v>
          </cell>
        </row>
        <row r="422">
          <cell r="A422">
            <v>1500</v>
          </cell>
        </row>
        <row r="423">
          <cell r="A423">
            <v>1501</v>
          </cell>
        </row>
        <row r="424">
          <cell r="A424">
            <v>1502</v>
          </cell>
        </row>
        <row r="425">
          <cell r="A425">
            <v>1503</v>
          </cell>
        </row>
        <row r="426">
          <cell r="A426">
            <v>1504</v>
          </cell>
        </row>
        <row r="427">
          <cell r="A427">
            <v>1527</v>
          </cell>
        </row>
        <row r="428">
          <cell r="A428">
            <v>1528</v>
          </cell>
        </row>
        <row r="429">
          <cell r="A429">
            <v>1529</v>
          </cell>
        </row>
        <row r="430">
          <cell r="A430">
            <v>1530</v>
          </cell>
        </row>
        <row r="431">
          <cell r="A431">
            <v>1531</v>
          </cell>
        </row>
        <row r="432">
          <cell r="A432">
            <v>1532</v>
          </cell>
        </row>
        <row r="433">
          <cell r="A433">
            <v>1533</v>
          </cell>
        </row>
        <row r="434">
          <cell r="A434">
            <v>1534</v>
          </cell>
        </row>
        <row r="435">
          <cell r="A435">
            <v>1535</v>
          </cell>
        </row>
        <row r="436">
          <cell r="A436">
            <v>1536</v>
          </cell>
        </row>
        <row r="437">
          <cell r="A437">
            <v>1537</v>
          </cell>
        </row>
        <row r="438">
          <cell r="A438">
            <v>1562</v>
          </cell>
        </row>
        <row r="439">
          <cell r="A439">
            <v>1563</v>
          </cell>
        </row>
        <row r="440">
          <cell r="A440">
            <v>1564</v>
          </cell>
        </row>
        <row r="441">
          <cell r="A441">
            <v>1565</v>
          </cell>
        </row>
        <row r="442">
          <cell r="A442">
            <v>1566</v>
          </cell>
        </row>
        <row r="443">
          <cell r="A443">
            <v>1567</v>
          </cell>
        </row>
        <row r="444">
          <cell r="A444">
            <v>1568</v>
          </cell>
        </row>
        <row r="445">
          <cell r="A445">
            <v>1569</v>
          </cell>
        </row>
        <row r="446">
          <cell r="A446">
            <v>1570</v>
          </cell>
        </row>
        <row r="447">
          <cell r="A447">
            <v>1571</v>
          </cell>
        </row>
        <row r="448">
          <cell r="A448">
            <v>1572</v>
          </cell>
        </row>
        <row r="449">
          <cell r="A449">
            <v>1591</v>
          </cell>
        </row>
        <row r="450">
          <cell r="A450">
            <v>1592</v>
          </cell>
        </row>
        <row r="451">
          <cell r="A451">
            <v>1593</v>
          </cell>
        </row>
        <row r="452">
          <cell r="A452">
            <v>1594</v>
          </cell>
        </row>
        <row r="453">
          <cell r="A453">
            <v>1595</v>
          </cell>
        </row>
        <row r="454">
          <cell r="A454">
            <v>1596</v>
          </cell>
        </row>
        <row r="455">
          <cell r="A455">
            <v>1597</v>
          </cell>
        </row>
        <row r="456">
          <cell r="A456">
            <v>1598</v>
          </cell>
        </row>
        <row r="457">
          <cell r="A457">
            <v>1599</v>
          </cell>
        </row>
        <row r="458">
          <cell r="A458">
            <v>1600</v>
          </cell>
        </row>
        <row r="459">
          <cell r="A459">
            <v>1601</v>
          </cell>
        </row>
        <row r="460">
          <cell r="A460">
            <v>1602</v>
          </cell>
        </row>
        <row r="461">
          <cell r="A461">
            <v>1603</v>
          </cell>
        </row>
        <row r="462">
          <cell r="A462">
            <v>1604</v>
          </cell>
        </row>
        <row r="463">
          <cell r="A463">
            <v>1605</v>
          </cell>
        </row>
        <row r="464">
          <cell r="A464">
            <v>1606</v>
          </cell>
        </row>
        <row r="465">
          <cell r="A465">
            <v>1626</v>
          </cell>
        </row>
        <row r="466">
          <cell r="A466">
            <v>1627</v>
          </cell>
        </row>
        <row r="467">
          <cell r="A467">
            <v>1628</v>
          </cell>
        </row>
        <row r="468">
          <cell r="A468">
            <v>1629</v>
          </cell>
        </row>
        <row r="469">
          <cell r="A469">
            <v>1630</v>
          </cell>
        </row>
        <row r="470">
          <cell r="A470">
            <v>1631</v>
          </cell>
        </row>
        <row r="471">
          <cell r="A471">
            <v>1632</v>
          </cell>
        </row>
        <row r="472">
          <cell r="A472">
            <v>1633</v>
          </cell>
        </row>
        <row r="473">
          <cell r="A473">
            <v>1634</v>
          </cell>
        </row>
        <row r="474">
          <cell r="A474">
            <v>1635</v>
          </cell>
        </row>
        <row r="475">
          <cell r="A475">
            <v>1636</v>
          </cell>
        </row>
        <row r="476">
          <cell r="A476">
            <v>1637</v>
          </cell>
        </row>
        <row r="477">
          <cell r="A477">
            <v>1638</v>
          </cell>
        </row>
        <row r="478">
          <cell r="A478">
            <v>1649</v>
          </cell>
        </row>
        <row r="479">
          <cell r="A479">
            <v>1657</v>
          </cell>
        </row>
        <row r="480">
          <cell r="A480">
            <v>1658</v>
          </cell>
        </row>
        <row r="481">
          <cell r="A481">
            <v>1659</v>
          </cell>
        </row>
        <row r="482">
          <cell r="A482">
            <v>1660</v>
          </cell>
        </row>
        <row r="483">
          <cell r="A483">
            <v>1661</v>
          </cell>
        </row>
        <row r="484">
          <cell r="A484">
            <v>1662</v>
          </cell>
        </row>
        <row r="485">
          <cell r="A485">
            <v>1663</v>
          </cell>
        </row>
        <row r="486">
          <cell r="A486">
            <v>1664</v>
          </cell>
        </row>
        <row r="487">
          <cell r="A487">
            <v>1665</v>
          </cell>
        </row>
        <row r="488">
          <cell r="A488">
            <v>1666.2</v>
          </cell>
        </row>
        <row r="489">
          <cell r="A489">
            <v>1667</v>
          </cell>
        </row>
        <row r="490">
          <cell r="A490">
            <v>1668</v>
          </cell>
        </row>
        <row r="491">
          <cell r="A491">
            <v>1671</v>
          </cell>
        </row>
        <row r="492">
          <cell r="A492">
            <v>1672</v>
          </cell>
        </row>
        <row r="493">
          <cell r="A493">
            <v>1673</v>
          </cell>
        </row>
        <row r="494">
          <cell r="A494">
            <v>1677</v>
          </cell>
        </row>
        <row r="495">
          <cell r="A495">
            <v>1678</v>
          </cell>
        </row>
        <row r="496">
          <cell r="A496">
            <v>1679</v>
          </cell>
        </row>
        <row r="497">
          <cell r="A497">
            <v>1683</v>
          </cell>
        </row>
        <row r="498">
          <cell r="A498">
            <v>1684</v>
          </cell>
        </row>
        <row r="499">
          <cell r="A499">
            <v>1685</v>
          </cell>
        </row>
        <row r="500">
          <cell r="A500">
            <v>1686</v>
          </cell>
        </row>
        <row r="501">
          <cell r="A501">
            <v>1687</v>
          </cell>
        </row>
        <row r="502">
          <cell r="A502">
            <v>1688</v>
          </cell>
        </row>
        <row r="503">
          <cell r="A503">
            <v>1689</v>
          </cell>
        </row>
        <row r="504">
          <cell r="A504">
            <v>1690</v>
          </cell>
        </row>
        <row r="505">
          <cell r="A505">
            <v>1691</v>
          </cell>
        </row>
        <row r="506">
          <cell r="A506">
            <v>1692</v>
          </cell>
        </row>
        <row r="507">
          <cell r="A507">
            <v>1693</v>
          </cell>
        </row>
        <row r="508">
          <cell r="A508">
            <v>1694</v>
          </cell>
        </row>
        <row r="509">
          <cell r="A509">
            <v>1695</v>
          </cell>
        </row>
        <row r="510">
          <cell r="A510">
            <v>1696</v>
          </cell>
        </row>
        <row r="511">
          <cell r="A511">
            <v>1697</v>
          </cell>
        </row>
        <row r="512">
          <cell r="A512">
            <v>1698</v>
          </cell>
        </row>
        <row r="513">
          <cell r="A513">
            <v>1699</v>
          </cell>
        </row>
        <row r="514">
          <cell r="A514">
            <v>1700</v>
          </cell>
        </row>
        <row r="515">
          <cell r="A515">
            <v>1701</v>
          </cell>
        </row>
        <row r="516">
          <cell r="A516">
            <v>1706</v>
          </cell>
        </row>
        <row r="517">
          <cell r="A517">
            <v>1707</v>
          </cell>
        </row>
        <row r="518">
          <cell r="A518">
            <v>1708</v>
          </cell>
        </row>
        <row r="519">
          <cell r="A519">
            <v>1709</v>
          </cell>
        </row>
        <row r="520">
          <cell r="A520">
            <v>1710</v>
          </cell>
        </row>
        <row r="521">
          <cell r="A521">
            <v>1711</v>
          </cell>
        </row>
        <row r="522">
          <cell r="A522">
            <v>1712</v>
          </cell>
        </row>
        <row r="523">
          <cell r="A523">
            <v>1713</v>
          </cell>
        </row>
        <row r="524">
          <cell r="A524">
            <v>1714</v>
          </cell>
        </row>
        <row r="525">
          <cell r="A525">
            <v>1715</v>
          </cell>
        </row>
        <row r="526">
          <cell r="A526">
            <v>1716</v>
          </cell>
        </row>
        <row r="527">
          <cell r="A527">
            <v>1717</v>
          </cell>
        </row>
        <row r="528">
          <cell r="A528">
            <v>1718</v>
          </cell>
        </row>
        <row r="529">
          <cell r="A529">
            <v>1719</v>
          </cell>
        </row>
        <row r="530">
          <cell r="A530">
            <v>1720</v>
          </cell>
        </row>
        <row r="531">
          <cell r="A531">
            <v>1721</v>
          </cell>
        </row>
        <row r="532">
          <cell r="A532">
            <v>1722</v>
          </cell>
        </row>
        <row r="533">
          <cell r="A533">
            <v>1728</v>
          </cell>
        </row>
        <row r="534">
          <cell r="A534">
            <v>1729</v>
          </cell>
        </row>
        <row r="535">
          <cell r="A535">
            <v>1730</v>
          </cell>
        </row>
        <row r="536">
          <cell r="A536">
            <v>1731</v>
          </cell>
        </row>
        <row r="537">
          <cell r="A537">
            <v>1732</v>
          </cell>
        </row>
        <row r="538">
          <cell r="A538">
            <v>1733</v>
          </cell>
        </row>
        <row r="539">
          <cell r="A539">
            <v>1734</v>
          </cell>
        </row>
        <row r="540">
          <cell r="A540">
            <v>1735</v>
          </cell>
        </row>
        <row r="541">
          <cell r="A541">
            <v>1736</v>
          </cell>
        </row>
        <row r="542">
          <cell r="A542">
            <v>1737</v>
          </cell>
        </row>
        <row r="543">
          <cell r="A543">
            <v>1738</v>
          </cell>
        </row>
        <row r="544">
          <cell r="A544">
            <v>1739</v>
          </cell>
        </row>
        <row r="545">
          <cell r="A545">
            <v>1740</v>
          </cell>
        </row>
        <row r="546">
          <cell r="A546">
            <v>1742</v>
          </cell>
        </row>
        <row r="547">
          <cell r="A547">
            <v>1743</v>
          </cell>
        </row>
        <row r="548">
          <cell r="A548">
            <v>1744</v>
          </cell>
        </row>
        <row r="549">
          <cell r="A549">
            <v>1745</v>
          </cell>
        </row>
        <row r="550">
          <cell r="A550">
            <v>1746</v>
          </cell>
        </row>
        <row r="551">
          <cell r="A551">
            <v>1747</v>
          </cell>
        </row>
        <row r="552">
          <cell r="A552">
            <v>1748</v>
          </cell>
        </row>
        <row r="553">
          <cell r="A553">
            <v>1749</v>
          </cell>
        </row>
        <row r="554">
          <cell r="A554">
            <v>1750</v>
          </cell>
        </row>
        <row r="555">
          <cell r="A555">
            <v>1751</v>
          </cell>
        </row>
        <row r="556">
          <cell r="A556">
            <v>1752</v>
          </cell>
        </row>
        <row r="557">
          <cell r="A557">
            <v>1753</v>
          </cell>
        </row>
        <row r="558">
          <cell r="A558">
            <v>1754</v>
          </cell>
        </row>
        <row r="559">
          <cell r="A559">
            <v>1755</v>
          </cell>
        </row>
        <row r="560">
          <cell r="A560">
            <v>1756</v>
          </cell>
        </row>
        <row r="561">
          <cell r="A561">
            <v>1757</v>
          </cell>
        </row>
        <row r="562">
          <cell r="A562">
            <v>1758</v>
          </cell>
        </row>
        <row r="563">
          <cell r="A563">
            <v>1759</v>
          </cell>
        </row>
        <row r="564">
          <cell r="A564">
            <v>1761</v>
          </cell>
        </row>
        <row r="565">
          <cell r="A565">
            <v>1762</v>
          </cell>
        </row>
        <row r="566">
          <cell r="A566">
            <v>1763</v>
          </cell>
        </row>
        <row r="567">
          <cell r="A567">
            <v>1764</v>
          </cell>
        </row>
        <row r="568">
          <cell r="A568">
            <v>1765</v>
          </cell>
        </row>
        <row r="569">
          <cell r="A569">
            <v>1766</v>
          </cell>
        </row>
        <row r="570">
          <cell r="A570">
            <v>1767</v>
          </cell>
        </row>
        <row r="571">
          <cell r="A571">
            <v>1768</v>
          </cell>
        </row>
        <row r="572">
          <cell r="A572">
            <v>1769</v>
          </cell>
        </row>
        <row r="573">
          <cell r="A573">
            <v>1770</v>
          </cell>
        </row>
        <row r="574">
          <cell r="A574">
            <v>1771</v>
          </cell>
        </row>
        <row r="575">
          <cell r="A575">
            <v>1772</v>
          </cell>
        </row>
        <row r="576">
          <cell r="A576">
            <v>1773</v>
          </cell>
        </row>
        <row r="577">
          <cell r="A577">
            <v>1774</v>
          </cell>
        </row>
        <row r="578">
          <cell r="A578">
            <v>1775</v>
          </cell>
        </row>
        <row r="579">
          <cell r="A579">
            <v>1777</v>
          </cell>
        </row>
        <row r="580">
          <cell r="A580">
            <v>1778</v>
          </cell>
        </row>
        <row r="581">
          <cell r="A581">
            <v>1779</v>
          </cell>
        </row>
        <row r="582">
          <cell r="A582">
            <v>1780</v>
          </cell>
        </row>
        <row r="583">
          <cell r="A583">
            <v>1781</v>
          </cell>
        </row>
        <row r="584">
          <cell r="A584">
            <v>1782</v>
          </cell>
        </row>
        <row r="585">
          <cell r="A585">
            <v>1783</v>
          </cell>
        </row>
        <row r="586">
          <cell r="A586">
            <v>1784</v>
          </cell>
        </row>
        <row r="587">
          <cell r="A587">
            <v>1785</v>
          </cell>
        </row>
        <row r="588">
          <cell r="A588">
            <v>1786</v>
          </cell>
        </row>
        <row r="589">
          <cell r="A589">
            <v>1788</v>
          </cell>
        </row>
        <row r="590">
          <cell r="A590">
            <v>1789</v>
          </cell>
        </row>
        <row r="591">
          <cell r="A591">
            <v>1790</v>
          </cell>
        </row>
        <row r="592">
          <cell r="A592">
            <v>1791</v>
          </cell>
        </row>
        <row r="593">
          <cell r="A593">
            <v>1792</v>
          </cell>
        </row>
        <row r="594">
          <cell r="A594">
            <v>1793</v>
          </cell>
        </row>
        <row r="595">
          <cell r="A595">
            <v>1794</v>
          </cell>
        </row>
        <row r="596">
          <cell r="A596">
            <v>1795</v>
          </cell>
        </row>
        <row r="597">
          <cell r="A597">
            <v>1796</v>
          </cell>
        </row>
        <row r="598">
          <cell r="A598">
            <v>1797</v>
          </cell>
        </row>
        <row r="599">
          <cell r="A599">
            <v>1799</v>
          </cell>
        </row>
        <row r="600">
          <cell r="A600">
            <v>1800</v>
          </cell>
        </row>
        <row r="601">
          <cell r="A601">
            <v>1801</v>
          </cell>
        </row>
        <row r="602">
          <cell r="A602">
            <v>1802</v>
          </cell>
        </row>
        <row r="603">
          <cell r="A603">
            <v>1803</v>
          </cell>
        </row>
        <row r="604">
          <cell r="A604">
            <v>1804</v>
          </cell>
        </row>
        <row r="605">
          <cell r="A605">
            <v>1806</v>
          </cell>
        </row>
        <row r="606">
          <cell r="A606">
            <v>1807</v>
          </cell>
        </row>
        <row r="607">
          <cell r="A607">
            <v>1808</v>
          </cell>
        </row>
        <row r="608">
          <cell r="A608">
            <v>1809</v>
          </cell>
        </row>
        <row r="609">
          <cell r="A609">
            <v>1810</v>
          </cell>
        </row>
        <row r="610">
          <cell r="A610">
            <v>1811</v>
          </cell>
        </row>
        <row r="611">
          <cell r="A611">
            <v>1812</v>
          </cell>
        </row>
        <row r="612">
          <cell r="A612">
            <v>1813</v>
          </cell>
        </row>
        <row r="613">
          <cell r="A613">
            <v>1814</v>
          </cell>
        </row>
        <row r="614">
          <cell r="A614">
            <v>1815</v>
          </cell>
        </row>
        <row r="615">
          <cell r="A615">
            <v>1816</v>
          </cell>
        </row>
        <row r="616">
          <cell r="A616">
            <v>1817</v>
          </cell>
        </row>
        <row r="617">
          <cell r="A617">
            <v>1818</v>
          </cell>
        </row>
        <row r="618">
          <cell r="A618">
            <v>1819</v>
          </cell>
        </row>
        <row r="619">
          <cell r="A619">
            <v>1820</v>
          </cell>
        </row>
        <row r="620">
          <cell r="A620">
            <v>1821</v>
          </cell>
        </row>
        <row r="621">
          <cell r="A621">
            <v>1823</v>
          </cell>
        </row>
        <row r="622">
          <cell r="A622">
            <v>1824</v>
          </cell>
        </row>
        <row r="623">
          <cell r="A623">
            <v>1825</v>
          </cell>
        </row>
        <row r="624">
          <cell r="A624">
            <v>1826</v>
          </cell>
        </row>
        <row r="625">
          <cell r="A625">
            <v>1827</v>
          </cell>
        </row>
        <row r="626">
          <cell r="A626">
            <v>1828</v>
          </cell>
        </row>
        <row r="627">
          <cell r="A627">
            <v>1829</v>
          </cell>
        </row>
        <row r="628">
          <cell r="A628">
            <v>1830</v>
          </cell>
        </row>
        <row r="629">
          <cell r="A629">
            <v>1831</v>
          </cell>
        </row>
        <row r="630">
          <cell r="A630">
            <v>1832</v>
          </cell>
        </row>
        <row r="631">
          <cell r="A631">
            <v>1833</v>
          </cell>
        </row>
        <row r="632">
          <cell r="A632">
            <v>1834</v>
          </cell>
        </row>
        <row r="633">
          <cell r="A633">
            <v>1835</v>
          </cell>
        </row>
        <row r="634">
          <cell r="A634">
            <v>1836</v>
          </cell>
        </row>
        <row r="635">
          <cell r="A635">
            <v>1837</v>
          </cell>
        </row>
        <row r="636">
          <cell r="A636">
            <v>1838</v>
          </cell>
        </row>
        <row r="637">
          <cell r="A637">
            <v>1839</v>
          </cell>
        </row>
        <row r="638">
          <cell r="A638">
            <v>1840</v>
          </cell>
        </row>
        <row r="639">
          <cell r="A639">
            <v>1841</v>
          </cell>
        </row>
        <row r="640">
          <cell r="A640">
            <v>1842</v>
          </cell>
        </row>
        <row r="641">
          <cell r="A641">
            <v>1843</v>
          </cell>
        </row>
        <row r="642">
          <cell r="A642">
            <v>1844</v>
          </cell>
        </row>
        <row r="643">
          <cell r="A643">
            <v>1845</v>
          </cell>
        </row>
        <row r="644">
          <cell r="A644">
            <v>1846</v>
          </cell>
        </row>
        <row r="645">
          <cell r="A645">
            <v>1849</v>
          </cell>
        </row>
        <row r="646">
          <cell r="A646">
            <v>1850</v>
          </cell>
        </row>
        <row r="647">
          <cell r="A647">
            <v>1851</v>
          </cell>
        </row>
        <row r="648">
          <cell r="A648">
            <v>1852</v>
          </cell>
        </row>
        <row r="649">
          <cell r="A649">
            <v>1853</v>
          </cell>
        </row>
        <row r="650">
          <cell r="A650">
            <v>1854</v>
          </cell>
        </row>
        <row r="651">
          <cell r="A651">
            <v>1855</v>
          </cell>
        </row>
        <row r="652">
          <cell r="A652">
            <v>1856</v>
          </cell>
        </row>
        <row r="653">
          <cell r="A653">
            <v>1857</v>
          </cell>
        </row>
        <row r="654">
          <cell r="A654">
            <v>1858</v>
          </cell>
        </row>
        <row r="655">
          <cell r="A655">
            <v>1860</v>
          </cell>
        </row>
        <row r="656">
          <cell r="A656">
            <v>1861</v>
          </cell>
        </row>
        <row r="657">
          <cell r="A657">
            <v>1862</v>
          </cell>
        </row>
        <row r="658">
          <cell r="A658">
            <v>1863</v>
          </cell>
        </row>
        <row r="659">
          <cell r="A659">
            <v>1864</v>
          </cell>
        </row>
        <row r="660">
          <cell r="A660">
            <v>1865</v>
          </cell>
        </row>
        <row r="661">
          <cell r="A661">
            <v>1866</v>
          </cell>
        </row>
        <row r="662">
          <cell r="A662">
            <v>1867</v>
          </cell>
        </row>
        <row r="663">
          <cell r="A663">
            <v>1868</v>
          </cell>
        </row>
        <row r="664">
          <cell r="A664">
            <v>1869</v>
          </cell>
        </row>
        <row r="665">
          <cell r="A665">
            <v>1870</v>
          </cell>
        </row>
        <row r="666">
          <cell r="A666">
            <v>1872</v>
          </cell>
        </row>
        <row r="667">
          <cell r="A667">
            <v>1873</v>
          </cell>
        </row>
        <row r="668">
          <cell r="A668">
            <v>1874</v>
          </cell>
        </row>
        <row r="669">
          <cell r="A669">
            <v>1875</v>
          </cell>
        </row>
        <row r="670">
          <cell r="A670">
            <v>1876</v>
          </cell>
        </row>
        <row r="671">
          <cell r="A671">
            <v>1877</v>
          </cell>
        </row>
        <row r="672">
          <cell r="A672">
            <v>1878</v>
          </cell>
        </row>
        <row r="673">
          <cell r="A673">
            <v>1879</v>
          </cell>
        </row>
        <row r="674">
          <cell r="A674">
            <v>1880</v>
          </cell>
        </row>
        <row r="675">
          <cell r="A675">
            <v>1881</v>
          </cell>
        </row>
        <row r="676">
          <cell r="A676">
            <v>1882</v>
          </cell>
        </row>
        <row r="677">
          <cell r="A677">
            <v>1883</v>
          </cell>
        </row>
        <row r="678">
          <cell r="A678">
            <v>1884</v>
          </cell>
        </row>
        <row r="679">
          <cell r="A679">
            <v>1885</v>
          </cell>
        </row>
        <row r="680">
          <cell r="A680">
            <v>1886</v>
          </cell>
        </row>
        <row r="681">
          <cell r="A681">
            <v>1887</v>
          </cell>
        </row>
        <row r="682">
          <cell r="A682">
            <v>1888</v>
          </cell>
        </row>
        <row r="683">
          <cell r="A683">
            <v>1889</v>
          </cell>
        </row>
        <row r="684">
          <cell r="A684">
            <v>1890</v>
          </cell>
        </row>
        <row r="685">
          <cell r="A685">
            <v>1891</v>
          </cell>
        </row>
        <row r="686">
          <cell r="A686">
            <v>1892</v>
          </cell>
        </row>
        <row r="687">
          <cell r="A687">
            <v>1893</v>
          </cell>
        </row>
        <row r="688">
          <cell r="A688">
            <v>1894</v>
          </cell>
        </row>
        <row r="689">
          <cell r="A689">
            <v>1897</v>
          </cell>
        </row>
        <row r="690">
          <cell r="A690">
            <v>1898</v>
          </cell>
        </row>
        <row r="691">
          <cell r="A691">
            <v>1899</v>
          </cell>
        </row>
        <row r="692">
          <cell r="A692">
            <v>1900</v>
          </cell>
        </row>
        <row r="693">
          <cell r="A693">
            <v>1901</v>
          </cell>
        </row>
        <row r="694">
          <cell r="A694">
            <v>1902</v>
          </cell>
        </row>
        <row r="695">
          <cell r="A695">
            <v>1903</v>
          </cell>
        </row>
        <row r="696">
          <cell r="A696">
            <v>1904</v>
          </cell>
        </row>
        <row r="697">
          <cell r="A697">
            <v>1905</v>
          </cell>
        </row>
        <row r="698">
          <cell r="A698">
            <v>1906</v>
          </cell>
        </row>
        <row r="699">
          <cell r="A699">
            <v>1907</v>
          </cell>
        </row>
        <row r="700">
          <cell r="A700">
            <v>1908</v>
          </cell>
        </row>
        <row r="701">
          <cell r="A701">
            <v>1909</v>
          </cell>
        </row>
        <row r="702">
          <cell r="A702">
            <v>1910</v>
          </cell>
        </row>
        <row r="703">
          <cell r="A703">
            <v>1912</v>
          </cell>
        </row>
        <row r="704">
          <cell r="A704">
            <v>1913</v>
          </cell>
        </row>
        <row r="705">
          <cell r="A705">
            <v>1914</v>
          </cell>
        </row>
        <row r="706">
          <cell r="A706">
            <v>1915</v>
          </cell>
        </row>
        <row r="707">
          <cell r="A707">
            <v>1916</v>
          </cell>
        </row>
        <row r="708">
          <cell r="A708">
            <v>1917</v>
          </cell>
        </row>
        <row r="709">
          <cell r="A709">
            <v>1918</v>
          </cell>
        </row>
        <row r="710">
          <cell r="A710">
            <v>1919</v>
          </cell>
        </row>
        <row r="711">
          <cell r="A711">
            <v>1921</v>
          </cell>
        </row>
        <row r="712">
          <cell r="A712">
            <v>1922</v>
          </cell>
        </row>
        <row r="713">
          <cell r="A713">
            <v>1923</v>
          </cell>
        </row>
        <row r="714">
          <cell r="A714">
            <v>1924</v>
          </cell>
        </row>
        <row r="715">
          <cell r="A715">
            <v>1925</v>
          </cell>
        </row>
        <row r="716">
          <cell r="A716">
            <v>1926</v>
          </cell>
        </row>
        <row r="717">
          <cell r="A717">
            <v>1927</v>
          </cell>
        </row>
        <row r="718">
          <cell r="A718">
            <v>1928</v>
          </cell>
        </row>
        <row r="719">
          <cell r="A719">
            <v>1929</v>
          </cell>
        </row>
        <row r="720">
          <cell r="A720">
            <v>1930</v>
          </cell>
        </row>
        <row r="721">
          <cell r="A721">
            <v>1931</v>
          </cell>
        </row>
        <row r="722">
          <cell r="A722">
            <v>1932</v>
          </cell>
        </row>
        <row r="723">
          <cell r="A723">
            <v>1933</v>
          </cell>
        </row>
        <row r="724">
          <cell r="A724">
            <v>1934</v>
          </cell>
        </row>
        <row r="725">
          <cell r="A725">
            <v>1935</v>
          </cell>
        </row>
        <row r="726">
          <cell r="A726">
            <v>1936</v>
          </cell>
        </row>
        <row r="727">
          <cell r="A727">
            <v>1937</v>
          </cell>
        </row>
        <row r="728">
          <cell r="A728">
            <v>1938</v>
          </cell>
        </row>
        <row r="729">
          <cell r="A729">
            <v>1939</v>
          </cell>
        </row>
        <row r="730">
          <cell r="A730">
            <v>1940</v>
          </cell>
        </row>
        <row r="731">
          <cell r="A731">
            <v>1941</v>
          </cell>
        </row>
        <row r="732">
          <cell r="A732">
            <v>1942</v>
          </cell>
        </row>
        <row r="733">
          <cell r="A733">
            <v>1943</v>
          </cell>
        </row>
        <row r="734">
          <cell r="A734">
            <v>1944</v>
          </cell>
        </row>
        <row r="735">
          <cell r="A735">
            <v>1945</v>
          </cell>
        </row>
        <row r="736">
          <cell r="A736">
            <v>1946</v>
          </cell>
        </row>
        <row r="737">
          <cell r="A737">
            <v>1948</v>
          </cell>
        </row>
        <row r="738">
          <cell r="A738">
            <v>1949</v>
          </cell>
        </row>
        <row r="739">
          <cell r="A739">
            <v>1950</v>
          </cell>
        </row>
        <row r="740">
          <cell r="A740">
            <v>1951</v>
          </cell>
        </row>
        <row r="741">
          <cell r="A741">
            <v>1952</v>
          </cell>
        </row>
        <row r="742">
          <cell r="A742">
            <v>1953</v>
          </cell>
        </row>
        <row r="743">
          <cell r="A743">
            <v>1954</v>
          </cell>
        </row>
        <row r="744">
          <cell r="A744">
            <v>1955</v>
          </cell>
        </row>
        <row r="745">
          <cell r="A745">
            <v>1956</v>
          </cell>
        </row>
        <row r="746">
          <cell r="A746">
            <v>1957</v>
          </cell>
        </row>
        <row r="747">
          <cell r="A747">
            <v>1958</v>
          </cell>
        </row>
        <row r="748">
          <cell r="A748">
            <v>1959</v>
          </cell>
        </row>
        <row r="749">
          <cell r="A749">
            <v>1960</v>
          </cell>
        </row>
        <row r="750">
          <cell r="A750">
            <v>1961</v>
          </cell>
        </row>
        <row r="751">
          <cell r="A751">
            <v>1962</v>
          </cell>
        </row>
        <row r="752">
          <cell r="A752">
            <v>1963</v>
          </cell>
        </row>
        <row r="753">
          <cell r="A753">
            <v>1964</v>
          </cell>
        </row>
        <row r="754">
          <cell r="A754">
            <v>1965</v>
          </cell>
        </row>
        <row r="755">
          <cell r="A755">
            <v>1967</v>
          </cell>
        </row>
        <row r="756">
          <cell r="A756">
            <v>1968</v>
          </cell>
        </row>
        <row r="757">
          <cell r="A757">
            <v>1969</v>
          </cell>
        </row>
        <row r="758">
          <cell r="A758">
            <v>1970</v>
          </cell>
        </row>
        <row r="759">
          <cell r="A759">
            <v>1971</v>
          </cell>
        </row>
        <row r="760">
          <cell r="A760">
            <v>1972</v>
          </cell>
        </row>
        <row r="761">
          <cell r="A761">
            <v>1973</v>
          </cell>
        </row>
        <row r="762">
          <cell r="A762">
            <v>1974</v>
          </cell>
        </row>
        <row r="763">
          <cell r="A763">
            <v>1975</v>
          </cell>
        </row>
        <row r="764">
          <cell r="A764">
            <v>1976</v>
          </cell>
        </row>
        <row r="765">
          <cell r="A765">
            <v>1977</v>
          </cell>
        </row>
        <row r="766">
          <cell r="A766">
            <v>1978</v>
          </cell>
        </row>
        <row r="767">
          <cell r="A767">
            <v>1979</v>
          </cell>
        </row>
        <row r="768">
          <cell r="A768">
            <v>1980</v>
          </cell>
        </row>
        <row r="769">
          <cell r="A769">
            <v>1981</v>
          </cell>
        </row>
        <row r="770">
          <cell r="A770">
            <v>1982</v>
          </cell>
        </row>
        <row r="771">
          <cell r="A771">
            <v>1983</v>
          </cell>
        </row>
        <row r="772">
          <cell r="A772">
            <v>1984</v>
          </cell>
        </row>
        <row r="773">
          <cell r="A773">
            <v>1985</v>
          </cell>
        </row>
        <row r="774">
          <cell r="A774">
            <v>1986</v>
          </cell>
        </row>
        <row r="775">
          <cell r="A775">
            <v>1987</v>
          </cell>
        </row>
        <row r="776">
          <cell r="A776">
            <v>1988</v>
          </cell>
        </row>
        <row r="777">
          <cell r="A777">
            <v>1989</v>
          </cell>
        </row>
        <row r="778">
          <cell r="A778">
            <v>1990</v>
          </cell>
        </row>
        <row r="779">
          <cell r="A779">
            <v>1991</v>
          </cell>
        </row>
        <row r="780">
          <cell r="A780">
            <v>1992</v>
          </cell>
        </row>
        <row r="781">
          <cell r="A781">
            <v>1993</v>
          </cell>
        </row>
        <row r="782">
          <cell r="A782">
            <v>1994</v>
          </cell>
        </row>
        <row r="783">
          <cell r="A783">
            <v>1995</v>
          </cell>
        </row>
        <row r="784">
          <cell r="A784">
            <v>1996</v>
          </cell>
        </row>
        <row r="785">
          <cell r="A785">
            <v>1997</v>
          </cell>
        </row>
        <row r="786">
          <cell r="A786">
            <v>1998</v>
          </cell>
        </row>
        <row r="787">
          <cell r="A787">
            <v>1999</v>
          </cell>
        </row>
        <row r="788">
          <cell r="A788">
            <v>2000</v>
          </cell>
        </row>
        <row r="789">
          <cell r="A789">
            <v>2001</v>
          </cell>
        </row>
        <row r="790">
          <cell r="A790">
            <v>2002</v>
          </cell>
        </row>
        <row r="791">
          <cell r="A791">
            <v>2003</v>
          </cell>
        </row>
        <row r="792">
          <cell r="A792">
            <v>2004</v>
          </cell>
        </row>
        <row r="793">
          <cell r="A793">
            <v>2005</v>
          </cell>
        </row>
        <row r="794">
          <cell r="A794">
            <v>2006</v>
          </cell>
        </row>
        <row r="795">
          <cell r="A795">
            <v>2007</v>
          </cell>
        </row>
        <row r="796">
          <cell r="A796">
            <v>2008</v>
          </cell>
        </row>
        <row r="797">
          <cell r="A797">
            <v>2009</v>
          </cell>
        </row>
        <row r="798">
          <cell r="A798">
            <v>2010</v>
          </cell>
        </row>
        <row r="799">
          <cell r="A799">
            <v>2011</v>
          </cell>
        </row>
        <row r="800">
          <cell r="A800">
            <v>2012</v>
          </cell>
        </row>
        <row r="801">
          <cell r="A801">
            <v>2013</v>
          </cell>
        </row>
        <row r="802">
          <cell r="A802">
            <v>2014</v>
          </cell>
        </row>
        <row r="803">
          <cell r="A803">
            <v>2015</v>
          </cell>
        </row>
        <row r="804">
          <cell r="A804">
            <v>2016</v>
          </cell>
        </row>
        <row r="805">
          <cell r="A805">
            <v>2017</v>
          </cell>
        </row>
        <row r="806">
          <cell r="A806">
            <v>2018.2</v>
          </cell>
        </row>
        <row r="807">
          <cell r="A807">
            <v>2019</v>
          </cell>
        </row>
        <row r="808">
          <cell r="A808">
            <v>2020</v>
          </cell>
        </row>
        <row r="809">
          <cell r="A809">
            <v>2021</v>
          </cell>
        </row>
        <row r="810">
          <cell r="A810">
            <v>2022</v>
          </cell>
        </row>
        <row r="811">
          <cell r="A811">
            <v>2023</v>
          </cell>
        </row>
        <row r="812">
          <cell r="A812">
            <v>2024</v>
          </cell>
        </row>
        <row r="813">
          <cell r="A813">
            <v>2025</v>
          </cell>
        </row>
        <row r="814">
          <cell r="A814">
            <v>2029</v>
          </cell>
        </row>
        <row r="815">
          <cell r="A815">
            <v>2030</v>
          </cell>
        </row>
        <row r="816">
          <cell r="A816">
            <v>2031</v>
          </cell>
        </row>
        <row r="817">
          <cell r="A817">
            <v>2032</v>
          </cell>
        </row>
        <row r="818">
          <cell r="A818">
            <v>2033</v>
          </cell>
        </row>
        <row r="819">
          <cell r="A819">
            <v>2034</v>
          </cell>
        </row>
        <row r="820">
          <cell r="A820">
            <v>2035</v>
          </cell>
        </row>
        <row r="821">
          <cell r="A821">
            <v>2036</v>
          </cell>
        </row>
        <row r="822">
          <cell r="A822">
            <v>2037</v>
          </cell>
        </row>
        <row r="823">
          <cell r="A823">
            <v>2038</v>
          </cell>
        </row>
        <row r="824">
          <cell r="A824">
            <v>2039</v>
          </cell>
        </row>
        <row r="825">
          <cell r="A825">
            <v>2045</v>
          </cell>
        </row>
        <row r="826">
          <cell r="A826">
            <v>2046</v>
          </cell>
        </row>
        <row r="827">
          <cell r="A827">
            <v>2047</v>
          </cell>
        </row>
        <row r="828">
          <cell r="A828">
            <v>2048</v>
          </cell>
        </row>
        <row r="829">
          <cell r="A829">
            <v>2049</v>
          </cell>
        </row>
        <row r="830">
          <cell r="A830">
            <v>2050</v>
          </cell>
        </row>
        <row r="831">
          <cell r="A831">
            <v>2051</v>
          </cell>
        </row>
        <row r="832">
          <cell r="A832">
            <v>2053</v>
          </cell>
        </row>
        <row r="833">
          <cell r="A833">
            <v>2054</v>
          </cell>
        </row>
        <row r="834">
          <cell r="A834">
            <v>2055</v>
          </cell>
        </row>
        <row r="835">
          <cell r="A835">
            <v>2057</v>
          </cell>
        </row>
        <row r="836">
          <cell r="A836">
            <v>2058</v>
          </cell>
        </row>
        <row r="837">
          <cell r="A837">
            <v>2059</v>
          </cell>
        </row>
        <row r="838">
          <cell r="A838">
            <v>2060</v>
          </cell>
        </row>
        <row r="839">
          <cell r="A839">
            <v>2061</v>
          </cell>
        </row>
        <row r="840">
          <cell r="A840">
            <v>2062</v>
          </cell>
        </row>
        <row r="841">
          <cell r="A841">
            <v>2063</v>
          </cell>
        </row>
        <row r="842">
          <cell r="A842">
            <v>2064</v>
          </cell>
        </row>
        <row r="843">
          <cell r="A843">
            <v>2065</v>
          </cell>
        </row>
        <row r="844">
          <cell r="A844">
            <v>2066</v>
          </cell>
        </row>
        <row r="845">
          <cell r="A845">
            <v>2067</v>
          </cell>
        </row>
        <row r="846">
          <cell r="A846">
            <v>2071</v>
          </cell>
        </row>
        <row r="847">
          <cell r="A847">
            <v>2072</v>
          </cell>
        </row>
        <row r="848">
          <cell r="A848">
            <v>2073</v>
          </cell>
        </row>
        <row r="849">
          <cell r="A849">
            <v>2074</v>
          </cell>
        </row>
        <row r="850">
          <cell r="A850">
            <v>2075</v>
          </cell>
        </row>
        <row r="851">
          <cell r="A851">
            <v>2076</v>
          </cell>
        </row>
        <row r="852">
          <cell r="A852">
            <v>2082</v>
          </cell>
        </row>
        <row r="853">
          <cell r="A853">
            <v>2204</v>
          </cell>
        </row>
        <row r="854">
          <cell r="A854">
            <v>2205</v>
          </cell>
        </row>
        <row r="855">
          <cell r="A855">
            <v>2206</v>
          </cell>
        </row>
        <row r="856">
          <cell r="A856">
            <v>2207</v>
          </cell>
        </row>
        <row r="857">
          <cell r="A857">
            <v>2208</v>
          </cell>
        </row>
        <row r="858">
          <cell r="A858">
            <v>2209</v>
          </cell>
        </row>
        <row r="859">
          <cell r="A859">
            <v>2210</v>
          </cell>
        </row>
        <row r="860">
          <cell r="A860">
            <v>2211</v>
          </cell>
        </row>
        <row r="861">
          <cell r="A861">
            <v>2212</v>
          </cell>
        </row>
        <row r="862">
          <cell r="A862">
            <v>2213</v>
          </cell>
        </row>
        <row r="863">
          <cell r="A863">
            <v>2214</v>
          </cell>
        </row>
        <row r="864">
          <cell r="A864">
            <v>2215</v>
          </cell>
        </row>
        <row r="865">
          <cell r="A865">
            <v>2216</v>
          </cell>
        </row>
        <row r="866">
          <cell r="A866">
            <v>2219</v>
          </cell>
        </row>
        <row r="867">
          <cell r="A867">
            <v>2220</v>
          </cell>
        </row>
        <row r="868">
          <cell r="A868">
            <v>2221</v>
          </cell>
        </row>
        <row r="869">
          <cell r="A869">
            <v>2222</v>
          </cell>
        </row>
        <row r="870">
          <cell r="A870">
            <v>2223</v>
          </cell>
        </row>
        <row r="871">
          <cell r="A871">
            <v>2224</v>
          </cell>
        </row>
        <row r="872">
          <cell r="A872">
            <v>2232</v>
          </cell>
        </row>
        <row r="873">
          <cell r="A873">
            <v>2233</v>
          </cell>
        </row>
        <row r="874">
          <cell r="A874">
            <v>2234</v>
          </cell>
        </row>
        <row r="875">
          <cell r="A875">
            <v>2235</v>
          </cell>
        </row>
        <row r="876">
          <cell r="A876">
            <v>2236</v>
          </cell>
        </row>
        <row r="877">
          <cell r="A877">
            <v>2237</v>
          </cell>
        </row>
        <row r="878">
          <cell r="A878">
            <v>2238</v>
          </cell>
        </row>
        <row r="879">
          <cell r="A879">
            <v>2239</v>
          </cell>
        </row>
        <row r="880">
          <cell r="A880">
            <v>2240</v>
          </cell>
        </row>
        <row r="881">
          <cell r="A881">
            <v>2241</v>
          </cell>
        </row>
        <row r="882">
          <cell r="A882">
            <v>2242</v>
          </cell>
        </row>
        <row r="883">
          <cell r="A883">
            <v>2243</v>
          </cell>
        </row>
        <row r="884">
          <cell r="A884">
            <v>2244</v>
          </cell>
        </row>
        <row r="885">
          <cell r="A885">
            <v>4402</v>
          </cell>
        </row>
        <row r="886">
          <cell r="A886">
            <v>4403</v>
          </cell>
        </row>
        <row r="887">
          <cell r="A887">
            <v>4404</v>
          </cell>
        </row>
        <row r="888">
          <cell r="A888">
            <v>4429</v>
          </cell>
        </row>
        <row r="889">
          <cell r="A889">
            <v>4433</v>
          </cell>
        </row>
        <row r="890">
          <cell r="A890">
            <v>4437</v>
          </cell>
        </row>
        <row r="891">
          <cell r="A891">
            <v>4438</v>
          </cell>
        </row>
        <row r="892">
          <cell r="A892">
            <v>4439</v>
          </cell>
        </row>
        <row r="893">
          <cell r="A893">
            <v>4440</v>
          </cell>
        </row>
        <row r="894">
          <cell r="A894">
            <v>4441</v>
          </cell>
        </row>
        <row r="895">
          <cell r="A895">
            <v>4461</v>
          </cell>
        </row>
        <row r="896">
          <cell r="A896">
            <v>4462</v>
          </cell>
        </row>
        <row r="897">
          <cell r="A897">
            <v>4463</v>
          </cell>
        </row>
        <row r="898">
          <cell r="A898">
            <v>4464</v>
          </cell>
        </row>
        <row r="899">
          <cell r="A899">
            <v>4465</v>
          </cell>
        </row>
        <row r="900">
          <cell r="A900">
            <v>4466</v>
          </cell>
        </row>
        <row r="901">
          <cell r="A901">
            <v>4467</v>
          </cell>
        </row>
        <row r="902">
          <cell r="A902">
            <v>4468</v>
          </cell>
        </row>
        <row r="903">
          <cell r="A903">
            <v>4470</v>
          </cell>
        </row>
        <row r="904">
          <cell r="A904">
            <v>4471</v>
          </cell>
        </row>
        <row r="905">
          <cell r="A905">
            <v>4472</v>
          </cell>
        </row>
        <row r="906">
          <cell r="A906">
            <v>4473</v>
          </cell>
        </row>
        <row r="907">
          <cell r="A907">
            <v>4474</v>
          </cell>
        </row>
        <row r="908">
          <cell r="A908">
            <v>4494</v>
          </cell>
        </row>
        <row r="909">
          <cell r="A909">
            <v>4495</v>
          </cell>
        </row>
        <row r="910">
          <cell r="A910">
            <v>4496</v>
          </cell>
        </row>
        <row r="911">
          <cell r="A911">
            <v>4497</v>
          </cell>
        </row>
        <row r="912">
          <cell r="A912">
            <v>4498</v>
          </cell>
        </row>
        <row r="913">
          <cell r="A913">
            <v>4499</v>
          </cell>
        </row>
        <row r="914">
          <cell r="A914">
            <v>4500</v>
          </cell>
        </row>
        <row r="915">
          <cell r="A915">
            <v>4501</v>
          </cell>
        </row>
        <row r="916">
          <cell r="A916">
            <v>4502</v>
          </cell>
        </row>
        <row r="917">
          <cell r="A917">
            <v>4503</v>
          </cell>
        </row>
        <row r="918">
          <cell r="A918">
            <v>4504</v>
          </cell>
        </row>
        <row r="919">
          <cell r="A919">
            <v>4505</v>
          </cell>
        </row>
        <row r="920">
          <cell r="A920">
            <v>4506</v>
          </cell>
        </row>
        <row r="921">
          <cell r="A921">
            <v>4507</v>
          </cell>
        </row>
        <row r="922">
          <cell r="A922">
            <v>4508</v>
          </cell>
        </row>
        <row r="923">
          <cell r="A923">
            <v>4524</v>
          </cell>
        </row>
        <row r="924">
          <cell r="A924">
            <v>4525</v>
          </cell>
        </row>
        <row r="925">
          <cell r="A925">
            <v>4526</v>
          </cell>
        </row>
        <row r="926">
          <cell r="A926">
            <v>4527</v>
          </cell>
        </row>
        <row r="927">
          <cell r="A927">
            <v>4528</v>
          </cell>
        </row>
        <row r="928">
          <cell r="A928">
            <v>4529</v>
          </cell>
        </row>
        <row r="929">
          <cell r="A929">
            <v>4530</v>
          </cell>
        </row>
        <row r="930">
          <cell r="A930">
            <v>4531</v>
          </cell>
        </row>
        <row r="931">
          <cell r="A931">
            <v>4532</v>
          </cell>
        </row>
        <row r="932">
          <cell r="A932">
            <v>4533</v>
          </cell>
        </row>
        <row r="933">
          <cell r="A933">
            <v>4534</v>
          </cell>
        </row>
        <row r="934">
          <cell r="A934">
            <v>4535</v>
          </cell>
        </row>
        <row r="935">
          <cell r="A935">
            <v>4536</v>
          </cell>
        </row>
        <row r="936">
          <cell r="A936">
            <v>4537</v>
          </cell>
        </row>
        <row r="937">
          <cell r="A937">
            <v>4552</v>
          </cell>
        </row>
        <row r="938">
          <cell r="A938">
            <v>4553</v>
          </cell>
        </row>
        <row r="939">
          <cell r="A939">
            <v>4554</v>
          </cell>
        </row>
        <row r="940">
          <cell r="A940">
            <v>4555</v>
          </cell>
        </row>
        <row r="941">
          <cell r="A941">
            <v>4556</v>
          </cell>
        </row>
        <row r="942">
          <cell r="A942">
            <v>4557</v>
          </cell>
        </row>
        <row r="943">
          <cell r="A943">
            <v>4558</v>
          </cell>
        </row>
        <row r="944">
          <cell r="A944">
            <v>4559</v>
          </cell>
        </row>
        <row r="945">
          <cell r="A945">
            <v>4560</v>
          </cell>
        </row>
        <row r="946">
          <cell r="A946">
            <v>4561</v>
          </cell>
        </row>
        <row r="947">
          <cell r="A947">
            <v>4577</v>
          </cell>
        </row>
        <row r="948">
          <cell r="A948">
            <v>4578</v>
          </cell>
        </row>
        <row r="949">
          <cell r="A949">
            <v>4579</v>
          </cell>
        </row>
        <row r="950">
          <cell r="A950">
            <v>4580</v>
          </cell>
        </row>
        <row r="951">
          <cell r="A951">
            <v>4581</v>
          </cell>
        </row>
        <row r="952">
          <cell r="A952">
            <v>4582</v>
          </cell>
        </row>
        <row r="953">
          <cell r="A953">
            <v>4583</v>
          </cell>
        </row>
        <row r="954">
          <cell r="A954">
            <v>4584</v>
          </cell>
        </row>
        <row r="955">
          <cell r="A955">
            <v>4585</v>
          </cell>
        </row>
        <row r="956">
          <cell r="A956">
            <v>4586</v>
          </cell>
        </row>
        <row r="957">
          <cell r="A957">
            <v>4587</v>
          </cell>
        </row>
        <row r="958">
          <cell r="A958">
            <v>4588</v>
          </cell>
        </row>
        <row r="959">
          <cell r="A959">
            <v>4589</v>
          </cell>
        </row>
        <row r="960">
          <cell r="A960">
            <v>4590</v>
          </cell>
        </row>
        <row r="961">
          <cell r="A961">
            <v>4591</v>
          </cell>
        </row>
        <row r="962">
          <cell r="A962">
            <v>4601</v>
          </cell>
        </row>
        <row r="963">
          <cell r="A963">
            <v>4602</v>
          </cell>
        </row>
        <row r="964">
          <cell r="A964">
            <v>4603</v>
          </cell>
        </row>
        <row r="965">
          <cell r="A965">
            <v>4604</v>
          </cell>
        </row>
        <row r="966">
          <cell r="A966">
            <v>4605</v>
          </cell>
        </row>
        <row r="967">
          <cell r="A967">
            <v>4606</v>
          </cell>
        </row>
        <row r="968">
          <cell r="A968">
            <v>4607</v>
          </cell>
        </row>
        <row r="969">
          <cell r="A969">
            <v>4608</v>
          </cell>
        </row>
        <row r="970">
          <cell r="A970">
            <v>4610</v>
          </cell>
        </row>
        <row r="971">
          <cell r="A971">
            <v>4611</v>
          </cell>
        </row>
        <row r="972">
          <cell r="A972">
            <v>4612</v>
          </cell>
        </row>
        <row r="973">
          <cell r="A973">
            <v>4613</v>
          </cell>
        </row>
        <row r="974">
          <cell r="A974">
            <v>4614</v>
          </cell>
        </row>
        <row r="975">
          <cell r="A975">
            <v>4624</v>
          </cell>
        </row>
        <row r="976">
          <cell r="A976">
            <v>4625</v>
          </cell>
        </row>
        <row r="977">
          <cell r="A977">
            <v>4626</v>
          </cell>
        </row>
        <row r="978">
          <cell r="A978">
            <v>4627</v>
          </cell>
        </row>
        <row r="979">
          <cell r="A979">
            <v>4628</v>
          </cell>
        </row>
        <row r="980">
          <cell r="A980">
            <v>4629</v>
          </cell>
        </row>
        <row r="981">
          <cell r="A981">
            <v>4630</v>
          </cell>
        </row>
        <row r="982">
          <cell r="A982">
            <v>4636</v>
          </cell>
        </row>
        <row r="983">
          <cell r="A983">
            <v>4647</v>
          </cell>
        </row>
        <row r="984">
          <cell r="A984">
            <v>4648</v>
          </cell>
        </row>
        <row r="985">
          <cell r="A985">
            <v>4649</v>
          </cell>
        </row>
        <row r="986">
          <cell r="A986">
            <v>4651</v>
          </cell>
        </row>
        <row r="987">
          <cell r="A987">
            <v>4659</v>
          </cell>
        </row>
        <row r="988">
          <cell r="A988">
            <v>4662</v>
          </cell>
        </row>
        <row r="989">
          <cell r="A989">
            <v>4664</v>
          </cell>
        </row>
        <row r="990">
          <cell r="A990">
            <v>4666</v>
          </cell>
        </row>
        <row r="991">
          <cell r="A991">
            <v>4667</v>
          </cell>
        </row>
        <row r="992">
          <cell r="A992">
            <v>4668</v>
          </cell>
        </row>
        <row r="993">
          <cell r="A993">
            <v>4671</v>
          </cell>
        </row>
        <row r="994">
          <cell r="A994">
            <v>4677</v>
          </cell>
        </row>
        <row r="995">
          <cell r="A995">
            <v>4680</v>
          </cell>
        </row>
        <row r="996">
          <cell r="A996">
            <v>4681</v>
          </cell>
        </row>
        <row r="997">
          <cell r="A997">
            <v>4684</v>
          </cell>
        </row>
        <row r="998">
          <cell r="A998">
            <v>4685</v>
          </cell>
        </row>
        <row r="999">
          <cell r="A999">
            <v>4697</v>
          </cell>
        </row>
        <row r="1000">
          <cell r="A1000">
            <v>4700</v>
          </cell>
        </row>
        <row r="1001">
          <cell r="A1001">
            <v>4701</v>
          </cell>
        </row>
        <row r="1002">
          <cell r="A1002">
            <v>4702</v>
          </cell>
        </row>
        <row r="1003">
          <cell r="A1003">
            <v>4703</v>
          </cell>
        </row>
        <row r="1004">
          <cell r="A1004">
            <v>4704</v>
          </cell>
        </row>
        <row r="1005">
          <cell r="A1005">
            <v>4705</v>
          </cell>
        </row>
        <row r="1006">
          <cell r="A1006">
            <v>4732</v>
          </cell>
        </row>
        <row r="1007">
          <cell r="A1007">
            <v>4733</v>
          </cell>
        </row>
        <row r="1008">
          <cell r="A1008">
            <v>4734</v>
          </cell>
        </row>
        <row r="1009">
          <cell r="A1009">
            <v>4735</v>
          </cell>
        </row>
        <row r="1010">
          <cell r="A1010">
            <v>4736</v>
          </cell>
        </row>
        <row r="1011">
          <cell r="A1011">
            <v>4739</v>
          </cell>
        </row>
        <row r="1012">
          <cell r="A1012">
            <v>4758</v>
          </cell>
        </row>
        <row r="1013">
          <cell r="A1013">
            <v>4759</v>
          </cell>
        </row>
        <row r="1014">
          <cell r="A1014">
            <v>4760</v>
          </cell>
        </row>
        <row r="1015">
          <cell r="A1015">
            <v>4762</v>
          </cell>
        </row>
        <row r="1016">
          <cell r="A1016">
            <v>4763</v>
          </cell>
        </row>
        <row r="1017">
          <cell r="A1017">
            <v>4766</v>
          </cell>
        </row>
        <row r="1018">
          <cell r="A1018">
            <v>4767</v>
          </cell>
        </row>
        <row r="1019">
          <cell r="A1019">
            <v>4768</v>
          </cell>
        </row>
        <row r="1020">
          <cell r="A1020">
            <v>4769</v>
          </cell>
        </row>
        <row r="1021">
          <cell r="A1021">
            <v>4772</v>
          </cell>
        </row>
        <row r="1022">
          <cell r="A1022">
            <v>4774</v>
          </cell>
        </row>
        <row r="1023">
          <cell r="A1023">
            <v>4775</v>
          </cell>
        </row>
        <row r="1024">
          <cell r="A1024">
            <v>4788</v>
          </cell>
        </row>
        <row r="1025">
          <cell r="A1025">
            <v>4789</v>
          </cell>
        </row>
        <row r="1026">
          <cell r="A1026">
            <v>4790</v>
          </cell>
        </row>
        <row r="1027">
          <cell r="A1027">
            <v>4791</v>
          </cell>
        </row>
        <row r="1028">
          <cell r="A1028">
            <v>4794</v>
          </cell>
        </row>
        <row r="1029">
          <cell r="A1029">
            <v>4795</v>
          </cell>
        </row>
        <row r="1030">
          <cell r="A1030">
            <v>4796</v>
          </cell>
        </row>
        <row r="1031">
          <cell r="A1031">
            <v>4797</v>
          </cell>
        </row>
        <row r="1032">
          <cell r="A1032">
            <v>4798</v>
          </cell>
        </row>
        <row r="1033">
          <cell r="A1033">
            <v>4799</v>
          </cell>
        </row>
        <row r="1034">
          <cell r="A1034">
            <v>4800</v>
          </cell>
        </row>
        <row r="1035">
          <cell r="A1035">
            <v>4801</v>
          </cell>
        </row>
        <row r="1036">
          <cell r="A1036">
            <v>4802</v>
          </cell>
        </row>
        <row r="1037">
          <cell r="A1037">
            <v>4803</v>
          </cell>
        </row>
        <row r="1038">
          <cell r="A1038">
            <v>4804</v>
          </cell>
        </row>
        <row r="1039">
          <cell r="A1039">
            <v>4805</v>
          </cell>
        </row>
        <row r="1040">
          <cell r="A1040">
            <v>4806</v>
          </cell>
        </row>
        <row r="1041">
          <cell r="A1041">
            <v>4807</v>
          </cell>
        </row>
        <row r="1042">
          <cell r="A1042">
            <v>4808</v>
          </cell>
        </row>
        <row r="1043">
          <cell r="A1043">
            <v>4809</v>
          </cell>
        </row>
        <row r="1044">
          <cell r="A1044">
            <v>4810</v>
          </cell>
        </row>
        <row r="1045">
          <cell r="A1045">
            <v>4811</v>
          </cell>
        </row>
        <row r="1046">
          <cell r="A1046">
            <v>4812</v>
          </cell>
        </row>
        <row r="1047">
          <cell r="A1047">
            <v>4813</v>
          </cell>
        </row>
        <row r="1048">
          <cell r="A1048">
            <v>4814</v>
          </cell>
        </row>
        <row r="1049">
          <cell r="A1049">
            <v>4820</v>
          </cell>
        </row>
        <row r="1050">
          <cell r="A1050">
            <v>4823</v>
          </cell>
        </row>
        <row r="1051">
          <cell r="A1051">
            <v>4829</v>
          </cell>
        </row>
        <row r="1052">
          <cell r="A1052">
            <v>4832</v>
          </cell>
        </row>
        <row r="1053">
          <cell r="A1053">
            <v>4833</v>
          </cell>
        </row>
        <row r="1054">
          <cell r="A1054">
            <v>4834</v>
          </cell>
        </row>
        <row r="1055">
          <cell r="A1055">
            <v>4835</v>
          </cell>
        </row>
        <row r="1056">
          <cell r="A1056">
            <v>4836</v>
          </cell>
        </row>
        <row r="1057">
          <cell r="A1057">
            <v>4837</v>
          </cell>
        </row>
        <row r="1058">
          <cell r="A1058">
            <v>4838</v>
          </cell>
        </row>
        <row r="1059">
          <cell r="A1059">
            <v>4839</v>
          </cell>
        </row>
        <row r="1060">
          <cell r="A1060">
            <v>4840</v>
          </cell>
        </row>
        <row r="1061">
          <cell r="A1061">
            <v>4841</v>
          </cell>
        </row>
        <row r="1062">
          <cell r="A1062">
            <v>4842</v>
          </cell>
        </row>
        <row r="1063">
          <cell r="A1063">
            <v>4843</v>
          </cell>
        </row>
        <row r="1064">
          <cell r="A1064">
            <v>4844</v>
          </cell>
        </row>
        <row r="1065">
          <cell r="A1065">
            <v>4845</v>
          </cell>
        </row>
        <row r="1066">
          <cell r="A1066">
            <v>4846</v>
          </cell>
        </row>
        <row r="1067">
          <cell r="A1067">
            <v>4847</v>
          </cell>
        </row>
        <row r="1068">
          <cell r="A1068">
            <v>4848</v>
          </cell>
        </row>
        <row r="1069">
          <cell r="A1069">
            <v>4856</v>
          </cell>
        </row>
        <row r="1070">
          <cell r="A1070">
            <v>4857</v>
          </cell>
        </row>
        <row r="1071">
          <cell r="A1071">
            <v>4858</v>
          </cell>
        </row>
        <row r="1072">
          <cell r="A1072">
            <v>4863</v>
          </cell>
        </row>
        <row r="1073">
          <cell r="A1073">
            <v>4864</v>
          </cell>
        </row>
        <row r="1074">
          <cell r="A1074">
            <v>4865</v>
          </cell>
        </row>
        <row r="1075">
          <cell r="A1075">
            <v>4868</v>
          </cell>
        </row>
        <row r="1076">
          <cell r="A1076">
            <v>4869</v>
          </cell>
        </row>
        <row r="1077">
          <cell r="A1077">
            <v>4870</v>
          </cell>
        </row>
        <row r="1078">
          <cell r="A1078">
            <v>4871</v>
          </cell>
        </row>
        <row r="1079">
          <cell r="A1079">
            <v>4872</v>
          </cell>
        </row>
        <row r="1080">
          <cell r="A1080">
            <v>4873</v>
          </cell>
        </row>
        <row r="1081">
          <cell r="A1081">
            <v>4874</v>
          </cell>
        </row>
        <row r="1082">
          <cell r="A1082">
            <v>4875</v>
          </cell>
        </row>
        <row r="1083">
          <cell r="A1083">
            <v>4876</v>
          </cell>
        </row>
        <row r="1084">
          <cell r="A1084">
            <v>4877</v>
          </cell>
        </row>
        <row r="1085">
          <cell r="A1085">
            <v>4878</v>
          </cell>
        </row>
        <row r="1086">
          <cell r="A1086">
            <v>4879</v>
          </cell>
        </row>
        <row r="1087">
          <cell r="A1087">
            <v>4880</v>
          </cell>
        </row>
        <row r="1088">
          <cell r="A1088">
            <v>4881</v>
          </cell>
        </row>
        <row r="1089">
          <cell r="A1089">
            <v>4882</v>
          </cell>
        </row>
        <row r="1090">
          <cell r="A1090">
            <v>4883</v>
          </cell>
        </row>
        <row r="1091">
          <cell r="A1091">
            <v>4884</v>
          </cell>
        </row>
        <row r="1092">
          <cell r="A1092">
            <v>4885</v>
          </cell>
        </row>
        <row r="1093">
          <cell r="A1093">
            <v>4886</v>
          </cell>
        </row>
        <row r="1094">
          <cell r="A1094">
            <v>4893</v>
          </cell>
        </row>
        <row r="1095">
          <cell r="A1095">
            <v>4894</v>
          </cell>
        </row>
        <row r="1096">
          <cell r="A1096">
            <v>4895</v>
          </cell>
        </row>
        <row r="1097">
          <cell r="A1097">
            <v>4896</v>
          </cell>
        </row>
        <row r="1098">
          <cell r="A1098">
            <v>4897</v>
          </cell>
        </row>
        <row r="1099">
          <cell r="A1099">
            <v>4901</v>
          </cell>
        </row>
        <row r="1100">
          <cell r="A1100">
            <v>4902</v>
          </cell>
        </row>
        <row r="1101">
          <cell r="A1101">
            <v>4903</v>
          </cell>
        </row>
        <row r="1102">
          <cell r="A1102">
            <v>4904</v>
          </cell>
        </row>
        <row r="1103">
          <cell r="A1103">
            <v>4905</v>
          </cell>
        </row>
        <row r="1104">
          <cell r="A1104">
            <v>4906</v>
          </cell>
        </row>
        <row r="1105">
          <cell r="A1105">
            <v>4907</v>
          </cell>
        </row>
        <row r="1106">
          <cell r="A1106">
            <v>4908</v>
          </cell>
        </row>
        <row r="1107">
          <cell r="A1107">
            <v>4909</v>
          </cell>
        </row>
        <row r="1108">
          <cell r="A1108">
            <v>4910</v>
          </cell>
        </row>
        <row r="1109">
          <cell r="A1109">
            <v>4911</v>
          </cell>
        </row>
        <row r="1110">
          <cell r="A1110">
            <v>4912</v>
          </cell>
        </row>
        <row r="1111">
          <cell r="A1111">
            <v>4913</v>
          </cell>
        </row>
        <row r="1112">
          <cell r="A1112">
            <v>4914</v>
          </cell>
        </row>
        <row r="1113">
          <cell r="A1113">
            <v>4915</v>
          </cell>
        </row>
        <row r="1114">
          <cell r="A1114">
            <v>4916</v>
          </cell>
        </row>
        <row r="1115">
          <cell r="A1115">
            <v>4917</v>
          </cell>
        </row>
        <row r="1116">
          <cell r="A1116">
            <v>4918</v>
          </cell>
        </row>
        <row r="1117">
          <cell r="A1117">
            <v>4919</v>
          </cell>
        </row>
        <row r="1118">
          <cell r="A1118">
            <v>4920</v>
          </cell>
        </row>
        <row r="1119">
          <cell r="A1119">
            <v>4921</v>
          </cell>
        </row>
        <row r="1120">
          <cell r="A1120">
            <v>4922</v>
          </cell>
        </row>
        <row r="1121">
          <cell r="A1121">
            <v>4923</v>
          </cell>
        </row>
        <row r="1122">
          <cell r="A1122">
            <v>4929</v>
          </cell>
        </row>
        <row r="1123">
          <cell r="A1123">
            <v>4930</v>
          </cell>
        </row>
        <row r="1124">
          <cell r="A1124">
            <v>4931</v>
          </cell>
        </row>
        <row r="1125">
          <cell r="A1125">
            <v>4932</v>
          </cell>
        </row>
        <row r="1126">
          <cell r="A1126">
            <v>4942</v>
          </cell>
        </row>
        <row r="1127">
          <cell r="A1127">
            <v>4943</v>
          </cell>
        </row>
        <row r="1128">
          <cell r="A1128">
            <v>4944</v>
          </cell>
        </row>
        <row r="1129">
          <cell r="A1129">
            <v>4945</v>
          </cell>
        </row>
        <row r="1130">
          <cell r="A1130">
            <v>4946</v>
          </cell>
        </row>
        <row r="1131">
          <cell r="A1131">
            <v>4947</v>
          </cell>
        </row>
        <row r="1132">
          <cell r="A1132">
            <v>4948</v>
          </cell>
        </row>
        <row r="1133">
          <cell r="A1133">
            <v>4949</v>
          </cell>
        </row>
        <row r="1134">
          <cell r="A1134">
            <v>4950</v>
          </cell>
        </row>
        <row r="1135">
          <cell r="A1135">
            <v>4951</v>
          </cell>
        </row>
        <row r="1136">
          <cell r="A1136">
            <v>4952</v>
          </cell>
        </row>
        <row r="1137">
          <cell r="A1137">
            <v>4953</v>
          </cell>
        </row>
        <row r="1138">
          <cell r="A1138">
            <v>4954</v>
          </cell>
        </row>
        <row r="1139">
          <cell r="A1139">
            <v>4955</v>
          </cell>
        </row>
        <row r="1140">
          <cell r="A1140">
            <v>4956</v>
          </cell>
        </row>
        <row r="1141">
          <cell r="A1141">
            <v>4957</v>
          </cell>
        </row>
        <row r="1142">
          <cell r="A1142">
            <v>4958</v>
          </cell>
        </row>
        <row r="1143">
          <cell r="A1143">
            <v>4959</v>
          </cell>
        </row>
        <row r="1144">
          <cell r="A1144">
            <v>4960</v>
          </cell>
        </row>
        <row r="1145">
          <cell r="A1145">
            <v>4961</v>
          </cell>
        </row>
        <row r="1146">
          <cell r="A1146">
            <v>4962</v>
          </cell>
        </row>
        <row r="1147">
          <cell r="A1147">
            <v>4966</v>
          </cell>
        </row>
        <row r="1148">
          <cell r="A1148">
            <v>4980</v>
          </cell>
        </row>
        <row r="1149">
          <cell r="A1149">
            <v>4981</v>
          </cell>
        </row>
        <row r="1150">
          <cell r="A1150">
            <v>4982</v>
          </cell>
        </row>
        <row r="1151">
          <cell r="A1151">
            <v>4983.2</v>
          </cell>
        </row>
        <row r="1152">
          <cell r="A1152">
            <v>4984</v>
          </cell>
        </row>
        <row r="1153">
          <cell r="A1153">
            <v>4985</v>
          </cell>
        </row>
        <row r="1154">
          <cell r="A1154">
            <v>4986</v>
          </cell>
        </row>
        <row r="1155">
          <cell r="A1155">
            <v>4987</v>
          </cell>
        </row>
        <row r="1156">
          <cell r="A1156">
            <v>4988</v>
          </cell>
        </row>
        <row r="1157">
          <cell r="A1157">
            <v>4989</v>
          </cell>
        </row>
        <row r="1158">
          <cell r="A1158">
            <v>4990</v>
          </cell>
        </row>
        <row r="1159">
          <cell r="A1159">
            <v>4991</v>
          </cell>
        </row>
        <row r="1160">
          <cell r="A1160">
            <v>4992</v>
          </cell>
        </row>
        <row r="1161">
          <cell r="A1161">
            <v>4993</v>
          </cell>
        </row>
        <row r="1162">
          <cell r="A1162">
            <v>4994</v>
          </cell>
        </row>
        <row r="1163">
          <cell r="A1163">
            <v>4995</v>
          </cell>
        </row>
        <row r="1164">
          <cell r="A1164">
            <v>4996</v>
          </cell>
        </row>
        <row r="1165">
          <cell r="A1165">
            <v>4997</v>
          </cell>
        </row>
        <row r="1166">
          <cell r="A1166">
            <v>4998</v>
          </cell>
        </row>
        <row r="1167">
          <cell r="A1167">
            <v>4999</v>
          </cell>
        </row>
        <row r="1168">
          <cell r="A1168">
            <v>5000</v>
          </cell>
        </row>
        <row r="1169">
          <cell r="A1169">
            <v>5001</v>
          </cell>
        </row>
        <row r="1170">
          <cell r="A1170">
            <v>5002</v>
          </cell>
        </row>
        <row r="1171">
          <cell r="A1171">
            <v>5003</v>
          </cell>
        </row>
        <row r="1172">
          <cell r="A1172">
            <v>5004</v>
          </cell>
        </row>
        <row r="1173">
          <cell r="A1173">
            <v>5005</v>
          </cell>
        </row>
        <row r="1174">
          <cell r="A1174">
            <v>5006</v>
          </cell>
        </row>
        <row r="1175">
          <cell r="A1175">
            <v>5007</v>
          </cell>
        </row>
        <row r="1176">
          <cell r="A1176">
            <v>5008</v>
          </cell>
        </row>
        <row r="1177">
          <cell r="A1177">
            <v>5018</v>
          </cell>
        </row>
        <row r="1178">
          <cell r="A1178">
            <v>5019</v>
          </cell>
        </row>
        <row r="1179">
          <cell r="A1179">
            <v>5020</v>
          </cell>
        </row>
        <row r="1180">
          <cell r="A1180">
            <v>5021</v>
          </cell>
        </row>
        <row r="1181">
          <cell r="A1181">
            <v>5022</v>
          </cell>
        </row>
        <row r="1182">
          <cell r="A1182">
            <v>5023</v>
          </cell>
        </row>
        <row r="1183">
          <cell r="A1183">
            <v>5024</v>
          </cell>
        </row>
        <row r="1184">
          <cell r="A1184">
            <v>5025</v>
          </cell>
        </row>
        <row r="1185">
          <cell r="A1185">
            <v>5026</v>
          </cell>
        </row>
        <row r="1186">
          <cell r="A1186">
            <v>5027</v>
          </cell>
        </row>
        <row r="1187">
          <cell r="A1187">
            <v>5028</v>
          </cell>
        </row>
        <row r="1188">
          <cell r="A1188">
            <v>5029</v>
          </cell>
        </row>
        <row r="1189">
          <cell r="A1189">
            <v>5030</v>
          </cell>
        </row>
        <row r="1190">
          <cell r="A1190">
            <v>5031</v>
          </cell>
        </row>
        <row r="1191">
          <cell r="A1191">
            <v>5032</v>
          </cell>
        </row>
        <row r="1192">
          <cell r="A1192">
            <v>5033</v>
          </cell>
        </row>
        <row r="1193">
          <cell r="A1193">
            <v>5034</v>
          </cell>
        </row>
        <row r="1194">
          <cell r="A1194">
            <v>5035</v>
          </cell>
        </row>
        <row r="1195">
          <cell r="A1195">
            <v>5036</v>
          </cell>
        </row>
        <row r="1196">
          <cell r="A1196">
            <v>5037</v>
          </cell>
        </row>
        <row r="1197">
          <cell r="A1197">
            <v>5038</v>
          </cell>
        </row>
        <row r="1198">
          <cell r="A1198">
            <v>5039</v>
          </cell>
        </row>
        <row r="1199">
          <cell r="A1199">
            <v>5040</v>
          </cell>
        </row>
        <row r="1200">
          <cell r="A1200">
            <v>5041</v>
          </cell>
        </row>
        <row r="1201">
          <cell r="A1201">
            <v>5042</v>
          </cell>
        </row>
        <row r="1202">
          <cell r="A1202">
            <v>5043</v>
          </cell>
        </row>
        <row r="1203">
          <cell r="A1203">
            <v>5044</v>
          </cell>
        </row>
        <row r="1204">
          <cell r="A1204">
            <v>5045</v>
          </cell>
        </row>
        <row r="1205">
          <cell r="A1205">
            <v>5046</v>
          </cell>
        </row>
        <row r="1206">
          <cell r="A1206">
            <v>5047</v>
          </cell>
        </row>
        <row r="1207">
          <cell r="A1207">
            <v>5048</v>
          </cell>
        </row>
        <row r="1208">
          <cell r="A1208">
            <v>5057</v>
          </cell>
        </row>
        <row r="1209">
          <cell r="A1209">
            <v>5058</v>
          </cell>
        </row>
        <row r="1210">
          <cell r="A1210">
            <v>5059</v>
          </cell>
        </row>
        <row r="1211">
          <cell r="A1211">
            <v>5060</v>
          </cell>
        </row>
        <row r="1212">
          <cell r="A1212">
            <v>5061</v>
          </cell>
        </row>
        <row r="1213">
          <cell r="A1213">
            <v>5062</v>
          </cell>
        </row>
        <row r="1214">
          <cell r="A1214">
            <v>5063</v>
          </cell>
        </row>
        <row r="1215">
          <cell r="A1215">
            <v>5064</v>
          </cell>
        </row>
        <row r="1216">
          <cell r="A1216">
            <v>5065</v>
          </cell>
        </row>
        <row r="1217">
          <cell r="A1217">
            <v>5066</v>
          </cell>
        </row>
        <row r="1218">
          <cell r="A1218">
            <v>5067</v>
          </cell>
        </row>
        <row r="1219">
          <cell r="A1219">
            <v>5068</v>
          </cell>
        </row>
        <row r="1220">
          <cell r="A1220">
            <v>5069</v>
          </cell>
        </row>
        <row r="1221">
          <cell r="A1221">
            <v>5070</v>
          </cell>
        </row>
        <row r="1222">
          <cell r="A1222">
            <v>5071</v>
          </cell>
        </row>
        <row r="1223">
          <cell r="A1223">
            <v>5072</v>
          </cell>
        </row>
        <row r="1224">
          <cell r="A1224">
            <v>5073</v>
          </cell>
        </row>
        <row r="1225">
          <cell r="A1225">
            <v>5074</v>
          </cell>
        </row>
        <row r="1226">
          <cell r="A1226">
            <v>5075</v>
          </cell>
        </row>
        <row r="1227">
          <cell r="A1227">
            <v>5076</v>
          </cell>
        </row>
        <row r="1228">
          <cell r="A1228">
            <v>5077</v>
          </cell>
        </row>
        <row r="1229">
          <cell r="A1229">
            <v>5078</v>
          </cell>
        </row>
        <row r="1230">
          <cell r="A1230">
            <v>5079</v>
          </cell>
        </row>
        <row r="1231">
          <cell r="A1231">
            <v>5080</v>
          </cell>
        </row>
        <row r="1232">
          <cell r="A1232">
            <v>5081</v>
          </cell>
        </row>
        <row r="1233">
          <cell r="A1233">
            <v>5082</v>
          </cell>
        </row>
        <row r="1234">
          <cell r="A1234">
            <v>5083</v>
          </cell>
        </row>
        <row r="1235">
          <cell r="A1235">
            <v>5084</v>
          </cell>
        </row>
        <row r="1236">
          <cell r="A1236">
            <v>5085</v>
          </cell>
        </row>
        <row r="1237">
          <cell r="A1237">
            <v>5086</v>
          </cell>
        </row>
        <row r="1238">
          <cell r="A1238">
            <v>5087</v>
          </cell>
        </row>
        <row r="1239">
          <cell r="A1239">
            <v>5088</v>
          </cell>
        </row>
        <row r="1240">
          <cell r="A1240">
            <v>5089</v>
          </cell>
        </row>
        <row r="1241">
          <cell r="A1241">
            <v>5098</v>
          </cell>
        </row>
        <row r="1242">
          <cell r="A1242">
            <v>5099</v>
          </cell>
        </row>
        <row r="1243">
          <cell r="A1243">
            <v>5100</v>
          </cell>
        </row>
        <row r="1244">
          <cell r="A1244">
            <v>5101</v>
          </cell>
        </row>
        <row r="1245">
          <cell r="A1245">
            <v>5102</v>
          </cell>
        </row>
        <row r="1246">
          <cell r="A1246">
            <v>5103</v>
          </cell>
        </row>
        <row r="1247">
          <cell r="A1247">
            <v>5104</v>
          </cell>
        </row>
        <row r="1248">
          <cell r="A1248">
            <v>5105</v>
          </cell>
        </row>
        <row r="1249">
          <cell r="A1249">
            <v>5106</v>
          </cell>
        </row>
        <row r="1250">
          <cell r="A1250">
            <v>5107</v>
          </cell>
        </row>
        <row r="1251">
          <cell r="A1251">
            <v>5108</v>
          </cell>
        </row>
        <row r="1252">
          <cell r="A1252">
            <v>5109</v>
          </cell>
        </row>
        <row r="1253">
          <cell r="A1253">
            <v>5110</v>
          </cell>
        </row>
        <row r="1254">
          <cell r="A1254">
            <v>5111</v>
          </cell>
        </row>
        <row r="1255">
          <cell r="A1255">
            <v>5112</v>
          </cell>
        </row>
        <row r="1256">
          <cell r="A1256">
            <v>5113</v>
          </cell>
        </row>
        <row r="1257">
          <cell r="A1257">
            <v>5114</v>
          </cell>
        </row>
        <row r="1258">
          <cell r="A1258">
            <v>5115</v>
          </cell>
        </row>
        <row r="1259">
          <cell r="A1259">
            <v>5116</v>
          </cell>
        </row>
        <row r="1260">
          <cell r="A1260">
            <v>5117</v>
          </cell>
        </row>
        <row r="1261">
          <cell r="A1261">
            <v>5118</v>
          </cell>
        </row>
        <row r="1262">
          <cell r="A1262">
            <v>5119</v>
          </cell>
        </row>
        <row r="1263">
          <cell r="A1263">
            <v>5120</v>
          </cell>
        </row>
        <row r="1264">
          <cell r="A1264">
            <v>5121</v>
          </cell>
        </row>
        <row r="1265">
          <cell r="A1265">
            <v>5122</v>
          </cell>
        </row>
        <row r="1266">
          <cell r="A1266">
            <v>5123</v>
          </cell>
        </row>
        <row r="1267">
          <cell r="A1267">
            <v>5124</v>
          </cell>
        </row>
        <row r="1268">
          <cell r="A1268">
            <v>5125</v>
          </cell>
        </row>
        <row r="1269">
          <cell r="A1269">
            <v>5126</v>
          </cell>
        </row>
        <row r="1270">
          <cell r="A1270">
            <v>5127</v>
          </cell>
        </row>
        <row r="1271">
          <cell r="A1271">
            <v>5128</v>
          </cell>
        </row>
        <row r="1272">
          <cell r="A1272">
            <v>5129</v>
          </cell>
        </row>
        <row r="1273">
          <cell r="A1273">
            <v>5130</v>
          </cell>
        </row>
        <row r="1274">
          <cell r="A1274">
            <v>5138</v>
          </cell>
        </row>
        <row r="1275">
          <cell r="A1275">
            <v>5139</v>
          </cell>
        </row>
        <row r="1276">
          <cell r="A1276">
            <v>5140</v>
          </cell>
        </row>
        <row r="1277">
          <cell r="A1277">
            <v>5141</v>
          </cell>
        </row>
        <row r="1278">
          <cell r="A1278">
            <v>5142</v>
          </cell>
        </row>
        <row r="1279">
          <cell r="A1279">
            <v>5143</v>
          </cell>
        </row>
        <row r="1280">
          <cell r="A1280">
            <v>5144</v>
          </cell>
        </row>
        <row r="1281">
          <cell r="A1281">
            <v>5145</v>
          </cell>
        </row>
        <row r="1282">
          <cell r="A1282">
            <v>5146</v>
          </cell>
        </row>
        <row r="1283">
          <cell r="A1283">
            <v>5147</v>
          </cell>
        </row>
        <row r="1284">
          <cell r="A1284">
            <v>5148</v>
          </cell>
        </row>
        <row r="1285">
          <cell r="A1285">
            <v>5149</v>
          </cell>
        </row>
        <row r="1286">
          <cell r="A1286">
            <v>5150</v>
          </cell>
        </row>
        <row r="1287">
          <cell r="A1287">
            <v>5151</v>
          </cell>
        </row>
        <row r="1288">
          <cell r="A1288">
            <v>5152</v>
          </cell>
        </row>
        <row r="1289">
          <cell r="A1289">
            <v>5153</v>
          </cell>
        </row>
        <row r="1290">
          <cell r="A1290">
            <v>5154</v>
          </cell>
        </row>
        <row r="1291">
          <cell r="A1291">
            <v>5155</v>
          </cell>
        </row>
        <row r="1292">
          <cell r="A1292">
            <v>5156</v>
          </cell>
        </row>
        <row r="1293">
          <cell r="A1293">
            <v>5157</v>
          </cell>
        </row>
        <row r="1294">
          <cell r="A1294">
            <v>5158</v>
          </cell>
        </row>
        <row r="1295">
          <cell r="A1295">
            <v>5159</v>
          </cell>
        </row>
        <row r="1296">
          <cell r="A1296">
            <v>5160</v>
          </cell>
        </row>
        <row r="1297">
          <cell r="A1297">
            <v>5161</v>
          </cell>
        </row>
        <row r="1298">
          <cell r="A1298">
            <v>5162</v>
          </cell>
        </row>
        <row r="1299">
          <cell r="A1299">
            <v>5163</v>
          </cell>
        </row>
        <row r="1300">
          <cell r="A1300">
            <v>5164</v>
          </cell>
        </row>
        <row r="1301">
          <cell r="A1301">
            <v>5165</v>
          </cell>
        </row>
        <row r="1302">
          <cell r="A1302">
            <v>5166</v>
          </cell>
        </row>
        <row r="1303">
          <cell r="A1303">
            <v>5167</v>
          </cell>
        </row>
        <row r="1304">
          <cell r="A1304">
            <v>5168</v>
          </cell>
        </row>
        <row r="1305">
          <cell r="A1305">
            <v>5169</v>
          </cell>
        </row>
        <row r="1306">
          <cell r="A1306">
            <v>5170</v>
          </cell>
        </row>
        <row r="1307">
          <cell r="A1307">
            <v>5171</v>
          </cell>
        </row>
        <row r="1308">
          <cell r="A1308">
            <v>5185</v>
          </cell>
        </row>
        <row r="1309">
          <cell r="A1309">
            <v>5186</v>
          </cell>
        </row>
        <row r="1310">
          <cell r="A1310">
            <v>5187</v>
          </cell>
        </row>
        <row r="1311">
          <cell r="A1311">
            <v>5188</v>
          </cell>
        </row>
        <row r="1312">
          <cell r="A1312">
            <v>5189</v>
          </cell>
        </row>
        <row r="1313">
          <cell r="A1313">
            <v>5190</v>
          </cell>
        </row>
        <row r="1314">
          <cell r="A1314">
            <v>5191</v>
          </cell>
        </row>
        <row r="1315">
          <cell r="A1315">
            <v>5192</v>
          </cell>
        </row>
        <row r="1316">
          <cell r="A1316">
            <v>5193</v>
          </cell>
        </row>
        <row r="1317">
          <cell r="A1317">
            <v>5194</v>
          </cell>
        </row>
        <row r="1318">
          <cell r="A1318">
            <v>5195</v>
          </cell>
        </row>
        <row r="1319">
          <cell r="A1319">
            <v>5196</v>
          </cell>
        </row>
        <row r="1320">
          <cell r="A1320">
            <v>5197</v>
          </cell>
        </row>
        <row r="1321">
          <cell r="A1321">
            <v>5198</v>
          </cell>
        </row>
        <row r="1322">
          <cell r="A1322">
            <v>5199</v>
          </cell>
        </row>
        <row r="1323">
          <cell r="A1323">
            <v>5200</v>
          </cell>
        </row>
        <row r="1324">
          <cell r="A1324">
            <v>6001</v>
          </cell>
        </row>
        <row r="1325">
          <cell r="A1325">
            <v>6002</v>
          </cell>
        </row>
        <row r="1326">
          <cell r="A1326">
            <v>6003</v>
          </cell>
        </row>
        <row r="1327">
          <cell r="A1327">
            <v>6004</v>
          </cell>
        </row>
        <row r="1328">
          <cell r="A1328">
            <v>6005</v>
          </cell>
        </row>
        <row r="1329">
          <cell r="A1329">
            <v>6006</v>
          </cell>
        </row>
        <row r="1330">
          <cell r="A1330">
            <v>6007</v>
          </cell>
        </row>
        <row r="1331">
          <cell r="A1331">
            <v>6008</v>
          </cell>
        </row>
        <row r="1332">
          <cell r="A1332">
            <v>6009</v>
          </cell>
        </row>
        <row r="1333">
          <cell r="A1333">
            <v>6010</v>
          </cell>
        </row>
        <row r="1334">
          <cell r="A1334">
            <v>6011</v>
          </cell>
        </row>
        <row r="1335">
          <cell r="A1335">
            <v>6012</v>
          </cell>
        </row>
        <row r="1336">
          <cell r="A1336">
            <v>6013</v>
          </cell>
        </row>
        <row r="1337">
          <cell r="A1337">
            <v>6014</v>
          </cell>
        </row>
        <row r="1338">
          <cell r="A1338">
            <v>6015</v>
          </cell>
        </row>
        <row r="1339">
          <cell r="A1339">
            <v>6016</v>
          </cell>
        </row>
        <row r="1340">
          <cell r="A1340">
            <v>6017</v>
          </cell>
        </row>
        <row r="1341">
          <cell r="A1341">
            <v>6018</v>
          </cell>
        </row>
        <row r="1342">
          <cell r="A1342">
            <v>6019</v>
          </cell>
        </row>
        <row r="1343">
          <cell r="A1343">
            <v>6020</v>
          </cell>
        </row>
        <row r="1344">
          <cell r="A1344">
            <v>6022</v>
          </cell>
        </row>
        <row r="1345">
          <cell r="A1345">
            <v>6023</v>
          </cell>
        </row>
        <row r="1346">
          <cell r="A1346">
            <v>6024</v>
          </cell>
        </row>
        <row r="1347">
          <cell r="A1347">
            <v>6050</v>
          </cell>
        </row>
        <row r="1348">
          <cell r="A1348">
            <v>6051</v>
          </cell>
        </row>
        <row r="1349">
          <cell r="A1349">
            <v>6052</v>
          </cell>
        </row>
        <row r="1350">
          <cell r="A1350">
            <v>6053</v>
          </cell>
        </row>
        <row r="1351">
          <cell r="A1351">
            <v>6054</v>
          </cell>
        </row>
        <row r="1352">
          <cell r="A1352">
            <v>6055</v>
          </cell>
        </row>
        <row r="1353">
          <cell r="A1353">
            <v>6056</v>
          </cell>
        </row>
        <row r="1354">
          <cell r="A1354">
            <v>6057</v>
          </cell>
        </row>
        <row r="1355">
          <cell r="A1355">
            <v>6058</v>
          </cell>
        </row>
        <row r="1356">
          <cell r="A1356">
            <v>6059</v>
          </cell>
        </row>
        <row r="1357">
          <cell r="A1357">
            <v>6060</v>
          </cell>
        </row>
        <row r="1358">
          <cell r="A1358">
            <v>6061</v>
          </cell>
        </row>
        <row r="1359">
          <cell r="A1359">
            <v>6062</v>
          </cell>
        </row>
        <row r="1360">
          <cell r="A1360">
            <v>6063</v>
          </cell>
        </row>
        <row r="1361">
          <cell r="A1361">
            <v>6064</v>
          </cell>
        </row>
        <row r="1362">
          <cell r="A1362">
            <v>6065</v>
          </cell>
        </row>
        <row r="1363">
          <cell r="A1363">
            <v>6066</v>
          </cell>
        </row>
        <row r="1364">
          <cell r="A1364">
            <v>6067</v>
          </cell>
        </row>
        <row r="1365">
          <cell r="A1365">
            <v>6068</v>
          </cell>
        </row>
        <row r="1366">
          <cell r="A1366">
            <v>6069</v>
          </cell>
        </row>
        <row r="1367">
          <cell r="A1367">
            <v>6070</v>
          </cell>
        </row>
        <row r="1368">
          <cell r="A1368">
            <v>6071</v>
          </cell>
        </row>
        <row r="1369">
          <cell r="A1369">
            <v>6072</v>
          </cell>
        </row>
        <row r="1370">
          <cell r="A1370">
            <v>6073</v>
          </cell>
        </row>
        <row r="1371">
          <cell r="A1371">
            <v>6074</v>
          </cell>
        </row>
        <row r="1372">
          <cell r="A1372">
            <v>6075</v>
          </cell>
        </row>
        <row r="1373">
          <cell r="A1373">
            <v>6076</v>
          </cell>
        </row>
        <row r="1374">
          <cell r="A1374">
            <v>6077</v>
          </cell>
        </row>
        <row r="1375">
          <cell r="A1375">
            <v>6078</v>
          </cell>
        </row>
        <row r="1376">
          <cell r="A1376">
            <v>6079</v>
          </cell>
        </row>
        <row r="1377">
          <cell r="A1377">
            <v>6080</v>
          </cell>
        </row>
        <row r="1378">
          <cell r="A1378">
            <v>6081</v>
          </cell>
        </row>
        <row r="1379">
          <cell r="A1379">
            <v>6082</v>
          </cell>
        </row>
        <row r="1380">
          <cell r="A1380">
            <v>6083</v>
          </cell>
        </row>
        <row r="1381">
          <cell r="A1381">
            <v>6084</v>
          </cell>
        </row>
        <row r="1382">
          <cell r="A1382">
            <v>6085</v>
          </cell>
        </row>
        <row r="1383">
          <cell r="A1383">
            <v>6086</v>
          </cell>
        </row>
        <row r="1384">
          <cell r="A1384">
            <v>6087</v>
          </cell>
        </row>
        <row r="1385">
          <cell r="A1385">
            <v>6088</v>
          </cell>
        </row>
        <row r="1386">
          <cell r="A1386">
            <v>6089</v>
          </cell>
        </row>
        <row r="1387">
          <cell r="A1387">
            <v>6116</v>
          </cell>
        </row>
        <row r="1388">
          <cell r="A1388">
            <v>6117</v>
          </cell>
        </row>
        <row r="1389">
          <cell r="A1389">
            <v>6118</v>
          </cell>
        </row>
        <row r="1390">
          <cell r="A1390">
            <v>6119</v>
          </cell>
        </row>
        <row r="1391">
          <cell r="A1391">
            <v>6120</v>
          </cell>
        </row>
        <row r="1392">
          <cell r="A1392">
            <v>6121</v>
          </cell>
        </row>
        <row r="1393">
          <cell r="A1393">
            <v>6122</v>
          </cell>
        </row>
        <row r="1394">
          <cell r="A1394">
            <v>6123</v>
          </cell>
        </row>
        <row r="1395">
          <cell r="A1395">
            <v>6124</v>
          </cell>
        </row>
        <row r="1396">
          <cell r="A1396">
            <v>6125</v>
          </cell>
        </row>
        <row r="1397">
          <cell r="A1397">
            <v>6126</v>
          </cell>
        </row>
        <row r="1398">
          <cell r="A1398">
            <v>6127</v>
          </cell>
        </row>
        <row r="1399">
          <cell r="A1399">
            <v>6128</v>
          </cell>
        </row>
        <row r="1400">
          <cell r="A1400">
            <v>6129</v>
          </cell>
        </row>
        <row r="1401">
          <cell r="A1401">
            <v>6130</v>
          </cell>
        </row>
        <row r="1402">
          <cell r="A1402">
            <v>6131</v>
          </cell>
        </row>
        <row r="1403">
          <cell r="A1403">
            <v>6132</v>
          </cell>
        </row>
        <row r="1404">
          <cell r="A1404">
            <v>6133</v>
          </cell>
        </row>
        <row r="1405">
          <cell r="A1405">
            <v>6134</v>
          </cell>
        </row>
        <row r="1406">
          <cell r="A1406">
            <v>6135</v>
          </cell>
        </row>
        <row r="1407">
          <cell r="A1407">
            <v>6136</v>
          </cell>
        </row>
        <row r="1408">
          <cell r="A1408">
            <v>6137</v>
          </cell>
        </row>
        <row r="1409">
          <cell r="A1409">
            <v>6138</v>
          </cell>
        </row>
        <row r="1410">
          <cell r="A1410">
            <v>6139</v>
          </cell>
        </row>
        <row r="1411">
          <cell r="A1411">
            <v>6140</v>
          </cell>
        </row>
        <row r="1412">
          <cell r="A1412">
            <v>6141</v>
          </cell>
        </row>
        <row r="1413">
          <cell r="A1413">
            <v>6142</v>
          </cell>
        </row>
        <row r="1414">
          <cell r="A1414">
            <v>6143</v>
          </cell>
        </row>
        <row r="1415">
          <cell r="A1415">
            <v>6144</v>
          </cell>
        </row>
        <row r="1416">
          <cell r="A1416">
            <v>6145</v>
          </cell>
        </row>
        <row r="1417">
          <cell r="A1417">
            <v>6146</v>
          </cell>
        </row>
        <row r="1418">
          <cell r="A1418">
            <v>6147</v>
          </cell>
        </row>
        <row r="1419">
          <cell r="A1419">
            <v>6148</v>
          </cell>
        </row>
        <row r="1420">
          <cell r="A1420">
            <v>6149</v>
          </cell>
        </row>
        <row r="1421">
          <cell r="A1421">
            <v>6150</v>
          </cell>
        </row>
        <row r="1422">
          <cell r="A1422">
            <v>6151</v>
          </cell>
        </row>
        <row r="1423">
          <cell r="A1423">
            <v>6152</v>
          </cell>
        </row>
        <row r="1424">
          <cell r="A1424">
            <v>6153</v>
          </cell>
        </row>
        <row r="1425">
          <cell r="A1425">
            <v>6154</v>
          </cell>
        </row>
        <row r="1426">
          <cell r="A1426">
            <v>6155</v>
          </cell>
        </row>
        <row r="1427">
          <cell r="A1427">
            <v>6156</v>
          </cell>
        </row>
        <row r="1428">
          <cell r="A1428">
            <v>6186</v>
          </cell>
        </row>
        <row r="1429">
          <cell r="A1429">
            <v>6187</v>
          </cell>
        </row>
        <row r="1430">
          <cell r="A1430">
            <v>6188</v>
          </cell>
        </row>
        <row r="1431">
          <cell r="A1431">
            <v>6189</v>
          </cell>
        </row>
        <row r="1432">
          <cell r="A1432">
            <v>6190</v>
          </cell>
        </row>
        <row r="1433">
          <cell r="A1433">
            <v>6191</v>
          </cell>
        </row>
        <row r="1434">
          <cell r="A1434">
            <v>6192</v>
          </cell>
        </row>
        <row r="1435">
          <cell r="A1435">
            <v>6193</v>
          </cell>
        </row>
        <row r="1436">
          <cell r="A1436">
            <v>6194</v>
          </cell>
        </row>
        <row r="1437">
          <cell r="A1437">
            <v>6195</v>
          </cell>
        </row>
        <row r="1438">
          <cell r="A1438">
            <v>6196</v>
          </cell>
        </row>
        <row r="1439">
          <cell r="A1439">
            <v>6197</v>
          </cell>
        </row>
        <row r="1440">
          <cell r="A1440">
            <v>6198</v>
          </cell>
        </row>
        <row r="1441">
          <cell r="A1441">
            <v>6199</v>
          </cell>
        </row>
        <row r="1442">
          <cell r="A1442">
            <v>6200</v>
          </cell>
        </row>
        <row r="1443">
          <cell r="A1443">
            <v>6201</v>
          </cell>
        </row>
        <row r="1444">
          <cell r="A1444">
            <v>6202</v>
          </cell>
        </row>
        <row r="1445">
          <cell r="A1445">
            <v>6203</v>
          </cell>
        </row>
        <row r="1446">
          <cell r="A1446">
            <v>6204</v>
          </cell>
        </row>
        <row r="1447">
          <cell r="A1447">
            <v>6205</v>
          </cell>
        </row>
        <row r="1448">
          <cell r="A1448">
            <v>6206</v>
          </cell>
        </row>
        <row r="1449">
          <cell r="A1449">
            <v>6207</v>
          </cell>
        </row>
        <row r="1450">
          <cell r="A1450">
            <v>6208</v>
          </cell>
        </row>
        <row r="1451">
          <cell r="A1451">
            <v>6209</v>
          </cell>
        </row>
        <row r="1452">
          <cell r="A1452">
            <v>6210</v>
          </cell>
        </row>
        <row r="1453">
          <cell r="A1453">
            <v>6211</v>
          </cell>
        </row>
        <row r="1454">
          <cell r="A1454">
            <v>6212</v>
          </cell>
        </row>
        <row r="1455">
          <cell r="A1455">
            <v>6213</v>
          </cell>
        </row>
        <row r="1456">
          <cell r="A1456">
            <v>6214</v>
          </cell>
        </row>
        <row r="1457">
          <cell r="A1457">
            <v>6215</v>
          </cell>
        </row>
        <row r="1458">
          <cell r="A1458">
            <v>6216</v>
          </cell>
        </row>
        <row r="1459">
          <cell r="A1459">
            <v>6217</v>
          </cell>
        </row>
        <row r="1460">
          <cell r="A1460">
            <v>6218</v>
          </cell>
        </row>
        <row r="1461">
          <cell r="A1461">
            <v>6219</v>
          </cell>
        </row>
        <row r="1462">
          <cell r="A1462">
            <v>6220</v>
          </cell>
        </row>
        <row r="1463">
          <cell r="A1463">
            <v>6221</v>
          </cell>
        </row>
        <row r="1464">
          <cell r="A1464">
            <v>6222</v>
          </cell>
        </row>
        <row r="1465">
          <cell r="A1465">
            <v>6223</v>
          </cell>
        </row>
        <row r="1466">
          <cell r="A1466">
            <v>6224</v>
          </cell>
        </row>
        <row r="1467">
          <cell r="A1467">
            <v>6225</v>
          </cell>
        </row>
        <row r="1468">
          <cell r="A1468">
            <v>6226</v>
          </cell>
        </row>
        <row r="1469">
          <cell r="A1469">
            <v>6227</v>
          </cell>
        </row>
        <row r="1470">
          <cell r="A1470">
            <v>6228</v>
          </cell>
        </row>
        <row r="1471">
          <cell r="A1471">
            <v>6255</v>
          </cell>
        </row>
        <row r="1472">
          <cell r="A1472">
            <v>6256</v>
          </cell>
        </row>
        <row r="1473">
          <cell r="A1473">
            <v>6257</v>
          </cell>
        </row>
        <row r="1474">
          <cell r="A1474">
            <v>6258</v>
          </cell>
        </row>
        <row r="1475">
          <cell r="A1475">
            <v>6260</v>
          </cell>
        </row>
        <row r="1476">
          <cell r="A1476">
            <v>6261</v>
          </cell>
        </row>
        <row r="1477">
          <cell r="A1477">
            <v>6263</v>
          </cell>
        </row>
        <row r="1478">
          <cell r="A1478">
            <v>6264</v>
          </cell>
        </row>
        <row r="1479">
          <cell r="A1479">
            <v>6265</v>
          </cell>
        </row>
        <row r="1480">
          <cell r="A1480">
            <v>6266</v>
          </cell>
        </row>
        <row r="1481">
          <cell r="A1481">
            <v>6267</v>
          </cell>
        </row>
        <row r="1482">
          <cell r="A1482">
            <v>6268</v>
          </cell>
        </row>
        <row r="1483">
          <cell r="A1483">
            <v>6269</v>
          </cell>
        </row>
        <row r="1484">
          <cell r="A1484">
            <v>6270</v>
          </cell>
        </row>
        <row r="1485">
          <cell r="A1485">
            <v>6272</v>
          </cell>
        </row>
        <row r="1486">
          <cell r="A1486">
            <v>6273</v>
          </cell>
        </row>
        <row r="1487">
          <cell r="A1487">
            <v>6274</v>
          </cell>
        </row>
        <row r="1488">
          <cell r="A1488">
            <v>6275</v>
          </cell>
        </row>
        <row r="1489">
          <cell r="A1489">
            <v>6276</v>
          </cell>
        </row>
        <row r="1490">
          <cell r="A1490">
            <v>6277</v>
          </cell>
        </row>
        <row r="1491">
          <cell r="A1491">
            <v>6278</v>
          </cell>
        </row>
        <row r="1492">
          <cell r="A1492">
            <v>6279</v>
          </cell>
        </row>
        <row r="1493">
          <cell r="A1493">
            <v>6280</v>
          </cell>
        </row>
        <row r="1494">
          <cell r="A1494">
            <v>6281</v>
          </cell>
        </row>
        <row r="1495">
          <cell r="A1495">
            <v>6282</v>
          </cell>
        </row>
        <row r="1496">
          <cell r="A1496">
            <v>6283</v>
          </cell>
        </row>
        <row r="1497">
          <cell r="A1497">
            <v>6284</v>
          </cell>
        </row>
        <row r="1498">
          <cell r="A1498">
            <v>6285</v>
          </cell>
        </row>
        <row r="1499">
          <cell r="A1499">
            <v>6286</v>
          </cell>
        </row>
        <row r="1500">
          <cell r="A1500">
            <v>6287</v>
          </cell>
        </row>
        <row r="1501">
          <cell r="A1501">
            <v>6288</v>
          </cell>
        </row>
        <row r="1502">
          <cell r="A1502">
            <v>6289</v>
          </cell>
        </row>
        <row r="1503">
          <cell r="A1503">
            <v>6290</v>
          </cell>
        </row>
        <row r="1504">
          <cell r="A1504">
            <v>6291</v>
          </cell>
        </row>
        <row r="1505">
          <cell r="A1505">
            <v>6292</v>
          </cell>
        </row>
        <row r="1506">
          <cell r="A1506">
            <v>6293</v>
          </cell>
        </row>
        <row r="1507">
          <cell r="A1507">
            <v>6294</v>
          </cell>
        </row>
        <row r="1508">
          <cell r="A1508">
            <v>6295</v>
          </cell>
        </row>
        <row r="1509">
          <cell r="A1509">
            <v>6296</v>
          </cell>
        </row>
        <row r="1510">
          <cell r="A1510">
            <v>6297</v>
          </cell>
        </row>
        <row r="1511">
          <cell r="A1511">
            <v>6333</v>
          </cell>
        </row>
        <row r="1512">
          <cell r="A1512">
            <v>6334.2</v>
          </cell>
        </row>
        <row r="1513">
          <cell r="A1513">
            <v>6335</v>
          </cell>
        </row>
        <row r="1514">
          <cell r="A1514">
            <v>6336</v>
          </cell>
        </row>
        <row r="1515">
          <cell r="A1515">
            <v>6342</v>
          </cell>
        </row>
        <row r="1516">
          <cell r="A1516">
            <v>6343</v>
          </cell>
        </row>
        <row r="1517">
          <cell r="A1517">
            <v>6344</v>
          </cell>
        </row>
        <row r="1518">
          <cell r="A1518">
            <v>6345</v>
          </cell>
        </row>
        <row r="1519">
          <cell r="A1519">
            <v>6346</v>
          </cell>
        </row>
        <row r="1520">
          <cell r="A1520">
            <v>6347</v>
          </cell>
        </row>
        <row r="1521">
          <cell r="A1521">
            <v>6348</v>
          </cell>
        </row>
        <row r="1522">
          <cell r="A1522">
            <v>6349</v>
          </cell>
        </row>
        <row r="1523">
          <cell r="A1523">
            <v>6350</v>
          </cell>
        </row>
        <row r="1524">
          <cell r="A1524">
            <v>6351</v>
          </cell>
        </row>
        <row r="1525">
          <cell r="A1525">
            <v>6352</v>
          </cell>
        </row>
        <row r="1526">
          <cell r="A1526">
            <v>6353</v>
          </cell>
        </row>
        <row r="1527">
          <cell r="A1527">
            <v>6354</v>
          </cell>
        </row>
        <row r="1528">
          <cell r="A1528">
            <v>6355</v>
          </cell>
        </row>
        <row r="1529">
          <cell r="A1529">
            <v>6356</v>
          </cell>
        </row>
        <row r="1530">
          <cell r="A1530">
            <v>6357</v>
          </cell>
        </row>
        <row r="1531">
          <cell r="A1531">
            <v>6358</v>
          </cell>
        </row>
        <row r="1532">
          <cell r="A1532">
            <v>6359</v>
          </cell>
        </row>
        <row r="1533">
          <cell r="A1533">
            <v>6360</v>
          </cell>
        </row>
        <row r="1534">
          <cell r="A1534">
            <v>6361</v>
          </cell>
        </row>
        <row r="1535">
          <cell r="A1535">
            <v>6362</v>
          </cell>
        </row>
        <row r="1536">
          <cell r="A1536">
            <v>6363</v>
          </cell>
        </row>
        <row r="1537">
          <cell r="A1537">
            <v>6364</v>
          </cell>
        </row>
        <row r="1538">
          <cell r="A1538">
            <v>6365</v>
          </cell>
        </row>
        <row r="1539">
          <cell r="A1539">
            <v>6366</v>
          </cell>
        </row>
        <row r="1540">
          <cell r="A1540">
            <v>6367</v>
          </cell>
        </row>
        <row r="1541">
          <cell r="A1541">
            <v>6368</v>
          </cell>
        </row>
        <row r="1542">
          <cell r="A1542">
            <v>6412</v>
          </cell>
        </row>
        <row r="1543">
          <cell r="A1543">
            <v>6413</v>
          </cell>
        </row>
        <row r="1544">
          <cell r="A1544">
            <v>6414</v>
          </cell>
        </row>
        <row r="1545">
          <cell r="A1545">
            <v>6415</v>
          </cell>
        </row>
        <row r="1546">
          <cell r="A1546">
            <v>6416</v>
          </cell>
        </row>
        <row r="1547">
          <cell r="A1547">
            <v>6417</v>
          </cell>
        </row>
        <row r="1548">
          <cell r="A1548">
            <v>6418</v>
          </cell>
        </row>
        <row r="1549">
          <cell r="A1549">
            <v>6419</v>
          </cell>
        </row>
        <row r="1550">
          <cell r="A1550">
            <v>6420</v>
          </cell>
        </row>
        <row r="1551">
          <cell r="A1551">
            <v>6421</v>
          </cell>
        </row>
        <row r="1552">
          <cell r="A1552">
            <v>6422</v>
          </cell>
        </row>
        <row r="1553">
          <cell r="A1553">
            <v>6423</v>
          </cell>
        </row>
        <row r="1554">
          <cell r="A1554">
            <v>6424</v>
          </cell>
        </row>
        <row r="1555">
          <cell r="A1555">
            <v>6425</v>
          </cell>
        </row>
        <row r="1556">
          <cell r="A1556">
            <v>6426</v>
          </cell>
        </row>
        <row r="1557">
          <cell r="A1557">
            <v>6427</v>
          </cell>
        </row>
        <row r="1558">
          <cell r="A1558">
            <v>6428</v>
          </cell>
        </row>
        <row r="1559">
          <cell r="A1559">
            <v>6429</v>
          </cell>
        </row>
        <row r="1560">
          <cell r="A1560">
            <v>6430</v>
          </cell>
        </row>
        <row r="1561">
          <cell r="A1561">
            <v>6431</v>
          </cell>
        </row>
        <row r="1562">
          <cell r="A1562">
            <v>6432</v>
          </cell>
        </row>
        <row r="1563">
          <cell r="A1563">
            <v>6433</v>
          </cell>
        </row>
        <row r="1564">
          <cell r="A1564">
            <v>6434</v>
          </cell>
        </row>
        <row r="1565">
          <cell r="A1565">
            <v>6435</v>
          </cell>
        </row>
        <row r="1566">
          <cell r="A1566">
            <v>6436</v>
          </cell>
        </row>
        <row r="1567">
          <cell r="A1567">
            <v>6437</v>
          </cell>
        </row>
        <row r="1568">
          <cell r="A1568">
            <v>6438</v>
          </cell>
        </row>
        <row r="1569">
          <cell r="A1569">
            <v>6481</v>
          </cell>
        </row>
        <row r="1570">
          <cell r="A1570">
            <v>6482</v>
          </cell>
        </row>
        <row r="1571">
          <cell r="A1571">
            <v>6483</v>
          </cell>
        </row>
        <row r="1572">
          <cell r="A1572">
            <v>6484</v>
          </cell>
        </row>
        <row r="1573">
          <cell r="A1573">
            <v>6485</v>
          </cell>
        </row>
        <row r="1574">
          <cell r="A1574">
            <v>6486</v>
          </cell>
        </row>
        <row r="1575">
          <cell r="A1575">
            <v>6487</v>
          </cell>
        </row>
        <row r="1576">
          <cell r="A1576">
            <v>6488</v>
          </cell>
        </row>
        <row r="1577">
          <cell r="A1577">
            <v>6489</v>
          </cell>
        </row>
        <row r="1578">
          <cell r="A1578">
            <v>6490</v>
          </cell>
        </row>
        <row r="1579">
          <cell r="A1579">
            <v>6491</v>
          </cell>
        </row>
        <row r="1580">
          <cell r="A1580">
            <v>6492</v>
          </cell>
        </row>
        <row r="1581">
          <cell r="A1581">
            <v>6493</v>
          </cell>
        </row>
        <row r="1582">
          <cell r="A1582">
            <v>6494</v>
          </cell>
        </row>
        <row r="1583">
          <cell r="A1583">
            <v>6495</v>
          </cell>
        </row>
        <row r="1584">
          <cell r="A1584">
            <v>6496</v>
          </cell>
        </row>
        <row r="1585">
          <cell r="A1585">
            <v>6497</v>
          </cell>
        </row>
        <row r="1586">
          <cell r="A1586">
            <v>6498</v>
          </cell>
        </row>
        <row r="1587">
          <cell r="A1587">
            <v>6499</v>
          </cell>
        </row>
        <row r="1588">
          <cell r="A1588">
            <v>6500</v>
          </cell>
        </row>
        <row r="1589">
          <cell r="A1589">
            <v>6501</v>
          </cell>
        </row>
        <row r="1590">
          <cell r="A1590">
            <v>6502</v>
          </cell>
        </row>
        <row r="1591">
          <cell r="A1591">
            <v>6503</v>
          </cell>
        </row>
        <row r="1592">
          <cell r="A1592">
            <v>6504</v>
          </cell>
        </row>
        <row r="1593">
          <cell r="A1593">
            <v>6505</v>
          </cell>
        </row>
        <row r="1594">
          <cell r="A1594">
            <v>6506</v>
          </cell>
        </row>
        <row r="1595">
          <cell r="A1595">
            <v>6507</v>
          </cell>
        </row>
        <row r="1596">
          <cell r="A1596">
            <v>6508</v>
          </cell>
        </row>
        <row r="1597">
          <cell r="A1597">
            <v>6552</v>
          </cell>
        </row>
        <row r="1598">
          <cell r="A1598">
            <v>6553</v>
          </cell>
        </row>
        <row r="1599">
          <cell r="A1599">
            <v>6554</v>
          </cell>
        </row>
        <row r="1600">
          <cell r="A1600">
            <v>6555</v>
          </cell>
        </row>
        <row r="1601">
          <cell r="A1601">
            <v>6556</v>
          </cell>
        </row>
        <row r="1602">
          <cell r="A1602">
            <v>6557</v>
          </cell>
        </row>
        <row r="1603">
          <cell r="A1603">
            <v>6558</v>
          </cell>
        </row>
        <row r="1604">
          <cell r="A1604">
            <v>6559</v>
          </cell>
        </row>
        <row r="1605">
          <cell r="A1605">
            <v>6560</v>
          </cell>
        </row>
        <row r="1606">
          <cell r="A1606">
            <v>6561</v>
          </cell>
        </row>
        <row r="1607">
          <cell r="A1607">
            <v>6562</v>
          </cell>
        </row>
        <row r="1608">
          <cell r="A1608">
            <v>6563</v>
          </cell>
        </row>
        <row r="1609">
          <cell r="A1609">
            <v>6564</v>
          </cell>
        </row>
        <row r="1610">
          <cell r="A1610">
            <v>6565</v>
          </cell>
        </row>
        <row r="1611">
          <cell r="A1611">
            <v>6566</v>
          </cell>
        </row>
        <row r="1612">
          <cell r="A1612">
            <v>6567</v>
          </cell>
        </row>
        <row r="1613">
          <cell r="A1613">
            <v>6568</v>
          </cell>
        </row>
        <row r="1614">
          <cell r="A1614">
            <v>6569</v>
          </cell>
        </row>
        <row r="1615">
          <cell r="A1615">
            <v>6570</v>
          </cell>
        </row>
        <row r="1616">
          <cell r="A1616">
            <v>6571</v>
          </cell>
        </row>
        <row r="1617">
          <cell r="A1617">
            <v>6572</v>
          </cell>
        </row>
        <row r="1618">
          <cell r="A1618">
            <v>6573</v>
          </cell>
        </row>
        <row r="1619">
          <cell r="A1619">
            <v>6574</v>
          </cell>
        </row>
        <row r="1620">
          <cell r="A1620">
            <v>6575</v>
          </cell>
        </row>
        <row r="1621">
          <cell r="A1621">
            <v>6576</v>
          </cell>
        </row>
        <row r="1622">
          <cell r="A1622">
            <v>6577</v>
          </cell>
        </row>
        <row r="1623">
          <cell r="A1623">
            <v>6578</v>
          </cell>
        </row>
        <row r="1624">
          <cell r="A1624">
            <v>6579</v>
          </cell>
        </row>
        <row r="1625">
          <cell r="A1625">
            <v>6623</v>
          </cell>
        </row>
        <row r="1626">
          <cell r="A1626">
            <v>6624</v>
          </cell>
        </row>
        <row r="1627">
          <cell r="A1627">
            <v>6625</v>
          </cell>
        </row>
        <row r="1628">
          <cell r="A1628">
            <v>6626</v>
          </cell>
        </row>
        <row r="1629">
          <cell r="A1629">
            <v>6627</v>
          </cell>
        </row>
        <row r="1630">
          <cell r="A1630">
            <v>6628</v>
          </cell>
        </row>
        <row r="1631">
          <cell r="A1631">
            <v>6629</v>
          </cell>
        </row>
        <row r="1632">
          <cell r="A1632">
            <v>6630</v>
          </cell>
        </row>
        <row r="1633">
          <cell r="A1633">
            <v>6631</v>
          </cell>
        </row>
        <row r="1634">
          <cell r="A1634">
            <v>6632</v>
          </cell>
        </row>
        <row r="1635">
          <cell r="A1635">
            <v>6633</v>
          </cell>
        </row>
        <row r="1636">
          <cell r="A1636">
            <v>6634</v>
          </cell>
        </row>
        <row r="1637">
          <cell r="A1637">
            <v>6635</v>
          </cell>
        </row>
        <row r="1638">
          <cell r="A1638">
            <v>6636</v>
          </cell>
        </row>
        <row r="1639">
          <cell r="A1639">
            <v>6637</v>
          </cell>
        </row>
        <row r="1640">
          <cell r="A1640">
            <v>6638</v>
          </cell>
        </row>
        <row r="1641">
          <cell r="A1641">
            <v>6638.2</v>
          </cell>
        </row>
        <row r="1642">
          <cell r="A1642">
            <v>6639</v>
          </cell>
        </row>
        <row r="1643">
          <cell r="A1643">
            <v>6640</v>
          </cell>
        </row>
        <row r="1644">
          <cell r="A1644">
            <v>6641</v>
          </cell>
        </row>
        <row r="1645">
          <cell r="A1645">
            <v>6642</v>
          </cell>
        </row>
        <row r="1646">
          <cell r="A1646">
            <v>6643</v>
          </cell>
        </row>
        <row r="1647">
          <cell r="A1647">
            <v>6644</v>
          </cell>
        </row>
        <row r="1648">
          <cell r="A1648">
            <v>6645</v>
          </cell>
        </row>
        <row r="1649">
          <cell r="A1649">
            <v>6646</v>
          </cell>
        </row>
        <row r="1650">
          <cell r="A1650">
            <v>6647</v>
          </cell>
        </row>
        <row r="1651">
          <cell r="A1651">
            <v>6648</v>
          </cell>
        </row>
        <row r="1652">
          <cell r="A1652">
            <v>6649</v>
          </cell>
        </row>
        <row r="1653">
          <cell r="A1653">
            <v>6650</v>
          </cell>
        </row>
        <row r="1654">
          <cell r="A1654">
            <v>6651</v>
          </cell>
        </row>
        <row r="1655">
          <cell r="A1655">
            <v>6701</v>
          </cell>
        </row>
        <row r="1656">
          <cell r="A1656">
            <v>6702</v>
          </cell>
        </row>
        <row r="1657">
          <cell r="A1657">
            <v>6703</v>
          </cell>
        </row>
        <row r="1658">
          <cell r="A1658">
            <v>6704</v>
          </cell>
        </row>
        <row r="1659">
          <cell r="A1659">
            <v>6705</v>
          </cell>
        </row>
        <row r="1660">
          <cell r="A1660">
            <v>6706</v>
          </cell>
        </row>
        <row r="1661">
          <cell r="A1661">
            <v>6707</v>
          </cell>
        </row>
        <row r="1662">
          <cell r="A1662">
            <v>6708</v>
          </cell>
        </row>
        <row r="1663">
          <cell r="A1663">
            <v>6709</v>
          </cell>
        </row>
        <row r="1664">
          <cell r="A1664">
            <v>6710</v>
          </cell>
        </row>
        <row r="1665">
          <cell r="A1665">
            <v>6711</v>
          </cell>
        </row>
        <row r="1666">
          <cell r="A1666">
            <v>6712</v>
          </cell>
        </row>
        <row r="1667">
          <cell r="A1667">
            <v>6713</v>
          </cell>
        </row>
        <row r="1668">
          <cell r="A1668">
            <v>6714</v>
          </cell>
        </row>
        <row r="1669">
          <cell r="A1669">
            <v>6715</v>
          </cell>
        </row>
        <row r="1670">
          <cell r="A1670">
            <v>6716</v>
          </cell>
        </row>
        <row r="1671">
          <cell r="A1671">
            <v>6717</v>
          </cell>
        </row>
        <row r="1672">
          <cell r="A1672">
            <v>6718</v>
          </cell>
        </row>
        <row r="1673">
          <cell r="A1673">
            <v>6719</v>
          </cell>
        </row>
        <row r="1674">
          <cell r="A1674">
            <v>6720</v>
          </cell>
        </row>
        <row r="1675">
          <cell r="A1675">
            <v>6721</v>
          </cell>
        </row>
        <row r="1676">
          <cell r="A1676">
            <v>6722</v>
          </cell>
        </row>
        <row r="1677">
          <cell r="A1677">
            <v>6723</v>
          </cell>
        </row>
        <row r="1678">
          <cell r="A1678">
            <v>6724</v>
          </cell>
        </row>
        <row r="1679">
          <cell r="A1679">
            <v>6776</v>
          </cell>
        </row>
        <row r="1680">
          <cell r="A1680">
            <v>6777</v>
          </cell>
        </row>
        <row r="1681">
          <cell r="A1681">
            <v>6778</v>
          </cell>
        </row>
        <row r="1682">
          <cell r="A1682">
            <v>6779</v>
          </cell>
        </row>
        <row r="1683">
          <cell r="A1683">
            <v>6780</v>
          </cell>
        </row>
        <row r="1684">
          <cell r="A1684">
            <v>6781</v>
          </cell>
        </row>
        <row r="1685">
          <cell r="A1685">
            <v>6782</v>
          </cell>
        </row>
        <row r="1686">
          <cell r="A1686">
            <v>6783</v>
          </cell>
        </row>
        <row r="1687">
          <cell r="A1687">
            <v>6784</v>
          </cell>
        </row>
        <row r="1688">
          <cell r="A1688">
            <v>6785</v>
          </cell>
        </row>
        <row r="1689">
          <cell r="A1689">
            <v>6786</v>
          </cell>
        </row>
        <row r="1690">
          <cell r="A1690">
            <v>6787</v>
          </cell>
        </row>
        <row r="1691">
          <cell r="A1691">
            <v>6788</v>
          </cell>
        </row>
        <row r="1692">
          <cell r="A1692">
            <v>6789</v>
          </cell>
        </row>
        <row r="1693">
          <cell r="A1693">
            <v>6790</v>
          </cell>
        </row>
        <row r="1694">
          <cell r="A1694">
            <v>6791</v>
          </cell>
        </row>
        <row r="1695">
          <cell r="A1695">
            <v>6792</v>
          </cell>
        </row>
        <row r="1696">
          <cell r="A1696">
            <v>6793</v>
          </cell>
        </row>
        <row r="1697">
          <cell r="A1697">
            <v>6794</v>
          </cell>
        </row>
        <row r="1698">
          <cell r="A1698">
            <v>6795</v>
          </cell>
        </row>
        <row r="1699">
          <cell r="A1699">
            <v>6796</v>
          </cell>
        </row>
        <row r="1700">
          <cell r="A1700">
            <v>6797</v>
          </cell>
        </row>
        <row r="1701">
          <cell r="A1701">
            <v>6798</v>
          </cell>
        </row>
        <row r="1702">
          <cell r="A1702">
            <v>6799</v>
          </cell>
        </row>
        <row r="1703">
          <cell r="A1703">
            <v>6800</v>
          </cell>
        </row>
        <row r="1704">
          <cell r="A1704">
            <v>6801</v>
          </cell>
        </row>
        <row r="1705">
          <cell r="A1705">
            <v>6802</v>
          </cell>
        </row>
        <row r="1706">
          <cell r="A1706">
            <v>6803</v>
          </cell>
        </row>
        <row r="1707">
          <cell r="A1707">
            <v>6804</v>
          </cell>
        </row>
        <row r="1708">
          <cell r="A1708">
            <v>6857</v>
          </cell>
        </row>
        <row r="1709">
          <cell r="A1709">
            <v>6858</v>
          </cell>
        </row>
        <row r="1710">
          <cell r="A1710">
            <v>6859</v>
          </cell>
        </row>
        <row r="1711">
          <cell r="A1711">
            <v>6860</v>
          </cell>
        </row>
        <row r="1712">
          <cell r="A1712">
            <v>6861</v>
          </cell>
        </row>
        <row r="1713">
          <cell r="A1713">
            <v>6862</v>
          </cell>
        </row>
        <row r="1714">
          <cell r="A1714">
            <v>6863</v>
          </cell>
        </row>
        <row r="1715">
          <cell r="A1715">
            <v>6864</v>
          </cell>
        </row>
        <row r="1716">
          <cell r="A1716">
            <v>6865</v>
          </cell>
        </row>
        <row r="1717">
          <cell r="A1717">
            <v>6866</v>
          </cell>
        </row>
        <row r="1718">
          <cell r="A1718">
            <v>6867</v>
          </cell>
        </row>
        <row r="1719">
          <cell r="A1719">
            <v>6868</v>
          </cell>
        </row>
        <row r="1720">
          <cell r="A1720">
            <v>6869</v>
          </cell>
        </row>
        <row r="1721">
          <cell r="A1721">
            <v>6870</v>
          </cell>
        </row>
        <row r="1722">
          <cell r="A1722">
            <v>6871</v>
          </cell>
        </row>
        <row r="1723">
          <cell r="A1723">
            <v>6872</v>
          </cell>
        </row>
        <row r="1724">
          <cell r="A1724">
            <v>6873</v>
          </cell>
        </row>
        <row r="1725">
          <cell r="A1725">
            <v>6874</v>
          </cell>
        </row>
        <row r="1726">
          <cell r="A1726">
            <v>6875</v>
          </cell>
        </row>
        <row r="1727">
          <cell r="A1727">
            <v>6876</v>
          </cell>
        </row>
        <row r="1728">
          <cell r="A1728">
            <v>6877</v>
          </cell>
        </row>
        <row r="1729">
          <cell r="A1729">
            <v>6878</v>
          </cell>
        </row>
        <row r="1730">
          <cell r="A1730">
            <v>6879</v>
          </cell>
        </row>
        <row r="1731">
          <cell r="A1731">
            <v>6880</v>
          </cell>
        </row>
        <row r="1732">
          <cell r="A1732">
            <v>6881</v>
          </cell>
        </row>
        <row r="1733">
          <cell r="A1733">
            <v>6882</v>
          </cell>
        </row>
        <row r="1734">
          <cell r="A1734">
            <v>6883</v>
          </cell>
        </row>
        <row r="1735">
          <cell r="A1735">
            <v>6944</v>
          </cell>
        </row>
        <row r="1736">
          <cell r="A1736">
            <v>6946</v>
          </cell>
        </row>
        <row r="1737">
          <cell r="A1737">
            <v>6947</v>
          </cell>
        </row>
        <row r="1738">
          <cell r="A1738">
            <v>6948</v>
          </cell>
        </row>
        <row r="1739">
          <cell r="A1739">
            <v>6949</v>
          </cell>
        </row>
        <row r="1740">
          <cell r="A1740">
            <v>6950</v>
          </cell>
        </row>
        <row r="1741">
          <cell r="A1741">
            <v>6951</v>
          </cell>
        </row>
        <row r="1742">
          <cell r="A1742">
            <v>6952</v>
          </cell>
        </row>
        <row r="1743">
          <cell r="A1743">
            <v>6953</v>
          </cell>
        </row>
        <row r="1744">
          <cell r="A1744">
            <v>6954</v>
          </cell>
        </row>
        <row r="1745">
          <cell r="A1745">
            <v>6955</v>
          </cell>
        </row>
        <row r="1746">
          <cell r="A1746">
            <v>6956</v>
          </cell>
        </row>
        <row r="1747">
          <cell r="A1747">
            <v>6957</v>
          </cell>
        </row>
        <row r="1748">
          <cell r="A1748">
            <v>6958</v>
          </cell>
        </row>
        <row r="1749">
          <cell r="A1749">
            <v>6959</v>
          </cell>
        </row>
        <row r="1750">
          <cell r="A1750">
            <v>6960</v>
          </cell>
        </row>
        <row r="1751">
          <cell r="A1751">
            <v>6961</v>
          </cell>
        </row>
        <row r="1752">
          <cell r="A1752">
            <v>6962</v>
          </cell>
        </row>
        <row r="1753">
          <cell r="A1753">
            <v>6963</v>
          </cell>
        </row>
        <row r="1754">
          <cell r="A1754">
            <v>6964</v>
          </cell>
        </row>
        <row r="1755">
          <cell r="A1755">
            <v>6965</v>
          </cell>
        </row>
        <row r="1756">
          <cell r="A1756">
            <v>6966</v>
          </cell>
        </row>
        <row r="1757">
          <cell r="A1757">
            <v>6967</v>
          </cell>
        </row>
        <row r="1758">
          <cell r="A1758">
            <v>6968</v>
          </cell>
        </row>
        <row r="1759">
          <cell r="A1759">
            <v>6969</v>
          </cell>
        </row>
        <row r="1760">
          <cell r="A1760">
            <v>6970</v>
          </cell>
        </row>
        <row r="1761">
          <cell r="A1761">
            <v>6971</v>
          </cell>
        </row>
        <row r="1762">
          <cell r="A1762">
            <v>7035</v>
          </cell>
        </row>
        <row r="1763">
          <cell r="A1763">
            <v>7036</v>
          </cell>
        </row>
        <row r="1764">
          <cell r="A1764">
            <v>7037</v>
          </cell>
        </row>
        <row r="1765">
          <cell r="A1765">
            <v>7038</v>
          </cell>
        </row>
        <row r="1766">
          <cell r="A1766">
            <v>7039</v>
          </cell>
        </row>
        <row r="1767">
          <cell r="A1767">
            <v>7040</v>
          </cell>
        </row>
        <row r="1768">
          <cell r="A1768">
            <v>7041</v>
          </cell>
        </row>
        <row r="1769">
          <cell r="A1769">
            <v>7042</v>
          </cell>
        </row>
        <row r="1770">
          <cell r="A1770">
            <v>7043</v>
          </cell>
        </row>
        <row r="1771">
          <cell r="A1771">
            <v>7044</v>
          </cell>
        </row>
        <row r="1772">
          <cell r="A1772">
            <v>7045</v>
          </cell>
        </row>
        <row r="1773">
          <cell r="A1773">
            <v>7046</v>
          </cell>
        </row>
        <row r="1774">
          <cell r="A1774">
            <v>7047</v>
          </cell>
        </row>
        <row r="1775">
          <cell r="A1775">
            <v>7048</v>
          </cell>
        </row>
        <row r="1776">
          <cell r="A1776">
            <v>7049</v>
          </cell>
        </row>
        <row r="1777">
          <cell r="A1777">
            <v>7050</v>
          </cell>
        </row>
        <row r="1778">
          <cell r="A1778">
            <v>7051</v>
          </cell>
        </row>
        <row r="1779">
          <cell r="A1779">
            <v>7052</v>
          </cell>
        </row>
        <row r="1780">
          <cell r="A1780">
            <v>7053</v>
          </cell>
        </row>
        <row r="1781">
          <cell r="A1781">
            <v>7054</v>
          </cell>
        </row>
        <row r="1782">
          <cell r="A1782">
            <v>7055</v>
          </cell>
        </row>
        <row r="1783">
          <cell r="A1783">
            <v>7056</v>
          </cell>
        </row>
        <row r="1784">
          <cell r="A1784">
            <v>7057</v>
          </cell>
        </row>
        <row r="1785">
          <cell r="A1785">
            <v>7058</v>
          </cell>
        </row>
        <row r="1786">
          <cell r="A1786">
            <v>7059</v>
          </cell>
        </row>
        <row r="1787">
          <cell r="A1787">
            <v>7060</v>
          </cell>
        </row>
        <row r="1788">
          <cell r="A1788">
            <v>7061</v>
          </cell>
        </row>
        <row r="1789">
          <cell r="A1789">
            <v>7062</v>
          </cell>
        </row>
        <row r="1790">
          <cell r="A1790">
            <v>7125</v>
          </cell>
        </row>
        <row r="1791">
          <cell r="A1791">
            <v>7126</v>
          </cell>
        </row>
        <row r="1792">
          <cell r="A1792">
            <v>7129</v>
          </cell>
        </row>
        <row r="1793">
          <cell r="A1793">
            <v>7130</v>
          </cell>
        </row>
        <row r="1794">
          <cell r="A1794">
            <v>7131</v>
          </cell>
        </row>
        <row r="1795">
          <cell r="A1795">
            <v>7132</v>
          </cell>
        </row>
        <row r="1796">
          <cell r="A1796">
            <v>7133</v>
          </cell>
        </row>
        <row r="1797">
          <cell r="A1797">
            <v>7134</v>
          </cell>
        </row>
        <row r="1798">
          <cell r="A1798">
            <v>7135</v>
          </cell>
        </row>
        <row r="1799">
          <cell r="A1799">
            <v>7136</v>
          </cell>
        </row>
        <row r="1800">
          <cell r="A1800">
            <v>7137</v>
          </cell>
        </row>
        <row r="1801">
          <cell r="A1801">
            <v>7138</v>
          </cell>
        </row>
        <row r="1802">
          <cell r="A1802">
            <v>7139</v>
          </cell>
        </row>
        <row r="1803">
          <cell r="A1803">
            <v>7140</v>
          </cell>
        </row>
        <row r="1804">
          <cell r="A1804">
            <v>7141</v>
          </cell>
        </row>
        <row r="1805">
          <cell r="A1805">
            <v>7142</v>
          </cell>
        </row>
        <row r="1806">
          <cell r="A1806">
            <v>7143</v>
          </cell>
        </row>
        <row r="1807">
          <cell r="A1807">
            <v>7144</v>
          </cell>
        </row>
        <row r="1808">
          <cell r="A1808">
            <v>7145</v>
          </cell>
        </row>
        <row r="1809">
          <cell r="A1809">
            <v>7146</v>
          </cell>
        </row>
        <row r="1810">
          <cell r="A1810">
            <v>7147</v>
          </cell>
        </row>
        <row r="1811">
          <cell r="A1811">
            <v>7148</v>
          </cell>
        </row>
        <row r="1812">
          <cell r="A1812">
            <v>7149</v>
          </cell>
        </row>
        <row r="1813">
          <cell r="A1813">
            <v>7150</v>
          </cell>
        </row>
        <row r="1814">
          <cell r="A1814">
            <v>7151</v>
          </cell>
        </row>
        <row r="1815">
          <cell r="A1815">
            <v>7221</v>
          </cell>
        </row>
        <row r="1816">
          <cell r="A1816">
            <v>7222</v>
          </cell>
        </row>
        <row r="1817">
          <cell r="A1817">
            <v>7223</v>
          </cell>
        </row>
        <row r="1818">
          <cell r="A1818">
            <v>7224</v>
          </cell>
        </row>
        <row r="1819">
          <cell r="A1819">
            <v>7225</v>
          </cell>
        </row>
        <row r="1820">
          <cell r="A1820">
            <v>7226</v>
          </cell>
        </row>
        <row r="1821">
          <cell r="A1821">
            <v>7227</v>
          </cell>
        </row>
        <row r="1822">
          <cell r="A1822">
            <v>7228</v>
          </cell>
        </row>
        <row r="1823">
          <cell r="A1823">
            <v>7229</v>
          </cell>
        </row>
        <row r="1824">
          <cell r="A1824">
            <v>7230</v>
          </cell>
        </row>
        <row r="1825">
          <cell r="A1825">
            <v>7231</v>
          </cell>
        </row>
        <row r="1826">
          <cell r="A1826">
            <v>7232</v>
          </cell>
        </row>
        <row r="1827">
          <cell r="A1827">
            <v>7233</v>
          </cell>
        </row>
        <row r="1828">
          <cell r="A1828">
            <v>7234</v>
          </cell>
        </row>
        <row r="1829">
          <cell r="A1829">
            <v>7235</v>
          </cell>
        </row>
        <row r="1830">
          <cell r="A1830">
            <v>7236</v>
          </cell>
        </row>
        <row r="1831">
          <cell r="A1831">
            <v>7237</v>
          </cell>
        </row>
        <row r="1832">
          <cell r="A1832">
            <v>7238</v>
          </cell>
        </row>
        <row r="1833">
          <cell r="A1833">
            <v>7239</v>
          </cell>
        </row>
        <row r="1834">
          <cell r="A1834">
            <v>7240</v>
          </cell>
        </row>
        <row r="1835">
          <cell r="A1835">
            <v>7241</v>
          </cell>
        </row>
        <row r="1836">
          <cell r="A1836">
            <v>7242</v>
          </cell>
        </row>
        <row r="1837">
          <cell r="A1837">
            <v>7313</v>
          </cell>
        </row>
        <row r="1838">
          <cell r="A1838">
            <v>7314</v>
          </cell>
        </row>
        <row r="1839">
          <cell r="A1839">
            <v>7315</v>
          </cell>
        </row>
        <row r="1840">
          <cell r="A1840">
            <v>7316</v>
          </cell>
        </row>
        <row r="1841">
          <cell r="A1841">
            <v>7317</v>
          </cell>
        </row>
        <row r="1842">
          <cell r="A1842">
            <v>7318</v>
          </cell>
        </row>
        <row r="1843">
          <cell r="A1843">
            <v>7319</v>
          </cell>
        </row>
        <row r="1844">
          <cell r="A1844">
            <v>7320</v>
          </cell>
        </row>
        <row r="1845">
          <cell r="A1845">
            <v>7321</v>
          </cell>
        </row>
        <row r="1846">
          <cell r="A1846">
            <v>7322</v>
          </cell>
        </row>
        <row r="1847">
          <cell r="A1847">
            <v>7323</v>
          </cell>
        </row>
        <row r="1848">
          <cell r="A1848">
            <v>7324</v>
          </cell>
        </row>
        <row r="1849">
          <cell r="A1849">
            <v>7325</v>
          </cell>
        </row>
        <row r="1850">
          <cell r="A1850">
            <v>7326</v>
          </cell>
        </row>
        <row r="1851">
          <cell r="A1851">
            <v>7327</v>
          </cell>
        </row>
        <row r="1852">
          <cell r="A1852">
            <v>7328</v>
          </cell>
        </row>
        <row r="1853">
          <cell r="A1853">
            <v>7329</v>
          </cell>
        </row>
        <row r="1854">
          <cell r="A1854">
            <v>7330</v>
          </cell>
        </row>
        <row r="1855">
          <cell r="A1855">
            <v>7331</v>
          </cell>
        </row>
        <row r="1856">
          <cell r="A1856">
            <v>7332</v>
          </cell>
        </row>
        <row r="1857">
          <cell r="A1857">
            <v>7333</v>
          </cell>
        </row>
        <row r="1858">
          <cell r="A1858">
            <v>7334</v>
          </cell>
        </row>
        <row r="1859">
          <cell r="A1859">
            <v>7335</v>
          </cell>
        </row>
        <row r="1860">
          <cell r="A1860">
            <v>7336</v>
          </cell>
        </row>
        <row r="1861">
          <cell r="A1861">
            <v>7410</v>
          </cell>
        </row>
        <row r="1862">
          <cell r="A1862">
            <v>7411</v>
          </cell>
        </row>
        <row r="1863">
          <cell r="A1863">
            <v>7412</v>
          </cell>
        </row>
        <row r="1864">
          <cell r="A1864">
            <v>7413</v>
          </cell>
        </row>
        <row r="1865">
          <cell r="A1865">
            <v>7414</v>
          </cell>
        </row>
        <row r="1866">
          <cell r="A1866">
            <v>7415</v>
          </cell>
        </row>
        <row r="1867">
          <cell r="A1867">
            <v>7416</v>
          </cell>
        </row>
        <row r="1868">
          <cell r="A1868">
            <v>7417</v>
          </cell>
        </row>
        <row r="1869">
          <cell r="A1869">
            <v>7418</v>
          </cell>
        </row>
        <row r="1870">
          <cell r="A1870">
            <v>7419</v>
          </cell>
        </row>
        <row r="1871">
          <cell r="A1871">
            <v>7420</v>
          </cell>
        </row>
        <row r="1872">
          <cell r="A1872">
            <v>7421</v>
          </cell>
        </row>
        <row r="1873">
          <cell r="A1873">
            <v>7422</v>
          </cell>
        </row>
        <row r="1874">
          <cell r="A1874">
            <v>7423</v>
          </cell>
        </row>
        <row r="1875">
          <cell r="A1875">
            <v>7424</v>
          </cell>
        </row>
        <row r="1876">
          <cell r="A1876">
            <v>7425</v>
          </cell>
        </row>
        <row r="1877">
          <cell r="A1877">
            <v>7426</v>
          </cell>
        </row>
        <row r="1878">
          <cell r="A1878">
            <v>7427</v>
          </cell>
        </row>
        <row r="1879">
          <cell r="A1879">
            <v>7428</v>
          </cell>
        </row>
        <row r="1880">
          <cell r="A1880">
            <v>7429</v>
          </cell>
        </row>
        <row r="1881">
          <cell r="A1881">
            <v>7430</v>
          </cell>
        </row>
        <row r="1882">
          <cell r="A1882">
            <v>7431</v>
          </cell>
        </row>
        <row r="1883">
          <cell r="A1883">
            <v>7432</v>
          </cell>
        </row>
        <row r="1884">
          <cell r="A1884">
            <v>7433</v>
          </cell>
        </row>
        <row r="1885">
          <cell r="A1885">
            <v>7507</v>
          </cell>
        </row>
        <row r="1886">
          <cell r="A1886">
            <v>7508</v>
          </cell>
        </row>
        <row r="1887">
          <cell r="A1887">
            <v>7509</v>
          </cell>
        </row>
        <row r="1888">
          <cell r="A1888">
            <v>7510</v>
          </cell>
        </row>
        <row r="1889">
          <cell r="A1889">
            <v>7511</v>
          </cell>
        </row>
        <row r="1890">
          <cell r="A1890">
            <v>7512</v>
          </cell>
        </row>
        <row r="1891">
          <cell r="A1891">
            <v>7513</v>
          </cell>
        </row>
        <row r="1892">
          <cell r="A1892">
            <v>7514</v>
          </cell>
        </row>
        <row r="1893">
          <cell r="A1893">
            <v>7515</v>
          </cell>
        </row>
        <row r="1894">
          <cell r="A1894">
            <v>7516</v>
          </cell>
        </row>
        <row r="1895">
          <cell r="A1895">
            <v>7517</v>
          </cell>
        </row>
        <row r="1896">
          <cell r="A1896">
            <v>7518</v>
          </cell>
        </row>
        <row r="1897">
          <cell r="A1897">
            <v>7519</v>
          </cell>
        </row>
        <row r="1898">
          <cell r="A1898">
            <v>7520</v>
          </cell>
        </row>
        <row r="1899">
          <cell r="A1899">
            <v>7521</v>
          </cell>
        </row>
        <row r="1900">
          <cell r="A1900">
            <v>7522</v>
          </cell>
        </row>
        <row r="1901">
          <cell r="A1901">
            <v>7523</v>
          </cell>
        </row>
        <row r="1902">
          <cell r="A1902">
            <v>7524</v>
          </cell>
        </row>
        <row r="1903">
          <cell r="A1903">
            <v>7525</v>
          </cell>
        </row>
        <row r="1904">
          <cell r="A1904">
            <v>7526</v>
          </cell>
        </row>
        <row r="1905">
          <cell r="A1905">
            <v>7527</v>
          </cell>
        </row>
        <row r="1906">
          <cell r="A1906">
            <v>7528</v>
          </cell>
        </row>
        <row r="1907">
          <cell r="A1907">
            <v>7529</v>
          </cell>
        </row>
        <row r="1908">
          <cell r="A1908">
            <v>7601</v>
          </cell>
        </row>
        <row r="1909">
          <cell r="A1909">
            <v>7602</v>
          </cell>
        </row>
        <row r="1910">
          <cell r="A1910">
            <v>7603</v>
          </cell>
        </row>
        <row r="1911">
          <cell r="A1911">
            <v>7604</v>
          </cell>
        </row>
        <row r="1912">
          <cell r="A1912">
            <v>7605</v>
          </cell>
        </row>
        <row r="1913">
          <cell r="A1913">
            <v>7606</v>
          </cell>
        </row>
        <row r="1914">
          <cell r="A1914">
            <v>7607</v>
          </cell>
        </row>
        <row r="1915">
          <cell r="A1915">
            <v>7608</v>
          </cell>
        </row>
        <row r="1916">
          <cell r="A1916">
            <v>7609</v>
          </cell>
        </row>
        <row r="1917">
          <cell r="A1917">
            <v>7610</v>
          </cell>
        </row>
        <row r="1918">
          <cell r="A1918">
            <v>7611</v>
          </cell>
        </row>
        <row r="1919">
          <cell r="A1919">
            <v>7612</v>
          </cell>
        </row>
        <row r="1920">
          <cell r="A1920">
            <v>7613</v>
          </cell>
        </row>
        <row r="1921">
          <cell r="A1921">
            <v>7614</v>
          </cell>
        </row>
        <row r="1922">
          <cell r="A1922">
            <v>7615</v>
          </cell>
        </row>
        <row r="1923">
          <cell r="A1923">
            <v>7616</v>
          </cell>
        </row>
        <row r="1924">
          <cell r="A1924">
            <v>7617</v>
          </cell>
        </row>
        <row r="1925">
          <cell r="A1925">
            <v>7618</v>
          </cell>
        </row>
        <row r="1926">
          <cell r="A1926">
            <v>7619</v>
          </cell>
        </row>
        <row r="1927">
          <cell r="A1927">
            <v>7620</v>
          </cell>
        </row>
        <row r="1928">
          <cell r="A1928">
            <v>7621</v>
          </cell>
        </row>
        <row r="1929">
          <cell r="A1929">
            <v>7622</v>
          </cell>
        </row>
        <row r="1930">
          <cell r="A1930">
            <v>7623</v>
          </cell>
        </row>
        <row r="1931">
          <cell r="A1931">
            <v>7624</v>
          </cell>
        </row>
        <row r="1932">
          <cell r="A1932">
            <v>7625</v>
          </cell>
        </row>
        <row r="1933">
          <cell r="A1933">
            <v>7626</v>
          </cell>
        </row>
        <row r="1934">
          <cell r="A1934">
            <v>7689</v>
          </cell>
        </row>
        <row r="1935">
          <cell r="A1935">
            <v>7690</v>
          </cell>
        </row>
        <row r="1936">
          <cell r="A1936">
            <v>7691</v>
          </cell>
        </row>
        <row r="1937">
          <cell r="A1937">
            <v>7692</v>
          </cell>
        </row>
        <row r="1938">
          <cell r="A1938">
            <v>7693</v>
          </cell>
        </row>
        <row r="1939">
          <cell r="A1939">
            <v>7694</v>
          </cell>
        </row>
        <row r="1940">
          <cell r="A1940">
            <v>7695</v>
          </cell>
        </row>
        <row r="1941">
          <cell r="A1941">
            <v>7696</v>
          </cell>
        </row>
        <row r="1942">
          <cell r="A1942">
            <v>7697</v>
          </cell>
        </row>
        <row r="1943">
          <cell r="A1943">
            <v>7698</v>
          </cell>
        </row>
        <row r="1944">
          <cell r="A1944">
            <v>7699</v>
          </cell>
        </row>
        <row r="1945">
          <cell r="A1945">
            <v>7700</v>
          </cell>
        </row>
        <row r="1946">
          <cell r="A1946">
            <v>7701</v>
          </cell>
        </row>
        <row r="1947">
          <cell r="A1947">
            <v>7702</v>
          </cell>
        </row>
        <row r="1948">
          <cell r="A1948">
            <v>7703</v>
          </cell>
        </row>
        <row r="1949">
          <cell r="A1949">
            <v>7704</v>
          </cell>
        </row>
        <row r="1950">
          <cell r="A1950">
            <v>7705</v>
          </cell>
        </row>
        <row r="1951">
          <cell r="A1951">
            <v>7706</v>
          </cell>
        </row>
        <row r="1952">
          <cell r="A1952">
            <v>7707</v>
          </cell>
        </row>
        <row r="1953">
          <cell r="A1953">
            <v>7708</v>
          </cell>
        </row>
        <row r="1954">
          <cell r="A1954">
            <v>7709</v>
          </cell>
        </row>
        <row r="1955">
          <cell r="A1955">
            <v>7710</v>
          </cell>
        </row>
        <row r="1956">
          <cell r="A1956">
            <v>7769</v>
          </cell>
        </row>
        <row r="1957">
          <cell r="A1957">
            <v>7770</v>
          </cell>
        </row>
        <row r="1958">
          <cell r="A1958">
            <v>7771</v>
          </cell>
        </row>
        <row r="1959">
          <cell r="A1959">
            <v>7772</v>
          </cell>
        </row>
        <row r="1960">
          <cell r="A1960">
            <v>7773</v>
          </cell>
        </row>
        <row r="1961">
          <cell r="A1961">
            <v>7774</v>
          </cell>
        </row>
        <row r="1962">
          <cell r="A1962">
            <v>7775</v>
          </cell>
        </row>
        <row r="1963">
          <cell r="A1963">
            <v>7776</v>
          </cell>
        </row>
        <row r="1964">
          <cell r="A1964">
            <v>7777</v>
          </cell>
        </row>
        <row r="1965">
          <cell r="A1965">
            <v>7778</v>
          </cell>
        </row>
        <row r="1966">
          <cell r="A1966">
            <v>7779</v>
          </cell>
        </row>
        <row r="1967">
          <cell r="A1967">
            <v>7780</v>
          </cell>
        </row>
        <row r="1968">
          <cell r="A1968">
            <v>7781</v>
          </cell>
        </row>
        <row r="1969">
          <cell r="A1969">
            <v>7782</v>
          </cell>
        </row>
        <row r="1970">
          <cell r="A1970">
            <v>7783</v>
          </cell>
        </row>
        <row r="1971">
          <cell r="A1971">
            <v>7784</v>
          </cell>
        </row>
        <row r="1972">
          <cell r="A1972">
            <v>7785</v>
          </cell>
        </row>
        <row r="1973">
          <cell r="A1973">
            <v>7786</v>
          </cell>
        </row>
        <row r="1974">
          <cell r="A1974">
            <v>7787</v>
          </cell>
        </row>
        <row r="1975">
          <cell r="A1975">
            <v>7788</v>
          </cell>
        </row>
        <row r="1976">
          <cell r="A1976">
            <v>7844</v>
          </cell>
        </row>
        <row r="1977">
          <cell r="A1977">
            <v>7845</v>
          </cell>
        </row>
        <row r="1978">
          <cell r="A1978">
            <v>7846</v>
          </cell>
        </row>
        <row r="1979">
          <cell r="A1979">
            <v>7847</v>
          </cell>
        </row>
        <row r="1980">
          <cell r="A1980">
            <v>7848</v>
          </cell>
        </row>
        <row r="1981">
          <cell r="A1981">
            <v>7849</v>
          </cell>
        </row>
        <row r="1982">
          <cell r="A1982">
            <v>7850</v>
          </cell>
        </row>
        <row r="1983">
          <cell r="A1983">
            <v>7851</v>
          </cell>
        </row>
        <row r="1984">
          <cell r="A1984">
            <v>7852</v>
          </cell>
        </row>
        <row r="1985">
          <cell r="A1985">
            <v>7853</v>
          </cell>
        </row>
        <row r="1986">
          <cell r="A1986">
            <v>7854</v>
          </cell>
        </row>
        <row r="1987">
          <cell r="A1987">
            <v>7855</v>
          </cell>
        </row>
        <row r="1988">
          <cell r="A1988">
            <v>7856</v>
          </cell>
        </row>
        <row r="1989">
          <cell r="A1989">
            <v>7857</v>
          </cell>
        </row>
        <row r="1990">
          <cell r="A1990">
            <v>7858</v>
          </cell>
        </row>
        <row r="1991">
          <cell r="A1991">
            <v>7859</v>
          </cell>
        </row>
        <row r="1992">
          <cell r="A1992">
            <v>7860</v>
          </cell>
        </row>
        <row r="1993">
          <cell r="A1993">
            <v>7861</v>
          </cell>
        </row>
        <row r="1994">
          <cell r="A1994">
            <v>7862</v>
          </cell>
        </row>
        <row r="1995">
          <cell r="A1995">
            <v>7863</v>
          </cell>
        </row>
        <row r="1996">
          <cell r="A1996">
            <v>7864</v>
          </cell>
        </row>
        <row r="1997">
          <cell r="A1997">
            <v>7917</v>
          </cell>
        </row>
        <row r="1998">
          <cell r="A1998">
            <v>7918</v>
          </cell>
        </row>
        <row r="1999">
          <cell r="A1999">
            <v>7919</v>
          </cell>
        </row>
        <row r="2000">
          <cell r="A2000">
            <v>7920</v>
          </cell>
        </row>
        <row r="2001">
          <cell r="A2001">
            <v>7921</v>
          </cell>
        </row>
        <row r="2002">
          <cell r="A2002">
            <v>7922</v>
          </cell>
        </row>
        <row r="2003">
          <cell r="A2003">
            <v>7923</v>
          </cell>
        </row>
        <row r="2004">
          <cell r="A2004">
            <v>7924</v>
          </cell>
        </row>
        <row r="2005">
          <cell r="A2005">
            <v>7925</v>
          </cell>
        </row>
        <row r="2006">
          <cell r="A2006">
            <v>7926</v>
          </cell>
        </row>
        <row r="2007">
          <cell r="A2007">
            <v>7927</v>
          </cell>
        </row>
        <row r="2008">
          <cell r="A2008">
            <v>7928</v>
          </cell>
        </row>
        <row r="2009">
          <cell r="A2009">
            <v>7929</v>
          </cell>
        </row>
        <row r="2010">
          <cell r="A2010">
            <v>7930</v>
          </cell>
        </row>
        <row r="2011">
          <cell r="A2011">
            <v>7931</v>
          </cell>
        </row>
        <row r="2012">
          <cell r="A2012">
            <v>7932.2</v>
          </cell>
        </row>
        <row r="2013">
          <cell r="A2013">
            <v>7933</v>
          </cell>
        </row>
        <row r="2014">
          <cell r="A2014">
            <v>7934</v>
          </cell>
        </row>
        <row r="2015">
          <cell r="A2015">
            <v>7935</v>
          </cell>
        </row>
        <row r="2016">
          <cell r="A2016">
            <v>7936</v>
          </cell>
        </row>
        <row r="2017">
          <cell r="A2017">
            <v>7937</v>
          </cell>
        </row>
        <row r="2018">
          <cell r="A2018">
            <v>7938</v>
          </cell>
        </row>
        <row r="2019">
          <cell r="A2019">
            <v>7985</v>
          </cell>
        </row>
        <row r="2020">
          <cell r="A2020">
            <v>7986</v>
          </cell>
        </row>
        <row r="2021">
          <cell r="A2021">
            <v>7987</v>
          </cell>
        </row>
        <row r="2022">
          <cell r="A2022">
            <v>7988</v>
          </cell>
        </row>
        <row r="2023">
          <cell r="A2023">
            <v>7989</v>
          </cell>
        </row>
        <row r="2024">
          <cell r="A2024">
            <v>7990</v>
          </cell>
        </row>
        <row r="2025">
          <cell r="A2025">
            <v>7990.2</v>
          </cell>
        </row>
        <row r="2026">
          <cell r="A2026">
            <v>7991</v>
          </cell>
        </row>
        <row r="2027">
          <cell r="A2027">
            <v>7992</v>
          </cell>
        </row>
        <row r="2028">
          <cell r="A2028">
            <v>7993</v>
          </cell>
        </row>
        <row r="2029">
          <cell r="A2029">
            <v>7994</v>
          </cell>
        </row>
        <row r="2030">
          <cell r="A2030">
            <v>7995</v>
          </cell>
        </row>
        <row r="2031">
          <cell r="A2031">
            <v>7996</v>
          </cell>
        </row>
        <row r="2032">
          <cell r="A2032">
            <v>7997</v>
          </cell>
        </row>
        <row r="2033">
          <cell r="A2033">
            <v>7998</v>
          </cell>
        </row>
        <row r="2034">
          <cell r="A2034">
            <v>7999</v>
          </cell>
        </row>
        <row r="2035">
          <cell r="A2035">
            <v>8200</v>
          </cell>
        </row>
        <row r="2036">
          <cell r="A2036">
            <v>8201</v>
          </cell>
        </row>
        <row r="2037">
          <cell r="A2037">
            <v>8202</v>
          </cell>
        </row>
        <row r="2038">
          <cell r="A2038">
            <v>8203</v>
          </cell>
        </row>
        <row r="2039">
          <cell r="A2039">
            <v>8204</v>
          </cell>
        </row>
        <row r="2040">
          <cell r="A2040">
            <v>8205</v>
          </cell>
        </row>
        <row r="2041">
          <cell r="A2041">
            <v>8206</v>
          </cell>
        </row>
        <row r="2042">
          <cell r="A2042">
            <v>8252</v>
          </cell>
        </row>
        <row r="2043">
          <cell r="A2043">
            <v>8253</v>
          </cell>
        </row>
        <row r="2044">
          <cell r="A2044">
            <v>8254</v>
          </cell>
        </row>
        <row r="2045">
          <cell r="A2045">
            <v>8255</v>
          </cell>
        </row>
        <row r="2046">
          <cell r="A2046">
            <v>8256</v>
          </cell>
        </row>
        <row r="2047">
          <cell r="A2047">
            <v>8257</v>
          </cell>
        </row>
        <row r="2048">
          <cell r="A2048">
            <v>8258</v>
          </cell>
        </row>
        <row r="2049">
          <cell r="A2049">
            <v>8259</v>
          </cell>
        </row>
        <row r="2050">
          <cell r="A2050">
            <v>8260</v>
          </cell>
        </row>
        <row r="2051">
          <cell r="A2051">
            <v>8261</v>
          </cell>
        </row>
        <row r="2052">
          <cell r="A2052">
            <v>8262</v>
          </cell>
        </row>
        <row r="2053">
          <cell r="A2053">
            <v>8263</v>
          </cell>
        </row>
        <row r="2054">
          <cell r="A2054">
            <v>8264</v>
          </cell>
        </row>
        <row r="2055">
          <cell r="A2055">
            <v>8265</v>
          </cell>
        </row>
        <row r="2056">
          <cell r="A2056">
            <v>8266</v>
          </cell>
        </row>
        <row r="2057">
          <cell r="A2057">
            <v>8267</v>
          </cell>
        </row>
        <row r="2058">
          <cell r="A2058">
            <v>8268</v>
          </cell>
        </row>
        <row r="2059">
          <cell r="A2059">
            <v>8269</v>
          </cell>
        </row>
        <row r="2060">
          <cell r="A2060">
            <v>8270</v>
          </cell>
        </row>
        <row r="2061">
          <cell r="A2061">
            <v>8271</v>
          </cell>
        </row>
        <row r="2062">
          <cell r="A2062">
            <v>8313</v>
          </cell>
        </row>
        <row r="2063">
          <cell r="A2063">
            <v>8314</v>
          </cell>
        </row>
        <row r="2064">
          <cell r="A2064">
            <v>8315</v>
          </cell>
        </row>
        <row r="2065">
          <cell r="A2065">
            <v>8316</v>
          </cell>
        </row>
        <row r="2066">
          <cell r="A2066">
            <v>8317</v>
          </cell>
        </row>
        <row r="2067">
          <cell r="A2067">
            <v>8318</v>
          </cell>
        </row>
        <row r="2068">
          <cell r="A2068">
            <v>8319</v>
          </cell>
        </row>
        <row r="2069">
          <cell r="A2069">
            <v>8320</v>
          </cell>
        </row>
        <row r="2070">
          <cell r="A2070">
            <v>8321</v>
          </cell>
        </row>
        <row r="2071">
          <cell r="A2071">
            <v>8322</v>
          </cell>
        </row>
        <row r="2072">
          <cell r="A2072">
            <v>8323</v>
          </cell>
        </row>
        <row r="2073">
          <cell r="A2073">
            <v>8324</v>
          </cell>
        </row>
        <row r="2074">
          <cell r="A2074">
            <v>8325</v>
          </cell>
        </row>
        <row r="2075">
          <cell r="A2075">
            <v>8326</v>
          </cell>
        </row>
        <row r="2076">
          <cell r="A2076">
            <v>8327</v>
          </cell>
        </row>
        <row r="2077">
          <cell r="A2077">
            <v>8328</v>
          </cell>
        </row>
        <row r="2078">
          <cell r="A2078">
            <v>8329</v>
          </cell>
        </row>
        <row r="2079">
          <cell r="A2079">
            <v>8330</v>
          </cell>
        </row>
        <row r="2080">
          <cell r="A2080">
            <v>8331</v>
          </cell>
        </row>
        <row r="2081">
          <cell r="A2081">
            <v>8332</v>
          </cell>
        </row>
        <row r="2082">
          <cell r="A2082">
            <v>8333</v>
          </cell>
        </row>
        <row r="2083">
          <cell r="A2083">
            <v>8371</v>
          </cell>
        </row>
        <row r="2084">
          <cell r="A2084">
            <v>8372</v>
          </cell>
        </row>
        <row r="2085">
          <cell r="A2085">
            <v>8373</v>
          </cell>
        </row>
        <row r="2086">
          <cell r="A2086">
            <v>8374</v>
          </cell>
        </row>
        <row r="2087">
          <cell r="A2087">
            <v>8375</v>
          </cell>
        </row>
        <row r="2088">
          <cell r="A2088">
            <v>8376</v>
          </cell>
        </row>
        <row r="2089">
          <cell r="A2089">
            <v>8377</v>
          </cell>
        </row>
        <row r="2090">
          <cell r="A2090">
            <v>8378</v>
          </cell>
        </row>
        <row r="2091">
          <cell r="A2091">
            <v>8379</v>
          </cell>
        </row>
        <row r="2092">
          <cell r="A2092">
            <v>8380</v>
          </cell>
        </row>
        <row r="2093">
          <cell r="A2093">
            <v>8381</v>
          </cell>
        </row>
        <row r="2094">
          <cell r="A2094">
            <v>8382</v>
          </cell>
        </row>
        <row r="2095">
          <cell r="A2095">
            <v>8383</v>
          </cell>
        </row>
        <row r="2096">
          <cell r="A2096">
            <v>8384</v>
          </cell>
        </row>
        <row r="2097">
          <cell r="A2097">
            <v>8385</v>
          </cell>
        </row>
        <row r="2098">
          <cell r="A2098">
            <v>8386</v>
          </cell>
        </row>
        <row r="2099">
          <cell r="A2099">
            <v>8387</v>
          </cell>
        </row>
        <row r="2100">
          <cell r="A2100">
            <v>8388</v>
          </cell>
        </row>
        <row r="2101">
          <cell r="A2101">
            <v>8389</v>
          </cell>
        </row>
        <row r="2102">
          <cell r="A2102">
            <v>8390</v>
          </cell>
        </row>
        <row r="2103">
          <cell r="A2103">
            <v>8391</v>
          </cell>
        </row>
        <row r="2104">
          <cell r="A2104">
            <v>8392</v>
          </cell>
        </row>
        <row r="2105">
          <cell r="A2105">
            <v>8425</v>
          </cell>
        </row>
        <row r="2106">
          <cell r="A2106">
            <v>8426</v>
          </cell>
        </row>
        <row r="2107">
          <cell r="A2107">
            <v>8427</v>
          </cell>
        </row>
        <row r="2108">
          <cell r="A2108">
            <v>8428</v>
          </cell>
        </row>
        <row r="2109">
          <cell r="A2109">
            <v>8429</v>
          </cell>
        </row>
        <row r="2110">
          <cell r="A2110">
            <v>8430</v>
          </cell>
        </row>
        <row r="2111">
          <cell r="A2111">
            <v>8431</v>
          </cell>
        </row>
        <row r="2112">
          <cell r="A2112">
            <v>8432</v>
          </cell>
        </row>
        <row r="2113">
          <cell r="A2113">
            <v>8433</v>
          </cell>
        </row>
        <row r="2114">
          <cell r="A2114">
            <v>8434</v>
          </cell>
        </row>
        <row r="2115">
          <cell r="A2115">
            <v>8435</v>
          </cell>
        </row>
        <row r="2116">
          <cell r="A2116">
            <v>8436</v>
          </cell>
        </row>
        <row r="2117">
          <cell r="A2117">
            <v>8437</v>
          </cell>
        </row>
        <row r="2118">
          <cell r="A2118">
            <v>8438</v>
          </cell>
        </row>
        <row r="2119">
          <cell r="A2119">
            <v>8439</v>
          </cell>
        </row>
        <row r="2120">
          <cell r="A2120">
            <v>8440</v>
          </cell>
        </row>
        <row r="2121">
          <cell r="A2121">
            <v>8441</v>
          </cell>
        </row>
        <row r="2122">
          <cell r="A2122">
            <v>8442</v>
          </cell>
        </row>
        <row r="2123">
          <cell r="A2123">
            <v>8443</v>
          </cell>
        </row>
        <row r="2124">
          <cell r="A2124">
            <v>8444</v>
          </cell>
        </row>
        <row r="2125">
          <cell r="A2125">
            <v>8445</v>
          </cell>
        </row>
        <row r="2126">
          <cell r="A2126">
            <v>8446</v>
          </cell>
        </row>
        <row r="2127">
          <cell r="A2127">
            <v>8468</v>
          </cell>
        </row>
        <row r="2128">
          <cell r="A2128">
            <v>8469</v>
          </cell>
        </row>
        <row r="2129">
          <cell r="A2129">
            <v>8470</v>
          </cell>
        </row>
        <row r="2130">
          <cell r="A2130">
            <v>8471</v>
          </cell>
        </row>
        <row r="2131">
          <cell r="A2131">
            <v>8472</v>
          </cell>
        </row>
        <row r="2132">
          <cell r="A2132">
            <v>8473</v>
          </cell>
        </row>
        <row r="2133">
          <cell r="A2133">
            <v>8474</v>
          </cell>
        </row>
        <row r="2134">
          <cell r="A2134">
            <v>8475</v>
          </cell>
        </row>
        <row r="2135">
          <cell r="A2135">
            <v>8476</v>
          </cell>
        </row>
        <row r="2136">
          <cell r="A2136">
            <v>8477</v>
          </cell>
        </row>
        <row r="2137">
          <cell r="A2137">
            <v>8478</v>
          </cell>
        </row>
        <row r="2138">
          <cell r="A2138">
            <v>8479</v>
          </cell>
        </row>
        <row r="2139">
          <cell r="A2139">
            <v>8480</v>
          </cell>
        </row>
        <row r="2140">
          <cell r="A2140">
            <v>8481</v>
          </cell>
        </row>
        <row r="2141">
          <cell r="A2141">
            <v>8482</v>
          </cell>
        </row>
        <row r="2142">
          <cell r="A2142">
            <v>8483</v>
          </cell>
        </row>
        <row r="2143">
          <cell r="A2143">
            <v>8484</v>
          </cell>
        </row>
        <row r="2144">
          <cell r="A2144">
            <v>8485</v>
          </cell>
        </row>
        <row r="2145">
          <cell r="A2145">
            <v>8486</v>
          </cell>
        </row>
        <row r="2146">
          <cell r="A2146">
            <v>8487</v>
          </cell>
        </row>
        <row r="2147">
          <cell r="A2147">
            <v>8506</v>
          </cell>
        </row>
        <row r="2148">
          <cell r="A2148">
            <v>8507</v>
          </cell>
        </row>
        <row r="2149">
          <cell r="A2149">
            <v>8508</v>
          </cell>
        </row>
        <row r="2150">
          <cell r="A2150">
            <v>8509</v>
          </cell>
        </row>
        <row r="2151">
          <cell r="A2151">
            <v>8510</v>
          </cell>
        </row>
        <row r="2152">
          <cell r="A2152">
            <v>8511</v>
          </cell>
        </row>
        <row r="2153">
          <cell r="A2153">
            <v>8512</v>
          </cell>
        </row>
        <row r="2154">
          <cell r="A2154">
            <v>8513</v>
          </cell>
        </row>
        <row r="2155">
          <cell r="A2155">
            <v>8514</v>
          </cell>
        </row>
        <row r="2156">
          <cell r="A2156">
            <v>8515</v>
          </cell>
        </row>
        <row r="2157">
          <cell r="A2157">
            <v>8516</v>
          </cell>
        </row>
        <row r="2158">
          <cell r="A2158">
            <v>8517</v>
          </cell>
        </row>
        <row r="2159">
          <cell r="A2159">
            <v>8518</v>
          </cell>
        </row>
        <row r="2160">
          <cell r="A2160">
            <v>8519</v>
          </cell>
        </row>
        <row r="2161">
          <cell r="A2161">
            <v>8520</v>
          </cell>
        </row>
        <row r="2162">
          <cell r="A2162">
            <v>8521</v>
          </cell>
        </row>
        <row r="2163">
          <cell r="A2163">
            <v>8522</v>
          </cell>
        </row>
        <row r="2164">
          <cell r="A2164">
            <v>8523</v>
          </cell>
        </row>
        <row r="2165">
          <cell r="A2165">
            <v>8524</v>
          </cell>
        </row>
        <row r="2166">
          <cell r="A2166">
            <v>8525</v>
          </cell>
        </row>
        <row r="2167">
          <cell r="A2167">
            <v>8537</v>
          </cell>
        </row>
        <row r="2168">
          <cell r="A2168">
            <v>8538</v>
          </cell>
        </row>
        <row r="2169">
          <cell r="A2169">
            <v>8539</v>
          </cell>
        </row>
        <row r="2170">
          <cell r="A2170">
            <v>8540</v>
          </cell>
        </row>
        <row r="2171">
          <cell r="A2171">
            <v>8541</v>
          </cell>
        </row>
        <row r="2172">
          <cell r="A2172">
            <v>8542</v>
          </cell>
        </row>
        <row r="2173">
          <cell r="A2173">
            <v>8543</v>
          </cell>
        </row>
        <row r="2174">
          <cell r="A2174">
            <v>8544</v>
          </cell>
        </row>
        <row r="2175">
          <cell r="A2175">
            <v>8545</v>
          </cell>
        </row>
        <row r="2176">
          <cell r="A2176">
            <v>8546</v>
          </cell>
        </row>
        <row r="2177">
          <cell r="A2177">
            <v>8547</v>
          </cell>
        </row>
        <row r="2178">
          <cell r="A2178">
            <v>8548</v>
          </cell>
        </row>
        <row r="2179">
          <cell r="A2179">
            <v>8549</v>
          </cell>
        </row>
        <row r="2180">
          <cell r="A2180">
            <v>8550</v>
          </cell>
        </row>
        <row r="2181">
          <cell r="A2181">
            <v>8551</v>
          </cell>
        </row>
        <row r="2182">
          <cell r="A2182">
            <v>8552</v>
          </cell>
        </row>
        <row r="2183">
          <cell r="A2183">
            <v>8553</v>
          </cell>
        </row>
        <row r="2184">
          <cell r="A2184">
            <v>8554</v>
          </cell>
        </row>
        <row r="2185">
          <cell r="A2185">
            <v>8555</v>
          </cell>
        </row>
        <row r="2186">
          <cell r="A2186">
            <v>8556</v>
          </cell>
        </row>
        <row r="2187">
          <cell r="A2187">
            <v>8563</v>
          </cell>
        </row>
        <row r="2188">
          <cell r="A2188">
            <v>8564</v>
          </cell>
        </row>
        <row r="2189">
          <cell r="A2189">
            <v>8565</v>
          </cell>
        </row>
        <row r="2190">
          <cell r="A2190">
            <v>8566</v>
          </cell>
        </row>
        <row r="2191">
          <cell r="A2191">
            <v>8567</v>
          </cell>
        </row>
        <row r="2192">
          <cell r="A2192">
            <v>8568</v>
          </cell>
        </row>
        <row r="2193">
          <cell r="A2193">
            <v>8569</v>
          </cell>
        </row>
        <row r="2194">
          <cell r="A2194">
            <v>8570</v>
          </cell>
        </row>
        <row r="2195">
          <cell r="A2195">
            <v>8571</v>
          </cell>
        </row>
        <row r="2196">
          <cell r="A2196">
            <v>8572</v>
          </cell>
        </row>
        <row r="2197">
          <cell r="A2197">
            <v>8573</v>
          </cell>
        </row>
        <row r="2198">
          <cell r="A2198">
            <v>8574</v>
          </cell>
        </row>
        <row r="2199">
          <cell r="A2199">
            <v>8575</v>
          </cell>
        </row>
        <row r="2200">
          <cell r="A2200">
            <v>8576</v>
          </cell>
        </row>
        <row r="2201">
          <cell r="A2201">
            <v>8577</v>
          </cell>
        </row>
        <row r="2202">
          <cell r="A2202">
            <v>8578</v>
          </cell>
        </row>
        <row r="2203">
          <cell r="A2203">
            <v>8579</v>
          </cell>
        </row>
        <row r="2204">
          <cell r="A2204">
            <v>8580</v>
          </cell>
        </row>
        <row r="2205">
          <cell r="A2205">
            <v>8581</v>
          </cell>
        </row>
        <row r="2206">
          <cell r="A2206">
            <v>8583</v>
          </cell>
        </row>
        <row r="2207">
          <cell r="A2207">
            <v>8584</v>
          </cell>
        </row>
        <row r="2208">
          <cell r="A2208">
            <v>8585</v>
          </cell>
        </row>
        <row r="2209">
          <cell r="A2209">
            <v>8586</v>
          </cell>
        </row>
        <row r="2210">
          <cell r="A2210">
            <v>8587</v>
          </cell>
        </row>
        <row r="2211">
          <cell r="A2211">
            <v>8588</v>
          </cell>
        </row>
        <row r="2212">
          <cell r="A2212">
            <v>8589</v>
          </cell>
        </row>
        <row r="2213">
          <cell r="A2213">
            <v>8590</v>
          </cell>
        </row>
        <row r="2214">
          <cell r="A2214">
            <v>8591</v>
          </cell>
        </row>
        <row r="2215">
          <cell r="A2215">
            <v>8592</v>
          </cell>
        </row>
        <row r="2216">
          <cell r="A2216">
            <v>8593</v>
          </cell>
        </row>
        <row r="2217">
          <cell r="A2217">
            <v>8594</v>
          </cell>
        </row>
        <row r="2218">
          <cell r="A2218">
            <v>8595</v>
          </cell>
        </row>
        <row r="2219">
          <cell r="A2219">
            <v>8596</v>
          </cell>
        </row>
        <row r="2220">
          <cell r="A2220">
            <v>8597</v>
          </cell>
        </row>
        <row r="2221">
          <cell r="A2221">
            <v>8598</v>
          </cell>
        </row>
        <row r="2222">
          <cell r="A2222">
            <v>8599</v>
          </cell>
        </row>
        <row r="2223">
          <cell r="A2223">
            <v>8600</v>
          </cell>
        </row>
        <row r="2224">
          <cell r="A2224">
            <v>8601</v>
          </cell>
        </row>
        <row r="2225">
          <cell r="A2225">
            <v>8602</v>
          </cell>
        </row>
        <row r="2226">
          <cell r="A2226">
            <v>8603</v>
          </cell>
        </row>
        <row r="2227">
          <cell r="A2227">
            <v>8604</v>
          </cell>
        </row>
        <row r="2228">
          <cell r="A2228">
            <v>8605</v>
          </cell>
        </row>
        <row r="2229">
          <cell r="A2229">
            <v>8606</v>
          </cell>
        </row>
        <row r="2230">
          <cell r="A2230">
            <v>8607</v>
          </cell>
        </row>
        <row r="2231">
          <cell r="A2231">
            <v>8608</v>
          </cell>
        </row>
        <row r="2232">
          <cell r="A2232">
            <v>8609</v>
          </cell>
        </row>
        <row r="2233">
          <cell r="A2233">
            <v>8610</v>
          </cell>
        </row>
        <row r="2234">
          <cell r="A2234">
            <v>8611</v>
          </cell>
        </row>
        <row r="2235">
          <cell r="A2235">
            <v>8612</v>
          </cell>
        </row>
        <row r="2236">
          <cell r="A2236">
            <v>8613</v>
          </cell>
        </row>
        <row r="2237">
          <cell r="A2237">
            <v>8614</v>
          </cell>
        </row>
        <row r="2238">
          <cell r="A2238">
            <v>8615</v>
          </cell>
        </row>
        <row r="2239">
          <cell r="A2239">
            <v>8616</v>
          </cell>
        </row>
        <row r="2240">
          <cell r="A2240">
            <v>8617</v>
          </cell>
        </row>
        <row r="2241">
          <cell r="A2241">
            <v>8618</v>
          </cell>
        </row>
        <row r="2242">
          <cell r="A2242">
            <v>8619</v>
          </cell>
        </row>
        <row r="2243">
          <cell r="A2243">
            <v>8620</v>
          </cell>
        </row>
        <row r="2244">
          <cell r="A2244">
            <v>8621</v>
          </cell>
        </row>
        <row r="2245">
          <cell r="A2245">
            <v>8622</v>
          </cell>
        </row>
        <row r="2246">
          <cell r="A2246">
            <v>8623</v>
          </cell>
        </row>
        <row r="2247">
          <cell r="A2247">
            <v>8624</v>
          </cell>
        </row>
        <row r="2248">
          <cell r="A2248">
            <v>8625</v>
          </cell>
        </row>
        <row r="2249">
          <cell r="A2249">
            <v>8626</v>
          </cell>
        </row>
        <row r="2250">
          <cell r="A2250">
            <v>8627</v>
          </cell>
        </row>
        <row r="2251">
          <cell r="A2251">
            <v>8628</v>
          </cell>
        </row>
        <row r="2252">
          <cell r="A2252">
            <v>8629</v>
          </cell>
        </row>
        <row r="2253">
          <cell r="A2253">
            <v>8630</v>
          </cell>
        </row>
        <row r="2254">
          <cell r="A2254">
            <v>8631</v>
          </cell>
        </row>
        <row r="2255">
          <cell r="A2255">
            <v>8632</v>
          </cell>
        </row>
        <row r="2256">
          <cell r="A2256">
            <v>8633</v>
          </cell>
        </row>
        <row r="2257">
          <cell r="A2257">
            <v>8634</v>
          </cell>
        </row>
        <row r="2258">
          <cell r="A2258">
            <v>8635</v>
          </cell>
        </row>
        <row r="2259">
          <cell r="A2259">
            <v>8636</v>
          </cell>
        </row>
        <row r="2260">
          <cell r="A2260">
            <v>8637</v>
          </cell>
        </row>
        <row r="2261">
          <cell r="A2261">
            <v>8638</v>
          </cell>
        </row>
        <row r="2262">
          <cell r="A2262">
            <v>8639</v>
          </cell>
        </row>
        <row r="2263">
          <cell r="A2263">
            <v>8640</v>
          </cell>
        </row>
        <row r="2264">
          <cell r="A2264">
            <v>8641</v>
          </cell>
        </row>
        <row r="2265">
          <cell r="A2265">
            <v>8642</v>
          </cell>
        </row>
        <row r="2266">
          <cell r="A2266">
            <v>8643</v>
          </cell>
        </row>
        <row r="2267">
          <cell r="A2267">
            <v>8644</v>
          </cell>
        </row>
        <row r="2268">
          <cell r="A2268">
            <v>8645</v>
          </cell>
        </row>
        <row r="2269">
          <cell r="A2269">
            <v>8646</v>
          </cell>
        </row>
        <row r="2270">
          <cell r="A2270">
            <v>8647</v>
          </cell>
        </row>
        <row r="2271">
          <cell r="A2271">
            <v>8648</v>
          </cell>
        </row>
        <row r="2272">
          <cell r="A2272">
            <v>8649</v>
          </cell>
        </row>
        <row r="2273">
          <cell r="A2273">
            <v>8650</v>
          </cell>
        </row>
        <row r="2274">
          <cell r="A2274">
            <v>8651</v>
          </cell>
        </row>
        <row r="2275">
          <cell r="A2275">
            <v>8652</v>
          </cell>
        </row>
        <row r="2276">
          <cell r="A2276">
            <v>8653</v>
          </cell>
        </row>
        <row r="2277">
          <cell r="A2277">
            <v>8654</v>
          </cell>
        </row>
        <row r="2278">
          <cell r="A2278">
            <v>8655</v>
          </cell>
        </row>
        <row r="2279">
          <cell r="A2279">
            <v>8656</v>
          </cell>
        </row>
        <row r="2280">
          <cell r="A2280">
            <v>8657</v>
          </cell>
        </row>
        <row r="2281">
          <cell r="A2281">
            <v>8658</v>
          </cell>
        </row>
        <row r="2282">
          <cell r="A2282">
            <v>8659</v>
          </cell>
        </row>
        <row r="2283">
          <cell r="A2283">
            <v>8660</v>
          </cell>
        </row>
        <row r="2284">
          <cell r="A2284">
            <v>8661</v>
          </cell>
        </row>
        <row r="2285">
          <cell r="A2285">
            <v>8662</v>
          </cell>
        </row>
        <row r="2286">
          <cell r="A2286">
            <v>8663</v>
          </cell>
        </row>
        <row r="2287">
          <cell r="A2287">
            <v>8664</v>
          </cell>
        </row>
        <row r="2288">
          <cell r="A2288">
            <v>8665</v>
          </cell>
        </row>
        <row r="2289">
          <cell r="A2289">
            <v>8666</v>
          </cell>
        </row>
        <row r="2290">
          <cell r="A2290">
            <v>8667</v>
          </cell>
        </row>
        <row r="2291">
          <cell r="A2291">
            <v>8668</v>
          </cell>
        </row>
        <row r="2292">
          <cell r="A2292">
            <v>8669</v>
          </cell>
        </row>
        <row r="2293">
          <cell r="A2293">
            <v>8670</v>
          </cell>
        </row>
        <row r="2294">
          <cell r="A2294">
            <v>8671</v>
          </cell>
        </row>
        <row r="2295">
          <cell r="A2295">
            <v>8672</v>
          </cell>
        </row>
        <row r="2296">
          <cell r="A2296">
            <v>8673</v>
          </cell>
        </row>
        <row r="2297">
          <cell r="A2297">
            <v>8674</v>
          </cell>
        </row>
        <row r="2298">
          <cell r="A2298">
            <v>8675</v>
          </cell>
        </row>
        <row r="2299">
          <cell r="A2299">
            <v>8676</v>
          </cell>
        </row>
        <row r="2300">
          <cell r="A2300">
            <v>8677</v>
          </cell>
        </row>
        <row r="2301">
          <cell r="A2301">
            <v>8678</v>
          </cell>
        </row>
        <row r="2302">
          <cell r="A2302">
            <v>8679</v>
          </cell>
        </row>
        <row r="2303">
          <cell r="A2303">
            <v>8680</v>
          </cell>
        </row>
        <row r="2304">
          <cell r="A2304">
            <v>8681</v>
          </cell>
        </row>
        <row r="2305">
          <cell r="A2305">
            <v>8682</v>
          </cell>
        </row>
        <row r="2306">
          <cell r="A2306">
            <v>8683</v>
          </cell>
        </row>
        <row r="2307">
          <cell r="A2307">
            <v>8684</v>
          </cell>
        </row>
        <row r="2308">
          <cell r="A2308">
            <v>8685</v>
          </cell>
        </row>
        <row r="2309">
          <cell r="A2309">
            <v>8686</v>
          </cell>
        </row>
        <row r="2310">
          <cell r="A2310">
            <v>8691</v>
          </cell>
        </row>
        <row r="2311">
          <cell r="A2311">
            <v>8692</v>
          </cell>
        </row>
        <row r="2312">
          <cell r="A2312">
            <v>8693</v>
          </cell>
        </row>
        <row r="2313">
          <cell r="A2313">
            <v>8694</v>
          </cell>
        </row>
        <row r="2314">
          <cell r="A2314">
            <v>8695</v>
          </cell>
        </row>
        <row r="2315">
          <cell r="A2315">
            <v>8696</v>
          </cell>
        </row>
        <row r="2316">
          <cell r="A2316">
            <v>8697</v>
          </cell>
        </row>
        <row r="2317">
          <cell r="A2317">
            <v>8698</v>
          </cell>
        </row>
        <row r="2318">
          <cell r="A2318">
            <v>8699</v>
          </cell>
        </row>
        <row r="2319">
          <cell r="A2319">
            <v>8700</v>
          </cell>
        </row>
        <row r="2320">
          <cell r="A2320">
            <v>8701</v>
          </cell>
        </row>
        <row r="2321">
          <cell r="A2321">
            <v>8702</v>
          </cell>
        </row>
        <row r="2322">
          <cell r="A2322">
            <v>8703</v>
          </cell>
        </row>
        <row r="2323">
          <cell r="A2323">
            <v>8704</v>
          </cell>
        </row>
        <row r="2324">
          <cell r="A2324">
            <v>8705</v>
          </cell>
        </row>
        <row r="2325">
          <cell r="A2325">
            <v>8709</v>
          </cell>
        </row>
        <row r="2326">
          <cell r="A2326">
            <v>8710</v>
          </cell>
        </row>
        <row r="2327">
          <cell r="A2327">
            <v>8711</v>
          </cell>
        </row>
        <row r="2328">
          <cell r="A2328">
            <v>8712</v>
          </cell>
        </row>
        <row r="2329">
          <cell r="A2329">
            <v>8713</v>
          </cell>
        </row>
        <row r="2330">
          <cell r="A2330">
            <v>8714</v>
          </cell>
        </row>
        <row r="2331">
          <cell r="A2331">
            <v>8715</v>
          </cell>
        </row>
        <row r="2332">
          <cell r="A2332">
            <v>8716</v>
          </cell>
        </row>
        <row r="2333">
          <cell r="A2333">
            <v>8717</v>
          </cell>
        </row>
        <row r="2334">
          <cell r="A2334">
            <v>8718</v>
          </cell>
        </row>
        <row r="2335">
          <cell r="A2335">
            <v>8719</v>
          </cell>
        </row>
        <row r="2336">
          <cell r="A2336">
            <v>8720</v>
          </cell>
        </row>
        <row r="2337">
          <cell r="A2337">
            <v>8721</v>
          </cell>
        </row>
        <row r="2338">
          <cell r="A2338">
            <v>8722</v>
          </cell>
        </row>
        <row r="2339">
          <cell r="A2339">
            <v>8728</v>
          </cell>
        </row>
        <row r="2340">
          <cell r="A2340">
            <v>8729</v>
          </cell>
        </row>
        <row r="2341">
          <cell r="A2341">
            <v>8730</v>
          </cell>
        </row>
        <row r="2342">
          <cell r="A2342">
            <v>8731</v>
          </cell>
        </row>
        <row r="2343">
          <cell r="A2343">
            <v>8732</v>
          </cell>
        </row>
        <row r="2344">
          <cell r="A2344">
            <v>8733</v>
          </cell>
        </row>
        <row r="2345">
          <cell r="A2345">
            <v>8734</v>
          </cell>
        </row>
        <row r="2346">
          <cell r="A2346">
            <v>8735</v>
          </cell>
        </row>
        <row r="2347">
          <cell r="A2347">
            <v>8736</v>
          </cell>
        </row>
        <row r="2348">
          <cell r="A2348">
            <v>8737</v>
          </cell>
        </row>
        <row r="2349">
          <cell r="A2349">
            <v>8738</v>
          </cell>
        </row>
        <row r="2350">
          <cell r="A2350">
            <v>8739</v>
          </cell>
        </row>
        <row r="2351">
          <cell r="A2351">
            <v>8740</v>
          </cell>
        </row>
        <row r="2352">
          <cell r="A2352">
            <v>8741</v>
          </cell>
        </row>
        <row r="2353">
          <cell r="A2353">
            <v>8748</v>
          </cell>
        </row>
        <row r="2354">
          <cell r="A2354">
            <v>8749</v>
          </cell>
        </row>
        <row r="2355">
          <cell r="A2355">
            <v>8750</v>
          </cell>
        </row>
        <row r="2356">
          <cell r="A2356">
            <v>8751</v>
          </cell>
        </row>
        <row r="2357">
          <cell r="A2357">
            <v>8752</v>
          </cell>
        </row>
        <row r="2358">
          <cell r="A2358">
            <v>8753</v>
          </cell>
        </row>
        <row r="2359">
          <cell r="A2359">
            <v>8754</v>
          </cell>
        </row>
        <row r="2360">
          <cell r="A2360">
            <v>8755</v>
          </cell>
        </row>
        <row r="2361">
          <cell r="A2361">
            <v>8756</v>
          </cell>
        </row>
        <row r="2362">
          <cell r="A2362">
            <v>8757</v>
          </cell>
        </row>
        <row r="2363">
          <cell r="A2363">
            <v>8758</v>
          </cell>
        </row>
        <row r="2364">
          <cell r="A2364">
            <v>8759</v>
          </cell>
        </row>
        <row r="2365">
          <cell r="A2365">
            <v>8760.2199999999993</v>
          </cell>
        </row>
        <row r="2366">
          <cell r="A2366">
            <v>8761</v>
          </cell>
        </row>
        <row r="2367">
          <cell r="A2367">
            <v>8762</v>
          </cell>
        </row>
        <row r="2368">
          <cell r="A2368">
            <v>8769</v>
          </cell>
        </row>
        <row r="2369">
          <cell r="A2369">
            <v>8770</v>
          </cell>
        </row>
        <row r="2370">
          <cell r="A2370">
            <v>8771</v>
          </cell>
        </row>
        <row r="2371">
          <cell r="A2371">
            <v>8772</v>
          </cell>
        </row>
        <row r="2372">
          <cell r="A2372">
            <v>8773</v>
          </cell>
        </row>
        <row r="2373">
          <cell r="A2373">
            <v>8774</v>
          </cell>
        </row>
        <row r="2374">
          <cell r="A2374">
            <v>8775</v>
          </cell>
        </row>
        <row r="2375">
          <cell r="A2375">
            <v>8776</v>
          </cell>
        </row>
        <row r="2376">
          <cell r="A2376">
            <v>8777</v>
          </cell>
        </row>
        <row r="2377">
          <cell r="A2377">
            <v>8778</v>
          </cell>
        </row>
        <row r="2378">
          <cell r="A2378">
            <v>8779</v>
          </cell>
        </row>
        <row r="2379">
          <cell r="A2379">
            <v>8780</v>
          </cell>
        </row>
        <row r="2380">
          <cell r="A2380">
            <v>8781</v>
          </cell>
        </row>
        <row r="2381">
          <cell r="A2381">
            <v>8782</v>
          </cell>
        </row>
        <row r="2382">
          <cell r="A2382">
            <v>8787</v>
          </cell>
        </row>
        <row r="2383">
          <cell r="A2383">
            <v>8788</v>
          </cell>
        </row>
        <row r="2384">
          <cell r="A2384">
            <v>8789</v>
          </cell>
        </row>
        <row r="2385">
          <cell r="A2385">
            <v>8790</v>
          </cell>
        </row>
        <row r="2386">
          <cell r="A2386">
            <v>8791</v>
          </cell>
        </row>
        <row r="2387">
          <cell r="A2387">
            <v>8792</v>
          </cell>
        </row>
        <row r="2388">
          <cell r="A2388">
            <v>8793.2000000000007</v>
          </cell>
        </row>
        <row r="2389">
          <cell r="A2389">
            <v>8794</v>
          </cell>
        </row>
        <row r="2390">
          <cell r="A2390">
            <v>8795</v>
          </cell>
        </row>
        <row r="2391">
          <cell r="A2391">
            <v>8796</v>
          </cell>
        </row>
        <row r="2392">
          <cell r="A2392">
            <v>8797</v>
          </cell>
        </row>
        <row r="2393">
          <cell r="A2393">
            <v>8798</v>
          </cell>
        </row>
        <row r="2394">
          <cell r="A2394">
            <v>8799</v>
          </cell>
        </row>
        <row r="2395">
          <cell r="A2395">
            <v>8800</v>
          </cell>
        </row>
        <row r="2396">
          <cell r="A2396">
            <v>8801</v>
          </cell>
        </row>
        <row r="2397">
          <cell r="A2397">
            <v>8805</v>
          </cell>
        </row>
        <row r="2398">
          <cell r="A2398">
            <v>8806</v>
          </cell>
        </row>
        <row r="2399">
          <cell r="A2399">
            <v>8807</v>
          </cell>
        </row>
        <row r="2400">
          <cell r="A2400">
            <v>8808</v>
          </cell>
        </row>
        <row r="2401">
          <cell r="A2401">
            <v>8809</v>
          </cell>
        </row>
        <row r="2402">
          <cell r="A2402">
            <v>8810</v>
          </cell>
        </row>
        <row r="2403">
          <cell r="A2403">
            <v>8811</v>
          </cell>
        </row>
        <row r="2404">
          <cell r="A2404">
            <v>8812</v>
          </cell>
        </row>
        <row r="2405">
          <cell r="A2405">
            <v>8813</v>
          </cell>
        </row>
        <row r="2406">
          <cell r="A2406">
            <v>8814</v>
          </cell>
        </row>
        <row r="2407">
          <cell r="A2407">
            <v>8815</v>
          </cell>
        </row>
        <row r="2408">
          <cell r="A2408">
            <v>8816</v>
          </cell>
        </row>
        <row r="2409">
          <cell r="A2409">
            <v>8817</v>
          </cell>
        </row>
        <row r="2410">
          <cell r="A2410">
            <v>8818</v>
          </cell>
        </row>
        <row r="2411">
          <cell r="A2411">
            <v>8819</v>
          </cell>
        </row>
        <row r="2412">
          <cell r="A2412">
            <v>8826</v>
          </cell>
        </row>
        <row r="2413">
          <cell r="A2413">
            <v>8828</v>
          </cell>
        </row>
        <row r="2414">
          <cell r="A2414">
            <v>8829</v>
          </cell>
        </row>
        <row r="2415">
          <cell r="A2415">
            <v>8830</v>
          </cell>
        </row>
        <row r="2416">
          <cell r="A2416">
            <v>8831</v>
          </cell>
        </row>
        <row r="2417">
          <cell r="A2417">
            <v>8832</v>
          </cell>
        </row>
        <row r="2418">
          <cell r="A2418">
            <v>8833</v>
          </cell>
        </row>
        <row r="2419">
          <cell r="A2419">
            <v>8834</v>
          </cell>
        </row>
        <row r="2420">
          <cell r="A2420">
            <v>8835</v>
          </cell>
        </row>
        <row r="2421">
          <cell r="A2421">
            <v>8836</v>
          </cell>
        </row>
        <row r="2422">
          <cell r="A2422">
            <v>8837</v>
          </cell>
        </row>
        <row r="2423">
          <cell r="A2423">
            <v>8838</v>
          </cell>
        </row>
        <row r="2424">
          <cell r="A2424">
            <v>8845</v>
          </cell>
        </row>
        <row r="2425">
          <cell r="A2425">
            <v>8846</v>
          </cell>
        </row>
        <row r="2426">
          <cell r="A2426">
            <v>8847</v>
          </cell>
        </row>
        <row r="2427">
          <cell r="A2427">
            <v>8848</v>
          </cell>
        </row>
        <row r="2428">
          <cell r="A2428">
            <v>8849</v>
          </cell>
        </row>
        <row r="2429">
          <cell r="A2429">
            <v>8850</v>
          </cell>
        </row>
        <row r="2430">
          <cell r="A2430">
            <v>8851</v>
          </cell>
        </row>
        <row r="2431">
          <cell r="A2431">
            <v>8852</v>
          </cell>
        </row>
        <row r="2432">
          <cell r="A2432">
            <v>8853</v>
          </cell>
        </row>
        <row r="2433">
          <cell r="A2433">
            <v>8854</v>
          </cell>
        </row>
        <row r="2434">
          <cell r="A2434">
            <v>8855</v>
          </cell>
        </row>
        <row r="2435">
          <cell r="A2435">
            <v>8861</v>
          </cell>
        </row>
        <row r="2436">
          <cell r="A2436">
            <v>8862</v>
          </cell>
        </row>
        <row r="2437">
          <cell r="A2437">
            <v>8863</v>
          </cell>
        </row>
        <row r="2438">
          <cell r="A2438">
            <v>8864</v>
          </cell>
        </row>
        <row r="2439">
          <cell r="A2439">
            <v>8865</v>
          </cell>
        </row>
        <row r="2440">
          <cell r="A2440">
            <v>8866</v>
          </cell>
        </row>
        <row r="2441">
          <cell r="A2441">
            <v>8867</v>
          </cell>
        </row>
        <row r="2442">
          <cell r="A2442">
            <v>8872</v>
          </cell>
        </row>
        <row r="2443">
          <cell r="A2443">
            <v>8873</v>
          </cell>
        </row>
        <row r="2444">
          <cell r="A2444">
            <v>8874</v>
          </cell>
        </row>
        <row r="2445">
          <cell r="A2445">
            <v>8875</v>
          </cell>
        </row>
        <row r="2446">
          <cell r="A2446">
            <v>8876</v>
          </cell>
        </row>
        <row r="2447">
          <cell r="A2447">
            <v>8877</v>
          </cell>
        </row>
        <row r="2448">
          <cell r="A2448">
            <v>8878</v>
          </cell>
        </row>
        <row r="2449">
          <cell r="A2449">
            <v>8884</v>
          </cell>
        </row>
        <row r="2450">
          <cell r="A2450">
            <v>8885</v>
          </cell>
        </row>
        <row r="2451">
          <cell r="A2451">
            <v>8886</v>
          </cell>
        </row>
        <row r="2452">
          <cell r="A2452">
            <v>8887</v>
          </cell>
        </row>
        <row r="2453">
          <cell r="A2453">
            <v>8888</v>
          </cell>
        </row>
        <row r="2454">
          <cell r="A2454">
            <v>8889</v>
          </cell>
        </row>
        <row r="2455">
          <cell r="A2455">
            <v>8894</v>
          </cell>
        </row>
        <row r="2456">
          <cell r="A2456">
            <v>8895</v>
          </cell>
        </row>
        <row r="2457">
          <cell r="A2457">
            <v>8896</v>
          </cell>
        </row>
        <row r="2458">
          <cell r="A2458">
            <v>8897</v>
          </cell>
        </row>
        <row r="2459">
          <cell r="A2459">
            <v>8898</v>
          </cell>
        </row>
        <row r="2460">
          <cell r="A2460">
            <v>8905</v>
          </cell>
        </row>
        <row r="2461">
          <cell r="A2461">
            <v>8906</v>
          </cell>
        </row>
        <row r="2462">
          <cell r="A2462">
            <v>8907</v>
          </cell>
        </row>
        <row r="2463">
          <cell r="A2463">
            <v>8908</v>
          </cell>
        </row>
        <row r="2464">
          <cell r="A2464">
            <v>8909</v>
          </cell>
        </row>
        <row r="2465">
          <cell r="A2465">
            <v>8910</v>
          </cell>
        </row>
        <row r="2466">
          <cell r="A2466">
            <v>8911</v>
          </cell>
        </row>
        <row r="2467">
          <cell r="A2467">
            <v>8917</v>
          </cell>
        </row>
        <row r="2468">
          <cell r="A2468">
            <v>8918</v>
          </cell>
        </row>
        <row r="2469">
          <cell r="A2469">
            <v>8919</v>
          </cell>
        </row>
        <row r="2470">
          <cell r="A2470">
            <v>8920</v>
          </cell>
        </row>
        <row r="2471">
          <cell r="A2471">
            <v>8921</v>
          </cell>
        </row>
        <row r="2472">
          <cell r="A2472">
            <v>8922</v>
          </cell>
        </row>
        <row r="2473">
          <cell r="A2473">
            <v>8923</v>
          </cell>
        </row>
        <row r="2474">
          <cell r="A2474">
            <v>8924</v>
          </cell>
        </row>
        <row r="2475">
          <cell r="A2475">
            <v>8929</v>
          </cell>
        </row>
        <row r="2476">
          <cell r="A2476">
            <v>8930</v>
          </cell>
        </row>
        <row r="2477">
          <cell r="A2477">
            <v>8931</v>
          </cell>
        </row>
        <row r="2478">
          <cell r="A2478">
            <v>8932</v>
          </cell>
        </row>
        <row r="2479">
          <cell r="A2479">
            <v>8933</v>
          </cell>
        </row>
        <row r="2480">
          <cell r="A2480">
            <v>8934</v>
          </cell>
        </row>
        <row r="2481">
          <cell r="A2481">
            <v>8935</v>
          </cell>
        </row>
        <row r="2482">
          <cell r="A2482">
            <v>8936</v>
          </cell>
        </row>
        <row r="2483">
          <cell r="A2483">
            <v>8937</v>
          </cell>
        </row>
        <row r="2484">
          <cell r="A2484">
            <v>8938</v>
          </cell>
        </row>
        <row r="2485">
          <cell r="A2485">
            <v>8945</v>
          </cell>
        </row>
        <row r="2486">
          <cell r="A2486">
            <v>8946</v>
          </cell>
        </row>
        <row r="2487">
          <cell r="A2487">
            <v>8947</v>
          </cell>
        </row>
        <row r="2488">
          <cell r="A2488">
            <v>8948</v>
          </cell>
        </row>
        <row r="2489">
          <cell r="A2489">
            <v>8949</v>
          </cell>
        </row>
        <row r="2490">
          <cell r="A2490">
            <v>8950</v>
          </cell>
        </row>
        <row r="2491">
          <cell r="A2491">
            <v>8951</v>
          </cell>
        </row>
        <row r="2492">
          <cell r="A2492">
            <v>8952</v>
          </cell>
        </row>
        <row r="2493">
          <cell r="A2493">
            <v>8953</v>
          </cell>
        </row>
        <row r="2494">
          <cell r="A2494">
            <v>8954</v>
          </cell>
        </row>
        <row r="2495">
          <cell r="A2495">
            <v>8955</v>
          </cell>
        </row>
        <row r="2496">
          <cell r="A2496">
            <v>8956</v>
          </cell>
        </row>
        <row r="2497">
          <cell r="A2497">
            <v>8957</v>
          </cell>
        </row>
        <row r="2498">
          <cell r="A2498">
            <v>8958</v>
          </cell>
        </row>
        <row r="2499">
          <cell r="A2499">
            <v>8959</v>
          </cell>
        </row>
        <row r="2500">
          <cell r="A2500">
            <v>8960</v>
          </cell>
        </row>
        <row r="2501">
          <cell r="A2501">
            <v>8961</v>
          </cell>
        </row>
        <row r="2502">
          <cell r="A2502">
            <v>8966</v>
          </cell>
        </row>
        <row r="2503">
          <cell r="A2503">
            <v>8967</v>
          </cell>
        </row>
        <row r="2504">
          <cell r="A2504">
            <v>8968</v>
          </cell>
        </row>
        <row r="2505">
          <cell r="A2505">
            <v>8969</v>
          </cell>
        </row>
        <row r="2506">
          <cell r="A2506">
            <v>8970</v>
          </cell>
        </row>
        <row r="2507">
          <cell r="A2507">
            <v>8971</v>
          </cell>
        </row>
        <row r="2508">
          <cell r="A2508">
            <v>8972</v>
          </cell>
        </row>
        <row r="2509">
          <cell r="A2509">
            <v>8973</v>
          </cell>
        </row>
        <row r="2510">
          <cell r="A2510">
            <v>8974</v>
          </cell>
        </row>
        <row r="2511">
          <cell r="A2511">
            <v>8975</v>
          </cell>
        </row>
        <row r="2512">
          <cell r="A2512">
            <v>8976</v>
          </cell>
        </row>
        <row r="2513">
          <cell r="A2513">
            <v>8977</v>
          </cell>
        </row>
        <row r="2514">
          <cell r="A2514">
            <v>8978</v>
          </cell>
        </row>
        <row r="2515">
          <cell r="A2515">
            <v>8979</v>
          </cell>
        </row>
        <row r="2516">
          <cell r="A2516">
            <v>8980</v>
          </cell>
        </row>
        <row r="2517">
          <cell r="A2517">
            <v>8981</v>
          </cell>
        </row>
        <row r="2518">
          <cell r="A2518">
            <v>8982</v>
          </cell>
        </row>
        <row r="2519">
          <cell r="A2519">
            <v>8983</v>
          </cell>
        </row>
        <row r="2520">
          <cell r="A2520">
            <v>8989</v>
          </cell>
        </row>
        <row r="2521">
          <cell r="A2521">
            <v>8990</v>
          </cell>
        </row>
        <row r="2522">
          <cell r="A2522">
            <v>8991</v>
          </cell>
        </row>
        <row r="2523">
          <cell r="A2523">
            <v>8992</v>
          </cell>
        </row>
        <row r="2524">
          <cell r="A2524">
            <v>8993</v>
          </cell>
        </row>
        <row r="2525">
          <cell r="A2525">
            <v>8994</v>
          </cell>
        </row>
        <row r="2526">
          <cell r="A2526">
            <v>8995</v>
          </cell>
        </row>
        <row r="2527">
          <cell r="A2527">
            <v>8996</v>
          </cell>
        </row>
        <row r="2528">
          <cell r="A2528">
            <v>8997</v>
          </cell>
        </row>
        <row r="2529">
          <cell r="A2529">
            <v>8998</v>
          </cell>
        </row>
        <row r="2530">
          <cell r="A2530">
            <v>8999</v>
          </cell>
        </row>
        <row r="2531">
          <cell r="A2531">
            <v>9000</v>
          </cell>
        </row>
        <row r="2532">
          <cell r="A2532">
            <v>9001</v>
          </cell>
        </row>
        <row r="2533">
          <cell r="A2533">
            <v>9002</v>
          </cell>
        </row>
        <row r="2534">
          <cell r="A2534">
            <v>9003</v>
          </cell>
        </row>
        <row r="2535">
          <cell r="A2535">
            <v>9004</v>
          </cell>
        </row>
        <row r="2536">
          <cell r="A2536">
            <v>9005</v>
          </cell>
        </row>
        <row r="2537">
          <cell r="A2537">
            <v>9013</v>
          </cell>
        </row>
        <row r="2538">
          <cell r="A2538">
            <v>9014.2000000000007</v>
          </cell>
        </row>
        <row r="2539">
          <cell r="A2539">
            <v>9015</v>
          </cell>
        </row>
        <row r="2540">
          <cell r="A2540">
            <v>9016</v>
          </cell>
        </row>
        <row r="2541">
          <cell r="A2541">
            <v>9017</v>
          </cell>
        </row>
        <row r="2542">
          <cell r="A2542">
            <v>9018</v>
          </cell>
        </row>
        <row r="2543">
          <cell r="A2543">
            <v>9019</v>
          </cell>
        </row>
        <row r="2544">
          <cell r="A2544">
            <v>9020</v>
          </cell>
        </row>
        <row r="2545">
          <cell r="A2545">
            <v>9021</v>
          </cell>
        </row>
        <row r="2546">
          <cell r="A2546">
            <v>9022</v>
          </cell>
        </row>
        <row r="2547">
          <cell r="A2547">
            <v>9023</v>
          </cell>
        </row>
        <row r="2548">
          <cell r="A2548">
            <v>9024</v>
          </cell>
        </row>
        <row r="2549">
          <cell r="A2549">
            <v>9025</v>
          </cell>
        </row>
        <row r="2550">
          <cell r="A2550">
            <v>9026</v>
          </cell>
        </row>
        <row r="2551">
          <cell r="A2551">
            <v>9027</v>
          </cell>
        </row>
        <row r="2552">
          <cell r="A2552">
            <v>9034</v>
          </cell>
        </row>
        <row r="2553">
          <cell r="A2553">
            <v>9035</v>
          </cell>
        </row>
        <row r="2554">
          <cell r="A2554">
            <v>9036</v>
          </cell>
        </row>
        <row r="2555">
          <cell r="A2555">
            <v>9037</v>
          </cell>
        </row>
        <row r="2556">
          <cell r="A2556">
            <v>9038</v>
          </cell>
        </row>
        <row r="2557">
          <cell r="A2557">
            <v>9039</v>
          </cell>
        </row>
        <row r="2558">
          <cell r="A2558">
            <v>9040</v>
          </cell>
        </row>
        <row r="2559">
          <cell r="A2559">
            <v>9041</v>
          </cell>
        </row>
        <row r="2560">
          <cell r="A2560">
            <v>9042</v>
          </cell>
        </row>
        <row r="2561">
          <cell r="A2561">
            <v>9043</v>
          </cell>
        </row>
        <row r="2562">
          <cell r="A2562">
            <v>9044</v>
          </cell>
        </row>
        <row r="2563">
          <cell r="A2563">
            <v>9045</v>
          </cell>
        </row>
        <row r="2564">
          <cell r="A2564">
            <v>9046</v>
          </cell>
        </row>
        <row r="2565">
          <cell r="A2565">
            <v>9047</v>
          </cell>
        </row>
        <row r="2566">
          <cell r="A2566">
            <v>9057</v>
          </cell>
        </row>
        <row r="2567">
          <cell r="A2567">
            <v>9058</v>
          </cell>
        </row>
        <row r="2568">
          <cell r="A2568">
            <v>9059</v>
          </cell>
        </row>
        <row r="2569">
          <cell r="A2569">
            <v>9060</v>
          </cell>
        </row>
        <row r="2570">
          <cell r="A2570">
            <v>9061</v>
          </cell>
        </row>
        <row r="2571">
          <cell r="A2571">
            <v>9062</v>
          </cell>
        </row>
        <row r="2572">
          <cell r="A2572">
            <v>9063</v>
          </cell>
        </row>
        <row r="2573">
          <cell r="A2573">
            <v>9064</v>
          </cell>
        </row>
        <row r="2574">
          <cell r="A2574">
            <v>9065</v>
          </cell>
        </row>
        <row r="2575">
          <cell r="A2575">
            <v>9066</v>
          </cell>
        </row>
        <row r="2576">
          <cell r="A2576">
            <v>9067</v>
          </cell>
        </row>
        <row r="2577">
          <cell r="A2577">
            <v>9078</v>
          </cell>
        </row>
        <row r="2578">
          <cell r="A2578">
            <v>9079</v>
          </cell>
        </row>
        <row r="2579">
          <cell r="A2579">
            <v>9080</v>
          </cell>
        </row>
        <row r="2580">
          <cell r="A2580">
            <v>9081</v>
          </cell>
        </row>
        <row r="2581">
          <cell r="A2581">
            <v>9082</v>
          </cell>
        </row>
        <row r="2582">
          <cell r="A2582">
            <v>9083</v>
          </cell>
        </row>
        <row r="2583">
          <cell r="A2583">
            <v>9084</v>
          </cell>
        </row>
        <row r="2584">
          <cell r="A2584">
            <v>9085</v>
          </cell>
        </row>
        <row r="2585">
          <cell r="A2585">
            <v>9086</v>
          </cell>
        </row>
        <row r="2586">
          <cell r="A2586">
            <v>9089</v>
          </cell>
        </row>
        <row r="2587">
          <cell r="A2587">
            <v>9096</v>
          </cell>
        </row>
        <row r="2588">
          <cell r="A2588">
            <v>9097</v>
          </cell>
        </row>
        <row r="2589">
          <cell r="A2589">
            <v>9098</v>
          </cell>
        </row>
        <row r="2590">
          <cell r="A2590">
            <v>9099</v>
          </cell>
        </row>
        <row r="2591">
          <cell r="A2591">
            <v>9100</v>
          </cell>
        </row>
        <row r="2592">
          <cell r="A2592">
            <v>9101</v>
          </cell>
        </row>
        <row r="2593">
          <cell r="A2593">
            <v>9102</v>
          </cell>
        </row>
        <row r="2594">
          <cell r="A2594">
            <v>9103</v>
          </cell>
        </row>
        <row r="2595">
          <cell r="A2595">
            <v>9104</v>
          </cell>
        </row>
        <row r="2596">
          <cell r="A2596">
            <v>9107</v>
          </cell>
        </row>
        <row r="2597">
          <cell r="A2597">
            <v>9115</v>
          </cell>
        </row>
        <row r="2598">
          <cell r="A2598">
            <v>9116</v>
          </cell>
        </row>
        <row r="2599">
          <cell r="A2599">
            <v>9117</v>
          </cell>
        </row>
        <row r="2600">
          <cell r="A2600">
            <v>9118</v>
          </cell>
        </row>
        <row r="2601">
          <cell r="A2601">
            <v>9119</v>
          </cell>
        </row>
        <row r="2602">
          <cell r="A2602">
            <v>9121</v>
          </cell>
        </row>
        <row r="2603">
          <cell r="A2603">
            <v>9123</v>
          </cell>
        </row>
        <row r="2604">
          <cell r="A2604">
            <v>9124</v>
          </cell>
        </row>
        <row r="2605">
          <cell r="A2605">
            <v>9134</v>
          </cell>
        </row>
        <row r="2606">
          <cell r="A2606">
            <v>9135</v>
          </cell>
        </row>
        <row r="2607">
          <cell r="A2607">
            <v>9137</v>
          </cell>
        </row>
        <row r="2608">
          <cell r="A2608">
            <v>9138</v>
          </cell>
        </row>
        <row r="2609">
          <cell r="A2609">
            <v>9139</v>
          </cell>
        </row>
        <row r="2610">
          <cell r="A2610">
            <v>9140</v>
          </cell>
        </row>
        <row r="2611">
          <cell r="A2611">
            <v>9147</v>
          </cell>
        </row>
        <row r="2612">
          <cell r="A2612">
            <v>9148</v>
          </cell>
        </row>
        <row r="2613">
          <cell r="A2613">
            <v>9149</v>
          </cell>
        </row>
        <row r="2614">
          <cell r="A2614">
            <v>9150</v>
          </cell>
        </row>
        <row r="2615">
          <cell r="A2615">
            <v>9151</v>
          </cell>
        </row>
        <row r="2616">
          <cell r="A2616">
            <v>9152</v>
          </cell>
        </row>
        <row r="2617">
          <cell r="A2617">
            <v>9158</v>
          </cell>
        </row>
        <row r="2618">
          <cell r="A2618">
            <v>9159</v>
          </cell>
        </row>
        <row r="2619">
          <cell r="A2619">
            <v>9160</v>
          </cell>
        </row>
        <row r="2620">
          <cell r="A2620">
            <v>9161</v>
          </cell>
        </row>
        <row r="2621">
          <cell r="A2621">
            <v>9162</v>
          </cell>
        </row>
        <row r="2622">
          <cell r="A2622">
            <v>9194</v>
          </cell>
        </row>
        <row r="2623">
          <cell r="A2623">
            <v>9195</v>
          </cell>
        </row>
        <row r="2624">
          <cell r="A2624">
            <v>9200</v>
          </cell>
        </row>
        <row r="2625">
          <cell r="A2625">
            <v>9201</v>
          </cell>
        </row>
        <row r="2626">
          <cell r="A2626">
            <v>9202</v>
          </cell>
        </row>
        <row r="2627">
          <cell r="A2627">
            <v>9207</v>
          </cell>
        </row>
        <row r="2628">
          <cell r="A2628">
            <v>9208</v>
          </cell>
        </row>
        <row r="2629">
          <cell r="A2629">
            <v>9213</v>
          </cell>
        </row>
        <row r="2630">
          <cell r="A2630">
            <v>9214</v>
          </cell>
        </row>
        <row r="2631">
          <cell r="A2631">
            <v>9215</v>
          </cell>
        </row>
        <row r="2632">
          <cell r="A2632">
            <v>9216</v>
          </cell>
        </row>
        <row r="2633">
          <cell r="A2633">
            <v>9217</v>
          </cell>
        </row>
        <row r="2634">
          <cell r="A2634">
            <v>9221</v>
          </cell>
        </row>
        <row r="2635">
          <cell r="A2635">
            <v>9222</v>
          </cell>
        </row>
        <row r="2636">
          <cell r="A2636">
            <v>9223</v>
          </cell>
        </row>
        <row r="2637">
          <cell r="A2637">
            <v>9224</v>
          </cell>
        </row>
        <row r="2638">
          <cell r="A2638">
            <v>9225</v>
          </cell>
        </row>
        <row r="2639">
          <cell r="A2639">
            <v>9226</v>
          </cell>
        </row>
        <row r="2640">
          <cell r="A2640">
            <v>9230</v>
          </cell>
        </row>
        <row r="2641">
          <cell r="A2641">
            <v>9231</v>
          </cell>
        </row>
        <row r="2642">
          <cell r="A2642">
            <v>9232</v>
          </cell>
        </row>
        <row r="2643">
          <cell r="A2643">
            <v>9233</v>
          </cell>
        </row>
        <row r="2644">
          <cell r="A2644">
            <v>9234</v>
          </cell>
        </row>
        <row r="2645">
          <cell r="A2645">
            <v>9240</v>
          </cell>
        </row>
        <row r="2646">
          <cell r="A2646">
            <v>9242</v>
          </cell>
        </row>
        <row r="2647">
          <cell r="A2647">
            <v>9243</v>
          </cell>
        </row>
        <row r="2648">
          <cell r="A2648">
            <v>9251</v>
          </cell>
        </row>
        <row r="2649">
          <cell r="A2649">
            <v>9252</v>
          </cell>
        </row>
        <row r="2650">
          <cell r="A2650">
            <v>9253</v>
          </cell>
        </row>
        <row r="2651">
          <cell r="A2651">
            <v>9262</v>
          </cell>
        </row>
        <row r="2652">
          <cell r="A2652">
            <v>9263</v>
          </cell>
        </row>
        <row r="2653">
          <cell r="A2653">
            <v>9264</v>
          </cell>
        </row>
        <row r="2654">
          <cell r="A2654">
            <v>9265</v>
          </cell>
        </row>
        <row r="2655">
          <cell r="A2655">
            <v>10001</v>
          </cell>
        </row>
        <row r="2656">
          <cell r="A2656">
            <v>10002</v>
          </cell>
        </row>
        <row r="2657">
          <cell r="A2657">
            <v>10003</v>
          </cell>
        </row>
        <row r="2658">
          <cell r="A2658">
            <v>10004</v>
          </cell>
        </row>
        <row r="2659">
          <cell r="A2659">
            <v>10005</v>
          </cell>
        </row>
        <row r="2660">
          <cell r="A2660">
            <v>10006</v>
          </cell>
        </row>
        <row r="2661">
          <cell r="A2661">
            <v>10007</v>
          </cell>
        </row>
        <row r="2662">
          <cell r="A2662">
            <v>10008</v>
          </cell>
        </row>
        <row r="2663">
          <cell r="A2663">
            <v>10009</v>
          </cell>
        </row>
        <row r="2664">
          <cell r="A2664">
            <v>10010</v>
          </cell>
        </row>
        <row r="2665">
          <cell r="A2665">
            <v>10011</v>
          </cell>
        </row>
        <row r="2666">
          <cell r="A2666">
            <v>10012</v>
          </cell>
        </row>
        <row r="2667">
          <cell r="A2667">
            <v>10013</v>
          </cell>
        </row>
        <row r="2668">
          <cell r="A2668">
            <v>10014</v>
          </cell>
        </row>
        <row r="2669">
          <cell r="A2669">
            <v>10015</v>
          </cell>
        </row>
        <row r="2670">
          <cell r="A2670">
            <v>10017</v>
          </cell>
        </row>
        <row r="2671">
          <cell r="A2671">
            <v>10018</v>
          </cell>
        </row>
        <row r="2672">
          <cell r="A2672">
            <v>10019</v>
          </cell>
        </row>
        <row r="2673">
          <cell r="A2673">
            <v>10020</v>
          </cell>
        </row>
        <row r="2674">
          <cell r="A2674">
            <v>10021</v>
          </cell>
        </row>
        <row r="2675">
          <cell r="A2675">
            <v>10022</v>
          </cell>
        </row>
        <row r="2676">
          <cell r="A2676">
            <v>10023</v>
          </cell>
        </row>
        <row r="2677">
          <cell r="A2677">
            <v>10024</v>
          </cell>
        </row>
        <row r="2678">
          <cell r="A2678">
            <v>10025</v>
          </cell>
        </row>
        <row r="2679">
          <cell r="A2679">
            <v>10026</v>
          </cell>
        </row>
        <row r="2680">
          <cell r="A2680">
            <v>10027</v>
          </cell>
        </row>
        <row r="2681">
          <cell r="A2681">
            <v>10028</v>
          </cell>
        </row>
        <row r="2682">
          <cell r="A2682">
            <v>10029</v>
          </cell>
        </row>
        <row r="2683">
          <cell r="A2683">
            <v>10032</v>
          </cell>
        </row>
        <row r="2684">
          <cell r="A2684">
            <v>10033</v>
          </cell>
        </row>
        <row r="2685">
          <cell r="A2685">
            <v>10034</v>
          </cell>
        </row>
        <row r="2686">
          <cell r="A2686">
            <v>10035</v>
          </cell>
        </row>
        <row r="2687">
          <cell r="A2687">
            <v>10036</v>
          </cell>
        </row>
        <row r="2688">
          <cell r="A2688">
            <v>10037</v>
          </cell>
        </row>
        <row r="2689">
          <cell r="A2689">
            <v>10038</v>
          </cell>
        </row>
        <row r="2690">
          <cell r="A2690">
            <v>10039</v>
          </cell>
        </row>
        <row r="2691">
          <cell r="A2691">
            <v>10040</v>
          </cell>
        </row>
        <row r="2692">
          <cell r="A2692">
            <v>10041</v>
          </cell>
        </row>
        <row r="2693">
          <cell r="A2693">
            <v>10042</v>
          </cell>
        </row>
        <row r="2694">
          <cell r="A2694">
            <v>10043</v>
          </cell>
        </row>
        <row r="2695">
          <cell r="A2695">
            <v>10044</v>
          </cell>
        </row>
        <row r="2696">
          <cell r="A2696">
            <v>10047</v>
          </cell>
        </row>
        <row r="2697">
          <cell r="A2697">
            <v>10048</v>
          </cell>
        </row>
        <row r="2698">
          <cell r="A2698">
            <v>10049</v>
          </cell>
        </row>
        <row r="2699">
          <cell r="A2699">
            <v>10050</v>
          </cell>
        </row>
        <row r="2700">
          <cell r="A2700">
            <v>10051</v>
          </cell>
        </row>
        <row r="2701">
          <cell r="A2701">
            <v>10052</v>
          </cell>
        </row>
        <row r="2702">
          <cell r="A2702">
            <v>10053.219999999999</v>
          </cell>
        </row>
        <row r="2703">
          <cell r="A2703">
            <v>10054</v>
          </cell>
        </row>
        <row r="2704">
          <cell r="A2704">
            <v>10055</v>
          </cell>
        </row>
        <row r="2705">
          <cell r="A2705">
            <v>10056</v>
          </cell>
        </row>
        <row r="2706">
          <cell r="A2706">
            <v>10057</v>
          </cell>
        </row>
        <row r="2707">
          <cell r="A2707">
            <v>10058</v>
          </cell>
        </row>
        <row r="2708">
          <cell r="A2708">
            <v>10059</v>
          </cell>
        </row>
        <row r="2709">
          <cell r="A2709">
            <v>10062</v>
          </cell>
        </row>
        <row r="2710">
          <cell r="A2710">
            <v>10063</v>
          </cell>
        </row>
        <row r="2711">
          <cell r="A2711">
            <v>10064</v>
          </cell>
        </row>
        <row r="2712">
          <cell r="A2712">
            <v>10065</v>
          </cell>
        </row>
        <row r="2713">
          <cell r="A2713">
            <v>10066</v>
          </cell>
        </row>
        <row r="2714">
          <cell r="A2714">
            <v>10067</v>
          </cell>
        </row>
        <row r="2715">
          <cell r="A2715">
            <v>10068</v>
          </cell>
        </row>
        <row r="2716">
          <cell r="A2716">
            <v>10069</v>
          </cell>
        </row>
        <row r="2717">
          <cell r="A2717">
            <v>10073</v>
          </cell>
        </row>
        <row r="2718">
          <cell r="A2718">
            <v>10074</v>
          </cell>
        </row>
        <row r="2719">
          <cell r="A2719">
            <v>10075</v>
          </cell>
        </row>
        <row r="2720">
          <cell r="A2720">
            <v>10076</v>
          </cell>
        </row>
        <row r="2721">
          <cell r="A2721">
            <v>10077</v>
          </cell>
        </row>
        <row r="2722">
          <cell r="A2722">
            <v>10078</v>
          </cell>
        </row>
        <row r="2723">
          <cell r="A2723">
            <v>10079</v>
          </cell>
        </row>
        <row r="2724">
          <cell r="A2724">
            <v>10080</v>
          </cell>
        </row>
        <row r="2725">
          <cell r="A2725">
            <v>10081</v>
          </cell>
        </row>
        <row r="2726">
          <cell r="A2726">
            <v>10084</v>
          </cell>
        </row>
        <row r="2727">
          <cell r="A2727">
            <v>10085</v>
          </cell>
        </row>
        <row r="2728">
          <cell r="A2728">
            <v>10086</v>
          </cell>
        </row>
        <row r="2729">
          <cell r="A2729">
            <v>10087</v>
          </cell>
        </row>
        <row r="2730">
          <cell r="A2730">
            <v>10088</v>
          </cell>
        </row>
        <row r="2731">
          <cell r="A2731">
            <v>10089</v>
          </cell>
        </row>
        <row r="2732">
          <cell r="A2732">
            <v>10090</v>
          </cell>
        </row>
        <row r="2733">
          <cell r="A2733">
            <v>10091</v>
          </cell>
        </row>
        <row r="2734">
          <cell r="A2734">
            <v>10095</v>
          </cell>
        </row>
        <row r="2735">
          <cell r="A2735">
            <v>10096</v>
          </cell>
        </row>
        <row r="2736">
          <cell r="A2736">
            <v>10097</v>
          </cell>
        </row>
        <row r="2737">
          <cell r="A2737">
            <v>10098</v>
          </cell>
        </row>
        <row r="2738">
          <cell r="A2738">
            <v>10099</v>
          </cell>
        </row>
        <row r="2739">
          <cell r="A2739">
            <v>10100</v>
          </cell>
        </row>
        <row r="2740">
          <cell r="A2740">
            <v>10110</v>
          </cell>
        </row>
        <row r="2741">
          <cell r="A2741">
            <v>10111</v>
          </cell>
        </row>
        <row r="2742">
          <cell r="A2742">
            <v>10112</v>
          </cell>
        </row>
        <row r="2743">
          <cell r="A2743">
            <v>10113</v>
          </cell>
        </row>
        <row r="2744">
          <cell r="A2744">
            <v>10114</v>
          </cell>
        </row>
        <row r="2745">
          <cell r="A2745">
            <v>10115</v>
          </cell>
        </row>
        <row r="2746">
          <cell r="A2746">
            <v>10116</v>
          </cell>
        </row>
        <row r="2747">
          <cell r="A2747">
            <v>10117</v>
          </cell>
        </row>
        <row r="2748">
          <cell r="A2748">
            <v>10118</v>
          </cell>
        </row>
        <row r="2749">
          <cell r="A2749">
            <v>10119</v>
          </cell>
        </row>
        <row r="2750">
          <cell r="A2750">
            <v>10120</v>
          </cell>
        </row>
        <row r="2751">
          <cell r="A2751">
            <v>10121</v>
          </cell>
        </row>
        <row r="2752">
          <cell r="A2752">
            <v>10122</v>
          </cell>
        </row>
        <row r="2753">
          <cell r="A2753">
            <v>10123</v>
          </cell>
        </row>
        <row r="2754">
          <cell r="A2754">
            <v>10124</v>
          </cell>
        </row>
        <row r="2755">
          <cell r="A2755">
            <v>10125</v>
          </cell>
        </row>
        <row r="2756">
          <cell r="A2756">
            <v>10126</v>
          </cell>
        </row>
        <row r="2757">
          <cell r="A2757">
            <v>10134</v>
          </cell>
        </row>
        <row r="2758">
          <cell r="A2758">
            <v>10135</v>
          </cell>
        </row>
        <row r="2759">
          <cell r="A2759">
            <v>10136</v>
          </cell>
        </row>
        <row r="2760">
          <cell r="A2760">
            <v>10137</v>
          </cell>
        </row>
        <row r="2761">
          <cell r="A2761">
            <v>10138</v>
          </cell>
        </row>
        <row r="2762">
          <cell r="A2762">
            <v>10139</v>
          </cell>
        </row>
        <row r="2763">
          <cell r="A2763">
            <v>10140</v>
          </cell>
        </row>
        <row r="2764">
          <cell r="A2764">
            <v>10141</v>
          </cell>
        </row>
        <row r="2765">
          <cell r="A2765">
            <v>10142</v>
          </cell>
        </row>
        <row r="2766">
          <cell r="A2766">
            <v>10143</v>
          </cell>
        </row>
        <row r="2767">
          <cell r="A2767">
            <v>10144</v>
          </cell>
        </row>
        <row r="2768">
          <cell r="A2768">
            <v>10145</v>
          </cell>
        </row>
        <row r="2769">
          <cell r="A2769">
            <v>10146</v>
          </cell>
        </row>
        <row r="2770">
          <cell r="A2770">
            <v>10147</v>
          </cell>
        </row>
        <row r="2771">
          <cell r="A2771">
            <v>10148</v>
          </cell>
        </row>
        <row r="2772">
          <cell r="A2772">
            <v>10149</v>
          </cell>
        </row>
        <row r="2773">
          <cell r="A2773">
            <v>10150</v>
          </cell>
        </row>
        <row r="2774">
          <cell r="A2774">
            <v>10157</v>
          </cell>
        </row>
        <row r="2775">
          <cell r="A2775">
            <v>10158</v>
          </cell>
        </row>
        <row r="2776">
          <cell r="A2776">
            <v>10159</v>
          </cell>
        </row>
        <row r="2777">
          <cell r="A2777">
            <v>10160</v>
          </cell>
        </row>
        <row r="2778">
          <cell r="A2778">
            <v>10161</v>
          </cell>
        </row>
        <row r="2779">
          <cell r="A2779">
            <v>10162</v>
          </cell>
        </row>
        <row r="2780">
          <cell r="A2780">
            <v>10163.200000000001</v>
          </cell>
        </row>
        <row r="2781">
          <cell r="A2781">
            <v>10164</v>
          </cell>
        </row>
        <row r="2782">
          <cell r="A2782">
            <v>10165</v>
          </cell>
        </row>
        <row r="2783">
          <cell r="A2783">
            <v>10166</v>
          </cell>
        </row>
        <row r="2784">
          <cell r="A2784">
            <v>10167</v>
          </cell>
        </row>
        <row r="2785">
          <cell r="A2785">
            <v>10176</v>
          </cell>
        </row>
        <row r="2786">
          <cell r="A2786">
            <v>10177</v>
          </cell>
        </row>
        <row r="2787">
          <cell r="A2787">
            <v>10178</v>
          </cell>
        </row>
        <row r="2788">
          <cell r="A2788">
            <v>10179</v>
          </cell>
        </row>
        <row r="2789">
          <cell r="A2789">
            <v>10180</v>
          </cell>
        </row>
        <row r="2790">
          <cell r="A2790">
            <v>10181</v>
          </cell>
        </row>
        <row r="2791">
          <cell r="A2791">
            <v>10182</v>
          </cell>
        </row>
        <row r="2792">
          <cell r="A2792">
            <v>10183</v>
          </cell>
        </row>
        <row r="2793">
          <cell r="A2793">
            <v>10184</v>
          </cell>
        </row>
        <row r="2794">
          <cell r="A2794">
            <v>10185</v>
          </cell>
        </row>
        <row r="2795">
          <cell r="A2795">
            <v>10186</v>
          </cell>
        </row>
        <row r="2796">
          <cell r="A2796">
            <v>10187</v>
          </cell>
        </row>
        <row r="2797">
          <cell r="A2797">
            <v>10194</v>
          </cell>
        </row>
        <row r="2798">
          <cell r="A2798">
            <v>10501</v>
          </cell>
        </row>
        <row r="2799">
          <cell r="A2799">
            <v>10502</v>
          </cell>
        </row>
        <row r="2800">
          <cell r="A2800">
            <v>10503</v>
          </cell>
        </row>
        <row r="2801">
          <cell r="A2801">
            <v>10504</v>
          </cell>
        </row>
        <row r="2802">
          <cell r="A2802">
            <v>10505</v>
          </cell>
        </row>
        <row r="2803">
          <cell r="A2803">
            <v>10509</v>
          </cell>
        </row>
        <row r="2804">
          <cell r="A2804">
            <v>10510</v>
          </cell>
        </row>
        <row r="2805">
          <cell r="A2805">
            <v>10514</v>
          </cell>
        </row>
        <row r="2806">
          <cell r="A2806">
            <v>10515</v>
          </cell>
        </row>
        <row r="2807">
          <cell r="A2807">
            <v>10516</v>
          </cell>
        </row>
        <row r="2808">
          <cell r="A2808">
            <v>10517</v>
          </cell>
        </row>
        <row r="2809">
          <cell r="A2809">
            <v>10518</v>
          </cell>
        </row>
        <row r="2810">
          <cell r="A2810">
            <v>10522</v>
          </cell>
        </row>
        <row r="2811">
          <cell r="A2811">
            <v>10523</v>
          </cell>
        </row>
        <row r="2812">
          <cell r="A2812">
            <v>10524</v>
          </cell>
        </row>
        <row r="2813">
          <cell r="A2813">
            <v>10525</v>
          </cell>
        </row>
        <row r="2814">
          <cell r="A2814">
            <v>10530</v>
          </cell>
        </row>
        <row r="2815">
          <cell r="A2815">
            <v>10531</v>
          </cell>
        </row>
        <row r="2816">
          <cell r="A2816">
            <v>10532</v>
          </cell>
        </row>
        <row r="2817">
          <cell r="A2817">
            <v>10533</v>
          </cell>
        </row>
        <row r="2818">
          <cell r="A2818">
            <v>10534</v>
          </cell>
        </row>
        <row r="2819">
          <cell r="A2819">
            <v>10535</v>
          </cell>
        </row>
        <row r="2820">
          <cell r="A2820">
            <v>10539</v>
          </cell>
        </row>
        <row r="2821">
          <cell r="A2821">
            <v>10540</v>
          </cell>
        </row>
        <row r="2822">
          <cell r="A2822">
            <v>10541</v>
          </cell>
        </row>
        <row r="2823">
          <cell r="A2823">
            <v>10542</v>
          </cell>
        </row>
        <row r="2824">
          <cell r="A2824">
            <v>10546</v>
          </cell>
        </row>
        <row r="2825">
          <cell r="A2825">
            <v>10547</v>
          </cell>
        </row>
        <row r="2826">
          <cell r="A2826">
            <v>10548</v>
          </cell>
        </row>
        <row r="2827">
          <cell r="A2827">
            <v>10549</v>
          </cell>
        </row>
        <row r="2828">
          <cell r="A2828">
            <v>10550</v>
          </cell>
        </row>
        <row r="2829">
          <cell r="A2829">
            <v>10551</v>
          </cell>
        </row>
        <row r="2830">
          <cell r="A2830">
            <v>10552</v>
          </cell>
        </row>
        <row r="2831">
          <cell r="A2831">
            <v>10559</v>
          </cell>
        </row>
        <row r="2832">
          <cell r="A2832">
            <v>10560</v>
          </cell>
        </row>
        <row r="2833">
          <cell r="A2833">
            <v>10561</v>
          </cell>
        </row>
        <row r="2834">
          <cell r="A2834">
            <v>10571</v>
          </cell>
        </row>
        <row r="2835">
          <cell r="A2835">
            <v>10572</v>
          </cell>
        </row>
        <row r="2836">
          <cell r="A2836">
            <v>10573</v>
          </cell>
        </row>
        <row r="2837">
          <cell r="A2837">
            <v>10574</v>
          </cell>
        </row>
        <row r="2838">
          <cell r="A2838">
            <v>10575</v>
          </cell>
        </row>
        <row r="2839">
          <cell r="A2839">
            <v>10584</v>
          </cell>
        </row>
        <row r="2840">
          <cell r="A2840">
            <v>10585</v>
          </cell>
        </row>
        <row r="2841">
          <cell r="A2841">
            <v>10586</v>
          </cell>
        </row>
        <row r="2842">
          <cell r="A2842">
            <v>10596</v>
          </cell>
        </row>
        <row r="2843">
          <cell r="A2843">
            <v>10597</v>
          </cell>
        </row>
        <row r="2844">
          <cell r="A2844">
            <v>10598</v>
          </cell>
        </row>
        <row r="2845">
          <cell r="A2845">
            <v>10599</v>
          </cell>
        </row>
        <row r="2846">
          <cell r="A2846">
            <v>10613</v>
          </cell>
        </row>
        <row r="2847">
          <cell r="A2847">
            <v>10614</v>
          </cell>
        </row>
        <row r="2848">
          <cell r="A2848">
            <v>10709</v>
          </cell>
        </row>
        <row r="2849">
          <cell r="A2849">
            <v>10712</v>
          </cell>
        </row>
        <row r="2850">
          <cell r="A2850">
            <v>10720</v>
          </cell>
        </row>
        <row r="2851">
          <cell r="A2851">
            <v>10732</v>
          </cell>
        </row>
        <row r="2852">
          <cell r="A2852">
            <v>10737</v>
          </cell>
        </row>
        <row r="2853">
          <cell r="A2853">
            <v>10746</v>
          </cell>
        </row>
        <row r="2854">
          <cell r="A2854">
            <v>10747</v>
          </cell>
        </row>
        <row r="2855">
          <cell r="A2855">
            <v>10748</v>
          </cell>
        </row>
        <row r="2856">
          <cell r="A2856">
            <v>10749</v>
          </cell>
        </row>
        <row r="2857">
          <cell r="A2857">
            <v>10750</v>
          </cell>
        </row>
        <row r="2858">
          <cell r="A2858">
            <v>10756</v>
          </cell>
        </row>
        <row r="2859">
          <cell r="A2859">
            <v>10757</v>
          </cell>
        </row>
        <row r="2860">
          <cell r="A2860">
            <v>10758</v>
          </cell>
        </row>
        <row r="2861">
          <cell r="A2861">
            <v>10807</v>
          </cell>
        </row>
        <row r="2862">
          <cell r="A2862">
            <v>10808</v>
          </cell>
        </row>
        <row r="2863">
          <cell r="A2863">
            <v>10809</v>
          </cell>
        </row>
        <row r="2864">
          <cell r="A2864">
            <v>10872</v>
          </cell>
        </row>
        <row r="2865">
          <cell r="A2865">
            <v>11200</v>
          </cell>
        </row>
        <row r="2866">
          <cell r="A2866">
            <v>11201</v>
          </cell>
        </row>
        <row r="2867">
          <cell r="A2867">
            <v>11202</v>
          </cell>
        </row>
        <row r="2868">
          <cell r="A2868">
            <v>11205</v>
          </cell>
        </row>
        <row r="2869">
          <cell r="A2869">
            <v>11206</v>
          </cell>
        </row>
        <row r="2870">
          <cell r="A2870">
            <v>11207</v>
          </cell>
        </row>
        <row r="2871">
          <cell r="A2871">
            <v>11208</v>
          </cell>
        </row>
        <row r="2872">
          <cell r="A2872">
            <v>11209</v>
          </cell>
        </row>
        <row r="2873">
          <cell r="A2873">
            <v>11210</v>
          </cell>
        </row>
        <row r="2874">
          <cell r="A2874">
            <v>11213</v>
          </cell>
        </row>
        <row r="2875">
          <cell r="A2875">
            <v>11214</v>
          </cell>
        </row>
        <row r="2876">
          <cell r="A2876">
            <v>11234</v>
          </cell>
        </row>
        <row r="2877">
          <cell r="A2877">
            <v>11235</v>
          </cell>
        </row>
        <row r="2878">
          <cell r="A2878">
            <v>11236</v>
          </cell>
        </row>
        <row r="2879">
          <cell r="A2879">
            <v>11237</v>
          </cell>
        </row>
        <row r="2880">
          <cell r="A2880">
            <v>11238</v>
          </cell>
        </row>
        <row r="2881">
          <cell r="A2881">
            <v>11239</v>
          </cell>
        </row>
        <row r="2882">
          <cell r="A2882">
            <v>11240</v>
          </cell>
        </row>
        <row r="2883">
          <cell r="A2883">
            <v>11241</v>
          </cell>
        </row>
        <row r="2884">
          <cell r="A2884">
            <v>11242</v>
          </cell>
        </row>
        <row r="2885">
          <cell r="A2885">
            <v>11243</v>
          </cell>
        </row>
        <row r="2886">
          <cell r="A2886">
            <v>11244</v>
          </cell>
        </row>
        <row r="2887">
          <cell r="A2887">
            <v>11245</v>
          </cell>
        </row>
        <row r="2888">
          <cell r="A2888">
            <v>11246</v>
          </cell>
        </row>
        <row r="2889">
          <cell r="A2889">
            <v>11247</v>
          </cell>
        </row>
        <row r="2890">
          <cell r="A2890">
            <v>11248</v>
          </cell>
        </row>
        <row r="2891">
          <cell r="A2891">
            <v>11249</v>
          </cell>
        </row>
        <row r="2892">
          <cell r="A2892">
            <v>11250</v>
          </cell>
        </row>
        <row r="2893">
          <cell r="A2893">
            <v>11253</v>
          </cell>
        </row>
        <row r="2894">
          <cell r="A2894">
            <v>11254</v>
          </cell>
        </row>
        <row r="2895">
          <cell r="A2895">
            <v>11255</v>
          </cell>
        </row>
        <row r="2896">
          <cell r="A2896">
            <v>11256</v>
          </cell>
        </row>
        <row r="2897">
          <cell r="A2897">
            <v>11257</v>
          </cell>
        </row>
        <row r="2898">
          <cell r="A2898">
            <v>11258</v>
          </cell>
        </row>
        <row r="2899">
          <cell r="A2899">
            <v>11259</v>
          </cell>
        </row>
        <row r="2900">
          <cell r="A2900">
            <v>11260</v>
          </cell>
        </row>
        <row r="2901">
          <cell r="A2901">
            <v>11261</v>
          </cell>
        </row>
        <row r="2902">
          <cell r="A2902">
            <v>11264</v>
          </cell>
        </row>
        <row r="2903">
          <cell r="A2903">
            <v>11265</v>
          </cell>
        </row>
        <row r="2904">
          <cell r="A2904">
            <v>11266</v>
          </cell>
        </row>
        <row r="2905">
          <cell r="A2905">
            <v>11267</v>
          </cell>
        </row>
        <row r="2906">
          <cell r="A2906">
            <v>11268</v>
          </cell>
        </row>
        <row r="2907">
          <cell r="A2907">
            <v>11269</v>
          </cell>
        </row>
        <row r="2908">
          <cell r="A2908">
            <v>11270</v>
          </cell>
        </row>
        <row r="2909">
          <cell r="A2909">
            <v>11271</v>
          </cell>
        </row>
        <row r="2910">
          <cell r="A2910">
            <v>11272</v>
          </cell>
        </row>
        <row r="2911">
          <cell r="A2911">
            <v>11274</v>
          </cell>
        </row>
        <row r="2912">
          <cell r="A2912">
            <v>11275</v>
          </cell>
        </row>
        <row r="2913">
          <cell r="A2913">
            <v>11277</v>
          </cell>
        </row>
        <row r="2914">
          <cell r="A2914">
            <v>11278</v>
          </cell>
        </row>
        <row r="2915">
          <cell r="A2915">
            <v>11279</v>
          </cell>
        </row>
        <row r="2916">
          <cell r="A2916">
            <v>11280</v>
          </cell>
        </row>
        <row r="2917">
          <cell r="A2917">
            <v>11281</v>
          </cell>
        </row>
        <row r="2918">
          <cell r="A2918">
            <v>11282</v>
          </cell>
        </row>
        <row r="2919">
          <cell r="A2919">
            <v>11283</v>
          </cell>
        </row>
        <row r="2920">
          <cell r="A2920">
            <v>11284</v>
          </cell>
        </row>
        <row r="2921">
          <cell r="A2921">
            <v>11286</v>
          </cell>
        </row>
        <row r="2922">
          <cell r="A2922">
            <v>11287</v>
          </cell>
        </row>
        <row r="2923">
          <cell r="A2923">
            <v>11288</v>
          </cell>
        </row>
        <row r="2924">
          <cell r="A2924">
            <v>11289</v>
          </cell>
        </row>
        <row r="2925">
          <cell r="A2925">
            <v>11290</v>
          </cell>
        </row>
        <row r="2926">
          <cell r="A2926">
            <v>11291</v>
          </cell>
        </row>
        <row r="2927">
          <cell r="A2927">
            <v>11292</v>
          </cell>
        </row>
        <row r="2928">
          <cell r="A2928">
            <v>11293</v>
          </cell>
        </row>
        <row r="2929">
          <cell r="A2929">
            <v>11294</v>
          </cell>
        </row>
        <row r="2930">
          <cell r="A2930">
            <v>11295</v>
          </cell>
        </row>
        <row r="2931">
          <cell r="A2931">
            <v>11296</v>
          </cell>
        </row>
        <row r="2932">
          <cell r="A2932">
            <v>11297</v>
          </cell>
        </row>
        <row r="2933">
          <cell r="A2933">
            <v>11298</v>
          </cell>
        </row>
        <row r="2934">
          <cell r="A2934">
            <v>11299</v>
          </cell>
        </row>
        <row r="2935">
          <cell r="A2935">
            <v>11300</v>
          </cell>
        </row>
        <row r="2936">
          <cell r="A2936">
            <v>11301</v>
          </cell>
        </row>
        <row r="2937">
          <cell r="A2937">
            <v>11302</v>
          </cell>
        </row>
        <row r="2938">
          <cell r="A2938">
            <v>11303</v>
          </cell>
        </row>
        <row r="2939">
          <cell r="A2939">
            <v>11304</v>
          </cell>
        </row>
        <row r="2940">
          <cell r="A2940">
            <v>11305</v>
          </cell>
        </row>
        <row r="2941">
          <cell r="A2941">
            <v>11306</v>
          </cell>
        </row>
        <row r="2942">
          <cell r="A2942">
            <v>11307</v>
          </cell>
        </row>
        <row r="2943">
          <cell r="A2943">
            <v>11308</v>
          </cell>
        </row>
        <row r="2944">
          <cell r="A2944">
            <v>11309</v>
          </cell>
        </row>
        <row r="2945">
          <cell r="A2945">
            <v>11310</v>
          </cell>
        </row>
        <row r="2946">
          <cell r="A2946">
            <v>11311</v>
          </cell>
        </row>
        <row r="2947">
          <cell r="A2947">
            <v>11312</v>
          </cell>
        </row>
        <row r="2948">
          <cell r="A2948">
            <v>11313</v>
          </cell>
        </row>
        <row r="2949">
          <cell r="A2949">
            <v>11314</v>
          </cell>
        </row>
        <row r="2950">
          <cell r="A2950">
            <v>11315</v>
          </cell>
        </row>
        <row r="2951">
          <cell r="A2951">
            <v>11316</v>
          </cell>
        </row>
        <row r="2952">
          <cell r="A2952">
            <v>11317</v>
          </cell>
        </row>
        <row r="2953">
          <cell r="A2953">
            <v>11318</v>
          </cell>
        </row>
        <row r="2954">
          <cell r="A2954">
            <v>11319</v>
          </cell>
        </row>
        <row r="2955">
          <cell r="A2955">
            <v>11320</v>
          </cell>
        </row>
        <row r="2956">
          <cell r="A2956">
            <v>11321</v>
          </cell>
        </row>
        <row r="2957">
          <cell r="A2957">
            <v>11322</v>
          </cell>
        </row>
        <row r="2958">
          <cell r="A2958">
            <v>11324</v>
          </cell>
        </row>
        <row r="2959">
          <cell r="A2959">
            <v>11501</v>
          </cell>
        </row>
        <row r="2960">
          <cell r="A2960">
            <v>11504</v>
          </cell>
        </row>
        <row r="2961">
          <cell r="A2961">
            <v>11506</v>
          </cell>
        </row>
        <row r="2962">
          <cell r="A2962">
            <v>11507</v>
          </cell>
        </row>
        <row r="2963">
          <cell r="A2963">
            <v>11508</v>
          </cell>
        </row>
        <row r="2964">
          <cell r="A2964">
            <v>11509</v>
          </cell>
        </row>
        <row r="2965">
          <cell r="A2965">
            <v>11511</v>
          </cell>
        </row>
        <row r="2966">
          <cell r="A2966">
            <v>11512.2</v>
          </cell>
        </row>
        <row r="2967">
          <cell r="A2967">
            <v>11513</v>
          </cell>
        </row>
        <row r="2968">
          <cell r="A2968">
            <v>11515</v>
          </cell>
        </row>
        <row r="2969">
          <cell r="A2969">
            <v>11516</v>
          </cell>
        </row>
        <row r="2970">
          <cell r="A2970">
            <v>11517</v>
          </cell>
        </row>
        <row r="2971">
          <cell r="A2971">
            <v>11518</v>
          </cell>
        </row>
        <row r="2972">
          <cell r="A2972">
            <v>11519</v>
          </cell>
        </row>
        <row r="2973">
          <cell r="A2973">
            <v>11520</v>
          </cell>
        </row>
        <row r="2974">
          <cell r="A2974">
            <v>11521</v>
          </cell>
        </row>
        <row r="2975">
          <cell r="A2975">
            <v>11522</v>
          </cell>
        </row>
        <row r="2976">
          <cell r="A2976">
            <v>11523</v>
          </cell>
        </row>
        <row r="2977">
          <cell r="A2977">
            <v>11524</v>
          </cell>
        </row>
        <row r="2978">
          <cell r="A2978">
            <v>11525</v>
          </cell>
        </row>
        <row r="2979">
          <cell r="A2979">
            <v>11526</v>
          </cell>
        </row>
        <row r="2980">
          <cell r="A2980">
            <v>11527</v>
          </cell>
        </row>
        <row r="2981">
          <cell r="A2981">
            <v>11528</v>
          </cell>
        </row>
        <row r="2982">
          <cell r="A2982">
            <v>11529</v>
          </cell>
        </row>
        <row r="2983">
          <cell r="A2983">
            <v>11530</v>
          </cell>
        </row>
        <row r="2984">
          <cell r="A2984">
            <v>11531</v>
          </cell>
        </row>
        <row r="2985">
          <cell r="A2985">
            <v>11533</v>
          </cell>
        </row>
        <row r="2986">
          <cell r="A2986">
            <v>11534</v>
          </cell>
        </row>
        <row r="2987">
          <cell r="A2987">
            <v>11535</v>
          </cell>
        </row>
        <row r="2988">
          <cell r="A2988">
            <v>11536</v>
          </cell>
        </row>
        <row r="2989">
          <cell r="A2989">
            <v>11537</v>
          </cell>
        </row>
        <row r="2990">
          <cell r="A2990">
            <v>11538</v>
          </cell>
        </row>
        <row r="2991">
          <cell r="A2991">
            <v>11539</v>
          </cell>
        </row>
        <row r="2992">
          <cell r="A2992">
            <v>11540</v>
          </cell>
        </row>
        <row r="2993">
          <cell r="A2993">
            <v>11541</v>
          </cell>
        </row>
        <row r="2994">
          <cell r="A2994">
            <v>11542</v>
          </cell>
        </row>
        <row r="2995">
          <cell r="A2995">
            <v>11543</v>
          </cell>
        </row>
        <row r="2996">
          <cell r="A2996">
            <v>11545</v>
          </cell>
        </row>
        <row r="2997">
          <cell r="A2997">
            <v>11547</v>
          </cell>
        </row>
        <row r="2998">
          <cell r="A2998">
            <v>11549</v>
          </cell>
        </row>
        <row r="2999">
          <cell r="A2999">
            <v>11550</v>
          </cell>
        </row>
        <row r="3000">
          <cell r="A3000">
            <v>11551</v>
          </cell>
        </row>
        <row r="3001">
          <cell r="A3001">
            <v>11552</v>
          </cell>
        </row>
        <row r="3002">
          <cell r="A3002">
            <v>11553</v>
          </cell>
        </row>
        <row r="3003">
          <cell r="A3003">
            <v>20009</v>
          </cell>
        </row>
        <row r="3004">
          <cell r="A3004">
            <v>20021</v>
          </cell>
        </row>
        <row r="3005">
          <cell r="A3005">
            <v>20023</v>
          </cell>
        </row>
        <row r="3006">
          <cell r="A3006">
            <v>20029</v>
          </cell>
        </row>
        <row r="3007">
          <cell r="A3007">
            <v>20033</v>
          </cell>
        </row>
        <row r="3008">
          <cell r="A3008">
            <v>20037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  <cell r="AD2">
            <v>37569</v>
          </cell>
          <cell r="AE2">
            <v>37582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  <cell r="AD3">
            <v>37571</v>
          </cell>
          <cell r="AE3">
            <v>37590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  <cell r="AD4">
            <v>37571</v>
          </cell>
          <cell r="AE4">
            <v>37585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  <cell r="AD5">
            <v>37558</v>
          </cell>
          <cell r="AE5">
            <v>37594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  <cell r="AD6">
            <v>37554</v>
          </cell>
          <cell r="AE6">
            <v>37583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  <cell r="AD7">
            <v>37595</v>
          </cell>
          <cell r="AE7">
            <v>37609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  <cell r="AD8">
            <v>37585</v>
          </cell>
          <cell r="AE8">
            <v>37605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  <cell r="AD9">
            <v>37602</v>
          </cell>
          <cell r="AE9">
            <v>37621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  <cell r="AD10">
            <v>37584</v>
          </cell>
          <cell r="AE10">
            <v>37601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  <cell r="AD11">
            <v>37572</v>
          </cell>
          <cell r="AE11">
            <v>37585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  <cell r="AD12">
            <v>37586</v>
          </cell>
          <cell r="AE12">
            <v>37606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  <cell r="AD13">
            <v>37591</v>
          </cell>
          <cell r="AE13">
            <v>37600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  <cell r="AD14">
            <v>37584</v>
          </cell>
          <cell r="AE14">
            <v>37604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  <cell r="AD15">
            <v>37570</v>
          </cell>
          <cell r="AE15">
            <v>37589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  <cell r="AD16">
            <v>37590</v>
          </cell>
          <cell r="AE16">
            <v>37620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  <cell r="AD17">
            <v>37594</v>
          </cell>
          <cell r="AE17">
            <v>37614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  <cell r="AD18">
            <v>37574</v>
          </cell>
          <cell r="AE18">
            <v>37594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  <cell r="AD21">
            <v>37628</v>
          </cell>
          <cell r="AE21">
            <v>37628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  <cell r="AE22">
            <v>37627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  <cell r="AD28">
            <v>37586</v>
          </cell>
          <cell r="AE28">
            <v>37593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  <cell r="Z29" t="str">
            <v>2765(24)</v>
          </cell>
          <cell r="AA29">
            <v>73</v>
          </cell>
          <cell r="AB29">
            <v>36008</v>
          </cell>
          <cell r="AD29" t="e">
            <v>#REF!</v>
          </cell>
          <cell r="AE29" t="e">
            <v>#REF!</v>
          </cell>
          <cell r="AF29">
            <v>9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  <cell r="Z30" t="str">
            <v>2732(0,5)</v>
          </cell>
          <cell r="AA30">
            <v>73</v>
          </cell>
          <cell r="AB30">
            <v>37226</v>
          </cell>
          <cell r="AD30" t="e">
            <v>#REF!</v>
          </cell>
          <cell r="AE30" t="e">
            <v>#REF!</v>
          </cell>
          <cell r="AF30">
            <v>6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  <cell r="Z31" t="str">
            <v>3003(42)</v>
          </cell>
          <cell r="AA31">
            <v>73</v>
          </cell>
          <cell r="AB31">
            <v>37347</v>
          </cell>
          <cell r="AD31" t="e">
            <v>#REF!</v>
          </cell>
          <cell r="AE31" t="e">
            <v>#REF!</v>
          </cell>
          <cell r="AF31">
            <v>6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  <cell r="X32" t="str">
            <v>Строительство водовода</v>
          </cell>
          <cell r="Z32" t="str">
            <v>2880(7)</v>
          </cell>
          <cell r="AA32">
            <v>73</v>
          </cell>
          <cell r="AB32">
            <v>37165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  <cell r="X33" t="str">
            <v>Строительство водовода</v>
          </cell>
          <cell r="Z33" t="str">
            <v>2603(37)</v>
          </cell>
          <cell r="AA33">
            <v>73</v>
          </cell>
          <cell r="AB33">
            <v>37377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  <cell r="Z35" t="str">
            <v>2855(28)</v>
          </cell>
          <cell r="AA35">
            <v>73</v>
          </cell>
          <cell r="AB35">
            <v>33390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  <cell r="Z36" t="str">
            <v>2886(29)</v>
          </cell>
          <cell r="AA36">
            <v>73</v>
          </cell>
          <cell r="AB36">
            <v>32356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  <cell r="Z37" t="str">
            <v>не опред.</v>
          </cell>
          <cell r="AA37">
            <v>73</v>
          </cell>
          <cell r="AB37">
            <v>31352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  <cell r="Z38" t="str">
            <v>2962(35)</v>
          </cell>
          <cell r="AA38">
            <v>73</v>
          </cell>
          <cell r="AB38">
            <v>34090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  <cell r="AD42">
            <v>37320</v>
          </cell>
          <cell r="AE42">
            <v>37360</v>
          </cell>
          <cell r="AF42">
            <v>40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  <cell r="Y43" t="str">
            <v>ОЦ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  <cell r="Y45" t="str">
            <v>Н/пр-444м, по печати пост.предмет</v>
          </cell>
          <cell r="AF45">
            <v>38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  <cell r="Y46" t="str">
            <v>На Нз 6штанг (по печати). Брошена КРС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  <cell r="Y48" t="str">
            <v>ЗКЦ от 2840 до 2710, ГИС от 22.05.89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  <cell r="Y49" t="str">
            <v>При ГИС-2 от 12.12.92 негерметичность на гл.2520-2560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  <cell r="Y50" t="str">
            <v>Отсутствие забоя+ МСУ-100+2300 пров.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  <cell r="Y52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  <cell r="Y54" t="str">
            <v>Реагирует: 134/5292,5319,5317,5291 с Qн=7т/сут, доп.добыча состави 10т/сут</v>
          </cell>
          <cell r="AD54" t="e">
            <v>#REF!</v>
          </cell>
          <cell r="AE54" t="e">
            <v>#REF!</v>
          </cell>
          <cell r="AF54">
            <v>15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  <cell r="Y55" t="str">
            <v>реагирует: 140/5311;141/5312;109/5364,5365, сQн=8т/с, доп. Дбыча =8т/сут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  <cell r="Y58" t="str">
            <v>Полет НКТ. Нз - 102 м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  <cell r="X71">
            <v>23</v>
          </cell>
          <cell r="Y71">
            <v>24</v>
          </cell>
          <cell r="Z71">
            <v>25</v>
          </cell>
          <cell r="AA71">
            <v>26</v>
          </cell>
          <cell r="AB71">
            <v>27</v>
          </cell>
          <cell r="AC71">
            <v>29</v>
          </cell>
          <cell r="AD71">
            <v>30</v>
          </cell>
          <cell r="AE71">
            <v>31</v>
          </cell>
          <cell r="AF71">
            <v>32</v>
          </cell>
          <cell r="AG71">
            <v>33</v>
          </cell>
          <cell r="AH71">
            <v>34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  <cell r="AD74">
            <v>37631</v>
          </cell>
          <cell r="AE74">
            <v>37664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  <cell r="AD80">
            <v>37631</v>
          </cell>
          <cell r="AE80">
            <v>37643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  <cell r="AE81">
            <v>37657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  <cell r="AE82">
            <v>37663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  <cell r="AD83">
            <v>37645</v>
          </cell>
          <cell r="AE83">
            <v>37650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  <cell r="AD84">
            <v>37645</v>
          </cell>
          <cell r="AE84">
            <v>37666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  <cell r="AD86">
            <v>37608</v>
          </cell>
          <cell r="AE86">
            <v>37642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  <cell r="Y92" t="str">
            <v>Нет СУ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  <cell r="X93" t="str">
            <v>непроход</v>
          </cell>
          <cell r="Z93" t="str">
            <v>?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  <cell r="X94" t="str">
            <v>Прихват ЭЦН</v>
          </cell>
          <cell r="Y94" t="str">
            <v>комплект</v>
          </cell>
          <cell r="Z94" t="str">
            <v>?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  <cell r="Y95" t="str">
            <v>комплект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  <cell r="X96" t="str">
            <v>непроход</v>
          </cell>
          <cell r="Y96" t="str">
            <v>комплект</v>
          </cell>
          <cell r="Z96">
            <v>2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  <cell r="Y97" t="str">
            <v>комплект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  <cell r="Z98">
            <v>78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  <cell r="Y99" t="str">
            <v>комплект</v>
          </cell>
          <cell r="Z99">
            <v>72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  <cell r="Z100">
            <v>7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  <cell r="Z101" t="str">
            <v>?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  <cell r="Z102">
            <v>4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  <cell r="Y103" t="str">
            <v>комплект</v>
          </cell>
          <cell r="Z103">
            <v>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  <cell r="Y104" t="str">
            <v>комплект</v>
          </cell>
          <cell r="Z104" t="str">
            <v>?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  <cell r="X107" t="str">
            <v>Низкий приток</v>
          </cell>
          <cell r="Y107" t="str">
            <v>комплект</v>
          </cell>
          <cell r="Z107" t="str">
            <v>?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  <cell r="Z108" t="str">
            <v>?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  <cell r="Y110" t="str">
            <v>комплект(нет центра)</v>
          </cell>
          <cell r="Z110" t="str">
            <v>26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  <cell r="Y111" t="str">
            <v>Нет ЭД, СУ.</v>
          </cell>
          <cell r="Z111" t="str">
            <v>?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  <cell r="Z112">
            <v>19.82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  <cell r="Z113">
            <v>15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  <cell r="Z114">
            <v>1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  <cell r="Y115" t="str">
            <v xml:space="preserve">КОПС </v>
          </cell>
          <cell r="Z115">
            <v>362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  <cell r="Y116" t="str">
            <v>комплект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  <cell r="Y118" t="str">
            <v>Нет ЭД,СУ.</v>
          </cell>
          <cell r="Z118">
            <v>-16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  <cell r="AD132">
            <v>37585</v>
          </cell>
          <cell r="AE132">
            <v>37591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  <cell r="AH134">
            <v>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  <cell r="AG136">
            <v>-386240</v>
          </cell>
          <cell r="AH136">
            <v>-5924842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  <cell r="AG140">
            <v>-142443</v>
          </cell>
          <cell r="AH140">
            <v>-3748500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  <cell r="AG145">
            <v>-74926</v>
          </cell>
          <cell r="AH145">
            <v>-1873150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  <cell r="AG149">
            <v>-119818</v>
          </cell>
          <cell r="AH149">
            <v>-973518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  <cell r="AG152">
            <v>-280755</v>
          </cell>
          <cell r="AH152">
            <v>-935850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  <cell r="AG154">
            <v>-280695</v>
          </cell>
          <cell r="AH154">
            <v>-561390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  <cell r="AG156">
            <v>-220749</v>
          </cell>
          <cell r="AH156">
            <v>-897960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  <cell r="AG157">
            <v>-56121</v>
          </cell>
          <cell r="AH157">
            <v>-112242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  <cell r="AG158">
            <v>-164604</v>
          </cell>
          <cell r="AH158">
            <v>-224460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  <cell r="AG159">
            <v>-374020</v>
          </cell>
          <cell r="AH159">
            <v>-1720492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  <cell r="AG160">
            <v>-93493</v>
          </cell>
          <cell r="AH160">
            <v>-2281217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  <cell r="AG161">
            <v>-175761</v>
          </cell>
          <cell r="AH161">
            <v>-224376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  <cell r="AG162">
            <v>-172022</v>
          </cell>
          <cell r="AH162">
            <v>-299168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  <cell r="AG163">
            <v>-82262</v>
          </cell>
          <cell r="AH163">
            <v>-1383504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  <cell r="AG164">
            <v>-44870</v>
          </cell>
          <cell r="AH164">
            <v>-2841792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  <cell r="AG165">
            <v>-26172</v>
          </cell>
          <cell r="AH165">
            <v>-747780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  <cell r="AE194">
            <v>37673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199">
          <cell r="AD199">
            <v>37553</v>
          </cell>
          <cell r="AE199">
            <v>37572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  <cell r="AD200">
            <v>37554</v>
          </cell>
          <cell r="AE200">
            <v>37571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  <cell r="X202" t="str">
            <v>ВЗ,ГДИ,сп.Э-50</v>
          </cell>
          <cell r="Y202" t="str">
            <v xml:space="preserve">на забое ЭЦН-50/1550+103шт.60мм НКТ+кабель </v>
          </cell>
          <cell r="AD202">
            <v>37413</v>
          </cell>
          <cell r="AE202">
            <v>37427</v>
          </cell>
          <cell r="AF202">
            <v>14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  <cell r="X203" t="str">
            <v>ЭП выполнен, ЭЦН с КРБК на забое</v>
          </cell>
          <cell r="Y203" t="str">
            <v xml:space="preserve">на забое ЭЦН-50/1550+103шт.60мм НКТ+кабель </v>
          </cell>
          <cell r="AD203">
            <v>37413</v>
          </cell>
          <cell r="AE203">
            <v>37461</v>
          </cell>
          <cell r="AF203">
            <v>48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  <cell r="X204" t="str">
            <v>ЭП выполнен, ЭЦН с КРБК на забое</v>
          </cell>
          <cell r="AD204" t="e">
            <v>#REF!</v>
          </cell>
          <cell r="AE204" t="e">
            <v>#REF!</v>
          </cell>
          <cell r="AF204">
            <v>12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  <cell r="AD205">
            <v>37417</v>
          </cell>
          <cell r="AE205">
            <v>37441</v>
          </cell>
          <cell r="AF205">
            <v>24</v>
          </cell>
          <cell r="AG205">
            <v>-1389581</v>
          </cell>
          <cell r="AH205">
            <v>-2434575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  <cell r="Y206" t="str">
            <v>ОЦ5.10.99</v>
          </cell>
          <cell r="AC206" t="str">
            <v/>
          </cell>
          <cell r="AD206">
            <v>37413</v>
          </cell>
          <cell r="AE206">
            <v>37447</v>
          </cell>
          <cell r="AF206">
            <v>34</v>
          </cell>
          <cell r="AG206">
            <v>4814</v>
          </cell>
          <cell r="AH206">
            <v>6372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  <cell r="AD207">
            <v>37423</v>
          </cell>
          <cell r="AE207">
            <v>37437</v>
          </cell>
          <cell r="AF207">
            <v>14</v>
          </cell>
          <cell r="AG207">
            <v>3925</v>
          </cell>
          <cell r="AH207">
            <v>8440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  <cell r="AD208">
            <v>37409</v>
          </cell>
          <cell r="AE208">
            <v>37431</v>
          </cell>
          <cell r="AF208">
            <v>22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  <cell r="AD209">
            <v>37409</v>
          </cell>
          <cell r="AE209">
            <v>37431</v>
          </cell>
          <cell r="AF209">
            <v>22</v>
          </cell>
          <cell r="AG209">
            <v>-1123080</v>
          </cell>
          <cell r="AH209">
            <v>-1871800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  <cell r="AD210">
            <v>37392</v>
          </cell>
          <cell r="AE210">
            <v>37412</v>
          </cell>
          <cell r="AF210">
            <v>20</v>
          </cell>
          <cell r="AG210">
            <v>851</v>
          </cell>
          <cell r="AH210">
            <v>1344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  <cell r="AD211">
            <v>37413</v>
          </cell>
          <cell r="AE211">
            <v>37445</v>
          </cell>
          <cell r="AF211">
            <v>32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  <cell r="AD212">
            <v>37387</v>
          </cell>
          <cell r="AE212">
            <v>37411</v>
          </cell>
          <cell r="AF212">
            <v>24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  <cell r="AD214">
            <v>37384</v>
          </cell>
          <cell r="AE214">
            <v>37401</v>
          </cell>
          <cell r="AF214">
            <v>17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  <cell r="AD215">
            <v>37384</v>
          </cell>
          <cell r="AE215">
            <v>37408</v>
          </cell>
          <cell r="AF215">
            <v>24</v>
          </cell>
          <cell r="AG215">
            <v>7640</v>
          </cell>
          <cell r="AH215">
            <v>10760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  <cell r="Y216" t="str">
            <v>ВУК(-)</v>
          </cell>
          <cell r="AD216">
            <v>37329</v>
          </cell>
          <cell r="AE216">
            <v>37382</v>
          </cell>
          <cell r="AF216">
            <v>53</v>
          </cell>
          <cell r="AG216">
            <v>1470</v>
          </cell>
          <cell r="AH216">
            <v>2450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  <cell r="Y217" t="str">
            <v>Обрыв МСУ-400+ 1485м. Проволки ВЦ сделал э/пр.(февр.02), цирк.(+)</v>
          </cell>
          <cell r="AD217">
            <v>37362</v>
          </cell>
          <cell r="AE217">
            <v>37384</v>
          </cell>
          <cell r="AF217">
            <v>22</v>
          </cell>
          <cell r="AG217">
            <v>940</v>
          </cell>
          <cell r="AH217">
            <v>-456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  <cell r="X218" t="str">
            <v>Необходима СК?</v>
          </cell>
          <cell r="Y218" t="str">
            <v>ОЦ5.10.99</v>
          </cell>
          <cell r="AC218" t="str">
            <v/>
          </cell>
          <cell r="AD218">
            <v>37377</v>
          </cell>
          <cell r="AE218">
            <v>37393</v>
          </cell>
          <cell r="AF218">
            <v>16</v>
          </cell>
          <cell r="AG218">
            <v>6365</v>
          </cell>
          <cell r="AH218">
            <v>8640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  <cell r="AD219">
            <v>37355</v>
          </cell>
          <cell r="AE219">
            <v>37376</v>
          </cell>
          <cell r="AF219">
            <v>21</v>
          </cell>
          <cell r="AG219">
            <v>120</v>
          </cell>
          <cell r="AH219">
            <v>456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  <cell r="AD220">
            <v>37365</v>
          </cell>
          <cell r="AE220">
            <v>37379</v>
          </cell>
          <cell r="AF220">
            <v>14</v>
          </cell>
          <cell r="AG220">
            <v>1560</v>
          </cell>
          <cell r="AH220">
            <v>2600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  <cell r="AD221">
            <v>37352</v>
          </cell>
          <cell r="AE221">
            <v>37363</v>
          </cell>
          <cell r="AF221">
            <v>11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  <cell r="AD222">
            <v>37194</v>
          </cell>
          <cell r="AE222">
            <v>37345</v>
          </cell>
          <cell r="AF222">
            <v>151</v>
          </cell>
          <cell r="AG222">
            <v>2293</v>
          </cell>
          <cell r="AH222">
            <v>9408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  <cell r="AD223">
            <v>37285</v>
          </cell>
          <cell r="AE223">
            <v>37343</v>
          </cell>
          <cell r="AF223">
            <v>58</v>
          </cell>
          <cell r="AG223">
            <v>8850</v>
          </cell>
          <cell r="AH223">
            <v>16445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  <cell r="X224" t="str">
            <v>нет СК и карточки?</v>
          </cell>
          <cell r="AD224">
            <v>37323</v>
          </cell>
          <cell r="AE224">
            <v>37351</v>
          </cell>
          <cell r="AF224">
            <v>28</v>
          </cell>
          <cell r="AG224">
            <v>8010</v>
          </cell>
          <cell r="AH224">
            <v>10800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  <cell r="X225" t="str">
            <v>отсутствие аварийного инструмента</v>
          </cell>
          <cell r="AD225">
            <v>37302</v>
          </cell>
          <cell r="AE225">
            <v>37334</v>
          </cell>
          <cell r="AF225">
            <v>32</v>
          </cell>
          <cell r="AG225">
            <v>24</v>
          </cell>
          <cell r="AH225">
            <v>338598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  <cell r="AD226">
            <v>37276</v>
          </cell>
          <cell r="AE226">
            <v>37292</v>
          </cell>
          <cell r="AF226">
            <v>16</v>
          </cell>
          <cell r="AG226">
            <v>192</v>
          </cell>
          <cell r="AH226">
            <v>640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  <cell r="AG227">
            <v>-59715</v>
          </cell>
          <cell r="AH227">
            <v>-149288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  <cell r="X228" t="str">
            <v>Необходима СК</v>
          </cell>
          <cell r="AG228">
            <v>-225630</v>
          </cell>
          <cell r="AH228">
            <v>-413655</v>
          </cell>
        </row>
        <row r="229">
          <cell r="AD229">
            <v>37276</v>
          </cell>
          <cell r="AE229">
            <v>37292</v>
          </cell>
          <cell r="AF229">
            <v>16</v>
          </cell>
          <cell r="AG229">
            <v>192</v>
          </cell>
          <cell r="AH229">
            <v>640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  <cell r="AD230">
            <v>37254</v>
          </cell>
          <cell r="AE230">
            <v>37294</v>
          </cell>
          <cell r="AF230">
            <v>40</v>
          </cell>
          <cell r="AG230">
            <v>144</v>
          </cell>
          <cell r="AH230">
            <v>-456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  <cell r="AD231">
            <v>37190</v>
          </cell>
          <cell r="AE231">
            <v>37254</v>
          </cell>
          <cell r="AF231">
            <v>64</v>
          </cell>
          <cell r="AG231">
            <v>605</v>
          </cell>
          <cell r="AH231">
            <v>4984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  <cell r="AD232">
            <v>37275</v>
          </cell>
          <cell r="AE232">
            <v>37294</v>
          </cell>
          <cell r="AF232">
            <v>19</v>
          </cell>
          <cell r="AG232">
            <v>144</v>
          </cell>
          <cell r="AH232">
            <v>360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  <cell r="AG233">
            <v>-372850</v>
          </cell>
          <cell r="AH233">
            <v>-559275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  <cell r="AG234">
            <v>-74566</v>
          </cell>
          <cell r="AH234">
            <v>-745660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  <cell r="AD235">
            <v>37278</v>
          </cell>
          <cell r="AE235">
            <v>37314</v>
          </cell>
          <cell r="AF235">
            <v>36</v>
          </cell>
          <cell r="AG235">
            <v>-294512</v>
          </cell>
          <cell r="AH235">
            <v>-447360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  <cell r="X236" t="str">
            <v>Перестрел верха</v>
          </cell>
          <cell r="AD236">
            <v>37225</v>
          </cell>
          <cell r="AE236">
            <v>37266</v>
          </cell>
          <cell r="AF236">
            <v>41</v>
          </cell>
          <cell r="AG236">
            <v>-74556</v>
          </cell>
          <cell r="AH236">
            <v>-447336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  <cell r="X237" t="str">
            <v>ВЦ субподрядом</v>
          </cell>
          <cell r="AG237">
            <v>-164019</v>
          </cell>
          <cell r="AH237">
            <v>-484601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  <cell r="AD238">
            <v>37242</v>
          </cell>
          <cell r="AE238">
            <v>37254</v>
          </cell>
          <cell r="AF238">
            <v>12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  <cell r="AG239">
            <v>-55916</v>
          </cell>
          <cell r="AH239">
            <v>-745540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  <cell r="Y240" t="str">
            <v>Полёт НКТ и НГН-44</v>
          </cell>
          <cell r="AD240">
            <v>37190</v>
          </cell>
          <cell r="AE240">
            <v>37254</v>
          </cell>
          <cell r="AF240">
            <v>64</v>
          </cell>
          <cell r="AG240">
            <v>-447216</v>
          </cell>
          <cell r="AH240">
            <v>-633556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  <cell r="AG241">
            <v>-175141</v>
          </cell>
          <cell r="AH241">
            <v>-223584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  <cell r="AG242">
            <v>724</v>
          </cell>
          <cell r="AH242">
            <v>1810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  <cell r="AD243">
            <v>37163</v>
          </cell>
          <cell r="AE243">
            <v>37246</v>
          </cell>
          <cell r="AF243">
            <v>83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  <cell r="X244" t="str">
            <v>СК есть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  <cell r="AG245">
            <v>-78225</v>
          </cell>
          <cell r="AH245">
            <v>-223500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  <cell r="X246" t="str">
            <v>УОПР-800, после обустройства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  <cell r="AD247">
            <v>37216</v>
          </cell>
          <cell r="AE247">
            <v>37246</v>
          </cell>
          <cell r="AF247">
            <v>30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  <cell r="AG249">
            <v>-44694</v>
          </cell>
          <cell r="AH249">
            <v>-1080105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  <cell r="X250" t="str">
            <v>УОПР-800, после обустройства</v>
          </cell>
          <cell r="AD250">
            <v>37097</v>
          </cell>
          <cell r="AE250">
            <v>37223</v>
          </cell>
          <cell r="AF250">
            <v>126</v>
          </cell>
          <cell r="AG250">
            <v>0</v>
          </cell>
          <cell r="AH250">
            <v>0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  <cell r="AG254">
            <v>-111672</v>
          </cell>
          <cell r="AH254">
            <v>-186120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  <cell r="AG255">
            <v>-74448</v>
          </cell>
          <cell r="AH255">
            <v>-744480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  <cell r="Y258" t="str">
            <v>На забое ЭЦН и 180 НКТ</v>
          </cell>
          <cell r="AD258">
            <v>37114</v>
          </cell>
          <cell r="AE258">
            <v>37178</v>
          </cell>
          <cell r="AF258">
            <v>64</v>
          </cell>
          <cell r="AG258">
            <v>-186035</v>
          </cell>
          <cell r="AH258">
            <v>-558105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  <cell r="X259" t="str">
            <v>Ликвидация аварии (ЭЦН+НКТ)</v>
          </cell>
          <cell r="AG259">
            <v>-55811</v>
          </cell>
          <cell r="AH259">
            <v>-632519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  <cell r="AG260">
            <v>-74414</v>
          </cell>
          <cell r="AH260">
            <v>-1860350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  <cell r="AG261">
            <v>-37203</v>
          </cell>
          <cell r="AH261">
            <v>-372030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  <cell r="AG264">
            <v>-223200</v>
          </cell>
          <cell r="AH264">
            <v>-818400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  <cell r="AD265">
            <v>37151</v>
          </cell>
          <cell r="AE265">
            <v>37192</v>
          </cell>
          <cell r="AF265">
            <v>41</v>
          </cell>
          <cell r="AG265">
            <v>-37199</v>
          </cell>
          <cell r="AH265">
            <v>-148796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  <cell r="AG266">
            <v>-48351</v>
          </cell>
          <cell r="AH266">
            <v>-1673685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  <cell r="AD267" t="e">
            <v>#REF!</v>
          </cell>
          <cell r="AE267" t="e">
            <v>#REF!</v>
          </cell>
          <cell r="AF267">
            <v>14</v>
          </cell>
          <cell r="AG267">
            <v>-59499</v>
          </cell>
          <cell r="AH267">
            <v>-855301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  <cell r="AD268" t="e">
            <v>#REF!</v>
          </cell>
          <cell r="AE268" t="e">
            <v>#REF!</v>
          </cell>
          <cell r="AF268">
            <v>39</v>
          </cell>
          <cell r="AG268">
            <v>-446196</v>
          </cell>
          <cell r="AH268">
            <v>-1301405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  <cell r="AG269">
            <v>-7436</v>
          </cell>
          <cell r="AH269">
            <v>-148724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  <cell r="X270" t="str">
            <v>УОПР-800, после обустройства</v>
          </cell>
          <cell r="AG270">
            <v>-223074</v>
          </cell>
          <cell r="AH270">
            <v>-446148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  <cell r="AG271">
            <v>-37177</v>
          </cell>
          <cell r="AH271">
            <v>-594832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  <cell r="AG272">
            <v>-408925</v>
          </cell>
          <cell r="AH272">
            <v>-743500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  <cell r="AG273">
            <v>-334566</v>
          </cell>
          <cell r="AH273">
            <v>-520436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  <cell r="X274" t="str">
            <v>Запуск ШГН</v>
          </cell>
          <cell r="AG274">
            <v>-74348</v>
          </cell>
          <cell r="AH274">
            <v>-2044570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  <cell r="AG275">
            <v>-297344</v>
          </cell>
          <cell r="AH275">
            <v>-371680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  <cell r="AG276">
            <v>-152381</v>
          </cell>
          <cell r="AH276">
            <v>-3753766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  <cell r="AD277">
            <v>37109</v>
          </cell>
          <cell r="AE277">
            <v>37129</v>
          </cell>
          <cell r="AF277">
            <v>20</v>
          </cell>
          <cell r="AG277">
            <v>-159775</v>
          </cell>
          <cell r="AH277">
            <v>-185785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  <cell r="AG278">
            <v>-111468</v>
          </cell>
          <cell r="AH278">
            <v>-1486240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  <cell r="AG279">
            <v>-130029</v>
          </cell>
          <cell r="AH279">
            <v>-2154758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  <cell r="AG280">
            <v>0</v>
          </cell>
          <cell r="AH280">
            <v>-5572050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  <cell r="AG281">
            <v>-222846</v>
          </cell>
          <cell r="AH281">
            <v>-1782768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  <cell r="AG282">
            <v>-148552</v>
          </cell>
          <cell r="AH282">
            <v>-259966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  <cell r="Y283" t="str">
            <v>ЗКЦ до гл.2480</v>
          </cell>
          <cell r="AD283">
            <v>37378</v>
          </cell>
          <cell r="AE283">
            <v>37399</v>
          </cell>
          <cell r="AF283">
            <v>21</v>
          </cell>
          <cell r="AG283">
            <v>0</v>
          </cell>
          <cell r="AH283">
            <v>0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  <cell r="Y284" t="str">
            <v>Негермитичгость Э/К</v>
          </cell>
          <cell r="AD284">
            <v>37294</v>
          </cell>
          <cell r="AE284">
            <v>37351</v>
          </cell>
          <cell r="AF284">
            <v>57</v>
          </cell>
          <cell r="AG284">
            <v>451800</v>
          </cell>
          <cell r="AH284">
            <v>1129500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  <cell r="AG285">
            <v>0</v>
          </cell>
          <cell r="AH285">
            <v>0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  <cell r="AG286">
            <v>0</v>
          </cell>
          <cell r="AH286">
            <v>0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  <cell r="AG287">
            <v>0</v>
          </cell>
          <cell r="AH287">
            <v>0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  <cell r="AD288">
            <v>37263</v>
          </cell>
          <cell r="AE288">
            <v>37281</v>
          </cell>
          <cell r="AF288">
            <v>18</v>
          </cell>
          <cell r="AG288">
            <v>360</v>
          </cell>
          <cell r="AH288">
            <v>464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  <cell r="AD289">
            <v>37242</v>
          </cell>
          <cell r="AE289">
            <v>37277</v>
          </cell>
          <cell r="AF289">
            <v>35</v>
          </cell>
          <cell r="AG289">
            <v>0</v>
          </cell>
          <cell r="AH289">
            <v>0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  <cell r="AD290">
            <v>37447</v>
          </cell>
          <cell r="AE290">
            <v>37456</v>
          </cell>
          <cell r="AF290">
            <v>9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  <cell r="AD291">
            <v>37413</v>
          </cell>
          <cell r="AE291">
            <v>37461</v>
          </cell>
          <cell r="AF291">
            <v>48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  <cell r="X292" t="str">
            <v>ЭП выполнен, ЭЦН с КРБК на забое</v>
          </cell>
          <cell r="AD292">
            <v>37431</v>
          </cell>
          <cell r="AE292">
            <v>37459</v>
          </cell>
          <cell r="AF292">
            <v>28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  <cell r="Y293" t="str">
            <v xml:space="preserve">на забое ЭЦН-50/1550+103шт.60мм НКТ+кабель </v>
          </cell>
          <cell r="AD293">
            <v>37413</v>
          </cell>
          <cell r="AE293">
            <v>37427</v>
          </cell>
          <cell r="AF293">
            <v>14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  <cell r="X294" t="str">
            <v>ЭП выполнен, ЭЦН с КРБК на забое</v>
          </cell>
        </row>
        <row r="295">
          <cell r="AD295">
            <v>37468</v>
          </cell>
          <cell r="AE295">
            <v>37509</v>
          </cell>
          <cell r="AF295">
            <v>41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  <cell r="AD296">
            <v>37461</v>
          </cell>
          <cell r="AE296">
            <v>37517</v>
          </cell>
          <cell r="AF296">
            <v>56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  <cell r="Y303" t="str">
            <v>Полёт НКТ и НГН-44</v>
          </cell>
          <cell r="AF303">
            <v>30</v>
          </cell>
          <cell r="AG303">
            <v>-51</v>
          </cell>
          <cell r="AH303">
            <v>-70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  <cell r="Y304" t="str">
            <v>ОЦ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  <cell r="Y305" t="str">
            <v>Высокая обводненность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  <cell r="Y306" t="str">
            <v>ОЦ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  <cell r="Y307" t="str">
            <v>Клин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  <cell r="Y308" t="str">
            <v>+4</v>
          </cell>
          <cell r="Z308">
            <v>2801</v>
          </cell>
          <cell r="AA308">
            <v>73</v>
          </cell>
          <cell r="AB308">
            <v>36789</v>
          </cell>
          <cell r="AF308">
            <v>25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  <cell r="Y309" t="str">
            <v>Полет НКТ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  <cell r="Y310" t="str">
            <v>ОЦ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  <cell r="Y311" t="str">
            <v>Полет НКТ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  <cell r="Y312" t="str">
            <v>+35</v>
          </cell>
          <cell r="Z312">
            <v>2832</v>
          </cell>
          <cell r="AA312">
            <v>73</v>
          </cell>
          <cell r="AB312">
            <v>34194</v>
          </cell>
          <cell r="AF312">
            <v>25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  <cell r="Y313" t="str">
            <v>ОЦ. Клин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  <cell r="Y314" t="str">
            <v>ОЦ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  <cell r="Y315" t="str">
            <v>ОЦ. Нет подачи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  <cell r="AF316">
            <v>21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  <cell r="Y317" t="str">
            <v>+22</v>
          </cell>
          <cell r="Z317">
            <v>2998</v>
          </cell>
          <cell r="AA317">
            <v>73</v>
          </cell>
          <cell r="AB317">
            <v>33878</v>
          </cell>
          <cell r="AF317">
            <v>21</v>
          </cell>
          <cell r="AG317">
            <v>-42</v>
          </cell>
          <cell r="AH317">
            <v>-99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  <cell r="X318" t="str">
            <v>Пока отложить</v>
          </cell>
          <cell r="Y318" t="str">
            <v>перкрыт ИП-16м, откр.- 8 м</v>
          </cell>
          <cell r="Z318">
            <v>2830</v>
          </cell>
          <cell r="AA318">
            <v>73</v>
          </cell>
          <cell r="AF318">
            <v>22</v>
          </cell>
          <cell r="AG318">
            <v>-69</v>
          </cell>
          <cell r="AH318">
            <v>-140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  <cell r="X319" t="str">
            <v>Необходима СК</v>
          </cell>
          <cell r="Y319" t="str">
            <v>На забое НКТ (КРС-97 и 00)</v>
          </cell>
          <cell r="AF319">
            <v>38</v>
          </cell>
          <cell r="AG319">
            <v>-70</v>
          </cell>
          <cell r="AH319">
            <v>-126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  <cell r="X320" t="str">
            <v>КРС-2000 не завершен</v>
          </cell>
          <cell r="Y320" t="str">
            <v>Прихват печати (ПРС)</v>
          </cell>
          <cell r="AF320">
            <v>22</v>
          </cell>
          <cell r="AG320">
            <v>-32</v>
          </cell>
          <cell r="AH320">
            <v>-42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  <cell r="Y321" t="str">
            <v>+44</v>
          </cell>
          <cell r="Z321">
            <v>2860</v>
          </cell>
          <cell r="AA321">
            <v>73</v>
          </cell>
          <cell r="AF321">
            <v>17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  <cell r="X322" t="str">
            <v>ГИС-3 уточнить отдельно</v>
          </cell>
          <cell r="Y322" t="str">
            <v>Прихват печати (ПРС)</v>
          </cell>
          <cell r="AF322">
            <v>26</v>
          </cell>
          <cell r="AG322">
            <v>-119</v>
          </cell>
          <cell r="AH322">
            <v>-182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  <cell r="X323" t="str">
            <v>ГРП повторный</v>
          </cell>
          <cell r="AF323">
            <v>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  <cell r="Y324" t="str">
            <v>+18</v>
          </cell>
          <cell r="Z324">
            <v>3010</v>
          </cell>
          <cell r="AA324">
            <v>73</v>
          </cell>
          <cell r="AB324">
            <v>34820</v>
          </cell>
          <cell r="AF324">
            <v>27</v>
          </cell>
          <cell r="AG324">
            <v>0</v>
          </cell>
          <cell r="AH324">
            <v>0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  <cell r="X325" t="str">
            <v>Возможна РИР ЗКЦ</v>
          </cell>
          <cell r="Y325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325">
            <v>37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  <cell r="AF326">
            <v>25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  <cell r="AF327">
            <v>36</v>
          </cell>
          <cell r="AG327">
            <v>452448</v>
          </cell>
          <cell r="AH327">
            <v>1508160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  <cell r="AF328">
            <v>13</v>
          </cell>
          <cell r="AG328">
            <v>-81</v>
          </cell>
          <cell r="AH328">
            <v>-259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  <cell r="X329" t="str">
            <v>Дважды перфорирована</v>
          </cell>
          <cell r="AF329">
            <v>32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  <cell r="AF330">
            <v>35</v>
          </cell>
          <cell r="AG330">
            <v>-163684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  <cell r="AD331">
            <v>37551</v>
          </cell>
          <cell r="AE331">
            <v>37572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  <cell r="AF332">
            <v>21</v>
          </cell>
        </row>
        <row r="333">
          <cell r="AF333">
            <v>29</v>
          </cell>
          <cell r="AG333">
            <v>-18</v>
          </cell>
          <cell r="AH333">
            <v>-112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  <cell r="AF334">
            <v>50</v>
          </cell>
          <cell r="AG334">
            <v>452088</v>
          </cell>
          <cell r="AH334">
            <v>1506960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  <cell r="AF335">
            <v>25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  <cell r="AF336">
            <v>30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  <cell r="X340" t="str">
            <v>ИХН АН</v>
          </cell>
          <cell r="AF340">
            <v>21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  <cell r="AF341">
            <v>21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  <cell r="X343" t="str">
            <v>ИХН АН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  <cell r="X344" t="str">
            <v>ИХН АН</v>
          </cell>
          <cell r="AF344">
            <v>53</v>
          </cell>
          <cell r="AG344">
            <v>188190</v>
          </cell>
          <cell r="AH344">
            <v>376380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  <cell r="Y345" t="str">
            <v>ОЦ 20.09.97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  <cell r="Y346">
            <v>0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  <cell r="Y347" t="str">
            <v>ОЦ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  <cell r="Y348" t="str">
            <v>ПРС май 98: Нз-1926,по печати-разорванное тело 73 мм НКТ.Авария 92-93г.Актов нет.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  <cell r="Y349" t="str">
            <v>ОЦ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  <cell r="Y350" t="str">
            <v>Ц.Е  5.08.97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  <cell r="Y351" t="str">
            <v>Отсутствие забоя( предположительно полёт хвостовика при ПРС, акиов нет)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  <cell r="Y352" t="str">
            <v>ЗБС с 22.11.95 по 21.04.96, ОЦ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  <cell r="Y353" t="str">
            <v>ОЦ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  <cell r="X355" t="str">
            <v>утилизация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  <cell r="X356" t="str">
            <v>утилизация</v>
          </cell>
          <cell r="Y356" t="str">
            <v>ВЦ УЭС 1500 12.97: непроход 368 м (печать не спускали)</v>
          </cell>
          <cell r="AF356">
            <v>27</v>
          </cell>
          <cell r="AG356">
            <v>-7</v>
          </cell>
          <cell r="AH356">
            <v>-210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  <cell r="X357" t="str">
            <v>УОПР-800</v>
          </cell>
          <cell r="Y357" t="str">
            <v>13.04.93 ОТСК (негерм.ЭК: 1078.4-1079.4)</v>
          </cell>
          <cell r="AF357">
            <v>31</v>
          </cell>
          <cell r="AG357">
            <v>-14</v>
          </cell>
          <cell r="AH357">
            <v>-350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  <cell r="X358" t="str">
            <v>УОПР-800</v>
          </cell>
          <cell r="Y358" t="str">
            <v>УЭС 1500 (01.98) непроход на 103 м (печать не спускали). Обрыв проволоки с МГН-2)</v>
          </cell>
          <cell r="AF358">
            <v>31</v>
          </cell>
          <cell r="AG358">
            <v>-7</v>
          </cell>
          <cell r="AH358">
            <v>-140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  <cell r="X359" t="str">
            <v>УОПР-800</v>
          </cell>
          <cell r="AF359">
            <v>64</v>
          </cell>
          <cell r="AG359">
            <v>92</v>
          </cell>
          <cell r="AH359">
            <v>920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  <cell r="X360" t="str">
            <v>УОПР-800</v>
          </cell>
          <cell r="Y360" t="str">
            <v>Полет ЭЦН и НКТ 31 шт.</v>
          </cell>
          <cell r="AF360">
            <v>38</v>
          </cell>
          <cell r="AG360">
            <v>-7</v>
          </cell>
          <cell r="AH360">
            <v>-140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  <cell r="X361" t="str">
            <v>ИР нижнего интервала?</v>
          </cell>
          <cell r="Y361" t="str">
            <v>Прихват ЭЦН</v>
          </cell>
          <cell r="AF361">
            <v>38</v>
          </cell>
          <cell r="AG361">
            <v>-7</v>
          </cell>
          <cell r="AH361">
            <v>-119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  <cell r="X362" t="str">
            <v>СИ (ниже 2728). ПП 2720-24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  <cell r="X363" t="str">
            <v>ИХН АН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  <cell r="X364" t="str">
            <v>утилизация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  <cell r="Y365" t="str">
            <v>СИ 2810 и ниже</v>
          </cell>
          <cell r="AF365">
            <v>21</v>
          </cell>
          <cell r="AG365">
            <v>-37378</v>
          </cell>
          <cell r="AH365">
            <v>-1121340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  <cell r="X366" t="str">
            <v>УОПР-800</v>
          </cell>
          <cell r="AF366">
            <v>10</v>
          </cell>
          <cell r="AG366">
            <v>44</v>
          </cell>
          <cell r="AH366">
            <v>2200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  <cell r="X367" t="str">
            <v>УОПР-800</v>
          </cell>
          <cell r="AF367">
            <v>9</v>
          </cell>
          <cell r="AG367">
            <v>58</v>
          </cell>
          <cell r="AH367">
            <v>3480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  <cell r="X368" t="str">
            <v>УОПР-800</v>
          </cell>
          <cell r="AF368">
            <v>21</v>
          </cell>
          <cell r="AG368">
            <v>-37356</v>
          </cell>
          <cell r="AH368">
            <v>-1867800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  <cell r="X369" t="str">
            <v>УОПР-800</v>
          </cell>
          <cell r="Y369" t="str">
            <v>На забое ЭЦН</v>
          </cell>
          <cell r="AF369">
            <v>32</v>
          </cell>
          <cell r="AG369">
            <v>-55926</v>
          </cell>
          <cell r="AH369">
            <v>-559260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  <cell r="X370" t="str">
            <v>Освоение УГИС. УОПР-800</v>
          </cell>
          <cell r="Y370" t="str">
            <v>Предпол. отсутствие забоя 2752 м</v>
          </cell>
          <cell r="AF370">
            <v>21</v>
          </cell>
          <cell r="AG370">
            <v>-56001</v>
          </cell>
          <cell r="AH370">
            <v>-1493360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  <cell r="X371" t="str">
            <v>УОПР-800</v>
          </cell>
          <cell r="Y371" t="str">
            <v>предпол. о смещении ЭК</v>
          </cell>
          <cell r="AF371">
            <v>27</v>
          </cell>
          <cell r="AG371">
            <v>-37312</v>
          </cell>
          <cell r="AH371">
            <v>-746240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  <cell r="X372" t="str">
            <v>УОПР-800</v>
          </cell>
          <cell r="AF372">
            <v>27</v>
          </cell>
          <cell r="AG372">
            <v>-55877</v>
          </cell>
          <cell r="AH372">
            <v>-1117530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  <cell r="X373" t="str">
            <v>УОПР-800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  <cell r="X374" t="str">
            <v>ИХН АН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  <cell r="X375" t="str">
            <v>Возм.перевод на выш.пласт</v>
          </cell>
          <cell r="Y375" t="str">
            <v>+30</v>
          </cell>
          <cell r="Z375">
            <v>2930</v>
          </cell>
          <cell r="AA375">
            <v>73</v>
          </cell>
          <cell r="AB375" t="str">
            <v>06/98</v>
          </cell>
          <cell r="AF375">
            <v>18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  <cell r="X376" t="str">
            <v>крайний срок - 20 октября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  <cell r="X377" t="str">
            <v>Электропрогрев выполнен (лом -620)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  <cell r="X378" t="str">
            <v>ЭП выполнен, ЭЦН с КРБК на забое</v>
          </cell>
          <cell r="Y378" t="str">
            <v>Хвостовик на забое. Предположительно сужение колонны.</v>
          </cell>
          <cell r="Z378">
            <v>2362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  <cell r="X379" t="str">
            <v>Полет НКТ (был КРС), сужение колонны?</v>
          </cell>
          <cell r="AF379">
            <v>30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  <cell r="Y381" t="str">
            <v xml:space="preserve">Полет 112 НКТ+хв.60м </v>
          </cell>
          <cell r="AA381">
            <v>73</v>
          </cell>
          <cell r="AB381" t="str">
            <v>июн 93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  <cell r="X382" t="str">
            <v>Извлечение НКТ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  <cell r="X384" t="str">
            <v>ПермНИПИ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  <cell r="X385" t="str">
            <v>Электропрогрев выполнен</v>
          </cell>
          <cell r="Y385" t="str">
            <v>+17</v>
          </cell>
          <cell r="Z385">
            <v>2905</v>
          </cell>
          <cell r="AA385">
            <v>73</v>
          </cell>
          <cell r="AB385">
            <v>34973</v>
          </cell>
          <cell r="AF385">
            <v>39</v>
          </cell>
          <cell r="AG385">
            <v>-35</v>
          </cell>
          <cell r="AH385">
            <v>-56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  <cell r="X386" t="str">
            <v>Почему не обводнен ЮК-11?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  <cell r="X388" t="str">
            <v>Уменьшить штуцер через 3 мес.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  <cell r="AF390">
            <v>27</v>
          </cell>
          <cell r="AG390">
            <v>-35</v>
          </cell>
          <cell r="AH390">
            <v>-126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  <cell r="X391" t="str">
            <v>Проверить циркуляцию</v>
          </cell>
          <cell r="AF391">
            <v>11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  <cell r="Y392" t="str">
            <v>Возможно была авария</v>
          </cell>
          <cell r="AF392">
            <v>21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  <cell r="Y393">
            <v>0</v>
          </cell>
          <cell r="AF393">
            <v>30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  <cell r="AF394">
            <v>25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  <cell r="AF395">
            <v>24</v>
          </cell>
          <cell r="AG395">
            <v>-33</v>
          </cell>
          <cell r="AH395">
            <v>-63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  <cell r="Y396" t="str">
            <v>-</v>
          </cell>
          <cell r="Z396" t="str">
            <v>-</v>
          </cell>
          <cell r="AA396">
            <v>73</v>
          </cell>
          <cell r="AF396">
            <v>17</v>
          </cell>
          <cell r="AG396">
            <v>0</v>
          </cell>
          <cell r="AH396">
            <v>4524960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  <cell r="Y397" t="str">
            <v>Полет НКТ</v>
          </cell>
          <cell r="Z397">
            <v>120</v>
          </cell>
          <cell r="AF397">
            <v>26</v>
          </cell>
          <cell r="AG397">
            <v>0</v>
          </cell>
          <cell r="AH397">
            <v>-960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  <cell r="X398" t="str">
            <v>Забой - 120 м</v>
          </cell>
          <cell r="Y398" t="str">
            <v>зумпф-1м (нижн. интерв.изолир.)</v>
          </cell>
          <cell r="Z398">
            <v>2733.6</v>
          </cell>
          <cell r="AA398">
            <v>73</v>
          </cell>
          <cell r="AB398">
            <v>39541</v>
          </cell>
          <cell r="AC398">
            <v>223.1</v>
          </cell>
          <cell r="AF398">
            <v>36</v>
          </cell>
          <cell r="AG398">
            <v>0</v>
          </cell>
          <cell r="AH398">
            <v>-360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  <cell r="Y399" t="str">
            <v>+19</v>
          </cell>
          <cell r="Z399">
            <v>2767</v>
          </cell>
          <cell r="AC399">
            <v>224.5</v>
          </cell>
          <cell r="AF399">
            <v>35</v>
          </cell>
          <cell r="AG399">
            <v>0</v>
          </cell>
          <cell r="AH399">
            <v>-360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  <cell r="AF400">
            <v>11</v>
          </cell>
          <cell r="AG400">
            <v>0</v>
          </cell>
          <cell r="AH400">
            <v>-300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  <cell r="X401" t="str">
            <v>Закачка от КНС-1</v>
          </cell>
          <cell r="AF401">
            <v>24</v>
          </cell>
          <cell r="AG401">
            <v>0</v>
          </cell>
          <cell r="AH401">
            <v>-300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  <cell r="X402" t="str">
            <v>Закачка от КНС-1</v>
          </cell>
          <cell r="AF402">
            <v>32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  <cell r="AF403">
            <v>39</v>
          </cell>
          <cell r="AG403">
            <v>-42</v>
          </cell>
          <cell r="AH403">
            <v>-350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  <cell r="AF404">
            <v>29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  <cell r="Y405" t="str">
            <v>Отс.Нз, (Нз.т.=2595, ЮК-2-3(2496,6-2520)</v>
          </cell>
          <cell r="AF405">
            <v>45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  <cell r="Y406" t="str">
            <v>ОЦ. 5.10.99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  <cell r="AF407">
            <v>30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  <cell r="Y408" t="str">
            <v>На забое 2 прибора ЦНИПР, по печати боковые задиры. КРС лов.работы не производил.</v>
          </cell>
          <cell r="AF408">
            <v>30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  <cell r="AF409">
            <v>30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  <cell r="AF410">
            <v>29</v>
          </cell>
          <cell r="AG410">
            <v>-732</v>
          </cell>
          <cell r="AH410">
            <v>-1830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  <cell r="AF411">
            <v>32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  <cell r="X412" t="str">
            <v>Необходима СК</v>
          </cell>
          <cell r="Y412" t="str">
            <v>+40м</v>
          </cell>
          <cell r="Z412">
            <v>2924</v>
          </cell>
          <cell r="AA412" t="str">
            <v>73+60</v>
          </cell>
          <cell r="AF412">
            <v>25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  <cell r="X413" t="str">
            <v>в НКТ - на 170 м металл</v>
          </cell>
          <cell r="Y413" t="str">
            <v>аварийн.НКТ - 7м ИП открыто</v>
          </cell>
          <cell r="Z413">
            <v>2934</v>
          </cell>
          <cell r="AA413">
            <v>73</v>
          </cell>
          <cell r="AB413" t="str">
            <v>-</v>
          </cell>
          <cell r="AG413">
            <v>0</v>
          </cell>
          <cell r="AH413">
            <v>0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  <cell r="Y414" t="str">
            <v>+53</v>
          </cell>
          <cell r="Z414">
            <v>3033</v>
          </cell>
          <cell r="AG414">
            <v>0</v>
          </cell>
          <cell r="AH414">
            <v>0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  <cell r="X415" t="str">
            <v>ВЦ субподрядом. МЕТКА</v>
          </cell>
          <cell r="Y415" t="str">
            <v>перекрыт ИП - 10 м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  <cell r="X416" t="str">
            <v>ОВП по результатам эксплуатации</v>
          </cell>
          <cell r="AF416">
            <v>30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  <cell r="AF417">
            <v>30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  <cell r="Y418" t="str">
            <v>+11</v>
          </cell>
          <cell r="Z418">
            <v>2876</v>
          </cell>
          <cell r="AA418">
            <v>73</v>
          </cell>
          <cell r="AB418" t="str">
            <v>апр,май 01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  <cell r="X419" t="str">
            <v>Отложена</v>
          </cell>
          <cell r="Y419" t="str">
            <v>ОЦ5.10.99</v>
          </cell>
          <cell r="AF419">
            <v>25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  <cell r="AF420">
            <v>14</v>
          </cell>
          <cell r="AG420">
            <v>0</v>
          </cell>
          <cell r="AH420">
            <v>0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  <cell r="Y421" t="str">
            <v>+41</v>
          </cell>
          <cell r="Z421">
            <v>2725</v>
          </cell>
          <cell r="AA421">
            <v>73</v>
          </cell>
          <cell r="AB421">
            <v>32695</v>
          </cell>
          <cell r="AF421">
            <v>30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  <cell r="X422" t="str">
            <v>В скв. НКТ с пакером</v>
          </cell>
          <cell r="AF422">
            <v>14</v>
          </cell>
          <cell r="AG422">
            <v>89</v>
          </cell>
          <cell r="AH422">
            <v>550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  <cell r="X423" t="str">
            <v>ЮК-10 перф-н многократно</v>
          </cell>
          <cell r="AF423">
            <v>30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  <cell r="X424" t="str">
            <v>РИР 2770</v>
          </cell>
          <cell r="Y424" t="str">
            <v>ниж.секция Э-50 - 1976 м</v>
          </cell>
          <cell r="AF424">
            <v>33</v>
          </cell>
          <cell r="AG424">
            <v>32</v>
          </cell>
          <cell r="AH424">
            <v>200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  <cell r="AF425">
            <v>26</v>
          </cell>
          <cell r="AG425">
            <v>-28</v>
          </cell>
          <cell r="AH425">
            <v>-350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  <cell r="Y426" t="str">
            <v>открыто 8 м ИП</v>
          </cell>
          <cell r="Z426">
            <v>2725</v>
          </cell>
          <cell r="AA426">
            <v>73</v>
          </cell>
          <cell r="AB426">
            <v>32695</v>
          </cell>
          <cell r="AF426">
            <v>30</v>
          </cell>
          <cell r="AG426">
            <v>-28</v>
          </cell>
          <cell r="AH426">
            <v>-350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  <cell r="X427" t="str">
            <v>нет СК и карточки?</v>
          </cell>
          <cell r="AF427">
            <v>26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  <cell r="Y428" t="str">
            <v>Прихват НКТ</v>
          </cell>
          <cell r="AF428">
            <v>30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  <cell r="AF429">
            <v>30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  <cell r="X430" t="str">
            <v>Что на забое?</v>
          </cell>
          <cell r="Y430" t="str">
            <v>+69</v>
          </cell>
          <cell r="Z430">
            <v>2924</v>
          </cell>
          <cell r="AA430">
            <v>73</v>
          </cell>
          <cell r="AB430">
            <v>36861</v>
          </cell>
          <cell r="AF430">
            <v>20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  <cell r="X431" t="str">
            <v>Целесообразность?</v>
          </cell>
          <cell r="AF431">
            <v>31</v>
          </cell>
          <cell r="AG431">
            <v>-149268</v>
          </cell>
          <cell r="AH431">
            <v>-298536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  <cell r="AF432">
            <v>44</v>
          </cell>
          <cell r="AG432">
            <v>-55</v>
          </cell>
          <cell r="AH432">
            <v>-330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  <cell r="AF433">
            <v>29</v>
          </cell>
          <cell r="AG433">
            <v>-186735</v>
          </cell>
          <cell r="AH433">
            <v>-298776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  <cell r="Y434" t="str">
            <v>Полет БТ</v>
          </cell>
          <cell r="AF434">
            <v>24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  <cell r="X435" t="str">
            <v>в эксп.не была</v>
          </cell>
          <cell r="AF435">
            <v>15</v>
          </cell>
          <cell r="AG435" t="e">
            <v>#REF!</v>
          </cell>
          <cell r="AH435" t="e">
            <v>#REF!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  <cell r="X436" t="str">
            <v>Перестрел верха</v>
          </cell>
          <cell r="AF436">
            <v>35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  <cell r="AF437">
            <v>28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  <cell r="AF439">
            <v>25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  <cell r="Y440" t="str">
            <v>+37</v>
          </cell>
          <cell r="Z440">
            <v>2898</v>
          </cell>
          <cell r="AA440">
            <v>73</v>
          </cell>
          <cell r="AB440">
            <v>36717</v>
          </cell>
          <cell r="AC440">
            <v>281</v>
          </cell>
          <cell r="AF440">
            <v>12</v>
          </cell>
          <cell r="AG440">
            <v>0</v>
          </cell>
          <cell r="AH440">
            <v>5646300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  <cell r="AF441">
            <v>9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  <cell r="Y442" t="str">
            <v>Негерметичность ЭК (2000г.)</v>
          </cell>
          <cell r="AF442">
            <v>21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  <cell r="Y443" t="str">
            <v>+20</v>
          </cell>
          <cell r="Z443">
            <v>2905</v>
          </cell>
          <cell r="AA443">
            <v>73</v>
          </cell>
          <cell r="AB443" t="str">
            <v>янв 97</v>
          </cell>
          <cell r="AF443">
            <v>18</v>
          </cell>
          <cell r="AG443">
            <v>-105</v>
          </cell>
          <cell r="AH443">
            <v>-150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  <cell r="AF444">
            <v>54</v>
          </cell>
          <cell r="AG444">
            <v>150664</v>
          </cell>
          <cell r="AH444">
            <v>1318310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  <cell r="AD445">
            <v>37326</v>
          </cell>
          <cell r="AE445">
            <v>37348</v>
          </cell>
          <cell r="AF445">
            <v>22</v>
          </cell>
          <cell r="AG445">
            <v>264</v>
          </cell>
          <cell r="AH445">
            <v>660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  <cell r="AG449">
            <v>0</v>
          </cell>
          <cell r="AH449">
            <v>0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  <cell r="X450" t="str">
            <v>Ликвидация аварии (ЭЦН+НКТ)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  <cell r="AD466" t="e">
            <v>#REF!</v>
          </cell>
          <cell r="AE466" t="e">
            <v>#REF!</v>
          </cell>
          <cell r="AF466">
            <v>15</v>
          </cell>
          <cell r="AG466" t="e">
            <v>#REF!</v>
          </cell>
          <cell r="AH466" t="e">
            <v>#REF!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  <cell r="X467" t="str">
            <v>Перестрел верха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  <cell r="Y468" t="str">
            <v>ОЦ5.10.99</v>
          </cell>
          <cell r="AD468">
            <v>37290</v>
          </cell>
          <cell r="AE468">
            <v>37336</v>
          </cell>
          <cell r="AF468">
            <v>46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0">
          <cell r="Y470" t="str">
            <v>-</v>
          </cell>
          <cell r="Z470" t="str">
            <v>-</v>
          </cell>
          <cell r="AA470">
            <v>73</v>
          </cell>
          <cell r="AF470">
            <v>17</v>
          </cell>
          <cell r="AG470">
            <v>0</v>
          </cell>
          <cell r="AH470">
            <v>4525320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  <cell r="Y471" t="str">
            <v>Полет НКТ</v>
          </cell>
          <cell r="Z471">
            <v>120</v>
          </cell>
          <cell r="AF471">
            <v>26</v>
          </cell>
          <cell r="AG471">
            <v>0</v>
          </cell>
          <cell r="AH471">
            <v>0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  <cell r="X472" t="str">
            <v>Забой - 120 м</v>
          </cell>
          <cell r="Y472" t="str">
            <v>зумпф-1м (нижн. интерв.изолир.)</v>
          </cell>
          <cell r="Z472">
            <v>2733.6</v>
          </cell>
          <cell r="AA472">
            <v>73</v>
          </cell>
          <cell r="AB472">
            <v>39541</v>
          </cell>
          <cell r="AC472">
            <v>223.1</v>
          </cell>
          <cell r="AF472">
            <v>36</v>
          </cell>
          <cell r="AG472">
            <v>0</v>
          </cell>
          <cell r="AH472">
            <v>0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  <cell r="Y473" t="str">
            <v>+19</v>
          </cell>
          <cell r="Z473">
            <v>2767</v>
          </cell>
          <cell r="AC473">
            <v>224.5</v>
          </cell>
          <cell r="AF473">
            <v>35</v>
          </cell>
          <cell r="AG473">
            <v>0</v>
          </cell>
          <cell r="AH473">
            <v>0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  <cell r="AF474">
            <v>11</v>
          </cell>
          <cell r="AG474">
            <v>0</v>
          </cell>
          <cell r="AH474">
            <v>0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  <cell r="X475" t="str">
            <v>Закачка от КНС-1</v>
          </cell>
          <cell r="AF475">
            <v>24</v>
          </cell>
          <cell r="AG475">
            <v>0</v>
          </cell>
          <cell r="AH475">
            <v>0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  <cell r="X476" t="str">
            <v>Закачка от КНС-1</v>
          </cell>
          <cell r="Y476" t="str">
            <v>Напушение Э/К</v>
          </cell>
          <cell r="AD476">
            <v>37428</v>
          </cell>
          <cell r="AE476">
            <v>37457</v>
          </cell>
          <cell r="AF476">
            <v>29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  <cell r="AD477">
            <v>37410</v>
          </cell>
          <cell r="AE477">
            <v>37445</v>
          </cell>
          <cell r="AF477">
            <v>35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  <cell r="AD478">
            <v>37390</v>
          </cell>
          <cell r="AE478">
            <v>37428</v>
          </cell>
          <cell r="AF478">
            <v>38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  <cell r="Y479" t="str">
            <v>Негерм. Э/к</v>
          </cell>
          <cell r="AD479">
            <v>37429</v>
          </cell>
          <cell r="AE479">
            <v>37463</v>
          </cell>
          <cell r="AF479">
            <v>34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  <cell r="AD480">
            <v>37388</v>
          </cell>
          <cell r="AE480">
            <v>37423</v>
          </cell>
          <cell r="AF480">
            <v>35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  <cell r="Y481" t="str">
            <v>Негерм. Э/к</v>
          </cell>
          <cell r="AD481">
            <v>37461</v>
          </cell>
          <cell r="AE481">
            <v>37503</v>
          </cell>
          <cell r="AF481">
            <v>42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  <cell r="AD482">
            <v>37457</v>
          </cell>
          <cell r="AE482">
            <v>37491</v>
          </cell>
          <cell r="AF482">
            <v>34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  <cell r="AD487">
            <v>37043</v>
          </cell>
          <cell r="AE487">
            <v>37043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  <cell r="AD488">
            <v>37044</v>
          </cell>
          <cell r="AE488">
            <v>37044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  <cell r="X489" t="str">
            <v>утилизация</v>
          </cell>
          <cell r="AD489">
            <v>37043</v>
          </cell>
          <cell r="AE489">
            <v>37043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  <cell r="X490" t="str">
            <v>ВЦ ООО "Электропрогрев"</v>
          </cell>
          <cell r="AD490">
            <v>37044</v>
          </cell>
          <cell r="AE490">
            <v>37044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  <cell r="AD491">
            <v>37045</v>
          </cell>
          <cell r="AE491">
            <v>37045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  <cell r="AD492">
            <v>36951</v>
          </cell>
          <cell r="AE492">
            <v>36951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  <cell r="X493" t="str">
            <v>ВЦ ООО "Электропрогрев"</v>
          </cell>
          <cell r="AD493">
            <v>36952</v>
          </cell>
          <cell r="AE493">
            <v>36952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  <cell r="X494" t="str">
            <v>ВЦ ООО "Электропрогрев"</v>
          </cell>
          <cell r="AD494">
            <v>36953</v>
          </cell>
          <cell r="AE494">
            <v>36953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  <cell r="X495" t="str">
            <v>ВЦ ООО "Электропрогрев"</v>
          </cell>
          <cell r="Z495" t="str">
            <v>на 5218</v>
          </cell>
          <cell r="AD495">
            <v>36954</v>
          </cell>
          <cell r="AE495">
            <v>36954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  <cell r="X496" t="str">
            <v>ВЦ ООО "Электропрогрев"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  <cell r="X497" t="str">
            <v>Уменьшить штуцер через 3 мес.</v>
          </cell>
          <cell r="AD497">
            <v>36955</v>
          </cell>
          <cell r="AE497">
            <v>36955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  <cell r="X498" t="str">
            <v>НТПН</v>
          </cell>
          <cell r="AD498">
            <v>36956</v>
          </cell>
          <cell r="AE498">
            <v>36956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  <cell r="X499" t="str">
            <v>НТПН</v>
          </cell>
          <cell r="AD499">
            <v>36957</v>
          </cell>
          <cell r="AE499">
            <v>36957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  <cell r="AD500">
            <v>36958</v>
          </cell>
          <cell r="AE500">
            <v>36958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  <cell r="X501" t="str">
            <v>НТПН-2000</v>
          </cell>
          <cell r="AD501">
            <v>36959</v>
          </cell>
          <cell r="AE501">
            <v>36959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  <cell r="X502" t="str">
            <v>НТПН-2000</v>
          </cell>
          <cell r="AG502">
            <v>0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  <cell r="AG503">
            <v>0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  <cell r="AB504" t="str">
            <v>есть СК</v>
          </cell>
          <cell r="AF504">
            <v>105</v>
          </cell>
          <cell r="AG504">
            <v>0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  <cell r="Y505" t="str">
            <v>Брошена КРС Отс.лов.инструмента,на Нз 59нкт".</v>
          </cell>
          <cell r="AB505" t="str">
            <v>есть СК</v>
          </cell>
          <cell r="AF505">
            <v>5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  <cell r="Y506" t="str">
            <v>При ПРС полёт Э-80 без лов.головки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  <cell r="Y507" t="str">
            <v>В скважине низ пакера+хвоставик из НКТ 3"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  <cell r="X508" t="str">
            <v>В ППД с 6.83 по 09.84г.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  <cell r="X510" t="str">
            <v>Полёт ЭЦН+проволка ЦНИПР и шаблон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  <cell r="AD514">
            <v>1</v>
          </cell>
          <cell r="AE514">
            <v>23</v>
          </cell>
          <cell r="AF514">
            <v>22</v>
          </cell>
          <cell r="AG514">
            <v>0</v>
          </cell>
          <cell r="AH514">
            <v>-3900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  <cell r="AD515">
            <v>24</v>
          </cell>
          <cell r="AE515">
            <v>35</v>
          </cell>
          <cell r="AF515">
            <v>11</v>
          </cell>
          <cell r="AG515">
            <v>0</v>
          </cell>
          <cell r="AH515">
            <v>-5700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  <cell r="AD516">
            <v>36</v>
          </cell>
          <cell r="AE516">
            <v>47</v>
          </cell>
          <cell r="AF516">
            <v>11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  <cell r="AD517">
            <v>48</v>
          </cell>
          <cell r="AE517">
            <v>60</v>
          </cell>
          <cell r="AF517">
            <v>12</v>
          </cell>
          <cell r="AG517">
            <v>0</v>
          </cell>
          <cell r="AH517">
            <v>-7560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  <cell r="AD518">
            <v>61</v>
          </cell>
          <cell r="AE518">
            <v>73</v>
          </cell>
          <cell r="AF518">
            <v>12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  <cell r="AD519">
            <v>74</v>
          </cell>
          <cell r="AE519">
            <v>86</v>
          </cell>
          <cell r="AF519">
            <v>12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  <cell r="Y520" t="str">
            <v>-</v>
          </cell>
          <cell r="Z520" t="str">
            <v>-</v>
          </cell>
          <cell r="AA520">
            <v>73</v>
          </cell>
          <cell r="AD520">
            <v>87</v>
          </cell>
          <cell r="AE520">
            <v>104</v>
          </cell>
          <cell r="AF520">
            <v>17</v>
          </cell>
          <cell r="AG520">
            <v>0</v>
          </cell>
          <cell r="AH520">
            <v>-12840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  <cell r="Y521" t="str">
            <v>Полет НКТ</v>
          </cell>
          <cell r="Z521">
            <v>120</v>
          </cell>
          <cell r="AD521">
            <v>105</v>
          </cell>
          <cell r="AE521">
            <v>131</v>
          </cell>
          <cell r="AF521">
            <v>26</v>
          </cell>
          <cell r="AG521">
            <v>0</v>
          </cell>
          <cell r="AH521">
            <v>-16080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  <cell r="X522" t="str">
            <v>Забой - 120 м</v>
          </cell>
          <cell r="AB522" t="str">
            <v>есть СК</v>
          </cell>
          <cell r="AD522">
            <v>132</v>
          </cell>
          <cell r="AE522">
            <v>154</v>
          </cell>
          <cell r="AF522">
            <v>22</v>
          </cell>
          <cell r="AG522">
            <v>-531</v>
          </cell>
          <cell r="AH522">
            <v>-8050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  <cell r="Y523" t="str">
            <v>Брошена КРС Отс.лов.инструмента,на Нз 59нкт".Нз.т.-2315м.</v>
          </cell>
          <cell r="AB523" t="str">
            <v>есть СК</v>
          </cell>
          <cell r="AD523">
            <v>155</v>
          </cell>
          <cell r="AE523">
            <v>191</v>
          </cell>
          <cell r="AF523">
            <v>36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  <cell r="X524" t="str">
            <v>Брошена КРС Отс.лов.инструмента,на Нз 59нкт".Нз.т.-2315м.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  <cell r="X525" t="str">
            <v>После РИР</v>
          </cell>
          <cell r="AD525">
            <v>0</v>
          </cell>
          <cell r="AE525">
            <v>14</v>
          </cell>
          <cell r="AF525">
            <v>14</v>
          </cell>
          <cell r="AG525">
            <v>-105</v>
          </cell>
          <cell r="AH525">
            <v>-147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  <cell r="AD526">
            <v>14</v>
          </cell>
          <cell r="AE526">
            <v>28</v>
          </cell>
          <cell r="AF526">
            <v>14</v>
          </cell>
          <cell r="AG526">
            <v>-70</v>
          </cell>
          <cell r="AH526">
            <v>-105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  <cell r="AD527">
            <v>28</v>
          </cell>
          <cell r="AE527">
            <v>37</v>
          </cell>
          <cell r="AF527">
            <v>9</v>
          </cell>
          <cell r="AG527">
            <v>-88</v>
          </cell>
          <cell r="AH527">
            <v>-220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  <cell r="AD528">
            <v>38</v>
          </cell>
          <cell r="AE528">
            <v>52</v>
          </cell>
          <cell r="AF528">
            <v>14</v>
          </cell>
          <cell r="AG528">
            <v>-142</v>
          </cell>
          <cell r="AH528">
            <v>-236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  <cell r="AD529">
            <v>53</v>
          </cell>
          <cell r="AE529">
            <v>67</v>
          </cell>
          <cell r="AF529">
            <v>14</v>
          </cell>
          <cell r="AG529">
            <v>-148</v>
          </cell>
          <cell r="AH529">
            <v>-296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  <cell r="AD530">
            <v>37119</v>
          </cell>
          <cell r="AE530">
            <v>37133</v>
          </cell>
          <cell r="AF530">
            <v>14</v>
          </cell>
          <cell r="AG530">
            <v>-129990</v>
          </cell>
          <cell r="AH530">
            <v>-185700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  <cell r="AD531">
            <v>37134</v>
          </cell>
          <cell r="AE531">
            <v>37148</v>
          </cell>
          <cell r="AF531">
            <v>14</v>
          </cell>
          <cell r="AG531">
            <v>-111465</v>
          </cell>
          <cell r="AH531">
            <v>-148620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  <cell r="AD532">
            <v>37149</v>
          </cell>
          <cell r="AE532">
            <v>37163</v>
          </cell>
          <cell r="AF532">
            <v>14</v>
          </cell>
          <cell r="AG532">
            <v>-92925</v>
          </cell>
          <cell r="AH532">
            <v>-148680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  <cell r="AD533">
            <v>37164</v>
          </cell>
          <cell r="AE533">
            <v>37189</v>
          </cell>
          <cell r="AF533">
            <v>25</v>
          </cell>
          <cell r="AG533">
            <v>-371960</v>
          </cell>
          <cell r="AH533">
            <v>-557940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  <cell r="Y534" t="str">
            <v>зумпф-1м (нижн. интерв.изолир.)</v>
          </cell>
          <cell r="Z534">
            <v>2733.6</v>
          </cell>
          <cell r="AA534">
            <v>73</v>
          </cell>
          <cell r="AB534">
            <v>39541</v>
          </cell>
          <cell r="AC534">
            <v>223.1</v>
          </cell>
          <cell r="AD534">
            <v>37118</v>
          </cell>
          <cell r="AE534">
            <v>37154</v>
          </cell>
          <cell r="AF534">
            <v>36</v>
          </cell>
          <cell r="AG534">
            <v>0</v>
          </cell>
          <cell r="AH534">
            <v>-4458840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  <cell r="Y535" t="str">
            <v>+19</v>
          </cell>
          <cell r="Z535">
            <v>2767</v>
          </cell>
          <cell r="AC535">
            <v>224.5</v>
          </cell>
          <cell r="AD535">
            <v>37155</v>
          </cell>
          <cell r="AE535">
            <v>37190</v>
          </cell>
          <cell r="AF535">
            <v>35</v>
          </cell>
          <cell r="AG535">
            <v>0</v>
          </cell>
          <cell r="AH535">
            <v>-4463160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  <cell r="Y536" t="str">
            <v>При ПРС полёт Э-80 без лов.головки</v>
          </cell>
          <cell r="AD536">
            <v>37191</v>
          </cell>
          <cell r="AE536">
            <v>37221</v>
          </cell>
          <cell r="AF536">
            <v>30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  <cell r="AD537">
            <v>37222</v>
          </cell>
          <cell r="AE537">
            <v>37252</v>
          </cell>
          <cell r="AF537">
            <v>30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  <cell r="Y538" t="str">
            <v>В скважине низ пакера+хвоставик из НКТ 3"</v>
          </cell>
          <cell r="AD538">
            <v>37253</v>
          </cell>
          <cell r="AE538">
            <v>37283</v>
          </cell>
          <cell r="AF538">
            <v>30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  <cell r="X539" t="str">
            <v>В ППД с 6.83 по 09.84г.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  <cell r="X541" t="str">
            <v>В скажине МСУ-400+2720 проволки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  <cell r="Z550">
            <v>2810</v>
          </cell>
          <cell r="AA550">
            <v>73</v>
          </cell>
          <cell r="AB550">
            <v>36810</v>
          </cell>
          <cell r="AD550">
            <v>37171</v>
          </cell>
          <cell r="AE550">
            <v>37182</v>
          </cell>
          <cell r="AF550">
            <v>11</v>
          </cell>
          <cell r="AG550">
            <v>0</v>
          </cell>
          <cell r="AH550">
            <v>-9296250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  <cell r="X551" t="str">
            <v>Утилизация</v>
          </cell>
          <cell r="Y551" t="str">
            <v>+14</v>
          </cell>
          <cell r="Z551">
            <v>2888</v>
          </cell>
          <cell r="AA551">
            <v>73</v>
          </cell>
          <cell r="AB551">
            <v>36763</v>
          </cell>
          <cell r="AD551">
            <v>37183</v>
          </cell>
          <cell r="AE551">
            <v>37194</v>
          </cell>
          <cell r="AF551">
            <v>11</v>
          </cell>
          <cell r="AG551">
            <v>0</v>
          </cell>
          <cell r="AH551">
            <v>-13018950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  <cell r="X552" t="str">
            <v>Утилизация</v>
          </cell>
          <cell r="Y552" t="str">
            <v>На забое "перо" с шаблоном 73мм + шламоуловитель(сверху)</v>
          </cell>
          <cell r="AD552">
            <v>37195</v>
          </cell>
          <cell r="AE552">
            <v>37195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  <cell r="AD553">
            <v>37196</v>
          </cell>
          <cell r="AE553">
            <v>37196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  <cell r="X554" t="str">
            <v>Прихват НКТ</v>
          </cell>
          <cell r="AD554">
            <v>37226</v>
          </cell>
          <cell r="AE554">
            <v>37263</v>
          </cell>
          <cell r="AF554">
            <v>37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  <cell r="Y555" t="str">
            <v>Прихват НКТ</v>
          </cell>
          <cell r="AD555">
            <v>37263</v>
          </cell>
          <cell r="AE555">
            <v>37293</v>
          </cell>
          <cell r="AF555">
            <v>30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  <cell r="Y556" t="str">
            <v>Сложная авария</v>
          </cell>
          <cell r="AD556">
            <v>37293</v>
          </cell>
          <cell r="AE556">
            <v>37338</v>
          </cell>
          <cell r="AF556">
            <v>45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  <cell r="AD558">
            <v>37338</v>
          </cell>
          <cell r="AE558">
            <v>37363</v>
          </cell>
          <cell r="AF558">
            <v>25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  <cell r="AD593">
            <v>37320</v>
          </cell>
          <cell r="AE593">
            <v>37360</v>
          </cell>
          <cell r="AF593">
            <v>40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  <cell r="AD594" t="e">
            <v>#REF!</v>
          </cell>
          <cell r="AE594" t="e">
            <v>#REF!</v>
          </cell>
          <cell r="AF594">
            <v>33</v>
          </cell>
          <cell r="AG594" t="e">
            <v>#REF!</v>
          </cell>
          <cell r="AH594" t="e">
            <v>#REF!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  <cell r="AD595" t="e">
            <v>#REF!</v>
          </cell>
          <cell r="AE595" t="e">
            <v>#REF!</v>
          </cell>
          <cell r="AF595">
            <v>45</v>
          </cell>
          <cell r="AG595">
            <v>28</v>
          </cell>
          <cell r="AH595">
            <v>60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  <cell r="Y596" t="str">
            <v>Полёт нкт, МСУ+проволка+ловитель</v>
          </cell>
          <cell r="AD596" t="e">
            <v>#REF!</v>
          </cell>
          <cell r="AE596" t="e">
            <v>#REF!</v>
          </cell>
          <cell r="AF596">
            <v>45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  <cell r="Y597" t="str">
            <v>КВ есть</v>
          </cell>
          <cell r="AD597" t="e">
            <v>#REF!</v>
          </cell>
          <cell r="AE597" t="e">
            <v>#REF!</v>
          </cell>
          <cell r="AF597">
            <v>40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  <cell r="AD598" t="e">
            <v>#REF!</v>
          </cell>
          <cell r="AE598" t="e">
            <v>#REF!</v>
          </cell>
          <cell r="AF598">
            <v>40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  <cell r="AD600" t="e">
            <v>#REF!</v>
          </cell>
          <cell r="AE600" t="e">
            <v>#REF!</v>
          </cell>
          <cell r="AF600">
            <v>40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  <cell r="Y601" t="str">
            <v>Н/пр-444м, по печати пост.предмет</v>
          </cell>
          <cell r="AA601">
            <v>73</v>
          </cell>
          <cell r="AB601" t="str">
            <v>-</v>
          </cell>
          <cell r="AD601" t="e">
            <v>#REF!</v>
          </cell>
          <cell r="AE601" t="e">
            <v>#REF!</v>
          </cell>
          <cell r="AF601">
            <v>35</v>
          </cell>
          <cell r="AG601" t="e">
            <v>#REF!</v>
          </cell>
          <cell r="AH601" t="e">
            <v>#REF!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  <cell r="Y603" t="str">
            <v>Отс.Нз, шаблон встал жестко на гл.1275м</v>
          </cell>
          <cell r="AD603" t="e">
            <v>#REF!</v>
          </cell>
          <cell r="AE603" t="e">
            <v>#REF!</v>
          </cell>
          <cell r="AF603">
            <v>50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  <cell r="Y604" t="str">
            <v>Нет КВ</v>
          </cell>
          <cell r="AD604" t="e">
            <v>#REF!</v>
          </cell>
          <cell r="AE604" t="e">
            <v>#REF!</v>
          </cell>
          <cell r="AF604">
            <v>35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  <cell r="Y605" t="str">
            <v>Нз.т-1775 ЛС-6, перо-2541м, 99г., ОЗ с 93г. Циркуляция есть(17.03.02)</v>
          </cell>
          <cell r="AD605" t="e">
            <v>#REF!</v>
          </cell>
          <cell r="AE605" t="e">
            <v>#REF!</v>
          </cell>
          <cell r="AF605">
            <v>35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  <cell r="AD608" t="e">
            <v>#REF!</v>
          </cell>
          <cell r="AE608" t="e">
            <v>#REF!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  <cell r="Y609" t="str">
            <v xml:space="preserve">на забое ЭЦН-50/1550+103шт.60мм НКТ+кабель </v>
          </cell>
          <cell r="AD609" t="e">
            <v>#REF!</v>
          </cell>
          <cell r="AE609" t="e">
            <v>#REF!</v>
          </cell>
          <cell r="AF609">
            <v>45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  <cell r="X610" t="str">
            <v>ЭП выполнен, ЭЦН с КРБК на забое</v>
          </cell>
          <cell r="Y610" t="str">
            <v>ПРС май 95г., Реагирует:42/2857,2877,44б/3094 Qн=10т/сут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  <cell r="Y611" t="str">
            <v>КРС июнь 91г.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  <cell r="Y612" t="str">
            <v>КРС август 88г.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  <cell r="Y613" t="str">
            <v>Бурение 2-го ствола (3.01.95-24.09.95).Пoлет ЭЦН, При ликвидации аварии обнаружено нарушение Э/К на гл.1562-1573м(6.08-7.09.98)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  <cell r="Y614" t="str">
            <v xml:space="preserve">При ПРС (ГЖ) пересыпает забой, Восстановить не смогли. Предположительно нарушение Э/К 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РИВЦ"/>
      <sheetName val="простои  "/>
      <sheetName val="извл. нерент."/>
      <sheetName val="факт май"/>
      <sheetName val="факт май (2)"/>
      <sheetName val="план июнь"/>
      <sheetName val="Красноленинск"/>
      <sheetName val="Красноленинск-ФАКТ"/>
      <sheetName val="Фонд "/>
      <sheetName val="титул"/>
      <sheetName val="расчет"/>
      <sheetName val="словарь"/>
      <sheetName val="план июнь ПТО"/>
      <sheetName val="ФАКТ июнь"/>
    </sheetNames>
    <sheetDataSet>
      <sheetData sheetId="0">
        <row r="1">
          <cell r="C1" t="str">
            <v>№ куста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13</v>
          </cell>
          <cell r="O2">
            <v>14</v>
          </cell>
          <cell r="P2">
            <v>15</v>
          </cell>
          <cell r="Q2">
            <v>16</v>
          </cell>
          <cell r="R2">
            <v>17</v>
          </cell>
          <cell r="S2">
            <v>18</v>
          </cell>
          <cell r="T2">
            <v>19</v>
          </cell>
          <cell r="U2">
            <v>20</v>
          </cell>
          <cell r="V2">
            <v>21</v>
          </cell>
          <cell r="W2">
            <v>22</v>
          </cell>
          <cell r="X2">
            <v>23</v>
          </cell>
          <cell r="Y2">
            <v>24</v>
          </cell>
          <cell r="Z2">
            <v>25</v>
          </cell>
          <cell r="AA2">
            <v>26</v>
          </cell>
          <cell r="AB2">
            <v>27</v>
          </cell>
          <cell r="AC2">
            <v>28</v>
          </cell>
          <cell r="AD2">
            <v>29</v>
          </cell>
          <cell r="AE2">
            <v>30</v>
          </cell>
          <cell r="AF2">
            <v>31</v>
          </cell>
          <cell r="AG2">
            <v>32</v>
          </cell>
        </row>
        <row r="3">
          <cell r="B3">
            <v>5423</v>
          </cell>
          <cell r="C3">
            <v>101</v>
          </cell>
          <cell r="F3" t="str">
            <v>ЧНС-Нягань</v>
          </cell>
          <cell r="H3" t="str">
            <v>ФОН</v>
          </cell>
          <cell r="I3" t="str">
            <v>б/д пр.л.</v>
          </cell>
          <cell r="J3">
            <v>33605</v>
          </cell>
          <cell r="K3">
            <v>0</v>
          </cell>
          <cell r="L3">
            <v>0</v>
          </cell>
          <cell r="M3">
            <v>0</v>
          </cell>
          <cell r="N3">
            <v>50</v>
          </cell>
          <cell r="O3">
            <v>20</v>
          </cell>
          <cell r="P3">
            <v>51</v>
          </cell>
          <cell r="Q3">
            <v>50</v>
          </cell>
          <cell r="R3">
            <v>20</v>
          </cell>
          <cell r="S3">
            <v>50.6</v>
          </cell>
          <cell r="T3">
            <v>38803</v>
          </cell>
          <cell r="U3" t="str">
            <v>ГРП</v>
          </cell>
          <cell r="W3" t="str">
            <v>ВЦ.ВЗ(Изв.НКТ).ИР ЮК.ГРП ЮК-2,3.Осв.Сп.Э-50.</v>
          </cell>
          <cell r="Y3" t="str">
            <v>ОЦ. 5.10.99</v>
          </cell>
          <cell r="AE3">
            <v>38793</v>
          </cell>
        </row>
        <row r="4">
          <cell r="B4">
            <v>3191</v>
          </cell>
          <cell r="C4">
            <v>55</v>
          </cell>
          <cell r="F4" t="str">
            <v>ЧНС-Нягань</v>
          </cell>
          <cell r="G4">
            <v>265</v>
          </cell>
          <cell r="H4" t="str">
            <v>ЭЦН</v>
          </cell>
          <cell r="I4" t="str">
            <v>действ.</v>
          </cell>
          <cell r="J4">
            <v>38754</v>
          </cell>
          <cell r="K4">
            <v>31</v>
          </cell>
          <cell r="L4">
            <v>6.3</v>
          </cell>
          <cell r="M4">
            <v>75</v>
          </cell>
          <cell r="N4">
            <v>80</v>
          </cell>
          <cell r="O4">
            <v>22.3</v>
          </cell>
          <cell r="P4">
            <v>65.8</v>
          </cell>
          <cell r="Q4">
            <v>49</v>
          </cell>
          <cell r="R4">
            <v>16</v>
          </cell>
          <cell r="S4">
            <v>59.7</v>
          </cell>
          <cell r="T4">
            <v>38790</v>
          </cell>
          <cell r="U4" t="str">
            <v>ГРП</v>
          </cell>
          <cell r="W4" t="str">
            <v>Осв.после ГРП ЮК-10.Сп.Э-50.</v>
          </cell>
          <cell r="X4" t="str">
            <v>11,12,02 не вып.</v>
          </cell>
          <cell r="AE4">
            <v>38784</v>
          </cell>
        </row>
        <row r="5">
          <cell r="B5">
            <v>5559</v>
          </cell>
          <cell r="C5" t="str">
            <v>119б</v>
          </cell>
          <cell r="F5" t="str">
            <v>ЧНС-Нягань</v>
          </cell>
          <cell r="H5" t="str">
            <v>ЭЦН</v>
          </cell>
          <cell r="I5" t="str">
            <v>действ.</v>
          </cell>
          <cell r="K5">
            <v>33</v>
          </cell>
          <cell r="L5">
            <v>4.3</v>
          </cell>
          <cell r="M5">
            <v>84</v>
          </cell>
          <cell r="N5">
            <v>80</v>
          </cell>
          <cell r="O5">
            <v>20.3</v>
          </cell>
          <cell r="P5">
            <v>68.8</v>
          </cell>
          <cell r="Q5">
            <v>47</v>
          </cell>
          <cell r="R5">
            <v>16</v>
          </cell>
          <cell r="S5">
            <v>58</v>
          </cell>
          <cell r="T5">
            <v>38809</v>
          </cell>
          <cell r="U5" t="str">
            <v>ГРП</v>
          </cell>
          <cell r="W5" t="str">
            <v>ГИС-2.ПР.ГРП ЮК-10.Осв.Сп.Э-80.</v>
          </cell>
          <cell r="AE5">
            <v>38803</v>
          </cell>
        </row>
        <row r="6">
          <cell r="B6">
            <v>2887</v>
          </cell>
          <cell r="C6">
            <v>132</v>
          </cell>
          <cell r="F6" t="str">
            <v>ЧНС-Нягань</v>
          </cell>
          <cell r="G6">
            <v>245</v>
          </cell>
          <cell r="H6" t="str">
            <v>ЭЦН</v>
          </cell>
          <cell r="I6" t="str">
            <v>б/д тек.г.</v>
          </cell>
          <cell r="K6">
            <v>50</v>
          </cell>
          <cell r="L6">
            <v>16</v>
          </cell>
          <cell r="M6">
            <v>60.5</v>
          </cell>
          <cell r="N6">
            <v>50</v>
          </cell>
          <cell r="O6">
            <v>16</v>
          </cell>
          <cell r="P6">
            <v>60.5</v>
          </cell>
          <cell r="Q6">
            <v>50</v>
          </cell>
          <cell r="R6">
            <v>16</v>
          </cell>
          <cell r="S6">
            <v>60.5</v>
          </cell>
          <cell r="T6">
            <v>38827</v>
          </cell>
          <cell r="U6" t="str">
            <v>ГРП</v>
          </cell>
          <cell r="W6" t="str">
            <v>ЛА(изв.прихв.НКТ).ИР ЮК-11.ГРП ЮК-10.Сп.Э-50.</v>
          </cell>
          <cell r="AE6">
            <v>38791</v>
          </cell>
        </row>
        <row r="7">
          <cell r="B7">
            <v>2886</v>
          </cell>
          <cell r="C7">
            <v>131</v>
          </cell>
          <cell r="F7" t="str">
            <v>ЧНС-Нягань</v>
          </cell>
          <cell r="G7">
            <v>255</v>
          </cell>
          <cell r="H7" t="str">
            <v>ШГН</v>
          </cell>
          <cell r="I7" t="str">
            <v>консерв.</v>
          </cell>
          <cell r="J7">
            <v>34485</v>
          </cell>
          <cell r="K7">
            <v>0</v>
          </cell>
          <cell r="L7">
            <v>0</v>
          </cell>
          <cell r="M7">
            <v>0</v>
          </cell>
          <cell r="N7">
            <v>50</v>
          </cell>
          <cell r="O7">
            <v>16</v>
          </cell>
          <cell r="P7">
            <v>60.7</v>
          </cell>
          <cell r="Q7">
            <v>50</v>
          </cell>
          <cell r="R7">
            <v>16</v>
          </cell>
          <cell r="S7">
            <v>60.5</v>
          </cell>
          <cell r="T7">
            <v>38790</v>
          </cell>
          <cell r="U7" t="str">
            <v>ГРП</v>
          </cell>
          <cell r="W7" t="str">
            <v>ВЦсЛА.ИР ЮК-11.Осв.после ГРП ЮК-10.Сп.Э-50</v>
          </cell>
          <cell r="AE7">
            <v>38784</v>
          </cell>
        </row>
        <row r="8">
          <cell r="B8">
            <v>2696</v>
          </cell>
          <cell r="C8">
            <v>163</v>
          </cell>
          <cell r="F8" t="str">
            <v>ЧНС-Нягань</v>
          </cell>
          <cell r="G8">
            <v>250</v>
          </cell>
          <cell r="H8" t="str">
            <v>ШГН</v>
          </cell>
          <cell r="I8" t="str">
            <v>б/д тек.г.</v>
          </cell>
          <cell r="J8">
            <v>38736</v>
          </cell>
          <cell r="K8">
            <v>0</v>
          </cell>
          <cell r="L8">
            <v>0</v>
          </cell>
          <cell r="M8">
            <v>0</v>
          </cell>
          <cell r="N8">
            <v>50</v>
          </cell>
          <cell r="O8">
            <v>16</v>
          </cell>
          <cell r="P8">
            <v>60.7</v>
          </cell>
          <cell r="Q8">
            <v>50</v>
          </cell>
          <cell r="R8">
            <v>16</v>
          </cell>
          <cell r="S8">
            <v>60.5</v>
          </cell>
          <cell r="T8">
            <v>38795</v>
          </cell>
          <cell r="U8" t="str">
            <v>ГРП</v>
          </cell>
          <cell r="W8" t="str">
            <v>РИР ЭК.ГРП ЮК-10.Сп.Э-50.</v>
          </cell>
          <cell r="AD8">
            <v>37861</v>
          </cell>
          <cell r="AE8">
            <v>38789</v>
          </cell>
          <cell r="AF8">
            <v>14</v>
          </cell>
        </row>
        <row r="9">
          <cell r="B9">
            <v>5594</v>
          </cell>
          <cell r="C9">
            <v>119</v>
          </cell>
          <cell r="F9" t="str">
            <v>ЧНС-Нягань</v>
          </cell>
          <cell r="H9" t="str">
            <v>ЭЦН</v>
          </cell>
          <cell r="I9" t="str">
            <v>б/д пр.л.</v>
          </cell>
          <cell r="J9">
            <v>37942</v>
          </cell>
          <cell r="K9">
            <v>0</v>
          </cell>
          <cell r="L9">
            <v>0</v>
          </cell>
          <cell r="M9">
            <v>0</v>
          </cell>
          <cell r="N9">
            <v>125</v>
          </cell>
          <cell r="O9">
            <v>14.3</v>
          </cell>
          <cell r="P9">
            <v>86</v>
          </cell>
          <cell r="Q9">
            <v>125</v>
          </cell>
          <cell r="R9">
            <v>14.3</v>
          </cell>
          <cell r="S9">
            <v>85.9</v>
          </cell>
          <cell r="T9">
            <v>38857</v>
          </cell>
          <cell r="U9" t="str">
            <v>ЛА</v>
          </cell>
          <cell r="W9" t="str">
            <v>Ликвидация аварии</v>
          </cell>
          <cell r="AE9">
            <v>38790</v>
          </cell>
        </row>
        <row r="10">
          <cell r="B10">
            <v>2956</v>
          </cell>
          <cell r="C10">
            <v>46</v>
          </cell>
          <cell r="F10" t="str">
            <v>ЧНС-Нягань</v>
          </cell>
          <cell r="G10">
            <v>270</v>
          </cell>
          <cell r="H10" t="str">
            <v>ЭЦН</v>
          </cell>
          <cell r="I10" t="str">
            <v>б/д тек.г.</v>
          </cell>
          <cell r="J10">
            <v>38717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</v>
          </cell>
          <cell r="P10">
            <v>75.5</v>
          </cell>
          <cell r="Q10">
            <v>80</v>
          </cell>
          <cell r="R10">
            <v>16</v>
          </cell>
          <cell r="S10">
            <v>75.3</v>
          </cell>
          <cell r="T10">
            <v>38810</v>
          </cell>
          <cell r="U10" t="str">
            <v>ГРП</v>
          </cell>
          <cell r="W10" t="str">
            <v>ГИС-2.ИР ЮК-11.РИРЭК.ГРП ЮК-10.Сп.Э-80.</v>
          </cell>
          <cell r="AE10">
            <v>38788</v>
          </cell>
        </row>
        <row r="11">
          <cell r="B11">
            <v>5481</v>
          </cell>
          <cell r="C11">
            <v>114</v>
          </cell>
          <cell r="F11" t="str">
            <v>ЧНС-Нягань</v>
          </cell>
          <cell r="H11" t="str">
            <v>ЭЦН</v>
          </cell>
          <cell r="I11" t="str">
            <v>б/д пр.л.</v>
          </cell>
          <cell r="J11">
            <v>38645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15</v>
          </cell>
          <cell r="P11">
            <v>63.3</v>
          </cell>
          <cell r="Q11">
            <v>50</v>
          </cell>
          <cell r="R11">
            <v>15</v>
          </cell>
          <cell r="S11">
            <v>63</v>
          </cell>
          <cell r="T11">
            <v>38779</v>
          </cell>
          <cell r="U11" t="str">
            <v>бдк</v>
          </cell>
          <cell r="W11" t="str">
            <v>РИР ЭК.ВЗ.Сп.Э-50.</v>
          </cell>
          <cell r="AE11">
            <v>38774</v>
          </cell>
          <cell r="AH11">
            <v>0</v>
          </cell>
        </row>
        <row r="12">
          <cell r="B12">
            <v>2631</v>
          </cell>
          <cell r="C12" t="str">
            <v>157б</v>
          </cell>
          <cell r="F12" t="str">
            <v>ЧНС-Нягань</v>
          </cell>
          <cell r="H12" t="str">
            <v>ШГН</v>
          </cell>
          <cell r="I12" t="str">
            <v>б/д пр.л.</v>
          </cell>
          <cell r="J12">
            <v>34915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36</v>
          </cell>
          <cell r="P12">
            <v>44.8</v>
          </cell>
          <cell r="Q12">
            <v>80</v>
          </cell>
          <cell r="R12">
            <v>36</v>
          </cell>
          <cell r="S12">
            <v>44.4</v>
          </cell>
          <cell r="T12">
            <v>38790</v>
          </cell>
          <cell r="U12" t="str">
            <v>збс</v>
          </cell>
          <cell r="W12" t="str">
            <v>Осв.ЗБС.ДП ЮК-10,11.ГРП ЮК-10.ЛА.Сп.Э-80.</v>
          </cell>
          <cell r="AE12">
            <v>38785</v>
          </cell>
        </row>
        <row r="13">
          <cell r="B13">
            <v>11051</v>
          </cell>
          <cell r="C13" t="str">
            <v>100б</v>
          </cell>
          <cell r="F13" t="str">
            <v>ЧНС-Нягань</v>
          </cell>
          <cell r="G13">
            <v>270</v>
          </cell>
          <cell r="H13" t="str">
            <v>ЭЦН</v>
          </cell>
          <cell r="I13" t="str">
            <v>б/д тек.г.</v>
          </cell>
          <cell r="J13">
            <v>38738</v>
          </cell>
          <cell r="K13">
            <v>0</v>
          </cell>
          <cell r="L13">
            <v>0</v>
          </cell>
          <cell r="M13">
            <v>0</v>
          </cell>
          <cell r="N13">
            <v>24</v>
          </cell>
          <cell r="O13">
            <v>10.4</v>
          </cell>
          <cell r="P13">
            <v>47</v>
          </cell>
          <cell r="Q13">
            <v>24</v>
          </cell>
          <cell r="R13">
            <v>10.4</v>
          </cell>
          <cell r="S13">
            <v>46.5</v>
          </cell>
          <cell r="T13">
            <v>38781</v>
          </cell>
          <cell r="U13" t="str">
            <v>ГРП</v>
          </cell>
          <cell r="W13" t="str">
            <v>Изв.прихв.ЭЦН-25.Сп.Э-25.</v>
          </cell>
          <cell r="AD13">
            <v>38072</v>
          </cell>
          <cell r="AE13">
            <v>38776</v>
          </cell>
        </row>
        <row r="14">
          <cell r="B14">
            <v>5541</v>
          </cell>
          <cell r="C14">
            <v>114</v>
          </cell>
          <cell r="F14" t="str">
            <v>ЧНС-Нягань</v>
          </cell>
          <cell r="H14" t="str">
            <v>ЭЦН</v>
          </cell>
          <cell r="I14" t="str">
            <v>действ.</v>
          </cell>
          <cell r="J14">
            <v>38764</v>
          </cell>
          <cell r="K14">
            <v>12</v>
          </cell>
          <cell r="L14">
            <v>7.3</v>
          </cell>
          <cell r="M14">
            <v>25</v>
          </cell>
          <cell r="N14">
            <v>25</v>
          </cell>
          <cell r="O14">
            <v>15.3</v>
          </cell>
          <cell r="P14">
            <v>25</v>
          </cell>
          <cell r="Q14">
            <v>13</v>
          </cell>
          <cell r="R14">
            <v>8</v>
          </cell>
          <cell r="S14">
            <v>24</v>
          </cell>
          <cell r="T14">
            <v>38795</v>
          </cell>
          <cell r="W14" t="str">
            <v>Инт.притока НСВ.ОПЗ.Сп.Э-25</v>
          </cell>
          <cell r="AE14">
            <v>38790</v>
          </cell>
        </row>
        <row r="15">
          <cell r="B15">
            <v>5475</v>
          </cell>
          <cell r="C15">
            <v>110</v>
          </cell>
          <cell r="F15" t="str">
            <v>ЧНС-Нягань</v>
          </cell>
          <cell r="H15" t="str">
            <v>нагнет.</v>
          </cell>
          <cell r="I15" t="str">
            <v>консерв.</v>
          </cell>
          <cell r="J15">
            <v>33603</v>
          </cell>
          <cell r="K15">
            <v>0</v>
          </cell>
          <cell r="L15">
            <v>0</v>
          </cell>
          <cell r="M15">
            <v>0</v>
          </cell>
          <cell r="N15">
            <v>150</v>
          </cell>
          <cell r="Q15">
            <v>150</v>
          </cell>
          <cell r="T15">
            <v>38779</v>
          </cell>
          <cell r="U15" t="str">
            <v>НГ</v>
          </cell>
          <cell r="W15" t="str">
            <v>ВЦ.РИР ЭК.ПП.ОПЗ.ГИС-3.Сп.пак.ППД.</v>
          </cell>
        </row>
        <row r="16">
          <cell r="B16">
            <v>5837</v>
          </cell>
          <cell r="C16">
            <v>168</v>
          </cell>
          <cell r="F16" t="str">
            <v>бел.УПНПиКРС</v>
          </cell>
          <cell r="H16" t="str">
            <v>ЭЦН</v>
          </cell>
          <cell r="I16" t="str">
            <v>консерв.</v>
          </cell>
          <cell r="J16">
            <v>34029</v>
          </cell>
          <cell r="K16">
            <v>0</v>
          </cell>
          <cell r="L16">
            <v>0</v>
          </cell>
          <cell r="M16">
            <v>0</v>
          </cell>
          <cell r="N16">
            <v>50</v>
          </cell>
          <cell r="O16">
            <v>4.0999999999999996</v>
          </cell>
          <cell r="P16">
            <v>90</v>
          </cell>
          <cell r="Q16">
            <v>50</v>
          </cell>
          <cell r="R16">
            <v>4.0999999999999996</v>
          </cell>
          <cell r="S16">
            <v>89.9</v>
          </cell>
          <cell r="T16">
            <v>38784</v>
          </cell>
          <cell r="U16" t="str">
            <v>бдп</v>
          </cell>
          <cell r="W16" t="str">
            <v>ВЦ.См Э-50</v>
          </cell>
          <cell r="AE16">
            <v>38779</v>
          </cell>
        </row>
        <row r="17">
          <cell r="B17">
            <v>2684</v>
          </cell>
          <cell r="C17" t="str">
            <v>145б</v>
          </cell>
          <cell r="F17" t="str">
            <v>бел.УПНПиКРС</v>
          </cell>
          <cell r="H17" t="str">
            <v>ЭЦН</v>
          </cell>
          <cell r="I17" t="str">
            <v>б/д тек.г.</v>
          </cell>
          <cell r="J17">
            <v>38691</v>
          </cell>
          <cell r="K17">
            <v>0</v>
          </cell>
          <cell r="L17">
            <v>0</v>
          </cell>
          <cell r="M17">
            <v>0</v>
          </cell>
          <cell r="N17">
            <v>12</v>
          </cell>
          <cell r="O17">
            <v>6.8</v>
          </cell>
          <cell r="P17">
            <v>30</v>
          </cell>
          <cell r="Q17">
            <v>12</v>
          </cell>
          <cell r="R17">
            <v>6.8</v>
          </cell>
          <cell r="S17">
            <v>30</v>
          </cell>
          <cell r="T17">
            <v>38796</v>
          </cell>
          <cell r="U17" t="str">
            <v>бдп</v>
          </cell>
          <cell r="W17" t="str">
            <v>ВЦ.спуск Э-15</v>
          </cell>
          <cell r="AE17">
            <v>38791</v>
          </cell>
        </row>
        <row r="18">
          <cell r="B18">
            <v>5341</v>
          </cell>
          <cell r="C18">
            <v>101</v>
          </cell>
          <cell r="F18" t="str">
            <v>бел.УПНПиКРС</v>
          </cell>
          <cell r="H18" t="str">
            <v>ЭЦН</v>
          </cell>
          <cell r="I18" t="str">
            <v>б/д тек.г.</v>
          </cell>
          <cell r="K18">
            <v>18</v>
          </cell>
          <cell r="L18">
            <v>13.3</v>
          </cell>
          <cell r="M18">
            <v>9</v>
          </cell>
          <cell r="N18">
            <v>20</v>
          </cell>
          <cell r="O18">
            <v>14.8</v>
          </cell>
          <cell r="P18">
            <v>9</v>
          </cell>
          <cell r="Q18">
            <v>20</v>
          </cell>
          <cell r="R18">
            <v>14.8</v>
          </cell>
          <cell r="S18">
            <v>8.6</v>
          </cell>
          <cell r="T18">
            <v>38789</v>
          </cell>
          <cell r="U18" t="str">
            <v>бдп</v>
          </cell>
          <cell r="W18" t="str">
            <v>ВЦ КОПС.См.Э-25</v>
          </cell>
          <cell r="AE18">
            <v>38786</v>
          </cell>
        </row>
        <row r="19">
          <cell r="B19">
            <v>2755</v>
          </cell>
          <cell r="C19">
            <v>145</v>
          </cell>
          <cell r="F19" t="str">
            <v>бел.УПНПиКРС</v>
          </cell>
          <cell r="H19" t="str">
            <v>ЭЦН</v>
          </cell>
          <cell r="I19" t="str">
            <v>б/д тек.г.</v>
          </cell>
          <cell r="K19">
            <v>21</v>
          </cell>
          <cell r="L19">
            <v>13.2</v>
          </cell>
          <cell r="M19">
            <v>23</v>
          </cell>
          <cell r="N19">
            <v>25</v>
          </cell>
          <cell r="O19">
            <v>15.7</v>
          </cell>
          <cell r="P19">
            <v>23</v>
          </cell>
          <cell r="Q19">
            <v>25</v>
          </cell>
          <cell r="R19">
            <v>15.7</v>
          </cell>
          <cell r="S19">
            <v>22.5</v>
          </cell>
          <cell r="T19">
            <v>38790</v>
          </cell>
          <cell r="U19" t="str">
            <v>бдп</v>
          </cell>
          <cell r="W19" t="str">
            <v>См вор./Э-30</v>
          </cell>
          <cell r="AE19">
            <v>38787</v>
          </cell>
        </row>
        <row r="20">
          <cell r="B20">
            <v>3106</v>
          </cell>
          <cell r="C20">
            <v>56</v>
          </cell>
          <cell r="F20" t="str">
            <v>бел.УПНПиКРС</v>
          </cell>
          <cell r="H20" t="str">
            <v>ЭЦН</v>
          </cell>
          <cell r="I20" t="str">
            <v>действ.</v>
          </cell>
          <cell r="K20">
            <v>125</v>
          </cell>
          <cell r="L20">
            <v>30</v>
          </cell>
          <cell r="M20">
            <v>70.400000000000006</v>
          </cell>
          <cell r="N20">
            <v>105</v>
          </cell>
          <cell r="O20">
            <v>41.9</v>
          </cell>
          <cell r="P20">
            <v>51</v>
          </cell>
          <cell r="Q20">
            <v>-20</v>
          </cell>
          <cell r="R20">
            <v>13.5</v>
          </cell>
          <cell r="S20">
            <v>183.3</v>
          </cell>
          <cell r="T20">
            <v>38779</v>
          </cell>
          <cell r="U20" t="str">
            <v>опт</v>
          </cell>
          <cell r="W20" t="str">
            <v>Опт. Э-80/125</v>
          </cell>
          <cell r="AE20">
            <v>38774</v>
          </cell>
        </row>
        <row r="21">
          <cell r="B21">
            <v>3132</v>
          </cell>
          <cell r="C21">
            <v>56</v>
          </cell>
          <cell r="F21" t="str">
            <v>бел.УПНПиКРС</v>
          </cell>
          <cell r="H21" t="str">
            <v>ЭЦН</v>
          </cell>
          <cell r="I21" t="str">
            <v>действ.</v>
          </cell>
          <cell r="K21">
            <v>160</v>
          </cell>
          <cell r="L21">
            <v>10.4</v>
          </cell>
          <cell r="M21">
            <v>92</v>
          </cell>
          <cell r="N21">
            <v>230</v>
          </cell>
          <cell r="O21">
            <v>15</v>
          </cell>
          <cell r="P21">
            <v>92</v>
          </cell>
          <cell r="Q21">
            <v>70</v>
          </cell>
          <cell r="R21">
            <v>4.5999999999999996</v>
          </cell>
          <cell r="S21">
            <v>91.9</v>
          </cell>
          <cell r="T21">
            <v>38783</v>
          </cell>
          <cell r="U21" t="str">
            <v>опт</v>
          </cell>
          <cell r="W21" t="str">
            <v>Опт. Э-125/250</v>
          </cell>
          <cell r="AE21">
            <v>38778</v>
          </cell>
        </row>
        <row r="22">
          <cell r="B22">
            <v>3550</v>
          </cell>
          <cell r="C22">
            <v>76</v>
          </cell>
          <cell r="H22" t="str">
            <v>ЭЦН</v>
          </cell>
          <cell r="I22" t="str">
            <v>б/д пр.л.</v>
          </cell>
          <cell r="K22">
            <v>50</v>
          </cell>
          <cell r="L22">
            <v>2</v>
          </cell>
          <cell r="M22">
            <v>95.1</v>
          </cell>
          <cell r="N22">
            <v>50</v>
          </cell>
          <cell r="O22">
            <v>2</v>
          </cell>
          <cell r="P22">
            <v>95.1</v>
          </cell>
          <cell r="Q22">
            <v>50</v>
          </cell>
          <cell r="R22">
            <v>2</v>
          </cell>
          <cell r="S22">
            <v>95.1</v>
          </cell>
          <cell r="T22">
            <v>38822</v>
          </cell>
          <cell r="U22" t="str">
            <v>бдп</v>
          </cell>
          <cell r="W22" t="str">
            <v>ВЦ.спуск Э-50</v>
          </cell>
        </row>
        <row r="23">
          <cell r="B23">
            <v>3210</v>
          </cell>
          <cell r="C23">
            <v>70</v>
          </cell>
          <cell r="H23" t="str">
            <v>ЭЦН</v>
          </cell>
          <cell r="I23" t="str">
            <v>б/д пр.л.</v>
          </cell>
          <cell r="K23">
            <v>50</v>
          </cell>
          <cell r="L23">
            <v>16</v>
          </cell>
          <cell r="M23">
            <v>60.5</v>
          </cell>
          <cell r="N23">
            <v>50</v>
          </cell>
          <cell r="O23">
            <v>16</v>
          </cell>
          <cell r="P23">
            <v>60.5</v>
          </cell>
          <cell r="Q23">
            <v>50</v>
          </cell>
          <cell r="R23">
            <v>16</v>
          </cell>
          <cell r="S23">
            <v>60.5</v>
          </cell>
          <cell r="T23">
            <v>38822</v>
          </cell>
          <cell r="U23" t="str">
            <v>ГРП</v>
          </cell>
          <cell r="W23" t="str">
            <v>ВЗ.ГИС-2.РИР ЮК-11.ГРП ЮК-10.Сп.Э-50.</v>
          </cell>
        </row>
        <row r="24">
          <cell r="B24">
            <v>5440</v>
          </cell>
          <cell r="C24">
            <v>108</v>
          </cell>
          <cell r="H24" t="str">
            <v>ЭЦН</v>
          </cell>
          <cell r="I24" t="str">
            <v>б/д пр.л.</v>
          </cell>
          <cell r="K24">
            <v>80</v>
          </cell>
          <cell r="L24">
            <v>4</v>
          </cell>
          <cell r="M24">
            <v>93.8</v>
          </cell>
          <cell r="N24">
            <v>80</v>
          </cell>
          <cell r="O24">
            <v>30</v>
          </cell>
          <cell r="P24">
            <v>53.7</v>
          </cell>
          <cell r="Q24">
            <v>80</v>
          </cell>
          <cell r="R24">
            <v>30</v>
          </cell>
          <cell r="S24">
            <v>53.7</v>
          </cell>
          <cell r="T24">
            <v>38819</v>
          </cell>
          <cell r="U24" t="str">
            <v>ГРП</v>
          </cell>
          <cell r="W24" t="str">
            <v>Осв.после ЗВС.ПВР.ГРП ЮК-10.</v>
          </cell>
        </row>
        <row r="25">
          <cell r="B25">
            <v>5655</v>
          </cell>
          <cell r="C25">
            <v>123</v>
          </cell>
          <cell r="H25" t="str">
            <v>ЭЦН</v>
          </cell>
          <cell r="I25" t="str">
            <v>б/д пр.л.</v>
          </cell>
          <cell r="K25">
            <v>50</v>
          </cell>
          <cell r="L25">
            <v>16</v>
          </cell>
          <cell r="M25">
            <v>60.5</v>
          </cell>
          <cell r="N25">
            <v>50</v>
          </cell>
          <cell r="O25">
            <v>16</v>
          </cell>
          <cell r="P25">
            <v>60.5</v>
          </cell>
          <cell r="Q25">
            <v>50</v>
          </cell>
          <cell r="R25">
            <v>16</v>
          </cell>
          <cell r="S25">
            <v>60.5</v>
          </cell>
          <cell r="T25">
            <v>38834</v>
          </cell>
          <cell r="U25" t="str">
            <v>ГРП</v>
          </cell>
          <cell r="W25" t="str">
            <v>ВЦ.ОТСК.РИРЭК.ГРП ЮК-10.Сп.Э-50.</v>
          </cell>
        </row>
        <row r="26">
          <cell r="B26">
            <v>2608</v>
          </cell>
          <cell r="C26" t="str">
            <v>168б</v>
          </cell>
          <cell r="F26" t="str">
            <v>УПНПиКРС</v>
          </cell>
          <cell r="G26">
            <v>240</v>
          </cell>
          <cell r="H26" t="str">
            <v>ШГН</v>
          </cell>
          <cell r="I26" t="str">
            <v>б/д тек.г.</v>
          </cell>
          <cell r="K26">
            <v>0</v>
          </cell>
          <cell r="L26">
            <v>0</v>
          </cell>
          <cell r="M26">
            <v>0</v>
          </cell>
          <cell r="N26">
            <v>50</v>
          </cell>
          <cell r="O26">
            <v>20</v>
          </cell>
          <cell r="P26">
            <v>50.6</v>
          </cell>
          <cell r="Q26">
            <v>50</v>
          </cell>
          <cell r="R26">
            <v>20</v>
          </cell>
          <cell r="S26">
            <v>50.6</v>
          </cell>
          <cell r="T26">
            <v>38814</v>
          </cell>
          <cell r="U26" t="str">
            <v>ГРП</v>
          </cell>
          <cell r="W26" t="str">
            <v>ВЗ(изв.скр.пров.).ГИС-2.ГРП ЮК-4.Сп.Э-50</v>
          </cell>
          <cell r="AD26">
            <v>37320</v>
          </cell>
          <cell r="AE26">
            <v>37360</v>
          </cell>
          <cell r="AF26">
            <v>40</v>
          </cell>
        </row>
        <row r="27">
          <cell r="B27">
            <v>5564</v>
          </cell>
          <cell r="C27">
            <v>120</v>
          </cell>
          <cell r="F27" t="str">
            <v>БлУНП</v>
          </cell>
          <cell r="G27">
            <v>270</v>
          </cell>
          <cell r="H27" t="str">
            <v>ЭЦН</v>
          </cell>
          <cell r="I27" t="str">
            <v>действ.</v>
          </cell>
          <cell r="J27">
            <v>36885</v>
          </cell>
          <cell r="K27">
            <v>38</v>
          </cell>
          <cell r="L27">
            <v>4.0260999999999978</v>
          </cell>
          <cell r="M27">
            <v>86.9</v>
          </cell>
          <cell r="N27">
            <v>80</v>
          </cell>
          <cell r="O27">
            <v>20</v>
          </cell>
          <cell r="P27">
            <v>69.099999999999994</v>
          </cell>
          <cell r="Q27">
            <v>42</v>
          </cell>
          <cell r="R27">
            <v>15.973900000000002</v>
          </cell>
          <cell r="S27">
            <v>53</v>
          </cell>
          <cell r="T27">
            <v>38817</v>
          </cell>
          <cell r="U27" t="str">
            <v>ГРП</v>
          </cell>
          <cell r="W27" t="str">
            <v>ГИС-2.ИР ЮК-11.ГРП ЮК-10.Сп.Э-80.</v>
          </cell>
          <cell r="AD27">
            <v>37585</v>
          </cell>
          <cell r="AE27">
            <v>37605</v>
          </cell>
        </row>
        <row r="28">
          <cell r="B28">
            <v>5658</v>
          </cell>
          <cell r="C28" t="str">
            <v>122б</v>
          </cell>
          <cell r="F28" t="str">
            <v>УПНПиКРС</v>
          </cell>
          <cell r="G28">
            <v>240</v>
          </cell>
          <cell r="H28" t="str">
            <v>ЭЦН</v>
          </cell>
          <cell r="I28" t="str">
            <v>действ.</v>
          </cell>
          <cell r="K28">
            <v>31</v>
          </cell>
          <cell r="L28">
            <v>3.7897499999999984</v>
          </cell>
          <cell r="M28">
            <v>85</v>
          </cell>
          <cell r="N28">
            <v>80</v>
          </cell>
          <cell r="O28">
            <v>21.789749999999998</v>
          </cell>
          <cell r="P28">
            <v>66.400000000000006</v>
          </cell>
          <cell r="Q28">
            <v>49</v>
          </cell>
          <cell r="R28">
            <v>18</v>
          </cell>
          <cell r="S28">
            <v>54.6</v>
          </cell>
          <cell r="T28">
            <v>38837</v>
          </cell>
          <cell r="U28" t="str">
            <v>ГРП</v>
          </cell>
          <cell r="W28" t="str">
            <v>ГИС-2.Отсып.ЮК-11.ГРП ЮК-10.Сп.Э-50.</v>
          </cell>
          <cell r="AD28">
            <v>38007</v>
          </cell>
          <cell r="AE28">
            <v>38029</v>
          </cell>
        </row>
        <row r="29">
          <cell r="B29">
            <v>5690</v>
          </cell>
          <cell r="C29" t="str">
            <v>122б</v>
          </cell>
          <cell r="F29" t="str">
            <v>ПРС</v>
          </cell>
          <cell r="H29" t="str">
            <v>ЭЦН</v>
          </cell>
          <cell r="I29" t="str">
            <v>действ.</v>
          </cell>
          <cell r="J29">
            <v>37523</v>
          </cell>
          <cell r="K29">
            <v>21</v>
          </cell>
          <cell r="L29">
            <v>6.8</v>
          </cell>
          <cell r="M29">
            <v>60</v>
          </cell>
          <cell r="N29">
            <v>80</v>
          </cell>
          <cell r="O29">
            <v>24.8</v>
          </cell>
          <cell r="P29">
            <v>61.7</v>
          </cell>
          <cell r="Q29">
            <v>59</v>
          </cell>
          <cell r="R29">
            <v>18</v>
          </cell>
          <cell r="S29">
            <v>62.3</v>
          </cell>
          <cell r="T29">
            <v>38827</v>
          </cell>
          <cell r="U29" t="str">
            <v>ГРП</v>
          </cell>
          <cell r="W29" t="str">
            <v>ГИС-2.Отсып.ЮК-11.ГРП ЮК-10.Сп.Э-50.</v>
          </cell>
        </row>
        <row r="30">
          <cell r="B30">
            <v>2487</v>
          </cell>
          <cell r="C30">
            <v>37</v>
          </cell>
          <cell r="F30" t="str">
            <v>НвБН</v>
          </cell>
          <cell r="G30">
            <v>250</v>
          </cell>
          <cell r="H30" t="str">
            <v>ЭЦН</v>
          </cell>
          <cell r="I30" t="str">
            <v>б/д тек.г.</v>
          </cell>
          <cell r="K30">
            <v>0</v>
          </cell>
          <cell r="L30">
            <v>0</v>
          </cell>
          <cell r="M30">
            <v>0</v>
          </cell>
          <cell r="N30">
            <v>50</v>
          </cell>
          <cell r="O30">
            <v>14</v>
          </cell>
          <cell r="P30">
            <v>65.400000000000006</v>
          </cell>
          <cell r="Q30">
            <v>50</v>
          </cell>
          <cell r="R30">
            <v>14</v>
          </cell>
          <cell r="S30">
            <v>65.400000000000006</v>
          </cell>
          <cell r="T30">
            <v>38837</v>
          </cell>
          <cell r="U30" t="str">
            <v>бдк</v>
          </cell>
          <cell r="W30" t="str">
            <v>ЛА, сп.Э-50</v>
          </cell>
          <cell r="AE30">
            <v>38411</v>
          </cell>
        </row>
        <row r="33">
          <cell r="B33">
            <v>5587</v>
          </cell>
          <cell r="C33">
            <v>118</v>
          </cell>
          <cell r="H33" t="str">
            <v>ЭЦН</v>
          </cell>
          <cell r="I33" t="str">
            <v>бд</v>
          </cell>
          <cell r="N33">
            <v>50</v>
          </cell>
          <cell r="O33">
            <v>4.5999999999999996</v>
          </cell>
          <cell r="P33">
            <v>88.7</v>
          </cell>
          <cell r="Q33">
            <v>50</v>
          </cell>
          <cell r="R33">
            <v>4.5999999999999996</v>
          </cell>
          <cell r="S33">
            <v>88.7</v>
          </cell>
          <cell r="T33">
            <v>38773</v>
          </cell>
          <cell r="U33" t="str">
            <v>бдп</v>
          </cell>
        </row>
        <row r="34">
          <cell r="B34">
            <v>2954</v>
          </cell>
          <cell r="C34">
            <v>46</v>
          </cell>
          <cell r="F34" t="str">
            <v>УПНПиКРС</v>
          </cell>
          <cell r="G34">
            <v>260</v>
          </cell>
          <cell r="H34" t="str">
            <v>ЭЦН</v>
          </cell>
          <cell r="I34" t="str">
            <v>действ.</v>
          </cell>
          <cell r="K34">
            <v>124</v>
          </cell>
          <cell r="L34">
            <v>11.1</v>
          </cell>
          <cell r="M34">
            <v>89</v>
          </cell>
          <cell r="N34">
            <v>180</v>
          </cell>
          <cell r="O34">
            <v>16.100000000000001</v>
          </cell>
          <cell r="P34">
            <v>89</v>
          </cell>
          <cell r="Q34">
            <v>56</v>
          </cell>
          <cell r="R34">
            <v>5.0000000000000018</v>
          </cell>
          <cell r="S34">
            <v>89</v>
          </cell>
          <cell r="T34">
            <v>38822</v>
          </cell>
          <cell r="U34" t="str">
            <v>ГРП</v>
          </cell>
          <cell r="W34" t="str">
            <v>см.Э-80/Э-200</v>
          </cell>
          <cell r="AE34">
            <v>38767</v>
          </cell>
        </row>
        <row r="35">
          <cell r="B35">
            <v>5339</v>
          </cell>
          <cell r="C35">
            <v>141</v>
          </cell>
          <cell r="F35" t="str">
            <v>УПНПиКРС</v>
          </cell>
          <cell r="H35" t="str">
            <v>ШГН</v>
          </cell>
          <cell r="I35" t="str">
            <v>бд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18</v>
          </cell>
          <cell r="P35">
            <v>55.8</v>
          </cell>
          <cell r="Q35">
            <v>50</v>
          </cell>
          <cell r="R35">
            <v>18</v>
          </cell>
          <cell r="S35">
            <v>55.6</v>
          </cell>
          <cell r="T35">
            <v>38754</v>
          </cell>
          <cell r="U35" t="str">
            <v>ГРП</v>
          </cell>
          <cell r="W35" t="str">
            <v>ИР ЮК-11.ГРП ЮК-10.Сп.Э-50.</v>
          </cell>
          <cell r="AE35">
            <v>38748</v>
          </cell>
        </row>
        <row r="37">
          <cell r="B37">
            <v>3212</v>
          </cell>
          <cell r="C37" t="str">
            <v>55б</v>
          </cell>
          <cell r="F37" t="str">
            <v>УПНПиКРС</v>
          </cell>
          <cell r="H37" t="str">
            <v>фон</v>
          </cell>
          <cell r="I37" t="str">
            <v>конс.</v>
          </cell>
          <cell r="J37">
            <v>34335</v>
          </cell>
          <cell r="K37">
            <v>0</v>
          </cell>
          <cell r="L37">
            <v>0</v>
          </cell>
          <cell r="M37">
            <v>0</v>
          </cell>
          <cell r="N37">
            <v>50</v>
          </cell>
          <cell r="O37">
            <v>6.5</v>
          </cell>
          <cell r="P37">
            <v>84</v>
          </cell>
          <cell r="Q37">
            <v>50</v>
          </cell>
          <cell r="R37">
            <v>6.5</v>
          </cell>
          <cell r="S37">
            <v>84</v>
          </cell>
          <cell r="T37">
            <v>38776</v>
          </cell>
          <cell r="U37" t="str">
            <v>бдк</v>
          </cell>
          <cell r="W37" t="str">
            <v>ВЦ.ГИС-2.ПП+ДП ЮК-10,11.Сп.Э-50.</v>
          </cell>
          <cell r="AE37">
            <v>38771</v>
          </cell>
        </row>
        <row r="38">
          <cell r="B38">
            <v>5249</v>
          </cell>
          <cell r="C38">
            <v>137</v>
          </cell>
          <cell r="F38" t="str">
            <v>УПНПиКРС</v>
          </cell>
          <cell r="H38" t="str">
            <v>Ф/Э</v>
          </cell>
          <cell r="I38" t="str">
            <v>конс.</v>
          </cell>
          <cell r="J38">
            <v>35004</v>
          </cell>
          <cell r="K38">
            <v>0</v>
          </cell>
          <cell r="L38">
            <v>0</v>
          </cell>
          <cell r="M38">
            <v>0</v>
          </cell>
          <cell r="N38">
            <v>80</v>
          </cell>
          <cell r="O38">
            <v>3.9</v>
          </cell>
          <cell r="P38">
            <v>94</v>
          </cell>
          <cell r="Q38">
            <v>80</v>
          </cell>
          <cell r="R38">
            <v>3.9</v>
          </cell>
          <cell r="S38">
            <v>94</v>
          </cell>
          <cell r="T38">
            <v>38817</v>
          </cell>
          <cell r="U38" t="str">
            <v>бдп</v>
          </cell>
          <cell r="W38" t="str">
            <v>ВЦ.Сп.Э-80.</v>
          </cell>
          <cell r="AE38">
            <v>38768</v>
          </cell>
        </row>
        <row r="39">
          <cell r="B39">
            <v>5444</v>
          </cell>
          <cell r="C39">
            <v>109</v>
          </cell>
          <cell r="F39" t="str">
            <v>бел.УПНПиКРС</v>
          </cell>
          <cell r="G39">
            <v>260</v>
          </cell>
          <cell r="H39" t="str">
            <v>ЭЦН</v>
          </cell>
          <cell r="I39" t="str">
            <v>бд тг</v>
          </cell>
          <cell r="K39">
            <v>64</v>
          </cell>
          <cell r="L39">
            <v>7.8240000000000007</v>
          </cell>
          <cell r="M39">
            <v>85</v>
          </cell>
          <cell r="N39">
            <v>80</v>
          </cell>
          <cell r="O39">
            <v>18</v>
          </cell>
          <cell r="P39">
            <v>72.400000000000006</v>
          </cell>
          <cell r="Q39">
            <v>80</v>
          </cell>
          <cell r="R39">
            <v>18</v>
          </cell>
          <cell r="S39">
            <v>72.2</v>
          </cell>
          <cell r="T39">
            <v>38771</v>
          </cell>
          <cell r="U39" t="str">
            <v>ГРП</v>
          </cell>
          <cell r="W39" t="str">
            <v>ИР ЮК-11,ГРП ЮК-10</v>
          </cell>
          <cell r="AD39">
            <v>38007</v>
          </cell>
          <cell r="AE39">
            <v>38766</v>
          </cell>
          <cell r="AF39">
            <v>32</v>
          </cell>
        </row>
        <row r="40">
          <cell r="B40">
            <v>5451</v>
          </cell>
          <cell r="C40">
            <v>101</v>
          </cell>
          <cell r="F40" t="str">
            <v>УПНПиКРС</v>
          </cell>
          <cell r="G40">
            <v>250</v>
          </cell>
          <cell r="H40" t="str">
            <v>ШГН</v>
          </cell>
          <cell r="I40" t="str">
            <v>бд</v>
          </cell>
          <cell r="J40">
            <v>35648</v>
          </cell>
          <cell r="K40">
            <v>0</v>
          </cell>
          <cell r="L40">
            <v>0</v>
          </cell>
          <cell r="M40">
            <v>0</v>
          </cell>
          <cell r="N40">
            <v>50</v>
          </cell>
          <cell r="O40">
            <v>15</v>
          </cell>
          <cell r="P40">
            <v>63.1</v>
          </cell>
          <cell r="Q40">
            <v>50</v>
          </cell>
          <cell r="R40">
            <v>15</v>
          </cell>
          <cell r="S40">
            <v>63</v>
          </cell>
          <cell r="T40">
            <v>38773</v>
          </cell>
          <cell r="U40" t="str">
            <v>ГРП</v>
          </cell>
          <cell r="W40" t="str">
            <v>ВЦ,ВЗ,ГРП ЮК-10,с-п ЭЦН-50</v>
          </cell>
          <cell r="X40" t="str">
            <v>Необходима СК</v>
          </cell>
          <cell r="Y40" t="str">
            <v>+40м</v>
          </cell>
          <cell r="Z40">
            <v>2924</v>
          </cell>
          <cell r="AA40" t="str">
            <v>73+60</v>
          </cell>
          <cell r="AE40">
            <v>38767</v>
          </cell>
          <cell r="AF40">
            <v>25</v>
          </cell>
        </row>
        <row r="41">
          <cell r="B41">
            <v>2958</v>
          </cell>
          <cell r="C41">
            <v>46</v>
          </cell>
          <cell r="F41" t="str">
            <v>УПНПиКРС</v>
          </cell>
          <cell r="G41">
            <v>250</v>
          </cell>
          <cell r="H41" t="str">
            <v>фон</v>
          </cell>
          <cell r="I41" t="str">
            <v>действ.</v>
          </cell>
          <cell r="K41">
            <v>52</v>
          </cell>
          <cell r="L41">
            <v>41.2</v>
          </cell>
          <cell r="M41">
            <v>4</v>
          </cell>
          <cell r="N41">
            <v>52</v>
          </cell>
          <cell r="O41">
            <v>41.2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38776</v>
          </cell>
          <cell r="U41" t="str">
            <v>ла</v>
          </cell>
          <cell r="W41" t="str">
            <v>П-м пак.Осв.фонт.после ГРП.Сп.вор.с п.м.</v>
          </cell>
          <cell r="AE41">
            <v>38771</v>
          </cell>
        </row>
        <row r="42">
          <cell r="B42">
            <v>2707</v>
          </cell>
          <cell r="C42">
            <v>160</v>
          </cell>
          <cell r="F42" t="str">
            <v>УПНПиКРС</v>
          </cell>
          <cell r="H42" t="str">
            <v>ШГН</v>
          </cell>
          <cell r="I42" t="str">
            <v>конс.</v>
          </cell>
          <cell r="J42">
            <v>32843</v>
          </cell>
          <cell r="K42">
            <v>0</v>
          </cell>
          <cell r="L42">
            <v>0</v>
          </cell>
          <cell r="M42">
            <v>0</v>
          </cell>
          <cell r="N42">
            <v>50</v>
          </cell>
          <cell r="O42">
            <v>16</v>
          </cell>
          <cell r="P42">
            <v>60.7</v>
          </cell>
          <cell r="Q42">
            <v>50</v>
          </cell>
          <cell r="R42">
            <v>16</v>
          </cell>
          <cell r="S42">
            <v>60.5</v>
          </cell>
          <cell r="T42">
            <v>38777</v>
          </cell>
          <cell r="U42" t="str">
            <v>ГРП</v>
          </cell>
          <cell r="W42" t="str">
            <v>ВЦ.ПР.ГРП ЮК-10.Осв.Сп.Э-50.</v>
          </cell>
          <cell r="Y42" t="str">
            <v>ОЦ. Нет подачи</v>
          </cell>
          <cell r="AE42">
            <v>38771</v>
          </cell>
        </row>
        <row r="43">
          <cell r="B43">
            <v>3859</v>
          </cell>
          <cell r="C43" t="str">
            <v>306б</v>
          </cell>
          <cell r="F43" t="str">
            <v>УПНПиКРС</v>
          </cell>
          <cell r="H43" t="str">
            <v>ЭЦН</v>
          </cell>
          <cell r="I43" t="str">
            <v>бд тг</v>
          </cell>
          <cell r="K43">
            <v>20</v>
          </cell>
          <cell r="L43">
            <v>4.9000000000000004</v>
          </cell>
          <cell r="M43">
            <v>70</v>
          </cell>
          <cell r="N43">
            <v>50</v>
          </cell>
          <cell r="O43">
            <v>20.8</v>
          </cell>
          <cell r="P43">
            <v>49</v>
          </cell>
          <cell r="Q43">
            <v>50</v>
          </cell>
          <cell r="R43">
            <v>20.8</v>
          </cell>
          <cell r="S43">
            <v>48.6</v>
          </cell>
          <cell r="T43">
            <v>38778</v>
          </cell>
          <cell r="U43" t="str">
            <v>ГРП</v>
          </cell>
          <cell r="W43" t="str">
            <v>ВЗ(изв.шабл.).ПР.ГРП ЮК-10.Осв.Сп.Э-50</v>
          </cell>
          <cell r="AE43">
            <v>38772</v>
          </cell>
        </row>
        <row r="44">
          <cell r="B44">
            <v>5633</v>
          </cell>
          <cell r="C44">
            <v>120</v>
          </cell>
          <cell r="F44" t="str">
            <v>УПНП</v>
          </cell>
          <cell r="H44" t="str">
            <v>ЭЦН</v>
          </cell>
          <cell r="I44" t="str">
            <v>бд тг</v>
          </cell>
          <cell r="K44">
            <v>4</v>
          </cell>
          <cell r="L44">
            <v>1.3</v>
          </cell>
          <cell r="M44">
            <v>60</v>
          </cell>
          <cell r="N44">
            <v>80</v>
          </cell>
          <cell r="O44">
            <v>16</v>
          </cell>
          <cell r="P44">
            <v>75.400000000000006</v>
          </cell>
          <cell r="Q44">
            <v>80</v>
          </cell>
          <cell r="R44">
            <v>16</v>
          </cell>
          <cell r="S44">
            <v>75.3</v>
          </cell>
          <cell r="T44">
            <v>38776</v>
          </cell>
          <cell r="U44" t="str">
            <v>ГРП</v>
          </cell>
          <cell r="W44" t="str">
            <v>ПР.ГРП ВК.Осв.Сп.Э-80.</v>
          </cell>
          <cell r="AE44">
            <v>38770</v>
          </cell>
        </row>
        <row r="45">
          <cell r="B45">
            <v>5822</v>
          </cell>
          <cell r="C45">
            <v>141</v>
          </cell>
          <cell r="F45" t="str">
            <v>УПНПиКРС</v>
          </cell>
          <cell r="G45">
            <v>245</v>
          </cell>
          <cell r="H45" t="str">
            <v>ЭЦН</v>
          </cell>
          <cell r="I45" t="str">
            <v>бд</v>
          </cell>
          <cell r="J45">
            <v>38661</v>
          </cell>
          <cell r="K45">
            <v>0</v>
          </cell>
          <cell r="L45">
            <v>0</v>
          </cell>
          <cell r="M45">
            <v>0</v>
          </cell>
          <cell r="N45">
            <v>52</v>
          </cell>
          <cell r="O45">
            <v>11.9</v>
          </cell>
          <cell r="P45">
            <v>72</v>
          </cell>
          <cell r="Q45">
            <v>52</v>
          </cell>
          <cell r="R45">
            <v>11.9</v>
          </cell>
          <cell r="S45">
            <v>71.7</v>
          </cell>
          <cell r="T45">
            <v>38768</v>
          </cell>
          <cell r="U45" t="str">
            <v>ла</v>
          </cell>
          <cell r="W45" t="str">
            <v>ЛА,спуск ЭЦН-50</v>
          </cell>
          <cell r="AE45">
            <v>38763</v>
          </cell>
        </row>
        <row r="46">
          <cell r="B46">
            <v>3235</v>
          </cell>
          <cell r="C46">
            <v>57</v>
          </cell>
          <cell r="F46" t="str">
            <v>УПНПиКРС</v>
          </cell>
          <cell r="H46" t="str">
            <v>нагнет.</v>
          </cell>
          <cell r="I46" t="str">
            <v>конс.</v>
          </cell>
          <cell r="J46">
            <v>34605</v>
          </cell>
          <cell r="K46">
            <v>0</v>
          </cell>
          <cell r="L46">
            <v>0</v>
          </cell>
          <cell r="M46">
            <v>0</v>
          </cell>
          <cell r="N46">
            <v>150</v>
          </cell>
          <cell r="Q46">
            <v>150</v>
          </cell>
          <cell r="T46">
            <v>38766</v>
          </cell>
          <cell r="U46" t="str">
            <v>НГ</v>
          </cell>
          <cell r="W46" t="str">
            <v>ВЦ.ЛА(изв.НКТ).ПП.ОПЗ.Сп.пак.ППД.</v>
          </cell>
        </row>
        <row r="47">
          <cell r="B47">
            <v>5708</v>
          </cell>
          <cell r="C47">
            <v>124</v>
          </cell>
          <cell r="F47" t="str">
            <v>бел.УПНПиКРС</v>
          </cell>
          <cell r="H47" t="str">
            <v>ЭЦН</v>
          </cell>
          <cell r="I47" t="str">
            <v>бд тг</v>
          </cell>
          <cell r="K47">
            <v>105</v>
          </cell>
          <cell r="L47">
            <v>7.7</v>
          </cell>
          <cell r="M47">
            <v>91</v>
          </cell>
          <cell r="N47">
            <v>86</v>
          </cell>
          <cell r="O47">
            <v>6.3</v>
          </cell>
          <cell r="P47">
            <v>91</v>
          </cell>
          <cell r="Q47">
            <v>86</v>
          </cell>
          <cell r="R47">
            <v>6.3</v>
          </cell>
          <cell r="S47">
            <v>91</v>
          </cell>
          <cell r="T47">
            <v>38772</v>
          </cell>
          <cell r="U47" t="str">
            <v>бдп</v>
          </cell>
          <cell r="W47" t="str">
            <v>См.Вор./Э-80</v>
          </cell>
          <cell r="AE47">
            <v>38769</v>
          </cell>
        </row>
        <row r="48">
          <cell r="B48">
            <v>2800</v>
          </cell>
          <cell r="C48" t="str">
            <v>165б</v>
          </cell>
          <cell r="F48" t="str">
            <v>бел.УПНПиКРС</v>
          </cell>
          <cell r="H48" t="str">
            <v>ШГН</v>
          </cell>
          <cell r="I48" t="str">
            <v>бд тг</v>
          </cell>
          <cell r="K48">
            <v>6</v>
          </cell>
          <cell r="L48">
            <v>4.3</v>
          </cell>
          <cell r="M48">
            <v>13</v>
          </cell>
          <cell r="N48">
            <v>6</v>
          </cell>
          <cell r="O48">
            <v>4.3</v>
          </cell>
          <cell r="P48">
            <v>13</v>
          </cell>
          <cell r="Q48">
            <v>6</v>
          </cell>
          <cell r="R48">
            <v>4.3</v>
          </cell>
          <cell r="S48">
            <v>11.5</v>
          </cell>
          <cell r="T48">
            <v>38772</v>
          </cell>
          <cell r="U48" t="str">
            <v>бдп</v>
          </cell>
          <cell r="W48" t="str">
            <v>См НВ-32</v>
          </cell>
          <cell r="AE48">
            <v>38769</v>
          </cell>
        </row>
        <row r="49">
          <cell r="B49">
            <v>5304</v>
          </cell>
          <cell r="C49">
            <v>138</v>
          </cell>
          <cell r="F49" t="str">
            <v>бел.УПНПиКРС</v>
          </cell>
          <cell r="H49" t="str">
            <v>ЭЦН</v>
          </cell>
          <cell r="I49" t="str">
            <v>бд тг</v>
          </cell>
          <cell r="K49">
            <v>25</v>
          </cell>
          <cell r="L49">
            <v>3.1</v>
          </cell>
          <cell r="M49">
            <v>85</v>
          </cell>
          <cell r="N49">
            <v>25</v>
          </cell>
          <cell r="O49">
            <v>2.4</v>
          </cell>
          <cell r="P49">
            <v>88</v>
          </cell>
          <cell r="Q49">
            <v>25</v>
          </cell>
          <cell r="R49">
            <v>2.4</v>
          </cell>
          <cell r="S49">
            <v>88.1</v>
          </cell>
          <cell r="T49">
            <v>38773</v>
          </cell>
          <cell r="U49" t="str">
            <v>бдп</v>
          </cell>
          <cell r="W49" t="str">
            <v>См Э-50/Э-30</v>
          </cell>
          <cell r="AE49">
            <v>38770</v>
          </cell>
        </row>
        <row r="50">
          <cell r="B50">
            <v>3188</v>
          </cell>
          <cell r="C50">
            <v>70</v>
          </cell>
          <cell r="F50" t="str">
            <v>бел.УПНПиКРС</v>
          </cell>
          <cell r="H50" t="str">
            <v>ШГН</v>
          </cell>
          <cell r="I50" t="str">
            <v>бд тг</v>
          </cell>
          <cell r="K50">
            <v>4</v>
          </cell>
          <cell r="L50">
            <v>2.4</v>
          </cell>
          <cell r="M50">
            <v>25</v>
          </cell>
          <cell r="N50">
            <v>4</v>
          </cell>
          <cell r="O50">
            <v>2.4</v>
          </cell>
          <cell r="P50">
            <v>25</v>
          </cell>
          <cell r="Q50">
            <v>4</v>
          </cell>
          <cell r="R50">
            <v>2.4</v>
          </cell>
          <cell r="S50">
            <v>25.9</v>
          </cell>
          <cell r="T50">
            <v>38773</v>
          </cell>
          <cell r="U50" t="str">
            <v>бдп</v>
          </cell>
          <cell r="W50" t="str">
            <v>ВЦ "БАРС",Смена НВ-32</v>
          </cell>
          <cell r="AE50">
            <v>38770</v>
          </cell>
        </row>
        <row r="51">
          <cell r="B51" t="str">
            <v>5367б</v>
          </cell>
          <cell r="C51">
            <v>101</v>
          </cell>
          <cell r="F51" t="str">
            <v>бел.УПНПиКРС</v>
          </cell>
          <cell r="H51" t="str">
            <v>ШГН</v>
          </cell>
          <cell r="I51" t="str">
            <v>бд тг</v>
          </cell>
          <cell r="K51">
            <v>3</v>
          </cell>
          <cell r="L51">
            <v>2</v>
          </cell>
          <cell r="M51">
            <v>20</v>
          </cell>
          <cell r="N51">
            <v>3</v>
          </cell>
          <cell r="O51">
            <v>2</v>
          </cell>
          <cell r="P51">
            <v>20</v>
          </cell>
          <cell r="Q51">
            <v>3</v>
          </cell>
          <cell r="R51">
            <v>2</v>
          </cell>
          <cell r="S51">
            <v>17.7</v>
          </cell>
          <cell r="T51">
            <v>38774</v>
          </cell>
          <cell r="U51" t="str">
            <v>бдп</v>
          </cell>
          <cell r="W51" t="str">
            <v>См НВ-44/НВ-32</v>
          </cell>
          <cell r="AE51">
            <v>38771</v>
          </cell>
        </row>
        <row r="52">
          <cell r="B52">
            <v>5530</v>
          </cell>
          <cell r="C52">
            <v>119</v>
          </cell>
          <cell r="F52" t="str">
            <v>бел.УПНПиКРС</v>
          </cell>
          <cell r="H52" t="str">
            <v>ЭЦН</v>
          </cell>
          <cell r="I52" t="str">
            <v>бд тг</v>
          </cell>
          <cell r="K52">
            <v>51</v>
          </cell>
          <cell r="L52">
            <v>2.1</v>
          </cell>
          <cell r="M52">
            <v>95</v>
          </cell>
          <cell r="N52">
            <v>36</v>
          </cell>
          <cell r="O52">
            <v>1.5</v>
          </cell>
          <cell r="P52">
            <v>95</v>
          </cell>
          <cell r="Q52">
            <v>36</v>
          </cell>
          <cell r="R52">
            <v>1.5</v>
          </cell>
          <cell r="S52">
            <v>94.9</v>
          </cell>
          <cell r="T52">
            <v>38774</v>
          </cell>
          <cell r="U52" t="str">
            <v>бдп</v>
          </cell>
          <cell r="W52" t="str">
            <v>См Э-50/Э-50</v>
          </cell>
          <cell r="AE52">
            <v>38771</v>
          </cell>
        </row>
        <row r="53">
          <cell r="B53">
            <v>5493</v>
          </cell>
          <cell r="C53">
            <v>106</v>
          </cell>
          <cell r="F53" t="str">
            <v>бел.УПНПиКРС</v>
          </cell>
          <cell r="H53" t="str">
            <v>ШГН</v>
          </cell>
          <cell r="I53" t="str">
            <v>бд тг</v>
          </cell>
          <cell r="K53">
            <v>6</v>
          </cell>
          <cell r="L53">
            <v>1.4</v>
          </cell>
          <cell r="M53">
            <v>71</v>
          </cell>
          <cell r="N53">
            <v>6</v>
          </cell>
          <cell r="O53">
            <v>1.4</v>
          </cell>
          <cell r="P53">
            <v>71</v>
          </cell>
          <cell r="Q53">
            <v>6</v>
          </cell>
          <cell r="R53">
            <v>1.4</v>
          </cell>
          <cell r="S53">
            <v>71.2</v>
          </cell>
          <cell r="T53">
            <v>38775</v>
          </cell>
          <cell r="U53" t="str">
            <v>бдп</v>
          </cell>
          <cell r="W53" t="str">
            <v>См.Н44/Н38</v>
          </cell>
          <cell r="AE53">
            <v>38772</v>
          </cell>
        </row>
        <row r="54">
          <cell r="B54">
            <v>2871</v>
          </cell>
          <cell r="C54">
            <v>158</v>
          </cell>
          <cell r="F54" t="str">
            <v>бел.УПНПиКРС</v>
          </cell>
          <cell r="H54" t="str">
            <v>ШГН</v>
          </cell>
          <cell r="I54" t="str">
            <v>бд тг</v>
          </cell>
          <cell r="K54">
            <v>6</v>
          </cell>
          <cell r="L54">
            <v>1.4</v>
          </cell>
          <cell r="M54">
            <v>71</v>
          </cell>
          <cell r="N54">
            <v>6</v>
          </cell>
          <cell r="O54">
            <v>1.4</v>
          </cell>
          <cell r="P54">
            <v>71</v>
          </cell>
          <cell r="Q54">
            <v>6</v>
          </cell>
          <cell r="R54">
            <v>1.4</v>
          </cell>
          <cell r="S54">
            <v>71.2</v>
          </cell>
          <cell r="T54">
            <v>38775</v>
          </cell>
          <cell r="U54" t="str">
            <v>бдп</v>
          </cell>
          <cell r="W54" t="str">
            <v>См НВ-44/НВ-32</v>
          </cell>
          <cell r="AE54">
            <v>38772</v>
          </cell>
        </row>
        <row r="55">
          <cell r="B55" t="str">
            <v>5306б</v>
          </cell>
          <cell r="C55">
            <v>139</v>
          </cell>
          <cell r="F55" t="str">
            <v>бел.УПНПиКРС</v>
          </cell>
          <cell r="H55" t="str">
            <v>ШГН</v>
          </cell>
          <cell r="I55" t="str">
            <v>бд тг</v>
          </cell>
          <cell r="K55">
            <v>5</v>
          </cell>
          <cell r="L55">
            <v>1.3</v>
          </cell>
          <cell r="M55">
            <v>67</v>
          </cell>
          <cell r="N55">
            <v>5</v>
          </cell>
          <cell r="O55">
            <v>1.3</v>
          </cell>
          <cell r="P55">
            <v>67</v>
          </cell>
          <cell r="Q55">
            <v>5</v>
          </cell>
          <cell r="R55">
            <v>1.3</v>
          </cell>
          <cell r="S55">
            <v>67.900000000000006</v>
          </cell>
          <cell r="T55">
            <v>38776</v>
          </cell>
          <cell r="U55" t="str">
            <v>бдп</v>
          </cell>
          <cell r="W55" t="str">
            <v>См НВ-32</v>
          </cell>
          <cell r="AE55">
            <v>38773</v>
          </cell>
        </row>
        <row r="56">
          <cell r="B56">
            <v>3818</v>
          </cell>
          <cell r="C56">
            <v>87</v>
          </cell>
          <cell r="F56" t="str">
            <v>бел.УПНПиКРС</v>
          </cell>
          <cell r="H56" t="str">
            <v>ЭЦН</v>
          </cell>
          <cell r="I56" t="str">
            <v>бд тг</v>
          </cell>
          <cell r="J56" t="str">
            <v/>
          </cell>
          <cell r="K56">
            <v>13</v>
          </cell>
          <cell r="L56">
            <v>5</v>
          </cell>
          <cell r="M56">
            <v>53</v>
          </cell>
          <cell r="N56">
            <v>14</v>
          </cell>
          <cell r="O56">
            <v>5.4</v>
          </cell>
          <cell r="P56">
            <v>53</v>
          </cell>
          <cell r="Q56">
            <v>14</v>
          </cell>
          <cell r="R56">
            <v>5.4</v>
          </cell>
          <cell r="S56">
            <v>52.4</v>
          </cell>
          <cell r="T56">
            <v>38774</v>
          </cell>
          <cell r="U56" t="str">
            <v>бдп</v>
          </cell>
          <cell r="W56" t="str">
            <v>См.Э30/Э15</v>
          </cell>
          <cell r="AE56">
            <v>38771</v>
          </cell>
        </row>
        <row r="57">
          <cell r="B57">
            <v>3816</v>
          </cell>
          <cell r="C57">
            <v>87</v>
          </cell>
          <cell r="F57" t="str">
            <v>бел.УПНПиКРС</v>
          </cell>
          <cell r="H57" t="str">
            <v>ЭЦН</v>
          </cell>
          <cell r="I57" t="str">
            <v>бд тг</v>
          </cell>
          <cell r="K57">
            <v>28</v>
          </cell>
          <cell r="L57">
            <v>1.1000000000000001</v>
          </cell>
          <cell r="M57">
            <v>95</v>
          </cell>
          <cell r="N57">
            <v>25</v>
          </cell>
          <cell r="O57">
            <v>1</v>
          </cell>
          <cell r="P57">
            <v>95</v>
          </cell>
          <cell r="Q57">
            <v>25</v>
          </cell>
          <cell r="R57">
            <v>1</v>
          </cell>
          <cell r="S57">
            <v>95.1</v>
          </cell>
          <cell r="T57">
            <v>38776</v>
          </cell>
          <cell r="U57" t="str">
            <v>бдп</v>
          </cell>
          <cell r="W57" t="str">
            <v>См Э-30/Э-30</v>
          </cell>
          <cell r="AE57">
            <v>38773</v>
          </cell>
        </row>
        <row r="58">
          <cell r="B58">
            <v>5648</v>
          </cell>
          <cell r="C58">
            <v>125</v>
          </cell>
          <cell r="F58" t="str">
            <v>ПРС</v>
          </cell>
          <cell r="H58" t="str">
            <v>ЭЦН</v>
          </cell>
          <cell r="I58" t="str">
            <v>действ.</v>
          </cell>
          <cell r="K58">
            <v>93</v>
          </cell>
          <cell r="L58">
            <v>10.6</v>
          </cell>
          <cell r="M58">
            <v>86</v>
          </cell>
          <cell r="N58">
            <v>145</v>
          </cell>
          <cell r="O58">
            <v>16.5</v>
          </cell>
          <cell r="P58">
            <v>86</v>
          </cell>
          <cell r="Q58">
            <v>52</v>
          </cell>
          <cell r="R58">
            <v>5.9</v>
          </cell>
          <cell r="S58">
            <v>86</v>
          </cell>
          <cell r="T58">
            <v>38774</v>
          </cell>
          <cell r="U58" t="str">
            <v>опт</v>
          </cell>
          <cell r="W58" t="str">
            <v>Опт. Э-50/160</v>
          </cell>
          <cell r="AE58">
            <v>38769</v>
          </cell>
        </row>
        <row r="61">
          <cell r="B61">
            <v>5315</v>
          </cell>
          <cell r="C61">
            <v>133</v>
          </cell>
          <cell r="F61" t="str">
            <v>УПНП</v>
          </cell>
          <cell r="G61">
            <v>230</v>
          </cell>
          <cell r="H61" t="str">
            <v>ШГН</v>
          </cell>
          <cell r="I61" t="str">
            <v>бдт</v>
          </cell>
          <cell r="J61">
            <v>37464</v>
          </cell>
          <cell r="K61">
            <v>0</v>
          </cell>
          <cell r="L61">
            <v>0</v>
          </cell>
          <cell r="M61">
            <v>0</v>
          </cell>
          <cell r="N61">
            <v>12</v>
          </cell>
          <cell r="O61">
            <v>8.8000000000000007</v>
          </cell>
          <cell r="P61">
            <v>10</v>
          </cell>
          <cell r="Q61">
            <v>12</v>
          </cell>
          <cell r="R61">
            <v>8.8000000000000007</v>
          </cell>
          <cell r="S61">
            <v>9.5</v>
          </cell>
          <cell r="T61">
            <v>37589</v>
          </cell>
          <cell r="U61" t="str">
            <v>вцд</v>
          </cell>
          <cell r="W61" t="str">
            <v>ВЦ КОПС,рев.НВ-44</v>
          </cell>
          <cell r="AD61">
            <v>37569</v>
          </cell>
          <cell r="AE61">
            <v>37582</v>
          </cell>
        </row>
        <row r="62">
          <cell r="B62">
            <v>5681</v>
          </cell>
          <cell r="C62">
            <v>124</v>
          </cell>
          <cell r="F62" t="str">
            <v>УПНП</v>
          </cell>
          <cell r="G62">
            <v>265</v>
          </cell>
          <cell r="H62" t="str">
            <v>ЭЦН</v>
          </cell>
          <cell r="I62" t="str">
            <v>конс.</v>
          </cell>
          <cell r="J62">
            <v>34213</v>
          </cell>
          <cell r="K62">
            <v>0</v>
          </cell>
          <cell r="L62">
            <v>0</v>
          </cell>
          <cell r="M62">
            <v>0</v>
          </cell>
          <cell r="N62">
            <v>80</v>
          </cell>
          <cell r="O62">
            <v>16.3</v>
          </cell>
          <cell r="P62">
            <v>75</v>
          </cell>
          <cell r="Q62">
            <v>80</v>
          </cell>
          <cell r="R62">
            <v>16.3</v>
          </cell>
          <cell r="S62">
            <v>74.8</v>
          </cell>
          <cell r="T62">
            <v>37597</v>
          </cell>
          <cell r="U62" t="str">
            <v>ОВП</v>
          </cell>
          <cell r="W62" t="str">
            <v>ВЦ,ВЗ,ГИС,РИР (низ ЮК-10),ДП,ПП</v>
          </cell>
          <cell r="AD62">
            <v>37571</v>
          </cell>
          <cell r="AE62">
            <v>37590</v>
          </cell>
        </row>
        <row r="63">
          <cell r="B63">
            <v>3080</v>
          </cell>
          <cell r="C63">
            <v>51</v>
          </cell>
          <cell r="F63" t="str">
            <v>УПНП</v>
          </cell>
          <cell r="G63">
            <v>260</v>
          </cell>
          <cell r="H63" t="str">
            <v>ЭЦН</v>
          </cell>
          <cell r="I63" t="str">
            <v>конс.</v>
          </cell>
          <cell r="J63">
            <v>34304</v>
          </cell>
          <cell r="K63">
            <v>0</v>
          </cell>
          <cell r="L63">
            <v>0</v>
          </cell>
          <cell r="M63">
            <v>0</v>
          </cell>
          <cell r="N63">
            <v>80</v>
          </cell>
          <cell r="O63">
            <v>9.8000000000000007</v>
          </cell>
          <cell r="P63">
            <v>85</v>
          </cell>
          <cell r="Q63">
            <v>80</v>
          </cell>
          <cell r="R63">
            <v>9.8000000000000007</v>
          </cell>
          <cell r="S63">
            <v>84.9</v>
          </cell>
          <cell r="T63">
            <v>37601</v>
          </cell>
          <cell r="U63" t="str">
            <v>ВВ</v>
          </cell>
          <cell r="W63" t="str">
            <v>ВЦ,ДП ЮК-10</v>
          </cell>
          <cell r="AD63">
            <v>37571</v>
          </cell>
          <cell r="AE63">
            <v>37585</v>
          </cell>
        </row>
        <row r="64">
          <cell r="B64">
            <v>3326</v>
          </cell>
          <cell r="C64">
            <v>64</v>
          </cell>
          <cell r="G64">
            <v>260</v>
          </cell>
          <cell r="H64" t="str">
            <v>ЭЦН</v>
          </cell>
          <cell r="I64" t="str">
            <v>конс.</v>
          </cell>
          <cell r="K64">
            <v>0</v>
          </cell>
          <cell r="L64">
            <v>0</v>
          </cell>
          <cell r="M64">
            <v>0</v>
          </cell>
          <cell r="N64">
            <v>50</v>
          </cell>
          <cell r="O64">
            <v>6</v>
          </cell>
          <cell r="P64">
            <v>85.2</v>
          </cell>
          <cell r="Q64">
            <v>50</v>
          </cell>
          <cell r="R64">
            <v>6</v>
          </cell>
          <cell r="S64">
            <v>85.2</v>
          </cell>
          <cell r="T64">
            <v>38582</v>
          </cell>
          <cell r="U64" t="str">
            <v>бдк</v>
          </cell>
          <cell r="W64" t="str">
            <v>ВЦ, ГИС-2, ПП+ДП,сп.Э-50</v>
          </cell>
        </row>
        <row r="65">
          <cell r="B65">
            <v>3290</v>
          </cell>
          <cell r="C65">
            <v>66</v>
          </cell>
          <cell r="G65">
            <v>250</v>
          </cell>
          <cell r="H65" t="str">
            <v>ФОН</v>
          </cell>
          <cell r="I65" t="str">
            <v>конс.</v>
          </cell>
          <cell r="K65">
            <v>0</v>
          </cell>
          <cell r="L65">
            <v>0</v>
          </cell>
          <cell r="M65">
            <v>0</v>
          </cell>
          <cell r="N65">
            <v>50</v>
          </cell>
          <cell r="O65">
            <v>6</v>
          </cell>
          <cell r="P65">
            <v>85.2</v>
          </cell>
          <cell r="Q65">
            <v>50</v>
          </cell>
          <cell r="R65">
            <v>6</v>
          </cell>
          <cell r="S65">
            <v>85.2</v>
          </cell>
          <cell r="T65">
            <v>38583</v>
          </cell>
          <cell r="U65" t="str">
            <v>бдк</v>
          </cell>
          <cell r="W65" t="str">
            <v>ЛА, ПП, сп.Э-50</v>
          </cell>
        </row>
        <row r="66">
          <cell r="B66">
            <v>2934</v>
          </cell>
          <cell r="C66">
            <v>43</v>
          </cell>
          <cell r="F66" t="str">
            <v>ПРС</v>
          </cell>
          <cell r="G66">
            <v>291</v>
          </cell>
          <cell r="H66" t="str">
            <v>ШГН</v>
          </cell>
          <cell r="I66" t="str">
            <v>бд тг</v>
          </cell>
          <cell r="J66">
            <v>37323</v>
          </cell>
          <cell r="K66">
            <v>16</v>
          </cell>
          <cell r="L66">
            <v>4.5999999999999996</v>
          </cell>
          <cell r="M66">
            <v>65</v>
          </cell>
          <cell r="N66">
            <v>54</v>
          </cell>
          <cell r="O66">
            <v>15.4</v>
          </cell>
          <cell r="P66">
            <v>65</v>
          </cell>
          <cell r="Q66">
            <v>54</v>
          </cell>
          <cell r="R66">
            <v>15.4</v>
          </cell>
          <cell r="S66">
            <v>64.8</v>
          </cell>
          <cell r="T66">
            <v>38285</v>
          </cell>
          <cell r="U66" t="str">
            <v>вцд</v>
          </cell>
          <cell r="W66" t="str">
            <v>ВЦ.Опт. НВ-44/Э-50</v>
          </cell>
          <cell r="AD66">
            <v>37554</v>
          </cell>
          <cell r="AE66">
            <v>37583</v>
          </cell>
        </row>
        <row r="67">
          <cell r="B67">
            <v>5599</v>
          </cell>
          <cell r="C67">
            <v>120</v>
          </cell>
          <cell r="F67" t="str">
            <v>БлУНП</v>
          </cell>
          <cell r="G67">
            <v>270</v>
          </cell>
          <cell r="H67" t="str">
            <v>ЭЦН</v>
          </cell>
          <cell r="I67" t="str">
            <v>конс.</v>
          </cell>
          <cell r="J67">
            <v>32843</v>
          </cell>
          <cell r="K67">
            <v>0</v>
          </cell>
          <cell r="L67">
            <v>0</v>
          </cell>
          <cell r="M67">
            <v>0</v>
          </cell>
          <cell r="N67">
            <v>50</v>
          </cell>
          <cell r="O67">
            <v>22.4</v>
          </cell>
          <cell r="P67">
            <v>45</v>
          </cell>
          <cell r="Q67">
            <v>50</v>
          </cell>
          <cell r="R67">
            <v>22.4</v>
          </cell>
          <cell r="S67">
            <v>44.7</v>
          </cell>
          <cell r="T67">
            <v>38062</v>
          </cell>
          <cell r="U67" t="str">
            <v>ГРП</v>
          </cell>
          <cell r="W67" t="str">
            <v>ВЦ,ПП.ГРП ЮК-10.Сп.ЭЦН</v>
          </cell>
          <cell r="AD67">
            <v>38023</v>
          </cell>
          <cell r="AE67">
            <v>38055</v>
          </cell>
        </row>
        <row r="69">
          <cell r="B69">
            <v>2880</v>
          </cell>
          <cell r="C69">
            <v>127</v>
          </cell>
          <cell r="F69" t="str">
            <v>УПНП</v>
          </cell>
          <cell r="G69">
            <v>260</v>
          </cell>
          <cell r="H69" t="str">
            <v>ЭЦН</v>
          </cell>
          <cell r="I69" t="str">
            <v>бд тг</v>
          </cell>
          <cell r="J69">
            <v>36019</v>
          </cell>
          <cell r="K69">
            <v>0</v>
          </cell>
          <cell r="L69">
            <v>0</v>
          </cell>
          <cell r="M69">
            <v>0</v>
          </cell>
          <cell r="N69">
            <v>31</v>
          </cell>
          <cell r="O69">
            <v>2.2999999999999998</v>
          </cell>
          <cell r="P69">
            <v>91</v>
          </cell>
          <cell r="Q69">
            <v>31</v>
          </cell>
          <cell r="R69">
            <v>2.2999999999999998</v>
          </cell>
          <cell r="S69">
            <v>91</v>
          </cell>
          <cell r="T69">
            <v>38610</v>
          </cell>
          <cell r="U69" t="str">
            <v>бдп</v>
          </cell>
          <cell r="W69" t="str">
            <v>Смена Э-30</v>
          </cell>
          <cell r="AD69">
            <v>37572</v>
          </cell>
          <cell r="AE69">
            <v>37585</v>
          </cell>
        </row>
        <row r="70">
          <cell r="B70">
            <v>2863</v>
          </cell>
          <cell r="C70">
            <v>131</v>
          </cell>
          <cell r="F70" t="str">
            <v>УПНП</v>
          </cell>
          <cell r="G70">
            <v>265</v>
          </cell>
          <cell r="H70" t="str">
            <v>ЭЦН</v>
          </cell>
          <cell r="I70" t="str">
            <v>бд</v>
          </cell>
          <cell r="J70">
            <v>33635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12.2</v>
          </cell>
          <cell r="P70">
            <v>70</v>
          </cell>
          <cell r="Q70">
            <v>50</v>
          </cell>
          <cell r="R70">
            <v>12.2</v>
          </cell>
          <cell r="S70">
            <v>69.900000000000006</v>
          </cell>
          <cell r="T70">
            <v>37613</v>
          </cell>
          <cell r="U70" t="str">
            <v>ЛА</v>
          </cell>
          <cell r="W70" t="str">
            <v>ЛА. ПП, ОПЗ</v>
          </cell>
          <cell r="AD70">
            <v>37586</v>
          </cell>
          <cell r="AE70">
            <v>37606</v>
          </cell>
        </row>
        <row r="71">
          <cell r="B71">
            <v>5650</v>
          </cell>
          <cell r="C71">
            <v>124</v>
          </cell>
          <cell r="F71" t="str">
            <v>УПНП</v>
          </cell>
          <cell r="G71">
            <v>260</v>
          </cell>
          <cell r="H71" t="str">
            <v>ЭЦН</v>
          </cell>
          <cell r="I71" t="str">
            <v>конс.</v>
          </cell>
          <cell r="J71">
            <v>35433</v>
          </cell>
          <cell r="K71">
            <v>0</v>
          </cell>
          <cell r="L71">
            <v>0</v>
          </cell>
          <cell r="M71">
            <v>0</v>
          </cell>
          <cell r="N71">
            <v>80</v>
          </cell>
          <cell r="O71">
            <v>6.5</v>
          </cell>
          <cell r="P71">
            <v>90</v>
          </cell>
          <cell r="Q71">
            <v>80</v>
          </cell>
          <cell r="R71">
            <v>6.5</v>
          </cell>
          <cell r="S71">
            <v>90</v>
          </cell>
          <cell r="T71">
            <v>37607</v>
          </cell>
          <cell r="U71" t="str">
            <v>ВВ</v>
          </cell>
          <cell r="W71" t="str">
            <v>ВЦ,ПП,ДП,ОПЗ,сп.Э-80</v>
          </cell>
          <cell r="AD71">
            <v>37591</v>
          </cell>
          <cell r="AE71">
            <v>37600</v>
          </cell>
        </row>
        <row r="72">
          <cell r="B72">
            <v>5596</v>
          </cell>
          <cell r="C72">
            <v>120</v>
          </cell>
          <cell r="F72" t="str">
            <v>УПНП</v>
          </cell>
          <cell r="G72">
            <v>280</v>
          </cell>
          <cell r="H72" t="str">
            <v>ЭЦН</v>
          </cell>
          <cell r="I72" t="str">
            <v>бд</v>
          </cell>
          <cell r="J72">
            <v>33583</v>
          </cell>
          <cell r="K72">
            <v>0</v>
          </cell>
          <cell r="L72">
            <v>0</v>
          </cell>
          <cell r="M72">
            <v>0</v>
          </cell>
          <cell r="N72">
            <v>50</v>
          </cell>
          <cell r="O72">
            <v>8.1999999999999993</v>
          </cell>
          <cell r="P72">
            <v>80</v>
          </cell>
          <cell r="Q72">
            <v>50</v>
          </cell>
          <cell r="R72">
            <v>8.1999999999999993</v>
          </cell>
          <cell r="S72">
            <v>79.8</v>
          </cell>
          <cell r="T72">
            <v>37611</v>
          </cell>
          <cell r="U72" t="str">
            <v>ВЦ</v>
          </cell>
          <cell r="W72" t="str">
            <v>ВЦ,ПП ЮК-10,сп Э-50</v>
          </cell>
          <cell r="AD72">
            <v>37584</v>
          </cell>
          <cell r="AE72">
            <v>37604</v>
          </cell>
        </row>
        <row r="73">
          <cell r="B73">
            <v>5848</v>
          </cell>
          <cell r="C73">
            <v>168</v>
          </cell>
          <cell r="F73" t="str">
            <v>УПНП</v>
          </cell>
          <cell r="G73">
            <v>280</v>
          </cell>
          <cell r="H73" t="str">
            <v>ЭЦН</v>
          </cell>
          <cell r="I73" t="str">
            <v>бд</v>
          </cell>
          <cell r="J73">
            <v>35733</v>
          </cell>
          <cell r="K73">
            <v>0</v>
          </cell>
          <cell r="L73">
            <v>0</v>
          </cell>
          <cell r="M73">
            <v>0</v>
          </cell>
          <cell r="N73">
            <v>24</v>
          </cell>
          <cell r="O73">
            <v>12.1</v>
          </cell>
          <cell r="P73">
            <v>38</v>
          </cell>
          <cell r="Q73">
            <v>24</v>
          </cell>
          <cell r="R73">
            <v>12.1</v>
          </cell>
          <cell r="S73">
            <v>37.799999999999997</v>
          </cell>
          <cell r="T73">
            <v>37596</v>
          </cell>
          <cell r="U73" t="str">
            <v>ВЦ</v>
          </cell>
          <cell r="W73" t="str">
            <v>ВЦ, ПП, ОПЗ сп Э-30</v>
          </cell>
          <cell r="AD73">
            <v>37570</v>
          </cell>
          <cell r="AE73">
            <v>37589</v>
          </cell>
        </row>
        <row r="74">
          <cell r="B74">
            <v>2693</v>
          </cell>
          <cell r="C74">
            <v>161</v>
          </cell>
          <cell r="F74" t="str">
            <v>УПНП</v>
          </cell>
          <cell r="G74">
            <v>250</v>
          </cell>
          <cell r="H74" t="str">
            <v>ЭЦН</v>
          </cell>
          <cell r="I74" t="str">
            <v>конс.</v>
          </cell>
          <cell r="J74">
            <v>34274</v>
          </cell>
          <cell r="K74">
            <v>0</v>
          </cell>
          <cell r="L74">
            <v>0</v>
          </cell>
          <cell r="M74">
            <v>0</v>
          </cell>
          <cell r="N74">
            <v>30</v>
          </cell>
          <cell r="O74">
            <v>12.2</v>
          </cell>
          <cell r="P74">
            <v>50</v>
          </cell>
          <cell r="Q74">
            <v>30</v>
          </cell>
          <cell r="R74">
            <v>12.2</v>
          </cell>
          <cell r="S74">
            <v>49.8</v>
          </cell>
          <cell r="T74">
            <v>37627</v>
          </cell>
          <cell r="U74" t="str">
            <v>ВВ</v>
          </cell>
          <cell r="W74" t="str">
            <v>ВЦ, ВЗ, ДП сп Э-30</v>
          </cell>
          <cell r="AD74">
            <v>37590</v>
          </cell>
          <cell r="AE74">
            <v>37620</v>
          </cell>
        </row>
        <row r="75">
          <cell r="B75">
            <v>5825</v>
          </cell>
          <cell r="C75">
            <v>142</v>
          </cell>
          <cell r="F75" t="str">
            <v>УПНП</v>
          </cell>
          <cell r="G75">
            <v>275</v>
          </cell>
          <cell r="H75" t="str">
            <v>ШГН</v>
          </cell>
          <cell r="I75" t="str">
            <v>конс.</v>
          </cell>
          <cell r="J75">
            <v>33420</v>
          </cell>
          <cell r="K75">
            <v>0</v>
          </cell>
          <cell r="L75">
            <v>0</v>
          </cell>
          <cell r="M75">
            <v>0</v>
          </cell>
          <cell r="N75">
            <v>15</v>
          </cell>
          <cell r="O75">
            <v>7.9</v>
          </cell>
          <cell r="P75">
            <v>35</v>
          </cell>
          <cell r="Q75">
            <v>15</v>
          </cell>
          <cell r="R75">
            <v>7.9</v>
          </cell>
          <cell r="S75">
            <v>35</v>
          </cell>
          <cell r="T75">
            <v>37621</v>
          </cell>
          <cell r="U75" t="str">
            <v>ВЦ</v>
          </cell>
          <cell r="W75" t="str">
            <v>ВЦ.ВЗ,ПП</v>
          </cell>
          <cell r="AD75">
            <v>37594</v>
          </cell>
          <cell r="AE75">
            <v>37614</v>
          </cell>
        </row>
        <row r="76">
          <cell r="B76">
            <v>5435</v>
          </cell>
          <cell r="C76">
            <v>106</v>
          </cell>
          <cell r="F76" t="str">
            <v>УПНП</v>
          </cell>
          <cell r="G76">
            <v>275</v>
          </cell>
          <cell r="H76" t="str">
            <v>ЭЦН</v>
          </cell>
          <cell r="I76" t="str">
            <v>бд</v>
          </cell>
          <cell r="J76">
            <v>34790</v>
          </cell>
          <cell r="K76">
            <v>0</v>
          </cell>
          <cell r="L76">
            <v>0</v>
          </cell>
          <cell r="M76">
            <v>0</v>
          </cell>
          <cell r="N76">
            <v>30</v>
          </cell>
          <cell r="O76">
            <v>12.2</v>
          </cell>
          <cell r="P76">
            <v>50</v>
          </cell>
          <cell r="Q76">
            <v>30</v>
          </cell>
          <cell r="R76">
            <v>12.2</v>
          </cell>
          <cell r="S76">
            <v>49.8</v>
          </cell>
          <cell r="T76">
            <v>37601</v>
          </cell>
          <cell r="U76" t="str">
            <v>ЛА</v>
          </cell>
          <cell r="W76" t="str">
            <v>ЛА(извл.НКТ),ВЗ,ПП,ГДИ,сп.Э-30</v>
          </cell>
          <cell r="AD76">
            <v>37574</v>
          </cell>
          <cell r="AE76">
            <v>37594</v>
          </cell>
        </row>
        <row r="77">
          <cell r="B77">
            <v>4067</v>
          </cell>
          <cell r="C77">
            <v>309</v>
          </cell>
          <cell r="F77" t="str">
            <v>УПНП</v>
          </cell>
          <cell r="G77">
            <v>240</v>
          </cell>
          <cell r="H77" t="str">
            <v>Ф/Э</v>
          </cell>
          <cell r="I77" t="str">
            <v>конс.</v>
          </cell>
          <cell r="K77">
            <v>0</v>
          </cell>
          <cell r="L77">
            <v>0</v>
          </cell>
          <cell r="M77">
            <v>0</v>
          </cell>
          <cell r="N77">
            <v>50</v>
          </cell>
          <cell r="O77">
            <v>3.6</v>
          </cell>
          <cell r="P77">
            <v>91.1</v>
          </cell>
          <cell r="Q77">
            <v>50</v>
          </cell>
          <cell r="R77">
            <v>3.6</v>
          </cell>
          <cell r="S77">
            <v>91.1</v>
          </cell>
          <cell r="T77">
            <v>38565</v>
          </cell>
          <cell r="U77" t="str">
            <v>бдп</v>
          </cell>
          <cell r="W77" t="str">
            <v>ВЦ, сп.Э-50</v>
          </cell>
        </row>
        <row r="78">
          <cell r="B78">
            <v>2899</v>
          </cell>
          <cell r="C78">
            <v>43</v>
          </cell>
          <cell r="F78" t="str">
            <v>УПНП</v>
          </cell>
          <cell r="G78">
            <v>260</v>
          </cell>
          <cell r="H78" t="str">
            <v>нагнет.</v>
          </cell>
          <cell r="I78" t="str">
            <v>конс.</v>
          </cell>
          <cell r="J78">
            <v>34547</v>
          </cell>
          <cell r="K78">
            <v>0</v>
          </cell>
          <cell r="L78">
            <v>0</v>
          </cell>
          <cell r="M78">
            <v>0</v>
          </cell>
          <cell r="N78">
            <v>200</v>
          </cell>
          <cell r="Q78">
            <v>200</v>
          </cell>
          <cell r="T78">
            <v>38441</v>
          </cell>
          <cell r="U78" t="str">
            <v>НГ</v>
          </cell>
          <cell r="W78" t="str">
            <v>ВЦ.ПП.ОПЗ.ГИС-3.Сп.пак.ППД.</v>
          </cell>
          <cell r="AD78">
            <v>38285</v>
          </cell>
          <cell r="AE78">
            <v>38340</v>
          </cell>
        </row>
        <row r="79">
          <cell r="B79">
            <v>5333</v>
          </cell>
          <cell r="C79">
            <v>139</v>
          </cell>
          <cell r="F79" t="str">
            <v>УПНП</v>
          </cell>
          <cell r="G79">
            <v>260</v>
          </cell>
          <cell r="H79" t="str">
            <v>ШГН</v>
          </cell>
          <cell r="I79" t="str">
            <v>бд</v>
          </cell>
          <cell r="J79">
            <v>37119</v>
          </cell>
          <cell r="K79">
            <v>0</v>
          </cell>
          <cell r="L79">
            <v>0</v>
          </cell>
          <cell r="M79">
            <v>0</v>
          </cell>
          <cell r="N79">
            <v>80</v>
          </cell>
          <cell r="O79">
            <v>19</v>
          </cell>
          <cell r="P79">
            <v>70.8</v>
          </cell>
          <cell r="Q79">
            <v>80</v>
          </cell>
          <cell r="R79">
            <v>19</v>
          </cell>
          <cell r="S79">
            <v>70.7</v>
          </cell>
          <cell r="T79">
            <v>38424</v>
          </cell>
          <cell r="U79" t="str">
            <v>ГРП</v>
          </cell>
          <cell r="W79" t="str">
            <v>ВЦ.ГИС-2.РИР ЗКЦ.ГРП ЮК-10.Осв.Сп.Э-80.</v>
          </cell>
          <cell r="AE79">
            <v>38417</v>
          </cell>
          <cell r="AF79">
            <v>27</v>
          </cell>
          <cell r="AG79">
            <v>-311108</v>
          </cell>
          <cell r="AH79">
            <v>-1897000</v>
          </cell>
        </row>
        <row r="80">
          <cell r="B80">
            <v>5285</v>
          </cell>
          <cell r="C80">
            <v>140</v>
          </cell>
          <cell r="F80" t="str">
            <v>УПНП</v>
          </cell>
          <cell r="G80">
            <v>250</v>
          </cell>
          <cell r="H80" t="str">
            <v>ШГН</v>
          </cell>
          <cell r="I80" t="str">
            <v>бд</v>
          </cell>
          <cell r="J80">
            <v>35715</v>
          </cell>
          <cell r="K80">
            <v>0</v>
          </cell>
          <cell r="L80">
            <v>0</v>
          </cell>
          <cell r="M80">
            <v>0</v>
          </cell>
          <cell r="N80">
            <v>80</v>
          </cell>
          <cell r="O80">
            <v>19</v>
          </cell>
          <cell r="P80">
            <v>70.8</v>
          </cell>
          <cell r="Q80">
            <v>80</v>
          </cell>
          <cell r="R80">
            <v>19</v>
          </cell>
          <cell r="S80">
            <v>70.7</v>
          </cell>
          <cell r="T80">
            <v>38446</v>
          </cell>
          <cell r="U80" t="str">
            <v>ГРП</v>
          </cell>
          <cell r="W80" t="str">
            <v>ВЦ,ВЗ.ОТСК.ПР.ГРП ЮК-10.Осв.Сп.Э-80.</v>
          </cell>
          <cell r="AD80">
            <v>38290</v>
          </cell>
          <cell r="AE80">
            <v>38429</v>
          </cell>
        </row>
        <row r="81">
          <cell r="B81">
            <v>3188</v>
          </cell>
          <cell r="C81">
            <v>70</v>
          </cell>
          <cell r="F81" t="str">
            <v>УПНП</v>
          </cell>
          <cell r="G81">
            <v>250</v>
          </cell>
          <cell r="H81" t="str">
            <v>ШГН</v>
          </cell>
          <cell r="I81" t="str">
            <v>конс.</v>
          </cell>
          <cell r="J81">
            <v>34578</v>
          </cell>
          <cell r="K81">
            <v>0</v>
          </cell>
          <cell r="L81">
            <v>0</v>
          </cell>
          <cell r="M81">
            <v>0</v>
          </cell>
          <cell r="N81">
            <v>25</v>
          </cell>
          <cell r="O81">
            <v>8.1999999999999993</v>
          </cell>
          <cell r="P81">
            <v>60</v>
          </cell>
          <cell r="Q81">
            <v>25</v>
          </cell>
          <cell r="R81">
            <v>8.1999999999999993</v>
          </cell>
          <cell r="S81">
            <v>59.5</v>
          </cell>
          <cell r="T81">
            <v>38399</v>
          </cell>
          <cell r="U81" t="str">
            <v>бдк</v>
          </cell>
          <cell r="W81" t="str">
            <v>ВЦ.ПП ЮК-10.МШУ.Сп.Э-25.</v>
          </cell>
          <cell r="AE81">
            <v>38394</v>
          </cell>
        </row>
        <row r="82">
          <cell r="B82">
            <v>2669</v>
          </cell>
          <cell r="C82">
            <v>160</v>
          </cell>
          <cell r="F82" t="str">
            <v>УПНП</v>
          </cell>
          <cell r="G82">
            <v>250</v>
          </cell>
          <cell r="H82" t="str">
            <v>ШГН</v>
          </cell>
          <cell r="I82" t="str">
            <v>бд</v>
          </cell>
          <cell r="J82">
            <v>33020</v>
          </cell>
          <cell r="K82">
            <v>0</v>
          </cell>
          <cell r="L82">
            <v>0</v>
          </cell>
          <cell r="M82">
            <v>0</v>
          </cell>
          <cell r="N82">
            <v>80</v>
          </cell>
          <cell r="O82">
            <v>19</v>
          </cell>
          <cell r="P82">
            <v>70.8</v>
          </cell>
          <cell r="Q82">
            <v>80</v>
          </cell>
          <cell r="R82">
            <v>19</v>
          </cell>
          <cell r="S82">
            <v>70.7</v>
          </cell>
          <cell r="T82">
            <v>38395</v>
          </cell>
          <cell r="U82" t="str">
            <v>ГРП</v>
          </cell>
          <cell r="W82" t="str">
            <v>ДП ЮК-10.ПР.ГРП ЮК-10.Осв.Сп.Э-80.</v>
          </cell>
          <cell r="Y82" t="str">
            <v>Высокая обводненность</v>
          </cell>
          <cell r="AE82">
            <v>38388</v>
          </cell>
        </row>
        <row r="83">
          <cell r="B83">
            <v>5300</v>
          </cell>
          <cell r="C83">
            <v>137</v>
          </cell>
          <cell r="F83" t="str">
            <v>УПНПиКРС</v>
          </cell>
          <cell r="G83">
            <v>260</v>
          </cell>
          <cell r="H83" t="str">
            <v>Ф/Э</v>
          </cell>
          <cell r="I83" t="str">
            <v>бд</v>
          </cell>
          <cell r="J83">
            <v>30884</v>
          </cell>
          <cell r="K83">
            <v>0</v>
          </cell>
          <cell r="L83">
            <v>0</v>
          </cell>
          <cell r="M83">
            <v>0</v>
          </cell>
          <cell r="N83">
            <v>50</v>
          </cell>
          <cell r="O83">
            <v>7.3</v>
          </cell>
          <cell r="P83">
            <v>82</v>
          </cell>
          <cell r="Q83">
            <v>50</v>
          </cell>
          <cell r="R83">
            <v>7.3</v>
          </cell>
          <cell r="S83">
            <v>82</v>
          </cell>
          <cell r="T83">
            <v>38388</v>
          </cell>
          <cell r="U83" t="str">
            <v>бдк</v>
          </cell>
          <cell r="W83" t="str">
            <v>ВЦ.ВЗ.ПП ЮК-10.Сп.Э-50.</v>
          </cell>
          <cell r="AD83">
            <v>38346</v>
          </cell>
          <cell r="AE83">
            <v>38382</v>
          </cell>
        </row>
        <row r="84">
          <cell r="B84">
            <v>2936</v>
          </cell>
          <cell r="C84">
            <v>43</v>
          </cell>
          <cell r="F84" t="str">
            <v>УПНП</v>
          </cell>
          <cell r="G84">
            <v>270</v>
          </cell>
          <cell r="H84" t="str">
            <v>ШГН</v>
          </cell>
          <cell r="I84" t="str">
            <v>бд</v>
          </cell>
          <cell r="J84">
            <v>37287</v>
          </cell>
          <cell r="K84">
            <v>0</v>
          </cell>
          <cell r="L84">
            <v>0</v>
          </cell>
          <cell r="M84">
            <v>0</v>
          </cell>
          <cell r="N84">
            <v>80</v>
          </cell>
          <cell r="O84">
            <v>19</v>
          </cell>
          <cell r="P84">
            <v>70.8</v>
          </cell>
          <cell r="Q84">
            <v>80</v>
          </cell>
          <cell r="R84">
            <v>19</v>
          </cell>
          <cell r="S84">
            <v>70.7</v>
          </cell>
          <cell r="T84">
            <v>38389</v>
          </cell>
          <cell r="U84" t="str">
            <v>ГРП</v>
          </cell>
          <cell r="W84" t="str">
            <v>ЛА.ПП.ГРП ЮК-10.Сп. ЭЦН-80</v>
          </cell>
          <cell r="AD84">
            <v>38320</v>
          </cell>
          <cell r="AE84">
            <v>38383</v>
          </cell>
        </row>
        <row r="85">
          <cell r="B85">
            <v>2682</v>
          </cell>
          <cell r="C85" t="str">
            <v>145б</v>
          </cell>
          <cell r="F85" t="str">
            <v>УПНПиКРС</v>
          </cell>
          <cell r="G85">
            <v>240</v>
          </cell>
          <cell r="H85" t="str">
            <v>ЭЦН</v>
          </cell>
          <cell r="I85" t="str">
            <v>бд тг</v>
          </cell>
          <cell r="J85">
            <v>37424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19</v>
          </cell>
          <cell r="P85">
            <v>70.8</v>
          </cell>
          <cell r="Q85">
            <v>80</v>
          </cell>
          <cell r="R85">
            <v>19</v>
          </cell>
          <cell r="S85">
            <v>70.7</v>
          </cell>
          <cell r="T85">
            <v>38395</v>
          </cell>
          <cell r="U85" t="str">
            <v>ГРП</v>
          </cell>
          <cell r="W85" t="str">
            <v>Разбур.цем.м.РИР.ГРП ЮК-10.Осв.Сп.Э-80.</v>
          </cell>
          <cell r="AD85">
            <v>38343</v>
          </cell>
          <cell r="AE85">
            <v>38388</v>
          </cell>
        </row>
        <row r="86">
          <cell r="B86" t="str">
            <v>5411б</v>
          </cell>
          <cell r="C86">
            <v>107</v>
          </cell>
          <cell r="F86" t="str">
            <v>УПНПиКРС</v>
          </cell>
          <cell r="H86" t="str">
            <v>ШГН</v>
          </cell>
          <cell r="I86" t="str">
            <v>бд</v>
          </cell>
          <cell r="J86">
            <v>35992</v>
          </cell>
          <cell r="K86">
            <v>0</v>
          </cell>
          <cell r="L86">
            <v>0</v>
          </cell>
          <cell r="M86">
            <v>0</v>
          </cell>
          <cell r="N86">
            <v>80</v>
          </cell>
          <cell r="O86">
            <v>19</v>
          </cell>
          <cell r="P86">
            <v>70.8</v>
          </cell>
          <cell r="Q86">
            <v>80</v>
          </cell>
          <cell r="R86">
            <v>19</v>
          </cell>
          <cell r="S86">
            <v>70.7</v>
          </cell>
          <cell r="T86">
            <v>38453</v>
          </cell>
          <cell r="U86" t="str">
            <v>ГРП</v>
          </cell>
          <cell r="W86" t="str">
            <v>ВЦ.,ГРП ЮК-10,с-п ЭЦН-80</v>
          </cell>
          <cell r="Y86" t="str">
            <v>комплект(нет центра)</v>
          </cell>
          <cell r="Z86" t="str">
            <v>26</v>
          </cell>
          <cell r="AE86">
            <v>38433</v>
          </cell>
        </row>
        <row r="87">
          <cell r="B87">
            <v>2871</v>
          </cell>
          <cell r="C87">
            <v>158</v>
          </cell>
          <cell r="F87" t="str">
            <v>УПНПиКРС</v>
          </cell>
          <cell r="G87">
            <v>260</v>
          </cell>
          <cell r="H87" t="str">
            <v>ШГН</v>
          </cell>
          <cell r="I87" t="str">
            <v>конс.</v>
          </cell>
          <cell r="J87">
            <v>34243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19</v>
          </cell>
          <cell r="P87">
            <v>53.4</v>
          </cell>
          <cell r="Q87">
            <v>50</v>
          </cell>
          <cell r="R87">
            <v>19</v>
          </cell>
          <cell r="S87">
            <v>53.1</v>
          </cell>
          <cell r="T87">
            <v>38432</v>
          </cell>
          <cell r="U87" t="str">
            <v>ГРП</v>
          </cell>
          <cell r="W87" t="str">
            <v>ВЦ.ИР ЮК-10.ДП.ГРП ЮК-8.Сп.Э-50.</v>
          </cell>
          <cell r="AD87">
            <v>37860</v>
          </cell>
          <cell r="AE87">
            <v>38425</v>
          </cell>
        </row>
        <row r="88">
          <cell r="B88">
            <v>3365</v>
          </cell>
          <cell r="C88">
            <v>68</v>
          </cell>
          <cell r="F88" t="str">
            <v>УПНПиКРС</v>
          </cell>
          <cell r="G88">
            <v>240</v>
          </cell>
          <cell r="H88" t="str">
            <v>Ф/Э</v>
          </cell>
          <cell r="I88" t="str">
            <v>бд</v>
          </cell>
          <cell r="J88">
            <v>34029</v>
          </cell>
          <cell r="K88">
            <v>0</v>
          </cell>
          <cell r="L88">
            <v>0</v>
          </cell>
          <cell r="M88">
            <v>0</v>
          </cell>
          <cell r="N88">
            <v>80</v>
          </cell>
          <cell r="O88">
            <v>6</v>
          </cell>
          <cell r="P88">
            <v>90.8</v>
          </cell>
          <cell r="Q88">
            <v>80</v>
          </cell>
          <cell r="R88">
            <v>6</v>
          </cell>
          <cell r="S88">
            <v>90.7</v>
          </cell>
          <cell r="T88">
            <v>38479</v>
          </cell>
          <cell r="U88" t="str">
            <v>бдк</v>
          </cell>
          <cell r="W88" t="str">
            <v>ЛА(прихв.ЭЦН).ПП ЮК-10.Сп.Э-80.</v>
          </cell>
          <cell r="AD88">
            <v>38469</v>
          </cell>
          <cell r="AE88">
            <v>38472</v>
          </cell>
        </row>
        <row r="89">
          <cell r="B89">
            <v>3364</v>
          </cell>
          <cell r="C89">
            <v>68</v>
          </cell>
          <cell r="F89" t="str">
            <v>УПНПиКРС</v>
          </cell>
          <cell r="G89">
            <v>240</v>
          </cell>
          <cell r="H89" t="str">
            <v>Ф/Э</v>
          </cell>
          <cell r="I89" t="str">
            <v>бд тг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16</v>
          </cell>
          <cell r="P89">
            <v>60.5</v>
          </cell>
          <cell r="Q89">
            <v>50</v>
          </cell>
          <cell r="R89">
            <v>16</v>
          </cell>
          <cell r="S89">
            <v>60.5</v>
          </cell>
          <cell r="T89" t="str">
            <v>7 июн</v>
          </cell>
          <cell r="U89" t="str">
            <v>ГРП</v>
          </cell>
          <cell r="W89" t="str">
            <v>ПР.ГРП ЮК10.Сп.ЭЦН-80</v>
          </cell>
          <cell r="AE89">
            <v>38495</v>
          </cell>
        </row>
        <row r="90">
          <cell r="B90">
            <v>5336</v>
          </cell>
          <cell r="C90">
            <v>140</v>
          </cell>
          <cell r="F90" t="str">
            <v>УПНПиКРС</v>
          </cell>
          <cell r="G90">
            <v>260</v>
          </cell>
          <cell r="H90" t="str">
            <v>ШГН</v>
          </cell>
          <cell r="I90" t="str">
            <v>бд</v>
          </cell>
          <cell r="J90">
            <v>37547</v>
          </cell>
          <cell r="K90">
            <v>0</v>
          </cell>
          <cell r="L90">
            <v>0</v>
          </cell>
          <cell r="M90">
            <v>0</v>
          </cell>
          <cell r="N90">
            <v>80</v>
          </cell>
          <cell r="O90">
            <v>19</v>
          </cell>
          <cell r="P90">
            <v>70.7</v>
          </cell>
          <cell r="Q90">
            <v>80</v>
          </cell>
          <cell r="R90">
            <v>19</v>
          </cell>
          <cell r="S90">
            <v>70.7</v>
          </cell>
          <cell r="T90">
            <v>38493</v>
          </cell>
          <cell r="U90" t="str">
            <v>ГРП</v>
          </cell>
          <cell r="W90" t="str">
            <v>ВЦ.ГИС.ВЗ.ПР.ГРП ЮК-10.Осв.Сп.Э-80.</v>
          </cell>
          <cell r="X90" t="str">
            <v>СК есть</v>
          </cell>
          <cell r="AE90">
            <v>38487</v>
          </cell>
        </row>
        <row r="91">
          <cell r="B91">
            <v>3101</v>
          </cell>
          <cell r="C91">
            <v>55</v>
          </cell>
          <cell r="F91" t="str">
            <v>УПНПиКРС</v>
          </cell>
          <cell r="G91">
            <v>260</v>
          </cell>
          <cell r="H91" t="str">
            <v>Ф/Э</v>
          </cell>
          <cell r="I91" t="str">
            <v>конс.</v>
          </cell>
          <cell r="J91">
            <v>34394</v>
          </cell>
          <cell r="K91">
            <v>0</v>
          </cell>
          <cell r="L91">
            <v>0</v>
          </cell>
          <cell r="M91">
            <v>0</v>
          </cell>
          <cell r="N91">
            <v>80</v>
          </cell>
          <cell r="O91">
            <v>17</v>
          </cell>
          <cell r="P91">
            <v>74</v>
          </cell>
          <cell r="Q91">
            <v>80</v>
          </cell>
          <cell r="R91">
            <v>17</v>
          </cell>
          <cell r="S91">
            <v>73.8</v>
          </cell>
          <cell r="T91">
            <v>38483</v>
          </cell>
          <cell r="U91" t="str">
            <v>ГРП</v>
          </cell>
          <cell r="W91" t="str">
            <v>ВЦ.ВЗ.ПР.ГРП ЮК-10.Осв.Сп.Э-80.</v>
          </cell>
          <cell r="AE91">
            <v>38474</v>
          </cell>
        </row>
        <row r="92">
          <cell r="B92">
            <v>3293</v>
          </cell>
          <cell r="C92">
            <v>66</v>
          </cell>
          <cell r="F92" t="str">
            <v>УПНПиКРС</v>
          </cell>
          <cell r="G92">
            <v>260</v>
          </cell>
          <cell r="H92" t="str">
            <v>фон.</v>
          </cell>
          <cell r="I92" t="str">
            <v>конс.</v>
          </cell>
          <cell r="J92">
            <v>33848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16</v>
          </cell>
          <cell r="P92">
            <v>75.400000000000006</v>
          </cell>
          <cell r="Q92">
            <v>80</v>
          </cell>
          <cell r="R92">
            <v>16</v>
          </cell>
          <cell r="S92">
            <v>75.3</v>
          </cell>
          <cell r="T92">
            <v>38492</v>
          </cell>
          <cell r="U92" t="str">
            <v>ГРП</v>
          </cell>
          <cell r="W92" t="str">
            <v>ВЦ.ПП.ГРП ЮК-10.Сп.Э-80</v>
          </cell>
          <cell r="AE92">
            <v>38486</v>
          </cell>
        </row>
        <row r="93">
          <cell r="B93">
            <v>5671</v>
          </cell>
          <cell r="C93">
            <v>126</v>
          </cell>
          <cell r="F93" t="str">
            <v>УПНПиКРС</v>
          </cell>
          <cell r="G93">
            <v>240</v>
          </cell>
          <cell r="H93" t="str">
            <v>ШГН</v>
          </cell>
          <cell r="I93" t="str">
            <v>конс.</v>
          </cell>
          <cell r="J93">
            <v>35648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19</v>
          </cell>
          <cell r="P93">
            <v>53.1</v>
          </cell>
          <cell r="Q93">
            <v>40</v>
          </cell>
          <cell r="R93">
            <v>22</v>
          </cell>
          <cell r="S93">
            <v>32.1</v>
          </cell>
          <cell r="T93">
            <v>38533</v>
          </cell>
          <cell r="U93" t="str">
            <v>ГРП</v>
          </cell>
          <cell r="W93" t="str">
            <v>ВЦ.ПР.ГРП ЮК-10.Осв.Сп.Э-80.</v>
          </cell>
          <cell r="AE93">
            <v>38482</v>
          </cell>
        </row>
        <row r="94">
          <cell r="B94">
            <v>2849</v>
          </cell>
          <cell r="C94">
            <v>129</v>
          </cell>
          <cell r="F94" t="str">
            <v>УПНПиКРС</v>
          </cell>
          <cell r="G94">
            <v>255</v>
          </cell>
          <cell r="H94" t="str">
            <v>ШГН</v>
          </cell>
          <cell r="I94" t="str">
            <v>конс.</v>
          </cell>
          <cell r="J94">
            <v>35705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19</v>
          </cell>
          <cell r="P94">
            <v>70.8</v>
          </cell>
          <cell r="Q94">
            <v>80</v>
          </cell>
          <cell r="R94">
            <v>19</v>
          </cell>
          <cell r="S94">
            <v>70.7</v>
          </cell>
          <cell r="T94">
            <v>38502</v>
          </cell>
          <cell r="U94" t="str">
            <v>ГРП</v>
          </cell>
          <cell r="W94" t="str">
            <v>ВЦ.ПР.ГРП ЮК-10.Осв.Сп.Э-80.</v>
          </cell>
          <cell r="AE94">
            <v>38494</v>
          </cell>
          <cell r="AF94">
            <v>13</v>
          </cell>
          <cell r="AG94">
            <v>-81</v>
          </cell>
          <cell r="AH94">
            <v>-259</v>
          </cell>
        </row>
        <row r="95">
          <cell r="B95">
            <v>5562</v>
          </cell>
          <cell r="C95">
            <v>119</v>
          </cell>
          <cell r="F95" t="str">
            <v>УПНПиКРС</v>
          </cell>
          <cell r="G95">
            <v>268</v>
          </cell>
          <cell r="H95" t="str">
            <v>ЭЦН</v>
          </cell>
          <cell r="I95" t="str">
            <v>действ.</v>
          </cell>
          <cell r="K95">
            <v>126</v>
          </cell>
          <cell r="L95">
            <v>17.5</v>
          </cell>
          <cell r="M95">
            <v>83</v>
          </cell>
          <cell r="N95">
            <v>180</v>
          </cell>
          <cell r="O95">
            <v>24.9</v>
          </cell>
          <cell r="P95">
            <v>83</v>
          </cell>
          <cell r="Q95">
            <v>54</v>
          </cell>
          <cell r="R95">
            <v>7.3999999999999986</v>
          </cell>
          <cell r="S95">
            <v>83.1</v>
          </cell>
          <cell r="T95">
            <v>38547</v>
          </cell>
          <cell r="U95" t="str">
            <v>опт</v>
          </cell>
          <cell r="W95" t="str">
            <v>См.Э-125/Э-200</v>
          </cell>
          <cell r="AE95">
            <v>38469</v>
          </cell>
        </row>
        <row r="96">
          <cell r="B96">
            <v>5657</v>
          </cell>
          <cell r="C96" t="str">
            <v>122б</v>
          </cell>
          <cell r="F96" t="str">
            <v>УПНПиКРС</v>
          </cell>
          <cell r="G96">
            <v>240</v>
          </cell>
          <cell r="H96" t="str">
            <v>ЭЦН</v>
          </cell>
          <cell r="I96" t="str">
            <v>действ.</v>
          </cell>
          <cell r="J96">
            <v>37456</v>
          </cell>
          <cell r="K96">
            <v>115</v>
          </cell>
          <cell r="L96">
            <v>9.4</v>
          </cell>
          <cell r="M96">
            <v>90</v>
          </cell>
          <cell r="N96">
            <v>200</v>
          </cell>
          <cell r="O96">
            <v>16</v>
          </cell>
          <cell r="P96">
            <v>90</v>
          </cell>
          <cell r="Q96">
            <v>85</v>
          </cell>
          <cell r="R96">
            <v>6.6</v>
          </cell>
          <cell r="S96">
            <v>90.4</v>
          </cell>
          <cell r="T96">
            <v>38661</v>
          </cell>
          <cell r="U96" t="str">
            <v>ла</v>
          </cell>
          <cell r="W96" t="str">
            <v>ЛА,сп.Э-200</v>
          </cell>
          <cell r="AE96">
            <v>38497</v>
          </cell>
        </row>
        <row r="97">
          <cell r="B97">
            <v>5414</v>
          </cell>
          <cell r="C97">
            <v>107</v>
          </cell>
          <cell r="F97" t="str">
            <v>УПНПиКРС</v>
          </cell>
          <cell r="G97">
            <v>240</v>
          </cell>
          <cell r="H97" t="str">
            <v>ШГН</v>
          </cell>
          <cell r="I97" t="str">
            <v>бд</v>
          </cell>
          <cell r="J97">
            <v>38303</v>
          </cell>
          <cell r="K97">
            <v>0</v>
          </cell>
          <cell r="L97">
            <v>0</v>
          </cell>
          <cell r="M97">
            <v>0</v>
          </cell>
          <cell r="N97">
            <v>50</v>
          </cell>
          <cell r="O97">
            <v>19</v>
          </cell>
          <cell r="P97">
            <v>53.3</v>
          </cell>
          <cell r="Q97">
            <v>50</v>
          </cell>
          <cell r="R97">
            <v>19</v>
          </cell>
          <cell r="S97">
            <v>53.1</v>
          </cell>
          <cell r="T97">
            <v>38490</v>
          </cell>
          <cell r="U97" t="str">
            <v>ГРП</v>
          </cell>
          <cell r="W97" t="str">
            <v>ВЦ.ВЗ.ГРП ЮК-10.Сп.Э-50.</v>
          </cell>
          <cell r="AE97">
            <v>38484</v>
          </cell>
        </row>
        <row r="98">
          <cell r="B98">
            <v>2881</v>
          </cell>
          <cell r="C98">
            <v>127</v>
          </cell>
          <cell r="F98" t="str">
            <v>УПНПиКРС</v>
          </cell>
          <cell r="G98">
            <v>265</v>
          </cell>
          <cell r="H98" t="str">
            <v>ЭЦН</v>
          </cell>
          <cell r="I98" t="str">
            <v>действ.</v>
          </cell>
          <cell r="K98">
            <v>13</v>
          </cell>
          <cell r="L98">
            <v>5</v>
          </cell>
          <cell r="M98">
            <v>53</v>
          </cell>
          <cell r="N98">
            <v>30</v>
          </cell>
          <cell r="O98">
            <v>11</v>
          </cell>
          <cell r="P98">
            <v>54.7</v>
          </cell>
          <cell r="Q98">
            <v>17</v>
          </cell>
          <cell r="R98">
            <v>6</v>
          </cell>
          <cell r="S98">
            <v>56.4</v>
          </cell>
          <cell r="T98">
            <v>38518</v>
          </cell>
          <cell r="U98" t="str">
            <v>опз</v>
          </cell>
          <cell r="W98" t="str">
            <v>Интесификация притока СНВ-32.</v>
          </cell>
          <cell r="AE98">
            <v>38494</v>
          </cell>
        </row>
        <row r="99">
          <cell r="B99">
            <v>4316</v>
          </cell>
          <cell r="C99">
            <v>200</v>
          </cell>
          <cell r="F99" t="str">
            <v>УПНПиКРС</v>
          </cell>
          <cell r="H99" t="str">
            <v>ЭЦН</v>
          </cell>
          <cell r="I99" t="str">
            <v>действ.</v>
          </cell>
          <cell r="K99">
            <v>140</v>
          </cell>
          <cell r="L99">
            <v>11.4</v>
          </cell>
          <cell r="M99">
            <v>90</v>
          </cell>
          <cell r="N99">
            <v>370</v>
          </cell>
          <cell r="O99">
            <v>30.2</v>
          </cell>
          <cell r="P99">
            <v>90</v>
          </cell>
          <cell r="Q99">
            <v>230</v>
          </cell>
          <cell r="R99">
            <v>18.7</v>
          </cell>
          <cell r="S99">
            <v>90</v>
          </cell>
          <cell r="T99">
            <v>38638</v>
          </cell>
          <cell r="U99" t="str">
            <v>ла</v>
          </cell>
          <cell r="W99" t="str">
            <v>ЛА(ЭЦН+подв. НКТ+КРБП). Спуск Э-200</v>
          </cell>
          <cell r="AE99">
            <v>38633</v>
          </cell>
        </row>
        <row r="100">
          <cell r="B100">
            <v>5547</v>
          </cell>
          <cell r="C100">
            <v>115</v>
          </cell>
          <cell r="F100" t="str">
            <v>УПНПиКРС</v>
          </cell>
          <cell r="H100" t="str">
            <v>ЭЦН</v>
          </cell>
          <cell r="I100" t="str">
            <v>действ.</v>
          </cell>
          <cell r="K100">
            <v>67</v>
          </cell>
          <cell r="L100">
            <v>2.7</v>
          </cell>
          <cell r="M100">
            <v>95</v>
          </cell>
          <cell r="N100">
            <v>400</v>
          </cell>
          <cell r="O100">
            <v>16.3</v>
          </cell>
          <cell r="P100">
            <v>95</v>
          </cell>
          <cell r="Q100">
            <v>333</v>
          </cell>
          <cell r="R100">
            <v>13.600000000000001</v>
          </cell>
          <cell r="S100">
            <v>95</v>
          </cell>
          <cell r="T100">
            <v>38497</v>
          </cell>
          <cell r="U100" t="str">
            <v>опт</v>
          </cell>
          <cell r="W100" t="str">
            <v>Оптимизация Э-80/400</v>
          </cell>
          <cell r="AE100">
            <v>38487</v>
          </cell>
        </row>
        <row r="101">
          <cell r="B101">
            <v>11030</v>
          </cell>
          <cell r="C101" t="str">
            <v>96б</v>
          </cell>
          <cell r="F101" t="str">
            <v>УПНПиКРС</v>
          </cell>
          <cell r="H101" t="str">
            <v>ЭЦН</v>
          </cell>
          <cell r="I101" t="str">
            <v>действ.</v>
          </cell>
          <cell r="K101">
            <v>152</v>
          </cell>
          <cell r="L101">
            <v>9.9</v>
          </cell>
          <cell r="M101">
            <v>92</v>
          </cell>
          <cell r="N101">
            <v>354</v>
          </cell>
          <cell r="O101">
            <v>23.1</v>
          </cell>
          <cell r="P101">
            <v>92</v>
          </cell>
          <cell r="Q101">
            <v>202</v>
          </cell>
          <cell r="R101">
            <v>13.200000000000001</v>
          </cell>
          <cell r="S101">
            <v>91.9</v>
          </cell>
          <cell r="T101">
            <v>38513</v>
          </cell>
          <cell r="U101" t="str">
            <v>опт</v>
          </cell>
          <cell r="W101" t="str">
            <v>Оптимизация Э-160/400</v>
          </cell>
          <cell r="AE101">
            <v>38492</v>
          </cell>
        </row>
        <row r="102">
          <cell r="B102">
            <v>3534</v>
          </cell>
          <cell r="C102" t="str">
            <v>98б</v>
          </cell>
          <cell r="F102" t="str">
            <v>УПНПиКРС</v>
          </cell>
          <cell r="H102" t="str">
            <v>ЭЦН</v>
          </cell>
          <cell r="I102" t="str">
            <v>конс.</v>
          </cell>
          <cell r="J102">
            <v>34943</v>
          </cell>
          <cell r="K102">
            <v>0</v>
          </cell>
          <cell r="L102">
            <v>0</v>
          </cell>
          <cell r="M102">
            <v>0</v>
          </cell>
          <cell r="N102">
            <v>50</v>
          </cell>
          <cell r="O102">
            <v>4.0999999999999996</v>
          </cell>
          <cell r="P102">
            <v>90</v>
          </cell>
          <cell r="Q102">
            <v>50</v>
          </cell>
          <cell r="R102">
            <v>4.0999999999999996</v>
          </cell>
          <cell r="S102">
            <v>89.9</v>
          </cell>
          <cell r="T102">
            <v>38489</v>
          </cell>
          <cell r="U102" t="str">
            <v>бдп</v>
          </cell>
          <cell r="W102" t="str">
            <v>ВЦ,спуск Э-50</v>
          </cell>
          <cell r="AE102">
            <v>38482</v>
          </cell>
        </row>
        <row r="103">
          <cell r="B103">
            <v>3522</v>
          </cell>
          <cell r="C103">
            <v>92</v>
          </cell>
          <cell r="F103" t="str">
            <v>УПНПиКРС</v>
          </cell>
          <cell r="G103">
            <v>240</v>
          </cell>
          <cell r="H103" t="str">
            <v>ЭЦН</v>
          </cell>
          <cell r="I103" t="str">
            <v>бд</v>
          </cell>
          <cell r="J103">
            <v>35534</v>
          </cell>
          <cell r="K103">
            <v>0</v>
          </cell>
          <cell r="L103">
            <v>0</v>
          </cell>
          <cell r="M103">
            <v>0</v>
          </cell>
          <cell r="N103">
            <v>80</v>
          </cell>
          <cell r="O103">
            <v>9.1</v>
          </cell>
          <cell r="P103">
            <v>86</v>
          </cell>
          <cell r="Q103">
            <v>80</v>
          </cell>
          <cell r="R103">
            <v>9.1</v>
          </cell>
          <cell r="S103">
            <v>86</v>
          </cell>
          <cell r="T103">
            <v>38544</v>
          </cell>
          <cell r="U103" t="str">
            <v>бдк</v>
          </cell>
          <cell r="W103" t="str">
            <v>ЛА(изв.ЭЦН).ПП ЮК-10.Сп.Э-80.</v>
          </cell>
          <cell r="AE103">
            <v>38540</v>
          </cell>
        </row>
        <row r="104">
          <cell r="B104">
            <v>5497</v>
          </cell>
          <cell r="C104">
            <v>108</v>
          </cell>
          <cell r="F104" t="str">
            <v>УПНПиКРС</v>
          </cell>
          <cell r="G104">
            <v>260</v>
          </cell>
          <cell r="H104" t="str">
            <v>ЭЦН</v>
          </cell>
          <cell r="I104" t="str">
            <v>бд</v>
          </cell>
          <cell r="J104">
            <v>31175</v>
          </cell>
          <cell r="K104">
            <v>0</v>
          </cell>
          <cell r="L104">
            <v>0</v>
          </cell>
          <cell r="M104">
            <v>0</v>
          </cell>
          <cell r="N104">
            <v>50</v>
          </cell>
          <cell r="O104">
            <v>6</v>
          </cell>
          <cell r="P104">
            <v>85.2</v>
          </cell>
          <cell r="Q104">
            <v>50</v>
          </cell>
          <cell r="R104">
            <v>6</v>
          </cell>
          <cell r="S104">
            <v>85.2</v>
          </cell>
          <cell r="T104">
            <v>38554</v>
          </cell>
          <cell r="U104" t="str">
            <v>бдк</v>
          </cell>
          <cell r="W104" t="str">
            <v>ВЦ.ВЗ.ОТСК.ПП ЮК-10.Сп.Э-50.</v>
          </cell>
          <cell r="AE104">
            <v>38550</v>
          </cell>
        </row>
        <row r="105">
          <cell r="B105">
            <v>2869</v>
          </cell>
          <cell r="C105">
            <v>129</v>
          </cell>
          <cell r="F105" t="str">
            <v>УПНПиКРС</v>
          </cell>
          <cell r="G105">
            <v>255</v>
          </cell>
          <cell r="H105" t="str">
            <v>ЭЦН</v>
          </cell>
          <cell r="I105" t="str">
            <v>бд</v>
          </cell>
          <cell r="J105">
            <v>34912</v>
          </cell>
          <cell r="K105">
            <v>0</v>
          </cell>
          <cell r="L105">
            <v>0</v>
          </cell>
          <cell r="M105">
            <v>0</v>
          </cell>
          <cell r="N105">
            <v>50</v>
          </cell>
          <cell r="O105">
            <v>24</v>
          </cell>
          <cell r="P105">
            <v>41</v>
          </cell>
          <cell r="Q105">
            <v>50</v>
          </cell>
          <cell r="R105">
            <v>24</v>
          </cell>
          <cell r="S105">
            <v>40.700000000000003</v>
          </cell>
          <cell r="T105">
            <v>38549</v>
          </cell>
          <cell r="U105" t="str">
            <v>ГРП</v>
          </cell>
          <cell r="W105" t="str">
            <v>ВЦ.Изв.ЭЦН.ИР ЮК-11.ГРП ЮК-10.Сп.Э-80.</v>
          </cell>
          <cell r="AE105">
            <v>38543</v>
          </cell>
          <cell r="AF105">
            <v>25</v>
          </cell>
        </row>
        <row r="106">
          <cell r="B106" t="str">
            <v>2868б</v>
          </cell>
          <cell r="C106">
            <v>129</v>
          </cell>
          <cell r="F106" t="str">
            <v>УПНПиКРС</v>
          </cell>
          <cell r="G106">
            <v>255</v>
          </cell>
          <cell r="H106" t="str">
            <v>ШГН</v>
          </cell>
          <cell r="I106" t="str">
            <v>бд</v>
          </cell>
          <cell r="J106">
            <v>38313</v>
          </cell>
          <cell r="K106">
            <v>0</v>
          </cell>
          <cell r="L106">
            <v>0</v>
          </cell>
          <cell r="M106">
            <v>0</v>
          </cell>
          <cell r="N106">
            <v>80</v>
          </cell>
          <cell r="O106">
            <v>21</v>
          </cell>
          <cell r="P106">
            <v>67.8</v>
          </cell>
          <cell r="Q106">
            <v>80</v>
          </cell>
          <cell r="R106">
            <v>21</v>
          </cell>
          <cell r="S106">
            <v>67.599999999999994</v>
          </cell>
          <cell r="T106">
            <v>37993</v>
          </cell>
          <cell r="U106" t="str">
            <v>ГРП</v>
          </cell>
          <cell r="W106" t="str">
            <v>ВЦ.ПР.ГРП ЮК-10.Осв.Сп.Э-80.</v>
          </cell>
          <cell r="AE106">
            <v>37987</v>
          </cell>
          <cell r="AF106">
            <v>22</v>
          </cell>
          <cell r="AG106">
            <v>264</v>
          </cell>
          <cell r="AH106">
            <v>660</v>
          </cell>
        </row>
        <row r="107">
          <cell r="B107">
            <v>3255</v>
          </cell>
          <cell r="C107">
            <v>66</v>
          </cell>
          <cell r="F107" t="str">
            <v>УПНПиКРС</v>
          </cell>
          <cell r="G107">
            <v>260</v>
          </cell>
          <cell r="H107" t="str">
            <v>ФОН</v>
          </cell>
          <cell r="J107">
            <v>34182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6.1</v>
          </cell>
          <cell r="P107">
            <v>85</v>
          </cell>
          <cell r="Q107">
            <v>50</v>
          </cell>
          <cell r="R107">
            <v>6.1</v>
          </cell>
          <cell r="S107">
            <v>84.9</v>
          </cell>
          <cell r="T107">
            <v>38533</v>
          </cell>
          <cell r="U107" t="str">
            <v>бдк</v>
          </cell>
          <cell r="W107" t="str">
            <v>ВЦ.ВЗ.ИР ЮК-11.ПП ЮК-10.Сп.Э-50.</v>
          </cell>
          <cell r="AE107">
            <v>38528</v>
          </cell>
        </row>
        <row r="108">
          <cell r="B108">
            <v>5404</v>
          </cell>
          <cell r="C108">
            <v>104</v>
          </cell>
          <cell r="F108" t="str">
            <v>УПНПиКРС</v>
          </cell>
          <cell r="G108">
            <v>250</v>
          </cell>
          <cell r="H108" t="str">
            <v>ШГН</v>
          </cell>
          <cell r="I108" t="str">
            <v>действ.</v>
          </cell>
          <cell r="K108">
            <v>14</v>
          </cell>
          <cell r="L108">
            <v>5</v>
          </cell>
          <cell r="M108">
            <v>56</v>
          </cell>
          <cell r="N108">
            <v>30.4</v>
          </cell>
          <cell r="O108">
            <v>11</v>
          </cell>
          <cell r="P108">
            <v>55.7</v>
          </cell>
          <cell r="Q108">
            <v>16.399999999999999</v>
          </cell>
          <cell r="R108">
            <v>6</v>
          </cell>
          <cell r="S108">
            <v>54.8</v>
          </cell>
          <cell r="T108">
            <v>38546</v>
          </cell>
          <cell r="U108" t="str">
            <v>опз</v>
          </cell>
          <cell r="W108" t="str">
            <v>Интенсификация притока СНВ-32.Сп.Э-30.</v>
          </cell>
          <cell r="AE108">
            <v>38542</v>
          </cell>
          <cell r="AG108">
            <v>-374020</v>
          </cell>
          <cell r="AH108">
            <v>-1720492</v>
          </cell>
        </row>
        <row r="109">
          <cell r="B109">
            <v>3817</v>
          </cell>
          <cell r="C109">
            <v>87</v>
          </cell>
          <cell r="F109" t="str">
            <v>УПНПиКРС</v>
          </cell>
          <cell r="G109">
            <v>240</v>
          </cell>
          <cell r="H109" t="str">
            <v>ЭЦН</v>
          </cell>
          <cell r="I109" t="str">
            <v>действ.</v>
          </cell>
          <cell r="K109">
            <v>7</v>
          </cell>
          <cell r="L109">
            <v>4</v>
          </cell>
          <cell r="M109">
            <v>36</v>
          </cell>
          <cell r="N109">
            <v>20</v>
          </cell>
          <cell r="O109">
            <v>10</v>
          </cell>
          <cell r="P109">
            <v>38.5</v>
          </cell>
          <cell r="Q109">
            <v>20</v>
          </cell>
          <cell r="R109">
            <v>10</v>
          </cell>
          <cell r="S109">
            <v>38.299999999999997</v>
          </cell>
          <cell r="T109">
            <v>38561</v>
          </cell>
          <cell r="U109" t="str">
            <v>опз</v>
          </cell>
          <cell r="W109" t="str">
            <v>Интенсификация притока СНВ-32.Сп.Э-30.</v>
          </cell>
          <cell r="AE109">
            <v>38557</v>
          </cell>
        </row>
        <row r="110">
          <cell r="B110">
            <v>3014</v>
          </cell>
          <cell r="C110">
            <v>48</v>
          </cell>
          <cell r="F110" t="str">
            <v>УПНПиКРС</v>
          </cell>
          <cell r="G110">
            <v>260</v>
          </cell>
          <cell r="H110" t="str">
            <v>ШГН</v>
          </cell>
          <cell r="I110" t="str">
            <v>конс.</v>
          </cell>
          <cell r="J110">
            <v>37562</v>
          </cell>
          <cell r="K110">
            <v>0</v>
          </cell>
          <cell r="L110">
            <v>0</v>
          </cell>
          <cell r="M110">
            <v>0</v>
          </cell>
          <cell r="N110">
            <v>50</v>
          </cell>
          <cell r="O110">
            <v>20</v>
          </cell>
          <cell r="P110">
            <v>51</v>
          </cell>
          <cell r="Q110">
            <v>50</v>
          </cell>
          <cell r="R110">
            <v>20</v>
          </cell>
          <cell r="S110">
            <v>50.6</v>
          </cell>
          <cell r="T110">
            <v>38557</v>
          </cell>
          <cell r="U110" t="str">
            <v>ГРП</v>
          </cell>
          <cell r="W110" t="str">
            <v>ВЦ.ПР.ГРП ЮК-10.Осв.Сп.Э-50.</v>
          </cell>
          <cell r="AE110">
            <v>38551</v>
          </cell>
          <cell r="AF110">
            <v>14</v>
          </cell>
          <cell r="AG110">
            <v>-129990</v>
          </cell>
          <cell r="AH110">
            <v>-185700</v>
          </cell>
        </row>
        <row r="111">
          <cell r="B111">
            <v>5817</v>
          </cell>
          <cell r="C111">
            <v>142</v>
          </cell>
          <cell r="F111" t="str">
            <v>УПНПиКРС</v>
          </cell>
          <cell r="G111" t="str">
            <v>265</v>
          </cell>
          <cell r="H111" t="str">
            <v>нагнет.</v>
          </cell>
          <cell r="I111" t="str">
            <v>бд</v>
          </cell>
          <cell r="J111">
            <v>36478</v>
          </cell>
          <cell r="N111">
            <v>150</v>
          </cell>
          <cell r="Q111">
            <v>150</v>
          </cell>
          <cell r="T111">
            <v>38597</v>
          </cell>
          <cell r="U111" t="str">
            <v>нг</v>
          </cell>
          <cell r="W111" t="str">
            <v>ОТСК.(РИР ЭК).ПП.ОПЗ.ГИС-3.Сп.пак.ППД.</v>
          </cell>
        </row>
        <row r="112">
          <cell r="B112">
            <v>5311</v>
          </cell>
          <cell r="C112">
            <v>140</v>
          </cell>
          <cell r="F112" t="str">
            <v>УПНПиКРС</v>
          </cell>
          <cell r="G112">
            <v>260</v>
          </cell>
          <cell r="H112" t="str">
            <v>ШГН</v>
          </cell>
          <cell r="I112" t="str">
            <v>бд</v>
          </cell>
          <cell r="J112">
            <v>37568</v>
          </cell>
          <cell r="K112">
            <v>0</v>
          </cell>
          <cell r="L112">
            <v>0</v>
          </cell>
          <cell r="M112">
            <v>0</v>
          </cell>
          <cell r="N112">
            <v>80</v>
          </cell>
          <cell r="O112">
            <v>21</v>
          </cell>
          <cell r="P112">
            <v>67.8</v>
          </cell>
          <cell r="Q112">
            <v>80</v>
          </cell>
          <cell r="R112">
            <v>21</v>
          </cell>
          <cell r="S112">
            <v>67.599999999999994</v>
          </cell>
          <cell r="T112">
            <v>38582</v>
          </cell>
          <cell r="U112" t="str">
            <v>ГРП</v>
          </cell>
          <cell r="W112" t="str">
            <v>ВЦ.Изв.НГН,НКТ.ГРП ЮК-10.Сп.Э-80.</v>
          </cell>
          <cell r="AE112">
            <v>38538</v>
          </cell>
          <cell r="AF112">
            <v>36</v>
          </cell>
          <cell r="AG112">
            <v>-294512</v>
          </cell>
          <cell r="AH112">
            <v>-447360</v>
          </cell>
        </row>
        <row r="113">
          <cell r="B113">
            <v>5416</v>
          </cell>
          <cell r="C113">
            <v>109</v>
          </cell>
          <cell r="F113" t="str">
            <v>УПНПиКРС</v>
          </cell>
          <cell r="G113">
            <v>275</v>
          </cell>
          <cell r="H113" t="str">
            <v>ЭЦН</v>
          </cell>
          <cell r="I113" t="str">
            <v>действ.</v>
          </cell>
          <cell r="J113">
            <v>38146</v>
          </cell>
          <cell r="K113">
            <v>145</v>
          </cell>
          <cell r="L113">
            <v>8.3000000000000007</v>
          </cell>
          <cell r="M113">
            <v>83</v>
          </cell>
          <cell r="N113">
            <v>250</v>
          </cell>
          <cell r="O113">
            <v>14</v>
          </cell>
          <cell r="P113">
            <v>93</v>
          </cell>
          <cell r="Q113">
            <v>105</v>
          </cell>
          <cell r="R113">
            <v>5.6999999999999993</v>
          </cell>
          <cell r="S113">
            <v>93.3</v>
          </cell>
          <cell r="T113">
            <v>38582</v>
          </cell>
          <cell r="U113" t="str">
            <v>опт</v>
          </cell>
          <cell r="W113" t="str">
            <v>См.Э-125/Э-250</v>
          </cell>
          <cell r="AE113">
            <v>38538</v>
          </cell>
          <cell r="AF113">
            <v>45</v>
          </cell>
        </row>
        <row r="114">
          <cell r="B114">
            <v>3328</v>
          </cell>
          <cell r="C114">
            <v>64</v>
          </cell>
          <cell r="F114" t="str">
            <v>УПНПиКРС</v>
          </cell>
          <cell r="G114">
            <v>250</v>
          </cell>
          <cell r="H114" t="str">
            <v>ФОН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6</v>
          </cell>
          <cell r="P114">
            <v>85.2</v>
          </cell>
          <cell r="Q114">
            <v>50</v>
          </cell>
          <cell r="R114">
            <v>6</v>
          </cell>
          <cell r="S114">
            <v>85.2</v>
          </cell>
          <cell r="T114">
            <v>38537</v>
          </cell>
          <cell r="U114" t="str">
            <v>бдк</v>
          </cell>
          <cell r="W114" t="str">
            <v>ВЦ.Изв.НКТ.ПП.ДП.Инт.притока.Сп.Э-50.</v>
          </cell>
          <cell r="AE114">
            <v>38544</v>
          </cell>
        </row>
        <row r="115">
          <cell r="B115">
            <v>3327</v>
          </cell>
          <cell r="C115">
            <v>64</v>
          </cell>
          <cell r="F115" t="str">
            <v>УПНПиКРС</v>
          </cell>
          <cell r="G115">
            <v>250</v>
          </cell>
          <cell r="H115" t="str">
            <v>Ф/Э</v>
          </cell>
          <cell r="I115" t="str">
            <v>конс.</v>
          </cell>
          <cell r="J115">
            <v>34883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6.1</v>
          </cell>
          <cell r="P115">
            <v>85</v>
          </cell>
          <cell r="Q115">
            <v>50</v>
          </cell>
          <cell r="R115">
            <v>6.1</v>
          </cell>
          <cell r="S115">
            <v>84.9</v>
          </cell>
          <cell r="T115">
            <v>38569</v>
          </cell>
          <cell r="U115" t="str">
            <v>бдк</v>
          </cell>
          <cell r="W115" t="str">
            <v>ВЦ.ПП ЮК-10.Инт.притока.Сп.Э-50.</v>
          </cell>
          <cell r="AE115">
            <v>38563</v>
          </cell>
        </row>
        <row r="116">
          <cell r="B116">
            <v>3128</v>
          </cell>
          <cell r="C116">
            <v>56</v>
          </cell>
          <cell r="F116" t="str">
            <v>УПНПиКРС</v>
          </cell>
          <cell r="G116">
            <v>260</v>
          </cell>
          <cell r="H116" t="str">
            <v>ФОН</v>
          </cell>
          <cell r="I116" t="str">
            <v>конс.</v>
          </cell>
          <cell r="J116">
            <v>35065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6</v>
          </cell>
          <cell r="P116">
            <v>85.2</v>
          </cell>
          <cell r="Q116">
            <v>50</v>
          </cell>
          <cell r="R116">
            <v>6</v>
          </cell>
          <cell r="S116">
            <v>85.2</v>
          </cell>
          <cell r="T116">
            <v>38548</v>
          </cell>
          <cell r="U116" t="str">
            <v>бдк</v>
          </cell>
          <cell r="W116" t="str">
            <v>ВЦ.ВЗ.ОТСК.ПП ЮК-11.Сп.Э-50.</v>
          </cell>
          <cell r="AE116">
            <v>38544</v>
          </cell>
        </row>
        <row r="117">
          <cell r="B117">
            <v>3291</v>
          </cell>
          <cell r="C117">
            <v>66</v>
          </cell>
          <cell r="F117" t="str">
            <v>УПНПиКРС</v>
          </cell>
          <cell r="G117">
            <v>260</v>
          </cell>
          <cell r="H117" t="str">
            <v>Ф/Ш</v>
          </cell>
          <cell r="I117" t="str">
            <v>конс.</v>
          </cell>
          <cell r="J117">
            <v>33664</v>
          </cell>
          <cell r="K117">
            <v>0</v>
          </cell>
          <cell r="L117">
            <v>0</v>
          </cell>
          <cell r="M117">
            <v>0</v>
          </cell>
          <cell r="N117">
            <v>30</v>
          </cell>
          <cell r="O117">
            <v>3.7</v>
          </cell>
          <cell r="P117">
            <v>85</v>
          </cell>
          <cell r="Q117">
            <v>30</v>
          </cell>
          <cell r="R117">
            <v>3.7</v>
          </cell>
          <cell r="S117">
            <v>84.8</v>
          </cell>
          <cell r="T117">
            <v>38536</v>
          </cell>
          <cell r="U117" t="str">
            <v>бдп</v>
          </cell>
          <cell r="W117" t="str">
            <v>ВЦ,спуск ЭЦН-30</v>
          </cell>
        </row>
        <row r="118">
          <cell r="B118">
            <v>3125</v>
          </cell>
          <cell r="C118">
            <v>55</v>
          </cell>
          <cell r="F118" t="str">
            <v>УПНПиКРС</v>
          </cell>
          <cell r="G118">
            <v>260</v>
          </cell>
          <cell r="H118" t="str">
            <v>ЭЦН</v>
          </cell>
          <cell r="I118" t="str">
            <v>конс.</v>
          </cell>
          <cell r="J118">
            <v>35096</v>
          </cell>
          <cell r="K118">
            <v>0</v>
          </cell>
          <cell r="L118">
            <v>0</v>
          </cell>
          <cell r="M118">
            <v>0</v>
          </cell>
          <cell r="N118">
            <v>50</v>
          </cell>
          <cell r="O118">
            <v>4.9000000000000004</v>
          </cell>
          <cell r="P118">
            <v>88</v>
          </cell>
          <cell r="Q118">
            <v>50</v>
          </cell>
          <cell r="R118">
            <v>4.9000000000000004</v>
          </cell>
          <cell r="S118">
            <v>87.9</v>
          </cell>
          <cell r="T118">
            <v>38544</v>
          </cell>
          <cell r="U118" t="str">
            <v>бдп</v>
          </cell>
          <cell r="W118" t="str">
            <v>ВЦ,спуск ЭЦН-50</v>
          </cell>
          <cell r="AE118">
            <v>38539</v>
          </cell>
        </row>
        <row r="119">
          <cell r="B119">
            <v>3636</v>
          </cell>
          <cell r="C119">
            <v>303</v>
          </cell>
          <cell r="F119" t="str">
            <v>УПНПиКРС</v>
          </cell>
          <cell r="G119">
            <v>240</v>
          </cell>
          <cell r="H119" t="str">
            <v>ЭЦН</v>
          </cell>
          <cell r="I119" t="str">
            <v>конс.</v>
          </cell>
          <cell r="J119">
            <v>34315</v>
          </cell>
          <cell r="K119">
            <v>0</v>
          </cell>
          <cell r="L119">
            <v>0</v>
          </cell>
          <cell r="M119">
            <v>0</v>
          </cell>
          <cell r="N119">
            <v>50</v>
          </cell>
          <cell r="O119">
            <v>4</v>
          </cell>
          <cell r="P119">
            <v>90</v>
          </cell>
          <cell r="Q119">
            <v>50</v>
          </cell>
          <cell r="R119">
            <v>4</v>
          </cell>
          <cell r="S119">
            <v>90.1</v>
          </cell>
          <cell r="T119">
            <v>38551</v>
          </cell>
          <cell r="U119" t="str">
            <v>бдп</v>
          </cell>
          <cell r="W119" t="str">
            <v>ВЦ,спуск ЭЦН-50</v>
          </cell>
        </row>
        <row r="120">
          <cell r="B120">
            <v>4058</v>
          </cell>
          <cell r="C120">
            <v>308</v>
          </cell>
          <cell r="F120" t="str">
            <v>УПНПиКРС</v>
          </cell>
          <cell r="G120">
            <v>240</v>
          </cell>
          <cell r="H120" t="str">
            <v>ЭЦН</v>
          </cell>
          <cell r="I120" t="str">
            <v>конс.</v>
          </cell>
          <cell r="J120">
            <v>34252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4</v>
          </cell>
          <cell r="P120">
            <v>90</v>
          </cell>
          <cell r="Q120">
            <v>50</v>
          </cell>
          <cell r="R120">
            <v>4</v>
          </cell>
          <cell r="S120">
            <v>90.1</v>
          </cell>
          <cell r="T120">
            <v>38558</v>
          </cell>
          <cell r="U120" t="str">
            <v>бдп</v>
          </cell>
          <cell r="W120" t="str">
            <v>ВЦ,спуск ЭЦН-50</v>
          </cell>
        </row>
        <row r="121">
          <cell r="B121">
            <v>5576</v>
          </cell>
          <cell r="C121">
            <v>114</v>
          </cell>
          <cell r="G121">
            <v>250</v>
          </cell>
          <cell r="H121" t="str">
            <v>ШГН</v>
          </cell>
          <cell r="I121" t="str">
            <v>бд</v>
          </cell>
          <cell r="K121">
            <v>0</v>
          </cell>
          <cell r="L121">
            <v>0</v>
          </cell>
          <cell r="M121">
            <v>0</v>
          </cell>
          <cell r="N121">
            <v>50</v>
          </cell>
          <cell r="O121">
            <v>21.2</v>
          </cell>
          <cell r="P121">
            <v>48</v>
          </cell>
          <cell r="Q121">
            <v>50</v>
          </cell>
          <cell r="R121">
            <v>21.2</v>
          </cell>
          <cell r="S121">
            <v>47.7</v>
          </cell>
          <cell r="T121">
            <v>38595</v>
          </cell>
          <cell r="U121" t="str">
            <v>ГРП</v>
          </cell>
          <cell r="W121" t="str">
            <v>ВЗ, ГРП ЮК-10,сп.Э-50</v>
          </cell>
        </row>
        <row r="122">
          <cell r="B122">
            <v>3075</v>
          </cell>
          <cell r="C122">
            <v>52</v>
          </cell>
          <cell r="H122" t="str">
            <v>ФОН</v>
          </cell>
          <cell r="I122" t="str">
            <v>конс.</v>
          </cell>
          <cell r="K122">
            <v>0</v>
          </cell>
          <cell r="L122">
            <v>0</v>
          </cell>
          <cell r="M122">
            <v>0</v>
          </cell>
          <cell r="N122">
            <v>50</v>
          </cell>
          <cell r="O122">
            <v>3.6</v>
          </cell>
          <cell r="P122">
            <v>91.1</v>
          </cell>
          <cell r="Q122">
            <v>50</v>
          </cell>
          <cell r="R122">
            <v>3.6</v>
          </cell>
          <cell r="S122">
            <v>91.1</v>
          </cell>
          <cell r="T122">
            <v>38593</v>
          </cell>
          <cell r="U122" t="str">
            <v>бдп</v>
          </cell>
          <cell r="W122" t="str">
            <v>ВЦ,спуск ЭЦН-50</v>
          </cell>
        </row>
        <row r="123">
          <cell r="B123">
            <v>5535</v>
          </cell>
          <cell r="C123">
            <v>110</v>
          </cell>
          <cell r="H123" t="str">
            <v>Ф/Э</v>
          </cell>
          <cell r="I123" t="str">
            <v>конс.</v>
          </cell>
          <cell r="K123">
            <v>0</v>
          </cell>
          <cell r="L123">
            <v>0</v>
          </cell>
          <cell r="M123">
            <v>0</v>
          </cell>
          <cell r="N123">
            <v>50</v>
          </cell>
          <cell r="O123">
            <v>4</v>
          </cell>
          <cell r="P123">
            <v>90.1</v>
          </cell>
          <cell r="Q123">
            <v>50</v>
          </cell>
          <cell r="R123">
            <v>4</v>
          </cell>
          <cell r="S123">
            <v>90.1</v>
          </cell>
          <cell r="T123">
            <v>38698</v>
          </cell>
          <cell r="U123" t="str">
            <v>бдп</v>
          </cell>
          <cell r="W123" t="str">
            <v>ВЦ(КОПС),спуск ЭЦН-50</v>
          </cell>
        </row>
        <row r="124">
          <cell r="B124">
            <v>4050</v>
          </cell>
          <cell r="C124" t="str">
            <v>100б</v>
          </cell>
          <cell r="H124" t="str">
            <v>ЭЦН</v>
          </cell>
          <cell r="I124" t="str">
            <v>конс.</v>
          </cell>
          <cell r="K124">
            <v>0</v>
          </cell>
          <cell r="L124">
            <v>0</v>
          </cell>
          <cell r="M124">
            <v>0</v>
          </cell>
          <cell r="N124">
            <v>50</v>
          </cell>
          <cell r="O124">
            <v>3.6</v>
          </cell>
          <cell r="P124">
            <v>91.1</v>
          </cell>
          <cell r="Q124">
            <v>50</v>
          </cell>
          <cell r="R124">
            <v>3.6</v>
          </cell>
          <cell r="S124">
            <v>91.1</v>
          </cell>
          <cell r="T124">
            <v>38579</v>
          </cell>
          <cell r="U124" t="str">
            <v>бдп</v>
          </cell>
          <cell r="W124" t="str">
            <v>ВЦ,ПП,спуск ЭЦН-50</v>
          </cell>
        </row>
        <row r="125">
          <cell r="B125">
            <v>2980</v>
          </cell>
          <cell r="C125">
            <v>50</v>
          </cell>
          <cell r="F125" t="str">
            <v>УПНПиКРС</v>
          </cell>
          <cell r="G125">
            <v>250</v>
          </cell>
          <cell r="H125" t="str">
            <v>ШГН</v>
          </cell>
          <cell r="I125" t="str">
            <v>бдп</v>
          </cell>
          <cell r="K125">
            <v>0</v>
          </cell>
          <cell r="L125">
            <v>0</v>
          </cell>
          <cell r="M125">
            <v>0</v>
          </cell>
          <cell r="N125">
            <v>50</v>
          </cell>
          <cell r="O125">
            <v>18</v>
          </cell>
          <cell r="P125">
            <v>55.6</v>
          </cell>
          <cell r="Q125">
            <v>50</v>
          </cell>
          <cell r="R125">
            <v>18</v>
          </cell>
          <cell r="S125">
            <v>55.6</v>
          </cell>
          <cell r="T125">
            <v>38686</v>
          </cell>
          <cell r="U125" t="str">
            <v>ГРП</v>
          </cell>
          <cell r="W125" t="str">
            <v>ВЦ, ГРП ЮК-10</v>
          </cell>
        </row>
        <row r="126">
          <cell r="B126">
            <v>3217</v>
          </cell>
          <cell r="C126">
            <v>58</v>
          </cell>
          <cell r="F126" t="str">
            <v>УПНПиКРС</v>
          </cell>
          <cell r="G126">
            <v>250</v>
          </cell>
          <cell r="H126" t="str">
            <v>ЭЦН</v>
          </cell>
          <cell r="I126" t="str">
            <v>действ.</v>
          </cell>
          <cell r="K126">
            <v>12</v>
          </cell>
          <cell r="L126">
            <v>4.4000000000000004</v>
          </cell>
          <cell r="M126">
            <v>55</v>
          </cell>
          <cell r="N126">
            <v>80</v>
          </cell>
          <cell r="O126">
            <v>22.4</v>
          </cell>
          <cell r="P126">
            <v>65.400000000000006</v>
          </cell>
          <cell r="Q126">
            <v>68</v>
          </cell>
          <cell r="R126">
            <v>18</v>
          </cell>
          <cell r="S126">
            <v>67.3</v>
          </cell>
          <cell r="T126">
            <v>38675</v>
          </cell>
          <cell r="U126" t="str">
            <v>ГРП</v>
          </cell>
          <cell r="W126" t="str">
            <v>ГРП ЮК10-11</v>
          </cell>
        </row>
        <row r="127">
          <cell r="B127">
            <v>2709</v>
          </cell>
          <cell r="C127">
            <v>161</v>
          </cell>
          <cell r="F127" t="str">
            <v>УПНПиКРС</v>
          </cell>
          <cell r="G127">
            <v>250</v>
          </cell>
          <cell r="H127" t="str">
            <v>ШГН</v>
          </cell>
          <cell r="I127" t="str">
            <v>конс.</v>
          </cell>
          <cell r="K127">
            <v>0</v>
          </cell>
          <cell r="L127">
            <v>0</v>
          </cell>
          <cell r="M127">
            <v>0</v>
          </cell>
          <cell r="N127">
            <v>80</v>
          </cell>
          <cell r="O127">
            <v>20</v>
          </cell>
          <cell r="P127">
            <v>69.099999999999994</v>
          </cell>
          <cell r="Q127">
            <v>80</v>
          </cell>
          <cell r="R127">
            <v>20</v>
          </cell>
          <cell r="S127">
            <v>69.099999999999994</v>
          </cell>
          <cell r="T127">
            <v>38667</v>
          </cell>
          <cell r="U127" t="str">
            <v>ГРП</v>
          </cell>
          <cell r="W127" t="str">
            <v>ВЦ,ВЗ, ГРП ЮК-10</v>
          </cell>
        </row>
        <row r="128">
          <cell r="B128" t="str">
            <v>5307б</v>
          </cell>
          <cell r="C128">
            <v>139</v>
          </cell>
          <cell r="F128" t="str">
            <v>УПНПиКРС</v>
          </cell>
          <cell r="G128">
            <v>250</v>
          </cell>
          <cell r="H128" t="str">
            <v>ШГН</v>
          </cell>
          <cell r="I128" t="str">
            <v>действ.</v>
          </cell>
          <cell r="K128">
            <v>70</v>
          </cell>
          <cell r="L128">
            <v>4.5999999999999996</v>
          </cell>
          <cell r="M128">
            <v>91.9</v>
          </cell>
          <cell r="N128">
            <v>125</v>
          </cell>
          <cell r="O128">
            <v>8.1999999999999993</v>
          </cell>
          <cell r="P128">
            <v>91.9</v>
          </cell>
          <cell r="Q128">
            <v>55</v>
          </cell>
          <cell r="R128">
            <v>3.5999999999999996</v>
          </cell>
          <cell r="S128">
            <v>91.9</v>
          </cell>
          <cell r="T128">
            <v>38826</v>
          </cell>
          <cell r="U128" t="str">
            <v>опт</v>
          </cell>
          <cell r="W128" t="str">
            <v>см.Э-50/Э-125</v>
          </cell>
        </row>
        <row r="129">
          <cell r="B129" t="str">
            <v>5426б</v>
          </cell>
          <cell r="C129">
            <v>101</v>
          </cell>
          <cell r="F129" t="str">
            <v>УПНПиКРС</v>
          </cell>
          <cell r="G129">
            <v>220</v>
          </cell>
          <cell r="H129" t="str">
            <v>ЭЦН</v>
          </cell>
          <cell r="I129" t="str">
            <v>конс.</v>
          </cell>
          <cell r="K129">
            <v>0</v>
          </cell>
          <cell r="L129">
            <v>0</v>
          </cell>
          <cell r="M129">
            <v>0</v>
          </cell>
          <cell r="N129">
            <v>40</v>
          </cell>
          <cell r="O129">
            <v>22</v>
          </cell>
          <cell r="P129">
            <v>32.1</v>
          </cell>
          <cell r="Q129">
            <v>40</v>
          </cell>
          <cell r="R129">
            <v>22</v>
          </cell>
          <cell r="S129">
            <v>32.1</v>
          </cell>
          <cell r="T129">
            <v>38826</v>
          </cell>
          <cell r="U129" t="str">
            <v>ГРП</v>
          </cell>
          <cell r="W129" t="str">
            <v>ГРП ЮК2-3</v>
          </cell>
        </row>
        <row r="130">
          <cell r="B130" t="str">
            <v>5527б</v>
          </cell>
          <cell r="C130">
            <v>118</v>
          </cell>
          <cell r="F130" t="str">
            <v>УПНПиКРС</v>
          </cell>
          <cell r="G130">
            <v>250</v>
          </cell>
          <cell r="H130" t="str">
            <v>ЭЦН</v>
          </cell>
          <cell r="I130" t="str">
            <v>бдт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3505</v>
          </cell>
          <cell r="C131" t="str">
            <v>98б</v>
          </cell>
          <cell r="F131" t="str">
            <v>УПНПиКРС</v>
          </cell>
          <cell r="H131" t="str">
            <v>фон.</v>
          </cell>
          <cell r="I131" t="str">
            <v>бд</v>
          </cell>
          <cell r="J131">
            <v>35752</v>
          </cell>
          <cell r="K131">
            <v>0</v>
          </cell>
          <cell r="L131">
            <v>0</v>
          </cell>
          <cell r="M131">
            <v>0</v>
          </cell>
          <cell r="N131">
            <v>30</v>
          </cell>
          <cell r="O131">
            <v>4.2</v>
          </cell>
          <cell r="P131">
            <v>83</v>
          </cell>
          <cell r="Q131">
            <v>30</v>
          </cell>
          <cell r="R131">
            <v>4.2</v>
          </cell>
          <cell r="S131">
            <v>82.7</v>
          </cell>
          <cell r="T131">
            <v>38494</v>
          </cell>
          <cell r="U131" t="str">
            <v>бдп</v>
          </cell>
          <cell r="W131" t="str">
            <v>ВЦ,спуск Э-30</v>
          </cell>
          <cell r="AE131">
            <v>38487</v>
          </cell>
        </row>
        <row r="132">
          <cell r="B132">
            <v>2977</v>
          </cell>
          <cell r="C132" t="str">
            <v>50б</v>
          </cell>
          <cell r="F132" t="str">
            <v>УПНПиКРС</v>
          </cell>
          <cell r="H132" t="str">
            <v>ШГН</v>
          </cell>
          <cell r="I132" t="str">
            <v>конс.</v>
          </cell>
          <cell r="K132">
            <v>0</v>
          </cell>
          <cell r="L132">
            <v>0</v>
          </cell>
          <cell r="M132">
            <v>0</v>
          </cell>
          <cell r="N132">
            <v>50</v>
          </cell>
          <cell r="O132">
            <v>16</v>
          </cell>
          <cell r="P132">
            <v>60.5</v>
          </cell>
          <cell r="Q132">
            <v>50</v>
          </cell>
          <cell r="R132">
            <v>16</v>
          </cell>
          <cell r="S132">
            <v>60.5</v>
          </cell>
          <cell r="T132">
            <v>38515</v>
          </cell>
          <cell r="U132" t="str">
            <v>ГРП</v>
          </cell>
          <cell r="W132" t="str">
            <v>ВЦ, ГРП ЮК10</v>
          </cell>
        </row>
        <row r="133">
          <cell r="B133">
            <v>5281</v>
          </cell>
          <cell r="C133">
            <v>139</v>
          </cell>
          <cell r="F133" t="str">
            <v>УПНПиКРС</v>
          </cell>
          <cell r="H133" t="str">
            <v>ШГН</v>
          </cell>
          <cell r="I133" t="str">
            <v>бд</v>
          </cell>
          <cell r="K133">
            <v>0</v>
          </cell>
          <cell r="L133">
            <v>0</v>
          </cell>
          <cell r="M133">
            <v>0</v>
          </cell>
          <cell r="N133">
            <v>80</v>
          </cell>
          <cell r="O133">
            <v>16</v>
          </cell>
          <cell r="P133">
            <v>75.3</v>
          </cell>
          <cell r="Q133">
            <v>80</v>
          </cell>
          <cell r="R133">
            <v>16</v>
          </cell>
          <cell r="S133">
            <v>75.3</v>
          </cell>
          <cell r="T133">
            <v>38522</v>
          </cell>
          <cell r="U133" t="str">
            <v>ГРП</v>
          </cell>
          <cell r="W133" t="str">
            <v>ВЗ, ОТСК, ГРП ЮК10</v>
          </cell>
        </row>
        <row r="134">
          <cell r="B134">
            <v>3273</v>
          </cell>
          <cell r="C134">
            <v>66</v>
          </cell>
          <cell r="F134" t="str">
            <v>УПНПиКРС</v>
          </cell>
          <cell r="H134" t="str">
            <v>ЭЦН</v>
          </cell>
          <cell r="I134" t="str">
            <v>конс.</v>
          </cell>
          <cell r="K134">
            <v>0</v>
          </cell>
          <cell r="L134">
            <v>0</v>
          </cell>
          <cell r="M134">
            <v>0</v>
          </cell>
          <cell r="N134">
            <v>50</v>
          </cell>
          <cell r="O134">
            <v>6</v>
          </cell>
          <cell r="P134">
            <v>85.2</v>
          </cell>
          <cell r="Q134">
            <v>50</v>
          </cell>
          <cell r="R134">
            <v>6</v>
          </cell>
          <cell r="S134">
            <v>85.2</v>
          </cell>
          <cell r="T134">
            <v>38508</v>
          </cell>
          <cell r="U134" t="str">
            <v>бдк</v>
          </cell>
          <cell r="W134" t="str">
            <v xml:space="preserve">ВЦ, ПП, </v>
          </cell>
        </row>
        <row r="135">
          <cell r="B135">
            <v>3289</v>
          </cell>
          <cell r="C135">
            <v>64</v>
          </cell>
          <cell r="F135" t="str">
            <v>УПНПиКРС</v>
          </cell>
          <cell r="H135" t="str">
            <v>фон.</v>
          </cell>
          <cell r="I135" t="str">
            <v>конс.</v>
          </cell>
          <cell r="K135">
            <v>0</v>
          </cell>
          <cell r="L135">
            <v>0</v>
          </cell>
          <cell r="M135">
            <v>0</v>
          </cell>
          <cell r="N135">
            <v>125</v>
          </cell>
          <cell r="O135">
            <v>6</v>
          </cell>
          <cell r="P135">
            <v>94.1</v>
          </cell>
          <cell r="Q135">
            <v>125</v>
          </cell>
          <cell r="R135">
            <v>6</v>
          </cell>
          <cell r="S135">
            <v>94.1</v>
          </cell>
          <cell r="T135">
            <v>38517</v>
          </cell>
          <cell r="U135" t="str">
            <v>бдк</v>
          </cell>
          <cell r="W135" t="str">
            <v>ВЦ, ЛА, ДП КВ</v>
          </cell>
        </row>
        <row r="136">
          <cell r="B136">
            <v>3086</v>
          </cell>
          <cell r="C136">
            <v>67</v>
          </cell>
          <cell r="F136" t="str">
            <v>УПНПиКРС</v>
          </cell>
          <cell r="H136" t="str">
            <v>ШГН</v>
          </cell>
          <cell r="I136" t="str">
            <v>действ.</v>
          </cell>
          <cell r="K136">
            <v>9</v>
          </cell>
          <cell r="L136">
            <v>7</v>
          </cell>
          <cell r="M136">
            <v>5</v>
          </cell>
          <cell r="N136">
            <v>50</v>
          </cell>
          <cell r="O136">
            <v>23</v>
          </cell>
          <cell r="P136">
            <v>43.2</v>
          </cell>
          <cell r="Q136">
            <v>41</v>
          </cell>
          <cell r="R136">
            <v>16</v>
          </cell>
          <cell r="S136">
            <v>51.8</v>
          </cell>
        </row>
        <row r="137">
          <cell r="B137">
            <v>5338</v>
          </cell>
          <cell r="C137">
            <v>141</v>
          </cell>
          <cell r="F137" t="str">
            <v>УПНПиКРС</v>
          </cell>
          <cell r="G137" t="str">
            <v>288</v>
          </cell>
          <cell r="H137" t="str">
            <v>нагнет.</v>
          </cell>
          <cell r="I137" t="str">
            <v>бд</v>
          </cell>
          <cell r="J137">
            <v>37895</v>
          </cell>
          <cell r="K137">
            <v>0</v>
          </cell>
          <cell r="L137">
            <v>0</v>
          </cell>
          <cell r="M137">
            <v>0</v>
          </cell>
          <cell r="N137">
            <v>150</v>
          </cell>
          <cell r="Q137">
            <v>150</v>
          </cell>
          <cell r="T137">
            <v>38474</v>
          </cell>
          <cell r="U137" t="str">
            <v>НГ</v>
          </cell>
          <cell r="W137" t="str">
            <v>ПП.ОПЗ.ГИС-3.Сп.пак.ППД.</v>
          </cell>
          <cell r="AD137">
            <v>38285</v>
          </cell>
          <cell r="AE137">
            <v>38340</v>
          </cell>
        </row>
        <row r="138">
          <cell r="B138">
            <v>5282</v>
          </cell>
          <cell r="C138">
            <v>139</v>
          </cell>
          <cell r="F138" t="str">
            <v>УПНПиКРС</v>
          </cell>
          <cell r="G138" t="str">
            <v>265</v>
          </cell>
          <cell r="H138" t="str">
            <v>нагнет.</v>
          </cell>
          <cell r="I138" t="str">
            <v>бд</v>
          </cell>
          <cell r="J138">
            <v>36478</v>
          </cell>
          <cell r="N138">
            <v>150</v>
          </cell>
          <cell r="Q138">
            <v>150</v>
          </cell>
          <cell r="T138">
            <v>38486</v>
          </cell>
          <cell r="U138" t="str">
            <v>НГ</v>
          </cell>
          <cell r="W138" t="str">
            <v>ПП.ОПЗ.ГИС-3.Сп.пак.ППД.</v>
          </cell>
        </row>
        <row r="139">
          <cell r="B139" t="str">
            <v>2846б</v>
          </cell>
          <cell r="C139">
            <v>128</v>
          </cell>
          <cell r="F139" t="str">
            <v>УПНПиКРС</v>
          </cell>
          <cell r="H139" t="str">
            <v>Ф/Э</v>
          </cell>
          <cell r="I139" t="str">
            <v>конс.</v>
          </cell>
          <cell r="K139">
            <v>0</v>
          </cell>
          <cell r="L139">
            <v>0</v>
          </cell>
          <cell r="M139">
            <v>0</v>
          </cell>
          <cell r="N139">
            <v>50</v>
          </cell>
          <cell r="O139">
            <v>18.3</v>
          </cell>
          <cell r="P139">
            <v>55</v>
          </cell>
          <cell r="Q139">
            <v>50</v>
          </cell>
          <cell r="R139">
            <v>18.3</v>
          </cell>
          <cell r="S139">
            <v>54.8</v>
          </cell>
          <cell r="T139">
            <v>38704</v>
          </cell>
          <cell r="U139" t="str">
            <v>ГРП</v>
          </cell>
          <cell r="W139" t="str">
            <v>ВЦ.ИР ЮК-11.ГРП ЮК-10.Сп.Э-50.</v>
          </cell>
          <cell r="AD139">
            <v>38285</v>
          </cell>
          <cell r="AE139">
            <v>38694</v>
          </cell>
        </row>
        <row r="140">
          <cell r="B140">
            <v>5714</v>
          </cell>
          <cell r="C140">
            <v>128</v>
          </cell>
          <cell r="F140" t="str">
            <v>УПНПиКРС</v>
          </cell>
          <cell r="H140" t="str">
            <v>ЭЦН</v>
          </cell>
          <cell r="I140" t="str">
            <v>действ.</v>
          </cell>
          <cell r="K140">
            <v>113</v>
          </cell>
          <cell r="L140">
            <v>5.5</v>
          </cell>
          <cell r="M140">
            <v>94</v>
          </cell>
          <cell r="N140">
            <v>218</v>
          </cell>
          <cell r="O140">
            <v>10.7</v>
          </cell>
          <cell r="P140">
            <v>93.9</v>
          </cell>
          <cell r="Q140">
            <v>105</v>
          </cell>
          <cell r="R140">
            <v>5.0999999999999996</v>
          </cell>
          <cell r="S140">
            <v>94</v>
          </cell>
          <cell r="T140">
            <v>38817</v>
          </cell>
          <cell r="U140" t="str">
            <v>опт</v>
          </cell>
          <cell r="W140" t="str">
            <v>см.Э-80/Э-250</v>
          </cell>
          <cell r="AD140">
            <v>37860</v>
          </cell>
          <cell r="AE140">
            <v>38700</v>
          </cell>
        </row>
        <row r="141">
          <cell r="B141">
            <v>2885</v>
          </cell>
          <cell r="C141">
            <v>131</v>
          </cell>
          <cell r="F141" t="str">
            <v>УПНПиКРС</v>
          </cell>
          <cell r="H141" t="str">
            <v>Ф/Э</v>
          </cell>
          <cell r="I141" t="str">
            <v>конс.</v>
          </cell>
          <cell r="K141">
            <v>0</v>
          </cell>
          <cell r="L141">
            <v>0</v>
          </cell>
          <cell r="M141">
            <v>0</v>
          </cell>
          <cell r="N141">
            <v>50</v>
          </cell>
          <cell r="O141">
            <v>18.3</v>
          </cell>
          <cell r="P141">
            <v>55</v>
          </cell>
          <cell r="Q141">
            <v>50</v>
          </cell>
          <cell r="R141">
            <v>18.3</v>
          </cell>
          <cell r="S141">
            <v>54.8</v>
          </cell>
          <cell r="T141">
            <v>38718</v>
          </cell>
          <cell r="U141" t="str">
            <v>ГРП</v>
          </cell>
          <cell r="W141" t="str">
            <v>ВЦ.ИР ЮК-11.ГИС-2.ГРП ЮК-10.Сп.Э-50</v>
          </cell>
          <cell r="AE141">
            <v>38712</v>
          </cell>
        </row>
        <row r="142">
          <cell r="B142">
            <v>5841</v>
          </cell>
          <cell r="C142">
            <v>168</v>
          </cell>
          <cell r="F142" t="str">
            <v>УПНПиКРС</v>
          </cell>
          <cell r="H142" t="str">
            <v>ШГН</v>
          </cell>
          <cell r="I142" t="str">
            <v>бд</v>
          </cell>
          <cell r="K142">
            <v>0</v>
          </cell>
          <cell r="L142">
            <v>0</v>
          </cell>
          <cell r="M142">
            <v>0</v>
          </cell>
          <cell r="N142">
            <v>50</v>
          </cell>
          <cell r="O142">
            <v>18</v>
          </cell>
          <cell r="P142">
            <v>55.8</v>
          </cell>
          <cell r="Q142">
            <v>50</v>
          </cell>
          <cell r="R142">
            <v>18</v>
          </cell>
          <cell r="S142">
            <v>55.6</v>
          </cell>
          <cell r="T142">
            <v>38718</v>
          </cell>
          <cell r="U142" t="str">
            <v>ГРП</v>
          </cell>
          <cell r="W142" t="str">
            <v>ИР ЮК-11.ГРП ЮК-10.Сп.Э-50.</v>
          </cell>
          <cell r="AE142">
            <v>38712</v>
          </cell>
        </row>
        <row r="143">
          <cell r="B143">
            <v>5259</v>
          </cell>
          <cell r="C143">
            <v>140</v>
          </cell>
          <cell r="F143" t="str">
            <v>УПНПиКРС</v>
          </cell>
          <cell r="H143" t="str">
            <v>ШГН</v>
          </cell>
          <cell r="I143" t="str">
            <v>бд</v>
          </cell>
          <cell r="K143">
            <v>0</v>
          </cell>
          <cell r="L143">
            <v>0</v>
          </cell>
          <cell r="M143">
            <v>0</v>
          </cell>
          <cell r="N143">
            <v>50</v>
          </cell>
          <cell r="O143">
            <v>18.3</v>
          </cell>
          <cell r="P143">
            <v>55</v>
          </cell>
          <cell r="Q143">
            <v>50</v>
          </cell>
          <cell r="R143">
            <v>18.3</v>
          </cell>
          <cell r="S143">
            <v>54.8</v>
          </cell>
          <cell r="T143">
            <v>38690</v>
          </cell>
          <cell r="U143" t="str">
            <v>ГРП</v>
          </cell>
          <cell r="W143" t="str">
            <v>РИР ЭК.ГРП ЮК-10.Сп.Э-50.</v>
          </cell>
          <cell r="AE143">
            <v>38684</v>
          </cell>
        </row>
        <row r="144">
          <cell r="B144">
            <v>5360</v>
          </cell>
          <cell r="C144">
            <v>107</v>
          </cell>
          <cell r="F144" t="str">
            <v>УПНПиКРС</v>
          </cell>
          <cell r="H144" t="str">
            <v>ШГН</v>
          </cell>
          <cell r="I144" t="str">
            <v>бд</v>
          </cell>
          <cell r="K144">
            <v>0</v>
          </cell>
          <cell r="L144">
            <v>0</v>
          </cell>
          <cell r="M144">
            <v>0</v>
          </cell>
          <cell r="N144">
            <v>50</v>
          </cell>
          <cell r="O144">
            <v>18.3</v>
          </cell>
          <cell r="P144">
            <v>55</v>
          </cell>
          <cell r="Q144">
            <v>50</v>
          </cell>
          <cell r="R144">
            <v>18.3</v>
          </cell>
          <cell r="S144">
            <v>54.8</v>
          </cell>
          <cell r="T144">
            <v>38720</v>
          </cell>
          <cell r="U144" t="str">
            <v>ГРП</v>
          </cell>
          <cell r="W144" t="str">
            <v>РИР ЭК.ИР ЮК-11.ГРП ЮК-10.Сп.Э-50.</v>
          </cell>
          <cell r="AD144">
            <v>38308</v>
          </cell>
          <cell r="AE144">
            <v>38714</v>
          </cell>
        </row>
        <row r="145">
          <cell r="B145">
            <v>2890</v>
          </cell>
          <cell r="C145">
            <v>132</v>
          </cell>
          <cell r="F145" t="str">
            <v>УПНПиКРС</v>
          </cell>
          <cell r="H145" t="str">
            <v>Ф/Э</v>
          </cell>
          <cell r="I145" t="str">
            <v>конс.</v>
          </cell>
          <cell r="K145">
            <v>0</v>
          </cell>
          <cell r="L145">
            <v>0</v>
          </cell>
          <cell r="M145">
            <v>0</v>
          </cell>
          <cell r="N145">
            <v>50</v>
          </cell>
          <cell r="O145">
            <v>18.3</v>
          </cell>
          <cell r="P145">
            <v>55</v>
          </cell>
          <cell r="Q145">
            <v>50</v>
          </cell>
          <cell r="R145">
            <v>18.3</v>
          </cell>
          <cell r="S145">
            <v>54.8</v>
          </cell>
          <cell r="T145">
            <v>38697</v>
          </cell>
          <cell r="U145" t="str">
            <v>ГРП</v>
          </cell>
          <cell r="W145" t="str">
            <v>ВЦ.ЛА.ГИС-2.ИР ЮК-11.ГРП ЮК-10.Сп.Э-50.</v>
          </cell>
          <cell r="AE145">
            <v>38691</v>
          </cell>
        </row>
        <row r="146">
          <cell r="B146">
            <v>3194</v>
          </cell>
          <cell r="C146" t="str">
            <v>55б</v>
          </cell>
          <cell r="F146" t="str">
            <v>УПНПиКРС</v>
          </cell>
          <cell r="H146" t="str">
            <v>ЭЦН</v>
          </cell>
          <cell r="I146" t="str">
            <v>конс.</v>
          </cell>
          <cell r="K146">
            <v>0</v>
          </cell>
          <cell r="L146">
            <v>0</v>
          </cell>
          <cell r="M146">
            <v>0</v>
          </cell>
          <cell r="N146">
            <v>50</v>
          </cell>
          <cell r="O146">
            <v>18.3</v>
          </cell>
          <cell r="P146">
            <v>55</v>
          </cell>
          <cell r="Q146">
            <v>50</v>
          </cell>
          <cell r="R146">
            <v>18.3</v>
          </cell>
          <cell r="S146">
            <v>54.8</v>
          </cell>
          <cell r="T146">
            <v>38706</v>
          </cell>
          <cell r="U146" t="str">
            <v>ГРП</v>
          </cell>
          <cell r="W146" t="str">
            <v>ВЦ.ПР.ГРП ГРП ЮК-10,11.Сп.Э-50</v>
          </cell>
          <cell r="AE146">
            <v>38700</v>
          </cell>
        </row>
        <row r="147">
          <cell r="B147">
            <v>3010</v>
          </cell>
          <cell r="C147">
            <v>51</v>
          </cell>
          <cell r="F147" t="str">
            <v>УПНПиКРС</v>
          </cell>
          <cell r="H147" t="str">
            <v>ЭЦН</v>
          </cell>
          <cell r="I147" t="str">
            <v>бд</v>
          </cell>
          <cell r="J147">
            <v>38683</v>
          </cell>
          <cell r="K147">
            <v>0</v>
          </cell>
          <cell r="L147">
            <v>0</v>
          </cell>
          <cell r="M147">
            <v>0</v>
          </cell>
          <cell r="N147">
            <v>80</v>
          </cell>
          <cell r="O147">
            <v>18</v>
          </cell>
          <cell r="P147">
            <v>72.400000000000006</v>
          </cell>
          <cell r="Q147">
            <v>80</v>
          </cell>
          <cell r="R147">
            <v>18</v>
          </cell>
          <cell r="S147">
            <v>72.2</v>
          </cell>
          <cell r="T147">
            <v>38728</v>
          </cell>
          <cell r="U147" t="str">
            <v>ГРП</v>
          </cell>
          <cell r="W147" t="str">
            <v>ВЗ.ГИС-2.РИР Э/КИР ЮК-11.ГРП ЮК-10.Сп.Э-80</v>
          </cell>
          <cell r="AE147">
            <v>38722</v>
          </cell>
        </row>
        <row r="148">
          <cell r="B148">
            <v>5342</v>
          </cell>
          <cell r="C148">
            <v>101</v>
          </cell>
          <cell r="F148" t="str">
            <v>УПНПиКРС</v>
          </cell>
          <cell r="H148" t="str">
            <v>ШГН</v>
          </cell>
          <cell r="I148" t="str">
            <v>бд</v>
          </cell>
          <cell r="K148">
            <v>0</v>
          </cell>
          <cell r="L148">
            <v>0</v>
          </cell>
          <cell r="M148">
            <v>0</v>
          </cell>
          <cell r="N148">
            <v>50</v>
          </cell>
          <cell r="O148">
            <v>18</v>
          </cell>
          <cell r="P148">
            <v>55.8</v>
          </cell>
          <cell r="Q148">
            <v>50</v>
          </cell>
          <cell r="R148">
            <v>18</v>
          </cell>
          <cell r="S148">
            <v>55.6</v>
          </cell>
          <cell r="T148">
            <v>38717</v>
          </cell>
          <cell r="U148" t="str">
            <v>ГРП</v>
          </cell>
          <cell r="W148" t="str">
            <v>Изв.НКТ.ПП+ДП ЮК-10.ГРП ЮК-10.Сп.Э-50.</v>
          </cell>
          <cell r="AE148">
            <v>38711</v>
          </cell>
        </row>
        <row r="149">
          <cell r="B149">
            <v>3213</v>
          </cell>
          <cell r="C149" t="str">
            <v>55б</v>
          </cell>
          <cell r="F149" t="str">
            <v>УПНПиКРС</v>
          </cell>
          <cell r="H149" t="str">
            <v>ФОН</v>
          </cell>
          <cell r="I149" t="str">
            <v>бд</v>
          </cell>
          <cell r="K149">
            <v>0</v>
          </cell>
          <cell r="L149">
            <v>0</v>
          </cell>
          <cell r="M149">
            <v>0</v>
          </cell>
          <cell r="N149">
            <v>50</v>
          </cell>
          <cell r="O149">
            <v>18</v>
          </cell>
          <cell r="P149">
            <v>55.8</v>
          </cell>
          <cell r="Q149">
            <v>50</v>
          </cell>
          <cell r="R149">
            <v>18</v>
          </cell>
          <cell r="S149">
            <v>55.6</v>
          </cell>
          <cell r="T149">
            <v>38708</v>
          </cell>
          <cell r="U149" t="str">
            <v>ГРП</v>
          </cell>
          <cell r="W149" t="str">
            <v>ВЦ.ВЗ.ПР.ГРП ЮК-10,11.Сп.Э-50</v>
          </cell>
          <cell r="AE149">
            <v>38702</v>
          </cell>
        </row>
        <row r="150">
          <cell r="B150">
            <v>2940</v>
          </cell>
          <cell r="C150">
            <v>46</v>
          </cell>
          <cell r="F150" t="str">
            <v>УПНПиКРС</v>
          </cell>
          <cell r="H150" t="str">
            <v>ЭЦН</v>
          </cell>
          <cell r="I150" t="str">
            <v>бд</v>
          </cell>
          <cell r="K150">
            <v>0</v>
          </cell>
          <cell r="L150">
            <v>0</v>
          </cell>
          <cell r="M150">
            <v>0</v>
          </cell>
          <cell r="N150">
            <v>50</v>
          </cell>
          <cell r="O150">
            <v>18</v>
          </cell>
          <cell r="P150">
            <v>55.8</v>
          </cell>
          <cell r="Q150">
            <v>50</v>
          </cell>
          <cell r="R150">
            <v>18</v>
          </cell>
          <cell r="S150">
            <v>55.6</v>
          </cell>
          <cell r="T150">
            <v>38701</v>
          </cell>
          <cell r="U150" t="str">
            <v>ла</v>
          </cell>
          <cell r="W150" t="str">
            <v>ЛА(изв.ЭЦН,НКТ).Сп.Э-50.</v>
          </cell>
          <cell r="AE150">
            <v>38696</v>
          </cell>
        </row>
        <row r="151">
          <cell r="B151">
            <v>5424</v>
          </cell>
          <cell r="C151">
            <v>101</v>
          </cell>
          <cell r="F151" t="str">
            <v>УПНПиКРС</v>
          </cell>
          <cell r="H151" t="str">
            <v>нагнет.</v>
          </cell>
          <cell r="I151" t="str">
            <v>конс.</v>
          </cell>
          <cell r="J151">
            <v>35802</v>
          </cell>
          <cell r="K151">
            <v>0</v>
          </cell>
          <cell r="L151">
            <v>0</v>
          </cell>
          <cell r="M151">
            <v>0</v>
          </cell>
          <cell r="N151">
            <v>50</v>
          </cell>
          <cell r="O151">
            <v>22</v>
          </cell>
          <cell r="P151">
            <v>46</v>
          </cell>
          <cell r="Q151">
            <v>50</v>
          </cell>
          <cell r="R151">
            <v>22</v>
          </cell>
          <cell r="S151">
            <v>45.7</v>
          </cell>
          <cell r="T151">
            <v>38740</v>
          </cell>
          <cell r="U151" t="str">
            <v>ГРП</v>
          </cell>
          <cell r="W151" t="str">
            <v>ОТСК.(РИР ЭК).ИР ЮК-10.ГРП ЮК-2,3.Сп.Э-50</v>
          </cell>
          <cell r="Y151" t="str">
            <v>ОЦ. Нет подачи</v>
          </cell>
          <cell r="AE151">
            <v>38737</v>
          </cell>
        </row>
        <row r="152">
          <cell r="B152">
            <v>5502</v>
          </cell>
          <cell r="C152">
            <v>110</v>
          </cell>
          <cell r="F152" t="str">
            <v>УПНПиКРС</v>
          </cell>
          <cell r="H152" t="str">
            <v>нагнет.</v>
          </cell>
          <cell r="I152" t="str">
            <v>конс.</v>
          </cell>
          <cell r="J152">
            <v>34305</v>
          </cell>
          <cell r="K152">
            <v>0</v>
          </cell>
          <cell r="L152">
            <v>0</v>
          </cell>
          <cell r="M152">
            <v>0</v>
          </cell>
          <cell r="N152">
            <v>150</v>
          </cell>
          <cell r="Q152">
            <v>150</v>
          </cell>
          <cell r="T152">
            <v>38733</v>
          </cell>
          <cell r="U152" t="str">
            <v>НГ</v>
          </cell>
          <cell r="W152" t="str">
            <v>ПП.ОПЗ.ГИС-3.Сп.пак.ППД.</v>
          </cell>
        </row>
        <row r="153">
          <cell r="B153">
            <v>5503</v>
          </cell>
          <cell r="C153">
            <v>110</v>
          </cell>
          <cell r="F153" t="str">
            <v>УПНПиКРС</v>
          </cell>
          <cell r="H153" t="str">
            <v>нагнет.</v>
          </cell>
          <cell r="I153" t="str">
            <v>конс.</v>
          </cell>
          <cell r="J153">
            <v>35874</v>
          </cell>
          <cell r="K153">
            <v>0</v>
          </cell>
          <cell r="L153">
            <v>0</v>
          </cell>
          <cell r="M153">
            <v>0</v>
          </cell>
          <cell r="N153">
            <v>150</v>
          </cell>
          <cell r="Q153">
            <v>150</v>
          </cell>
          <cell r="T153">
            <v>38748</v>
          </cell>
          <cell r="U153" t="str">
            <v>НГ</v>
          </cell>
          <cell r="W153" t="str">
            <v>ПП.ОПЗ.ГИС-3.Сп.пак.ППД.</v>
          </cell>
        </row>
        <row r="154">
          <cell r="B154">
            <v>5643</v>
          </cell>
          <cell r="C154">
            <v>126</v>
          </cell>
          <cell r="F154" t="str">
            <v>УПНПиКРС</v>
          </cell>
          <cell r="H154" t="str">
            <v>ШГН</v>
          </cell>
          <cell r="I154" t="str">
            <v>бд</v>
          </cell>
          <cell r="K154">
            <v>0</v>
          </cell>
          <cell r="L154">
            <v>0</v>
          </cell>
          <cell r="M154">
            <v>0</v>
          </cell>
          <cell r="N154">
            <v>150</v>
          </cell>
          <cell r="Q154">
            <v>150</v>
          </cell>
          <cell r="T154">
            <v>38748</v>
          </cell>
          <cell r="U154" t="str">
            <v>НГ</v>
          </cell>
          <cell r="W154" t="str">
            <v>Перевод в ППД.ПП.ОПЗ.ГИС-3.Сп.пак.ППД.</v>
          </cell>
        </row>
        <row r="155">
          <cell r="B155">
            <v>5286</v>
          </cell>
          <cell r="C155">
            <v>141</v>
          </cell>
          <cell r="F155" t="str">
            <v>УПНПиКРС</v>
          </cell>
          <cell r="H155" t="str">
            <v>нагнет.</v>
          </cell>
          <cell r="I155" t="str">
            <v>бд</v>
          </cell>
          <cell r="K155">
            <v>0</v>
          </cell>
          <cell r="L155">
            <v>0</v>
          </cell>
          <cell r="M155">
            <v>0</v>
          </cell>
          <cell r="N155">
            <v>150</v>
          </cell>
          <cell r="Q155">
            <v>150</v>
          </cell>
          <cell r="T155">
            <v>38707</v>
          </cell>
          <cell r="U155" t="str">
            <v>НГ</v>
          </cell>
          <cell r="W155" t="str">
            <v>Ревизия ф/а.Рев.пак.ППД.ОПЗ.</v>
          </cell>
          <cell r="AE155">
            <v>37628</v>
          </cell>
        </row>
        <row r="156">
          <cell r="B156">
            <v>5312</v>
          </cell>
          <cell r="C156">
            <v>141</v>
          </cell>
          <cell r="F156" t="str">
            <v>УПНПиКРС</v>
          </cell>
          <cell r="H156" t="str">
            <v>ШГН</v>
          </cell>
          <cell r="I156" t="str">
            <v>действ.</v>
          </cell>
          <cell r="K156">
            <v>0</v>
          </cell>
          <cell r="L156">
            <v>0</v>
          </cell>
          <cell r="M156">
            <v>0</v>
          </cell>
          <cell r="N156">
            <v>150</v>
          </cell>
          <cell r="Q156">
            <v>150</v>
          </cell>
          <cell r="T156">
            <v>38744</v>
          </cell>
          <cell r="U156" t="str">
            <v>НГ</v>
          </cell>
          <cell r="W156" t="str">
            <v>Перевод в ППД.</v>
          </cell>
          <cell r="AE156">
            <v>37628</v>
          </cell>
        </row>
        <row r="157">
          <cell r="B157">
            <v>5591</v>
          </cell>
          <cell r="C157">
            <v>118</v>
          </cell>
          <cell r="F157" t="str">
            <v>ПРС</v>
          </cell>
          <cell r="H157" t="str">
            <v>Ф/Э</v>
          </cell>
          <cell r="I157" t="str">
            <v>конс.</v>
          </cell>
          <cell r="J157">
            <v>34153</v>
          </cell>
          <cell r="K157">
            <v>0</v>
          </cell>
          <cell r="L157">
            <v>0</v>
          </cell>
          <cell r="M157">
            <v>0</v>
          </cell>
          <cell r="N157">
            <v>50</v>
          </cell>
          <cell r="O157">
            <v>6.1</v>
          </cell>
          <cell r="P157">
            <v>85</v>
          </cell>
          <cell r="Q157">
            <v>50</v>
          </cell>
          <cell r="R157">
            <v>6.1</v>
          </cell>
          <cell r="S157">
            <v>84.9</v>
          </cell>
          <cell r="T157">
            <v>38736</v>
          </cell>
          <cell r="U157" t="str">
            <v>бдп</v>
          </cell>
          <cell r="W157" t="str">
            <v>ВЦ.КОПС.спуск Э-50</v>
          </cell>
          <cell r="Z157">
            <v>4</v>
          </cell>
          <cell r="AE157">
            <v>38731</v>
          </cell>
        </row>
        <row r="158">
          <cell r="B158">
            <v>3032</v>
          </cell>
          <cell r="C158">
            <v>51</v>
          </cell>
          <cell r="F158" t="str">
            <v>ПРС</v>
          </cell>
          <cell r="H158" t="str">
            <v>ЭЦН</v>
          </cell>
          <cell r="I158" t="str">
            <v>конс.</v>
          </cell>
          <cell r="J158">
            <v>34700</v>
          </cell>
          <cell r="K158">
            <v>0</v>
          </cell>
          <cell r="L158">
            <v>0</v>
          </cell>
          <cell r="M158">
            <v>0</v>
          </cell>
          <cell r="N158">
            <v>30</v>
          </cell>
          <cell r="O158">
            <v>6.1</v>
          </cell>
          <cell r="P158">
            <v>75</v>
          </cell>
          <cell r="Q158">
            <v>30</v>
          </cell>
          <cell r="R158">
            <v>6.1</v>
          </cell>
          <cell r="S158">
            <v>74.900000000000006</v>
          </cell>
          <cell r="T158">
            <v>38774</v>
          </cell>
          <cell r="U158" t="str">
            <v>бдп</v>
          </cell>
          <cell r="W158" t="str">
            <v>ВЦ.КОПС.спуск Э-30</v>
          </cell>
          <cell r="Z158">
            <v>4</v>
          </cell>
          <cell r="AE158">
            <v>38769</v>
          </cell>
        </row>
        <row r="159">
          <cell r="B159">
            <v>3348</v>
          </cell>
          <cell r="C159">
            <v>64</v>
          </cell>
          <cell r="F159" t="str">
            <v>УПНП</v>
          </cell>
          <cell r="H159" t="str">
            <v>Ф/Э</v>
          </cell>
          <cell r="I159" t="str">
            <v>бд</v>
          </cell>
          <cell r="J159">
            <v>33817</v>
          </cell>
          <cell r="K159">
            <v>0</v>
          </cell>
          <cell r="L159">
            <v>0</v>
          </cell>
          <cell r="M159">
            <v>0</v>
          </cell>
          <cell r="N159">
            <v>25</v>
          </cell>
          <cell r="O159">
            <v>6</v>
          </cell>
          <cell r="P159">
            <v>70.400000000000006</v>
          </cell>
          <cell r="Q159">
            <v>25</v>
          </cell>
          <cell r="R159">
            <v>6</v>
          </cell>
          <cell r="S159">
            <v>70.400000000000006</v>
          </cell>
          <cell r="T159">
            <v>38600</v>
          </cell>
          <cell r="U159" t="str">
            <v>бдк</v>
          </cell>
          <cell r="W159" t="str">
            <v>ВЦ.ЛА(прихв.ЭЦН).ГИС-2.Сп.Э-25.</v>
          </cell>
          <cell r="AE159">
            <v>38595</v>
          </cell>
        </row>
        <row r="160">
          <cell r="B160">
            <v>2860</v>
          </cell>
          <cell r="C160">
            <v>127</v>
          </cell>
          <cell r="F160" t="str">
            <v>УПНП</v>
          </cell>
          <cell r="H160" t="str">
            <v>ЭЦН</v>
          </cell>
          <cell r="I160" t="str">
            <v>действ.</v>
          </cell>
          <cell r="K160">
            <v>0</v>
          </cell>
          <cell r="L160">
            <v>0</v>
          </cell>
          <cell r="M160">
            <v>0</v>
          </cell>
          <cell r="N160">
            <v>105</v>
          </cell>
          <cell r="O160">
            <v>31.7</v>
          </cell>
          <cell r="P160">
            <v>63</v>
          </cell>
          <cell r="Q160">
            <v>105</v>
          </cell>
          <cell r="R160">
            <v>31.7</v>
          </cell>
          <cell r="S160">
            <v>62.7</v>
          </cell>
          <cell r="T160">
            <v>38608</v>
          </cell>
          <cell r="U160" t="str">
            <v>ЛА</v>
          </cell>
          <cell r="W160" t="str">
            <v>ВЗ.Сп.ЭЦН.</v>
          </cell>
          <cell r="AE160">
            <v>38603</v>
          </cell>
        </row>
        <row r="161">
          <cell r="B161">
            <v>3238</v>
          </cell>
          <cell r="C161">
            <v>58</v>
          </cell>
          <cell r="F161" t="str">
            <v>УПНП</v>
          </cell>
          <cell r="H161" t="str">
            <v>нагнет.</v>
          </cell>
          <cell r="I161" t="str">
            <v>конс.</v>
          </cell>
          <cell r="J161">
            <v>33345</v>
          </cell>
          <cell r="N161">
            <v>150</v>
          </cell>
          <cell r="Q161">
            <v>150</v>
          </cell>
          <cell r="T161">
            <v>38626</v>
          </cell>
          <cell r="U161" t="str">
            <v>нг</v>
          </cell>
          <cell r="W161" t="str">
            <v>ВЦ.ПП.ОПЗ.ГИС-3.Сп.пак.ППД.</v>
          </cell>
          <cell r="AE161">
            <v>38593</v>
          </cell>
        </row>
        <row r="162">
          <cell r="B162">
            <v>3236</v>
          </cell>
          <cell r="C162">
            <v>58</v>
          </cell>
          <cell r="F162" t="str">
            <v>УПНП</v>
          </cell>
          <cell r="H162" t="str">
            <v>нагнет.</v>
          </cell>
          <cell r="I162" t="str">
            <v>конс.</v>
          </cell>
          <cell r="J162">
            <v>34324</v>
          </cell>
          <cell r="N162">
            <v>150</v>
          </cell>
          <cell r="Q162">
            <v>150</v>
          </cell>
          <cell r="T162">
            <v>38640</v>
          </cell>
          <cell r="U162" t="str">
            <v>нг</v>
          </cell>
          <cell r="W162" t="str">
            <v>ПП.ОПЗ.ГИС-3.Сп.пак.ППД.</v>
          </cell>
          <cell r="AE162">
            <v>38606</v>
          </cell>
        </row>
        <row r="163">
          <cell r="B163">
            <v>2688</v>
          </cell>
          <cell r="C163">
            <v>160</v>
          </cell>
          <cell r="F163" t="str">
            <v>УПНП</v>
          </cell>
          <cell r="H163" t="str">
            <v>нагнет.</v>
          </cell>
          <cell r="I163" t="str">
            <v>бд</v>
          </cell>
          <cell r="J163">
            <v>38511</v>
          </cell>
          <cell r="N163">
            <v>100</v>
          </cell>
          <cell r="Q163">
            <v>100</v>
          </cell>
          <cell r="T163">
            <v>38600</v>
          </cell>
          <cell r="U163" t="str">
            <v>нг</v>
          </cell>
          <cell r="W163" t="str">
            <v>Ревизия пак.ППД.</v>
          </cell>
          <cell r="AE163">
            <v>38597</v>
          </cell>
        </row>
        <row r="164">
          <cell r="B164">
            <v>5232</v>
          </cell>
          <cell r="C164">
            <v>139</v>
          </cell>
          <cell r="F164" t="str">
            <v>УПНП</v>
          </cell>
          <cell r="H164" t="str">
            <v>нагнет.</v>
          </cell>
          <cell r="I164" t="str">
            <v>бд</v>
          </cell>
          <cell r="J164">
            <v>36078</v>
          </cell>
          <cell r="N164">
            <v>150</v>
          </cell>
          <cell r="Q164">
            <v>150</v>
          </cell>
          <cell r="T164">
            <v>38616</v>
          </cell>
          <cell r="U164" t="str">
            <v>нг</v>
          </cell>
          <cell r="W164" t="str">
            <v>ПП.ОПЗ.ГИС-3.Сп.пак.ППД.</v>
          </cell>
          <cell r="AE164">
            <v>38613</v>
          </cell>
        </row>
        <row r="165">
          <cell r="B165">
            <v>2668</v>
          </cell>
          <cell r="C165" t="str">
            <v>160б</v>
          </cell>
          <cell r="F165" t="str">
            <v>УПНП</v>
          </cell>
          <cell r="H165" t="str">
            <v>ЭЦН</v>
          </cell>
          <cell r="I165" t="str">
            <v>бд</v>
          </cell>
          <cell r="J165">
            <v>38183</v>
          </cell>
          <cell r="N165">
            <v>150</v>
          </cell>
          <cell r="Q165">
            <v>150</v>
          </cell>
          <cell r="T165">
            <v>38614</v>
          </cell>
          <cell r="U165" t="str">
            <v>нг</v>
          </cell>
          <cell r="W165" t="str">
            <v>ЛА(прихв.ЭЦН,НКТ).Перевод в ППД.</v>
          </cell>
          <cell r="AE165">
            <v>38609</v>
          </cell>
        </row>
        <row r="166">
          <cell r="B166">
            <v>2848</v>
          </cell>
          <cell r="C166">
            <v>129</v>
          </cell>
          <cell r="F166" t="str">
            <v>УПНП</v>
          </cell>
          <cell r="H166" t="str">
            <v>ЭЦН</v>
          </cell>
          <cell r="I166" t="str">
            <v>конс.</v>
          </cell>
          <cell r="J166">
            <v>34151</v>
          </cell>
          <cell r="K166">
            <v>0</v>
          </cell>
          <cell r="L166">
            <v>0</v>
          </cell>
          <cell r="M166">
            <v>0</v>
          </cell>
          <cell r="N166">
            <v>50</v>
          </cell>
          <cell r="O166">
            <v>20</v>
          </cell>
          <cell r="P166">
            <v>50.6</v>
          </cell>
          <cell r="Q166">
            <v>50</v>
          </cell>
          <cell r="R166">
            <v>20</v>
          </cell>
          <cell r="S166">
            <v>50.6</v>
          </cell>
          <cell r="T166">
            <v>38686</v>
          </cell>
          <cell r="U166" t="str">
            <v>ГРП</v>
          </cell>
          <cell r="W166" t="str">
            <v>ВЦ,ОТСК,ГРП ЮК-10</v>
          </cell>
          <cell r="AE166">
            <v>38651</v>
          </cell>
        </row>
        <row r="167">
          <cell r="B167">
            <v>5334</v>
          </cell>
          <cell r="C167">
            <v>107</v>
          </cell>
          <cell r="F167" t="str">
            <v>УПНП</v>
          </cell>
          <cell r="H167" t="str">
            <v>нагнет.</v>
          </cell>
          <cell r="I167" t="str">
            <v>конс.</v>
          </cell>
          <cell r="J167">
            <v>32843</v>
          </cell>
          <cell r="N167">
            <v>150</v>
          </cell>
          <cell r="Q167">
            <v>150</v>
          </cell>
          <cell r="T167">
            <v>38627</v>
          </cell>
          <cell r="U167" t="str">
            <v>нг</v>
          </cell>
          <cell r="W167" t="str">
            <v>ИР ЮК-11.ПП.ОПЗ.ГИС-3.Сп.пак.ППД.</v>
          </cell>
        </row>
        <row r="168">
          <cell r="B168">
            <v>5827</v>
          </cell>
          <cell r="C168">
            <v>167</v>
          </cell>
          <cell r="F168" t="str">
            <v>УПНП</v>
          </cell>
          <cell r="H168" t="str">
            <v>Ф/Ш</v>
          </cell>
          <cell r="I168" t="str">
            <v>конс.</v>
          </cell>
          <cell r="J168">
            <v>34029</v>
          </cell>
          <cell r="K168">
            <v>0</v>
          </cell>
          <cell r="L168">
            <v>0</v>
          </cell>
          <cell r="M168">
            <v>0</v>
          </cell>
          <cell r="N168">
            <v>50</v>
          </cell>
          <cell r="O168">
            <v>20</v>
          </cell>
          <cell r="P168">
            <v>50.6</v>
          </cell>
          <cell r="Q168">
            <v>50</v>
          </cell>
          <cell r="R168">
            <v>20</v>
          </cell>
          <cell r="S168">
            <v>50.6</v>
          </cell>
          <cell r="T168">
            <v>38661</v>
          </cell>
          <cell r="U168" t="str">
            <v>грп</v>
          </cell>
          <cell r="W168" t="str">
            <v>ВЦ.ПП+ДП.ГИС-2.РИР ЭК.ГРП ЮК-10</v>
          </cell>
          <cell r="AE168">
            <v>38635</v>
          </cell>
        </row>
        <row r="169">
          <cell r="B169">
            <v>3258</v>
          </cell>
          <cell r="C169">
            <v>66</v>
          </cell>
          <cell r="F169" t="str">
            <v>УПНП</v>
          </cell>
          <cell r="H169" t="str">
            <v>фон</v>
          </cell>
          <cell r="I169" t="str">
            <v>конс.</v>
          </cell>
          <cell r="J169">
            <v>33756</v>
          </cell>
          <cell r="K169">
            <v>0</v>
          </cell>
          <cell r="L169">
            <v>0</v>
          </cell>
          <cell r="M169">
            <v>0</v>
          </cell>
          <cell r="N169">
            <v>30</v>
          </cell>
          <cell r="O169">
            <v>5.9</v>
          </cell>
          <cell r="P169">
            <v>76</v>
          </cell>
          <cell r="Q169">
            <v>30</v>
          </cell>
          <cell r="R169">
            <v>5.9</v>
          </cell>
          <cell r="S169">
            <v>75.7</v>
          </cell>
          <cell r="T169">
            <v>38652</v>
          </cell>
          <cell r="U169" t="str">
            <v>бдк</v>
          </cell>
          <cell r="W169" t="str">
            <v>ВЦ.ПП ЮК-10.Сп.Э-30</v>
          </cell>
          <cell r="AE169">
            <v>38647</v>
          </cell>
        </row>
        <row r="170">
          <cell r="B170">
            <v>5325</v>
          </cell>
          <cell r="C170">
            <v>136</v>
          </cell>
          <cell r="F170" t="str">
            <v>УПНП</v>
          </cell>
          <cell r="H170" t="str">
            <v>Ф/Э</v>
          </cell>
          <cell r="I170" t="str">
            <v>конс.</v>
          </cell>
          <cell r="J170">
            <v>34883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</v>
          </cell>
          <cell r="P170">
            <v>85.2</v>
          </cell>
          <cell r="Q170">
            <v>50</v>
          </cell>
          <cell r="R170">
            <v>6</v>
          </cell>
          <cell r="S170">
            <v>85.2</v>
          </cell>
          <cell r="T170">
            <v>38636</v>
          </cell>
          <cell r="U170" t="str">
            <v>бдк</v>
          </cell>
          <cell r="W170" t="str">
            <v>ВЦ.ПП ЮК-10.Сп.Э-80</v>
          </cell>
          <cell r="AE170">
            <v>38631</v>
          </cell>
        </row>
        <row r="171">
          <cell r="B171">
            <v>2926</v>
          </cell>
          <cell r="C171">
            <v>132</v>
          </cell>
          <cell r="F171" t="str">
            <v>УПНПиКРС</v>
          </cell>
          <cell r="G171">
            <v>260</v>
          </cell>
          <cell r="H171" t="str">
            <v>ФОН</v>
          </cell>
          <cell r="I171" t="str">
            <v>бд</v>
          </cell>
          <cell r="J171">
            <v>34028</v>
          </cell>
          <cell r="K171">
            <v>0</v>
          </cell>
          <cell r="L171">
            <v>0</v>
          </cell>
          <cell r="M171">
            <v>0</v>
          </cell>
          <cell r="N171">
            <v>50</v>
          </cell>
          <cell r="O171">
            <v>20.8</v>
          </cell>
          <cell r="P171">
            <v>49</v>
          </cell>
          <cell r="Q171">
            <v>50</v>
          </cell>
          <cell r="R171">
            <v>20.8</v>
          </cell>
          <cell r="S171">
            <v>48.6</v>
          </cell>
          <cell r="T171">
            <v>38635</v>
          </cell>
          <cell r="U171" t="str">
            <v>ГРП</v>
          </cell>
          <cell r="W171" t="str">
            <v>ВЗ.ПП.ГРП.Сп.ЭЦН-50</v>
          </cell>
          <cell r="AE171">
            <v>38630</v>
          </cell>
        </row>
        <row r="172">
          <cell r="B172">
            <v>5232</v>
          </cell>
          <cell r="C172">
            <v>139</v>
          </cell>
          <cell r="F172" t="str">
            <v>УПНПиКРС</v>
          </cell>
          <cell r="G172" t="str">
            <v>280</v>
          </cell>
          <cell r="H172" t="str">
            <v>нагнет.</v>
          </cell>
          <cell r="I172" t="str">
            <v>бд</v>
          </cell>
          <cell r="J172">
            <v>36078</v>
          </cell>
          <cell r="N172">
            <v>150</v>
          </cell>
          <cell r="Q172">
            <v>150</v>
          </cell>
          <cell r="T172">
            <v>38648</v>
          </cell>
          <cell r="U172" t="str">
            <v>НГ</v>
          </cell>
          <cell r="W172" t="str">
            <v>ПП.ОПЗ.ГИС-3.Сп.пак.ППД.</v>
          </cell>
        </row>
        <row r="173">
          <cell r="B173">
            <v>2705</v>
          </cell>
          <cell r="C173" t="str">
            <v>160б</v>
          </cell>
          <cell r="F173" t="str">
            <v>УПНПиКРС</v>
          </cell>
          <cell r="G173">
            <v>260</v>
          </cell>
          <cell r="H173" t="str">
            <v>ШГН</v>
          </cell>
          <cell r="I173" t="str">
            <v>бд</v>
          </cell>
          <cell r="J173">
            <v>36332</v>
          </cell>
          <cell r="K173">
            <v>0</v>
          </cell>
          <cell r="L173">
            <v>0</v>
          </cell>
          <cell r="M173">
            <v>0</v>
          </cell>
          <cell r="N173">
            <v>50</v>
          </cell>
          <cell r="O173">
            <v>20.8</v>
          </cell>
          <cell r="P173">
            <v>49</v>
          </cell>
          <cell r="Q173">
            <v>50</v>
          </cell>
          <cell r="R173">
            <v>20.8</v>
          </cell>
          <cell r="S173">
            <v>48.6</v>
          </cell>
          <cell r="T173">
            <v>38640</v>
          </cell>
          <cell r="U173" t="str">
            <v>ГРП</v>
          </cell>
          <cell r="W173" t="str">
            <v>ПР.РИР ЭК.ГРП ЮК-10.Осв.Сп.Э-80.</v>
          </cell>
          <cell r="AD173" t="e">
            <v>#REF!</v>
          </cell>
          <cell r="AE173">
            <v>38635</v>
          </cell>
          <cell r="AF173">
            <v>40</v>
          </cell>
        </row>
        <row r="174">
          <cell r="B174">
            <v>5344</v>
          </cell>
          <cell r="C174">
            <v>102</v>
          </cell>
          <cell r="F174" t="str">
            <v>УПНПиКРС</v>
          </cell>
          <cell r="H174" t="str">
            <v>ШГН</v>
          </cell>
          <cell r="I174" t="str">
            <v>бд</v>
          </cell>
          <cell r="J174">
            <v>37273</v>
          </cell>
          <cell r="K174">
            <v>0</v>
          </cell>
          <cell r="L174">
            <v>0</v>
          </cell>
          <cell r="M174">
            <v>0</v>
          </cell>
          <cell r="N174">
            <v>21</v>
          </cell>
          <cell r="O174">
            <v>2.4</v>
          </cell>
          <cell r="P174">
            <v>86</v>
          </cell>
          <cell r="Q174">
            <v>21</v>
          </cell>
          <cell r="R174">
            <v>2.4</v>
          </cell>
          <cell r="S174">
            <v>85.9</v>
          </cell>
          <cell r="T174">
            <v>38629</v>
          </cell>
          <cell r="U174" t="str">
            <v>опз</v>
          </cell>
          <cell r="W174" t="str">
            <v>ОПЗ СНВ</v>
          </cell>
          <cell r="AE174">
            <v>38624</v>
          </cell>
          <cell r="AG174">
            <v>-74448</v>
          </cell>
          <cell r="AH174">
            <v>-744480</v>
          </cell>
        </row>
        <row r="175">
          <cell r="B175">
            <v>5343</v>
          </cell>
          <cell r="C175">
            <v>101</v>
          </cell>
          <cell r="F175" t="str">
            <v>УПНПиКРС</v>
          </cell>
          <cell r="H175" t="str">
            <v>ШГН</v>
          </cell>
          <cell r="I175" t="str">
            <v>бд</v>
          </cell>
          <cell r="J175">
            <v>35034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20.8</v>
          </cell>
          <cell r="P175">
            <v>49</v>
          </cell>
          <cell r="Q175">
            <v>50</v>
          </cell>
          <cell r="R175">
            <v>20.8</v>
          </cell>
          <cell r="S175">
            <v>48.6</v>
          </cell>
          <cell r="T175">
            <v>38656</v>
          </cell>
          <cell r="U175" t="str">
            <v>ГРП</v>
          </cell>
          <cell r="W175" t="str">
            <v>ВЦ.ЛА(изв.НКТ).ГРП ЮК-10.Сп.Э-50.</v>
          </cell>
          <cell r="AE175">
            <v>38651</v>
          </cell>
          <cell r="AG175">
            <v>-152381</v>
          </cell>
          <cell r="AH175">
            <v>-3753766</v>
          </cell>
        </row>
        <row r="176">
          <cell r="B176">
            <v>3349</v>
          </cell>
          <cell r="C176">
            <v>64</v>
          </cell>
          <cell r="F176" t="str">
            <v>УПНПиКРС</v>
          </cell>
          <cell r="H176" t="str">
            <v>фон</v>
          </cell>
          <cell r="I176" t="str">
            <v>конс.</v>
          </cell>
          <cell r="J176">
            <v>34485</v>
          </cell>
          <cell r="K176">
            <v>0</v>
          </cell>
          <cell r="L176">
            <v>0</v>
          </cell>
          <cell r="M176">
            <v>0</v>
          </cell>
          <cell r="N176">
            <v>50</v>
          </cell>
          <cell r="O176">
            <v>6</v>
          </cell>
          <cell r="P176">
            <v>85.2</v>
          </cell>
          <cell r="Q176">
            <v>50</v>
          </cell>
          <cell r="R176">
            <v>6</v>
          </cell>
          <cell r="S176">
            <v>85.2</v>
          </cell>
          <cell r="T176">
            <v>38628</v>
          </cell>
          <cell r="U176" t="str">
            <v>бдк</v>
          </cell>
          <cell r="W176" t="str">
            <v>ВЦ.ПП+ДП КВ.ОПЗ.Сп.Э-50</v>
          </cell>
          <cell r="AE176">
            <v>38623</v>
          </cell>
        </row>
        <row r="177">
          <cell r="B177">
            <v>3346</v>
          </cell>
          <cell r="C177">
            <v>64</v>
          </cell>
          <cell r="F177" t="str">
            <v>УПНПиКРС</v>
          </cell>
          <cell r="H177" t="str">
            <v>Ф/Ш</v>
          </cell>
          <cell r="I177" t="str">
            <v>конс.</v>
          </cell>
          <cell r="J177">
            <v>33756</v>
          </cell>
          <cell r="K177">
            <v>0</v>
          </cell>
          <cell r="L177">
            <v>0</v>
          </cell>
          <cell r="M177">
            <v>0</v>
          </cell>
          <cell r="N177">
            <v>30</v>
          </cell>
          <cell r="O177">
            <v>5.9</v>
          </cell>
          <cell r="P177">
            <v>76</v>
          </cell>
          <cell r="Q177">
            <v>30</v>
          </cell>
          <cell r="R177">
            <v>5.9</v>
          </cell>
          <cell r="S177">
            <v>75.7</v>
          </cell>
          <cell r="T177">
            <v>38651</v>
          </cell>
          <cell r="U177" t="str">
            <v>бдк</v>
          </cell>
          <cell r="W177" t="str">
            <v>ВЦ.ПП ЮК-10.Сп.Э-30.</v>
          </cell>
          <cell r="AE177">
            <v>38646</v>
          </cell>
        </row>
        <row r="178">
          <cell r="B178">
            <v>3104</v>
          </cell>
          <cell r="C178">
            <v>56</v>
          </cell>
          <cell r="F178" t="str">
            <v>УПНПиКРС</v>
          </cell>
          <cell r="H178" t="str">
            <v>ЭЦН</v>
          </cell>
          <cell r="I178" t="str">
            <v>конс.</v>
          </cell>
          <cell r="J178">
            <v>35065</v>
          </cell>
          <cell r="K178">
            <v>0</v>
          </cell>
          <cell r="L178">
            <v>0</v>
          </cell>
          <cell r="M178">
            <v>0</v>
          </cell>
          <cell r="N178">
            <v>80</v>
          </cell>
          <cell r="O178">
            <v>6</v>
          </cell>
          <cell r="P178">
            <v>90.8</v>
          </cell>
          <cell r="Q178">
            <v>80</v>
          </cell>
          <cell r="R178">
            <v>6</v>
          </cell>
          <cell r="S178">
            <v>90.7</v>
          </cell>
          <cell r="T178">
            <v>38646</v>
          </cell>
          <cell r="U178" t="str">
            <v>бдк</v>
          </cell>
          <cell r="W178" t="str">
            <v>ВЦ.ПП ЮК-11.ДП КВ.Инт.притока.Сп.Э-80.</v>
          </cell>
          <cell r="AE178">
            <v>38641</v>
          </cell>
        </row>
        <row r="179">
          <cell r="B179">
            <v>3107</v>
          </cell>
          <cell r="C179">
            <v>56</v>
          </cell>
          <cell r="F179" t="str">
            <v>УПНПиКРС</v>
          </cell>
          <cell r="H179" t="str">
            <v>нагнет.</v>
          </cell>
          <cell r="I179" t="str">
            <v>конс.</v>
          </cell>
          <cell r="J179">
            <v>33578</v>
          </cell>
          <cell r="N179">
            <v>150</v>
          </cell>
          <cell r="Q179">
            <v>150</v>
          </cell>
          <cell r="T179">
            <v>38656</v>
          </cell>
          <cell r="U179" t="str">
            <v>нг</v>
          </cell>
          <cell r="W179" t="str">
            <v>ПП.ОПЗ.ГИС-3.Сп.пак.ППД.</v>
          </cell>
        </row>
        <row r="180">
          <cell r="B180">
            <v>3658</v>
          </cell>
          <cell r="C180">
            <v>76</v>
          </cell>
          <cell r="F180" t="str">
            <v>ООО БАРС-МК</v>
          </cell>
          <cell r="H180" t="str">
            <v>ЭЦН</v>
          </cell>
          <cell r="I180" t="str">
            <v>конс.</v>
          </cell>
          <cell r="K180">
            <v>0</v>
          </cell>
          <cell r="L180">
            <v>0</v>
          </cell>
          <cell r="M180">
            <v>0</v>
          </cell>
          <cell r="N180">
            <v>50</v>
          </cell>
          <cell r="O180">
            <v>3</v>
          </cell>
          <cell r="P180">
            <v>92.6</v>
          </cell>
          <cell r="Q180">
            <v>50</v>
          </cell>
          <cell r="R180">
            <v>3</v>
          </cell>
          <cell r="S180">
            <v>92.6</v>
          </cell>
          <cell r="T180">
            <v>38673</v>
          </cell>
          <cell r="U180" t="str">
            <v>бдп</v>
          </cell>
          <cell r="W180" t="str">
            <v>ВЦ(БАРС-МК),сп.Э-50</v>
          </cell>
        </row>
        <row r="181">
          <cell r="B181">
            <v>2924</v>
          </cell>
          <cell r="C181">
            <v>132</v>
          </cell>
          <cell r="F181" t="str">
            <v>ООО БАРС-МК</v>
          </cell>
          <cell r="H181" t="str">
            <v>ФОН</v>
          </cell>
          <cell r="I181" t="str">
            <v>конс.</v>
          </cell>
          <cell r="K181">
            <v>0</v>
          </cell>
          <cell r="L181">
            <v>0</v>
          </cell>
          <cell r="M181">
            <v>0</v>
          </cell>
          <cell r="N181">
            <v>50</v>
          </cell>
          <cell r="O181">
            <v>3</v>
          </cell>
          <cell r="P181">
            <v>92.6</v>
          </cell>
          <cell r="Q181">
            <v>50</v>
          </cell>
          <cell r="R181">
            <v>3</v>
          </cell>
          <cell r="S181">
            <v>92.6</v>
          </cell>
          <cell r="T181">
            <v>38697</v>
          </cell>
          <cell r="U181" t="str">
            <v>бдп</v>
          </cell>
          <cell r="W181" t="str">
            <v>ВЦ(БАРС-МК),сп.Э-50</v>
          </cell>
        </row>
        <row r="182">
          <cell r="B182">
            <v>5494</v>
          </cell>
          <cell r="C182">
            <v>106</v>
          </cell>
          <cell r="F182" t="str">
            <v>УПНП</v>
          </cell>
          <cell r="G182">
            <v>260</v>
          </cell>
          <cell r="H182" t="str">
            <v>нагнет.</v>
          </cell>
          <cell r="I182" t="str">
            <v>бд</v>
          </cell>
          <cell r="J182">
            <v>36676</v>
          </cell>
          <cell r="K182">
            <v>0</v>
          </cell>
          <cell r="L182">
            <v>0</v>
          </cell>
          <cell r="M182">
            <v>0</v>
          </cell>
          <cell r="N182">
            <v>200</v>
          </cell>
          <cell r="Q182">
            <v>200</v>
          </cell>
          <cell r="R182">
            <v>0</v>
          </cell>
          <cell r="S182">
            <v>23</v>
          </cell>
          <cell r="T182">
            <v>38343</v>
          </cell>
          <cell r="U182" t="str">
            <v>НГ</v>
          </cell>
          <cell r="W182" t="str">
            <v>ЛА.Инт.прием,ПП,ГИС-3,ОПЗ,сп.пакера</v>
          </cell>
          <cell r="AD182">
            <v>38285</v>
          </cell>
          <cell r="AE182">
            <v>38340</v>
          </cell>
        </row>
        <row r="183">
          <cell r="B183">
            <v>5438</v>
          </cell>
          <cell r="C183">
            <v>106</v>
          </cell>
          <cell r="F183" t="str">
            <v>УПНП</v>
          </cell>
          <cell r="G183">
            <v>260</v>
          </cell>
          <cell r="H183" t="str">
            <v>нагнет.</v>
          </cell>
          <cell r="I183" t="str">
            <v>конс.</v>
          </cell>
          <cell r="J183">
            <v>34324</v>
          </cell>
          <cell r="K183">
            <v>0</v>
          </cell>
          <cell r="L183">
            <v>0</v>
          </cell>
          <cell r="M183">
            <v>0</v>
          </cell>
          <cell r="N183">
            <v>200</v>
          </cell>
          <cell r="Q183">
            <v>200</v>
          </cell>
          <cell r="R183">
            <v>0</v>
          </cell>
          <cell r="S183">
            <v>23</v>
          </cell>
          <cell r="T183">
            <v>38317</v>
          </cell>
          <cell r="U183" t="str">
            <v>НГ</v>
          </cell>
          <cell r="W183" t="str">
            <v>Инт.прием,ПП,ГИС-3,ОПЗ,сп.пакера</v>
          </cell>
          <cell r="AD183">
            <v>38300</v>
          </cell>
          <cell r="AE183">
            <v>38314</v>
          </cell>
        </row>
        <row r="184">
          <cell r="B184">
            <v>5632</v>
          </cell>
          <cell r="C184">
            <v>120</v>
          </cell>
          <cell r="F184" t="str">
            <v>УПНП</v>
          </cell>
          <cell r="G184">
            <v>270</v>
          </cell>
          <cell r="H184" t="str">
            <v>нагнет.</v>
          </cell>
          <cell r="I184" t="str">
            <v>бд</v>
          </cell>
          <cell r="J184">
            <v>36876</v>
          </cell>
          <cell r="K184">
            <v>0</v>
          </cell>
          <cell r="L184">
            <v>0</v>
          </cell>
          <cell r="M184">
            <v>0</v>
          </cell>
          <cell r="N184">
            <v>200</v>
          </cell>
          <cell r="Q184">
            <v>200</v>
          </cell>
          <cell r="R184">
            <v>0</v>
          </cell>
          <cell r="T184">
            <v>38305</v>
          </cell>
          <cell r="U184" t="str">
            <v>НГ</v>
          </cell>
          <cell r="W184" t="str">
            <v>ОТСК,ПП,ОПЗ,ГИС-3,сп.пакера</v>
          </cell>
          <cell r="AD184">
            <v>38288</v>
          </cell>
          <cell r="AE184">
            <v>38302</v>
          </cell>
        </row>
        <row r="185">
          <cell r="B185">
            <v>5612</v>
          </cell>
          <cell r="C185">
            <v>115</v>
          </cell>
          <cell r="F185" t="str">
            <v>УПНП</v>
          </cell>
          <cell r="G185">
            <v>250</v>
          </cell>
          <cell r="H185" t="str">
            <v>нагнет.</v>
          </cell>
          <cell r="I185" t="str">
            <v>действ.</v>
          </cell>
          <cell r="K185">
            <v>37</v>
          </cell>
          <cell r="L185">
            <v>0</v>
          </cell>
          <cell r="M185">
            <v>0</v>
          </cell>
          <cell r="N185">
            <v>100</v>
          </cell>
          <cell r="Q185">
            <v>100</v>
          </cell>
          <cell r="T185">
            <v>38336</v>
          </cell>
          <cell r="U185" t="str">
            <v>НГ</v>
          </cell>
          <cell r="W185" t="str">
            <v>Инт.прием,ГИС-3,ОПЗ,сп.пакера</v>
          </cell>
          <cell r="AD185">
            <v>38319</v>
          </cell>
          <cell r="AE185">
            <v>38333</v>
          </cell>
        </row>
        <row r="186">
          <cell r="B186">
            <v>2859</v>
          </cell>
          <cell r="C186">
            <v>127</v>
          </cell>
          <cell r="F186" t="str">
            <v>УПНП</v>
          </cell>
          <cell r="G186">
            <v>270</v>
          </cell>
          <cell r="H186" t="str">
            <v>нагнет.</v>
          </cell>
          <cell r="I186" t="str">
            <v>конс.</v>
          </cell>
          <cell r="J186">
            <v>34258</v>
          </cell>
          <cell r="N186">
            <v>200</v>
          </cell>
          <cell r="Q186">
            <v>200</v>
          </cell>
          <cell r="T186">
            <v>38300</v>
          </cell>
          <cell r="U186" t="str">
            <v>НГ</v>
          </cell>
          <cell r="W186" t="str">
            <v>ОТСК,ПП,ОПЗ,ГИС-3,сп.пакера</v>
          </cell>
          <cell r="AD186">
            <v>38283</v>
          </cell>
          <cell r="AE186">
            <v>38297</v>
          </cell>
        </row>
        <row r="187">
          <cell r="B187">
            <v>2742</v>
          </cell>
          <cell r="C187">
            <v>165</v>
          </cell>
          <cell r="F187" t="str">
            <v>УПНП</v>
          </cell>
          <cell r="G187">
            <v>260</v>
          </cell>
          <cell r="H187" t="str">
            <v>нагнет.</v>
          </cell>
          <cell r="I187" t="str">
            <v>бд</v>
          </cell>
          <cell r="J187">
            <v>37894</v>
          </cell>
          <cell r="N187">
            <v>200</v>
          </cell>
          <cell r="Q187">
            <v>200</v>
          </cell>
          <cell r="T187">
            <v>38298</v>
          </cell>
          <cell r="U187" t="str">
            <v>НГ</v>
          </cell>
          <cell r="W187" t="str">
            <v>ОТСК,ПП,ОПЗ,ГИС-3,сп.пакера</v>
          </cell>
          <cell r="AD187">
            <v>38281</v>
          </cell>
          <cell r="AE187">
            <v>38295</v>
          </cell>
        </row>
        <row r="188">
          <cell r="B188">
            <v>2741</v>
          </cell>
          <cell r="C188">
            <v>165</v>
          </cell>
          <cell r="F188" t="str">
            <v>УПНП</v>
          </cell>
          <cell r="G188">
            <v>260</v>
          </cell>
          <cell r="H188" t="str">
            <v>нагнет.</v>
          </cell>
          <cell r="I188" t="str">
            <v>бд</v>
          </cell>
          <cell r="J188">
            <v>37894</v>
          </cell>
          <cell r="N188">
            <v>200</v>
          </cell>
          <cell r="P188">
            <v>100</v>
          </cell>
          <cell r="Q188">
            <v>200</v>
          </cell>
          <cell r="T188">
            <v>38313</v>
          </cell>
          <cell r="U188" t="str">
            <v>НГ</v>
          </cell>
          <cell r="W188" t="str">
            <v>ОТСК,ПП,ОПЗ,ГИС-3,сп.пакера</v>
          </cell>
          <cell r="AD188">
            <v>38296</v>
          </cell>
          <cell r="AE188">
            <v>38310</v>
          </cell>
        </row>
        <row r="189">
          <cell r="B189">
            <v>2846</v>
          </cell>
          <cell r="C189">
            <v>129</v>
          </cell>
          <cell r="F189" t="str">
            <v>УПНП</v>
          </cell>
          <cell r="G189">
            <v>250</v>
          </cell>
          <cell r="H189" t="str">
            <v>ЭЦН</v>
          </cell>
          <cell r="I189" t="str">
            <v>бдтг</v>
          </cell>
          <cell r="K189">
            <v>10</v>
          </cell>
          <cell r="L189">
            <v>3.5</v>
          </cell>
          <cell r="M189">
            <v>56.7</v>
          </cell>
          <cell r="N189">
            <v>80</v>
          </cell>
          <cell r="O189">
            <v>28</v>
          </cell>
          <cell r="P189">
            <v>57</v>
          </cell>
          <cell r="Q189">
            <v>80</v>
          </cell>
          <cell r="R189">
            <v>28</v>
          </cell>
          <cell r="S189">
            <v>57</v>
          </cell>
          <cell r="T189">
            <v>38301</v>
          </cell>
          <cell r="U189" t="str">
            <v>ГРП</v>
          </cell>
          <cell r="W189" t="str">
            <v>ВЦ,ПР к ГРП ЮК-10,осв.,сп.Э-80</v>
          </cell>
          <cell r="AD189">
            <v>38274</v>
          </cell>
          <cell r="AE189">
            <v>38296</v>
          </cell>
        </row>
        <row r="190">
          <cell r="B190">
            <v>3195</v>
          </cell>
          <cell r="C190">
            <v>58</v>
          </cell>
          <cell r="F190" t="str">
            <v>УПНП</v>
          </cell>
          <cell r="G190">
            <v>255</v>
          </cell>
          <cell r="H190" t="str">
            <v>ШГН</v>
          </cell>
          <cell r="I190" t="str">
            <v>конс.</v>
          </cell>
          <cell r="J190">
            <v>33817</v>
          </cell>
          <cell r="K190">
            <v>0</v>
          </cell>
          <cell r="L190">
            <v>0</v>
          </cell>
          <cell r="M190">
            <v>0</v>
          </cell>
          <cell r="N190">
            <v>80</v>
          </cell>
          <cell r="O190">
            <v>24.8</v>
          </cell>
          <cell r="P190">
            <v>62</v>
          </cell>
          <cell r="Q190">
            <v>80</v>
          </cell>
          <cell r="R190">
            <v>24.8</v>
          </cell>
          <cell r="S190">
            <v>61.7</v>
          </cell>
          <cell r="T190">
            <v>38292</v>
          </cell>
          <cell r="U190" t="str">
            <v>ГРП</v>
          </cell>
          <cell r="W190" t="str">
            <v>ВЦ,ВЗ,ПП ЮК-10-11,ГПР,сп.Э-80</v>
          </cell>
          <cell r="AD190">
            <v>38280</v>
          </cell>
          <cell r="AE190">
            <v>38287</v>
          </cell>
        </row>
        <row r="191">
          <cell r="B191">
            <v>3216</v>
          </cell>
          <cell r="C191">
            <v>58</v>
          </cell>
          <cell r="F191" t="str">
            <v>УПНП</v>
          </cell>
          <cell r="G191">
            <v>270</v>
          </cell>
          <cell r="H191" t="str">
            <v>ШГН</v>
          </cell>
          <cell r="I191" t="str">
            <v>бд</v>
          </cell>
          <cell r="J191">
            <v>35780</v>
          </cell>
          <cell r="K191">
            <v>0</v>
          </cell>
          <cell r="L191">
            <v>0</v>
          </cell>
          <cell r="M191">
            <v>0</v>
          </cell>
          <cell r="N191">
            <v>80</v>
          </cell>
          <cell r="O191">
            <v>24.1</v>
          </cell>
          <cell r="P191">
            <v>63</v>
          </cell>
          <cell r="Q191">
            <v>80</v>
          </cell>
          <cell r="R191">
            <v>24.1</v>
          </cell>
          <cell r="S191">
            <v>62.8</v>
          </cell>
          <cell r="T191">
            <v>38325</v>
          </cell>
          <cell r="U191" t="str">
            <v>ГРП</v>
          </cell>
          <cell r="W191" t="str">
            <v>ВЦ,ПП ЮК-10,ГРП,сп.Э-80</v>
          </cell>
          <cell r="AD191">
            <v>38288</v>
          </cell>
          <cell r="AE191">
            <v>38320</v>
          </cell>
        </row>
        <row r="192">
          <cell r="B192">
            <v>5310</v>
          </cell>
          <cell r="C192">
            <v>140</v>
          </cell>
          <cell r="F192" t="str">
            <v>УПНП</v>
          </cell>
          <cell r="G192">
            <v>250</v>
          </cell>
          <cell r="H192" t="str">
            <v>ШГН</v>
          </cell>
          <cell r="I192" t="str">
            <v>бд</v>
          </cell>
          <cell r="K192">
            <v>0</v>
          </cell>
          <cell r="L192">
            <v>0</v>
          </cell>
          <cell r="M192">
            <v>0</v>
          </cell>
          <cell r="N192">
            <v>54</v>
          </cell>
          <cell r="O192">
            <v>26.8</v>
          </cell>
          <cell r="P192">
            <v>39</v>
          </cell>
          <cell r="Q192">
            <v>54</v>
          </cell>
          <cell r="R192">
            <v>26.8</v>
          </cell>
          <cell r="S192">
            <v>39</v>
          </cell>
          <cell r="T192">
            <v>38354</v>
          </cell>
          <cell r="U192" t="str">
            <v>ЛА</v>
          </cell>
          <cell r="W192" t="str">
            <v>Извлечение ЭЦН</v>
          </cell>
          <cell r="AD192">
            <v>38254</v>
          </cell>
          <cell r="AE192">
            <v>38289</v>
          </cell>
        </row>
        <row r="193">
          <cell r="B193">
            <v>2889</v>
          </cell>
          <cell r="C193">
            <v>132</v>
          </cell>
          <cell r="F193" t="str">
            <v>УПНП</v>
          </cell>
          <cell r="G193">
            <v>230</v>
          </cell>
          <cell r="H193" t="str">
            <v>ШГН</v>
          </cell>
          <cell r="I193" t="str">
            <v>бд</v>
          </cell>
          <cell r="J193">
            <v>32302</v>
          </cell>
          <cell r="K193">
            <v>0</v>
          </cell>
          <cell r="L193">
            <v>0</v>
          </cell>
          <cell r="M193">
            <v>0</v>
          </cell>
          <cell r="N193">
            <v>80</v>
          </cell>
          <cell r="O193">
            <v>24.1</v>
          </cell>
          <cell r="P193">
            <v>63</v>
          </cell>
          <cell r="Q193">
            <v>80</v>
          </cell>
          <cell r="R193">
            <v>24.1</v>
          </cell>
          <cell r="S193">
            <v>62.8</v>
          </cell>
          <cell r="T193">
            <v>38322</v>
          </cell>
          <cell r="U193" t="str">
            <v>ГРП</v>
          </cell>
          <cell r="W193" t="str">
            <v>ВЦ с ЛА(извл.штанг ),ГИС-2,ГРП ЮК-10,сп.Э-80</v>
          </cell>
          <cell r="AD193">
            <v>38261</v>
          </cell>
          <cell r="AE193">
            <v>38317</v>
          </cell>
        </row>
        <row r="194">
          <cell r="B194">
            <v>2634</v>
          </cell>
          <cell r="C194" t="str">
            <v>157б</v>
          </cell>
          <cell r="F194" t="str">
            <v>УПНП</v>
          </cell>
          <cell r="G194">
            <v>230</v>
          </cell>
          <cell r="H194" t="str">
            <v>ШГН</v>
          </cell>
          <cell r="I194" t="str">
            <v>конс.</v>
          </cell>
          <cell r="N194">
            <v>6</v>
          </cell>
          <cell r="O194">
            <v>3.2</v>
          </cell>
          <cell r="P194">
            <v>35</v>
          </cell>
          <cell r="Q194">
            <v>6</v>
          </cell>
          <cell r="R194">
            <v>3.2</v>
          </cell>
          <cell r="S194">
            <v>34.200000000000003</v>
          </cell>
          <cell r="T194">
            <v>38327</v>
          </cell>
          <cell r="U194" t="str">
            <v>вцд</v>
          </cell>
          <cell r="W194" t="str">
            <v>ВЦ.Смена НВ-32</v>
          </cell>
          <cell r="AE194">
            <v>38322</v>
          </cell>
        </row>
        <row r="195">
          <cell r="B195">
            <v>2718</v>
          </cell>
          <cell r="C195">
            <v>165</v>
          </cell>
          <cell r="F195" t="str">
            <v>УПНП</v>
          </cell>
          <cell r="G195">
            <v>230</v>
          </cell>
          <cell r="H195" t="str">
            <v>ШГН</v>
          </cell>
          <cell r="I195" t="str">
            <v>бд</v>
          </cell>
          <cell r="N195">
            <v>6</v>
          </cell>
          <cell r="O195">
            <v>3.2</v>
          </cell>
          <cell r="P195">
            <v>35</v>
          </cell>
          <cell r="Q195">
            <v>6</v>
          </cell>
          <cell r="R195">
            <v>3.2</v>
          </cell>
          <cell r="S195">
            <v>34.200000000000003</v>
          </cell>
          <cell r="T195">
            <v>38310</v>
          </cell>
          <cell r="U195" t="str">
            <v>вцд</v>
          </cell>
          <cell r="W195" t="str">
            <v>ВЦ.Смена НВ-32</v>
          </cell>
        </row>
        <row r="196">
          <cell r="B196">
            <v>4220</v>
          </cell>
          <cell r="C196">
            <v>315</v>
          </cell>
          <cell r="F196" t="str">
            <v>УПНП</v>
          </cell>
          <cell r="G196">
            <v>240</v>
          </cell>
          <cell r="H196" t="str">
            <v>ЭЦН</v>
          </cell>
          <cell r="I196" t="str">
            <v>конс.</v>
          </cell>
          <cell r="J196">
            <v>37501</v>
          </cell>
          <cell r="N196">
            <v>50</v>
          </cell>
          <cell r="O196">
            <v>24.1</v>
          </cell>
          <cell r="P196">
            <v>40.9</v>
          </cell>
          <cell r="Q196">
            <v>50</v>
          </cell>
          <cell r="R196">
            <v>24.1</v>
          </cell>
          <cell r="S196">
            <v>40.5</v>
          </cell>
          <cell r="T196">
            <v>38323</v>
          </cell>
          <cell r="U196" t="str">
            <v>ГРП</v>
          </cell>
          <cell r="W196" t="str">
            <v>ИР ЮК-10,ДП ЮК-2,ГРП.осв.</v>
          </cell>
          <cell r="AD196">
            <v>38297</v>
          </cell>
          <cell r="AE196">
            <v>38318</v>
          </cell>
        </row>
        <row r="197">
          <cell r="B197">
            <v>5309</v>
          </cell>
          <cell r="C197">
            <v>140</v>
          </cell>
          <cell r="F197" t="str">
            <v>УПНП</v>
          </cell>
          <cell r="G197">
            <v>270</v>
          </cell>
          <cell r="H197" t="str">
            <v>ШГН</v>
          </cell>
          <cell r="I197" t="str">
            <v>бдтг</v>
          </cell>
          <cell r="K197">
            <v>0</v>
          </cell>
          <cell r="L197">
            <v>0</v>
          </cell>
          <cell r="M197">
            <v>0</v>
          </cell>
          <cell r="N197">
            <v>26</v>
          </cell>
          <cell r="O197">
            <v>12</v>
          </cell>
          <cell r="P197">
            <v>43</v>
          </cell>
          <cell r="Q197">
            <v>26</v>
          </cell>
          <cell r="R197">
            <v>12</v>
          </cell>
          <cell r="S197">
            <v>43</v>
          </cell>
          <cell r="T197">
            <v>38822</v>
          </cell>
          <cell r="U197" t="str">
            <v>бдк</v>
          </cell>
          <cell r="W197" t="str">
            <v>ЛА, сп.Э-30</v>
          </cell>
          <cell r="X197" t="str">
            <v>Почему не обводнен ЮК-11?</v>
          </cell>
          <cell r="AD197">
            <v>38312</v>
          </cell>
          <cell r="AE197">
            <v>38329</v>
          </cell>
        </row>
        <row r="198">
          <cell r="B198">
            <v>5609</v>
          </cell>
          <cell r="C198">
            <v>114</v>
          </cell>
          <cell r="F198" t="str">
            <v>УПНП</v>
          </cell>
          <cell r="G198">
            <v>230</v>
          </cell>
          <cell r="H198" t="str">
            <v>ШГН</v>
          </cell>
          <cell r="I198" t="str">
            <v>действ.</v>
          </cell>
          <cell r="K198">
            <v>2</v>
          </cell>
          <cell r="L198">
            <v>1.2</v>
          </cell>
          <cell r="M198">
            <v>28</v>
          </cell>
          <cell r="N198">
            <v>80</v>
          </cell>
          <cell r="O198">
            <v>25.3</v>
          </cell>
          <cell r="P198">
            <v>61.2</v>
          </cell>
          <cell r="Q198">
            <v>78</v>
          </cell>
          <cell r="R198">
            <v>24.1</v>
          </cell>
          <cell r="S198">
            <v>61.9</v>
          </cell>
          <cell r="T198">
            <v>38334</v>
          </cell>
          <cell r="U198" t="str">
            <v>ГРП</v>
          </cell>
          <cell r="W198" t="str">
            <v>ВЦ.ПП.ГРП ЮК-10.Сп.ЭЦН-80</v>
          </cell>
          <cell r="AD198">
            <v>38305</v>
          </cell>
          <cell r="AE198">
            <v>38329</v>
          </cell>
        </row>
        <row r="199">
          <cell r="B199">
            <v>2881</v>
          </cell>
          <cell r="C199">
            <v>127</v>
          </cell>
          <cell r="F199" t="str">
            <v>УПНП</v>
          </cell>
          <cell r="G199">
            <v>280</v>
          </cell>
          <cell r="H199" t="str">
            <v>ЭЦН</v>
          </cell>
          <cell r="I199" t="str">
            <v>действ.</v>
          </cell>
          <cell r="K199">
            <v>15</v>
          </cell>
          <cell r="L199">
            <v>4.3</v>
          </cell>
          <cell r="M199">
            <v>65</v>
          </cell>
          <cell r="N199">
            <v>45</v>
          </cell>
          <cell r="O199">
            <v>10.6</v>
          </cell>
          <cell r="P199">
            <v>71</v>
          </cell>
          <cell r="Q199">
            <v>30</v>
          </cell>
          <cell r="R199">
            <v>6.3</v>
          </cell>
          <cell r="S199">
            <v>74.099999999999994</v>
          </cell>
          <cell r="T199">
            <v>38349</v>
          </cell>
          <cell r="U199" t="str">
            <v>опз</v>
          </cell>
          <cell r="W199" t="str">
            <v>Интенсификация притока : осв. СН-32</v>
          </cell>
          <cell r="AD199">
            <v>38330</v>
          </cell>
          <cell r="AE199">
            <v>38344</v>
          </cell>
        </row>
        <row r="200">
          <cell r="B200">
            <v>2708</v>
          </cell>
          <cell r="C200">
            <v>160</v>
          </cell>
          <cell r="F200" t="str">
            <v>УПНП</v>
          </cell>
          <cell r="G200">
            <v>260</v>
          </cell>
          <cell r="H200" t="str">
            <v>ШГН</v>
          </cell>
          <cell r="I200" t="str">
            <v>действ.</v>
          </cell>
          <cell r="K200">
            <v>5</v>
          </cell>
          <cell r="L200">
            <v>3.1</v>
          </cell>
          <cell r="M200">
            <v>25</v>
          </cell>
          <cell r="N200">
            <v>80</v>
          </cell>
          <cell r="O200">
            <v>27.2</v>
          </cell>
          <cell r="P200">
            <v>58.3</v>
          </cell>
          <cell r="Q200">
            <v>75</v>
          </cell>
          <cell r="R200">
            <v>24.1</v>
          </cell>
          <cell r="S200">
            <v>60.3</v>
          </cell>
          <cell r="T200">
            <v>38332</v>
          </cell>
          <cell r="U200" t="str">
            <v>ГРП</v>
          </cell>
          <cell r="W200" t="str">
            <v>ВЦ.ПП.ГРП ЮК-10.Сп.ЭЦН-80</v>
          </cell>
          <cell r="AD200">
            <v>38303</v>
          </cell>
          <cell r="AE200">
            <v>38327</v>
          </cell>
        </row>
        <row r="201">
          <cell r="B201">
            <v>5465</v>
          </cell>
          <cell r="C201">
            <v>106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действ.</v>
          </cell>
          <cell r="J201">
            <v>33848</v>
          </cell>
          <cell r="K201">
            <v>18</v>
          </cell>
          <cell r="L201">
            <v>1.5</v>
          </cell>
          <cell r="M201">
            <v>90</v>
          </cell>
          <cell r="N201">
            <v>80</v>
          </cell>
          <cell r="O201">
            <v>7.2</v>
          </cell>
          <cell r="P201">
            <v>89</v>
          </cell>
          <cell r="Q201">
            <v>62</v>
          </cell>
          <cell r="R201">
            <v>5.7</v>
          </cell>
          <cell r="S201">
            <v>88.6</v>
          </cell>
          <cell r="T201">
            <v>38310</v>
          </cell>
          <cell r="U201" t="str">
            <v>опз</v>
          </cell>
          <cell r="W201" t="str">
            <v>Интенсификация притока : осв. СН-32</v>
          </cell>
          <cell r="AD201">
            <v>38321</v>
          </cell>
          <cell r="AE201">
            <v>38305</v>
          </cell>
        </row>
        <row r="202">
          <cell r="B202">
            <v>4326</v>
          </cell>
          <cell r="C202">
            <v>218</v>
          </cell>
          <cell r="F202" t="str">
            <v>УПНП</v>
          </cell>
          <cell r="G202">
            <v>240</v>
          </cell>
          <cell r="H202" t="str">
            <v>Ф/Э</v>
          </cell>
          <cell r="I202" t="str">
            <v>бд</v>
          </cell>
          <cell r="J202">
            <v>34213</v>
          </cell>
          <cell r="K202">
            <v>0</v>
          </cell>
          <cell r="L202">
            <v>0</v>
          </cell>
          <cell r="M202">
            <v>0</v>
          </cell>
          <cell r="N202">
            <v>50</v>
          </cell>
          <cell r="O202">
            <v>24.1</v>
          </cell>
          <cell r="P202">
            <v>40.9</v>
          </cell>
          <cell r="Q202">
            <v>50</v>
          </cell>
          <cell r="R202">
            <v>24.1</v>
          </cell>
          <cell r="S202">
            <v>40.5</v>
          </cell>
          <cell r="T202">
            <v>38335</v>
          </cell>
          <cell r="U202" t="str">
            <v>ГРП</v>
          </cell>
          <cell r="W202" t="str">
            <v>ЛА,ИР ЮК-10,ДП ЮК-2,ГРП.осв.</v>
          </cell>
          <cell r="AD202">
            <v>38296</v>
          </cell>
          <cell r="AE202">
            <v>38330</v>
          </cell>
        </row>
        <row r="203">
          <cell r="B203">
            <v>3656</v>
          </cell>
          <cell r="C203">
            <v>76</v>
          </cell>
          <cell r="F203" t="str">
            <v>УПНП</v>
          </cell>
          <cell r="G203">
            <v>240</v>
          </cell>
          <cell r="H203" t="str">
            <v>ШГН</v>
          </cell>
          <cell r="I203" t="str">
            <v>действ.</v>
          </cell>
          <cell r="K203">
            <v>1</v>
          </cell>
          <cell r="L203">
            <v>0.7</v>
          </cell>
          <cell r="M203">
            <v>15</v>
          </cell>
          <cell r="N203">
            <v>50</v>
          </cell>
          <cell r="O203">
            <v>24.5</v>
          </cell>
          <cell r="P203">
            <v>40</v>
          </cell>
          <cell r="Q203">
            <v>49</v>
          </cell>
          <cell r="R203">
            <v>23.8</v>
          </cell>
          <cell r="S203">
            <v>40</v>
          </cell>
          <cell r="T203">
            <v>38344</v>
          </cell>
          <cell r="U203" t="str">
            <v>ГРП</v>
          </cell>
          <cell r="W203" t="str">
            <v>ГРП ЮК-8-9.Сп.Э-50</v>
          </cell>
          <cell r="AD203">
            <v>38320</v>
          </cell>
          <cell r="AE203">
            <v>38339</v>
          </cell>
        </row>
        <row r="204">
          <cell r="B204">
            <v>3029</v>
          </cell>
          <cell r="C204">
            <v>52</v>
          </cell>
          <cell r="F204" t="str">
            <v>УПНП</v>
          </cell>
          <cell r="G204">
            <v>260</v>
          </cell>
          <cell r="H204" t="str">
            <v>ЭЦН</v>
          </cell>
          <cell r="I204" t="str">
            <v>бд</v>
          </cell>
          <cell r="J204">
            <v>36795</v>
          </cell>
          <cell r="K204">
            <v>0</v>
          </cell>
          <cell r="L204">
            <v>0</v>
          </cell>
          <cell r="M204">
            <v>0</v>
          </cell>
          <cell r="N204">
            <v>80</v>
          </cell>
          <cell r="O204">
            <v>24.1</v>
          </cell>
          <cell r="P204">
            <v>63</v>
          </cell>
          <cell r="Q204">
            <v>80</v>
          </cell>
          <cell r="R204">
            <v>24.1</v>
          </cell>
          <cell r="S204">
            <v>62.8</v>
          </cell>
          <cell r="T204">
            <v>38335</v>
          </cell>
          <cell r="U204" t="str">
            <v>ГРП</v>
          </cell>
          <cell r="W204" t="str">
            <v>ВЦ, ПП, ГРП ЮК-10, сп. Э-80</v>
          </cell>
          <cell r="AD204">
            <v>38296</v>
          </cell>
          <cell r="AE204">
            <v>38330</v>
          </cell>
        </row>
        <row r="205">
          <cell r="B205">
            <v>3096</v>
          </cell>
          <cell r="C205">
            <v>53</v>
          </cell>
          <cell r="F205" t="str">
            <v>УПНП</v>
          </cell>
          <cell r="G205">
            <v>250</v>
          </cell>
          <cell r="H205" t="str">
            <v>ШГН</v>
          </cell>
          <cell r="I205" t="str">
            <v>бд</v>
          </cell>
          <cell r="J205">
            <v>36246</v>
          </cell>
          <cell r="K205">
            <v>0</v>
          </cell>
          <cell r="L205">
            <v>0</v>
          </cell>
          <cell r="M205">
            <v>0</v>
          </cell>
          <cell r="N205">
            <v>30</v>
          </cell>
          <cell r="O205">
            <v>7.3</v>
          </cell>
          <cell r="P205">
            <v>70</v>
          </cell>
          <cell r="Q205">
            <v>30</v>
          </cell>
          <cell r="R205">
            <v>7.3</v>
          </cell>
          <cell r="S205">
            <v>70</v>
          </cell>
          <cell r="T205">
            <v>5</v>
          </cell>
          <cell r="U205" t="str">
            <v>бдк</v>
          </cell>
          <cell r="W205" t="str">
            <v>ВЦ.Сп.Э-30</v>
          </cell>
          <cell r="AD205">
            <v>38331</v>
          </cell>
        </row>
        <row r="206">
          <cell r="B206">
            <v>5656</v>
          </cell>
          <cell r="C206">
            <v>123</v>
          </cell>
          <cell r="F206" t="str">
            <v>УПНП</v>
          </cell>
          <cell r="G206">
            <v>250</v>
          </cell>
          <cell r="H206" t="str">
            <v>ЭЦН</v>
          </cell>
          <cell r="I206" t="str">
            <v>действ.</v>
          </cell>
          <cell r="K206">
            <v>14</v>
          </cell>
          <cell r="L206">
            <v>9.9</v>
          </cell>
          <cell r="M206">
            <v>15</v>
          </cell>
          <cell r="N206">
            <v>25</v>
          </cell>
          <cell r="O206">
            <v>17.600000000000001</v>
          </cell>
          <cell r="P206">
            <v>15</v>
          </cell>
          <cell r="Q206">
            <v>11</v>
          </cell>
          <cell r="R206">
            <v>7.7</v>
          </cell>
          <cell r="S206">
            <v>13.6</v>
          </cell>
          <cell r="T206">
            <v>38340</v>
          </cell>
          <cell r="U206" t="str">
            <v>опз</v>
          </cell>
          <cell r="W206" t="str">
            <v>Интенсификация притока : осв. СН-32</v>
          </cell>
          <cell r="AD206">
            <v>37868</v>
          </cell>
          <cell r="AE206">
            <v>38335</v>
          </cell>
        </row>
        <row r="207">
          <cell r="B207">
            <v>2442</v>
          </cell>
          <cell r="C207">
            <v>37</v>
          </cell>
          <cell r="F207" t="str">
            <v>УПНП</v>
          </cell>
          <cell r="G207">
            <v>260</v>
          </cell>
          <cell r="H207" t="str">
            <v>ЭЦН</v>
          </cell>
          <cell r="I207" t="str">
            <v>нов</v>
          </cell>
          <cell r="N207">
            <v>80</v>
          </cell>
          <cell r="O207">
            <v>46.9</v>
          </cell>
          <cell r="P207">
            <v>28</v>
          </cell>
          <cell r="Q207">
            <v>80</v>
          </cell>
          <cell r="R207">
            <v>46.9</v>
          </cell>
          <cell r="S207">
            <v>70</v>
          </cell>
          <cell r="T207">
            <v>38326</v>
          </cell>
          <cell r="U207" t="str">
            <v>новая</v>
          </cell>
          <cell r="W207" t="str">
            <v>бурение,ГРП ЮК-10,осв., сп.Э-80</v>
          </cell>
          <cell r="AD207">
            <v>38308</v>
          </cell>
          <cell r="AE207">
            <v>38321</v>
          </cell>
        </row>
        <row r="208">
          <cell r="B208">
            <v>2552</v>
          </cell>
          <cell r="C208" t="str">
            <v>36б</v>
          </cell>
          <cell r="F208" t="str">
            <v>УПНП</v>
          </cell>
          <cell r="G208">
            <v>260</v>
          </cell>
          <cell r="H208" t="str">
            <v>ЭЦН</v>
          </cell>
          <cell r="I208" t="str">
            <v>нов</v>
          </cell>
          <cell r="N208">
            <v>80</v>
          </cell>
          <cell r="O208">
            <v>46.9</v>
          </cell>
          <cell r="P208">
            <v>28</v>
          </cell>
          <cell r="Q208">
            <v>80</v>
          </cell>
          <cell r="R208">
            <v>46.9</v>
          </cell>
          <cell r="S208">
            <v>70</v>
          </cell>
          <cell r="T208">
            <v>38328</v>
          </cell>
          <cell r="U208" t="str">
            <v>новая</v>
          </cell>
          <cell r="W208" t="str">
            <v>бурение,ГРП ЮК-10,осв., сп.Э-80</v>
          </cell>
          <cell r="AD208">
            <v>38308</v>
          </cell>
          <cell r="AE208">
            <v>38323</v>
          </cell>
        </row>
        <row r="209">
          <cell r="B209">
            <v>2553</v>
          </cell>
          <cell r="C209" t="str">
            <v>36б</v>
          </cell>
          <cell r="F209" t="str">
            <v>НвБН</v>
          </cell>
          <cell r="G209">
            <v>260</v>
          </cell>
          <cell r="H209" t="str">
            <v>ЭЦН</v>
          </cell>
          <cell r="I209" t="str">
            <v>действ.</v>
          </cell>
          <cell r="K209">
            <v>45</v>
          </cell>
          <cell r="L209">
            <v>31.9</v>
          </cell>
          <cell r="M209">
            <v>12.5</v>
          </cell>
          <cell r="N209">
            <v>45</v>
          </cell>
          <cell r="O209">
            <v>31.9</v>
          </cell>
          <cell r="P209">
            <v>12.5</v>
          </cell>
          <cell r="Q209">
            <v>0</v>
          </cell>
          <cell r="R209">
            <v>0</v>
          </cell>
          <cell r="S209">
            <v>0</v>
          </cell>
          <cell r="T209">
            <v>38857</v>
          </cell>
          <cell r="U209" t="str">
            <v>ЛА</v>
          </cell>
          <cell r="W209" t="str">
            <v>Извлечение ЭЦН</v>
          </cell>
          <cell r="AD209">
            <v>38308</v>
          </cell>
          <cell r="AE209">
            <v>38346</v>
          </cell>
        </row>
        <row r="210">
          <cell r="B210">
            <v>2441</v>
          </cell>
          <cell r="C210" t="str">
            <v>36б</v>
          </cell>
          <cell r="F210" t="str">
            <v>НвБН</v>
          </cell>
          <cell r="G210">
            <v>260</v>
          </cell>
          <cell r="H210" t="str">
            <v>ЭЦН</v>
          </cell>
          <cell r="I210" t="str">
            <v>нов</v>
          </cell>
          <cell r="K210">
            <v>0</v>
          </cell>
          <cell r="L210">
            <v>0</v>
          </cell>
          <cell r="M210">
            <v>0</v>
          </cell>
          <cell r="N210">
            <v>50</v>
          </cell>
          <cell r="O210">
            <v>38.700000000000003</v>
          </cell>
          <cell r="P210">
            <v>5</v>
          </cell>
          <cell r="Q210">
            <v>50</v>
          </cell>
          <cell r="R210">
            <v>38.700000000000003</v>
          </cell>
          <cell r="S210">
            <v>5</v>
          </cell>
          <cell r="T210">
            <v>38381</v>
          </cell>
          <cell r="U210" t="str">
            <v>новая</v>
          </cell>
          <cell r="W210" t="str">
            <v>бурение,ГРП ЮК-10,осв., сп.Э-80</v>
          </cell>
          <cell r="AE210">
            <v>38374</v>
          </cell>
        </row>
        <row r="211">
          <cell r="B211" t="str">
            <v>2554б</v>
          </cell>
          <cell r="C211" t="str">
            <v>36б</v>
          </cell>
          <cell r="F211" t="str">
            <v>НвБН</v>
          </cell>
          <cell r="G211">
            <v>260</v>
          </cell>
          <cell r="H211" t="str">
            <v>ЭЦН</v>
          </cell>
          <cell r="I211" t="str">
            <v>нов</v>
          </cell>
          <cell r="K211">
            <v>0</v>
          </cell>
          <cell r="L211">
            <v>0</v>
          </cell>
          <cell r="M211">
            <v>0</v>
          </cell>
          <cell r="N211">
            <v>125</v>
          </cell>
          <cell r="O211">
            <v>96.8</v>
          </cell>
          <cell r="P211">
            <v>5</v>
          </cell>
          <cell r="Q211">
            <v>125</v>
          </cell>
          <cell r="R211">
            <v>96.8</v>
          </cell>
          <cell r="S211">
            <v>5</v>
          </cell>
          <cell r="T211">
            <v>38381</v>
          </cell>
          <cell r="U211" t="str">
            <v>новая</v>
          </cell>
          <cell r="W211" t="str">
            <v>бурение,ГРП ЮК-10,осв., сп.Э-80</v>
          </cell>
          <cell r="AE211">
            <v>38374</v>
          </cell>
        </row>
        <row r="212">
          <cell r="B212">
            <v>2614</v>
          </cell>
          <cell r="C212">
            <v>157</v>
          </cell>
          <cell r="F212" t="str">
            <v>УПНПиКРС</v>
          </cell>
          <cell r="G212">
            <v>230</v>
          </cell>
          <cell r="H212" t="str">
            <v>ШГН</v>
          </cell>
          <cell r="I212" t="str">
            <v>действ.</v>
          </cell>
          <cell r="K212">
            <v>80</v>
          </cell>
          <cell r="L212">
            <v>15.6</v>
          </cell>
          <cell r="M212">
            <v>76</v>
          </cell>
          <cell r="N212">
            <v>80</v>
          </cell>
          <cell r="O212">
            <v>20.399999999999999</v>
          </cell>
          <cell r="P212">
            <v>68.7</v>
          </cell>
          <cell r="Q212">
            <v>0</v>
          </cell>
          <cell r="R212">
            <v>4.7999999999999989</v>
          </cell>
          <cell r="S212" t="e">
            <v>#DIV/0!</v>
          </cell>
          <cell r="T212">
            <v>38362</v>
          </cell>
          <cell r="U212" t="str">
            <v>ГРП</v>
          </cell>
          <cell r="V212">
            <v>2</v>
          </cell>
          <cell r="W212" t="str">
            <v>ПП.ГРП ЮК-10,сп.ЭЦН</v>
          </cell>
          <cell r="AD212">
            <v>38338</v>
          </cell>
          <cell r="AE212">
            <v>38355</v>
          </cell>
        </row>
        <row r="213">
          <cell r="B213">
            <v>5816</v>
          </cell>
          <cell r="C213">
            <v>142</v>
          </cell>
          <cell r="F213" t="str">
            <v>УПНПиКРС</v>
          </cell>
          <cell r="G213">
            <v>240</v>
          </cell>
          <cell r="H213" t="str">
            <v>ШГН</v>
          </cell>
          <cell r="I213" t="str">
            <v>бд</v>
          </cell>
          <cell r="J213">
            <v>32476</v>
          </cell>
          <cell r="K213">
            <v>0</v>
          </cell>
          <cell r="L213">
            <v>0</v>
          </cell>
          <cell r="M213">
            <v>0</v>
          </cell>
          <cell r="N213">
            <v>80</v>
          </cell>
          <cell r="O213">
            <v>19</v>
          </cell>
          <cell r="P213">
            <v>70.8</v>
          </cell>
          <cell r="Q213">
            <v>80</v>
          </cell>
          <cell r="R213">
            <v>19</v>
          </cell>
          <cell r="S213">
            <v>70.7</v>
          </cell>
          <cell r="T213">
            <v>38376</v>
          </cell>
          <cell r="U213" t="str">
            <v>ГРП</v>
          </cell>
          <cell r="W213" t="str">
            <v>ВЦ.ГИС-2,ИР ЗКЦ,ПП,ГРП ЮК-10,спуск ЭЦН</v>
          </cell>
          <cell r="AD213">
            <v>38343</v>
          </cell>
          <cell r="AE213">
            <v>38369</v>
          </cell>
        </row>
        <row r="214">
          <cell r="B214">
            <v>2916</v>
          </cell>
          <cell r="C214">
            <v>43</v>
          </cell>
          <cell r="F214" t="str">
            <v>УПНП</v>
          </cell>
          <cell r="G214">
            <v>270</v>
          </cell>
          <cell r="H214" t="str">
            <v>ШГН</v>
          </cell>
          <cell r="I214" t="str">
            <v>конс.</v>
          </cell>
          <cell r="J214">
            <v>34972</v>
          </cell>
          <cell r="K214">
            <v>0</v>
          </cell>
          <cell r="L214">
            <v>0</v>
          </cell>
          <cell r="M214">
            <v>0</v>
          </cell>
          <cell r="N214">
            <v>80</v>
          </cell>
          <cell r="O214">
            <v>24.1</v>
          </cell>
          <cell r="P214">
            <v>63</v>
          </cell>
          <cell r="Q214">
            <v>80</v>
          </cell>
          <cell r="R214">
            <v>24.1</v>
          </cell>
          <cell r="S214">
            <v>63</v>
          </cell>
          <cell r="T214">
            <v>38362</v>
          </cell>
          <cell r="U214" t="str">
            <v>ГРП</v>
          </cell>
          <cell r="W214" t="str">
            <v>ВЦ,РИР,ГИС-2,ГРП ЮК-10,осв.спуск ЭЦН</v>
          </cell>
          <cell r="AD214">
            <v>38264</v>
          </cell>
          <cell r="AE214">
            <v>38355</v>
          </cell>
        </row>
        <row r="215">
          <cell r="B215">
            <v>5250</v>
          </cell>
          <cell r="C215">
            <v>137</v>
          </cell>
          <cell r="F215" t="str">
            <v>УПНПиКРС</v>
          </cell>
          <cell r="G215">
            <v>260</v>
          </cell>
          <cell r="H215" t="str">
            <v>Фон</v>
          </cell>
          <cell r="I215" t="str">
            <v>бд</v>
          </cell>
          <cell r="J215">
            <v>31121</v>
          </cell>
          <cell r="K215">
            <v>0</v>
          </cell>
          <cell r="L215">
            <v>0</v>
          </cell>
          <cell r="M215">
            <v>0</v>
          </cell>
          <cell r="N215">
            <v>50</v>
          </cell>
          <cell r="O215">
            <v>5.3</v>
          </cell>
          <cell r="P215">
            <v>87</v>
          </cell>
          <cell r="Q215">
            <v>50</v>
          </cell>
          <cell r="R215">
            <v>5.3</v>
          </cell>
          <cell r="S215">
            <v>86.9</v>
          </cell>
          <cell r="T215">
            <v>7</v>
          </cell>
          <cell r="U215" t="str">
            <v>бдк</v>
          </cell>
          <cell r="W215" t="str">
            <v>смена фор. /ЭЦН-50</v>
          </cell>
        </row>
        <row r="216">
          <cell r="B216">
            <v>5434</v>
          </cell>
          <cell r="C216">
            <v>106</v>
          </cell>
          <cell r="F216" t="str">
            <v>УПНПиКРС</v>
          </cell>
          <cell r="G216">
            <v>255</v>
          </cell>
          <cell r="H216" t="str">
            <v>ЭЦН</v>
          </cell>
          <cell r="I216" t="str">
            <v>бд</v>
          </cell>
          <cell r="J216">
            <v>33150</v>
          </cell>
          <cell r="N216">
            <v>200</v>
          </cell>
          <cell r="Q216">
            <v>200</v>
          </cell>
          <cell r="T216">
            <v>38365</v>
          </cell>
          <cell r="U216" t="str">
            <v>НГ</v>
          </cell>
          <cell r="W216" t="str">
            <v>ОТСК,ПП,ОПЗ,ГИС-3,сп.пакера</v>
          </cell>
          <cell r="AD216">
            <v>38344</v>
          </cell>
          <cell r="AE216">
            <v>38358</v>
          </cell>
        </row>
        <row r="217">
          <cell r="B217">
            <v>5743</v>
          </cell>
          <cell r="C217">
            <v>128</v>
          </cell>
          <cell r="F217" t="str">
            <v>УПНПиКРС</v>
          </cell>
          <cell r="G217">
            <v>270</v>
          </cell>
          <cell r="H217" t="str">
            <v>нагнет.</v>
          </cell>
          <cell r="I217" t="str">
            <v>бд</v>
          </cell>
          <cell r="J217">
            <v>34535</v>
          </cell>
          <cell r="N217">
            <v>200</v>
          </cell>
          <cell r="Q217">
            <v>200</v>
          </cell>
          <cell r="T217">
            <v>3</v>
          </cell>
          <cell r="U217" t="str">
            <v>НГ</v>
          </cell>
          <cell r="W217" t="str">
            <v>ИР ЮК-11,ПП,ОПЗ,ГИС-3,сп.пакера</v>
          </cell>
        </row>
        <row r="218">
          <cell r="B218">
            <v>2858</v>
          </cell>
          <cell r="C218">
            <v>42</v>
          </cell>
          <cell r="F218" t="str">
            <v>УПНПиКРС</v>
          </cell>
          <cell r="G218">
            <v>240</v>
          </cell>
          <cell r="H218" t="str">
            <v>ЭЦН</v>
          </cell>
          <cell r="I218" t="str">
            <v>действ.</v>
          </cell>
          <cell r="K218">
            <v>151</v>
          </cell>
          <cell r="L218">
            <v>17.2</v>
          </cell>
          <cell r="M218">
            <v>86</v>
          </cell>
          <cell r="N218">
            <v>250</v>
          </cell>
          <cell r="O218">
            <v>28.6</v>
          </cell>
          <cell r="P218">
            <v>86</v>
          </cell>
          <cell r="Q218">
            <v>99</v>
          </cell>
          <cell r="R218">
            <v>11.4</v>
          </cell>
          <cell r="S218">
            <v>85.8</v>
          </cell>
          <cell r="T218">
            <v>7</v>
          </cell>
          <cell r="U218" t="str">
            <v>опт</v>
          </cell>
          <cell r="W218" t="str">
            <v>Оптимизация Э-125/250</v>
          </cell>
          <cell r="AF218">
            <v>35</v>
          </cell>
          <cell r="AG218">
            <v>-163684</v>
          </cell>
        </row>
        <row r="219">
          <cell r="B219">
            <v>4438</v>
          </cell>
          <cell r="C219" t="str">
            <v>179б</v>
          </cell>
          <cell r="F219" t="str">
            <v>УПНПиКРС</v>
          </cell>
          <cell r="G219">
            <v>240</v>
          </cell>
          <cell r="H219" t="str">
            <v>ЭЦН</v>
          </cell>
          <cell r="I219" t="str">
            <v>действ.</v>
          </cell>
          <cell r="K219">
            <v>62</v>
          </cell>
          <cell r="L219">
            <v>6.6</v>
          </cell>
          <cell r="M219">
            <v>87</v>
          </cell>
          <cell r="N219">
            <v>124.7</v>
          </cell>
          <cell r="O219">
            <v>13.2</v>
          </cell>
          <cell r="P219">
            <v>87</v>
          </cell>
          <cell r="Q219">
            <v>62.7</v>
          </cell>
          <cell r="R219">
            <v>6.6</v>
          </cell>
          <cell r="S219">
            <v>87</v>
          </cell>
          <cell r="T219">
            <v>7</v>
          </cell>
          <cell r="U219" t="str">
            <v>опт</v>
          </cell>
          <cell r="W219" t="str">
            <v>Оптимизация Э-80/125</v>
          </cell>
        </row>
        <row r="220">
          <cell r="B220">
            <v>2861</v>
          </cell>
          <cell r="C220">
            <v>127</v>
          </cell>
          <cell r="F220" t="str">
            <v>УПНПиКРС</v>
          </cell>
          <cell r="H220" t="str">
            <v>ШГН</v>
          </cell>
          <cell r="I220" t="str">
            <v>действ.</v>
          </cell>
          <cell r="J220">
            <v>35455</v>
          </cell>
          <cell r="K220">
            <v>0</v>
          </cell>
          <cell r="L220">
            <v>0</v>
          </cell>
          <cell r="M220">
            <v>0</v>
          </cell>
          <cell r="N220">
            <v>80</v>
          </cell>
          <cell r="O220">
            <v>23.7</v>
          </cell>
          <cell r="P220">
            <v>63.6</v>
          </cell>
          <cell r="Q220">
            <v>71</v>
          </cell>
          <cell r="R220">
            <v>19</v>
          </cell>
          <cell r="S220">
            <v>64</v>
          </cell>
          <cell r="T220">
            <v>38593</v>
          </cell>
          <cell r="U220" t="str">
            <v>ГРП</v>
          </cell>
          <cell r="W220" t="str">
            <v>ГРП ЮК-10</v>
          </cell>
          <cell r="Z220">
            <v>19.82</v>
          </cell>
        </row>
        <row r="221">
          <cell r="B221">
            <v>5278</v>
          </cell>
          <cell r="C221">
            <v>138</v>
          </cell>
          <cell r="F221" t="str">
            <v>УПНПиКРС</v>
          </cell>
          <cell r="G221">
            <v>270</v>
          </cell>
          <cell r="H221" t="str">
            <v>нагнет.</v>
          </cell>
          <cell r="I221" t="str">
            <v>действ.</v>
          </cell>
          <cell r="N221">
            <v>200</v>
          </cell>
          <cell r="Q221">
            <v>200</v>
          </cell>
          <cell r="T221">
            <v>38351</v>
          </cell>
          <cell r="U221" t="str">
            <v>НГ</v>
          </cell>
          <cell r="W221" t="str">
            <v>ИР ЮК-11,ПП,ОПЗ,ГИС-3,сп.пакера</v>
          </cell>
          <cell r="AD221">
            <v>38334</v>
          </cell>
          <cell r="AE221">
            <v>38348</v>
          </cell>
        </row>
        <row r="222">
          <cell r="B222">
            <v>3405</v>
          </cell>
          <cell r="C222">
            <v>68</v>
          </cell>
          <cell r="F222" t="str">
            <v>УПНП</v>
          </cell>
          <cell r="G222">
            <v>240</v>
          </cell>
          <cell r="H222" t="str">
            <v>ЭЦН</v>
          </cell>
          <cell r="I222" t="str">
            <v>бд</v>
          </cell>
          <cell r="K222">
            <v>0</v>
          </cell>
          <cell r="L222">
            <v>0</v>
          </cell>
          <cell r="M222">
            <v>0</v>
          </cell>
          <cell r="N222">
            <v>80</v>
          </cell>
          <cell r="O222">
            <v>6.5</v>
          </cell>
          <cell r="P222">
            <v>90</v>
          </cell>
          <cell r="Q222">
            <v>80</v>
          </cell>
          <cell r="R222">
            <v>6.5</v>
          </cell>
          <cell r="S222">
            <v>90</v>
          </cell>
          <cell r="T222">
            <v>38456</v>
          </cell>
          <cell r="U222" t="str">
            <v>бдк</v>
          </cell>
          <cell r="W222" t="str">
            <v>ВЗ, ОТСК,РИР Э/К,сп.Э-80</v>
          </cell>
        </row>
        <row r="223">
          <cell r="B223">
            <v>5283</v>
          </cell>
          <cell r="C223">
            <v>140</v>
          </cell>
          <cell r="F223" t="str">
            <v>УПНП</v>
          </cell>
          <cell r="G223">
            <v>250</v>
          </cell>
          <cell r="H223" t="str">
            <v>ШГН</v>
          </cell>
          <cell r="I223" t="str">
            <v>бд</v>
          </cell>
          <cell r="K223">
            <v>0</v>
          </cell>
          <cell r="L223">
            <v>0</v>
          </cell>
          <cell r="M223">
            <v>0</v>
          </cell>
          <cell r="N223">
            <v>80</v>
          </cell>
          <cell r="O223">
            <v>19</v>
          </cell>
          <cell r="P223">
            <v>70.7</v>
          </cell>
          <cell r="Q223">
            <v>80</v>
          </cell>
          <cell r="R223">
            <v>19</v>
          </cell>
          <cell r="S223">
            <v>70.7</v>
          </cell>
          <cell r="T223">
            <v>38453</v>
          </cell>
          <cell r="U223" t="str">
            <v>ГРП</v>
          </cell>
          <cell r="W223" t="str">
            <v>ВЦ,ГРП ЮК-10,сп.Э-80</v>
          </cell>
        </row>
        <row r="224">
          <cell r="B224">
            <v>3816</v>
          </cell>
          <cell r="C224">
            <v>87</v>
          </cell>
          <cell r="F224" t="str">
            <v>УПНП</v>
          </cell>
          <cell r="G224">
            <v>240</v>
          </cell>
          <cell r="H224" t="str">
            <v>ФОН</v>
          </cell>
          <cell r="I224" t="str">
            <v>конс.</v>
          </cell>
          <cell r="K224">
            <v>0</v>
          </cell>
          <cell r="L224">
            <v>0</v>
          </cell>
          <cell r="M224">
            <v>0</v>
          </cell>
          <cell r="N224">
            <v>50</v>
          </cell>
          <cell r="O224">
            <v>5.9</v>
          </cell>
          <cell r="P224">
            <v>85.4</v>
          </cell>
          <cell r="Q224">
            <v>50</v>
          </cell>
          <cell r="R224">
            <v>5.9</v>
          </cell>
          <cell r="S224">
            <v>85.4</v>
          </cell>
          <cell r="T224">
            <v>38457</v>
          </cell>
          <cell r="U224" t="str">
            <v>бдк</v>
          </cell>
          <cell r="W224" t="str">
            <v>ВЦ,ПП,сп.Э-50</v>
          </cell>
        </row>
        <row r="225">
          <cell r="B225">
            <v>2872</v>
          </cell>
          <cell r="C225">
            <v>158</v>
          </cell>
          <cell r="F225" t="str">
            <v>УПНП</v>
          </cell>
          <cell r="G225">
            <v>250</v>
          </cell>
          <cell r="H225" t="str">
            <v>ШГН</v>
          </cell>
          <cell r="I225" t="str">
            <v>бд</v>
          </cell>
          <cell r="K225">
            <v>0</v>
          </cell>
          <cell r="L225">
            <v>0</v>
          </cell>
          <cell r="M225">
            <v>0</v>
          </cell>
          <cell r="N225">
            <v>80</v>
          </cell>
          <cell r="O225">
            <v>19</v>
          </cell>
          <cell r="P225">
            <v>70.7</v>
          </cell>
          <cell r="Q225">
            <v>80</v>
          </cell>
          <cell r="R225">
            <v>19</v>
          </cell>
          <cell r="S225">
            <v>70.7</v>
          </cell>
          <cell r="T225">
            <v>38447</v>
          </cell>
          <cell r="U225" t="str">
            <v>ГРП</v>
          </cell>
          <cell r="W225" t="str">
            <v>ВЗ,ГРП ЮК-10,сп.Э-80</v>
          </cell>
        </row>
        <row r="226">
          <cell r="B226">
            <v>2870</v>
          </cell>
          <cell r="C226">
            <v>129</v>
          </cell>
          <cell r="F226" t="str">
            <v>УПНП</v>
          </cell>
          <cell r="G226">
            <v>260</v>
          </cell>
          <cell r="H226" t="str">
            <v>ЭЦН</v>
          </cell>
          <cell r="I226" t="str">
            <v>бд</v>
          </cell>
          <cell r="K226">
            <v>0</v>
          </cell>
          <cell r="L226">
            <v>0</v>
          </cell>
          <cell r="M226">
            <v>0</v>
          </cell>
          <cell r="N226">
            <v>80</v>
          </cell>
          <cell r="O226">
            <v>16</v>
          </cell>
          <cell r="P226">
            <v>75.3</v>
          </cell>
          <cell r="Q226">
            <v>80</v>
          </cell>
          <cell r="R226">
            <v>16</v>
          </cell>
          <cell r="S226">
            <v>75.3</v>
          </cell>
          <cell r="T226">
            <v>38464</v>
          </cell>
          <cell r="U226" t="str">
            <v>ГРП</v>
          </cell>
          <cell r="W226" t="str">
            <v>ЛА,ГРП ЮК-10,сп.Э-80</v>
          </cell>
        </row>
        <row r="227">
          <cell r="B227">
            <v>3218</v>
          </cell>
          <cell r="C227">
            <v>58</v>
          </cell>
          <cell r="F227" t="str">
            <v>УПНП</v>
          </cell>
          <cell r="G227">
            <v>260</v>
          </cell>
          <cell r="H227" t="str">
            <v>ШГН</v>
          </cell>
          <cell r="I227" t="str">
            <v>конс.</v>
          </cell>
          <cell r="K227">
            <v>0</v>
          </cell>
          <cell r="L227">
            <v>0</v>
          </cell>
          <cell r="M227">
            <v>0</v>
          </cell>
          <cell r="N227">
            <v>50</v>
          </cell>
          <cell r="O227">
            <v>6</v>
          </cell>
          <cell r="P227">
            <v>85.2</v>
          </cell>
          <cell r="Q227">
            <v>50</v>
          </cell>
          <cell r="R227">
            <v>6</v>
          </cell>
          <cell r="S227">
            <v>85.2</v>
          </cell>
          <cell r="T227">
            <v>38456</v>
          </cell>
          <cell r="U227" t="str">
            <v>бдк</v>
          </cell>
          <cell r="W227" t="str">
            <v>ВЦ, ПП, ОПЗ СНВ</v>
          </cell>
        </row>
        <row r="229">
          <cell r="B229">
            <v>2528</v>
          </cell>
          <cell r="C229" t="str">
            <v>36б</v>
          </cell>
          <cell r="F229" t="str">
            <v>НвБН</v>
          </cell>
          <cell r="G229">
            <v>250</v>
          </cell>
          <cell r="H229" t="str">
            <v>ЭЦН</v>
          </cell>
          <cell r="I229" t="str">
            <v>нов</v>
          </cell>
          <cell r="K229">
            <v>0</v>
          </cell>
          <cell r="L229">
            <v>0</v>
          </cell>
          <cell r="M229">
            <v>0</v>
          </cell>
          <cell r="N229">
            <v>85</v>
          </cell>
          <cell r="O229">
            <v>64</v>
          </cell>
          <cell r="P229">
            <v>7</v>
          </cell>
          <cell r="Q229">
            <v>85</v>
          </cell>
          <cell r="R229">
            <v>64</v>
          </cell>
          <cell r="S229">
            <v>8</v>
          </cell>
          <cell r="T229">
            <v>38456</v>
          </cell>
          <cell r="U229" t="str">
            <v>новая</v>
          </cell>
          <cell r="W229" t="str">
            <v>бурение,ГРП ЮК-10,осв., сп.Э-80</v>
          </cell>
          <cell r="AE229">
            <v>38411</v>
          </cell>
        </row>
        <row r="230">
          <cell r="B230">
            <v>2506</v>
          </cell>
          <cell r="C230">
            <v>37</v>
          </cell>
          <cell r="F230" t="str">
            <v>НвБН</v>
          </cell>
          <cell r="G230">
            <v>250</v>
          </cell>
          <cell r="H230" t="str">
            <v>ЭЦН</v>
          </cell>
          <cell r="I230" t="str">
            <v>нов</v>
          </cell>
          <cell r="K230">
            <v>0</v>
          </cell>
          <cell r="L230">
            <v>0</v>
          </cell>
          <cell r="M230">
            <v>0</v>
          </cell>
          <cell r="N230">
            <v>85</v>
          </cell>
          <cell r="O230">
            <v>64</v>
          </cell>
          <cell r="P230">
            <v>7</v>
          </cell>
          <cell r="Q230">
            <v>85</v>
          </cell>
          <cell r="R230">
            <v>64</v>
          </cell>
          <cell r="S230">
            <v>8</v>
          </cell>
          <cell r="T230">
            <v>38468</v>
          </cell>
          <cell r="U230" t="str">
            <v>новая</v>
          </cell>
          <cell r="W230" t="str">
            <v>бурение,ГРП ЮК-10,осв., сп.Э-80</v>
          </cell>
          <cell r="AE230">
            <v>38411</v>
          </cell>
        </row>
        <row r="231">
          <cell r="B231">
            <v>5829</v>
          </cell>
          <cell r="C231">
            <v>142</v>
          </cell>
          <cell r="F231" t="str">
            <v>ПРС</v>
          </cell>
          <cell r="H231" t="str">
            <v>ЭЦН</v>
          </cell>
          <cell r="I231" t="str">
            <v>конс.</v>
          </cell>
          <cell r="K231">
            <v>0</v>
          </cell>
          <cell r="L231">
            <v>0</v>
          </cell>
          <cell r="M231">
            <v>0</v>
          </cell>
          <cell r="N231">
            <v>30</v>
          </cell>
          <cell r="O231">
            <v>6</v>
          </cell>
          <cell r="P231">
            <v>75.3</v>
          </cell>
          <cell r="Q231">
            <v>30</v>
          </cell>
          <cell r="R231">
            <v>6</v>
          </cell>
          <cell r="S231">
            <v>75.3</v>
          </cell>
          <cell r="T231">
            <v>38462</v>
          </cell>
          <cell r="U231" t="str">
            <v>бдп</v>
          </cell>
          <cell r="W231" t="str">
            <v>ВЦ, сп.Э-30</v>
          </cell>
        </row>
        <row r="232">
          <cell r="B232">
            <v>5513</v>
          </cell>
          <cell r="C232">
            <v>114</v>
          </cell>
          <cell r="F232" t="str">
            <v>ПРС</v>
          </cell>
          <cell r="G232">
            <v>250</v>
          </cell>
          <cell r="H232" t="str">
            <v>ЭЦН</v>
          </cell>
          <cell r="I232" t="str">
            <v>действ.</v>
          </cell>
          <cell r="K232">
            <v>3</v>
          </cell>
          <cell r="L232">
            <v>0.4</v>
          </cell>
          <cell r="M232">
            <v>83</v>
          </cell>
          <cell r="N232">
            <v>30</v>
          </cell>
          <cell r="O232">
            <v>6.1</v>
          </cell>
          <cell r="P232">
            <v>75</v>
          </cell>
          <cell r="Q232">
            <v>27</v>
          </cell>
          <cell r="R232">
            <v>5.7</v>
          </cell>
          <cell r="S232">
            <v>73.900000000000006</v>
          </cell>
          <cell r="T232">
            <v>38055</v>
          </cell>
          <cell r="U232" t="str">
            <v>ВВП</v>
          </cell>
          <cell r="W232" t="str">
            <v>ДП ЮК-5,смена Э-30</v>
          </cell>
          <cell r="X232" t="str">
            <v>Ликвидация аварии (ЭЦН+НКТ)</v>
          </cell>
          <cell r="AE232">
            <v>38048</v>
          </cell>
          <cell r="AG232">
            <v>-55811</v>
          </cell>
          <cell r="AH232">
            <v>-632519</v>
          </cell>
        </row>
        <row r="233">
          <cell r="B233">
            <v>5351</v>
          </cell>
          <cell r="C233">
            <v>104</v>
          </cell>
          <cell r="F233" t="str">
            <v>УПНП</v>
          </cell>
          <cell r="G233">
            <v>270</v>
          </cell>
          <cell r="H233" t="str">
            <v>ШГН</v>
          </cell>
          <cell r="I233" t="str">
            <v>бд</v>
          </cell>
          <cell r="J233">
            <v>30869</v>
          </cell>
          <cell r="K233">
            <v>0</v>
          </cell>
          <cell r="L233">
            <v>0</v>
          </cell>
          <cell r="M233">
            <v>0</v>
          </cell>
          <cell r="N233">
            <v>50</v>
          </cell>
          <cell r="O233">
            <v>20.399999999999999</v>
          </cell>
          <cell r="P233">
            <v>50</v>
          </cell>
          <cell r="Q233">
            <v>50</v>
          </cell>
          <cell r="R233">
            <v>20.399999999999999</v>
          </cell>
          <cell r="S233">
            <v>49.6</v>
          </cell>
          <cell r="T233">
            <v>37809</v>
          </cell>
          <cell r="U233" t="str">
            <v>ЛА</v>
          </cell>
          <cell r="W233" t="str">
            <v>ВЦ, ЛА, ВЗ, ОТСК, ПП, сп.Э-50</v>
          </cell>
          <cell r="AD233">
            <v>37769</v>
          </cell>
          <cell r="AE233">
            <v>37802</v>
          </cell>
        </row>
        <row r="234">
          <cell r="B234">
            <v>2716</v>
          </cell>
          <cell r="C234">
            <v>165</v>
          </cell>
          <cell r="F234" t="str">
            <v>ПРС</v>
          </cell>
          <cell r="H234" t="str">
            <v>ЭЦН</v>
          </cell>
          <cell r="I234" t="str">
            <v>действ.</v>
          </cell>
          <cell r="K234">
            <v>38</v>
          </cell>
          <cell r="L234">
            <v>24.8</v>
          </cell>
          <cell r="M234">
            <v>20</v>
          </cell>
          <cell r="N234">
            <v>46.8</v>
          </cell>
          <cell r="O234">
            <v>30.4</v>
          </cell>
          <cell r="P234">
            <v>20.399999999999999</v>
          </cell>
          <cell r="Q234">
            <v>8.8000000000000007</v>
          </cell>
          <cell r="R234">
            <v>5.6</v>
          </cell>
          <cell r="S234">
            <v>20</v>
          </cell>
          <cell r="U234" t="str">
            <v>опт</v>
          </cell>
          <cell r="W234" t="str">
            <v>Оптимизация Э-30/50</v>
          </cell>
        </row>
        <row r="235">
          <cell r="B235">
            <v>2683</v>
          </cell>
          <cell r="C235" t="str">
            <v>145б</v>
          </cell>
          <cell r="F235" t="str">
            <v>УПНП</v>
          </cell>
          <cell r="G235">
            <v>260</v>
          </cell>
          <cell r="H235" t="str">
            <v>ЭЦН</v>
          </cell>
          <cell r="I235" t="str">
            <v>бд</v>
          </cell>
          <cell r="J235">
            <v>34648</v>
          </cell>
          <cell r="K235">
            <v>0</v>
          </cell>
          <cell r="L235">
            <v>0</v>
          </cell>
          <cell r="M235">
            <v>0</v>
          </cell>
          <cell r="N235">
            <v>30</v>
          </cell>
          <cell r="O235">
            <v>18.3</v>
          </cell>
          <cell r="P235">
            <v>25</v>
          </cell>
          <cell r="Q235">
            <v>30</v>
          </cell>
          <cell r="R235">
            <v>18.3</v>
          </cell>
          <cell r="S235">
            <v>24.7</v>
          </cell>
          <cell r="T235">
            <v>37753</v>
          </cell>
          <cell r="U235" t="str">
            <v>ЛА</v>
          </cell>
          <cell r="W235" t="str">
            <v>ВЗ,ЛА,ОПЗ ,ИДН ( ГЖ+пакер),сп Э-30</v>
          </cell>
          <cell r="AD235">
            <v>37715</v>
          </cell>
          <cell r="AE235">
            <v>37746</v>
          </cell>
        </row>
        <row r="236">
          <cell r="B236">
            <v>2784</v>
          </cell>
          <cell r="C236">
            <v>145</v>
          </cell>
          <cell r="F236" t="str">
            <v>УПНП</v>
          </cell>
          <cell r="G236">
            <v>280</v>
          </cell>
          <cell r="H236" t="str">
            <v>ф/Э</v>
          </cell>
          <cell r="I236" t="str">
            <v>бд</v>
          </cell>
          <cell r="J236">
            <v>32932</v>
          </cell>
          <cell r="K236">
            <v>0</v>
          </cell>
          <cell r="L236">
            <v>0</v>
          </cell>
          <cell r="M236">
            <v>0</v>
          </cell>
          <cell r="N236">
            <v>80</v>
          </cell>
          <cell r="O236">
            <v>19.600000000000001</v>
          </cell>
          <cell r="P236">
            <v>70</v>
          </cell>
          <cell r="Q236">
            <v>80</v>
          </cell>
          <cell r="R236">
            <v>19.600000000000001</v>
          </cell>
          <cell r="S236">
            <v>69.8</v>
          </cell>
          <cell r="T236">
            <v>37758</v>
          </cell>
          <cell r="U236" t="str">
            <v>ЛА</v>
          </cell>
          <cell r="W236" t="str">
            <v>Л.А.ПП,ОПЗ,спЭ-80</v>
          </cell>
          <cell r="AD236">
            <v>37722</v>
          </cell>
          <cell r="AE236">
            <v>37751</v>
          </cell>
        </row>
        <row r="237">
          <cell r="B237">
            <v>2756</v>
          </cell>
          <cell r="C237">
            <v>145</v>
          </cell>
          <cell r="F237" t="str">
            <v>УПНП</v>
          </cell>
          <cell r="G237">
            <v>270</v>
          </cell>
          <cell r="H237" t="str">
            <v>ЭЦН</v>
          </cell>
          <cell r="I237" t="str">
            <v>бд</v>
          </cell>
          <cell r="J237">
            <v>35786</v>
          </cell>
          <cell r="K237">
            <v>0</v>
          </cell>
          <cell r="L237">
            <v>0</v>
          </cell>
          <cell r="M237">
            <v>0</v>
          </cell>
          <cell r="N237">
            <v>50</v>
          </cell>
          <cell r="O237">
            <v>10.199999999999999</v>
          </cell>
          <cell r="P237">
            <v>75</v>
          </cell>
          <cell r="Q237">
            <v>50</v>
          </cell>
          <cell r="R237">
            <v>10.199999999999999</v>
          </cell>
          <cell r="S237">
            <v>74.8</v>
          </cell>
          <cell r="T237">
            <v>37763</v>
          </cell>
          <cell r="U237" t="str">
            <v>ЛА</v>
          </cell>
          <cell r="W237" t="str">
            <v>ЛА, ГДИ, сп.Э-80</v>
          </cell>
          <cell r="AD237">
            <v>37734</v>
          </cell>
          <cell r="AE237">
            <v>37756</v>
          </cell>
        </row>
        <row r="238">
          <cell r="B238">
            <v>2983</v>
          </cell>
          <cell r="C238">
            <v>45</v>
          </cell>
          <cell r="F238" t="str">
            <v>УПНП</v>
          </cell>
          <cell r="G238">
            <v>280</v>
          </cell>
          <cell r="H238" t="str">
            <v>Ф/Э</v>
          </cell>
          <cell r="I238" t="str">
            <v>бд</v>
          </cell>
          <cell r="J238">
            <v>34849</v>
          </cell>
          <cell r="K238">
            <v>0</v>
          </cell>
          <cell r="L238">
            <v>0</v>
          </cell>
          <cell r="M238">
            <v>0</v>
          </cell>
          <cell r="N238">
            <v>30</v>
          </cell>
          <cell r="O238">
            <v>12.2</v>
          </cell>
          <cell r="P238">
            <v>50</v>
          </cell>
          <cell r="Q238">
            <v>30</v>
          </cell>
          <cell r="R238">
            <v>12.2</v>
          </cell>
          <cell r="S238">
            <v>49.8</v>
          </cell>
          <cell r="T238">
            <v>37755</v>
          </cell>
          <cell r="U238" t="str">
            <v>ЛА</v>
          </cell>
          <cell r="W238" t="str">
            <v>ЛА,ВЗ ГЖ,ПП,сп Э-30</v>
          </cell>
          <cell r="AD238">
            <v>37722</v>
          </cell>
          <cell r="AE238">
            <v>37748</v>
          </cell>
        </row>
        <row r="239">
          <cell r="B239">
            <v>3214</v>
          </cell>
          <cell r="C239" t="str">
            <v>55б</v>
          </cell>
          <cell r="F239" t="str">
            <v>УПНП</v>
          </cell>
          <cell r="G239">
            <v>270</v>
          </cell>
          <cell r="H239" t="str">
            <v>фон</v>
          </cell>
          <cell r="I239" t="str">
            <v>бд</v>
          </cell>
          <cell r="J239">
            <v>35065</v>
          </cell>
          <cell r="K239">
            <v>0</v>
          </cell>
          <cell r="L239">
            <v>0</v>
          </cell>
          <cell r="M239">
            <v>0</v>
          </cell>
          <cell r="N239">
            <v>50</v>
          </cell>
          <cell r="O239">
            <v>18</v>
          </cell>
          <cell r="P239">
            <v>55.6</v>
          </cell>
          <cell r="Q239">
            <v>50</v>
          </cell>
          <cell r="R239">
            <v>18</v>
          </cell>
          <cell r="S239">
            <v>55.6</v>
          </cell>
          <cell r="T239">
            <v>38686</v>
          </cell>
          <cell r="U239" t="str">
            <v>ГРП</v>
          </cell>
          <cell r="W239" t="str">
            <v>ВЦ, ДП ЮК-10,ГРП ЮК10-11</v>
          </cell>
          <cell r="AD239">
            <v>37736</v>
          </cell>
          <cell r="AE239">
            <v>37756</v>
          </cell>
        </row>
        <row r="240">
          <cell r="B240">
            <v>3249</v>
          </cell>
          <cell r="C240">
            <v>70</v>
          </cell>
          <cell r="F240" t="str">
            <v>УПНП</v>
          </cell>
          <cell r="G240">
            <v>282</v>
          </cell>
          <cell r="H240" t="str">
            <v>Ф/Э</v>
          </cell>
          <cell r="I240" t="str">
            <v>конс.</v>
          </cell>
          <cell r="J240">
            <v>33878</v>
          </cell>
          <cell r="K240">
            <v>0</v>
          </cell>
          <cell r="L240">
            <v>0</v>
          </cell>
          <cell r="M240">
            <v>0</v>
          </cell>
          <cell r="N240">
            <v>30</v>
          </cell>
          <cell r="O240">
            <v>9.8000000000000007</v>
          </cell>
          <cell r="P240">
            <v>60</v>
          </cell>
          <cell r="Q240">
            <v>30</v>
          </cell>
          <cell r="R240">
            <v>9.8000000000000007</v>
          </cell>
          <cell r="S240">
            <v>59.7</v>
          </cell>
          <cell r="T240">
            <v>37755</v>
          </cell>
          <cell r="U240" t="str">
            <v>ВВ</v>
          </cell>
          <cell r="W240" t="str">
            <v>ВЦ, ВЗ, ПП ЮК-10, ДП ЮК-11</v>
          </cell>
          <cell r="AD240">
            <v>37719</v>
          </cell>
          <cell r="AE240">
            <v>37748</v>
          </cell>
        </row>
        <row r="241">
          <cell r="B241">
            <v>11054</v>
          </cell>
          <cell r="C241" t="str">
            <v>100б</v>
          </cell>
          <cell r="F241" t="str">
            <v>УПНП</v>
          </cell>
          <cell r="G241">
            <v>230</v>
          </cell>
          <cell r="H241" t="str">
            <v>фон</v>
          </cell>
          <cell r="I241" t="str">
            <v>конс.</v>
          </cell>
          <cell r="J241">
            <v>32874</v>
          </cell>
          <cell r="K241">
            <v>0</v>
          </cell>
          <cell r="L241">
            <v>0</v>
          </cell>
          <cell r="M241">
            <v>0</v>
          </cell>
          <cell r="N241">
            <v>30</v>
          </cell>
          <cell r="O241">
            <v>12.2</v>
          </cell>
          <cell r="P241">
            <v>50</v>
          </cell>
          <cell r="Q241">
            <v>30</v>
          </cell>
          <cell r="R241">
            <v>12.2</v>
          </cell>
          <cell r="S241">
            <v>49.8</v>
          </cell>
          <cell r="T241">
            <v>37757</v>
          </cell>
          <cell r="U241" t="str">
            <v>мд</v>
          </cell>
          <cell r="W241" t="str">
            <v>ВЦ,ВЗ,ПП ЮК-10 ПК-105С,ОПЗ,сп Э-30</v>
          </cell>
          <cell r="AD241">
            <v>37718</v>
          </cell>
          <cell r="AE241">
            <v>37750</v>
          </cell>
        </row>
        <row r="242">
          <cell r="B242">
            <v>11053</v>
          </cell>
          <cell r="C242" t="str">
            <v>100б</v>
          </cell>
          <cell r="F242" t="str">
            <v>УПНП</v>
          </cell>
          <cell r="G242">
            <v>230</v>
          </cell>
          <cell r="H242" t="str">
            <v>ЭЦН</v>
          </cell>
          <cell r="I242" t="str">
            <v>бд</v>
          </cell>
          <cell r="J242">
            <v>35957</v>
          </cell>
          <cell r="K242">
            <v>0</v>
          </cell>
          <cell r="L242">
            <v>0</v>
          </cell>
          <cell r="M242">
            <v>0</v>
          </cell>
          <cell r="N242">
            <v>30</v>
          </cell>
          <cell r="O242">
            <v>12.2</v>
          </cell>
          <cell r="P242">
            <v>50</v>
          </cell>
          <cell r="Q242">
            <v>30</v>
          </cell>
          <cell r="R242">
            <v>12.2</v>
          </cell>
          <cell r="S242">
            <v>49.8</v>
          </cell>
          <cell r="T242">
            <v>37763</v>
          </cell>
          <cell r="U242" t="str">
            <v>ЛА</v>
          </cell>
          <cell r="W242" t="str">
            <v xml:space="preserve">ЛА, ПП,ОПЗ, сп Э-30 </v>
          </cell>
          <cell r="AD242">
            <v>37735</v>
          </cell>
          <cell r="AE242">
            <v>37756</v>
          </cell>
        </row>
        <row r="243">
          <cell r="B243">
            <v>2917</v>
          </cell>
          <cell r="C243">
            <v>43</v>
          </cell>
          <cell r="F243" t="str">
            <v>УПНП</v>
          </cell>
          <cell r="G243">
            <v>275</v>
          </cell>
          <cell r="H243" t="str">
            <v>ЭЦН</v>
          </cell>
          <cell r="I243" t="str">
            <v>конс.</v>
          </cell>
          <cell r="J243">
            <v>34029</v>
          </cell>
          <cell r="K243">
            <v>0</v>
          </cell>
          <cell r="L243">
            <v>0</v>
          </cell>
          <cell r="M243">
            <v>0</v>
          </cell>
          <cell r="N243">
            <v>30</v>
          </cell>
          <cell r="O243">
            <v>9.8000000000000007</v>
          </cell>
          <cell r="P243">
            <v>60</v>
          </cell>
          <cell r="Q243">
            <v>30</v>
          </cell>
          <cell r="R243">
            <v>9.8000000000000007</v>
          </cell>
          <cell r="S243">
            <v>59.7</v>
          </cell>
          <cell r="T243">
            <v>37784</v>
          </cell>
          <cell r="U243" t="str">
            <v>ВЦ</v>
          </cell>
          <cell r="W243" t="str">
            <v>ВЦ,ВЗ МШУ,ГДИ,спуск Э-30</v>
          </cell>
          <cell r="AD243">
            <v>37757</v>
          </cell>
          <cell r="AE243">
            <v>37777</v>
          </cell>
        </row>
        <row r="244">
          <cell r="B244">
            <v>5354</v>
          </cell>
          <cell r="C244">
            <v>105</v>
          </cell>
          <cell r="F244" t="str">
            <v>УПНП</v>
          </cell>
          <cell r="G244">
            <v>280</v>
          </cell>
          <cell r="H244" t="str">
            <v>ЭЦН</v>
          </cell>
          <cell r="I244" t="str">
            <v>бд</v>
          </cell>
          <cell r="J244">
            <v>35111</v>
          </cell>
          <cell r="K244">
            <v>0</v>
          </cell>
          <cell r="L244">
            <v>0</v>
          </cell>
          <cell r="M244">
            <v>0</v>
          </cell>
          <cell r="N244">
            <v>80</v>
          </cell>
          <cell r="O244">
            <v>16.3</v>
          </cell>
          <cell r="P244">
            <v>75</v>
          </cell>
          <cell r="Q244">
            <v>80</v>
          </cell>
          <cell r="R244">
            <v>16.3</v>
          </cell>
          <cell r="S244">
            <v>74.8</v>
          </cell>
          <cell r="T244">
            <v>37804</v>
          </cell>
          <cell r="U244" t="str">
            <v>ЛА</v>
          </cell>
          <cell r="W244" t="str">
            <v>Извл.ЭЦН,ПП,спуск ЭЦН</v>
          </cell>
          <cell r="AD244">
            <v>37763</v>
          </cell>
          <cell r="AE244">
            <v>37797</v>
          </cell>
        </row>
        <row r="245">
          <cell r="B245">
            <v>5353</v>
          </cell>
          <cell r="C245">
            <v>105</v>
          </cell>
          <cell r="F245" t="str">
            <v>УПНП</v>
          </cell>
          <cell r="G245">
            <v>280</v>
          </cell>
          <cell r="H245" t="str">
            <v>ЭЦН</v>
          </cell>
          <cell r="I245" t="str">
            <v>бд</v>
          </cell>
          <cell r="J245">
            <v>34458</v>
          </cell>
          <cell r="K245">
            <v>0</v>
          </cell>
          <cell r="L245">
            <v>0</v>
          </cell>
          <cell r="M245">
            <v>0</v>
          </cell>
          <cell r="N245">
            <v>80</v>
          </cell>
          <cell r="O245">
            <v>16.3</v>
          </cell>
          <cell r="P245">
            <v>75</v>
          </cell>
          <cell r="Q245">
            <v>80</v>
          </cell>
          <cell r="R245">
            <v>16.3</v>
          </cell>
          <cell r="S245">
            <v>74.8</v>
          </cell>
          <cell r="T245">
            <v>7</v>
          </cell>
          <cell r="U245" t="str">
            <v>ЛА</v>
          </cell>
          <cell r="W245" t="str">
            <v>Извл.ЭЦН,ОТСК,ПП,спуск ЭЦН</v>
          </cell>
          <cell r="AD245">
            <v>37786</v>
          </cell>
        </row>
        <row r="246">
          <cell r="B246">
            <v>2893</v>
          </cell>
          <cell r="C246">
            <v>158</v>
          </cell>
          <cell r="F246" t="str">
            <v>УПНП</v>
          </cell>
          <cell r="G246">
            <v>240</v>
          </cell>
          <cell r="H246" t="str">
            <v>ШГН</v>
          </cell>
          <cell r="I246" t="str">
            <v>конс.</v>
          </cell>
          <cell r="J246">
            <v>34973</v>
          </cell>
          <cell r="K246">
            <v>0</v>
          </cell>
          <cell r="L246">
            <v>0</v>
          </cell>
          <cell r="M246">
            <v>0</v>
          </cell>
          <cell r="N246">
            <v>30</v>
          </cell>
          <cell r="O246">
            <v>12</v>
          </cell>
          <cell r="P246">
            <v>51</v>
          </cell>
          <cell r="Q246">
            <v>30</v>
          </cell>
          <cell r="R246">
            <v>12</v>
          </cell>
          <cell r="S246">
            <v>50.6</v>
          </cell>
          <cell r="T246">
            <v>37803</v>
          </cell>
          <cell r="U246" t="str">
            <v>вв</v>
          </cell>
          <cell r="W246" t="str">
            <v>ВЦ.ИР ЮК-10,Испыт.Bg+Ab</v>
          </cell>
          <cell r="AD246">
            <v>37767</v>
          </cell>
          <cell r="AE246">
            <v>37796</v>
          </cell>
        </row>
        <row r="247">
          <cell r="B247">
            <v>5532</v>
          </cell>
          <cell r="C247">
            <v>119</v>
          </cell>
          <cell r="F247" t="str">
            <v>УПНП</v>
          </cell>
          <cell r="G247">
            <v>230</v>
          </cell>
          <cell r="H247" t="str">
            <v>ЭЦН</v>
          </cell>
          <cell r="I247" t="str">
            <v>действ.</v>
          </cell>
          <cell r="J247">
            <v>35218</v>
          </cell>
          <cell r="K247">
            <v>10</v>
          </cell>
          <cell r="L247">
            <v>0.5</v>
          </cell>
          <cell r="M247">
            <v>94</v>
          </cell>
          <cell r="N247">
            <v>80</v>
          </cell>
          <cell r="O247">
            <v>23.5</v>
          </cell>
          <cell r="P247">
            <v>64</v>
          </cell>
          <cell r="Q247">
            <v>70</v>
          </cell>
          <cell r="R247">
            <v>23</v>
          </cell>
          <cell r="S247">
            <v>59.4</v>
          </cell>
          <cell r="T247">
            <v>38160</v>
          </cell>
          <cell r="U247" t="str">
            <v>ГРП</v>
          </cell>
          <cell r="W247" t="str">
            <v>ОТСК,ГРП ЮК-10,сп.Э-80</v>
          </cell>
          <cell r="AD247">
            <v>37774</v>
          </cell>
          <cell r="AE247">
            <v>37795</v>
          </cell>
        </row>
        <row r="248">
          <cell r="B248">
            <v>5675</v>
          </cell>
          <cell r="C248">
            <v>126</v>
          </cell>
          <cell r="F248" t="str">
            <v>УПНП</v>
          </cell>
          <cell r="G248">
            <v>250</v>
          </cell>
          <cell r="H248" t="str">
            <v>ШГН</v>
          </cell>
          <cell r="I248" t="str">
            <v>конс.</v>
          </cell>
          <cell r="J248">
            <v>35585</v>
          </cell>
          <cell r="K248">
            <v>0</v>
          </cell>
          <cell r="L248">
            <v>0</v>
          </cell>
          <cell r="M248">
            <v>0</v>
          </cell>
          <cell r="N248">
            <v>30</v>
          </cell>
          <cell r="O248">
            <v>12.2</v>
          </cell>
          <cell r="P248">
            <v>50</v>
          </cell>
          <cell r="Q248">
            <v>30</v>
          </cell>
          <cell r="R248">
            <v>12.2</v>
          </cell>
          <cell r="S248">
            <v>49.8</v>
          </cell>
          <cell r="T248">
            <v>37768</v>
          </cell>
          <cell r="U248" t="str">
            <v>ОПЗ</v>
          </cell>
          <cell r="W248" t="str">
            <v>ВЦ,ПП ЮК-10,ОПЗ,ГИС-2,сп Э-30</v>
          </cell>
          <cell r="AD248">
            <v>37739</v>
          </cell>
          <cell r="AE248">
            <v>37761</v>
          </cell>
        </row>
        <row r="249">
          <cell r="B249" t="str">
            <v>5484б</v>
          </cell>
          <cell r="C249">
            <v>115</v>
          </cell>
          <cell r="F249" t="str">
            <v>УПНП</v>
          </cell>
          <cell r="G249">
            <v>220</v>
          </cell>
          <cell r="H249" t="str">
            <v>ЭЦН</v>
          </cell>
          <cell r="I249" t="str">
            <v>действ.</v>
          </cell>
          <cell r="T249">
            <v>37841</v>
          </cell>
          <cell r="U249" t="str">
            <v>нг</v>
          </cell>
          <cell r="W249" t="str">
            <v>Перевод в ППД</v>
          </cell>
          <cell r="AD249">
            <v>37827</v>
          </cell>
          <cell r="AE249">
            <v>37834</v>
          </cell>
        </row>
        <row r="250">
          <cell r="B250">
            <v>5546</v>
          </cell>
          <cell r="C250">
            <v>115</v>
          </cell>
          <cell r="F250" t="str">
            <v>УПНП</v>
          </cell>
          <cell r="G250">
            <v>240</v>
          </cell>
          <cell r="H250" t="str">
            <v>нагн.</v>
          </cell>
          <cell r="I250" t="str">
            <v>б/д</v>
          </cell>
          <cell r="J250">
            <v>34261</v>
          </cell>
          <cell r="K250">
            <v>0</v>
          </cell>
          <cell r="L250">
            <v>0</v>
          </cell>
          <cell r="M250">
            <v>0</v>
          </cell>
          <cell r="N250">
            <v>37</v>
          </cell>
          <cell r="O250">
            <v>28.6</v>
          </cell>
          <cell r="P250">
            <v>5</v>
          </cell>
          <cell r="Q250">
            <v>37</v>
          </cell>
          <cell r="R250">
            <v>28.6</v>
          </cell>
          <cell r="S250">
            <v>5</v>
          </cell>
          <cell r="T250">
            <v>37804</v>
          </cell>
          <cell r="U250" t="str">
            <v>ГРП</v>
          </cell>
          <cell r="W250" t="str">
            <v xml:space="preserve">ОТСК.Изоляция ЮК10.ГРП ЮК-2 </v>
          </cell>
          <cell r="AD250">
            <v>37742</v>
          </cell>
          <cell r="AE250">
            <v>37797</v>
          </cell>
        </row>
        <row r="251">
          <cell r="B251">
            <v>3659</v>
          </cell>
          <cell r="C251" t="str">
            <v>76б</v>
          </cell>
          <cell r="F251" t="str">
            <v>УПНП</v>
          </cell>
          <cell r="G251">
            <v>260</v>
          </cell>
          <cell r="H251" t="str">
            <v>ЭЦН</v>
          </cell>
          <cell r="I251" t="str">
            <v>бд</v>
          </cell>
          <cell r="J251">
            <v>35214</v>
          </cell>
          <cell r="K251">
            <v>0</v>
          </cell>
          <cell r="L251">
            <v>0</v>
          </cell>
          <cell r="M251">
            <v>0</v>
          </cell>
          <cell r="N251">
            <v>125</v>
          </cell>
          <cell r="O251">
            <v>7.1</v>
          </cell>
          <cell r="P251">
            <v>93</v>
          </cell>
          <cell r="Q251">
            <v>125</v>
          </cell>
          <cell r="R251">
            <v>7.1</v>
          </cell>
          <cell r="S251">
            <v>93</v>
          </cell>
          <cell r="T251">
            <v>37784</v>
          </cell>
          <cell r="U251" t="str">
            <v>ВВ</v>
          </cell>
          <cell r="W251" t="str">
            <v>ВЦ,ДП КВ.СКО.ГДИ.Спуск Э-125.</v>
          </cell>
          <cell r="AD251">
            <v>37751</v>
          </cell>
          <cell r="AE251">
            <v>37777</v>
          </cell>
        </row>
        <row r="252">
          <cell r="B252">
            <v>3009</v>
          </cell>
          <cell r="C252">
            <v>51</v>
          </cell>
          <cell r="F252" t="str">
            <v>УПНП</v>
          </cell>
          <cell r="G252">
            <v>250</v>
          </cell>
          <cell r="H252" t="str">
            <v>ЭЦН</v>
          </cell>
          <cell r="I252" t="str">
            <v>действ.</v>
          </cell>
          <cell r="K252">
            <v>0</v>
          </cell>
          <cell r="L252">
            <v>0</v>
          </cell>
          <cell r="M252">
            <v>0</v>
          </cell>
          <cell r="N252">
            <v>30</v>
          </cell>
          <cell r="O252">
            <v>12</v>
          </cell>
          <cell r="P252">
            <v>51</v>
          </cell>
          <cell r="Q252">
            <v>30</v>
          </cell>
          <cell r="R252">
            <v>12</v>
          </cell>
          <cell r="S252">
            <v>50.6</v>
          </cell>
          <cell r="T252">
            <v>37833</v>
          </cell>
          <cell r="U252" t="str">
            <v>ВВ</v>
          </cell>
          <cell r="W252" t="str">
            <v>ГРП ЮК-1,освоение</v>
          </cell>
          <cell r="AD252">
            <v>37811</v>
          </cell>
          <cell r="AE252">
            <v>37826</v>
          </cell>
        </row>
        <row r="253">
          <cell r="B253">
            <v>2838</v>
          </cell>
          <cell r="C253">
            <v>124</v>
          </cell>
          <cell r="F253" t="str">
            <v>УПНП</v>
          </cell>
          <cell r="G253">
            <v>260</v>
          </cell>
          <cell r="H253" t="str">
            <v>шгн</v>
          </cell>
          <cell r="I253" t="str">
            <v>конс.</v>
          </cell>
          <cell r="J253">
            <v>35705</v>
          </cell>
          <cell r="K253">
            <v>0</v>
          </cell>
          <cell r="L253">
            <v>0</v>
          </cell>
          <cell r="M253">
            <v>0</v>
          </cell>
          <cell r="N253">
            <v>50</v>
          </cell>
          <cell r="O253">
            <v>9.8000000000000007</v>
          </cell>
          <cell r="P253">
            <v>76</v>
          </cell>
          <cell r="Q253">
            <v>50</v>
          </cell>
          <cell r="R253">
            <v>9.8000000000000007</v>
          </cell>
          <cell r="S253">
            <v>75.8</v>
          </cell>
          <cell r="T253">
            <v>37946</v>
          </cell>
          <cell r="U253" t="str">
            <v>ВЦ</v>
          </cell>
          <cell r="W253" t="str">
            <v>ВЦ.ЛА.ПП ЮК10.Сп.Э-50</v>
          </cell>
          <cell r="AD253">
            <v>37917</v>
          </cell>
          <cell r="AE253">
            <v>37939</v>
          </cell>
        </row>
        <row r="254">
          <cell r="B254">
            <v>5472</v>
          </cell>
          <cell r="C254">
            <v>108</v>
          </cell>
          <cell r="F254" t="str">
            <v>УПНП</v>
          </cell>
          <cell r="G254">
            <v>275</v>
          </cell>
          <cell r="H254" t="str">
            <v>ЭЦН</v>
          </cell>
          <cell r="I254" t="str">
            <v>б/д пр.л.</v>
          </cell>
          <cell r="J254">
            <v>34274</v>
          </cell>
          <cell r="K254">
            <v>0</v>
          </cell>
          <cell r="L254">
            <v>0</v>
          </cell>
          <cell r="M254">
            <v>0</v>
          </cell>
          <cell r="N254">
            <v>50</v>
          </cell>
          <cell r="O254">
            <v>18</v>
          </cell>
          <cell r="P254">
            <v>55.6</v>
          </cell>
          <cell r="Q254">
            <v>50</v>
          </cell>
          <cell r="R254">
            <v>18</v>
          </cell>
          <cell r="S254">
            <v>55.6</v>
          </cell>
          <cell r="T254">
            <v>38836</v>
          </cell>
          <cell r="U254" t="str">
            <v>ГРП</v>
          </cell>
          <cell r="W254" t="str">
            <v>ГИС-2,РИР ЗКЦ,ГРП ЮК-10,сп.Э-80</v>
          </cell>
          <cell r="AD254">
            <v>37898</v>
          </cell>
          <cell r="AE254">
            <v>37951</v>
          </cell>
        </row>
        <row r="255">
          <cell r="B255">
            <v>5522</v>
          </cell>
          <cell r="C255">
            <v>117</v>
          </cell>
          <cell r="F255" t="str">
            <v>УПНП</v>
          </cell>
          <cell r="G255">
            <v>264</v>
          </cell>
          <cell r="H255" t="str">
            <v>шгн</v>
          </cell>
          <cell r="I255" t="str">
            <v>конс.</v>
          </cell>
          <cell r="J255">
            <v>34669</v>
          </cell>
          <cell r="K255">
            <v>0</v>
          </cell>
          <cell r="L255">
            <v>0</v>
          </cell>
          <cell r="M255">
            <v>0</v>
          </cell>
          <cell r="N255">
            <v>50</v>
          </cell>
          <cell r="O255">
            <v>9.8000000000000007</v>
          </cell>
          <cell r="P255">
            <v>76</v>
          </cell>
          <cell r="Q255">
            <v>50</v>
          </cell>
          <cell r="R255">
            <v>9.8000000000000007</v>
          </cell>
          <cell r="S255">
            <v>75.8</v>
          </cell>
          <cell r="T255">
            <v>37968</v>
          </cell>
          <cell r="U255" t="str">
            <v>ВЦ</v>
          </cell>
          <cell r="W255" t="str">
            <v>ВЦ.ВЗ.ПП ЮК10.сп.Э-30</v>
          </cell>
          <cell r="AD255">
            <v>37929</v>
          </cell>
          <cell r="AE255">
            <v>37961</v>
          </cell>
        </row>
        <row r="256">
          <cell r="B256" t="str">
            <v>5491б</v>
          </cell>
          <cell r="C256">
            <v>117</v>
          </cell>
          <cell r="F256" t="str">
            <v>УПНП</v>
          </cell>
          <cell r="G256">
            <v>270</v>
          </cell>
          <cell r="H256" t="str">
            <v>Ф/Ш</v>
          </cell>
          <cell r="I256" t="str">
            <v>конс.</v>
          </cell>
          <cell r="J256">
            <v>33786</v>
          </cell>
          <cell r="K256">
            <v>0</v>
          </cell>
          <cell r="L256">
            <v>0</v>
          </cell>
          <cell r="M256">
            <v>0</v>
          </cell>
          <cell r="N256">
            <v>80</v>
          </cell>
          <cell r="O256">
            <v>22.8</v>
          </cell>
          <cell r="P256">
            <v>65</v>
          </cell>
          <cell r="Q256">
            <v>80</v>
          </cell>
          <cell r="R256">
            <v>22.8</v>
          </cell>
          <cell r="S256">
            <v>64.8</v>
          </cell>
          <cell r="T256">
            <v>38237</v>
          </cell>
          <cell r="U256" t="str">
            <v>ГРП</v>
          </cell>
          <cell r="W256" t="str">
            <v>,</v>
          </cell>
          <cell r="AD256">
            <v>38213</v>
          </cell>
          <cell r="AE256">
            <v>38230</v>
          </cell>
        </row>
        <row r="257">
          <cell r="B257">
            <v>2668</v>
          </cell>
          <cell r="C257" t="str">
            <v>160б</v>
          </cell>
          <cell r="F257" t="str">
            <v>УПНП</v>
          </cell>
          <cell r="G257">
            <v>270</v>
          </cell>
          <cell r="H257" t="str">
            <v>ШГН</v>
          </cell>
          <cell r="I257" t="str">
            <v>конс.</v>
          </cell>
          <cell r="J257">
            <v>34243</v>
          </cell>
          <cell r="K257">
            <v>0</v>
          </cell>
          <cell r="L257">
            <v>0</v>
          </cell>
          <cell r="M257">
            <v>0</v>
          </cell>
          <cell r="N257">
            <v>50</v>
          </cell>
          <cell r="O257">
            <v>9.8000000000000007</v>
          </cell>
          <cell r="P257">
            <v>76</v>
          </cell>
          <cell r="Q257">
            <v>50</v>
          </cell>
          <cell r="R257">
            <v>9.8000000000000007</v>
          </cell>
          <cell r="S257">
            <v>75.8</v>
          </cell>
          <cell r="T257">
            <v>37932</v>
          </cell>
          <cell r="U257" t="str">
            <v>ВВ</v>
          </cell>
          <cell r="V257">
            <v>4</v>
          </cell>
          <cell r="W257" t="str">
            <v>ВЗ.ПП.ДП ЮК-11</v>
          </cell>
          <cell r="Y257" t="str">
            <v>Полёт нкт, МСУ+проволка+ловитель</v>
          </cell>
          <cell r="AD257">
            <v>37906</v>
          </cell>
          <cell r="AE257">
            <v>37925</v>
          </cell>
          <cell r="AF257">
            <v>45</v>
          </cell>
        </row>
        <row r="258">
          <cell r="B258">
            <v>2966</v>
          </cell>
          <cell r="C258">
            <v>45</v>
          </cell>
          <cell r="F258" t="str">
            <v>УПНП</v>
          </cell>
          <cell r="G258">
            <v>290</v>
          </cell>
          <cell r="H258" t="str">
            <v>нагнет.</v>
          </cell>
          <cell r="I258" t="str">
            <v>конс.</v>
          </cell>
          <cell r="K258">
            <v>0</v>
          </cell>
          <cell r="L258">
            <v>0</v>
          </cell>
          <cell r="M258">
            <v>0</v>
          </cell>
          <cell r="N258">
            <v>50</v>
          </cell>
          <cell r="O258">
            <v>8.1999999999999993</v>
          </cell>
          <cell r="P258">
            <v>80</v>
          </cell>
          <cell r="Q258">
            <v>50</v>
          </cell>
          <cell r="R258">
            <v>8.1999999999999993</v>
          </cell>
          <cell r="S258">
            <v>79.8</v>
          </cell>
          <cell r="T258">
            <v>38171</v>
          </cell>
          <cell r="U258" t="str">
            <v>бдк</v>
          </cell>
          <cell r="W258" t="str">
            <v>ВЦ.ПП ЮК-10.ГИС-2.Сп.Э-50</v>
          </cell>
        </row>
        <row r="259">
          <cell r="B259">
            <v>5408</v>
          </cell>
          <cell r="C259">
            <v>105</v>
          </cell>
          <cell r="F259" t="str">
            <v>УПНП</v>
          </cell>
          <cell r="G259">
            <v>280</v>
          </cell>
          <cell r="H259" t="str">
            <v>ШГН</v>
          </cell>
          <cell r="I259" t="str">
            <v>бд</v>
          </cell>
          <cell r="J259">
            <v>36716</v>
          </cell>
          <cell r="K259">
            <v>0</v>
          </cell>
          <cell r="L259">
            <v>0</v>
          </cell>
          <cell r="M259">
            <v>0</v>
          </cell>
          <cell r="N259">
            <v>80</v>
          </cell>
          <cell r="O259">
            <v>22.8</v>
          </cell>
          <cell r="P259">
            <v>65</v>
          </cell>
          <cell r="Q259">
            <v>80</v>
          </cell>
          <cell r="R259">
            <v>22.8</v>
          </cell>
          <cell r="S259">
            <v>64.8</v>
          </cell>
          <cell r="T259">
            <v>38252</v>
          </cell>
          <cell r="U259" t="str">
            <v>ГРП</v>
          </cell>
          <cell r="W259" t="str">
            <v>ВЦ.ПП ЮК-10.ГРП.Сп.Э-80</v>
          </cell>
          <cell r="AD259">
            <v>38219</v>
          </cell>
          <cell r="AE259">
            <v>38245</v>
          </cell>
        </row>
        <row r="260">
          <cell r="B260">
            <v>2984</v>
          </cell>
          <cell r="C260">
            <v>45</v>
          </cell>
          <cell r="F260" t="str">
            <v>УПНП</v>
          </cell>
          <cell r="G260">
            <v>270</v>
          </cell>
          <cell r="H260" t="str">
            <v>ШГН</v>
          </cell>
          <cell r="I260" t="str">
            <v>бд</v>
          </cell>
          <cell r="J260">
            <v>34080</v>
          </cell>
          <cell r="K260">
            <v>0</v>
          </cell>
          <cell r="L260">
            <v>0</v>
          </cell>
          <cell r="M260">
            <v>0</v>
          </cell>
          <cell r="N260">
            <v>80</v>
          </cell>
          <cell r="O260">
            <v>22.8</v>
          </cell>
          <cell r="P260">
            <v>65</v>
          </cell>
          <cell r="Q260">
            <v>80</v>
          </cell>
          <cell r="R260">
            <v>22.8</v>
          </cell>
          <cell r="S260">
            <v>64.8</v>
          </cell>
          <cell r="T260">
            <v>38247</v>
          </cell>
          <cell r="U260" t="str">
            <v>ГРП</v>
          </cell>
          <cell r="W260" t="str">
            <v>ВЦ.ЛА.ПП ЮК10.ГРП.Сп.Э-80</v>
          </cell>
          <cell r="AD260">
            <v>38214</v>
          </cell>
          <cell r="AE260">
            <v>38240</v>
          </cell>
        </row>
        <row r="261">
          <cell r="B261">
            <v>5676</v>
          </cell>
          <cell r="C261">
            <v>125</v>
          </cell>
          <cell r="F261" t="str">
            <v>УПНП</v>
          </cell>
          <cell r="G261">
            <v>270</v>
          </cell>
          <cell r="H261" t="str">
            <v>нагн.</v>
          </cell>
          <cell r="I261" t="str">
            <v>бд</v>
          </cell>
          <cell r="J261">
            <v>32265</v>
          </cell>
          <cell r="T261">
            <v>38240</v>
          </cell>
          <cell r="U261" t="str">
            <v>нг</v>
          </cell>
          <cell r="W261" t="str">
            <v>Рем.уст.ВЗ.ОТСК.ПП ЮК-10.ОПЗ</v>
          </cell>
        </row>
        <row r="262">
          <cell r="B262">
            <v>3120</v>
          </cell>
          <cell r="C262">
            <v>54</v>
          </cell>
          <cell r="F262" t="str">
            <v>УПНП</v>
          </cell>
          <cell r="G262">
            <v>260</v>
          </cell>
          <cell r="H262" t="str">
            <v>ШГН</v>
          </cell>
          <cell r="I262" t="str">
            <v>бд</v>
          </cell>
          <cell r="J262">
            <v>34270</v>
          </cell>
          <cell r="K262">
            <v>0</v>
          </cell>
          <cell r="L262">
            <v>0</v>
          </cell>
          <cell r="M262">
            <v>0</v>
          </cell>
          <cell r="N262">
            <v>50</v>
          </cell>
          <cell r="O262">
            <v>8.1999999999999993</v>
          </cell>
          <cell r="P262">
            <v>80</v>
          </cell>
          <cell r="Q262">
            <v>50</v>
          </cell>
          <cell r="R262">
            <v>8.1999999999999993</v>
          </cell>
          <cell r="S262">
            <v>79.8</v>
          </cell>
          <cell r="T262">
            <v>38241</v>
          </cell>
          <cell r="U262" t="str">
            <v>бдк</v>
          </cell>
          <cell r="W262" t="str">
            <v>ВЦ.ПП ЮК-10.МШУ.Сп.Э-50</v>
          </cell>
          <cell r="AD262">
            <v>38215</v>
          </cell>
          <cell r="AE262">
            <v>38237</v>
          </cell>
        </row>
        <row r="263">
          <cell r="B263">
            <v>5337</v>
          </cell>
          <cell r="C263">
            <v>140</v>
          </cell>
          <cell r="F263" t="str">
            <v>УПНП</v>
          </cell>
          <cell r="G263">
            <v>260</v>
          </cell>
          <cell r="H263" t="str">
            <v>ШГН</v>
          </cell>
          <cell r="I263" t="str">
            <v>бд</v>
          </cell>
          <cell r="J263">
            <v>35705</v>
          </cell>
          <cell r="K263">
            <v>0</v>
          </cell>
          <cell r="L263">
            <v>0</v>
          </cell>
          <cell r="M263">
            <v>0</v>
          </cell>
          <cell r="N263">
            <v>80</v>
          </cell>
          <cell r="O263">
            <v>22.8</v>
          </cell>
          <cell r="P263">
            <v>65</v>
          </cell>
          <cell r="Q263">
            <v>80</v>
          </cell>
          <cell r="R263">
            <v>22.8</v>
          </cell>
          <cell r="S263">
            <v>64.8</v>
          </cell>
          <cell r="T263">
            <v>38252</v>
          </cell>
          <cell r="U263" t="str">
            <v>ГРП</v>
          </cell>
          <cell r="W263" t="str">
            <v>ЛА.РИР Э/К.ГРП ЮК10-11.Сп.Э-80</v>
          </cell>
          <cell r="AD263">
            <v>38219</v>
          </cell>
          <cell r="AE263">
            <v>38245</v>
          </cell>
        </row>
        <row r="264">
          <cell r="B264">
            <v>2758</v>
          </cell>
          <cell r="C264">
            <v>144</v>
          </cell>
          <cell r="F264" t="str">
            <v>УПНП</v>
          </cell>
          <cell r="G264">
            <v>260</v>
          </cell>
          <cell r="H264" t="str">
            <v>ШГН</v>
          </cell>
          <cell r="I264" t="str">
            <v>конс.</v>
          </cell>
          <cell r="J264">
            <v>34425</v>
          </cell>
          <cell r="K264">
            <v>0</v>
          </cell>
          <cell r="L264">
            <v>0</v>
          </cell>
          <cell r="M264">
            <v>0</v>
          </cell>
          <cell r="N264">
            <v>80</v>
          </cell>
          <cell r="O264">
            <v>22.8</v>
          </cell>
          <cell r="P264">
            <v>65</v>
          </cell>
          <cell r="Q264">
            <v>80</v>
          </cell>
          <cell r="R264">
            <v>22.8</v>
          </cell>
          <cell r="S264">
            <v>64.8</v>
          </cell>
          <cell r="T264">
            <v>38237</v>
          </cell>
          <cell r="U264" t="str">
            <v>ГРП</v>
          </cell>
          <cell r="W264" t="str">
            <v>ВЦ.ВЗ.ПП ЮК10.ГРП.сп.Э-30</v>
          </cell>
          <cell r="AD264">
            <v>38201</v>
          </cell>
          <cell r="AE264">
            <v>38230</v>
          </cell>
        </row>
        <row r="265">
          <cell r="B265">
            <v>3127</v>
          </cell>
          <cell r="C265">
            <v>55</v>
          </cell>
          <cell r="F265" t="str">
            <v>УПНП</v>
          </cell>
          <cell r="G265">
            <v>260</v>
          </cell>
          <cell r="H265" t="str">
            <v>Ф/Э</v>
          </cell>
          <cell r="I265" t="str">
            <v>конс.</v>
          </cell>
          <cell r="J265">
            <v>34883</v>
          </cell>
          <cell r="K265">
            <v>0</v>
          </cell>
          <cell r="L265">
            <v>0</v>
          </cell>
          <cell r="M265">
            <v>0</v>
          </cell>
          <cell r="N265">
            <v>50</v>
          </cell>
          <cell r="O265">
            <v>7.3</v>
          </cell>
          <cell r="P265">
            <v>82</v>
          </cell>
          <cell r="Q265">
            <v>50</v>
          </cell>
          <cell r="R265">
            <v>7.3</v>
          </cell>
          <cell r="S265">
            <v>82</v>
          </cell>
          <cell r="T265">
            <v>38267</v>
          </cell>
          <cell r="U265" t="str">
            <v>бдк</v>
          </cell>
          <cell r="W265" t="str">
            <v>ВЦ.ПП ЮК-11.Сп.Э-50</v>
          </cell>
          <cell r="AD265">
            <v>38231</v>
          </cell>
          <cell r="AE265">
            <v>38260</v>
          </cell>
        </row>
        <row r="266">
          <cell r="B266">
            <v>5255</v>
          </cell>
          <cell r="C266">
            <v>139</v>
          </cell>
          <cell r="F266" t="str">
            <v>УПНП</v>
          </cell>
          <cell r="G266">
            <v>270</v>
          </cell>
          <cell r="H266" t="str">
            <v>ШГН</v>
          </cell>
          <cell r="I266" t="str">
            <v>бд</v>
          </cell>
          <cell r="J266">
            <v>34791</v>
          </cell>
          <cell r="K266">
            <v>0</v>
          </cell>
          <cell r="L266">
            <v>0</v>
          </cell>
          <cell r="M266">
            <v>0</v>
          </cell>
          <cell r="N266">
            <v>80</v>
          </cell>
          <cell r="O266">
            <v>24.9</v>
          </cell>
          <cell r="P266">
            <v>61.8</v>
          </cell>
          <cell r="Q266">
            <v>80</v>
          </cell>
          <cell r="R266">
            <v>24.9</v>
          </cell>
          <cell r="S266">
            <v>61.8</v>
          </cell>
          <cell r="T266">
            <v>38251</v>
          </cell>
          <cell r="U266" t="str">
            <v>ГРП</v>
          </cell>
          <cell r="W266" t="str">
            <v>РИР Э/К.ГРП ЮК-10.Сп.Э-80</v>
          </cell>
          <cell r="AD266">
            <v>38219</v>
          </cell>
          <cell r="AE266">
            <v>38214</v>
          </cell>
        </row>
        <row r="267">
          <cell r="B267">
            <v>5251</v>
          </cell>
          <cell r="C267">
            <v>137</v>
          </cell>
          <cell r="F267" t="str">
            <v>УПНП</v>
          </cell>
          <cell r="G267">
            <v>260</v>
          </cell>
          <cell r="H267" t="str">
            <v>Ф/Э</v>
          </cell>
          <cell r="I267" t="str">
            <v>конс.</v>
          </cell>
          <cell r="J267">
            <v>34060</v>
          </cell>
          <cell r="K267">
            <v>0</v>
          </cell>
          <cell r="L267">
            <v>0</v>
          </cell>
          <cell r="M267">
            <v>0</v>
          </cell>
          <cell r="N267">
            <v>50</v>
          </cell>
          <cell r="O267">
            <v>8.1999999999999993</v>
          </cell>
          <cell r="P267">
            <v>80</v>
          </cell>
          <cell r="Q267">
            <v>50</v>
          </cell>
          <cell r="R267">
            <v>8.1999999999999993</v>
          </cell>
          <cell r="S267">
            <v>79.8</v>
          </cell>
          <cell r="T267">
            <v>38249</v>
          </cell>
          <cell r="U267" t="str">
            <v>бдк</v>
          </cell>
          <cell r="W267" t="str">
            <v>ВЦ.ВЗ.ИР ЮК-11.ПП ЮК-10.Сп.ЭЦН-50</v>
          </cell>
          <cell r="AD267">
            <v>38216</v>
          </cell>
          <cell r="AE267">
            <v>38242</v>
          </cell>
        </row>
        <row r="268">
          <cell r="B268" t="str">
            <v>2952б</v>
          </cell>
          <cell r="C268">
            <v>45</v>
          </cell>
          <cell r="F268" t="str">
            <v>УПНП</v>
          </cell>
          <cell r="G268">
            <v>270</v>
          </cell>
          <cell r="H268" t="str">
            <v>ШГН</v>
          </cell>
          <cell r="I268" t="str">
            <v>конс.</v>
          </cell>
          <cell r="J268">
            <v>32843</v>
          </cell>
          <cell r="K268">
            <v>0</v>
          </cell>
          <cell r="L268">
            <v>0</v>
          </cell>
          <cell r="M268">
            <v>0</v>
          </cell>
          <cell r="N268">
            <v>80</v>
          </cell>
          <cell r="O268">
            <v>22.8</v>
          </cell>
          <cell r="P268">
            <v>65</v>
          </cell>
          <cell r="Q268">
            <v>80</v>
          </cell>
          <cell r="R268">
            <v>22.8</v>
          </cell>
          <cell r="S268">
            <v>64.8</v>
          </cell>
          <cell r="T268">
            <v>38238</v>
          </cell>
          <cell r="U268" t="str">
            <v>ГРП</v>
          </cell>
          <cell r="W268" t="str">
            <v>ВЦ.ПП.ГРП ЮК-10,сп.Э-80</v>
          </cell>
          <cell r="AE268">
            <v>38231</v>
          </cell>
        </row>
        <row r="269">
          <cell r="B269">
            <v>2932</v>
          </cell>
          <cell r="C269">
            <v>44</v>
          </cell>
          <cell r="F269" t="str">
            <v>УПНП</v>
          </cell>
          <cell r="G269">
            <v>270</v>
          </cell>
          <cell r="H269" t="str">
            <v>ШГН</v>
          </cell>
          <cell r="I269" t="str">
            <v>действ.</v>
          </cell>
          <cell r="K269">
            <v>11</v>
          </cell>
          <cell r="L269">
            <v>3.8</v>
          </cell>
          <cell r="M269">
            <v>58</v>
          </cell>
          <cell r="N269">
            <v>125</v>
          </cell>
          <cell r="O269">
            <v>28.7</v>
          </cell>
          <cell r="P269">
            <v>71.8</v>
          </cell>
          <cell r="Q269">
            <v>114</v>
          </cell>
          <cell r="R269">
            <v>24.9</v>
          </cell>
          <cell r="S269">
            <v>56</v>
          </cell>
          <cell r="T269">
            <v>38230</v>
          </cell>
          <cell r="U269" t="str">
            <v>ГРП</v>
          </cell>
          <cell r="W269" t="str">
            <v>ВЗ,ГРП ЮК-10,сп.Э-80</v>
          </cell>
          <cell r="AD269">
            <v>38197</v>
          </cell>
          <cell r="AE269">
            <v>38223</v>
          </cell>
        </row>
        <row r="270">
          <cell r="B270">
            <v>2947</v>
          </cell>
          <cell r="C270">
            <v>44</v>
          </cell>
          <cell r="F270" t="str">
            <v>УПНП</v>
          </cell>
          <cell r="G270">
            <v>270</v>
          </cell>
          <cell r="H270" t="str">
            <v>ШГН</v>
          </cell>
          <cell r="I270" t="str">
            <v>бд</v>
          </cell>
          <cell r="J270">
            <v>35030</v>
          </cell>
          <cell r="K270">
            <v>0</v>
          </cell>
          <cell r="L270">
            <v>0</v>
          </cell>
          <cell r="M270">
            <v>0</v>
          </cell>
          <cell r="N270">
            <v>80</v>
          </cell>
          <cell r="O270">
            <v>22.8</v>
          </cell>
          <cell r="P270">
            <v>65</v>
          </cell>
          <cell r="Q270">
            <v>80</v>
          </cell>
          <cell r="R270">
            <v>22.8</v>
          </cell>
          <cell r="S270">
            <v>64.8</v>
          </cell>
          <cell r="T270">
            <v>38263</v>
          </cell>
          <cell r="U270" t="str">
            <v>ГРП</v>
          </cell>
          <cell r="W270" t="str">
            <v>ЛА.ВЗ.ГРП ЮК-10.Сп.ЭЦН-80</v>
          </cell>
          <cell r="AD270">
            <v>38224</v>
          </cell>
          <cell r="AE270">
            <v>38256</v>
          </cell>
        </row>
        <row r="271">
          <cell r="B271">
            <v>3039</v>
          </cell>
          <cell r="C271">
            <v>67</v>
          </cell>
          <cell r="F271" t="str">
            <v>УПНП</v>
          </cell>
          <cell r="G271">
            <v>265</v>
          </cell>
          <cell r="H271" t="str">
            <v>ШГН</v>
          </cell>
          <cell r="I271" t="str">
            <v>бд</v>
          </cell>
          <cell r="J271">
            <v>32932</v>
          </cell>
          <cell r="K271">
            <v>0</v>
          </cell>
          <cell r="L271">
            <v>0</v>
          </cell>
          <cell r="M271">
            <v>0</v>
          </cell>
          <cell r="N271">
            <v>30</v>
          </cell>
          <cell r="O271">
            <v>8.6</v>
          </cell>
          <cell r="P271">
            <v>65</v>
          </cell>
          <cell r="Q271">
            <v>30</v>
          </cell>
          <cell r="R271">
            <v>8.6</v>
          </cell>
          <cell r="S271">
            <v>64.599999999999994</v>
          </cell>
          <cell r="T271">
            <v>38231</v>
          </cell>
          <cell r="U271" t="str">
            <v>бдк</v>
          </cell>
          <cell r="W271" t="str">
            <v>ВЦ.ЛА.ПП ЮК-10.ДП РZ.СКО.Сп.Э-30</v>
          </cell>
          <cell r="AD271">
            <v>38210</v>
          </cell>
          <cell r="AE271">
            <v>38224</v>
          </cell>
        </row>
        <row r="272">
          <cell r="B272" t="str">
            <v>5243б</v>
          </cell>
          <cell r="C272">
            <v>135</v>
          </cell>
          <cell r="F272" t="str">
            <v>УПНПиКРС</v>
          </cell>
          <cell r="G272">
            <v>290</v>
          </cell>
          <cell r="H272" t="str">
            <v>ЭЦН</v>
          </cell>
          <cell r="I272" t="str">
            <v>конс.</v>
          </cell>
          <cell r="J272">
            <v>34669</v>
          </cell>
          <cell r="K272">
            <v>0</v>
          </cell>
          <cell r="L272">
            <v>0</v>
          </cell>
          <cell r="M272">
            <v>0</v>
          </cell>
          <cell r="N272">
            <v>80</v>
          </cell>
          <cell r="O272">
            <v>8.5</v>
          </cell>
          <cell r="P272">
            <v>87</v>
          </cell>
          <cell r="Q272">
            <v>80</v>
          </cell>
          <cell r="R272">
            <v>8.5</v>
          </cell>
          <cell r="S272">
            <v>86.9</v>
          </cell>
          <cell r="T272">
            <v>38258</v>
          </cell>
          <cell r="U272" t="str">
            <v>бдк</v>
          </cell>
          <cell r="V272">
            <v>2</v>
          </cell>
          <cell r="W272" t="str">
            <v>ВЗ.Сп.Э-80</v>
          </cell>
          <cell r="Y272" t="str">
            <v>Нет КВ</v>
          </cell>
          <cell r="AD272">
            <v>38182</v>
          </cell>
          <cell r="AE272">
            <v>38251</v>
          </cell>
          <cell r="AF272">
            <v>35</v>
          </cell>
        </row>
        <row r="273">
          <cell r="B273">
            <v>2962</v>
          </cell>
          <cell r="C273" t="str">
            <v>50б</v>
          </cell>
          <cell r="F273" t="str">
            <v>УПНПиКРС</v>
          </cell>
          <cell r="G273">
            <v>258</v>
          </cell>
          <cell r="H273" t="str">
            <v>ЭЦН</v>
          </cell>
          <cell r="I273" t="str">
            <v>конс.</v>
          </cell>
          <cell r="J273">
            <v>34335</v>
          </cell>
          <cell r="K273">
            <v>0</v>
          </cell>
          <cell r="L273">
            <v>0</v>
          </cell>
          <cell r="M273">
            <v>0</v>
          </cell>
          <cell r="N273">
            <v>80</v>
          </cell>
          <cell r="O273">
            <v>22.8</v>
          </cell>
          <cell r="P273">
            <v>65</v>
          </cell>
          <cell r="Q273">
            <v>80</v>
          </cell>
          <cell r="R273">
            <v>22.8</v>
          </cell>
          <cell r="S273">
            <v>64.8</v>
          </cell>
          <cell r="T273">
            <v>38255</v>
          </cell>
          <cell r="U273" t="str">
            <v>ГРП</v>
          </cell>
          <cell r="W273" t="str">
            <v>ПР.ГРП ЮК-10,сп.Э-80</v>
          </cell>
          <cell r="AD273">
            <v>38231</v>
          </cell>
          <cell r="AE273">
            <v>38248</v>
          </cell>
        </row>
        <row r="274">
          <cell r="B274" t="str">
            <v>5471б</v>
          </cell>
          <cell r="C274">
            <v>108</v>
          </cell>
          <cell r="F274" t="str">
            <v>УПНПиКРС</v>
          </cell>
          <cell r="G274">
            <v>265</v>
          </cell>
          <cell r="H274" t="str">
            <v>ЭЦН</v>
          </cell>
          <cell r="I274" t="str">
            <v>действ.</v>
          </cell>
          <cell r="K274">
            <v>150</v>
          </cell>
          <cell r="L274">
            <v>11</v>
          </cell>
          <cell r="M274">
            <v>91</v>
          </cell>
          <cell r="N274">
            <v>150</v>
          </cell>
          <cell r="O274">
            <v>11</v>
          </cell>
          <cell r="P274">
            <v>91</v>
          </cell>
          <cell r="Q274">
            <v>0</v>
          </cell>
          <cell r="R274">
            <v>0</v>
          </cell>
          <cell r="S274">
            <v>0</v>
          </cell>
          <cell r="T274">
            <v>38348</v>
          </cell>
          <cell r="U274" t="str">
            <v>ЛА</v>
          </cell>
          <cell r="W274" t="str">
            <v>ЛА.Спуск ЭЦН</v>
          </cell>
          <cell r="AE274">
            <v>38341</v>
          </cell>
        </row>
        <row r="275">
          <cell r="B275">
            <v>3118</v>
          </cell>
          <cell r="C275" t="str">
            <v>44б</v>
          </cell>
          <cell r="F275" t="str">
            <v>ПРС</v>
          </cell>
          <cell r="G275">
            <v>270</v>
          </cell>
          <cell r="H275" t="str">
            <v>ШГН</v>
          </cell>
          <cell r="I275" t="str">
            <v>бд</v>
          </cell>
          <cell r="J275">
            <v>36746</v>
          </cell>
          <cell r="K275">
            <v>0</v>
          </cell>
          <cell r="L275">
            <v>0</v>
          </cell>
          <cell r="M275">
            <v>0</v>
          </cell>
          <cell r="N275">
            <v>5</v>
          </cell>
          <cell r="O275">
            <v>2.9</v>
          </cell>
          <cell r="P275">
            <v>30</v>
          </cell>
          <cell r="Q275">
            <v>5</v>
          </cell>
          <cell r="R275">
            <v>2.9</v>
          </cell>
          <cell r="S275">
            <v>28.4</v>
          </cell>
          <cell r="T275">
            <v>38252</v>
          </cell>
          <cell r="U275" t="str">
            <v>ВЦД</v>
          </cell>
          <cell r="W275" t="str">
            <v>ВЦ "БАРС".Смена НВ-44</v>
          </cell>
        </row>
        <row r="276">
          <cell r="B276">
            <v>3123</v>
          </cell>
          <cell r="C276">
            <v>54</v>
          </cell>
          <cell r="F276" t="str">
            <v>УПНПиКРС</v>
          </cell>
          <cell r="G276">
            <v>270</v>
          </cell>
          <cell r="H276" t="str">
            <v>ФОН</v>
          </cell>
          <cell r="I276" t="str">
            <v>конс.</v>
          </cell>
          <cell r="J276">
            <v>34213</v>
          </cell>
          <cell r="N276">
            <v>80</v>
          </cell>
          <cell r="O276">
            <v>24.9</v>
          </cell>
          <cell r="P276">
            <v>61.8</v>
          </cell>
          <cell r="Q276">
            <v>80</v>
          </cell>
          <cell r="R276">
            <v>24.9</v>
          </cell>
          <cell r="S276">
            <v>61.8</v>
          </cell>
          <cell r="T276">
            <v>38257</v>
          </cell>
          <cell r="U276" t="str">
            <v>ГРП</v>
          </cell>
          <cell r="W276" t="str">
            <v>ВЦ.ГИС-2.ДП ЮК-10.ГРП.Сп.Э-80</v>
          </cell>
        </row>
        <row r="277">
          <cell r="B277">
            <v>2593</v>
          </cell>
          <cell r="C277" t="str">
            <v>36б</v>
          </cell>
          <cell r="F277" t="str">
            <v>НвБН</v>
          </cell>
          <cell r="G277">
            <v>25</v>
          </cell>
          <cell r="H277" t="str">
            <v>ЭЦН</v>
          </cell>
          <cell r="N277">
            <v>125</v>
          </cell>
          <cell r="O277">
            <v>70.3</v>
          </cell>
          <cell r="P277">
            <v>31</v>
          </cell>
          <cell r="Q277">
            <v>125</v>
          </cell>
          <cell r="R277">
            <v>70.3</v>
          </cell>
          <cell r="S277">
            <v>31</v>
          </cell>
          <cell r="T277">
            <v>38165</v>
          </cell>
          <cell r="U277" t="str">
            <v>новая</v>
          </cell>
          <cell r="W277" t="str">
            <v>бурение, ГРП ЮК-10,осв. Сп.Э125</v>
          </cell>
        </row>
        <row r="278">
          <cell r="B278">
            <v>2586</v>
          </cell>
          <cell r="C278">
            <v>167</v>
          </cell>
          <cell r="F278" t="str">
            <v>ПРС</v>
          </cell>
          <cell r="G278">
            <v>250</v>
          </cell>
          <cell r="H278" t="str">
            <v>ШГН</v>
          </cell>
          <cell r="I278" t="str">
            <v>бд</v>
          </cell>
          <cell r="N278">
            <v>11</v>
          </cell>
          <cell r="O278">
            <v>4</v>
          </cell>
          <cell r="P278">
            <v>55.5</v>
          </cell>
          <cell r="Q278">
            <v>11</v>
          </cell>
          <cell r="R278">
            <v>4</v>
          </cell>
          <cell r="S278">
            <v>55.5</v>
          </cell>
          <cell r="T278">
            <v>38139</v>
          </cell>
          <cell r="U278" t="str">
            <v>вцд</v>
          </cell>
          <cell r="W278" t="str">
            <v>ВЦ " БАРС",см.НВ-44</v>
          </cell>
        </row>
        <row r="279">
          <cell r="B279" t="str">
            <v>5527б</v>
          </cell>
          <cell r="C279">
            <v>118</v>
          </cell>
          <cell r="F279" t="str">
            <v>КРС</v>
          </cell>
          <cell r="G279">
            <v>280</v>
          </cell>
          <cell r="H279" t="str">
            <v>ЭЦН</v>
          </cell>
          <cell r="I279" t="str">
            <v>действ.</v>
          </cell>
          <cell r="K279">
            <v>101</v>
          </cell>
          <cell r="L279">
            <v>28.8</v>
          </cell>
          <cell r="M279">
            <v>65</v>
          </cell>
          <cell r="N279">
            <v>101</v>
          </cell>
          <cell r="O279">
            <v>28.8</v>
          </cell>
          <cell r="P279">
            <v>65</v>
          </cell>
          <cell r="Q279">
            <v>101</v>
          </cell>
          <cell r="R279">
            <v>28.8</v>
          </cell>
          <cell r="S279">
            <v>65</v>
          </cell>
          <cell r="T279">
            <v>38377</v>
          </cell>
          <cell r="U279" t="str">
            <v>ЛА</v>
          </cell>
          <cell r="W279" t="str">
            <v>Извлечение ЭЦН</v>
          </cell>
          <cell r="AD279">
            <v>38139</v>
          </cell>
          <cell r="AE279">
            <v>38173</v>
          </cell>
        </row>
        <row r="280">
          <cell r="B280">
            <v>3856</v>
          </cell>
          <cell r="C280">
            <v>198</v>
          </cell>
          <cell r="F280" t="str">
            <v>КРС</v>
          </cell>
          <cell r="G280">
            <v>250</v>
          </cell>
          <cell r="H280" t="str">
            <v>ЭЦН</v>
          </cell>
          <cell r="I280" t="str">
            <v>действ.</v>
          </cell>
          <cell r="K280">
            <v>26</v>
          </cell>
          <cell r="L280">
            <v>3.8</v>
          </cell>
          <cell r="M280">
            <v>82</v>
          </cell>
          <cell r="N280">
            <v>80</v>
          </cell>
          <cell r="O280">
            <v>28.7</v>
          </cell>
          <cell r="P280">
            <v>56</v>
          </cell>
          <cell r="Q280">
            <v>80</v>
          </cell>
          <cell r="R280">
            <v>24.9</v>
          </cell>
          <cell r="S280">
            <v>61.6</v>
          </cell>
          <cell r="T280">
            <v>38183</v>
          </cell>
          <cell r="U280" t="str">
            <v>ГРП</v>
          </cell>
          <cell r="W280" t="str">
            <v>ПР ГРП ЮК-10,сп.Э-80</v>
          </cell>
          <cell r="AD280">
            <v>38147</v>
          </cell>
          <cell r="AE280">
            <v>38176</v>
          </cell>
        </row>
        <row r="281">
          <cell r="B281">
            <v>5710</v>
          </cell>
          <cell r="C281">
            <v>124</v>
          </cell>
          <cell r="F281" t="str">
            <v>УПНП</v>
          </cell>
          <cell r="G281">
            <v>250</v>
          </cell>
          <cell r="H281" t="str">
            <v>ЭЦН</v>
          </cell>
          <cell r="I281" t="str">
            <v>действ.</v>
          </cell>
          <cell r="J281">
            <v>34213</v>
          </cell>
          <cell r="K281">
            <v>70</v>
          </cell>
          <cell r="L281">
            <v>0.6</v>
          </cell>
          <cell r="M281">
            <v>99</v>
          </cell>
          <cell r="N281">
            <v>0</v>
          </cell>
          <cell r="O281">
            <v>0</v>
          </cell>
          <cell r="P281">
            <v>0</v>
          </cell>
          <cell r="Q281">
            <v>-70</v>
          </cell>
          <cell r="R281">
            <v>-0.6</v>
          </cell>
          <cell r="S281">
            <v>98.9</v>
          </cell>
          <cell r="T281">
            <v>38141</v>
          </cell>
          <cell r="U281" t="str">
            <v>нг</v>
          </cell>
          <cell r="W281" t="str">
            <v>ОТСК.ПП.ОПЗ.ГИС-3.Перевод в ППД.</v>
          </cell>
          <cell r="AD281">
            <v>37903</v>
          </cell>
          <cell r="AE281">
            <v>37929</v>
          </cell>
        </row>
        <row r="282">
          <cell r="B282">
            <v>2866</v>
          </cell>
          <cell r="C282">
            <v>131</v>
          </cell>
          <cell r="F282" t="str">
            <v>УПНП</v>
          </cell>
          <cell r="G282">
            <v>250</v>
          </cell>
          <cell r="H282" t="str">
            <v>ЭЦН</v>
          </cell>
          <cell r="I282" t="str">
            <v>действ.</v>
          </cell>
          <cell r="J282">
            <v>34883</v>
          </cell>
          <cell r="K282">
            <v>87</v>
          </cell>
          <cell r="L282">
            <v>10.6</v>
          </cell>
          <cell r="M282">
            <v>85</v>
          </cell>
          <cell r="N282">
            <v>135</v>
          </cell>
          <cell r="O282">
            <v>16.5</v>
          </cell>
          <cell r="P282">
            <v>85</v>
          </cell>
          <cell r="Q282">
            <v>48</v>
          </cell>
          <cell r="R282">
            <v>5.9</v>
          </cell>
          <cell r="S282">
            <v>84.8</v>
          </cell>
          <cell r="T282">
            <v>38092</v>
          </cell>
          <cell r="U282" t="str">
            <v>опт</v>
          </cell>
          <cell r="W282" t="str">
            <v>см.Э-50/Э-125</v>
          </cell>
          <cell r="AD282">
            <v>38085</v>
          </cell>
          <cell r="AE282">
            <v>38085</v>
          </cell>
          <cell r="AF282">
            <v>50</v>
          </cell>
          <cell r="AG282" t="e">
            <v>#REF!</v>
          </cell>
          <cell r="AH282" t="e">
            <v>#REF!</v>
          </cell>
        </row>
        <row r="283">
          <cell r="B283">
            <v>2955</v>
          </cell>
          <cell r="C283">
            <v>46</v>
          </cell>
          <cell r="F283" t="str">
            <v>УПНП</v>
          </cell>
          <cell r="G283">
            <v>270</v>
          </cell>
          <cell r="H283" t="str">
            <v>фон</v>
          </cell>
          <cell r="I283" t="str">
            <v>бд</v>
          </cell>
          <cell r="J283">
            <v>35097</v>
          </cell>
          <cell r="K283">
            <v>0</v>
          </cell>
          <cell r="L283">
            <v>0</v>
          </cell>
          <cell r="M283">
            <v>0</v>
          </cell>
          <cell r="N283">
            <v>50</v>
          </cell>
          <cell r="O283">
            <v>8.1999999999999993</v>
          </cell>
          <cell r="P283">
            <v>80</v>
          </cell>
          <cell r="Q283">
            <v>50</v>
          </cell>
          <cell r="R283">
            <v>8.1999999999999993</v>
          </cell>
          <cell r="S283">
            <v>79.8</v>
          </cell>
          <cell r="T283">
            <v>37950</v>
          </cell>
          <cell r="U283" t="str">
            <v>ЛА</v>
          </cell>
          <cell r="W283" t="str">
            <v>ВЦ.ЛА.ПП ЮК10.Сп.Э-50</v>
          </cell>
          <cell r="AD283">
            <v>37921</v>
          </cell>
          <cell r="AE283">
            <v>37943</v>
          </cell>
        </row>
        <row r="284">
          <cell r="B284">
            <v>5429</v>
          </cell>
          <cell r="C284">
            <v>103</v>
          </cell>
          <cell r="F284" t="str">
            <v>УПНП</v>
          </cell>
          <cell r="G284">
            <v>250</v>
          </cell>
          <cell r="H284" t="str">
            <v>ЭЦН</v>
          </cell>
          <cell r="I284" t="str">
            <v>бд</v>
          </cell>
          <cell r="J284">
            <v>36351</v>
          </cell>
          <cell r="K284">
            <v>0</v>
          </cell>
          <cell r="L284">
            <v>0</v>
          </cell>
          <cell r="M284">
            <v>0</v>
          </cell>
          <cell r="N284">
            <v>50</v>
          </cell>
          <cell r="O284">
            <v>8.1999999999999993</v>
          </cell>
          <cell r="P284">
            <v>80</v>
          </cell>
          <cell r="Q284">
            <v>50</v>
          </cell>
          <cell r="R284">
            <v>8.1999999999999993</v>
          </cell>
          <cell r="S284">
            <v>79.8</v>
          </cell>
          <cell r="T284">
            <v>37941</v>
          </cell>
          <cell r="U284" t="str">
            <v>ЛА</v>
          </cell>
          <cell r="W284" t="str">
            <v>ЛА,Сп.Э-80</v>
          </cell>
          <cell r="X284" t="str">
            <v>Полёт ЭЦН+проволка ЦНИПР и шаблон</v>
          </cell>
          <cell r="AD284">
            <v>37908</v>
          </cell>
          <cell r="AE284">
            <v>37934</v>
          </cell>
        </row>
        <row r="285">
          <cell r="B285">
            <v>5335</v>
          </cell>
          <cell r="C285">
            <v>140</v>
          </cell>
          <cell r="F285" t="str">
            <v>УПНП</v>
          </cell>
          <cell r="G285">
            <v>270</v>
          </cell>
          <cell r="H285" t="str">
            <v>ШГН</v>
          </cell>
          <cell r="I285" t="str">
            <v>конс.</v>
          </cell>
          <cell r="J285">
            <v>34943</v>
          </cell>
          <cell r="K285">
            <v>0</v>
          </cell>
          <cell r="L285">
            <v>0</v>
          </cell>
          <cell r="M285">
            <v>0</v>
          </cell>
          <cell r="N285">
            <v>50</v>
          </cell>
          <cell r="O285">
            <v>8.1999999999999993</v>
          </cell>
          <cell r="P285">
            <v>80</v>
          </cell>
          <cell r="Q285">
            <v>50</v>
          </cell>
          <cell r="R285">
            <v>8.1999999999999993</v>
          </cell>
          <cell r="S285">
            <v>79.8</v>
          </cell>
          <cell r="T285">
            <v>37940</v>
          </cell>
          <cell r="U285" t="str">
            <v>ВЦ</v>
          </cell>
          <cell r="W285" t="str">
            <v xml:space="preserve">ВЦ.ВЗ. ГИС. ПП ЮК11. </v>
          </cell>
          <cell r="X285" t="str">
            <v>Проверить циркуляцию</v>
          </cell>
          <cell r="AD285">
            <v>37904</v>
          </cell>
          <cell r="AE285">
            <v>37933</v>
          </cell>
          <cell r="AF285">
            <v>11</v>
          </cell>
        </row>
        <row r="286">
          <cell r="B286">
            <v>2975</v>
          </cell>
          <cell r="C286">
            <v>48</v>
          </cell>
          <cell r="F286" t="str">
            <v>УПНП</v>
          </cell>
          <cell r="H286" t="str">
            <v>нагнет.</v>
          </cell>
          <cell r="I286" t="str">
            <v>конс.</v>
          </cell>
          <cell r="K286">
            <v>0</v>
          </cell>
          <cell r="L286">
            <v>0</v>
          </cell>
          <cell r="M286">
            <v>0</v>
          </cell>
          <cell r="N286">
            <v>30</v>
          </cell>
          <cell r="O286">
            <v>9.8000000000000007</v>
          </cell>
          <cell r="P286">
            <v>60</v>
          </cell>
          <cell r="Q286">
            <v>30</v>
          </cell>
          <cell r="R286">
            <v>9.8000000000000007</v>
          </cell>
          <cell r="S286">
            <v>59.7</v>
          </cell>
          <cell r="T286">
            <v>37936</v>
          </cell>
          <cell r="U286" t="str">
            <v>ВВ</v>
          </cell>
          <cell r="W286" t="str">
            <v>ОТСК.ОПР</v>
          </cell>
          <cell r="AD286">
            <v>37891</v>
          </cell>
          <cell r="AE286">
            <v>37929</v>
          </cell>
        </row>
        <row r="287">
          <cell r="B287">
            <v>5415</v>
          </cell>
          <cell r="C287">
            <v>109</v>
          </cell>
          <cell r="F287" t="str">
            <v>УПНП</v>
          </cell>
          <cell r="G287">
            <v>275</v>
          </cell>
          <cell r="H287" t="str">
            <v>ЭЦН</v>
          </cell>
          <cell r="I287" t="str">
            <v>бд</v>
          </cell>
          <cell r="J287">
            <v>32964</v>
          </cell>
          <cell r="K287">
            <v>0</v>
          </cell>
          <cell r="L287">
            <v>0</v>
          </cell>
          <cell r="M287">
            <v>0</v>
          </cell>
          <cell r="N287">
            <v>80</v>
          </cell>
          <cell r="O287">
            <v>16</v>
          </cell>
          <cell r="P287">
            <v>75.3</v>
          </cell>
          <cell r="Q287">
            <v>80</v>
          </cell>
          <cell r="R287">
            <v>16</v>
          </cell>
          <cell r="S287">
            <v>75.3</v>
          </cell>
          <cell r="T287">
            <v>38842</v>
          </cell>
          <cell r="U287" t="str">
            <v>ГРП</v>
          </cell>
          <cell r="W287" t="str">
            <v>ВЦ,ГРП ЮК-10</v>
          </cell>
          <cell r="AD287">
            <v>38016</v>
          </cell>
          <cell r="AE287">
            <v>38018</v>
          </cell>
          <cell r="AF287">
            <v>29</v>
          </cell>
        </row>
        <row r="288">
          <cell r="B288">
            <v>5254</v>
          </cell>
          <cell r="C288">
            <v>138</v>
          </cell>
          <cell r="F288" t="str">
            <v>УПНП</v>
          </cell>
          <cell r="G288">
            <v>290</v>
          </cell>
          <cell r="H288" t="str">
            <v>ШГН</v>
          </cell>
          <cell r="I288" t="str">
            <v>конс.</v>
          </cell>
          <cell r="J288">
            <v>33556</v>
          </cell>
          <cell r="K288">
            <v>0</v>
          </cell>
          <cell r="L288">
            <v>0</v>
          </cell>
          <cell r="M288">
            <v>0</v>
          </cell>
          <cell r="N288">
            <v>30</v>
          </cell>
          <cell r="O288">
            <v>9.8000000000000007</v>
          </cell>
          <cell r="P288">
            <v>60</v>
          </cell>
          <cell r="Q288">
            <v>30</v>
          </cell>
          <cell r="R288">
            <v>9.8000000000000007</v>
          </cell>
          <cell r="S288">
            <v>59.7</v>
          </cell>
          <cell r="T288">
            <v>37941</v>
          </cell>
          <cell r="U288" t="str">
            <v>БДК</v>
          </cell>
          <cell r="W288" t="str">
            <v>ОТСК.ПП ЮК10.Сп. Э-30</v>
          </cell>
          <cell r="AD288">
            <v>37908</v>
          </cell>
          <cell r="AE288">
            <v>37934</v>
          </cell>
        </row>
        <row r="289">
          <cell r="B289">
            <v>2915</v>
          </cell>
          <cell r="C289">
            <v>44</v>
          </cell>
          <cell r="F289" t="str">
            <v>УПНП</v>
          </cell>
          <cell r="G289">
            <v>270</v>
          </cell>
          <cell r="H289" t="str">
            <v>ШГН</v>
          </cell>
          <cell r="I289" t="str">
            <v>конс.</v>
          </cell>
          <cell r="J289">
            <v>34060</v>
          </cell>
          <cell r="K289">
            <v>0</v>
          </cell>
          <cell r="L289">
            <v>0</v>
          </cell>
          <cell r="M289">
            <v>0</v>
          </cell>
          <cell r="N289">
            <v>30</v>
          </cell>
          <cell r="O289">
            <v>3.7</v>
          </cell>
          <cell r="P289">
            <v>85</v>
          </cell>
          <cell r="Q289">
            <v>30</v>
          </cell>
          <cell r="R289">
            <v>3.7</v>
          </cell>
          <cell r="S289">
            <v>85</v>
          </cell>
          <cell r="T289">
            <v>38088</v>
          </cell>
          <cell r="U289" t="str">
            <v>бдп</v>
          </cell>
          <cell r="W289" t="str">
            <v>ВЗ ДМШУ,сп.Э-30</v>
          </cell>
          <cell r="AD289">
            <v>37913</v>
          </cell>
          <cell r="AE289">
            <v>37923</v>
          </cell>
        </row>
        <row r="290">
          <cell r="B290">
            <v>3006</v>
          </cell>
          <cell r="C290">
            <v>45</v>
          </cell>
          <cell r="F290" t="str">
            <v>УПНП</v>
          </cell>
          <cell r="G290">
            <v>270</v>
          </cell>
          <cell r="H290" t="str">
            <v>фон.</v>
          </cell>
          <cell r="I290" t="str">
            <v>конс.</v>
          </cell>
          <cell r="J290">
            <v>33756</v>
          </cell>
          <cell r="K290">
            <v>0</v>
          </cell>
          <cell r="L290">
            <v>0</v>
          </cell>
          <cell r="M290">
            <v>0</v>
          </cell>
          <cell r="N290">
            <v>30</v>
          </cell>
          <cell r="O290">
            <v>6.1</v>
          </cell>
          <cell r="P290">
            <v>75</v>
          </cell>
          <cell r="Q290">
            <v>30</v>
          </cell>
          <cell r="R290">
            <v>6.1</v>
          </cell>
          <cell r="S290">
            <v>74.900000000000006</v>
          </cell>
          <cell r="T290">
            <v>37972</v>
          </cell>
          <cell r="U290" t="str">
            <v>ВЦ</v>
          </cell>
          <cell r="W290" t="str">
            <v>ВЦ.ПП ЮК-10.МШУ с пак..Сп.Э-30</v>
          </cell>
          <cell r="AD290">
            <v>37943</v>
          </cell>
          <cell r="AE290">
            <v>37965</v>
          </cell>
        </row>
        <row r="291">
          <cell r="B291">
            <v>3424</v>
          </cell>
          <cell r="C291">
            <v>68</v>
          </cell>
          <cell r="F291" t="str">
            <v>УПНП</v>
          </cell>
          <cell r="G291">
            <v>240</v>
          </cell>
          <cell r="H291" t="str">
            <v>ЭЦН</v>
          </cell>
          <cell r="I291" t="str">
            <v>конс.</v>
          </cell>
          <cell r="J291">
            <v>33939</v>
          </cell>
          <cell r="K291">
            <v>0</v>
          </cell>
          <cell r="L291">
            <v>0</v>
          </cell>
          <cell r="M291">
            <v>0</v>
          </cell>
          <cell r="N291">
            <v>125</v>
          </cell>
          <cell r="O291">
            <v>5.0999999999999996</v>
          </cell>
          <cell r="P291">
            <v>95</v>
          </cell>
          <cell r="Q291">
            <v>125</v>
          </cell>
          <cell r="R291">
            <v>5.0999999999999996</v>
          </cell>
          <cell r="S291">
            <v>95</v>
          </cell>
          <cell r="T291">
            <v>37944</v>
          </cell>
          <cell r="U291" t="str">
            <v>БДК</v>
          </cell>
          <cell r="W291" t="str">
            <v>ОТСК.ВЗ.Сп.ЭЦН</v>
          </cell>
          <cell r="AE291">
            <v>37937</v>
          </cell>
        </row>
        <row r="292">
          <cell r="B292">
            <v>5461</v>
          </cell>
          <cell r="C292">
            <v>104</v>
          </cell>
          <cell r="F292" t="str">
            <v>УПНП</v>
          </cell>
          <cell r="G292">
            <v>260</v>
          </cell>
          <cell r="H292" t="str">
            <v>ЭЦН</v>
          </cell>
          <cell r="I292" t="str">
            <v>конс.</v>
          </cell>
          <cell r="J292">
            <v>34851</v>
          </cell>
          <cell r="K292">
            <v>0</v>
          </cell>
          <cell r="L292">
            <v>0</v>
          </cell>
          <cell r="M292">
            <v>0</v>
          </cell>
          <cell r="N292">
            <v>50</v>
          </cell>
          <cell r="O292">
            <v>8.1999999999999993</v>
          </cell>
          <cell r="P292">
            <v>80</v>
          </cell>
          <cell r="Q292">
            <v>50</v>
          </cell>
          <cell r="R292">
            <v>8.1999999999999993</v>
          </cell>
          <cell r="S292">
            <v>79.8</v>
          </cell>
          <cell r="T292">
            <v>37939</v>
          </cell>
          <cell r="U292" t="str">
            <v>ВЦ</v>
          </cell>
          <cell r="W292" t="str">
            <v>ВЦ.ВЗ.ДП ЮК10.Сп.ЭЦН</v>
          </cell>
          <cell r="Y292" t="str">
            <v xml:space="preserve">КОПС </v>
          </cell>
          <cell r="Z292">
            <v>362</v>
          </cell>
          <cell r="AE292">
            <v>37932</v>
          </cell>
        </row>
        <row r="293">
          <cell r="B293">
            <v>5618</v>
          </cell>
          <cell r="C293">
            <v>117</v>
          </cell>
          <cell r="F293" t="str">
            <v>УПНП</v>
          </cell>
          <cell r="G293">
            <v>280</v>
          </cell>
          <cell r="H293" t="str">
            <v>нагнет.</v>
          </cell>
          <cell r="I293" t="str">
            <v>конс.</v>
          </cell>
          <cell r="T293">
            <v>37957</v>
          </cell>
          <cell r="U293" t="str">
            <v>НГ</v>
          </cell>
          <cell r="W293" t="str">
            <v>ОТСК.Сп.пакера ППД.</v>
          </cell>
          <cell r="AE293">
            <v>37960</v>
          </cell>
        </row>
        <row r="294">
          <cell r="B294">
            <v>2953</v>
          </cell>
          <cell r="C294">
            <v>45</v>
          </cell>
          <cell r="F294" t="str">
            <v>ПРС</v>
          </cell>
          <cell r="G294">
            <v>250</v>
          </cell>
          <cell r="H294" t="str">
            <v>фон.</v>
          </cell>
          <cell r="I294" t="str">
            <v>конс.</v>
          </cell>
          <cell r="J294">
            <v>34639</v>
          </cell>
          <cell r="K294">
            <v>0</v>
          </cell>
          <cell r="L294">
            <v>0</v>
          </cell>
          <cell r="M294">
            <v>0</v>
          </cell>
          <cell r="N294">
            <v>30</v>
          </cell>
          <cell r="O294">
            <v>4.2</v>
          </cell>
          <cell r="P294">
            <v>83</v>
          </cell>
          <cell r="Q294">
            <v>30</v>
          </cell>
          <cell r="R294">
            <v>4.2</v>
          </cell>
          <cell r="S294">
            <v>82.7</v>
          </cell>
          <cell r="T294">
            <v>37938</v>
          </cell>
          <cell r="U294" t="str">
            <v>ВЦД</v>
          </cell>
          <cell r="W294" t="str">
            <v>ВЦ.Сп.Э-30</v>
          </cell>
          <cell r="AE294">
            <v>37931</v>
          </cell>
        </row>
        <row r="295">
          <cell r="B295">
            <v>3980</v>
          </cell>
          <cell r="C295">
            <v>196</v>
          </cell>
          <cell r="F295" t="str">
            <v>ПРС</v>
          </cell>
          <cell r="G295">
            <v>240</v>
          </cell>
          <cell r="H295" t="str">
            <v>ЭЦН</v>
          </cell>
          <cell r="I295" t="str">
            <v>действ.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49.8</v>
          </cell>
          <cell r="T295">
            <v>37975</v>
          </cell>
          <cell r="U295" t="str">
            <v>ВВ</v>
          </cell>
          <cell r="W295" t="str">
            <v xml:space="preserve">ИР ЮК-10.ОПР абалак </v>
          </cell>
          <cell r="AE295">
            <v>37968</v>
          </cell>
        </row>
        <row r="296">
          <cell r="B296">
            <v>5705</v>
          </cell>
          <cell r="C296">
            <v>125</v>
          </cell>
          <cell r="F296" t="str">
            <v>ПРС</v>
          </cell>
          <cell r="G296">
            <v>250</v>
          </cell>
          <cell r="H296" t="str">
            <v>Ф/Ш</v>
          </cell>
          <cell r="I296" t="str">
            <v>конс.</v>
          </cell>
          <cell r="J296">
            <v>33786</v>
          </cell>
          <cell r="K296">
            <v>0</v>
          </cell>
          <cell r="L296">
            <v>0</v>
          </cell>
          <cell r="M296">
            <v>0</v>
          </cell>
          <cell r="N296">
            <v>50</v>
          </cell>
          <cell r="O296">
            <v>4.0999999999999996</v>
          </cell>
          <cell r="P296">
            <v>90</v>
          </cell>
          <cell r="Q296">
            <v>50</v>
          </cell>
          <cell r="R296">
            <v>4.0999999999999996</v>
          </cell>
          <cell r="S296">
            <v>89.9</v>
          </cell>
          <cell r="T296">
            <v>37947</v>
          </cell>
          <cell r="U296" t="str">
            <v>ВЦД</v>
          </cell>
          <cell r="W296" t="str">
            <v>ВЦ."Электропрогрев"Сп.Э-50</v>
          </cell>
          <cell r="AE296">
            <v>37940</v>
          </cell>
        </row>
        <row r="297">
          <cell r="B297">
            <v>3672</v>
          </cell>
          <cell r="C297">
            <v>303</v>
          </cell>
          <cell r="F297" t="str">
            <v>ПРС</v>
          </cell>
          <cell r="G297">
            <v>250</v>
          </cell>
          <cell r="H297" t="str">
            <v>фон.</v>
          </cell>
          <cell r="I297" t="str">
            <v>конс.</v>
          </cell>
          <cell r="J297">
            <v>34394</v>
          </cell>
          <cell r="K297">
            <v>0</v>
          </cell>
          <cell r="L297">
            <v>0</v>
          </cell>
          <cell r="M297">
            <v>0</v>
          </cell>
          <cell r="N297">
            <v>30</v>
          </cell>
          <cell r="O297">
            <v>4.2</v>
          </cell>
          <cell r="P297">
            <v>83</v>
          </cell>
          <cell r="Q297">
            <v>30</v>
          </cell>
          <cell r="R297">
            <v>4.2</v>
          </cell>
          <cell r="S297">
            <v>82.7</v>
          </cell>
          <cell r="T297">
            <v>37952</v>
          </cell>
          <cell r="U297" t="str">
            <v>ВЦД</v>
          </cell>
          <cell r="W297" t="str">
            <v>ВЦ."Электропрогрев"Сп.Э-30</v>
          </cell>
          <cell r="AE297">
            <v>37945</v>
          </cell>
        </row>
        <row r="298">
          <cell r="B298" t="str">
            <v>20083р</v>
          </cell>
          <cell r="G298">
            <v>240</v>
          </cell>
          <cell r="H298" t="str">
            <v>ЭЦН</v>
          </cell>
          <cell r="I298" t="str">
            <v>действ.</v>
          </cell>
          <cell r="K298">
            <v>35</v>
          </cell>
          <cell r="L298">
            <v>25.7</v>
          </cell>
          <cell r="M298">
            <v>10</v>
          </cell>
          <cell r="N298">
            <v>58</v>
          </cell>
          <cell r="O298">
            <v>44.9</v>
          </cell>
          <cell r="P298">
            <v>5</v>
          </cell>
          <cell r="Q298">
            <v>23</v>
          </cell>
          <cell r="R298">
            <v>19.2</v>
          </cell>
          <cell r="S298">
            <v>-3.1</v>
          </cell>
          <cell r="T298">
            <v>37966</v>
          </cell>
          <cell r="U298" t="str">
            <v>ГРП</v>
          </cell>
          <cell r="W298" t="str">
            <v>Повт.ГРП ЮК10.Сп.ЭЦН</v>
          </cell>
          <cell r="AD298">
            <v>37945</v>
          </cell>
          <cell r="AE298">
            <v>37959</v>
          </cell>
        </row>
        <row r="299">
          <cell r="B299">
            <v>2837</v>
          </cell>
          <cell r="C299">
            <v>124</v>
          </cell>
          <cell r="F299" t="str">
            <v>УПНП</v>
          </cell>
          <cell r="G299">
            <v>250</v>
          </cell>
          <cell r="H299" t="str">
            <v>Ф/Ш</v>
          </cell>
          <cell r="I299" t="str">
            <v>конс.</v>
          </cell>
          <cell r="J299">
            <v>33025</v>
          </cell>
          <cell r="K299">
            <v>0</v>
          </cell>
          <cell r="L299">
            <v>0</v>
          </cell>
          <cell r="M299">
            <v>0</v>
          </cell>
          <cell r="N299">
            <v>30</v>
          </cell>
          <cell r="O299">
            <v>9.8000000000000007</v>
          </cell>
          <cell r="P299">
            <v>60</v>
          </cell>
          <cell r="Q299">
            <v>30</v>
          </cell>
          <cell r="R299">
            <v>9.8000000000000007</v>
          </cell>
          <cell r="S299">
            <v>59.7</v>
          </cell>
          <cell r="T299">
            <v>37978</v>
          </cell>
          <cell r="U299" t="str">
            <v>БДК</v>
          </cell>
          <cell r="W299" t="str">
            <v>ПП ЮК-10.МШУ с пак.Сп. ЭЦН</v>
          </cell>
          <cell r="AE299">
            <v>37971</v>
          </cell>
        </row>
        <row r="300">
          <cell r="B300">
            <v>5828</v>
          </cell>
          <cell r="C300">
            <v>141</v>
          </cell>
          <cell r="H300" t="str">
            <v>ШГН</v>
          </cell>
          <cell r="I300" t="str">
            <v>действ.</v>
          </cell>
          <cell r="K300">
            <v>18</v>
          </cell>
          <cell r="L300">
            <v>12.4</v>
          </cell>
          <cell r="M300">
            <v>15</v>
          </cell>
          <cell r="N300">
            <v>26</v>
          </cell>
          <cell r="O300">
            <v>18</v>
          </cell>
          <cell r="P300">
            <v>15</v>
          </cell>
          <cell r="Q300">
            <v>8</v>
          </cell>
          <cell r="R300">
            <v>5.6</v>
          </cell>
          <cell r="S300">
            <v>13.6</v>
          </cell>
          <cell r="T300">
            <v>38178</v>
          </cell>
          <cell r="U300" t="str">
            <v>опт</v>
          </cell>
          <cell r="W300" t="str">
            <v>Оптимизация НВ-44/Э-25</v>
          </cell>
        </row>
        <row r="301">
          <cell r="B301">
            <v>2704</v>
          </cell>
          <cell r="C301" t="str">
            <v>160б</v>
          </cell>
          <cell r="F301" t="str">
            <v>УПНП</v>
          </cell>
          <cell r="G301">
            <v>270</v>
          </cell>
          <cell r="H301" t="str">
            <v>ЭЦН</v>
          </cell>
          <cell r="I301" t="str">
            <v>бд</v>
          </cell>
          <cell r="J301">
            <v>34364</v>
          </cell>
          <cell r="K301">
            <v>18</v>
          </cell>
          <cell r="L301">
            <v>0</v>
          </cell>
          <cell r="M301">
            <v>15</v>
          </cell>
          <cell r="N301">
            <v>50</v>
          </cell>
          <cell r="O301">
            <v>8.1999999999999993</v>
          </cell>
          <cell r="P301">
            <v>80</v>
          </cell>
          <cell r="Q301">
            <v>50</v>
          </cell>
          <cell r="R301">
            <v>8.1999999999999993</v>
          </cell>
          <cell r="S301">
            <v>79.8</v>
          </cell>
          <cell r="T301">
            <v>37977</v>
          </cell>
          <cell r="U301" t="str">
            <v>ЛА</v>
          </cell>
          <cell r="W301" t="str">
            <v>ЛА, ИР ЮК-11, ПП ЮК-10.МШУ с пак.</v>
          </cell>
          <cell r="AD301">
            <v>37925</v>
          </cell>
          <cell r="AE301">
            <v>37970</v>
          </cell>
        </row>
        <row r="302">
          <cell r="B302">
            <v>2939</v>
          </cell>
          <cell r="C302">
            <v>46</v>
          </cell>
          <cell r="F302" t="str">
            <v>УПНП</v>
          </cell>
          <cell r="G302">
            <v>260</v>
          </cell>
          <cell r="H302" t="str">
            <v>ШГН</v>
          </cell>
          <cell r="I302" t="str">
            <v>конс.</v>
          </cell>
          <cell r="J302">
            <v>35034</v>
          </cell>
          <cell r="K302">
            <v>0</v>
          </cell>
          <cell r="L302">
            <v>0</v>
          </cell>
          <cell r="M302">
            <v>0</v>
          </cell>
          <cell r="N302">
            <v>50</v>
          </cell>
          <cell r="O302">
            <v>8.1999999999999993</v>
          </cell>
          <cell r="P302">
            <v>80</v>
          </cell>
          <cell r="Q302">
            <v>50</v>
          </cell>
          <cell r="R302">
            <v>8.1999999999999993</v>
          </cell>
          <cell r="S302">
            <v>79.8</v>
          </cell>
          <cell r="T302">
            <v>37981</v>
          </cell>
          <cell r="U302" t="str">
            <v>ЛА</v>
          </cell>
          <cell r="W302" t="str">
            <v>ВЦ.ЛА.ВЗ.ДП-ПП ЮК10.МШУ с пак.Сп.Э-30</v>
          </cell>
          <cell r="AD302">
            <v>37948</v>
          </cell>
          <cell r="AE302">
            <v>37974</v>
          </cell>
        </row>
        <row r="303">
          <cell r="B303">
            <v>5462</v>
          </cell>
          <cell r="C303">
            <v>104</v>
          </cell>
          <cell r="F303" t="str">
            <v>УПНП</v>
          </cell>
          <cell r="H303" t="str">
            <v>ЭЦН</v>
          </cell>
          <cell r="I303" t="str">
            <v>бд</v>
          </cell>
          <cell r="J303">
            <v>34851</v>
          </cell>
          <cell r="K303">
            <v>0</v>
          </cell>
          <cell r="L303">
            <v>0</v>
          </cell>
          <cell r="M303">
            <v>0</v>
          </cell>
          <cell r="N303">
            <v>30</v>
          </cell>
          <cell r="O303">
            <v>6</v>
          </cell>
          <cell r="P303">
            <v>75.3</v>
          </cell>
          <cell r="Q303">
            <v>30</v>
          </cell>
          <cell r="R303">
            <v>6</v>
          </cell>
          <cell r="S303">
            <v>75.3</v>
          </cell>
          <cell r="T303">
            <v>38576</v>
          </cell>
          <cell r="U303" t="str">
            <v>ОПЗ</v>
          </cell>
          <cell r="W303" t="str">
            <v>ВЦ, ПП, ОПЗ СНВ-32</v>
          </cell>
          <cell r="AD303">
            <v>37949</v>
          </cell>
          <cell r="AE303">
            <v>37975</v>
          </cell>
        </row>
        <row r="304">
          <cell r="B304" t="str">
            <v>5593б</v>
          </cell>
          <cell r="C304" t="str">
            <v>119б</v>
          </cell>
          <cell r="F304" t="str">
            <v>УПНП</v>
          </cell>
          <cell r="G304">
            <v>260</v>
          </cell>
          <cell r="H304" t="str">
            <v>ЭЦН</v>
          </cell>
          <cell r="I304" t="str">
            <v>действ.</v>
          </cell>
          <cell r="K304">
            <v>34</v>
          </cell>
          <cell r="L304">
            <v>16.3</v>
          </cell>
          <cell r="M304">
            <v>41</v>
          </cell>
          <cell r="N304">
            <v>125</v>
          </cell>
          <cell r="O304">
            <v>41.8</v>
          </cell>
          <cell r="P304">
            <v>59</v>
          </cell>
          <cell r="Q304">
            <v>91</v>
          </cell>
          <cell r="R304">
            <v>25.5</v>
          </cell>
          <cell r="S304">
            <v>65.400000000000006</v>
          </cell>
          <cell r="T304">
            <v>37964</v>
          </cell>
          <cell r="U304" t="str">
            <v>ГРП</v>
          </cell>
          <cell r="W304" t="str">
            <v>ПП.ГРП ЮК-10.Освоение</v>
          </cell>
          <cell r="AD304">
            <v>37943</v>
          </cell>
          <cell r="AE304">
            <v>37957</v>
          </cell>
        </row>
        <row r="305">
          <cell r="B305" t="str">
            <v>136р</v>
          </cell>
          <cell r="F305" t="str">
            <v>УПНП</v>
          </cell>
          <cell r="G305">
            <v>240</v>
          </cell>
          <cell r="H305" t="str">
            <v>ФОН</v>
          </cell>
          <cell r="I305" t="str">
            <v>действ.</v>
          </cell>
          <cell r="K305">
            <v>30</v>
          </cell>
          <cell r="L305">
            <v>23.2</v>
          </cell>
          <cell r="M305">
            <v>5</v>
          </cell>
          <cell r="N305">
            <v>50</v>
          </cell>
          <cell r="O305">
            <v>38.700000000000003</v>
          </cell>
          <cell r="P305">
            <v>5</v>
          </cell>
          <cell r="Q305">
            <v>20</v>
          </cell>
          <cell r="R305">
            <v>15.5</v>
          </cell>
          <cell r="S305">
            <v>5</v>
          </cell>
          <cell r="T305">
            <v>38025</v>
          </cell>
          <cell r="U305" t="str">
            <v>мд</v>
          </cell>
          <cell r="W305" t="str">
            <v>Пер.на мд</v>
          </cell>
          <cell r="AD305">
            <v>38014</v>
          </cell>
          <cell r="AE305">
            <v>38018</v>
          </cell>
        </row>
        <row r="306">
          <cell r="B306">
            <v>2957</v>
          </cell>
          <cell r="C306">
            <v>46</v>
          </cell>
          <cell r="F306" t="str">
            <v>УПНП</v>
          </cell>
          <cell r="G306">
            <v>250</v>
          </cell>
          <cell r="H306" t="str">
            <v>ЭЦН</v>
          </cell>
          <cell r="I306" t="str">
            <v>действ.</v>
          </cell>
          <cell r="J306">
            <v>34922</v>
          </cell>
          <cell r="K306">
            <v>13</v>
          </cell>
          <cell r="L306">
            <v>5.9</v>
          </cell>
          <cell r="M306">
            <v>44</v>
          </cell>
          <cell r="N306">
            <v>125</v>
          </cell>
          <cell r="O306">
            <v>30.8</v>
          </cell>
          <cell r="P306">
            <v>69.8</v>
          </cell>
          <cell r="Q306">
            <v>112</v>
          </cell>
          <cell r="R306">
            <v>24.9</v>
          </cell>
          <cell r="S306">
            <v>72.599999999999994</v>
          </cell>
          <cell r="T306">
            <v>38224</v>
          </cell>
          <cell r="U306" t="str">
            <v>ГРП</v>
          </cell>
          <cell r="W306" t="str">
            <v>ВЗ,ПР ГРП ЮК-10,сп.Э-80</v>
          </cell>
          <cell r="AD306">
            <v>37946</v>
          </cell>
          <cell r="AE306">
            <v>37972</v>
          </cell>
        </row>
        <row r="307">
          <cell r="B307">
            <v>3030</v>
          </cell>
          <cell r="C307">
            <v>52</v>
          </cell>
          <cell r="F307" t="str">
            <v>УПНП</v>
          </cell>
          <cell r="G307">
            <v>260</v>
          </cell>
          <cell r="H307" t="str">
            <v>Ф/Э</v>
          </cell>
          <cell r="I307" t="str">
            <v>конс.</v>
          </cell>
          <cell r="J307">
            <v>34486</v>
          </cell>
          <cell r="K307">
            <v>0</v>
          </cell>
          <cell r="L307">
            <v>0</v>
          </cell>
          <cell r="M307">
            <v>0</v>
          </cell>
          <cell r="N307">
            <v>50</v>
          </cell>
          <cell r="O307">
            <v>6.1</v>
          </cell>
          <cell r="P307">
            <v>85</v>
          </cell>
          <cell r="Q307">
            <v>50</v>
          </cell>
          <cell r="R307">
            <v>6.1</v>
          </cell>
          <cell r="S307">
            <v>84.9</v>
          </cell>
          <cell r="T307">
            <v>37962</v>
          </cell>
          <cell r="U307" t="str">
            <v>ВЦ</v>
          </cell>
          <cell r="W307" t="str">
            <v>ВЦ.ПП ЮК-10.МШУ с пак..Сп.Э-50</v>
          </cell>
          <cell r="AD307">
            <v>37926</v>
          </cell>
          <cell r="AE307">
            <v>37955</v>
          </cell>
        </row>
        <row r="308">
          <cell r="B308">
            <v>3842</v>
          </cell>
          <cell r="C308">
            <v>100</v>
          </cell>
          <cell r="F308" t="str">
            <v>УПНП</v>
          </cell>
          <cell r="G308">
            <v>240</v>
          </cell>
          <cell r="H308" t="str">
            <v>Ф/Э</v>
          </cell>
          <cell r="I308" t="str">
            <v>конс.</v>
          </cell>
          <cell r="J308">
            <v>34060</v>
          </cell>
          <cell r="K308">
            <v>0</v>
          </cell>
          <cell r="L308">
            <v>0</v>
          </cell>
          <cell r="M308">
            <v>0</v>
          </cell>
          <cell r="N308">
            <v>50</v>
          </cell>
          <cell r="O308">
            <v>8.1999999999999993</v>
          </cell>
          <cell r="P308">
            <v>80</v>
          </cell>
          <cell r="Q308">
            <v>50</v>
          </cell>
          <cell r="R308">
            <v>8.1999999999999993</v>
          </cell>
          <cell r="S308">
            <v>79.8</v>
          </cell>
          <cell r="T308">
            <v>38051</v>
          </cell>
          <cell r="U308" t="str">
            <v>БДП</v>
          </cell>
          <cell r="W308" t="str">
            <v>Смена Э-50</v>
          </cell>
          <cell r="AD308">
            <v>37948</v>
          </cell>
          <cell r="AE308">
            <v>38044</v>
          </cell>
        </row>
        <row r="309">
          <cell r="B309">
            <v>3192</v>
          </cell>
          <cell r="C309">
            <v>55</v>
          </cell>
          <cell r="F309" t="str">
            <v>УПНП</v>
          </cell>
          <cell r="G309">
            <v>270</v>
          </cell>
          <cell r="H309" t="str">
            <v>ШГН</v>
          </cell>
          <cell r="I309" t="str">
            <v>конс.</v>
          </cell>
          <cell r="J309">
            <v>34394</v>
          </cell>
          <cell r="K309">
            <v>0</v>
          </cell>
          <cell r="L309">
            <v>0</v>
          </cell>
          <cell r="M309">
            <v>0</v>
          </cell>
          <cell r="N309">
            <v>30</v>
          </cell>
          <cell r="O309">
            <v>7.3</v>
          </cell>
          <cell r="P309">
            <v>70</v>
          </cell>
          <cell r="Q309">
            <v>30</v>
          </cell>
          <cell r="R309">
            <v>7.3</v>
          </cell>
          <cell r="S309">
            <v>70</v>
          </cell>
          <cell r="T309">
            <v>37974</v>
          </cell>
          <cell r="U309" t="str">
            <v>ВЦ</v>
          </cell>
          <cell r="W309" t="str">
            <v>ВЦ.ГИС-2.ИР ЮК-11.ПП ЮК-10.МШУ с пак.Сп.ЭЦН</v>
          </cell>
          <cell r="AD309">
            <v>37947</v>
          </cell>
          <cell r="AE309">
            <v>37967</v>
          </cell>
        </row>
        <row r="310">
          <cell r="B310">
            <v>2706</v>
          </cell>
          <cell r="C310">
            <v>160</v>
          </cell>
          <cell r="F310" t="str">
            <v>ПРС</v>
          </cell>
          <cell r="H310" t="str">
            <v>ШГН</v>
          </cell>
          <cell r="I310" t="str">
            <v>бд</v>
          </cell>
          <cell r="J310">
            <v>36869</v>
          </cell>
          <cell r="K310">
            <v>0</v>
          </cell>
          <cell r="L310">
            <v>0</v>
          </cell>
          <cell r="M310">
            <v>0</v>
          </cell>
          <cell r="N310">
            <v>3</v>
          </cell>
          <cell r="O310">
            <v>2.1</v>
          </cell>
          <cell r="P310">
            <v>15</v>
          </cell>
          <cell r="Q310">
            <v>3</v>
          </cell>
          <cell r="R310">
            <v>2.1</v>
          </cell>
          <cell r="S310">
            <v>15</v>
          </cell>
          <cell r="T310">
            <v>38414</v>
          </cell>
          <cell r="U310" t="str">
            <v>бдп</v>
          </cell>
          <cell r="W310" t="str">
            <v>ВЦ "БАРС".Смена НВ-32</v>
          </cell>
          <cell r="Y310" t="str">
            <v>ОЦ</v>
          </cell>
          <cell r="AE310">
            <v>37970</v>
          </cell>
        </row>
        <row r="311">
          <cell r="B311">
            <v>5649</v>
          </cell>
          <cell r="C311">
            <v>124</v>
          </cell>
          <cell r="F311" t="str">
            <v>УПНП</v>
          </cell>
          <cell r="G311">
            <v>260</v>
          </cell>
          <cell r="H311" t="str">
            <v>ШГН</v>
          </cell>
          <cell r="I311" t="str">
            <v>конс.</v>
          </cell>
          <cell r="J311">
            <v>32964</v>
          </cell>
          <cell r="K311">
            <v>0</v>
          </cell>
          <cell r="L311">
            <v>0</v>
          </cell>
          <cell r="M311">
            <v>0</v>
          </cell>
          <cell r="N311">
            <v>30</v>
          </cell>
          <cell r="O311">
            <v>8.6999999999999993</v>
          </cell>
          <cell r="P311">
            <v>64.5</v>
          </cell>
          <cell r="Q311">
            <v>30</v>
          </cell>
          <cell r="R311">
            <v>8.6999999999999993</v>
          </cell>
          <cell r="S311">
            <v>64.2</v>
          </cell>
          <cell r="T311">
            <v>38001</v>
          </cell>
          <cell r="U311" t="str">
            <v>ВЦ</v>
          </cell>
          <cell r="W311" t="str">
            <v>ВЦ.ПП ЮК-10.МШУ.Сп.Э-30</v>
          </cell>
          <cell r="AD311">
            <v>37970</v>
          </cell>
          <cell r="AE311">
            <v>37994</v>
          </cell>
        </row>
        <row r="312">
          <cell r="B312">
            <v>5708</v>
          </cell>
          <cell r="C312">
            <v>12</v>
          </cell>
          <cell r="F312" t="str">
            <v>УПНП</v>
          </cell>
          <cell r="G312">
            <v>255</v>
          </cell>
          <cell r="H312" t="str">
            <v>ф/шгн</v>
          </cell>
          <cell r="I312" t="str">
            <v>конс.</v>
          </cell>
          <cell r="J312">
            <v>33635</v>
          </cell>
          <cell r="K312">
            <v>0</v>
          </cell>
          <cell r="L312">
            <v>0</v>
          </cell>
          <cell r="M312">
            <v>0</v>
          </cell>
          <cell r="N312">
            <v>50</v>
          </cell>
          <cell r="O312">
            <v>8.6</v>
          </cell>
          <cell r="P312">
            <v>79</v>
          </cell>
          <cell r="Q312">
            <v>50</v>
          </cell>
          <cell r="R312">
            <v>8.6</v>
          </cell>
          <cell r="S312">
            <v>78.8</v>
          </cell>
          <cell r="T312">
            <v>37994</v>
          </cell>
          <cell r="U312" t="str">
            <v>ВЦ</v>
          </cell>
          <cell r="W312" t="str">
            <v>ВЦ.ПП ЮК-10.МШУ.Сп.Э-30</v>
          </cell>
          <cell r="AD312">
            <v>37964</v>
          </cell>
          <cell r="AE312">
            <v>37987</v>
          </cell>
        </row>
        <row r="313">
          <cell r="B313">
            <v>5716</v>
          </cell>
          <cell r="C313">
            <v>128</v>
          </cell>
          <cell r="F313" t="str">
            <v>УПНП</v>
          </cell>
          <cell r="G313">
            <v>250</v>
          </cell>
          <cell r="H313" t="str">
            <v>ЭЦН</v>
          </cell>
          <cell r="I313" t="str">
            <v>бд</v>
          </cell>
          <cell r="J313">
            <v>35004</v>
          </cell>
          <cell r="K313">
            <v>0</v>
          </cell>
          <cell r="L313">
            <v>0</v>
          </cell>
          <cell r="M313">
            <v>0</v>
          </cell>
          <cell r="N313">
            <v>50</v>
          </cell>
          <cell r="O313">
            <v>8.6</v>
          </cell>
          <cell r="P313">
            <v>79</v>
          </cell>
          <cell r="Q313">
            <v>50</v>
          </cell>
          <cell r="R313">
            <v>8.6</v>
          </cell>
          <cell r="S313">
            <v>78.8</v>
          </cell>
          <cell r="T313">
            <v>38000</v>
          </cell>
          <cell r="U313" t="str">
            <v>ЛА</v>
          </cell>
          <cell r="W313" t="str">
            <v>ВЦ.ЛА.ГИС-2.ИР ЮК-11.ПП ЮК-10</v>
          </cell>
          <cell r="AD313">
            <v>37952</v>
          </cell>
          <cell r="AE313">
            <v>37993</v>
          </cell>
        </row>
        <row r="314">
          <cell r="B314">
            <v>5269</v>
          </cell>
          <cell r="C314">
            <v>135</v>
          </cell>
          <cell r="F314" t="str">
            <v>УПНП</v>
          </cell>
          <cell r="G314">
            <v>260</v>
          </cell>
          <cell r="H314" t="str">
            <v>ЭЦН</v>
          </cell>
          <cell r="I314" t="str">
            <v>конс.</v>
          </cell>
          <cell r="J314">
            <v>33878</v>
          </cell>
          <cell r="K314">
            <v>0</v>
          </cell>
          <cell r="L314">
            <v>0</v>
          </cell>
          <cell r="M314">
            <v>0</v>
          </cell>
          <cell r="N314">
            <v>50</v>
          </cell>
          <cell r="O314">
            <v>6.1</v>
          </cell>
          <cell r="P314">
            <v>85</v>
          </cell>
          <cell r="Q314">
            <v>50</v>
          </cell>
          <cell r="R314">
            <v>6.1</v>
          </cell>
          <cell r="S314">
            <v>84.9</v>
          </cell>
          <cell r="T314">
            <v>36961</v>
          </cell>
          <cell r="U314" t="str">
            <v>ЛА</v>
          </cell>
          <cell r="W314" t="str">
            <v>ВЦ.ЛА</v>
          </cell>
          <cell r="X314" t="str">
            <v>ВЦ ООО "Электропрогрев"</v>
          </cell>
          <cell r="Z314" t="str">
            <v>на 5218</v>
          </cell>
          <cell r="AD314">
            <v>36954</v>
          </cell>
          <cell r="AE314">
            <v>36954</v>
          </cell>
        </row>
        <row r="315">
          <cell r="B315">
            <v>5428</v>
          </cell>
          <cell r="C315">
            <v>103</v>
          </cell>
          <cell r="F315" t="str">
            <v>УПНП</v>
          </cell>
          <cell r="G315">
            <v>240</v>
          </cell>
          <cell r="H315" t="str">
            <v>ШГН</v>
          </cell>
          <cell r="I315" t="str">
            <v>конс.</v>
          </cell>
          <cell r="J315">
            <v>32843</v>
          </cell>
          <cell r="K315">
            <v>0</v>
          </cell>
          <cell r="L315">
            <v>0</v>
          </cell>
          <cell r="M315">
            <v>0</v>
          </cell>
          <cell r="N315">
            <v>80</v>
          </cell>
          <cell r="O315">
            <v>8.6999999999999993</v>
          </cell>
          <cell r="P315">
            <v>86.7</v>
          </cell>
          <cell r="Q315">
            <v>80</v>
          </cell>
          <cell r="R315">
            <v>8.6999999999999993</v>
          </cell>
          <cell r="S315">
            <v>86.6</v>
          </cell>
          <cell r="T315">
            <v>38014</v>
          </cell>
          <cell r="U315" t="str">
            <v>ЛА</v>
          </cell>
          <cell r="W315" t="str">
            <v>ВЦ, ЛА.ГИС-2.ПП.Сп. Э-80</v>
          </cell>
          <cell r="AE315">
            <v>38007</v>
          </cell>
          <cell r="AF315">
            <v>30</v>
          </cell>
        </row>
        <row r="316">
          <cell r="B316">
            <v>2986</v>
          </cell>
          <cell r="C316">
            <v>45</v>
          </cell>
          <cell r="F316" t="str">
            <v>УПНП</v>
          </cell>
          <cell r="G316">
            <v>270</v>
          </cell>
          <cell r="H316" t="str">
            <v>ЭЦН</v>
          </cell>
          <cell r="I316" t="str">
            <v>бдтг</v>
          </cell>
          <cell r="J316">
            <v>38015</v>
          </cell>
          <cell r="K316">
            <v>0</v>
          </cell>
          <cell r="L316">
            <v>0</v>
          </cell>
          <cell r="M316">
            <v>0</v>
          </cell>
          <cell r="N316">
            <v>30</v>
          </cell>
          <cell r="O316">
            <v>3.2</v>
          </cell>
          <cell r="P316">
            <v>87</v>
          </cell>
          <cell r="Q316">
            <v>30</v>
          </cell>
          <cell r="R316">
            <v>3.2</v>
          </cell>
          <cell r="S316">
            <v>86.8</v>
          </cell>
          <cell r="T316">
            <v>38067</v>
          </cell>
          <cell r="U316" t="str">
            <v>БДП</v>
          </cell>
          <cell r="W316" t="str">
            <v>Смена Э-30</v>
          </cell>
          <cell r="AE316">
            <v>38060</v>
          </cell>
        </row>
        <row r="317">
          <cell r="B317">
            <v>5441</v>
          </cell>
          <cell r="C317">
            <v>108</v>
          </cell>
          <cell r="F317" t="str">
            <v>УПНП</v>
          </cell>
          <cell r="G317">
            <v>240</v>
          </cell>
          <cell r="H317" t="str">
            <v>ЭЦН</v>
          </cell>
          <cell r="I317" t="str">
            <v>действ.</v>
          </cell>
          <cell r="K317">
            <v>48</v>
          </cell>
          <cell r="L317">
            <v>20.7</v>
          </cell>
          <cell r="M317">
            <v>47</v>
          </cell>
          <cell r="N317">
            <v>125</v>
          </cell>
          <cell r="O317">
            <v>45.8</v>
          </cell>
          <cell r="P317">
            <v>55</v>
          </cell>
          <cell r="Q317">
            <v>125</v>
          </cell>
          <cell r="R317">
            <v>25.1</v>
          </cell>
          <cell r="S317">
            <v>60</v>
          </cell>
          <cell r="T317">
            <v>38016</v>
          </cell>
          <cell r="U317" t="str">
            <v>ГРП</v>
          </cell>
          <cell r="W317" t="str">
            <v>ВЦ.ГРП ЮК-10</v>
          </cell>
          <cell r="AD317">
            <v>37987</v>
          </cell>
          <cell r="AE317">
            <v>38009</v>
          </cell>
        </row>
        <row r="318">
          <cell r="B318">
            <v>2882</v>
          </cell>
          <cell r="C318">
            <v>131</v>
          </cell>
          <cell r="F318" t="str">
            <v>УПНП</v>
          </cell>
          <cell r="G318">
            <v>275</v>
          </cell>
          <cell r="H318" t="str">
            <v>ЭЦН</v>
          </cell>
          <cell r="I318" t="str">
            <v>конс.</v>
          </cell>
          <cell r="J318">
            <v>33086</v>
          </cell>
          <cell r="K318">
            <v>0</v>
          </cell>
          <cell r="L318">
            <v>0</v>
          </cell>
          <cell r="M318">
            <v>0</v>
          </cell>
          <cell r="N318">
            <v>50</v>
          </cell>
          <cell r="O318">
            <v>8.6</v>
          </cell>
          <cell r="P318">
            <v>79</v>
          </cell>
          <cell r="Q318">
            <v>50</v>
          </cell>
          <cell r="R318">
            <v>8.6</v>
          </cell>
          <cell r="S318">
            <v>78.8</v>
          </cell>
          <cell r="T318">
            <v>37999</v>
          </cell>
          <cell r="U318" t="str">
            <v>ВЦ</v>
          </cell>
          <cell r="W318" t="str">
            <v>ВЦ.МШУ.Сп.Э-50</v>
          </cell>
          <cell r="AD318">
            <v>37971</v>
          </cell>
          <cell r="AE318">
            <v>37992</v>
          </cell>
        </row>
        <row r="319">
          <cell r="B319">
            <v>2990</v>
          </cell>
          <cell r="C319">
            <v>46</v>
          </cell>
          <cell r="F319" t="str">
            <v>УПНП</v>
          </cell>
          <cell r="G319">
            <v>280</v>
          </cell>
          <cell r="H319" t="str">
            <v>Ф/Э</v>
          </cell>
          <cell r="I319" t="str">
            <v>конс.</v>
          </cell>
          <cell r="J319">
            <v>34485</v>
          </cell>
          <cell r="K319">
            <v>0</v>
          </cell>
          <cell r="L319">
            <v>0</v>
          </cell>
          <cell r="M319">
            <v>0</v>
          </cell>
          <cell r="N319">
            <v>30</v>
          </cell>
          <cell r="O319">
            <v>8.6999999999999993</v>
          </cell>
          <cell r="P319">
            <v>64.5</v>
          </cell>
          <cell r="Q319">
            <v>30</v>
          </cell>
          <cell r="R319">
            <v>8.6999999999999993</v>
          </cell>
          <cell r="S319">
            <v>64.2</v>
          </cell>
          <cell r="T319">
            <v>38014</v>
          </cell>
          <cell r="U319" t="str">
            <v>ВЦ</v>
          </cell>
          <cell r="W319" t="str">
            <v>ВЦ.ВЗ МШУ.ПП.МШУ с пак.Сп.ЭЦН</v>
          </cell>
          <cell r="AD319">
            <v>37984</v>
          </cell>
          <cell r="AE319">
            <v>38007</v>
          </cell>
        </row>
        <row r="320">
          <cell r="B320">
            <v>5452</v>
          </cell>
          <cell r="C320">
            <v>101</v>
          </cell>
          <cell r="F320" t="str">
            <v>УПНП</v>
          </cell>
          <cell r="G320">
            <v>270</v>
          </cell>
          <cell r="H320" t="str">
            <v>Фон</v>
          </cell>
          <cell r="I320" t="str">
            <v>конс.</v>
          </cell>
          <cell r="J320">
            <v>33725</v>
          </cell>
          <cell r="K320">
            <v>0</v>
          </cell>
          <cell r="L320">
            <v>0</v>
          </cell>
          <cell r="M320">
            <v>0</v>
          </cell>
          <cell r="N320">
            <v>30</v>
          </cell>
          <cell r="O320">
            <v>8.6999999999999993</v>
          </cell>
          <cell r="P320">
            <v>64.5</v>
          </cell>
          <cell r="Q320">
            <v>30</v>
          </cell>
          <cell r="R320">
            <v>8.6999999999999993</v>
          </cell>
          <cell r="S320">
            <v>64.2</v>
          </cell>
          <cell r="T320">
            <v>37991</v>
          </cell>
          <cell r="U320" t="str">
            <v>БДК</v>
          </cell>
          <cell r="W320" t="str">
            <v>ГИС-2.ПП.МШУ.Сп.ЭЦН</v>
          </cell>
          <cell r="AE320">
            <v>37984</v>
          </cell>
        </row>
        <row r="321">
          <cell r="B321">
            <v>5646</v>
          </cell>
          <cell r="C321">
            <v>125</v>
          </cell>
          <cell r="F321" t="str">
            <v>УПНП</v>
          </cell>
          <cell r="H321" t="str">
            <v>ЭЦН</v>
          </cell>
          <cell r="I321" t="str">
            <v>действ.</v>
          </cell>
          <cell r="K321">
            <v>50</v>
          </cell>
          <cell r="L321">
            <v>18.7</v>
          </cell>
          <cell r="M321">
            <v>54</v>
          </cell>
          <cell r="N321">
            <v>80</v>
          </cell>
          <cell r="O321">
            <v>30</v>
          </cell>
          <cell r="P321">
            <v>54</v>
          </cell>
          <cell r="Q321">
            <v>30</v>
          </cell>
          <cell r="R321">
            <v>11.3</v>
          </cell>
          <cell r="S321">
            <v>53.5</v>
          </cell>
          <cell r="T321">
            <v>38000</v>
          </cell>
          <cell r="U321" t="str">
            <v>ОПТ</v>
          </cell>
          <cell r="W321" t="str">
            <v>Оптимизация Э-50/80</v>
          </cell>
          <cell r="AE321">
            <v>37993</v>
          </cell>
        </row>
        <row r="322">
          <cell r="B322">
            <v>5595</v>
          </cell>
          <cell r="C322">
            <v>119</v>
          </cell>
          <cell r="F322" t="str">
            <v>УПНП</v>
          </cell>
          <cell r="H322" t="str">
            <v>Фон</v>
          </cell>
          <cell r="I322" t="str">
            <v>конс.</v>
          </cell>
          <cell r="N322">
            <v>80</v>
          </cell>
          <cell r="O322">
            <v>24.9</v>
          </cell>
          <cell r="P322">
            <v>61.8</v>
          </cell>
          <cell r="Q322">
            <v>80</v>
          </cell>
          <cell r="R322">
            <v>24.9</v>
          </cell>
          <cell r="S322">
            <v>61.8</v>
          </cell>
          <cell r="T322">
            <v>38220</v>
          </cell>
          <cell r="U322" t="str">
            <v>ГРП</v>
          </cell>
          <cell r="W322" t="str">
            <v>ЛА,ГРП ЮК-10,сп.Э-80</v>
          </cell>
        </row>
        <row r="323">
          <cell r="B323">
            <v>5516</v>
          </cell>
          <cell r="C323">
            <v>115</v>
          </cell>
          <cell r="F323" t="str">
            <v>УПНП</v>
          </cell>
          <cell r="G323">
            <v>240</v>
          </cell>
          <cell r="H323" t="str">
            <v>нагн.</v>
          </cell>
          <cell r="I323" t="str">
            <v>бд</v>
          </cell>
          <cell r="J323">
            <v>37081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e">
            <v>#DIV/0!</v>
          </cell>
          <cell r="T323">
            <v>37773</v>
          </cell>
          <cell r="U323" t="str">
            <v>ГРП</v>
          </cell>
          <cell r="W323" t="str">
            <v>ИР ЮК-10,ГРП ЮК-2</v>
          </cell>
          <cell r="AD323">
            <v>37742</v>
          </cell>
          <cell r="AE323">
            <v>37766</v>
          </cell>
        </row>
        <row r="324">
          <cell r="B324">
            <v>2815</v>
          </cell>
          <cell r="C324">
            <v>145</v>
          </cell>
          <cell r="F324" t="str">
            <v>УПНП</v>
          </cell>
          <cell r="G324">
            <v>280</v>
          </cell>
          <cell r="H324" t="str">
            <v>ШГН</v>
          </cell>
          <cell r="I324" t="str">
            <v>бд</v>
          </cell>
          <cell r="J324">
            <v>37934</v>
          </cell>
          <cell r="K324">
            <v>0</v>
          </cell>
          <cell r="L324">
            <v>0</v>
          </cell>
          <cell r="M324">
            <v>0</v>
          </cell>
          <cell r="N324">
            <v>50</v>
          </cell>
          <cell r="O324">
            <v>22.4</v>
          </cell>
          <cell r="P324">
            <v>45</v>
          </cell>
          <cell r="Q324">
            <v>50</v>
          </cell>
          <cell r="R324">
            <v>22.4</v>
          </cell>
          <cell r="S324">
            <v>44.7</v>
          </cell>
          <cell r="T324">
            <v>38076</v>
          </cell>
          <cell r="U324" t="str">
            <v>ГРП</v>
          </cell>
          <cell r="W324" t="str">
            <v>ИР ЮК-10.ДП ЮК-4,ГРП,сп.Э-50</v>
          </cell>
          <cell r="AD324">
            <v>38045</v>
          </cell>
          <cell r="AE324">
            <v>38069</v>
          </cell>
        </row>
        <row r="325">
          <cell r="B325">
            <v>2931</v>
          </cell>
          <cell r="C325">
            <v>44</v>
          </cell>
          <cell r="F325" t="str">
            <v>УПНП</v>
          </cell>
          <cell r="G325">
            <v>260</v>
          </cell>
          <cell r="H325" t="str">
            <v>нагнет.</v>
          </cell>
          <cell r="I325" t="str">
            <v>бд</v>
          </cell>
          <cell r="J325">
            <v>34234</v>
          </cell>
          <cell r="K325">
            <v>0</v>
          </cell>
          <cell r="L325">
            <v>0</v>
          </cell>
          <cell r="M325">
            <v>0</v>
          </cell>
          <cell r="T325">
            <v>3</v>
          </cell>
          <cell r="U325" t="str">
            <v>ЗБС</v>
          </cell>
          <cell r="W325" t="str">
            <v>Подготовка к ЗБГС</v>
          </cell>
          <cell r="AD325">
            <v>37783</v>
          </cell>
        </row>
        <row r="326">
          <cell r="B326">
            <v>2949</v>
          </cell>
          <cell r="C326">
            <v>44</v>
          </cell>
          <cell r="F326" t="str">
            <v>УПНП</v>
          </cell>
          <cell r="G326">
            <v>270</v>
          </cell>
          <cell r="H326" t="str">
            <v>ШГН</v>
          </cell>
          <cell r="I326" t="str">
            <v>бд</v>
          </cell>
          <cell r="J326">
            <v>34455</v>
          </cell>
          <cell r="K326">
            <v>0</v>
          </cell>
          <cell r="L326">
            <v>0</v>
          </cell>
          <cell r="M326">
            <v>0</v>
          </cell>
          <cell r="N326">
            <v>15</v>
          </cell>
          <cell r="O326">
            <v>9.8000000000000007</v>
          </cell>
          <cell r="P326">
            <v>20</v>
          </cell>
          <cell r="Q326">
            <v>15</v>
          </cell>
          <cell r="R326">
            <v>9.8000000000000007</v>
          </cell>
          <cell r="S326">
            <v>19.3</v>
          </cell>
          <cell r="T326">
            <v>37796</v>
          </cell>
          <cell r="U326" t="str">
            <v>ЛА</v>
          </cell>
          <cell r="W326" t="str">
            <v>ВЦ,ЛА,ВЗ,ПП ЮК-10,сп Н-44</v>
          </cell>
          <cell r="AD326">
            <v>37736</v>
          </cell>
          <cell r="AE326">
            <v>37789</v>
          </cell>
        </row>
        <row r="327">
          <cell r="B327">
            <v>2925</v>
          </cell>
          <cell r="C327">
            <v>132</v>
          </cell>
          <cell r="F327" t="str">
            <v>УПНП</v>
          </cell>
          <cell r="G327">
            <v>255</v>
          </cell>
          <cell r="H327" t="str">
            <v>ЭЦН</v>
          </cell>
          <cell r="I327" t="str">
            <v>конс.</v>
          </cell>
          <cell r="J327">
            <v>34271</v>
          </cell>
          <cell r="K327">
            <v>0</v>
          </cell>
          <cell r="L327">
            <v>0</v>
          </cell>
          <cell r="M327">
            <v>0</v>
          </cell>
          <cell r="N327">
            <v>30</v>
          </cell>
          <cell r="O327">
            <v>12</v>
          </cell>
          <cell r="P327">
            <v>51</v>
          </cell>
          <cell r="Q327">
            <v>30</v>
          </cell>
          <cell r="R327">
            <v>12</v>
          </cell>
          <cell r="S327">
            <v>50.6</v>
          </cell>
          <cell r="T327">
            <v>37801</v>
          </cell>
          <cell r="U327" t="str">
            <v>ВВ</v>
          </cell>
          <cell r="W327" t="str">
            <v>ВЦ,уст.цем. Моста(РИР ЮК-10),исп.Ab</v>
          </cell>
          <cell r="AD327">
            <v>37776</v>
          </cell>
          <cell r="AE327">
            <v>37794</v>
          </cell>
        </row>
        <row r="328">
          <cell r="B328">
            <v>5707</v>
          </cell>
          <cell r="C328">
            <v>125</v>
          </cell>
          <cell r="F328" t="str">
            <v>УПНП</v>
          </cell>
          <cell r="G328">
            <v>250</v>
          </cell>
          <cell r="H328" t="str">
            <v>ШГН</v>
          </cell>
          <cell r="I328" t="str">
            <v>бд</v>
          </cell>
          <cell r="J328">
            <v>32843</v>
          </cell>
          <cell r="K328">
            <v>0</v>
          </cell>
          <cell r="L328">
            <v>0</v>
          </cell>
          <cell r="M328">
            <v>0</v>
          </cell>
          <cell r="N328">
            <v>15</v>
          </cell>
          <cell r="O328">
            <v>9.8000000000000007</v>
          </cell>
          <cell r="P328">
            <v>20</v>
          </cell>
          <cell r="Q328">
            <v>15</v>
          </cell>
          <cell r="R328">
            <v>9.8000000000000007</v>
          </cell>
          <cell r="S328">
            <v>19.3</v>
          </cell>
          <cell r="T328">
            <v>37898</v>
          </cell>
          <cell r="U328" t="str">
            <v>ЛА</v>
          </cell>
          <cell r="W328" t="str">
            <v>ЛА,РИР низа ЮК-10,ПП,2796.5-2806.5,сп.НН</v>
          </cell>
          <cell r="AD328">
            <v>37865</v>
          </cell>
          <cell r="AE328">
            <v>37891</v>
          </cell>
        </row>
        <row r="329">
          <cell r="B329">
            <v>5711</v>
          </cell>
          <cell r="C329">
            <v>127</v>
          </cell>
          <cell r="F329" t="str">
            <v>УПНП</v>
          </cell>
          <cell r="G329">
            <v>260</v>
          </cell>
          <cell r="H329" t="str">
            <v>ЭЦН</v>
          </cell>
          <cell r="I329" t="str">
            <v>бд</v>
          </cell>
          <cell r="J329">
            <v>33781</v>
          </cell>
          <cell r="K329">
            <v>0</v>
          </cell>
          <cell r="L329">
            <v>0</v>
          </cell>
          <cell r="M329">
            <v>0</v>
          </cell>
          <cell r="N329">
            <v>125</v>
          </cell>
          <cell r="O329">
            <v>9.6999999999999993</v>
          </cell>
          <cell r="P329">
            <v>90.5</v>
          </cell>
          <cell r="Q329">
            <v>125</v>
          </cell>
          <cell r="R329">
            <v>9.6999999999999993</v>
          </cell>
          <cell r="S329">
            <v>90.4</v>
          </cell>
          <cell r="T329" t="e">
            <v>#VALUE!</v>
          </cell>
          <cell r="U329" t="str">
            <v>ЛА</v>
          </cell>
          <cell r="W329" t="str">
            <v>Л.А.,ВЗ,ОТСК,ГИС(и.о.)по результатам РИР,сп.Э-125</v>
          </cell>
          <cell r="AD329">
            <v>37823</v>
          </cell>
          <cell r="AE329" t="str">
            <v>31/09/2003</v>
          </cell>
        </row>
        <row r="330">
          <cell r="B330">
            <v>5549</v>
          </cell>
          <cell r="C330">
            <v>116</v>
          </cell>
          <cell r="F330" t="str">
            <v>УПНП</v>
          </cell>
          <cell r="G330">
            <v>250</v>
          </cell>
          <cell r="H330" t="str">
            <v>ЭЦН</v>
          </cell>
          <cell r="I330" t="str">
            <v>действ.</v>
          </cell>
          <cell r="K330">
            <v>86</v>
          </cell>
          <cell r="L330">
            <v>2.1</v>
          </cell>
          <cell r="M330">
            <v>97</v>
          </cell>
          <cell r="N330">
            <v>30</v>
          </cell>
          <cell r="O330">
            <v>12</v>
          </cell>
          <cell r="P330">
            <v>51</v>
          </cell>
          <cell r="Q330">
            <v>-56</v>
          </cell>
          <cell r="R330">
            <v>9.9</v>
          </cell>
          <cell r="S330">
            <v>12</v>
          </cell>
          <cell r="T330">
            <v>37863</v>
          </cell>
          <cell r="U330" t="str">
            <v>ВВ</v>
          </cell>
          <cell r="W330" t="str">
            <v>ВЦ,ИР ЮК-10,исп.Bg+Ab</v>
          </cell>
          <cell r="AD330">
            <v>37842</v>
          </cell>
          <cell r="AE330">
            <v>37856</v>
          </cell>
        </row>
        <row r="331">
          <cell r="B331">
            <v>2687</v>
          </cell>
          <cell r="C331">
            <v>160</v>
          </cell>
          <cell r="F331" t="str">
            <v>УПНП</v>
          </cell>
          <cell r="G331">
            <v>240</v>
          </cell>
          <cell r="H331" t="str">
            <v>фон</v>
          </cell>
          <cell r="I331" t="str">
            <v>бд</v>
          </cell>
          <cell r="J331">
            <v>32843</v>
          </cell>
          <cell r="K331">
            <v>0</v>
          </cell>
          <cell r="L331">
            <v>0</v>
          </cell>
          <cell r="M331">
            <v>0</v>
          </cell>
          <cell r="N331">
            <v>50</v>
          </cell>
          <cell r="O331">
            <v>11</v>
          </cell>
          <cell r="P331">
            <v>73</v>
          </cell>
          <cell r="Q331">
            <v>50</v>
          </cell>
          <cell r="R331">
            <v>11</v>
          </cell>
          <cell r="S331">
            <v>72.8</v>
          </cell>
          <cell r="T331">
            <v>37852</v>
          </cell>
          <cell r="U331" t="str">
            <v>ВЦ</v>
          </cell>
          <cell r="W331" t="str">
            <v>ВЦ.ЛА. ДП ЮК-10,ПП ЮК-10,спуск ЭЦН</v>
          </cell>
          <cell r="AD331">
            <v>37819</v>
          </cell>
          <cell r="AE331">
            <v>37845</v>
          </cell>
        </row>
        <row r="332">
          <cell r="B332">
            <v>5846</v>
          </cell>
          <cell r="C332">
            <v>168</v>
          </cell>
          <cell r="F332" t="str">
            <v>УПНП</v>
          </cell>
          <cell r="G332">
            <v>275</v>
          </cell>
          <cell r="H332" t="str">
            <v>ЭЦН</v>
          </cell>
          <cell r="I332" t="str">
            <v>действ.</v>
          </cell>
          <cell r="K332">
            <v>19</v>
          </cell>
          <cell r="L332">
            <v>2</v>
          </cell>
          <cell r="M332">
            <v>87</v>
          </cell>
          <cell r="N332">
            <v>30</v>
          </cell>
          <cell r="O332">
            <v>12</v>
          </cell>
          <cell r="P332">
            <v>51</v>
          </cell>
          <cell r="Q332">
            <v>11</v>
          </cell>
          <cell r="R332">
            <v>10</v>
          </cell>
          <cell r="S332">
            <v>-12.2</v>
          </cell>
          <cell r="T332">
            <v>37866</v>
          </cell>
          <cell r="U332" t="str">
            <v>ВВ</v>
          </cell>
          <cell r="W332" t="str">
            <v>ВЦ,ИР ЮК-10,исп.Bg+Ab</v>
          </cell>
          <cell r="AD332">
            <v>37846</v>
          </cell>
          <cell r="AE332">
            <v>37859</v>
          </cell>
        </row>
        <row r="333">
          <cell r="B333">
            <v>5468</v>
          </cell>
          <cell r="C333">
            <v>108</v>
          </cell>
          <cell r="F333" t="str">
            <v>УПНП</v>
          </cell>
          <cell r="G333">
            <v>270</v>
          </cell>
          <cell r="H333" t="str">
            <v>ЭЦН</v>
          </cell>
          <cell r="I333" t="str">
            <v>бд</v>
          </cell>
          <cell r="J333">
            <v>34849</v>
          </cell>
          <cell r="K333">
            <v>0</v>
          </cell>
          <cell r="L333">
            <v>0</v>
          </cell>
          <cell r="M333">
            <v>0</v>
          </cell>
          <cell r="N333">
            <v>80</v>
          </cell>
          <cell r="O333">
            <v>9.1</v>
          </cell>
          <cell r="P333">
            <v>86</v>
          </cell>
          <cell r="Q333">
            <v>80</v>
          </cell>
          <cell r="R333">
            <v>9.1</v>
          </cell>
          <cell r="S333">
            <v>86</v>
          </cell>
          <cell r="T333">
            <v>37911</v>
          </cell>
          <cell r="U333" t="str">
            <v>ОВП</v>
          </cell>
          <cell r="W333" t="str">
            <v>ЛА, ИР ЮК-11, ПП ЮК-10.ДП ЮК-10</v>
          </cell>
          <cell r="AD333">
            <v>37817</v>
          </cell>
          <cell r="AE333">
            <v>37904</v>
          </cell>
        </row>
        <row r="334">
          <cell r="B334">
            <v>2700</v>
          </cell>
          <cell r="C334" t="str">
            <v>145б</v>
          </cell>
          <cell r="F334" t="str">
            <v>УПНП</v>
          </cell>
          <cell r="G334">
            <v>260</v>
          </cell>
          <cell r="H334" t="str">
            <v>ШГН</v>
          </cell>
          <cell r="I334" t="str">
            <v>бд</v>
          </cell>
          <cell r="J334">
            <v>37306</v>
          </cell>
          <cell r="K334">
            <v>0</v>
          </cell>
          <cell r="L334">
            <v>0</v>
          </cell>
          <cell r="M334">
            <v>0</v>
          </cell>
          <cell r="N334">
            <v>40</v>
          </cell>
          <cell r="O334">
            <v>28.7</v>
          </cell>
          <cell r="P334">
            <v>12</v>
          </cell>
          <cell r="Q334">
            <v>16</v>
          </cell>
          <cell r="R334">
            <v>10.199999999999999</v>
          </cell>
          <cell r="S334">
            <v>21.3</v>
          </cell>
          <cell r="T334">
            <v>37858</v>
          </cell>
          <cell r="U334" t="str">
            <v>ГРП</v>
          </cell>
          <cell r="W334" t="str">
            <v>ОТСК,РИР Э/К, ГРП ЮК-10,осв.</v>
          </cell>
          <cell r="AD334">
            <v>37819</v>
          </cell>
          <cell r="AE334">
            <v>37851</v>
          </cell>
        </row>
        <row r="335">
          <cell r="B335">
            <v>2651</v>
          </cell>
          <cell r="C335" t="str">
            <v>157б</v>
          </cell>
          <cell r="F335" t="str">
            <v>УПНПиКРС</v>
          </cell>
          <cell r="G335">
            <v>270</v>
          </cell>
          <cell r="H335" t="str">
            <v>ШГН</v>
          </cell>
          <cell r="I335" t="str">
            <v>конс.</v>
          </cell>
          <cell r="J335">
            <v>35073</v>
          </cell>
          <cell r="K335">
            <v>0</v>
          </cell>
          <cell r="L335">
            <v>0</v>
          </cell>
          <cell r="M335">
            <v>0</v>
          </cell>
          <cell r="N335">
            <v>40</v>
          </cell>
          <cell r="O335">
            <v>28.7</v>
          </cell>
          <cell r="P335">
            <v>12</v>
          </cell>
          <cell r="Q335">
            <v>40</v>
          </cell>
          <cell r="R335">
            <v>28.7</v>
          </cell>
          <cell r="S335">
            <v>11.4</v>
          </cell>
          <cell r="T335">
            <v>37849</v>
          </cell>
          <cell r="U335" t="str">
            <v>ГРП</v>
          </cell>
          <cell r="W335" t="str">
            <v>ВЦ,РИР ЮК-11, щел.перф.ПП ЮК-10, ГРП</v>
          </cell>
          <cell r="AD335">
            <v>37805</v>
          </cell>
          <cell r="AE335">
            <v>37842</v>
          </cell>
        </row>
        <row r="336">
          <cell r="B336">
            <v>5363</v>
          </cell>
          <cell r="C336">
            <v>109</v>
          </cell>
          <cell r="F336" t="str">
            <v>УПНПиКРС</v>
          </cell>
          <cell r="G336">
            <v>270</v>
          </cell>
          <cell r="H336" t="str">
            <v>фон</v>
          </cell>
          <cell r="I336" t="str">
            <v>бд</v>
          </cell>
          <cell r="J336">
            <v>33999</v>
          </cell>
          <cell r="K336">
            <v>0</v>
          </cell>
          <cell r="L336">
            <v>0</v>
          </cell>
          <cell r="M336">
            <v>0</v>
          </cell>
          <cell r="N336">
            <v>50</v>
          </cell>
          <cell r="O336">
            <v>8.1999999999999993</v>
          </cell>
          <cell r="P336">
            <v>80</v>
          </cell>
          <cell r="Q336">
            <v>50</v>
          </cell>
          <cell r="R336">
            <v>8.1999999999999993</v>
          </cell>
          <cell r="S336">
            <v>79.8</v>
          </cell>
          <cell r="T336">
            <v>37845</v>
          </cell>
          <cell r="U336" t="str">
            <v>ОВП</v>
          </cell>
          <cell r="W336" t="str">
            <v>ВЗ,ОТСК,ИР ЮК-11.ПП ЮК-10.ОПЗ.Спуск ЭЦН</v>
          </cell>
          <cell r="AD336">
            <v>37817</v>
          </cell>
          <cell r="AE336">
            <v>37838</v>
          </cell>
        </row>
        <row r="337">
          <cell r="B337">
            <v>5530</v>
          </cell>
          <cell r="C337">
            <v>119</v>
          </cell>
          <cell r="F337" t="str">
            <v>УПНПиКРС</v>
          </cell>
          <cell r="G337">
            <v>275</v>
          </cell>
          <cell r="H337" t="str">
            <v>ЭЦН</v>
          </cell>
          <cell r="I337" t="str">
            <v>конс.</v>
          </cell>
          <cell r="J337">
            <v>34370</v>
          </cell>
          <cell r="K337">
            <v>0</v>
          </cell>
          <cell r="L337">
            <v>0</v>
          </cell>
          <cell r="M337">
            <v>0</v>
          </cell>
          <cell r="N337">
            <v>50</v>
          </cell>
          <cell r="O337">
            <v>9.8000000000000007</v>
          </cell>
          <cell r="P337">
            <v>76</v>
          </cell>
          <cell r="Q337">
            <v>50</v>
          </cell>
          <cell r="R337">
            <v>9.8000000000000007</v>
          </cell>
          <cell r="S337">
            <v>75.8</v>
          </cell>
          <cell r="T337">
            <v>37871</v>
          </cell>
          <cell r="U337" t="str">
            <v>ОВП</v>
          </cell>
          <cell r="W337" t="str">
            <v>ВЦ.ВЗ.ИР ЮК-11.ГДИ.Спуск ЭЦН</v>
          </cell>
          <cell r="AD337">
            <v>37824</v>
          </cell>
          <cell r="AE337">
            <v>37864</v>
          </cell>
        </row>
        <row r="338">
          <cell r="B338">
            <v>5345</v>
          </cell>
          <cell r="C338">
            <v>102</v>
          </cell>
          <cell r="F338" t="str">
            <v>УПНПиКРС</v>
          </cell>
          <cell r="G338">
            <v>250</v>
          </cell>
          <cell r="H338" t="str">
            <v>ЭЦН</v>
          </cell>
          <cell r="I338" t="str">
            <v>бд</v>
          </cell>
          <cell r="J338">
            <v>37209</v>
          </cell>
          <cell r="K338">
            <v>0</v>
          </cell>
          <cell r="L338">
            <v>0</v>
          </cell>
          <cell r="M338">
            <v>0</v>
          </cell>
          <cell r="N338">
            <v>50</v>
          </cell>
          <cell r="O338">
            <v>24.5</v>
          </cell>
          <cell r="P338">
            <v>40</v>
          </cell>
          <cell r="Q338">
            <v>50</v>
          </cell>
          <cell r="R338">
            <v>24.5</v>
          </cell>
          <cell r="S338">
            <v>39.5</v>
          </cell>
          <cell r="T338">
            <v>37837</v>
          </cell>
          <cell r="U338" t="str">
            <v>ГРП</v>
          </cell>
          <cell r="W338" t="str">
            <v>ИР ЮК-10, ПР и ГРП ЮК-2</v>
          </cell>
          <cell r="AD338">
            <v>37815</v>
          </cell>
          <cell r="AE338">
            <v>37830</v>
          </cell>
        </row>
        <row r="339">
          <cell r="B339">
            <v>3187</v>
          </cell>
          <cell r="C339">
            <v>70</v>
          </cell>
          <cell r="F339" t="str">
            <v>УПНПиКРС</v>
          </cell>
          <cell r="G339">
            <v>260</v>
          </cell>
          <cell r="H339" t="str">
            <v>ШГН</v>
          </cell>
          <cell r="I339" t="str">
            <v>конс.</v>
          </cell>
          <cell r="J339">
            <v>33939</v>
          </cell>
          <cell r="K339">
            <v>0</v>
          </cell>
          <cell r="L339">
            <v>0</v>
          </cell>
          <cell r="M339">
            <v>0</v>
          </cell>
          <cell r="N339">
            <v>30</v>
          </cell>
          <cell r="O339">
            <v>11</v>
          </cell>
          <cell r="P339">
            <v>55</v>
          </cell>
          <cell r="Q339">
            <v>30</v>
          </cell>
          <cell r="R339">
            <v>11</v>
          </cell>
          <cell r="S339">
            <v>54.7</v>
          </cell>
          <cell r="T339">
            <v>37868</v>
          </cell>
          <cell r="U339" t="str">
            <v>ВВ</v>
          </cell>
          <cell r="W339" t="str">
            <v>ВЦ. ДП ЮК-11,спуск ЭЦН</v>
          </cell>
          <cell r="AD339">
            <v>37843</v>
          </cell>
          <cell r="AE339">
            <v>37861</v>
          </cell>
        </row>
        <row r="340">
          <cell r="B340">
            <v>2757</v>
          </cell>
          <cell r="C340">
            <v>144</v>
          </cell>
          <cell r="F340" t="str">
            <v>УПНПиКРС</v>
          </cell>
          <cell r="G340">
            <v>270</v>
          </cell>
          <cell r="H340" t="str">
            <v>ЭЦН</v>
          </cell>
          <cell r="I340" t="str">
            <v>действ.</v>
          </cell>
          <cell r="K340">
            <v>16</v>
          </cell>
          <cell r="L340">
            <v>1.8</v>
          </cell>
          <cell r="M340">
            <v>86</v>
          </cell>
          <cell r="N340">
            <v>80</v>
          </cell>
          <cell r="O340">
            <v>13</v>
          </cell>
          <cell r="P340">
            <v>80</v>
          </cell>
          <cell r="Q340">
            <v>64</v>
          </cell>
          <cell r="R340">
            <v>11.2</v>
          </cell>
          <cell r="S340">
            <v>78.400000000000006</v>
          </cell>
          <cell r="T340">
            <v>37861</v>
          </cell>
          <cell r="U340" t="str">
            <v>ВВ</v>
          </cell>
          <cell r="W340" t="str">
            <v>ПП ЮК-10,ДП ЮК-11,ГДИ спск ЭЦН</v>
          </cell>
          <cell r="AD340">
            <v>37844</v>
          </cell>
          <cell r="AE340">
            <v>37854</v>
          </cell>
        </row>
        <row r="341">
          <cell r="B341">
            <v>2649</v>
          </cell>
          <cell r="C341" t="str">
            <v>157б</v>
          </cell>
          <cell r="F341" t="str">
            <v>УПНПиКРС</v>
          </cell>
          <cell r="G341">
            <v>235</v>
          </cell>
          <cell r="H341" t="str">
            <v>ШГН</v>
          </cell>
          <cell r="I341" t="str">
            <v>действ.</v>
          </cell>
          <cell r="K341">
            <v>7</v>
          </cell>
          <cell r="L341">
            <v>5.5</v>
          </cell>
          <cell r="M341">
            <v>3</v>
          </cell>
          <cell r="N341">
            <v>40</v>
          </cell>
          <cell r="O341">
            <v>28.7</v>
          </cell>
          <cell r="P341">
            <v>12</v>
          </cell>
          <cell r="Q341">
            <v>33</v>
          </cell>
          <cell r="R341">
            <v>23.2</v>
          </cell>
          <cell r="S341">
            <v>13.2</v>
          </cell>
          <cell r="T341">
            <v>37832</v>
          </cell>
          <cell r="U341" t="str">
            <v>ГРП</v>
          </cell>
          <cell r="W341" t="str">
            <v>ПП ЮК-10,ГРП,осв.</v>
          </cell>
          <cell r="AD341">
            <v>37815</v>
          </cell>
          <cell r="AE341">
            <v>37825</v>
          </cell>
          <cell r="AF341">
            <v>14</v>
          </cell>
          <cell r="AG341">
            <v>-75664</v>
          </cell>
          <cell r="AH341">
            <v>-113496</v>
          </cell>
        </row>
        <row r="342">
          <cell r="B342">
            <v>5677</v>
          </cell>
          <cell r="C342">
            <v>125</v>
          </cell>
          <cell r="F342" t="str">
            <v>УПНПиКРС</v>
          </cell>
          <cell r="G342">
            <v>260</v>
          </cell>
          <cell r="H342" t="str">
            <v>ШГН</v>
          </cell>
          <cell r="I342" t="str">
            <v>бд</v>
          </cell>
          <cell r="J342">
            <v>35170</v>
          </cell>
          <cell r="K342">
            <v>0</v>
          </cell>
          <cell r="L342">
            <v>0</v>
          </cell>
          <cell r="M342">
            <v>0</v>
          </cell>
          <cell r="N342">
            <v>50</v>
          </cell>
          <cell r="O342">
            <v>11</v>
          </cell>
          <cell r="P342">
            <v>73</v>
          </cell>
          <cell r="Q342">
            <v>50</v>
          </cell>
          <cell r="R342">
            <v>11</v>
          </cell>
          <cell r="S342">
            <v>72.8</v>
          </cell>
          <cell r="T342">
            <v>37871</v>
          </cell>
          <cell r="U342" t="str">
            <v>ВВ</v>
          </cell>
          <cell r="W342" t="str">
            <v>ЛА.ЛЗКЦ.ПП,ДП,ОПЗ,СП ЭЦН</v>
          </cell>
          <cell r="AD342">
            <v>37826</v>
          </cell>
          <cell r="AE342">
            <v>37864</v>
          </cell>
          <cell r="AF342">
            <v>15</v>
          </cell>
          <cell r="AG342" t="e">
            <v>#REF!</v>
          </cell>
          <cell r="AH342" t="e">
            <v>#REF!</v>
          </cell>
        </row>
        <row r="343">
          <cell r="B343">
            <v>5642</v>
          </cell>
          <cell r="C343">
            <v>126</v>
          </cell>
          <cell r="F343" t="str">
            <v>УПНПиКРС</v>
          </cell>
          <cell r="G343">
            <v>230</v>
          </cell>
          <cell r="H343" t="str">
            <v>ШГН</v>
          </cell>
          <cell r="I343" t="str">
            <v>бд</v>
          </cell>
          <cell r="J343">
            <v>36997</v>
          </cell>
          <cell r="K343">
            <v>0</v>
          </cell>
          <cell r="L343">
            <v>0</v>
          </cell>
          <cell r="M343">
            <v>0</v>
          </cell>
          <cell r="N343">
            <v>13</v>
          </cell>
          <cell r="O343">
            <v>9.9</v>
          </cell>
          <cell r="P343">
            <v>7</v>
          </cell>
          <cell r="Q343">
            <v>13</v>
          </cell>
          <cell r="R343">
            <v>9.9</v>
          </cell>
          <cell r="S343">
            <v>6</v>
          </cell>
          <cell r="T343">
            <v>37877</v>
          </cell>
          <cell r="U343" t="str">
            <v>ВЦ</v>
          </cell>
          <cell r="W343" t="str">
            <v>ВЦ ,ОПЗ МШУ.ГДИ.Сп.НВ-44</v>
          </cell>
          <cell r="AD343">
            <v>37852</v>
          </cell>
          <cell r="AE343">
            <v>37870</v>
          </cell>
        </row>
        <row r="344">
          <cell r="B344">
            <v>5401</v>
          </cell>
          <cell r="C344">
            <v>103</v>
          </cell>
          <cell r="F344" t="str">
            <v>УПНПиКРС</v>
          </cell>
          <cell r="G344">
            <v>265</v>
          </cell>
          <cell r="H344" t="str">
            <v>ШГН</v>
          </cell>
          <cell r="I344" t="str">
            <v>конс.</v>
          </cell>
          <cell r="J344">
            <v>32843</v>
          </cell>
          <cell r="K344">
            <v>0</v>
          </cell>
          <cell r="L344">
            <v>0</v>
          </cell>
          <cell r="M344">
            <v>0</v>
          </cell>
          <cell r="N344">
            <v>30</v>
          </cell>
          <cell r="O344">
            <v>12</v>
          </cell>
          <cell r="P344">
            <v>51</v>
          </cell>
          <cell r="Q344">
            <v>30</v>
          </cell>
          <cell r="R344">
            <v>12</v>
          </cell>
          <cell r="S344">
            <v>50.6</v>
          </cell>
          <cell r="T344">
            <v>37933</v>
          </cell>
          <cell r="U344" t="str">
            <v>ВЦ</v>
          </cell>
          <cell r="W344" t="str">
            <v>ВЦ,ИР ЮК-10,ОПР ЮК-1,ОПЗ,ГДИ</v>
          </cell>
          <cell r="AD344">
            <v>37888</v>
          </cell>
          <cell r="AE344">
            <v>37926</v>
          </cell>
        </row>
        <row r="345">
          <cell r="B345">
            <v>3745</v>
          </cell>
          <cell r="C345">
            <v>76</v>
          </cell>
          <cell r="F345" t="str">
            <v>УПНПиКРС</v>
          </cell>
          <cell r="G345">
            <v>230</v>
          </cell>
          <cell r="H345" t="str">
            <v>ЭЦН</v>
          </cell>
          <cell r="I345" t="str">
            <v>бд</v>
          </cell>
          <cell r="J345">
            <v>37653</v>
          </cell>
          <cell r="K345">
            <v>44</v>
          </cell>
          <cell r="L345">
            <v>3.2</v>
          </cell>
          <cell r="M345">
            <v>91</v>
          </cell>
          <cell r="N345">
            <v>44</v>
          </cell>
          <cell r="O345">
            <v>3.2</v>
          </cell>
          <cell r="P345">
            <v>91</v>
          </cell>
          <cell r="Q345">
            <v>44</v>
          </cell>
          <cell r="R345">
            <v>3.2</v>
          </cell>
          <cell r="S345">
            <v>91</v>
          </cell>
          <cell r="T345">
            <v>37876</v>
          </cell>
          <cell r="U345" t="str">
            <v>ЛА</v>
          </cell>
          <cell r="W345" t="str">
            <v>ОТСК.ЛА.Сп.ЭЦН</v>
          </cell>
          <cell r="AD345">
            <v>37847</v>
          </cell>
          <cell r="AE345">
            <v>37869</v>
          </cell>
        </row>
        <row r="346">
          <cell r="B346">
            <v>2816</v>
          </cell>
          <cell r="C346">
            <v>145</v>
          </cell>
          <cell r="F346" t="str">
            <v>УПНПиКРС</v>
          </cell>
          <cell r="G346">
            <v>270</v>
          </cell>
          <cell r="H346" t="str">
            <v>Ф/Э</v>
          </cell>
          <cell r="I346" t="str">
            <v>конс.</v>
          </cell>
          <cell r="J346">
            <v>34060</v>
          </cell>
          <cell r="K346">
            <v>0</v>
          </cell>
          <cell r="L346">
            <v>0</v>
          </cell>
          <cell r="M346">
            <v>0</v>
          </cell>
          <cell r="N346">
            <v>50</v>
          </cell>
          <cell r="O346">
            <v>8.1999999999999993</v>
          </cell>
          <cell r="P346">
            <v>80</v>
          </cell>
          <cell r="Q346">
            <v>50</v>
          </cell>
          <cell r="R346">
            <v>8.1999999999999993</v>
          </cell>
          <cell r="S346">
            <v>79.8</v>
          </cell>
          <cell r="T346">
            <v>37901</v>
          </cell>
          <cell r="U346" t="str">
            <v>ВЦ</v>
          </cell>
          <cell r="W346" t="str">
            <v>ВЦ.ВЗ.ПП.ЮК10</v>
          </cell>
          <cell r="Y346" t="str">
            <v>комплект</v>
          </cell>
          <cell r="AD346">
            <v>37870</v>
          </cell>
          <cell r="AE346">
            <v>37894</v>
          </cell>
        </row>
        <row r="347">
          <cell r="B347">
            <v>2689</v>
          </cell>
          <cell r="C347">
            <v>160</v>
          </cell>
          <cell r="F347" t="str">
            <v>УПНПиКРС</v>
          </cell>
          <cell r="G347">
            <v>240</v>
          </cell>
          <cell r="H347" t="str">
            <v>ШГН</v>
          </cell>
          <cell r="I347" t="str">
            <v>конс.</v>
          </cell>
          <cell r="J347">
            <v>33239</v>
          </cell>
          <cell r="K347">
            <v>0</v>
          </cell>
          <cell r="L347">
            <v>0</v>
          </cell>
          <cell r="M347">
            <v>0</v>
          </cell>
          <cell r="N347">
            <v>40</v>
          </cell>
          <cell r="O347">
            <v>25.5</v>
          </cell>
          <cell r="P347">
            <v>21.8</v>
          </cell>
          <cell r="Q347">
            <v>40</v>
          </cell>
          <cell r="R347">
            <v>25.5</v>
          </cell>
          <cell r="S347">
            <v>21.3</v>
          </cell>
          <cell r="T347">
            <v>37904</v>
          </cell>
          <cell r="U347" t="str">
            <v>грп</v>
          </cell>
          <cell r="W347" t="str">
            <v>ВЦ,ГИС,ИР,ПР ГРП ЮК-10</v>
          </cell>
          <cell r="Y347" t="str">
            <v>Полет НКТ</v>
          </cell>
          <cell r="AD347">
            <v>37860</v>
          </cell>
          <cell r="AE347">
            <v>37897</v>
          </cell>
        </row>
        <row r="348">
          <cell r="B348">
            <v>5592</v>
          </cell>
          <cell r="C348" t="str">
            <v>119б</v>
          </cell>
          <cell r="F348" t="str">
            <v>УПНПиКРС</v>
          </cell>
          <cell r="G348">
            <v>260</v>
          </cell>
          <cell r="H348" t="str">
            <v>ЭЦН</v>
          </cell>
          <cell r="I348" t="str">
            <v>действ.</v>
          </cell>
          <cell r="K348">
            <v>26</v>
          </cell>
          <cell r="L348">
            <v>14.6</v>
          </cell>
          <cell r="M348">
            <v>31</v>
          </cell>
          <cell r="N348">
            <v>50</v>
          </cell>
          <cell r="O348">
            <v>39.5</v>
          </cell>
          <cell r="P348">
            <v>3</v>
          </cell>
          <cell r="Q348">
            <v>24</v>
          </cell>
          <cell r="R348">
            <v>24.9</v>
          </cell>
          <cell r="S348">
            <v>-28.1</v>
          </cell>
          <cell r="T348">
            <v>37889</v>
          </cell>
          <cell r="U348" t="str">
            <v>ГРП</v>
          </cell>
          <cell r="W348" t="str">
            <v>ПР к ГРП.ГРП ЮК10</v>
          </cell>
          <cell r="AD348">
            <v>37865</v>
          </cell>
          <cell r="AE348">
            <v>37882</v>
          </cell>
        </row>
        <row r="349">
          <cell r="B349">
            <v>3141</v>
          </cell>
          <cell r="C349" t="str">
            <v>50б</v>
          </cell>
          <cell r="F349" t="str">
            <v>УПНПиКРС</v>
          </cell>
          <cell r="G349">
            <v>260</v>
          </cell>
          <cell r="H349" t="str">
            <v>ЭЦН</v>
          </cell>
          <cell r="I349" t="str">
            <v>конс.</v>
          </cell>
          <cell r="J349">
            <v>34943</v>
          </cell>
          <cell r="K349">
            <v>0</v>
          </cell>
          <cell r="L349">
            <v>0</v>
          </cell>
          <cell r="M349">
            <v>0</v>
          </cell>
          <cell r="N349">
            <v>30</v>
          </cell>
          <cell r="O349">
            <v>11</v>
          </cell>
          <cell r="P349">
            <v>55</v>
          </cell>
          <cell r="Q349">
            <v>30</v>
          </cell>
          <cell r="R349">
            <v>11</v>
          </cell>
          <cell r="S349">
            <v>54.7</v>
          </cell>
          <cell r="T349">
            <v>37882</v>
          </cell>
          <cell r="U349" t="str">
            <v>ВВ</v>
          </cell>
          <cell r="W349" t="str">
            <v>ВЦ.ОТСК.ПП ЮК10.ДП ЮК 2-3</v>
          </cell>
          <cell r="AD349">
            <v>37854</v>
          </cell>
          <cell r="AE349">
            <v>37875</v>
          </cell>
        </row>
        <row r="350">
          <cell r="B350">
            <v>5397</v>
          </cell>
          <cell r="C350">
            <v>102</v>
          </cell>
          <cell r="F350" t="str">
            <v>УПНПиКРС</v>
          </cell>
          <cell r="G350">
            <v>250</v>
          </cell>
          <cell r="H350" t="str">
            <v>Ф/Э</v>
          </cell>
          <cell r="I350" t="str">
            <v>бд</v>
          </cell>
          <cell r="J350">
            <v>33967</v>
          </cell>
          <cell r="K350">
            <v>0</v>
          </cell>
          <cell r="L350">
            <v>0</v>
          </cell>
          <cell r="M350">
            <v>0</v>
          </cell>
          <cell r="N350">
            <v>80</v>
          </cell>
          <cell r="O350">
            <v>9.8000000000000007</v>
          </cell>
          <cell r="P350">
            <v>85</v>
          </cell>
          <cell r="Q350">
            <v>80</v>
          </cell>
          <cell r="R350">
            <v>9.8000000000000007</v>
          </cell>
          <cell r="S350">
            <v>84.9</v>
          </cell>
          <cell r="T350">
            <v>37847</v>
          </cell>
          <cell r="U350" t="str">
            <v>ЛА</v>
          </cell>
          <cell r="W350" t="str">
            <v>ЛА.(из.ЭЦН).Сп. Э-80.</v>
          </cell>
          <cell r="AD350">
            <v>37845</v>
          </cell>
          <cell r="AE350">
            <v>37840</v>
          </cell>
        </row>
        <row r="351">
          <cell r="B351">
            <v>3209</v>
          </cell>
          <cell r="C351">
            <v>70</v>
          </cell>
          <cell r="F351" t="str">
            <v>УПНПиКРС</v>
          </cell>
          <cell r="G351">
            <v>260</v>
          </cell>
          <cell r="H351" t="str">
            <v>ШГН</v>
          </cell>
          <cell r="I351" t="str">
            <v>действ.</v>
          </cell>
          <cell r="K351">
            <v>4</v>
          </cell>
          <cell r="L351">
            <v>2.7</v>
          </cell>
          <cell r="M351">
            <v>16.7</v>
          </cell>
          <cell r="N351">
            <v>55</v>
          </cell>
          <cell r="O351">
            <v>20.7</v>
          </cell>
          <cell r="P351">
            <v>53.5</v>
          </cell>
          <cell r="Q351">
            <v>51</v>
          </cell>
          <cell r="R351">
            <v>18</v>
          </cell>
          <cell r="S351">
            <v>56.4</v>
          </cell>
          <cell r="T351">
            <v>38661</v>
          </cell>
          <cell r="U351" t="str">
            <v>ГРП</v>
          </cell>
          <cell r="W351" t="str">
            <v>ГРП ЮК-10</v>
          </cell>
          <cell r="AD351">
            <v>37854</v>
          </cell>
          <cell r="AE351">
            <v>37876</v>
          </cell>
        </row>
        <row r="353">
          <cell r="B353">
            <v>2918</v>
          </cell>
          <cell r="C353">
            <v>43</v>
          </cell>
          <cell r="F353" t="str">
            <v>Уват УПНПиКРС</v>
          </cell>
          <cell r="G353">
            <v>270</v>
          </cell>
          <cell r="H353" t="str">
            <v>ШГН</v>
          </cell>
          <cell r="I353" t="str">
            <v>бд</v>
          </cell>
          <cell r="J353">
            <v>37010</v>
          </cell>
          <cell r="K353">
            <v>0</v>
          </cell>
          <cell r="L353">
            <v>0</v>
          </cell>
          <cell r="M353">
            <v>0</v>
          </cell>
          <cell r="N353">
            <v>80</v>
          </cell>
          <cell r="O353">
            <v>24.8</v>
          </cell>
          <cell r="P353">
            <v>62</v>
          </cell>
          <cell r="Q353">
            <v>80</v>
          </cell>
          <cell r="R353">
            <v>24.8</v>
          </cell>
          <cell r="S353">
            <v>61.7</v>
          </cell>
          <cell r="T353">
            <v>38188</v>
          </cell>
          <cell r="U353" t="str">
            <v>ГРП</v>
          </cell>
          <cell r="W353" t="str">
            <v>ВЦ.ПП.ГРП ЮК-10.Сп.ЭЦН</v>
          </cell>
          <cell r="AD353">
            <v>37845</v>
          </cell>
          <cell r="AE353">
            <v>38181</v>
          </cell>
          <cell r="AF353">
            <v>35</v>
          </cell>
        </row>
        <row r="354">
          <cell r="B354">
            <v>5533</v>
          </cell>
          <cell r="C354">
            <v>110</v>
          </cell>
          <cell r="F354" t="str">
            <v>Уват УПНПиКРС</v>
          </cell>
          <cell r="G354">
            <v>255</v>
          </cell>
          <cell r="H354" t="str">
            <v>ЭЦН</v>
          </cell>
          <cell r="I354" t="str">
            <v>конс.</v>
          </cell>
          <cell r="J354">
            <v>33572</v>
          </cell>
          <cell r="K354">
            <v>0</v>
          </cell>
          <cell r="L354">
            <v>0</v>
          </cell>
          <cell r="M354">
            <v>0</v>
          </cell>
          <cell r="N354">
            <v>50</v>
          </cell>
          <cell r="O354">
            <v>10</v>
          </cell>
          <cell r="P354">
            <v>75.5</v>
          </cell>
          <cell r="Q354">
            <v>50</v>
          </cell>
          <cell r="R354">
            <v>10</v>
          </cell>
          <cell r="S354">
            <v>75.3</v>
          </cell>
          <cell r="T354">
            <v>37843</v>
          </cell>
          <cell r="U354" t="str">
            <v>ОВП</v>
          </cell>
          <cell r="W354" t="str">
            <v>РИР Э/К.ПП ЮК-10.сп.ЭЦН</v>
          </cell>
          <cell r="AD354">
            <v>37810</v>
          </cell>
          <cell r="AE354">
            <v>37836</v>
          </cell>
        </row>
        <row r="355">
          <cell r="B355">
            <v>5653</v>
          </cell>
          <cell r="C355">
            <v>123</v>
          </cell>
          <cell r="F355" t="str">
            <v>Уват УПНПиКРС</v>
          </cell>
          <cell r="G355">
            <v>260</v>
          </cell>
          <cell r="H355" t="str">
            <v>ЭЦН</v>
          </cell>
          <cell r="I355" t="str">
            <v>бд</v>
          </cell>
          <cell r="J355">
            <v>35125</v>
          </cell>
          <cell r="K355">
            <v>0</v>
          </cell>
          <cell r="L355">
            <v>0</v>
          </cell>
          <cell r="M355">
            <v>0</v>
          </cell>
          <cell r="N355">
            <v>80</v>
          </cell>
          <cell r="O355">
            <v>11.1</v>
          </cell>
          <cell r="P355">
            <v>83</v>
          </cell>
          <cell r="Q355">
            <v>80</v>
          </cell>
          <cell r="R355">
            <v>11.1</v>
          </cell>
          <cell r="S355">
            <v>82.9</v>
          </cell>
          <cell r="T355">
            <v>37874</v>
          </cell>
          <cell r="U355" t="str">
            <v>ВВ</v>
          </cell>
          <cell r="W355" t="str">
            <v>ГИС-2.РИР.ДП.ЮК2-3.Сп.ЭЦН</v>
          </cell>
          <cell r="AD355">
            <v>37837</v>
          </cell>
          <cell r="AE355">
            <v>37867</v>
          </cell>
        </row>
        <row r="356">
          <cell r="B356">
            <v>2753</v>
          </cell>
          <cell r="C356">
            <v>145</v>
          </cell>
          <cell r="F356" t="str">
            <v>Уват УПНПиКРС</v>
          </cell>
          <cell r="G356">
            <v>280</v>
          </cell>
          <cell r="H356" t="str">
            <v>ЭЦН</v>
          </cell>
          <cell r="I356" t="str">
            <v>бд</v>
          </cell>
          <cell r="J356">
            <v>33056</v>
          </cell>
          <cell r="K356">
            <v>0</v>
          </cell>
          <cell r="L356">
            <v>0</v>
          </cell>
          <cell r="M356">
            <v>0</v>
          </cell>
          <cell r="N356">
            <v>30</v>
          </cell>
          <cell r="O356">
            <v>8.6</v>
          </cell>
          <cell r="P356">
            <v>65</v>
          </cell>
          <cell r="Q356">
            <v>30</v>
          </cell>
          <cell r="R356">
            <v>8.6</v>
          </cell>
          <cell r="S356">
            <v>64.599999999999994</v>
          </cell>
          <cell r="T356">
            <v>37851</v>
          </cell>
          <cell r="U356" t="str">
            <v>ВВ</v>
          </cell>
          <cell r="W356" t="str">
            <v>ВЦ, ПП ЮК-10,ДП ЮК-11.ГИС-2</v>
          </cell>
          <cell r="AD356">
            <v>37814</v>
          </cell>
          <cell r="AE356">
            <v>37844</v>
          </cell>
        </row>
        <row r="357">
          <cell r="B357">
            <v>5706</v>
          </cell>
          <cell r="C357">
            <v>125</v>
          </cell>
          <cell r="F357" t="str">
            <v>УПНПиКРС</v>
          </cell>
          <cell r="G357">
            <v>250</v>
          </cell>
          <cell r="H357" t="str">
            <v>ШГН</v>
          </cell>
          <cell r="I357" t="str">
            <v>конс.</v>
          </cell>
          <cell r="J357">
            <v>32843</v>
          </cell>
          <cell r="K357">
            <v>0</v>
          </cell>
          <cell r="L357">
            <v>0</v>
          </cell>
          <cell r="M357">
            <v>0</v>
          </cell>
          <cell r="N357">
            <v>30</v>
          </cell>
          <cell r="O357">
            <v>8.6</v>
          </cell>
          <cell r="P357">
            <v>65</v>
          </cell>
          <cell r="Q357">
            <v>30</v>
          </cell>
          <cell r="R357">
            <v>8.6</v>
          </cell>
          <cell r="S357">
            <v>64.599999999999994</v>
          </cell>
          <cell r="T357">
            <v>38021</v>
          </cell>
          <cell r="U357" t="str">
            <v>ВЦ</v>
          </cell>
          <cell r="W357" t="str">
            <v>ВЦ.ПП ЮК-10.МШУ.Сп.Э-30</v>
          </cell>
          <cell r="AD357">
            <v>37992</v>
          </cell>
          <cell r="AE357">
            <v>38014</v>
          </cell>
          <cell r="AF357">
            <v>28</v>
          </cell>
        </row>
        <row r="358">
          <cell r="B358">
            <v>2845</v>
          </cell>
          <cell r="C358">
            <v>128</v>
          </cell>
          <cell r="F358" t="str">
            <v>УПНПиКРС</v>
          </cell>
          <cell r="G358">
            <v>270</v>
          </cell>
          <cell r="H358" t="str">
            <v>Ф/Э</v>
          </cell>
          <cell r="I358" t="str">
            <v>бд</v>
          </cell>
          <cell r="J358">
            <v>33525</v>
          </cell>
          <cell r="K358">
            <v>0</v>
          </cell>
          <cell r="L358">
            <v>0</v>
          </cell>
          <cell r="M358">
            <v>0</v>
          </cell>
          <cell r="N358">
            <v>80</v>
          </cell>
          <cell r="O358">
            <v>9.1</v>
          </cell>
          <cell r="P358">
            <v>86</v>
          </cell>
          <cell r="Q358">
            <v>80</v>
          </cell>
          <cell r="R358">
            <v>9.1</v>
          </cell>
          <cell r="S358">
            <v>86</v>
          </cell>
          <cell r="T358">
            <v>38042</v>
          </cell>
          <cell r="U358" t="str">
            <v>ЛА</v>
          </cell>
          <cell r="W358" t="str">
            <v>ЛА.ИР ЮК-11.ПП ЮК-10.Сп.Э-80</v>
          </cell>
          <cell r="AD358">
            <v>38009</v>
          </cell>
          <cell r="AE358">
            <v>38035</v>
          </cell>
        </row>
        <row r="359">
          <cell r="B359">
            <v>2867</v>
          </cell>
          <cell r="C359">
            <v>129</v>
          </cell>
          <cell r="F359" t="str">
            <v>УПНПиКРС</v>
          </cell>
          <cell r="G359">
            <v>270</v>
          </cell>
          <cell r="H359" t="str">
            <v>ШГН</v>
          </cell>
          <cell r="I359" t="str">
            <v>бд</v>
          </cell>
          <cell r="J359">
            <v>37562</v>
          </cell>
          <cell r="K359">
            <v>0</v>
          </cell>
          <cell r="L359">
            <v>0</v>
          </cell>
          <cell r="M359">
            <v>0</v>
          </cell>
          <cell r="N359">
            <v>80</v>
          </cell>
          <cell r="O359">
            <v>22.8</v>
          </cell>
          <cell r="P359">
            <v>65</v>
          </cell>
          <cell r="Q359">
            <v>80</v>
          </cell>
          <cell r="R359">
            <v>22.8</v>
          </cell>
          <cell r="S359">
            <v>64.8</v>
          </cell>
          <cell r="T359">
            <v>38082</v>
          </cell>
          <cell r="U359" t="str">
            <v>ГРП</v>
          </cell>
          <cell r="W359" t="str">
            <v>ЛА.ГИС-2.РИР ЭК.ПП ЮК-10.ГРП ЮК-10.Сп.Э-80</v>
          </cell>
          <cell r="AD359">
            <v>37986</v>
          </cell>
          <cell r="AE359">
            <v>38075</v>
          </cell>
        </row>
        <row r="360">
          <cell r="B360">
            <v>2988</v>
          </cell>
          <cell r="C360">
            <v>46</v>
          </cell>
          <cell r="F360" t="str">
            <v>УПНПиКРС</v>
          </cell>
          <cell r="G360">
            <v>270</v>
          </cell>
          <cell r="H360" t="str">
            <v>фон</v>
          </cell>
          <cell r="I360" t="str">
            <v>бд</v>
          </cell>
          <cell r="J360">
            <v>34883</v>
          </cell>
          <cell r="K360">
            <v>0</v>
          </cell>
          <cell r="L360">
            <v>0</v>
          </cell>
          <cell r="M360">
            <v>0</v>
          </cell>
          <cell r="N360">
            <v>30</v>
          </cell>
          <cell r="O360">
            <v>8.6</v>
          </cell>
          <cell r="P360">
            <v>65</v>
          </cell>
          <cell r="Q360">
            <v>30</v>
          </cell>
          <cell r="R360">
            <v>8.6</v>
          </cell>
          <cell r="S360">
            <v>64.599999999999994</v>
          </cell>
          <cell r="T360">
            <v>38058</v>
          </cell>
          <cell r="U360" t="str">
            <v>ВЦ</v>
          </cell>
          <cell r="W360" t="str">
            <v>ВЦ.ЛА.ИР ЮК-11.ПП ЮК-10.Сп.Э-30</v>
          </cell>
          <cell r="AD360">
            <v>38013</v>
          </cell>
          <cell r="AE360">
            <v>38051</v>
          </cell>
        </row>
        <row r="362">
          <cell r="B362">
            <v>5529</v>
          </cell>
          <cell r="C362" t="str">
            <v>119б</v>
          </cell>
          <cell r="F362" t="str">
            <v>УПНПиКРС</v>
          </cell>
          <cell r="G362">
            <v>270</v>
          </cell>
          <cell r="H362" t="str">
            <v>фон</v>
          </cell>
          <cell r="I362" t="str">
            <v>конс.</v>
          </cell>
          <cell r="J362">
            <v>35948</v>
          </cell>
          <cell r="T362">
            <v>38039</v>
          </cell>
          <cell r="U362" t="str">
            <v>НГ</v>
          </cell>
          <cell r="W362" t="str">
            <v>Перевод в ППД</v>
          </cell>
        </row>
        <row r="363">
          <cell r="B363">
            <v>2935</v>
          </cell>
          <cell r="C363">
            <v>43</v>
          </cell>
          <cell r="F363" t="str">
            <v>УПНПиКРС</v>
          </cell>
          <cell r="G363">
            <v>275</v>
          </cell>
          <cell r="H363" t="str">
            <v>нагнет.</v>
          </cell>
          <cell r="I363" t="str">
            <v>бд</v>
          </cell>
          <cell r="J363">
            <v>36831</v>
          </cell>
          <cell r="T363">
            <v>38071</v>
          </cell>
          <cell r="U363" t="str">
            <v>НГ</v>
          </cell>
          <cell r="W363" t="str">
            <v>ОТСК.ГИС-3.ГКО.Сп.пакера ППД.</v>
          </cell>
        </row>
        <row r="364">
          <cell r="B364">
            <v>11083</v>
          </cell>
          <cell r="C364" t="str">
            <v>308б</v>
          </cell>
          <cell r="F364" t="str">
            <v>ПРС</v>
          </cell>
          <cell r="G364">
            <v>250</v>
          </cell>
          <cell r="H364" t="str">
            <v>ЭЦН</v>
          </cell>
          <cell r="I364" t="str">
            <v>бд</v>
          </cell>
          <cell r="J364">
            <v>37914</v>
          </cell>
          <cell r="K364">
            <v>0</v>
          </cell>
          <cell r="L364">
            <v>0</v>
          </cell>
          <cell r="M364">
            <v>0</v>
          </cell>
          <cell r="N364">
            <v>14</v>
          </cell>
          <cell r="O364">
            <v>4</v>
          </cell>
          <cell r="P364">
            <v>65</v>
          </cell>
          <cell r="Q364">
            <v>14</v>
          </cell>
          <cell r="R364">
            <v>4</v>
          </cell>
          <cell r="S364">
            <v>64.7</v>
          </cell>
          <cell r="T364">
            <v>38056</v>
          </cell>
          <cell r="U364" t="str">
            <v>ВЦД</v>
          </cell>
          <cell r="W364" t="str">
            <v>ВЦ,см.ВНН-25/НВ-44</v>
          </cell>
          <cell r="AE364">
            <v>38049</v>
          </cell>
        </row>
        <row r="365">
          <cell r="B365">
            <v>2685</v>
          </cell>
          <cell r="C365" t="str">
            <v>160б</v>
          </cell>
          <cell r="F365" t="str">
            <v>ПРС</v>
          </cell>
          <cell r="G365">
            <v>275</v>
          </cell>
          <cell r="H365" t="str">
            <v>ЭЦН</v>
          </cell>
          <cell r="I365" t="str">
            <v>бд</v>
          </cell>
          <cell r="J365">
            <v>37979</v>
          </cell>
          <cell r="K365">
            <v>0</v>
          </cell>
          <cell r="L365">
            <v>0</v>
          </cell>
          <cell r="M365">
            <v>0</v>
          </cell>
          <cell r="N365">
            <v>14</v>
          </cell>
          <cell r="O365">
            <v>5.7</v>
          </cell>
          <cell r="P365">
            <v>50</v>
          </cell>
          <cell r="Q365">
            <v>14</v>
          </cell>
          <cell r="R365">
            <v>5.7</v>
          </cell>
          <cell r="S365">
            <v>49.7</v>
          </cell>
          <cell r="T365">
            <v>38071</v>
          </cell>
          <cell r="U365" t="str">
            <v>ВЦД</v>
          </cell>
          <cell r="W365" t="str">
            <v>ВЦ.Смена Э-30/НВ-44</v>
          </cell>
          <cell r="AE365">
            <v>38064</v>
          </cell>
        </row>
        <row r="366">
          <cell r="B366">
            <v>3619</v>
          </cell>
          <cell r="C366">
            <v>76</v>
          </cell>
          <cell r="F366" t="str">
            <v>ПРС</v>
          </cell>
          <cell r="G366">
            <v>240</v>
          </cell>
          <cell r="H366" t="str">
            <v>ЭЦН</v>
          </cell>
          <cell r="I366" t="str">
            <v>бдтг</v>
          </cell>
          <cell r="J366">
            <v>38006</v>
          </cell>
          <cell r="K366">
            <v>0</v>
          </cell>
          <cell r="L366">
            <v>0</v>
          </cell>
          <cell r="M366">
            <v>0</v>
          </cell>
          <cell r="N366">
            <v>49</v>
          </cell>
          <cell r="O366">
            <v>1.2</v>
          </cell>
          <cell r="P366">
            <v>97</v>
          </cell>
          <cell r="Q366">
            <v>49</v>
          </cell>
          <cell r="R366">
            <v>1.2</v>
          </cell>
          <cell r="S366">
            <v>97</v>
          </cell>
          <cell r="T366">
            <v>38055</v>
          </cell>
          <cell r="U366" t="str">
            <v>БДП</v>
          </cell>
          <cell r="W366" t="str">
            <v>Смена Э-50</v>
          </cell>
          <cell r="AE366">
            <v>38048</v>
          </cell>
        </row>
        <row r="367">
          <cell r="B367">
            <v>2941</v>
          </cell>
          <cell r="C367">
            <v>46</v>
          </cell>
          <cell r="F367" t="str">
            <v>УПНПиКРС</v>
          </cell>
          <cell r="G367">
            <v>250</v>
          </cell>
          <cell r="H367" t="str">
            <v>ШГН</v>
          </cell>
          <cell r="I367" t="str">
            <v>действ.</v>
          </cell>
          <cell r="K367">
            <v>8</v>
          </cell>
          <cell r="L367">
            <v>4.5999999999999996</v>
          </cell>
          <cell r="M367">
            <v>29</v>
          </cell>
          <cell r="N367">
            <v>50</v>
          </cell>
          <cell r="O367">
            <v>28.9</v>
          </cell>
          <cell r="P367">
            <v>29</v>
          </cell>
          <cell r="Q367">
            <v>42</v>
          </cell>
          <cell r="R367">
            <v>24.3</v>
          </cell>
          <cell r="S367">
            <v>28.6</v>
          </cell>
          <cell r="T367">
            <v>38106</v>
          </cell>
          <cell r="U367" t="str">
            <v>ГРП</v>
          </cell>
          <cell r="W367" t="str">
            <v>ГРП ЮК-10.Сп. ЭЦН-50.</v>
          </cell>
          <cell r="AD367">
            <v>38080</v>
          </cell>
          <cell r="AE367">
            <v>38099</v>
          </cell>
        </row>
        <row r="368">
          <cell r="B368">
            <v>2922</v>
          </cell>
          <cell r="C368" t="str">
            <v>43б</v>
          </cell>
          <cell r="F368" t="str">
            <v>УПНПиКРС</v>
          </cell>
          <cell r="G368">
            <v>270</v>
          </cell>
          <cell r="H368" t="str">
            <v>ЭЦН</v>
          </cell>
          <cell r="I368" t="str">
            <v>действ.</v>
          </cell>
          <cell r="K368">
            <v>16</v>
          </cell>
          <cell r="L368">
            <v>7.6</v>
          </cell>
          <cell r="M368">
            <v>42</v>
          </cell>
          <cell r="N368">
            <v>80</v>
          </cell>
          <cell r="O368">
            <v>33.9</v>
          </cell>
          <cell r="P368">
            <v>48</v>
          </cell>
          <cell r="Q368">
            <v>64</v>
          </cell>
          <cell r="R368">
            <v>26.3</v>
          </cell>
          <cell r="S368">
            <v>49.3</v>
          </cell>
          <cell r="T368">
            <v>38120</v>
          </cell>
          <cell r="U368" t="str">
            <v>ГРП</v>
          </cell>
          <cell r="W368" t="str">
            <v>ГРП ЮК-10.Сп. ЭЦН-80.</v>
          </cell>
          <cell r="AD368">
            <v>38097</v>
          </cell>
          <cell r="AE368">
            <v>38113</v>
          </cell>
          <cell r="AF368">
            <v>39</v>
          </cell>
          <cell r="AG368" t="e">
            <v>#REF!</v>
          </cell>
          <cell r="AH368" t="e">
            <v>#REF!</v>
          </cell>
        </row>
        <row r="369">
          <cell r="B369" t="str">
            <v>5330б</v>
          </cell>
          <cell r="C369">
            <v>105</v>
          </cell>
          <cell r="F369" t="str">
            <v>УПНПиКРС</v>
          </cell>
          <cell r="G369">
            <v>275</v>
          </cell>
          <cell r="H369" t="str">
            <v>нагн.</v>
          </cell>
          <cell r="I369" t="str">
            <v>бд</v>
          </cell>
          <cell r="J369">
            <v>36355</v>
          </cell>
          <cell r="N369">
            <v>200</v>
          </cell>
          <cell r="Q369">
            <v>200</v>
          </cell>
          <cell r="T369">
            <v>38097</v>
          </cell>
          <cell r="U369" t="str">
            <v>НГ</v>
          </cell>
          <cell r="W369" t="str">
            <v>ЛА.ОТСК.ОПЗ.Сп. пакера ППД</v>
          </cell>
          <cell r="AE369">
            <v>37977</v>
          </cell>
        </row>
        <row r="370">
          <cell r="B370">
            <v>2790</v>
          </cell>
          <cell r="C370">
            <v>144</v>
          </cell>
          <cell r="F370" t="str">
            <v>УПНПиКРС</v>
          </cell>
          <cell r="G370">
            <v>280</v>
          </cell>
          <cell r="H370" t="str">
            <v>нагнет.</v>
          </cell>
          <cell r="I370" t="str">
            <v>бд</v>
          </cell>
          <cell r="T370">
            <v>38109</v>
          </cell>
          <cell r="U370" t="str">
            <v>нг</v>
          </cell>
          <cell r="W370" t="str">
            <v>ОТСК.ПП.ОПЗ.ГИС-3.Сп. Пакера ППД</v>
          </cell>
          <cell r="AD370">
            <v>38096</v>
          </cell>
          <cell r="AE370">
            <v>38106</v>
          </cell>
          <cell r="AF370">
            <v>24</v>
          </cell>
          <cell r="AG370">
            <v>-1389581</v>
          </cell>
          <cell r="AH370">
            <v>-2434575</v>
          </cell>
        </row>
        <row r="371">
          <cell r="B371">
            <v>5364</v>
          </cell>
          <cell r="C371">
            <v>109</v>
          </cell>
          <cell r="F371" t="str">
            <v>УПНПиКРС</v>
          </cell>
          <cell r="G371">
            <v>275</v>
          </cell>
          <cell r="H371" t="str">
            <v>ШГН</v>
          </cell>
          <cell r="I371" t="str">
            <v>бд</v>
          </cell>
          <cell r="J371">
            <v>37517</v>
          </cell>
          <cell r="K371">
            <v>0</v>
          </cell>
          <cell r="L371">
            <v>0</v>
          </cell>
          <cell r="M371">
            <v>0</v>
          </cell>
          <cell r="N371">
            <v>80</v>
          </cell>
          <cell r="O371">
            <v>24.1</v>
          </cell>
          <cell r="P371">
            <v>63</v>
          </cell>
          <cell r="Q371">
            <v>80</v>
          </cell>
          <cell r="R371">
            <v>24.1</v>
          </cell>
          <cell r="S371">
            <v>62.8</v>
          </cell>
          <cell r="T371">
            <v>38117</v>
          </cell>
          <cell r="U371" t="str">
            <v>ГРП</v>
          </cell>
          <cell r="W371" t="str">
            <v>ВЦ.ПП.ГРП-ЮК-10.Сп.Э-80.</v>
          </cell>
          <cell r="Y371" t="str">
            <v>-</v>
          </cell>
          <cell r="Z371" t="str">
            <v>-</v>
          </cell>
          <cell r="AA371">
            <v>73</v>
          </cell>
          <cell r="AD371">
            <v>38077</v>
          </cell>
          <cell r="AE371">
            <v>38110</v>
          </cell>
          <cell r="AF371">
            <v>17</v>
          </cell>
          <cell r="AG371" t="e">
            <v>#REF!</v>
          </cell>
          <cell r="AH371" t="e">
            <v>#REF!</v>
          </cell>
        </row>
        <row r="372">
          <cell r="B372">
            <v>2979</v>
          </cell>
          <cell r="C372">
            <v>50</v>
          </cell>
          <cell r="F372" t="str">
            <v>УПНПиКРС</v>
          </cell>
          <cell r="G372">
            <v>240</v>
          </cell>
          <cell r="H372" t="str">
            <v>ЭЦН</v>
          </cell>
          <cell r="I372" t="str">
            <v>действ.</v>
          </cell>
          <cell r="K372">
            <v>30</v>
          </cell>
          <cell r="L372">
            <v>14.7</v>
          </cell>
          <cell r="M372">
            <v>40</v>
          </cell>
          <cell r="N372">
            <v>125</v>
          </cell>
          <cell r="O372">
            <v>35.700000000000003</v>
          </cell>
          <cell r="P372">
            <v>65</v>
          </cell>
          <cell r="Q372">
            <v>95</v>
          </cell>
          <cell r="R372">
            <v>21</v>
          </cell>
          <cell r="S372">
            <v>72.7</v>
          </cell>
          <cell r="T372">
            <v>38104</v>
          </cell>
          <cell r="U372" t="str">
            <v>ГРП</v>
          </cell>
          <cell r="W372" t="str">
            <v>ГРП.ЮК-10.Сп.Э-125</v>
          </cell>
          <cell r="AD372">
            <v>38078</v>
          </cell>
          <cell r="AE372">
            <v>38097</v>
          </cell>
          <cell r="AF372">
            <v>22</v>
          </cell>
        </row>
        <row r="373">
          <cell r="B373">
            <v>3011</v>
          </cell>
          <cell r="C373">
            <v>51</v>
          </cell>
          <cell r="F373" t="str">
            <v>УПНПиКРС</v>
          </cell>
          <cell r="G373">
            <v>240</v>
          </cell>
          <cell r="H373" t="str">
            <v>ЭЦН</v>
          </cell>
          <cell r="I373" t="str">
            <v>действ.</v>
          </cell>
          <cell r="K373">
            <v>10</v>
          </cell>
          <cell r="L373">
            <v>5.7</v>
          </cell>
          <cell r="M373">
            <v>30</v>
          </cell>
          <cell r="N373">
            <v>80</v>
          </cell>
          <cell r="O373">
            <v>30</v>
          </cell>
          <cell r="P373">
            <v>54</v>
          </cell>
          <cell r="Q373">
            <v>70</v>
          </cell>
          <cell r="R373">
            <v>24.3</v>
          </cell>
          <cell r="S373">
            <v>57.1</v>
          </cell>
          <cell r="T373">
            <v>38121</v>
          </cell>
          <cell r="U373" t="str">
            <v>ГРП</v>
          </cell>
          <cell r="W373" t="str">
            <v>ГРП ЮК-11.Сп. Э-80</v>
          </cell>
          <cell r="AD373">
            <v>38097</v>
          </cell>
          <cell r="AE373">
            <v>38114</v>
          </cell>
          <cell r="AG373">
            <v>-142443</v>
          </cell>
          <cell r="AH373">
            <v>-3748500</v>
          </cell>
        </row>
        <row r="374">
          <cell r="B374">
            <v>5473</v>
          </cell>
          <cell r="C374">
            <v>110</v>
          </cell>
          <cell r="F374" t="str">
            <v>УПНПиКРС</v>
          </cell>
          <cell r="G374">
            <v>260</v>
          </cell>
          <cell r="H374" t="str">
            <v>ЭЦН</v>
          </cell>
          <cell r="I374" t="str">
            <v>бд</v>
          </cell>
          <cell r="K374">
            <v>0</v>
          </cell>
          <cell r="L374">
            <v>0</v>
          </cell>
          <cell r="M374">
            <v>0</v>
          </cell>
          <cell r="N374">
            <v>50</v>
          </cell>
          <cell r="O374">
            <v>4</v>
          </cell>
          <cell r="P374">
            <v>90.1</v>
          </cell>
          <cell r="Q374">
            <v>50</v>
          </cell>
          <cell r="R374">
            <v>4</v>
          </cell>
          <cell r="S374">
            <v>90.1</v>
          </cell>
          <cell r="T374">
            <v>38686</v>
          </cell>
          <cell r="U374" t="str">
            <v>ЛА</v>
          </cell>
          <cell r="W374" t="str">
            <v>Извлечение ЭЦН</v>
          </cell>
          <cell r="AD374">
            <v>38077</v>
          </cell>
          <cell r="AE374">
            <v>38110</v>
          </cell>
          <cell r="AF374">
            <v>30</v>
          </cell>
        </row>
        <row r="375">
          <cell r="B375">
            <v>5528</v>
          </cell>
          <cell r="C375" t="str">
            <v>119б</v>
          </cell>
          <cell r="F375" t="str">
            <v>УПНПиКРС</v>
          </cell>
          <cell r="G375">
            <v>250</v>
          </cell>
          <cell r="H375" t="str">
            <v>ШГН</v>
          </cell>
          <cell r="I375" t="str">
            <v>бд</v>
          </cell>
          <cell r="J375">
            <v>37524</v>
          </cell>
          <cell r="K375">
            <v>0</v>
          </cell>
          <cell r="L375">
            <v>0</v>
          </cell>
          <cell r="M375">
            <v>0</v>
          </cell>
          <cell r="N375">
            <v>125</v>
          </cell>
          <cell r="O375">
            <v>24.5</v>
          </cell>
          <cell r="P375">
            <v>76</v>
          </cell>
          <cell r="Q375">
            <v>125</v>
          </cell>
          <cell r="R375">
            <v>24.5</v>
          </cell>
          <cell r="S375">
            <v>75.8</v>
          </cell>
          <cell r="T375">
            <v>38112</v>
          </cell>
          <cell r="U375" t="str">
            <v>ГРП</v>
          </cell>
          <cell r="W375" t="str">
            <v>ВЦ.ОТСК.ГРП ЮК-10.Сп.Э-125</v>
          </cell>
          <cell r="AE375">
            <v>38105</v>
          </cell>
        </row>
        <row r="376">
          <cell r="B376">
            <v>2865</v>
          </cell>
          <cell r="C376">
            <v>131</v>
          </cell>
          <cell r="F376" t="str">
            <v>УПНПиКРС</v>
          </cell>
          <cell r="G376">
            <v>260</v>
          </cell>
          <cell r="H376" t="str">
            <v>ЭЦН</v>
          </cell>
          <cell r="I376" t="str">
            <v>действ.</v>
          </cell>
          <cell r="K376">
            <v>30</v>
          </cell>
          <cell r="L376">
            <v>5.4</v>
          </cell>
          <cell r="M376">
            <v>78</v>
          </cell>
          <cell r="N376">
            <v>125</v>
          </cell>
          <cell r="O376">
            <v>25.5</v>
          </cell>
          <cell r="P376">
            <v>75</v>
          </cell>
          <cell r="Q376">
            <v>95</v>
          </cell>
          <cell r="R376">
            <v>20.100000000000001</v>
          </cell>
          <cell r="S376">
            <v>73.900000000000006</v>
          </cell>
          <cell r="T376">
            <v>38084</v>
          </cell>
          <cell r="U376" t="str">
            <v>ГРП</v>
          </cell>
          <cell r="W376" t="str">
            <v>ВЗ.ГИС-2.ПП.ГРП ЮК-10</v>
          </cell>
          <cell r="AD376">
            <v>38054</v>
          </cell>
          <cell r="AE376">
            <v>38077</v>
          </cell>
          <cell r="AG376">
            <v>-148552</v>
          </cell>
          <cell r="AH376">
            <v>-259966</v>
          </cell>
        </row>
        <row r="377">
          <cell r="B377">
            <v>5446</v>
          </cell>
          <cell r="C377">
            <v>109</v>
          </cell>
          <cell r="F377" t="str">
            <v>УПНПиКРС</v>
          </cell>
          <cell r="G377">
            <v>260</v>
          </cell>
          <cell r="H377" t="str">
            <v>ЭЦН</v>
          </cell>
          <cell r="I377" t="str">
            <v>действ.</v>
          </cell>
          <cell r="K377">
            <v>14</v>
          </cell>
          <cell r="L377">
            <v>3</v>
          </cell>
          <cell r="M377">
            <v>74</v>
          </cell>
          <cell r="N377">
            <v>80</v>
          </cell>
          <cell r="O377">
            <v>26.1</v>
          </cell>
          <cell r="P377">
            <v>60</v>
          </cell>
          <cell r="Q377">
            <v>66</v>
          </cell>
          <cell r="R377">
            <v>23.1</v>
          </cell>
          <cell r="S377">
            <v>56.8</v>
          </cell>
          <cell r="T377">
            <v>38083</v>
          </cell>
          <cell r="U377" t="str">
            <v>ГРП</v>
          </cell>
          <cell r="W377" t="str">
            <v>ГРП ЮК-10.Сп.Э-80</v>
          </cell>
          <cell r="AD377">
            <v>38054</v>
          </cell>
          <cell r="AE377">
            <v>38076</v>
          </cell>
        </row>
        <row r="378">
          <cell r="B378">
            <v>2938</v>
          </cell>
          <cell r="C378" t="str">
            <v>43б</v>
          </cell>
          <cell r="F378" t="str">
            <v>ПРС</v>
          </cell>
          <cell r="G378">
            <v>270</v>
          </cell>
          <cell r="H378" t="str">
            <v>ЭЦН</v>
          </cell>
          <cell r="I378" t="str">
            <v>действ.</v>
          </cell>
          <cell r="K378">
            <v>123</v>
          </cell>
          <cell r="L378">
            <v>47.1</v>
          </cell>
          <cell r="M378">
            <v>53</v>
          </cell>
          <cell r="N378">
            <v>217</v>
          </cell>
          <cell r="O378">
            <v>83.1</v>
          </cell>
          <cell r="P378">
            <v>53</v>
          </cell>
          <cell r="Q378">
            <v>94</v>
          </cell>
          <cell r="R378">
            <v>36</v>
          </cell>
          <cell r="S378">
            <v>52.7</v>
          </cell>
          <cell r="T378">
            <v>38225</v>
          </cell>
          <cell r="U378" t="str">
            <v>опт</v>
          </cell>
          <cell r="W378" t="str">
            <v>см Э-125/Э-250</v>
          </cell>
          <cell r="AD378">
            <v>38117</v>
          </cell>
          <cell r="AE378">
            <v>38137</v>
          </cell>
        </row>
        <row r="379">
          <cell r="B379">
            <v>5680</v>
          </cell>
          <cell r="C379">
            <v>124</v>
          </cell>
          <cell r="F379" t="str">
            <v>УПНПиКРС</v>
          </cell>
          <cell r="G379">
            <v>280</v>
          </cell>
          <cell r="H379" t="str">
            <v>нагнет.</v>
          </cell>
          <cell r="I379" t="str">
            <v>конс.</v>
          </cell>
          <cell r="T379">
            <v>38119</v>
          </cell>
          <cell r="U379" t="str">
            <v>нг</v>
          </cell>
          <cell r="W379" t="str">
            <v>ОТСК.ПП.ОПЗ.ГИС-3.Сп. Пакера ППД</v>
          </cell>
        </row>
        <row r="380">
          <cell r="B380">
            <v>3033</v>
          </cell>
          <cell r="C380">
            <v>51</v>
          </cell>
          <cell r="F380" t="str">
            <v>УПНПиКРС</v>
          </cell>
          <cell r="G380">
            <v>260</v>
          </cell>
          <cell r="H380" t="str">
            <v>Ф/Ш</v>
          </cell>
          <cell r="I380" t="str">
            <v>бд</v>
          </cell>
          <cell r="J380">
            <v>33755</v>
          </cell>
          <cell r="K380">
            <v>0</v>
          </cell>
          <cell r="L380">
            <v>0</v>
          </cell>
          <cell r="M380">
            <v>0</v>
          </cell>
          <cell r="N380">
            <v>50</v>
          </cell>
          <cell r="O380">
            <v>8.6</v>
          </cell>
          <cell r="P380">
            <v>79</v>
          </cell>
          <cell r="Q380">
            <v>50</v>
          </cell>
          <cell r="R380">
            <v>8.6</v>
          </cell>
          <cell r="S380">
            <v>78.8</v>
          </cell>
          <cell r="T380">
            <v>38151</v>
          </cell>
          <cell r="U380" t="str">
            <v>бдп</v>
          </cell>
          <cell r="W380" t="str">
            <v>ВЦ.ЛА, ДП ЮК-11,сп.Э-50</v>
          </cell>
          <cell r="AD380">
            <v>38117</v>
          </cell>
          <cell r="AE380">
            <v>38146</v>
          </cell>
        </row>
        <row r="381">
          <cell r="B381">
            <v>3535</v>
          </cell>
          <cell r="C381" t="str">
            <v>98б</v>
          </cell>
          <cell r="F381" t="str">
            <v>УПНПиКРС</v>
          </cell>
          <cell r="G381">
            <v>240</v>
          </cell>
          <cell r="H381" t="str">
            <v>ШГН</v>
          </cell>
          <cell r="I381" t="str">
            <v>действ.</v>
          </cell>
          <cell r="K381">
            <v>6</v>
          </cell>
          <cell r="L381">
            <v>3</v>
          </cell>
          <cell r="M381">
            <v>38</v>
          </cell>
          <cell r="N381">
            <v>80</v>
          </cell>
          <cell r="O381">
            <v>26.1</v>
          </cell>
          <cell r="P381">
            <v>60</v>
          </cell>
          <cell r="Q381">
            <v>74</v>
          </cell>
          <cell r="R381">
            <v>23.1</v>
          </cell>
          <cell r="S381">
            <v>61.5</v>
          </cell>
          <cell r="T381">
            <v>7</v>
          </cell>
          <cell r="U381" t="str">
            <v>ГРП</v>
          </cell>
          <cell r="W381" t="str">
            <v>ГРП ЮК-10.Сп. Э-80</v>
          </cell>
        </row>
        <row r="382">
          <cell r="B382">
            <v>5525</v>
          </cell>
          <cell r="C382">
            <v>118</v>
          </cell>
          <cell r="F382" t="str">
            <v>УПНПиКРС</v>
          </cell>
          <cell r="G382">
            <v>267</v>
          </cell>
          <cell r="H382" t="str">
            <v>ШГН</v>
          </cell>
          <cell r="I382" t="str">
            <v>бд</v>
          </cell>
          <cell r="J382">
            <v>37975</v>
          </cell>
          <cell r="K382">
            <v>0</v>
          </cell>
          <cell r="L382">
            <v>0</v>
          </cell>
          <cell r="M382">
            <v>0</v>
          </cell>
          <cell r="N382">
            <v>80</v>
          </cell>
          <cell r="O382">
            <v>22.8</v>
          </cell>
          <cell r="P382">
            <v>65</v>
          </cell>
          <cell r="Q382">
            <v>80</v>
          </cell>
          <cell r="R382">
            <v>22.8</v>
          </cell>
          <cell r="S382">
            <v>64.8</v>
          </cell>
          <cell r="T382">
            <v>38146</v>
          </cell>
          <cell r="U382" t="str">
            <v>ГРП</v>
          </cell>
          <cell r="W382" t="str">
            <v>ВЦ.ГРП ЮК-10.Сп.Э-80</v>
          </cell>
          <cell r="AD382">
            <v>38113</v>
          </cell>
          <cell r="AE382">
            <v>38141</v>
          </cell>
          <cell r="AG382">
            <v>-225630</v>
          </cell>
          <cell r="AH382">
            <v>-413655</v>
          </cell>
        </row>
        <row r="383">
          <cell r="B383">
            <v>5526</v>
          </cell>
          <cell r="C383">
            <v>118</v>
          </cell>
          <cell r="F383" t="str">
            <v>УПНПиКРС</v>
          </cell>
          <cell r="G383">
            <v>265</v>
          </cell>
          <cell r="H383" t="str">
            <v>ФОН</v>
          </cell>
          <cell r="I383" t="str">
            <v>бд</v>
          </cell>
          <cell r="J383">
            <v>32006</v>
          </cell>
          <cell r="K383">
            <v>0</v>
          </cell>
          <cell r="L383">
            <v>0</v>
          </cell>
          <cell r="M383">
            <v>0</v>
          </cell>
          <cell r="N383">
            <v>80</v>
          </cell>
          <cell r="O383">
            <v>22.8</v>
          </cell>
          <cell r="P383">
            <v>65</v>
          </cell>
          <cell r="Q383">
            <v>80</v>
          </cell>
          <cell r="R383">
            <v>22.8</v>
          </cell>
          <cell r="S383">
            <v>64.8</v>
          </cell>
          <cell r="T383">
            <v>7</v>
          </cell>
          <cell r="U383" t="str">
            <v>ГРП</v>
          </cell>
          <cell r="W383" t="str">
            <v>ВЦ.ЛА.РИР Э/К.ГРП ЮК-10.Сп.Э-80</v>
          </cell>
        </row>
        <row r="384">
          <cell r="B384">
            <v>5578</v>
          </cell>
          <cell r="C384">
            <v>115</v>
          </cell>
          <cell r="F384" t="str">
            <v>УПНПиКРС</v>
          </cell>
          <cell r="G384">
            <v>245</v>
          </cell>
          <cell r="H384" t="str">
            <v>ЭЦН</v>
          </cell>
          <cell r="I384" t="str">
            <v>бд</v>
          </cell>
          <cell r="J384">
            <v>36473</v>
          </cell>
          <cell r="K384">
            <v>0</v>
          </cell>
          <cell r="L384">
            <v>0</v>
          </cell>
          <cell r="M384">
            <v>0</v>
          </cell>
          <cell r="N384">
            <v>50</v>
          </cell>
          <cell r="O384">
            <v>8.1999999999999993</v>
          </cell>
          <cell r="P384">
            <v>80</v>
          </cell>
          <cell r="Q384">
            <v>50</v>
          </cell>
          <cell r="R384">
            <v>8.1999999999999993</v>
          </cell>
          <cell r="S384">
            <v>79.8</v>
          </cell>
          <cell r="T384">
            <v>38184</v>
          </cell>
          <cell r="U384" t="str">
            <v>бдк</v>
          </cell>
          <cell r="W384" t="str">
            <v>ВЦ.ВЗ.ОТСК.ПП ЮК-10.Сп.Э-50</v>
          </cell>
          <cell r="AE384">
            <v>38177</v>
          </cell>
        </row>
        <row r="385">
          <cell r="B385">
            <v>5457</v>
          </cell>
          <cell r="C385">
            <v>103</v>
          </cell>
          <cell r="F385" t="str">
            <v>УПНПиКРС</v>
          </cell>
          <cell r="G385">
            <v>220</v>
          </cell>
          <cell r="H385" t="str">
            <v>ЭЦН</v>
          </cell>
          <cell r="I385" t="str">
            <v>бд</v>
          </cell>
          <cell r="J385">
            <v>36530</v>
          </cell>
          <cell r="K385">
            <v>0</v>
          </cell>
          <cell r="L385">
            <v>0</v>
          </cell>
          <cell r="M385">
            <v>0</v>
          </cell>
          <cell r="N385">
            <v>50</v>
          </cell>
          <cell r="O385">
            <v>24.9</v>
          </cell>
          <cell r="P385">
            <v>39</v>
          </cell>
          <cell r="Q385">
            <v>50</v>
          </cell>
          <cell r="R385">
            <v>24.9</v>
          </cell>
          <cell r="S385">
            <v>38.5</v>
          </cell>
          <cell r="T385">
            <v>38207</v>
          </cell>
          <cell r="U385" t="str">
            <v>ГРП</v>
          </cell>
          <cell r="W385" t="str">
            <v>ВЦ,ВЗ,ГРП ЮК-10,сп.Э-80</v>
          </cell>
          <cell r="AE385">
            <v>38175</v>
          </cell>
        </row>
        <row r="386">
          <cell r="B386">
            <v>5454</v>
          </cell>
          <cell r="C386">
            <v>102</v>
          </cell>
          <cell r="F386" t="str">
            <v>УПНПиКРС</v>
          </cell>
          <cell r="G386">
            <v>240</v>
          </cell>
          <cell r="H386" t="str">
            <v>Ф/Э</v>
          </cell>
          <cell r="I386" t="str">
            <v>бд</v>
          </cell>
          <cell r="J386">
            <v>34771</v>
          </cell>
          <cell r="K386">
            <v>0</v>
          </cell>
          <cell r="L386">
            <v>0</v>
          </cell>
          <cell r="M386">
            <v>0</v>
          </cell>
          <cell r="N386">
            <v>50</v>
          </cell>
          <cell r="O386">
            <v>24.5</v>
          </cell>
          <cell r="P386">
            <v>40</v>
          </cell>
          <cell r="Q386">
            <v>50</v>
          </cell>
          <cell r="R386">
            <v>24.5</v>
          </cell>
          <cell r="S386">
            <v>39.5</v>
          </cell>
          <cell r="T386">
            <v>38241</v>
          </cell>
          <cell r="U386" t="str">
            <v>ГРП</v>
          </cell>
          <cell r="W386" t="str">
            <v>ВЦ.ИР ЮК-10.ГРП ЮК2-3</v>
          </cell>
          <cell r="AD386">
            <v>38200</v>
          </cell>
          <cell r="AE386">
            <v>38234</v>
          </cell>
        </row>
        <row r="387">
          <cell r="B387">
            <v>5492</v>
          </cell>
          <cell r="C387">
            <v>106</v>
          </cell>
          <cell r="F387" t="str">
            <v>УПНПиКРС</v>
          </cell>
          <cell r="G387">
            <v>270</v>
          </cell>
          <cell r="H387" t="str">
            <v>нагн.</v>
          </cell>
          <cell r="I387" t="str">
            <v>бд</v>
          </cell>
          <cell r="J387">
            <v>32193</v>
          </cell>
          <cell r="K387">
            <v>0</v>
          </cell>
          <cell r="L387">
            <v>0</v>
          </cell>
          <cell r="M387">
            <v>0</v>
          </cell>
          <cell r="N387">
            <v>50</v>
          </cell>
          <cell r="O387">
            <v>8.1999999999999993</v>
          </cell>
          <cell r="P387">
            <v>80</v>
          </cell>
          <cell r="Q387">
            <v>50</v>
          </cell>
          <cell r="R387">
            <v>8.1999999999999993</v>
          </cell>
          <cell r="S387">
            <v>79.8</v>
          </cell>
          <cell r="T387">
            <v>7</v>
          </cell>
          <cell r="U387" t="str">
            <v>опт</v>
          </cell>
          <cell r="W387" t="str">
            <v>ОТСК.ПП ЮК-10.ГИС-2.Сп.Э-50</v>
          </cell>
        </row>
        <row r="388">
          <cell r="B388">
            <v>5495</v>
          </cell>
          <cell r="C388">
            <v>106</v>
          </cell>
          <cell r="F388" t="str">
            <v>УПНПиКРС</v>
          </cell>
          <cell r="G388">
            <v>270</v>
          </cell>
          <cell r="H388" t="str">
            <v>ЭЦН</v>
          </cell>
          <cell r="I388" t="str">
            <v>действ.</v>
          </cell>
          <cell r="K388">
            <v>79</v>
          </cell>
          <cell r="L388">
            <v>7.1</v>
          </cell>
          <cell r="M388">
            <v>89</v>
          </cell>
          <cell r="N388">
            <v>136</v>
          </cell>
          <cell r="O388">
            <v>12.2</v>
          </cell>
          <cell r="P388">
            <v>89</v>
          </cell>
          <cell r="Q388">
            <v>57</v>
          </cell>
          <cell r="R388">
            <v>5.0999999999999996</v>
          </cell>
          <cell r="S388">
            <v>89</v>
          </cell>
          <cell r="T388">
            <v>38309</v>
          </cell>
          <cell r="U388" t="str">
            <v>опт</v>
          </cell>
          <cell r="W388" t="str">
            <v>Оптимизация Э-80/125</v>
          </cell>
          <cell r="Y388" t="str">
            <v>комплект</v>
          </cell>
          <cell r="Z388" t="str">
            <v>?</v>
          </cell>
          <cell r="AE388">
            <v>38184</v>
          </cell>
        </row>
        <row r="389">
          <cell r="B389">
            <v>5742</v>
          </cell>
          <cell r="C389">
            <v>128</v>
          </cell>
          <cell r="F389" t="str">
            <v>УПНПиКРС</v>
          </cell>
          <cell r="G389">
            <v>265</v>
          </cell>
          <cell r="H389" t="str">
            <v>ЭЦН</v>
          </cell>
          <cell r="I389" t="str">
            <v>бд</v>
          </cell>
          <cell r="J389">
            <v>37201</v>
          </cell>
          <cell r="K389">
            <v>0</v>
          </cell>
          <cell r="L389">
            <v>0</v>
          </cell>
          <cell r="M389">
            <v>0</v>
          </cell>
          <cell r="N389">
            <v>80</v>
          </cell>
          <cell r="O389">
            <v>22.8</v>
          </cell>
          <cell r="P389">
            <v>65</v>
          </cell>
          <cell r="Q389">
            <v>80</v>
          </cell>
          <cell r="R389">
            <v>22.8</v>
          </cell>
          <cell r="S389">
            <v>64.8</v>
          </cell>
          <cell r="T389">
            <v>38135</v>
          </cell>
          <cell r="U389" t="str">
            <v>ГРП</v>
          </cell>
          <cell r="W389" t="str">
            <v>ВЦ.ГРП ЮК-10.Сп.Э-80</v>
          </cell>
          <cell r="Y389" t="str">
            <v>+37</v>
          </cell>
          <cell r="Z389">
            <v>2898</v>
          </cell>
          <cell r="AA389">
            <v>73</v>
          </cell>
          <cell r="AB389">
            <v>36717</v>
          </cell>
          <cell r="AC389">
            <v>281</v>
          </cell>
          <cell r="AD389">
            <v>38108</v>
          </cell>
          <cell r="AE389">
            <v>38128</v>
          </cell>
          <cell r="AF389">
            <v>12</v>
          </cell>
          <cell r="AG389" t="e">
            <v>#REF!</v>
          </cell>
          <cell r="AH389" t="e">
            <v>#REF!</v>
          </cell>
        </row>
        <row r="390">
          <cell r="B390">
            <v>5483</v>
          </cell>
          <cell r="C390">
            <v>115</v>
          </cell>
          <cell r="F390" t="str">
            <v>УПНПиКРС</v>
          </cell>
          <cell r="G390">
            <v>250</v>
          </cell>
          <cell r="H390" t="str">
            <v>ШГН</v>
          </cell>
          <cell r="I390" t="str">
            <v>действ.</v>
          </cell>
          <cell r="J390">
            <v>34274</v>
          </cell>
          <cell r="K390">
            <v>20</v>
          </cell>
          <cell r="L390">
            <v>14.7</v>
          </cell>
          <cell r="M390">
            <v>10</v>
          </cell>
          <cell r="N390">
            <v>27</v>
          </cell>
          <cell r="O390">
            <v>19.8</v>
          </cell>
          <cell r="P390">
            <v>10</v>
          </cell>
          <cell r="Q390">
            <v>7</v>
          </cell>
          <cell r="R390">
            <v>5.0999999999999996</v>
          </cell>
          <cell r="S390">
            <v>10.1</v>
          </cell>
          <cell r="T390">
            <v>37444</v>
          </cell>
          <cell r="U390" t="str">
            <v>опт</v>
          </cell>
          <cell r="W390" t="str">
            <v>Оптимизация НВ-44/Э-30</v>
          </cell>
          <cell r="AD390">
            <v>37423</v>
          </cell>
          <cell r="AE390">
            <v>37437</v>
          </cell>
          <cell r="AF390">
            <v>14</v>
          </cell>
          <cell r="AG390">
            <v>-800184</v>
          </cell>
          <cell r="AH390">
            <v>-3619880</v>
          </cell>
        </row>
        <row r="391">
          <cell r="B391">
            <v>5597</v>
          </cell>
          <cell r="C391">
            <v>120</v>
          </cell>
          <cell r="F391" t="str">
            <v>УПНПиКРС</v>
          </cell>
          <cell r="G391">
            <v>270</v>
          </cell>
          <cell r="H391" t="str">
            <v>ЭЦН</v>
          </cell>
          <cell r="I391" t="str">
            <v>бд</v>
          </cell>
          <cell r="J391">
            <v>37266</v>
          </cell>
          <cell r="K391">
            <v>0</v>
          </cell>
          <cell r="L391">
            <v>0</v>
          </cell>
          <cell r="M391">
            <v>0</v>
          </cell>
          <cell r="N391">
            <v>50</v>
          </cell>
          <cell r="O391">
            <v>6.1</v>
          </cell>
          <cell r="P391">
            <v>85</v>
          </cell>
          <cell r="Q391">
            <v>50</v>
          </cell>
          <cell r="R391">
            <v>6.1</v>
          </cell>
          <cell r="S391">
            <v>84.9</v>
          </cell>
          <cell r="T391">
            <v>38132</v>
          </cell>
          <cell r="U391" t="str">
            <v>БДП</v>
          </cell>
          <cell r="W391" t="str">
            <v>Смена вор./Э-50</v>
          </cell>
          <cell r="AE391">
            <v>38125</v>
          </cell>
        </row>
        <row r="392">
          <cell r="B392" t="str">
            <v>5237б</v>
          </cell>
          <cell r="C392">
            <v>141</v>
          </cell>
          <cell r="F392" t="str">
            <v>УПНПиКРС</v>
          </cell>
          <cell r="G392">
            <v>230</v>
          </cell>
          <cell r="H392" t="str">
            <v>ШГН</v>
          </cell>
          <cell r="I392" t="str">
            <v>действ.</v>
          </cell>
          <cell r="K392">
            <v>160</v>
          </cell>
          <cell r="L392">
            <v>11.7</v>
          </cell>
          <cell r="M392">
            <v>91</v>
          </cell>
          <cell r="N392">
            <v>248</v>
          </cell>
          <cell r="O392">
            <v>18.2</v>
          </cell>
          <cell r="P392">
            <v>91</v>
          </cell>
          <cell r="Q392">
            <v>88</v>
          </cell>
          <cell r="R392">
            <v>6.5</v>
          </cell>
          <cell r="S392">
            <v>90.9</v>
          </cell>
          <cell r="T392">
            <v>37912</v>
          </cell>
          <cell r="U392" t="str">
            <v>опт</v>
          </cell>
          <cell r="W392" t="str">
            <v>Оптимизация Э-160/250</v>
          </cell>
          <cell r="AD392">
            <v>37883</v>
          </cell>
          <cell r="AE392">
            <v>37905</v>
          </cell>
        </row>
        <row r="393">
          <cell r="B393" t="str">
            <v>5689б</v>
          </cell>
          <cell r="C393" t="str">
            <v>122б</v>
          </cell>
          <cell r="F393" t="str">
            <v>УПНПиКРС</v>
          </cell>
          <cell r="G393">
            <v>240</v>
          </cell>
          <cell r="H393" t="str">
            <v>ЭЦН</v>
          </cell>
          <cell r="I393" t="str">
            <v>действ.</v>
          </cell>
          <cell r="K393">
            <v>35</v>
          </cell>
          <cell r="L393">
            <v>10</v>
          </cell>
          <cell r="M393">
            <v>64.7</v>
          </cell>
          <cell r="N393">
            <v>50</v>
          </cell>
          <cell r="O393">
            <v>18</v>
          </cell>
          <cell r="P393">
            <v>55.6</v>
          </cell>
          <cell r="Q393">
            <v>15</v>
          </cell>
          <cell r="R393">
            <v>8</v>
          </cell>
          <cell r="S393">
            <v>34.200000000000003</v>
          </cell>
          <cell r="T393">
            <v>38672</v>
          </cell>
          <cell r="U393" t="str">
            <v>опт</v>
          </cell>
          <cell r="W393" t="str">
            <v>Оптимизация Э-125/Э-200</v>
          </cell>
          <cell r="AD393">
            <v>38162</v>
          </cell>
          <cell r="AE393">
            <v>38181</v>
          </cell>
        </row>
        <row r="394">
          <cell r="B394">
            <v>5565</v>
          </cell>
          <cell r="C394">
            <v>120</v>
          </cell>
          <cell r="F394" t="str">
            <v>УПНПиКРС</v>
          </cell>
          <cell r="H394" t="str">
            <v>ЭЦН</v>
          </cell>
          <cell r="I394" t="str">
            <v>действ.</v>
          </cell>
          <cell r="K394">
            <v>92</v>
          </cell>
          <cell r="L394">
            <v>10.5</v>
          </cell>
          <cell r="M394">
            <v>86</v>
          </cell>
          <cell r="N394">
            <v>148</v>
          </cell>
          <cell r="O394">
            <v>16.899999999999999</v>
          </cell>
          <cell r="P394">
            <v>86</v>
          </cell>
          <cell r="Q394">
            <v>56</v>
          </cell>
          <cell r="R394">
            <v>6.4</v>
          </cell>
          <cell r="S394">
            <v>85.9</v>
          </cell>
          <cell r="T394">
            <v>38275</v>
          </cell>
          <cell r="U394" t="str">
            <v>Опт.</v>
          </cell>
          <cell r="W394" t="str">
            <v>Оптимизация Э-80/160</v>
          </cell>
          <cell r="AD394">
            <v>37631</v>
          </cell>
          <cell r="AE394">
            <v>38176</v>
          </cell>
        </row>
        <row r="395">
          <cell r="B395">
            <v>3166</v>
          </cell>
          <cell r="C395">
            <v>54</v>
          </cell>
          <cell r="F395" t="str">
            <v>УПНПиКРС</v>
          </cell>
          <cell r="H395" t="str">
            <v>Ф/Ш</v>
          </cell>
          <cell r="I395" t="str">
            <v>конс.</v>
          </cell>
          <cell r="K395">
            <v>0</v>
          </cell>
          <cell r="L395">
            <v>0</v>
          </cell>
          <cell r="M395">
            <v>0</v>
          </cell>
          <cell r="N395">
            <v>80</v>
          </cell>
          <cell r="O395">
            <v>24.8</v>
          </cell>
          <cell r="P395">
            <v>62</v>
          </cell>
          <cell r="Q395">
            <v>80</v>
          </cell>
          <cell r="R395">
            <v>24.8</v>
          </cell>
          <cell r="S395">
            <v>61.7</v>
          </cell>
          <cell r="T395">
            <v>38188</v>
          </cell>
          <cell r="U395" t="str">
            <v>ГРП</v>
          </cell>
          <cell r="W395" t="str">
            <v>ЛА.ПП.ГРП ЮК-10.Сп.Э-80</v>
          </cell>
          <cell r="AE395">
            <v>38181</v>
          </cell>
        </row>
        <row r="396">
          <cell r="B396">
            <v>2789</v>
          </cell>
          <cell r="C396">
            <v>144</v>
          </cell>
          <cell r="F396" t="str">
            <v>УПНПиКРС</v>
          </cell>
          <cell r="G396">
            <v>285</v>
          </cell>
          <cell r="H396" t="str">
            <v>ШГН</v>
          </cell>
          <cell r="I396" t="str">
            <v>бд</v>
          </cell>
          <cell r="J396">
            <v>34246</v>
          </cell>
          <cell r="K396">
            <v>0</v>
          </cell>
          <cell r="L396">
            <v>0</v>
          </cell>
          <cell r="M396">
            <v>0</v>
          </cell>
          <cell r="N396">
            <v>80</v>
          </cell>
          <cell r="O396">
            <v>24.8</v>
          </cell>
          <cell r="P396">
            <v>62</v>
          </cell>
          <cell r="Q396">
            <v>80</v>
          </cell>
          <cell r="R396">
            <v>24.8</v>
          </cell>
          <cell r="S396">
            <v>61.7</v>
          </cell>
          <cell r="T396">
            <v>38185</v>
          </cell>
          <cell r="U396" t="str">
            <v>ГРП</v>
          </cell>
          <cell r="W396" t="str">
            <v>ЛА.ВЗ.ПП.ГРП ЮК-10.Сп. Э-50</v>
          </cell>
          <cell r="Y396" t="str">
            <v>+44</v>
          </cell>
          <cell r="Z396">
            <v>2860</v>
          </cell>
          <cell r="AA396">
            <v>73</v>
          </cell>
          <cell r="AE396">
            <v>38178</v>
          </cell>
          <cell r="AF396">
            <v>17</v>
          </cell>
        </row>
        <row r="397">
          <cell r="B397">
            <v>5329</v>
          </cell>
          <cell r="C397">
            <v>138</v>
          </cell>
          <cell r="F397" t="str">
            <v>УПНПиКРС</v>
          </cell>
          <cell r="H397" t="str">
            <v>эцн</v>
          </cell>
          <cell r="I397" t="str">
            <v>бд</v>
          </cell>
          <cell r="K397">
            <v>0</v>
          </cell>
          <cell r="L397">
            <v>0</v>
          </cell>
          <cell r="M397">
            <v>0</v>
          </cell>
          <cell r="N397">
            <v>50</v>
          </cell>
          <cell r="O397">
            <v>8.1999999999999993</v>
          </cell>
          <cell r="P397">
            <v>80</v>
          </cell>
          <cell r="Q397">
            <v>50</v>
          </cell>
          <cell r="R397">
            <v>8.1999999999999993</v>
          </cell>
          <cell r="S397">
            <v>79.8</v>
          </cell>
          <cell r="T397">
            <v>38191</v>
          </cell>
          <cell r="U397" t="str">
            <v>БДК</v>
          </cell>
          <cell r="W397" t="str">
            <v>ВЦ.ЛА.ГИС-2.ПП ЮК-10.Сп.ЭЦН</v>
          </cell>
          <cell r="AE397">
            <v>38184</v>
          </cell>
        </row>
        <row r="398">
          <cell r="B398">
            <v>3036</v>
          </cell>
          <cell r="C398">
            <v>67</v>
          </cell>
          <cell r="F398" t="str">
            <v>УПНПиКРС</v>
          </cell>
          <cell r="I398" t="str">
            <v>бд</v>
          </cell>
          <cell r="K398">
            <v>0</v>
          </cell>
          <cell r="L398">
            <v>0</v>
          </cell>
          <cell r="M398">
            <v>0</v>
          </cell>
          <cell r="N398">
            <v>50</v>
          </cell>
          <cell r="O398">
            <v>8.1999999999999993</v>
          </cell>
          <cell r="P398">
            <v>80</v>
          </cell>
          <cell r="Q398">
            <v>50</v>
          </cell>
          <cell r="R398">
            <v>8.1999999999999993</v>
          </cell>
          <cell r="S398">
            <v>79.8</v>
          </cell>
          <cell r="T398">
            <v>7</v>
          </cell>
          <cell r="U398" t="str">
            <v>БДК</v>
          </cell>
          <cell r="W398" t="str">
            <v>ВЦ.ВЗ.ПП ЮК-10.Сп.ЭЦН</v>
          </cell>
        </row>
        <row r="399">
          <cell r="B399">
            <v>2666</v>
          </cell>
          <cell r="C399" t="str">
            <v>145б</v>
          </cell>
          <cell r="F399" t="str">
            <v>ПРС</v>
          </cell>
          <cell r="H399" t="str">
            <v>ШГН</v>
          </cell>
          <cell r="I399" t="str">
            <v>конс.</v>
          </cell>
          <cell r="N399">
            <v>5</v>
          </cell>
          <cell r="O399">
            <v>3</v>
          </cell>
          <cell r="P399">
            <v>26</v>
          </cell>
          <cell r="Q399">
            <v>5</v>
          </cell>
          <cell r="R399">
            <v>3</v>
          </cell>
          <cell r="S399">
            <v>26</v>
          </cell>
          <cell r="T399">
            <v>7</v>
          </cell>
          <cell r="U399" t="str">
            <v>ВЦД</v>
          </cell>
          <cell r="W399" t="str">
            <v>ВЦ "БАРС",см. вор/НВ-32</v>
          </cell>
        </row>
        <row r="400">
          <cell r="B400">
            <v>5466</v>
          </cell>
          <cell r="C400">
            <v>106</v>
          </cell>
          <cell r="F400" t="str">
            <v>УПНПиКРС</v>
          </cell>
          <cell r="G400">
            <v>260</v>
          </cell>
          <cell r="H400" t="str">
            <v>ШГН</v>
          </cell>
          <cell r="I400" t="str">
            <v>конс.</v>
          </cell>
          <cell r="J400">
            <v>34335</v>
          </cell>
          <cell r="K400">
            <v>0</v>
          </cell>
          <cell r="L400">
            <v>0</v>
          </cell>
          <cell r="M400">
            <v>0</v>
          </cell>
          <cell r="N400">
            <v>80</v>
          </cell>
          <cell r="O400">
            <v>22.8</v>
          </cell>
          <cell r="P400">
            <v>65</v>
          </cell>
          <cell r="Q400">
            <v>80</v>
          </cell>
          <cell r="R400">
            <v>22.8</v>
          </cell>
          <cell r="S400">
            <v>64.8</v>
          </cell>
          <cell r="T400">
            <v>38241</v>
          </cell>
          <cell r="U400" t="str">
            <v>ГРП</v>
          </cell>
          <cell r="W400" t="str">
            <v>ВЗ.РИР Э/К.ГРП ЮК-10.Сп.Э-80</v>
          </cell>
          <cell r="AD400">
            <v>38200</v>
          </cell>
          <cell r="AE400">
            <v>38234</v>
          </cell>
        </row>
        <row r="401">
          <cell r="B401">
            <v>3085</v>
          </cell>
          <cell r="C401">
            <v>67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конс.</v>
          </cell>
          <cell r="J401">
            <v>34335</v>
          </cell>
          <cell r="K401">
            <v>0</v>
          </cell>
          <cell r="L401">
            <v>0</v>
          </cell>
          <cell r="M401">
            <v>0</v>
          </cell>
          <cell r="N401">
            <v>30</v>
          </cell>
          <cell r="O401">
            <v>7.3</v>
          </cell>
          <cell r="P401">
            <v>70</v>
          </cell>
          <cell r="Q401">
            <v>30</v>
          </cell>
          <cell r="R401">
            <v>7.3</v>
          </cell>
          <cell r="S401">
            <v>70</v>
          </cell>
          <cell r="T401">
            <v>38244</v>
          </cell>
          <cell r="U401" t="str">
            <v>бдк</v>
          </cell>
          <cell r="W401" t="str">
            <v>ВЦ.ПП ЮК-10.Сп.Э-30</v>
          </cell>
          <cell r="AD401">
            <v>38211</v>
          </cell>
          <cell r="AE401">
            <v>38237</v>
          </cell>
        </row>
        <row r="402">
          <cell r="B402">
            <v>3121</v>
          </cell>
          <cell r="C402">
            <v>54</v>
          </cell>
          <cell r="F402" t="str">
            <v>УПНПиКРС</v>
          </cell>
          <cell r="H402" t="str">
            <v>ФОН</v>
          </cell>
          <cell r="I402" t="str">
            <v>бд</v>
          </cell>
          <cell r="J402">
            <v>34637</v>
          </cell>
          <cell r="K402">
            <v>0</v>
          </cell>
          <cell r="L402">
            <v>0</v>
          </cell>
          <cell r="M402">
            <v>0</v>
          </cell>
          <cell r="N402">
            <v>80</v>
          </cell>
          <cell r="O402">
            <v>25.4</v>
          </cell>
          <cell r="P402">
            <v>61</v>
          </cell>
          <cell r="Q402">
            <v>80</v>
          </cell>
          <cell r="R402">
            <v>25.4</v>
          </cell>
          <cell r="S402">
            <v>60.8</v>
          </cell>
          <cell r="T402">
            <v>38278</v>
          </cell>
          <cell r="U402" t="str">
            <v>ГРП</v>
          </cell>
          <cell r="W402" t="str">
            <v>ЛА (извл.НКТ),ПР к ГПР и ГПР ЮК-10,осв,сп.Э-80</v>
          </cell>
          <cell r="AE402">
            <v>38272</v>
          </cell>
        </row>
        <row r="403">
          <cell r="B403">
            <v>2985</v>
          </cell>
          <cell r="C403">
            <v>45</v>
          </cell>
          <cell r="F403" t="str">
            <v>УПНПиКРС</v>
          </cell>
          <cell r="H403" t="str">
            <v>ЭЦН</v>
          </cell>
          <cell r="I403" t="str">
            <v>действ.</v>
          </cell>
          <cell r="J403">
            <v>38237</v>
          </cell>
          <cell r="K403">
            <v>12</v>
          </cell>
          <cell r="L403">
            <v>5.9</v>
          </cell>
          <cell r="M403">
            <v>40</v>
          </cell>
          <cell r="N403">
            <v>80</v>
          </cell>
          <cell r="O403">
            <v>30</v>
          </cell>
          <cell r="P403">
            <v>54</v>
          </cell>
          <cell r="Q403">
            <v>68</v>
          </cell>
          <cell r="R403">
            <v>24.1</v>
          </cell>
          <cell r="S403">
            <v>56.2</v>
          </cell>
          <cell r="T403">
            <v>38280</v>
          </cell>
          <cell r="U403" t="str">
            <v>ГРП</v>
          </cell>
          <cell r="W403" t="str">
            <v>ВЦ,пр к ГРП и ГРП ЮК-10,осв.,сп.Э-80</v>
          </cell>
          <cell r="AE403">
            <v>14</v>
          </cell>
        </row>
        <row r="404">
          <cell r="B404">
            <v>3211</v>
          </cell>
          <cell r="C404">
            <v>70</v>
          </cell>
          <cell r="F404" t="str">
            <v>УПНПиКРС</v>
          </cell>
          <cell r="H404" t="str">
            <v>ФОН</v>
          </cell>
          <cell r="I404" t="str">
            <v>конс.</v>
          </cell>
          <cell r="J404">
            <v>34883</v>
          </cell>
          <cell r="K404">
            <v>0</v>
          </cell>
          <cell r="L404">
            <v>0</v>
          </cell>
          <cell r="M404">
            <v>0</v>
          </cell>
          <cell r="N404">
            <v>30</v>
          </cell>
          <cell r="O404">
            <v>7.3</v>
          </cell>
          <cell r="P404">
            <v>70</v>
          </cell>
          <cell r="Q404">
            <v>30</v>
          </cell>
          <cell r="R404">
            <v>7.3</v>
          </cell>
          <cell r="S404">
            <v>70</v>
          </cell>
          <cell r="T404">
            <v>38281</v>
          </cell>
          <cell r="U404" t="str">
            <v>бдк</v>
          </cell>
          <cell r="W404" t="str">
            <v>ВЦ,ГИС-2,ИР ЮК-10,сп.Э-30</v>
          </cell>
          <cell r="AE404">
            <v>38275</v>
          </cell>
        </row>
        <row r="405">
          <cell r="B405">
            <v>3122</v>
          </cell>
          <cell r="C405">
            <v>54</v>
          </cell>
          <cell r="F405" t="str">
            <v>УПНПиКРС</v>
          </cell>
          <cell r="H405" t="str">
            <v>Ф/Э</v>
          </cell>
          <cell r="I405" t="str">
            <v>конс.</v>
          </cell>
          <cell r="J405">
            <v>34182</v>
          </cell>
          <cell r="K405">
            <v>0</v>
          </cell>
          <cell r="L405">
            <v>0</v>
          </cell>
          <cell r="M405">
            <v>0</v>
          </cell>
          <cell r="N405">
            <v>50</v>
          </cell>
          <cell r="O405">
            <v>8.1999999999999993</v>
          </cell>
          <cell r="P405">
            <v>80</v>
          </cell>
          <cell r="Q405">
            <v>50</v>
          </cell>
          <cell r="R405">
            <v>8.1999999999999993</v>
          </cell>
          <cell r="S405">
            <v>79.8</v>
          </cell>
          <cell r="T405">
            <v>38283</v>
          </cell>
          <cell r="U405" t="str">
            <v>бдк</v>
          </cell>
          <cell r="W405" t="str">
            <v>ВЦ,ПП ЮК-10,сп.Э-50</v>
          </cell>
          <cell r="AE405">
            <v>38277</v>
          </cell>
        </row>
        <row r="406">
          <cell r="B406">
            <v>3126</v>
          </cell>
          <cell r="C406">
            <v>55</v>
          </cell>
          <cell r="F406" t="str">
            <v>УПНПиКРС</v>
          </cell>
          <cell r="H406" t="str">
            <v>ФОН</v>
          </cell>
          <cell r="I406" t="str">
            <v>конс.</v>
          </cell>
          <cell r="J406">
            <v>34304</v>
          </cell>
          <cell r="K406">
            <v>0</v>
          </cell>
          <cell r="L406">
            <v>0</v>
          </cell>
          <cell r="M406">
            <v>0</v>
          </cell>
          <cell r="N406">
            <v>80</v>
          </cell>
          <cell r="O406">
            <v>26.1</v>
          </cell>
          <cell r="P406">
            <v>60</v>
          </cell>
          <cell r="Q406">
            <v>80</v>
          </cell>
          <cell r="R406">
            <v>26.1</v>
          </cell>
          <cell r="S406">
            <v>59.7</v>
          </cell>
          <cell r="T406">
            <v>38289</v>
          </cell>
          <cell r="U406" t="str">
            <v>ГРП</v>
          </cell>
          <cell r="W406" t="str">
            <v>ВЦ,ПР и ГРП ЮК-11,осв.,сп.Э-80</v>
          </cell>
          <cell r="AE406">
            <v>38283</v>
          </cell>
        </row>
        <row r="407">
          <cell r="B407">
            <v>3175</v>
          </cell>
          <cell r="C407">
            <v>58</v>
          </cell>
          <cell r="F407" t="str">
            <v>УПНПиКРС</v>
          </cell>
          <cell r="H407" t="str">
            <v>ШГН</v>
          </cell>
          <cell r="I407" t="str">
            <v>конс.</v>
          </cell>
          <cell r="J407">
            <v>33848</v>
          </cell>
          <cell r="K407">
            <v>0</v>
          </cell>
          <cell r="L407">
            <v>0</v>
          </cell>
          <cell r="M407">
            <v>0</v>
          </cell>
          <cell r="N407">
            <v>80</v>
          </cell>
          <cell r="O407">
            <v>25.4</v>
          </cell>
          <cell r="P407">
            <v>61</v>
          </cell>
          <cell r="Q407">
            <v>80</v>
          </cell>
          <cell r="R407">
            <v>25.4</v>
          </cell>
          <cell r="S407">
            <v>60.8</v>
          </cell>
          <cell r="T407">
            <v>38273</v>
          </cell>
          <cell r="U407" t="str">
            <v>ГРП</v>
          </cell>
          <cell r="W407" t="str">
            <v>ВЦ,ГИС-2,ГРП ЮК-11,осв.,сп.Э-30</v>
          </cell>
          <cell r="AE407">
            <v>38267</v>
          </cell>
        </row>
        <row r="408">
          <cell r="B408">
            <v>5301</v>
          </cell>
          <cell r="C408">
            <v>137</v>
          </cell>
          <cell r="F408" t="str">
            <v>УПНПиКРС</v>
          </cell>
          <cell r="H408" t="str">
            <v>ЭЦН</v>
          </cell>
          <cell r="I408" t="str">
            <v>бд</v>
          </cell>
          <cell r="J408">
            <v>35873</v>
          </cell>
          <cell r="K408">
            <v>0</v>
          </cell>
          <cell r="L408">
            <v>0</v>
          </cell>
          <cell r="M408">
            <v>0</v>
          </cell>
          <cell r="N408">
            <v>50</v>
          </cell>
          <cell r="O408">
            <v>8.1999999999999993</v>
          </cell>
          <cell r="P408">
            <v>80</v>
          </cell>
          <cell r="Q408">
            <v>50</v>
          </cell>
          <cell r="R408">
            <v>8.1999999999999993</v>
          </cell>
          <cell r="S408">
            <v>79.8</v>
          </cell>
          <cell r="T408">
            <v>38266</v>
          </cell>
          <cell r="U408" t="str">
            <v>бдк</v>
          </cell>
          <cell r="W408" t="str">
            <v>ВЦ,ВЗ (изв.ЭЦН ),ГИС-2,ИР ЮК-11,ПП ЮК-10,сп.Э-50</v>
          </cell>
          <cell r="AE408">
            <v>38260</v>
          </cell>
        </row>
        <row r="409">
          <cell r="B409">
            <v>5456</v>
          </cell>
          <cell r="C409">
            <v>102</v>
          </cell>
          <cell r="F409" t="str">
            <v>УПНПиКРС</v>
          </cell>
          <cell r="H409" t="str">
            <v>ЭЦН</v>
          </cell>
          <cell r="I409" t="str">
            <v>бд</v>
          </cell>
          <cell r="J409">
            <v>35920</v>
          </cell>
          <cell r="K409">
            <v>0</v>
          </cell>
          <cell r="L409">
            <v>0</v>
          </cell>
          <cell r="M409">
            <v>0</v>
          </cell>
          <cell r="N409">
            <v>50</v>
          </cell>
          <cell r="O409">
            <v>7.3</v>
          </cell>
          <cell r="P409">
            <v>82</v>
          </cell>
          <cell r="Q409">
            <v>50</v>
          </cell>
          <cell r="R409">
            <v>7.3</v>
          </cell>
          <cell r="S409">
            <v>82</v>
          </cell>
          <cell r="T409">
            <v>38271</v>
          </cell>
          <cell r="U409" t="str">
            <v>бдк</v>
          </cell>
          <cell r="W409" t="str">
            <v>ВЦ,ВЗ,ПП ЮК-10,сп.Э-50</v>
          </cell>
          <cell r="AE409">
            <v>38265</v>
          </cell>
        </row>
        <row r="410">
          <cell r="B410">
            <v>3084</v>
          </cell>
          <cell r="C410">
            <v>67</v>
          </cell>
          <cell r="F410" t="str">
            <v>УПНПиКРС</v>
          </cell>
          <cell r="H410" t="str">
            <v>ШГН</v>
          </cell>
          <cell r="I410" t="str">
            <v>бд</v>
          </cell>
          <cell r="J410">
            <v>34303</v>
          </cell>
          <cell r="K410">
            <v>0</v>
          </cell>
          <cell r="L410">
            <v>0</v>
          </cell>
          <cell r="M410">
            <v>0</v>
          </cell>
          <cell r="N410">
            <v>30</v>
          </cell>
          <cell r="O410">
            <v>8.6</v>
          </cell>
          <cell r="P410">
            <v>65</v>
          </cell>
          <cell r="Q410">
            <v>30</v>
          </cell>
          <cell r="R410">
            <v>8.6</v>
          </cell>
          <cell r="S410">
            <v>64.599999999999994</v>
          </cell>
          <cell r="T410">
            <v>38278</v>
          </cell>
          <cell r="U410" t="str">
            <v>бдк</v>
          </cell>
          <cell r="W410" t="str">
            <v>ВЦ,ЛА (извл.ШГН,НКТ ),ПП ЮК-10,сп.Э-30</v>
          </cell>
          <cell r="AE410">
            <v>38272</v>
          </cell>
        </row>
        <row r="411">
          <cell r="B411">
            <v>3072</v>
          </cell>
          <cell r="C411">
            <v>53</v>
          </cell>
          <cell r="F411" t="str">
            <v>УПНПиКРС</v>
          </cell>
          <cell r="H411" t="str">
            <v>Ф/Э</v>
          </cell>
          <cell r="I411" t="str">
            <v>конс.</v>
          </cell>
          <cell r="J411">
            <v>33848</v>
          </cell>
          <cell r="K411">
            <v>0</v>
          </cell>
          <cell r="L411">
            <v>0</v>
          </cell>
          <cell r="M411">
            <v>0</v>
          </cell>
          <cell r="N411">
            <v>30</v>
          </cell>
          <cell r="O411">
            <v>7.3</v>
          </cell>
          <cell r="P411">
            <v>70</v>
          </cell>
          <cell r="Q411">
            <v>30</v>
          </cell>
          <cell r="R411">
            <v>7.3</v>
          </cell>
          <cell r="S411">
            <v>70</v>
          </cell>
          <cell r="T411">
            <v>38283</v>
          </cell>
          <cell r="U411" t="str">
            <v>бдк</v>
          </cell>
          <cell r="W411" t="str">
            <v>ВЦ,ПП ЮК-10,сп.Э-30</v>
          </cell>
          <cell r="AE411">
            <v>38277</v>
          </cell>
        </row>
        <row r="413">
          <cell r="B413">
            <v>2903</v>
          </cell>
          <cell r="C413">
            <v>131</v>
          </cell>
          <cell r="F413" t="str">
            <v>УПНПиКРС</v>
          </cell>
          <cell r="H413" t="str">
            <v>нагнет.</v>
          </cell>
          <cell r="I413" t="str">
            <v>конс.</v>
          </cell>
          <cell r="J413">
            <v>34305</v>
          </cell>
          <cell r="N413">
            <v>200</v>
          </cell>
          <cell r="Q413">
            <v>200</v>
          </cell>
          <cell r="T413">
            <v>38286</v>
          </cell>
          <cell r="U413" t="str">
            <v>нг</v>
          </cell>
          <cell r="W413" t="str">
            <v>ОТСК,ГИС-3,ИР ЮК-11,ОПЗ,сп.пакера (ППД )</v>
          </cell>
          <cell r="AE413">
            <v>38283</v>
          </cell>
        </row>
        <row r="414">
          <cell r="B414">
            <v>3026</v>
          </cell>
          <cell r="C414">
            <v>53</v>
          </cell>
          <cell r="F414" t="str">
            <v>УПНПиКРС</v>
          </cell>
          <cell r="H414" t="str">
            <v>ШГН</v>
          </cell>
          <cell r="I414" t="str">
            <v>конс.</v>
          </cell>
          <cell r="J414">
            <v>34493</v>
          </cell>
          <cell r="K414">
            <v>0</v>
          </cell>
          <cell r="L414">
            <v>0</v>
          </cell>
          <cell r="M414">
            <v>0</v>
          </cell>
          <cell r="N414">
            <v>50</v>
          </cell>
          <cell r="O414">
            <v>8.1999999999999993</v>
          </cell>
          <cell r="P414">
            <v>80</v>
          </cell>
          <cell r="Q414">
            <v>50</v>
          </cell>
          <cell r="R414">
            <v>8.1999999999999993</v>
          </cell>
          <cell r="S414">
            <v>79.8</v>
          </cell>
          <cell r="T414">
            <v>38275</v>
          </cell>
          <cell r="U414" t="str">
            <v>бдк</v>
          </cell>
          <cell r="W414" t="str">
            <v>ВЦ,ПП ЮК-10,сп.Э-50</v>
          </cell>
          <cell r="AE414">
            <v>38269</v>
          </cell>
        </row>
        <row r="415">
          <cell r="B415">
            <v>2919</v>
          </cell>
          <cell r="C415">
            <v>43</v>
          </cell>
          <cell r="F415" t="str">
            <v>ПРС</v>
          </cell>
          <cell r="H415" t="str">
            <v>ШГН</v>
          </cell>
          <cell r="I415" t="str">
            <v>бд</v>
          </cell>
          <cell r="J415">
            <v>36846</v>
          </cell>
          <cell r="K415">
            <v>0</v>
          </cell>
          <cell r="L415">
            <v>0</v>
          </cell>
          <cell r="M415">
            <v>0</v>
          </cell>
          <cell r="N415">
            <v>5</v>
          </cell>
          <cell r="O415">
            <v>3</v>
          </cell>
          <cell r="P415">
            <v>26</v>
          </cell>
          <cell r="Q415">
            <v>5</v>
          </cell>
          <cell r="R415">
            <v>3</v>
          </cell>
          <cell r="S415">
            <v>26</v>
          </cell>
          <cell r="T415">
            <v>38274</v>
          </cell>
          <cell r="U415" t="str">
            <v>ВЦД</v>
          </cell>
          <cell r="W415" t="str">
            <v>ВЦ( "Барс-МК"),смена НВ-32</v>
          </cell>
          <cell r="AE415">
            <v>38268</v>
          </cell>
        </row>
        <row r="416">
          <cell r="B416">
            <v>2532</v>
          </cell>
          <cell r="C416" t="str">
            <v>36б</v>
          </cell>
          <cell r="F416" t="str">
            <v>НвБН</v>
          </cell>
          <cell r="G416">
            <v>260</v>
          </cell>
          <cell r="H416" t="str">
            <v>ЭЦН</v>
          </cell>
          <cell r="I416" t="str">
            <v>нов</v>
          </cell>
          <cell r="K416">
            <v>0</v>
          </cell>
          <cell r="L416">
            <v>0</v>
          </cell>
          <cell r="M416">
            <v>0</v>
          </cell>
          <cell r="N416">
            <v>80</v>
          </cell>
          <cell r="O416">
            <v>46.9</v>
          </cell>
          <cell r="P416">
            <v>28</v>
          </cell>
          <cell r="Q416">
            <v>80</v>
          </cell>
          <cell r="R416">
            <v>46.9</v>
          </cell>
          <cell r="S416">
            <v>28</v>
          </cell>
          <cell r="T416">
            <v>38265</v>
          </cell>
          <cell r="U416" t="str">
            <v>новая</v>
          </cell>
          <cell r="W416" t="str">
            <v>бурение,ГРП ЮК-10,осв., сп.Э-80</v>
          </cell>
        </row>
        <row r="417">
          <cell r="B417">
            <v>2443</v>
          </cell>
          <cell r="C417" t="str">
            <v>36б</v>
          </cell>
          <cell r="F417" t="str">
            <v>НвБН</v>
          </cell>
          <cell r="G417">
            <v>260</v>
          </cell>
          <cell r="H417" t="str">
            <v>ЭЦН</v>
          </cell>
          <cell r="I417" t="str">
            <v>нов</v>
          </cell>
          <cell r="K417">
            <v>0</v>
          </cell>
          <cell r="L417">
            <v>0</v>
          </cell>
          <cell r="M417">
            <v>0</v>
          </cell>
          <cell r="N417">
            <v>80</v>
          </cell>
          <cell r="O417">
            <v>46.9</v>
          </cell>
          <cell r="P417">
            <v>28</v>
          </cell>
          <cell r="Q417">
            <v>80</v>
          </cell>
          <cell r="R417">
            <v>46.9</v>
          </cell>
          <cell r="S417">
            <v>28</v>
          </cell>
          <cell r="T417">
            <v>38272</v>
          </cell>
          <cell r="U417" t="str">
            <v>новая</v>
          </cell>
          <cell r="W417" t="str">
            <v>бурение,ГРП ЮК-10,осв., сп.Э-80</v>
          </cell>
        </row>
        <row r="418">
          <cell r="B418">
            <v>2510</v>
          </cell>
          <cell r="C418" t="str">
            <v>36б</v>
          </cell>
          <cell r="F418" t="str">
            <v>НвБН</v>
          </cell>
          <cell r="G418">
            <v>260</v>
          </cell>
          <cell r="H418" t="str">
            <v>ЭЦН</v>
          </cell>
          <cell r="I418" t="str">
            <v>нов</v>
          </cell>
          <cell r="N418">
            <v>50</v>
          </cell>
          <cell r="O418">
            <v>30.6</v>
          </cell>
          <cell r="P418">
            <v>25</v>
          </cell>
          <cell r="Q418">
            <v>50</v>
          </cell>
          <cell r="R418">
            <v>30.6</v>
          </cell>
          <cell r="S418">
            <v>25</v>
          </cell>
          <cell r="T418">
            <v>38281</v>
          </cell>
          <cell r="U418" t="str">
            <v>новая</v>
          </cell>
          <cell r="W418" t="str">
            <v>бурение,ГРП ЮК-10,осв., сп.Э-125</v>
          </cell>
        </row>
        <row r="419">
          <cell r="B419">
            <v>2421</v>
          </cell>
          <cell r="C419">
            <v>37</v>
          </cell>
          <cell r="F419" t="str">
            <v>НвБН</v>
          </cell>
          <cell r="G419">
            <v>260</v>
          </cell>
          <cell r="H419" t="str">
            <v>ЭЦН</v>
          </cell>
          <cell r="I419" t="str">
            <v>нов</v>
          </cell>
          <cell r="N419">
            <v>80</v>
          </cell>
          <cell r="O419">
            <v>46.9</v>
          </cell>
          <cell r="P419">
            <v>28</v>
          </cell>
          <cell r="Q419">
            <v>80</v>
          </cell>
          <cell r="R419">
            <v>46.9</v>
          </cell>
          <cell r="S419">
            <v>28</v>
          </cell>
          <cell r="T419">
            <v>38297</v>
          </cell>
          <cell r="U419" t="str">
            <v>новая</v>
          </cell>
          <cell r="W419" t="str">
            <v>бурение,ГРП ЮК-10,осв., сп.Э-80</v>
          </cell>
        </row>
        <row r="420">
          <cell r="B420">
            <v>2574</v>
          </cell>
          <cell r="C420" t="str">
            <v>36б</v>
          </cell>
          <cell r="F420" t="str">
            <v>НвБН</v>
          </cell>
          <cell r="G420">
            <v>260</v>
          </cell>
          <cell r="H420" t="str">
            <v>ЭЦН</v>
          </cell>
          <cell r="I420" t="str">
            <v>нов</v>
          </cell>
          <cell r="N420">
            <v>80</v>
          </cell>
          <cell r="O420">
            <v>46.9</v>
          </cell>
          <cell r="P420">
            <v>28</v>
          </cell>
          <cell r="Q420">
            <v>80</v>
          </cell>
          <cell r="R420">
            <v>46.9</v>
          </cell>
          <cell r="S420">
            <v>28</v>
          </cell>
          <cell r="T420">
            <v>38301</v>
          </cell>
          <cell r="U420" t="str">
            <v>новая</v>
          </cell>
          <cell r="W420" t="str">
            <v>бурение,ГРП ЮК-10,осв., сп.Э-80</v>
          </cell>
        </row>
        <row r="421">
          <cell r="B421">
            <v>5678</v>
          </cell>
          <cell r="C421">
            <v>125</v>
          </cell>
          <cell r="F421" t="str">
            <v>УПНПиКРС</v>
          </cell>
          <cell r="H421" t="str">
            <v>нагнет.</v>
          </cell>
          <cell r="I421" t="str">
            <v>бд</v>
          </cell>
          <cell r="N421">
            <v>150</v>
          </cell>
          <cell r="Q421">
            <v>150</v>
          </cell>
          <cell r="T421">
            <v>38212</v>
          </cell>
          <cell r="U421" t="str">
            <v>нг</v>
          </cell>
          <cell r="W421" t="str">
            <v>РНО,ВЗ,ОТСК,ПП,ОПЗ,ГИС-3,сп.пак.</v>
          </cell>
        </row>
        <row r="422">
          <cell r="B422">
            <v>3094</v>
          </cell>
          <cell r="C422" t="str">
            <v>44б</v>
          </cell>
          <cell r="F422" t="str">
            <v>Уват УПНПиКРС</v>
          </cell>
          <cell r="G422">
            <v>265</v>
          </cell>
          <cell r="H422" t="str">
            <v>ШГН</v>
          </cell>
          <cell r="I422" t="str">
            <v>бд</v>
          </cell>
          <cell r="K422">
            <v>0</v>
          </cell>
          <cell r="L422">
            <v>0</v>
          </cell>
          <cell r="M422">
            <v>0</v>
          </cell>
          <cell r="N422">
            <v>15</v>
          </cell>
          <cell r="O422">
            <v>10</v>
          </cell>
          <cell r="P422">
            <v>18</v>
          </cell>
          <cell r="Q422">
            <v>15</v>
          </cell>
          <cell r="R422">
            <v>10</v>
          </cell>
          <cell r="S422">
            <v>17.7</v>
          </cell>
          <cell r="T422">
            <v>37888</v>
          </cell>
          <cell r="U422" t="str">
            <v>ВЦ</v>
          </cell>
          <cell r="V422">
            <v>1</v>
          </cell>
          <cell r="W422" t="str">
            <v>ВЦ.ВЗ.ПП.ОПЗ (МШУ)</v>
          </cell>
          <cell r="AD422">
            <v>37865</v>
          </cell>
          <cell r="AE422">
            <v>37881</v>
          </cell>
        </row>
        <row r="423">
          <cell r="B423">
            <v>2772</v>
          </cell>
          <cell r="C423">
            <v>165</v>
          </cell>
          <cell r="F423" t="str">
            <v>ПРС</v>
          </cell>
          <cell r="G423">
            <v>270</v>
          </cell>
          <cell r="H423" t="str">
            <v>ШГН</v>
          </cell>
          <cell r="I423" t="str">
            <v>бд</v>
          </cell>
          <cell r="J423">
            <v>37712</v>
          </cell>
          <cell r="K423">
            <v>0</v>
          </cell>
          <cell r="L423">
            <v>0</v>
          </cell>
          <cell r="M423">
            <v>0</v>
          </cell>
          <cell r="N423">
            <v>8</v>
          </cell>
          <cell r="O423">
            <v>3.9</v>
          </cell>
          <cell r="P423">
            <v>40</v>
          </cell>
          <cell r="Q423">
            <v>8</v>
          </cell>
          <cell r="R423">
            <v>3.9</v>
          </cell>
          <cell r="S423">
            <v>39.799999999999997</v>
          </cell>
          <cell r="T423">
            <v>37909</v>
          </cell>
          <cell r="U423" t="str">
            <v>вцд</v>
          </cell>
          <cell r="W423" t="str">
            <v>ВЦ "Э-пр",спуск ШГН</v>
          </cell>
          <cell r="AE423">
            <v>37902</v>
          </cell>
        </row>
        <row r="424">
          <cell r="B424">
            <v>11084</v>
          </cell>
          <cell r="C424" t="str">
            <v>308б</v>
          </cell>
          <cell r="F424" t="str">
            <v>ПРС</v>
          </cell>
          <cell r="G424">
            <v>240</v>
          </cell>
          <cell r="H424" t="str">
            <v>фон</v>
          </cell>
          <cell r="I424" t="str">
            <v>бд</v>
          </cell>
          <cell r="J424">
            <v>34455</v>
          </cell>
          <cell r="K424">
            <v>0</v>
          </cell>
          <cell r="L424">
            <v>0</v>
          </cell>
          <cell r="M424">
            <v>0</v>
          </cell>
          <cell r="N424">
            <v>50</v>
          </cell>
          <cell r="O424">
            <v>4.0999999999999996</v>
          </cell>
          <cell r="P424">
            <v>90</v>
          </cell>
          <cell r="Q424">
            <v>50</v>
          </cell>
          <cell r="R424">
            <v>4.0999999999999996</v>
          </cell>
          <cell r="S424">
            <v>89.9</v>
          </cell>
          <cell r="T424">
            <v>7</v>
          </cell>
          <cell r="U424" t="str">
            <v>мд</v>
          </cell>
          <cell r="W424" t="str">
            <v>ВЦ КОПС,см.вор/Э-50</v>
          </cell>
        </row>
        <row r="425">
          <cell r="B425">
            <v>5531</v>
          </cell>
          <cell r="C425" t="str">
            <v>199б</v>
          </cell>
          <cell r="F425" t="str">
            <v>УПНПиКРС</v>
          </cell>
          <cell r="G425">
            <v>270</v>
          </cell>
          <cell r="H425" t="str">
            <v>ЭЦН</v>
          </cell>
          <cell r="I425" t="str">
            <v>бд</v>
          </cell>
          <cell r="J425">
            <v>34698</v>
          </cell>
          <cell r="K425">
            <v>0</v>
          </cell>
          <cell r="L425">
            <v>0</v>
          </cell>
          <cell r="M425">
            <v>0</v>
          </cell>
          <cell r="N425">
            <v>50</v>
          </cell>
          <cell r="O425">
            <v>6.1</v>
          </cell>
          <cell r="P425">
            <v>85</v>
          </cell>
          <cell r="Q425">
            <v>50</v>
          </cell>
          <cell r="R425">
            <v>6.1</v>
          </cell>
          <cell r="S425">
            <v>84.9</v>
          </cell>
          <cell r="T425">
            <v>37915</v>
          </cell>
          <cell r="U425" t="str">
            <v>ВЦ</v>
          </cell>
          <cell r="W425" t="str">
            <v>ВЦ,ВЗ,ГИС-2,сп.Э-50</v>
          </cell>
          <cell r="AD425">
            <v>37886</v>
          </cell>
          <cell r="AE425">
            <v>37908</v>
          </cell>
        </row>
        <row r="426">
          <cell r="B426">
            <v>11097</v>
          </cell>
          <cell r="C426" t="str">
            <v>308б</v>
          </cell>
          <cell r="F426" t="str">
            <v>ПРС</v>
          </cell>
          <cell r="G426">
            <v>240</v>
          </cell>
          <cell r="H426" t="str">
            <v>Фон</v>
          </cell>
          <cell r="I426" t="str">
            <v>конс.</v>
          </cell>
          <cell r="J426">
            <v>34700</v>
          </cell>
          <cell r="K426">
            <v>0</v>
          </cell>
          <cell r="L426">
            <v>0</v>
          </cell>
          <cell r="M426">
            <v>0</v>
          </cell>
          <cell r="N426">
            <v>30</v>
          </cell>
          <cell r="O426">
            <v>3.8</v>
          </cell>
          <cell r="P426">
            <v>84.6</v>
          </cell>
          <cell r="Q426">
            <v>30</v>
          </cell>
          <cell r="R426">
            <v>3.8</v>
          </cell>
          <cell r="S426">
            <v>80</v>
          </cell>
          <cell r="T426">
            <v>37837</v>
          </cell>
          <cell r="U426" t="str">
            <v>ВЦД</v>
          </cell>
          <cell r="W426" t="str">
            <v>ВЦ "Электропрогрев"</v>
          </cell>
          <cell r="AD426">
            <v>37824</v>
          </cell>
          <cell r="AE426">
            <v>37830</v>
          </cell>
        </row>
        <row r="427">
          <cell r="B427">
            <v>5426</v>
          </cell>
          <cell r="C427">
            <v>102</v>
          </cell>
          <cell r="F427" t="str">
            <v>КРС</v>
          </cell>
          <cell r="H427" t="str">
            <v>нагнет.</v>
          </cell>
          <cell r="I427" t="str">
            <v>бд</v>
          </cell>
          <cell r="J427">
            <v>35525</v>
          </cell>
          <cell r="K427">
            <v>0</v>
          </cell>
          <cell r="L427">
            <v>0</v>
          </cell>
          <cell r="M427">
            <v>0</v>
          </cell>
          <cell r="N427">
            <v>40</v>
          </cell>
          <cell r="O427">
            <v>25.1</v>
          </cell>
          <cell r="P427">
            <v>23</v>
          </cell>
          <cell r="Q427">
            <v>40</v>
          </cell>
          <cell r="R427">
            <v>25.1</v>
          </cell>
          <cell r="S427">
            <v>23</v>
          </cell>
          <cell r="T427">
            <v>3</v>
          </cell>
          <cell r="U427" t="str">
            <v>ГРП</v>
          </cell>
          <cell r="W427" t="str">
            <v>ИР ЮК-10,ДП ЮК-2,подг.к ГРП ЮК2-9,осв.</v>
          </cell>
        </row>
        <row r="428">
          <cell r="B428">
            <v>5819</v>
          </cell>
          <cell r="C428">
            <v>142</v>
          </cell>
          <cell r="F428" t="str">
            <v>УПНПиКРС</v>
          </cell>
          <cell r="G428">
            <v>285</v>
          </cell>
          <cell r="H428" t="str">
            <v>нагнет.</v>
          </cell>
          <cell r="I428" t="str">
            <v>бд</v>
          </cell>
          <cell r="J428">
            <v>37084</v>
          </cell>
          <cell r="N428">
            <v>150</v>
          </cell>
          <cell r="Q428">
            <v>150</v>
          </cell>
          <cell r="T428">
            <v>37596</v>
          </cell>
          <cell r="U428" t="str">
            <v>нг</v>
          </cell>
          <cell r="W428" t="str">
            <v>Ревизия пакера</v>
          </cell>
          <cell r="AD428">
            <v>37586</v>
          </cell>
          <cell r="AE428">
            <v>37593</v>
          </cell>
        </row>
        <row r="429">
          <cell r="B429">
            <v>5821</v>
          </cell>
          <cell r="C429">
            <v>167</v>
          </cell>
          <cell r="F429" t="str">
            <v>БлКРС</v>
          </cell>
          <cell r="G429">
            <v>300</v>
          </cell>
          <cell r="H429" t="str">
            <v>нагнет.</v>
          </cell>
          <cell r="I429" t="str">
            <v>бд</v>
          </cell>
          <cell r="J429">
            <v>37453</v>
          </cell>
          <cell r="N429">
            <v>190</v>
          </cell>
          <cell r="Q429">
            <v>190</v>
          </cell>
          <cell r="T429" t="e">
            <v>#REF!</v>
          </cell>
          <cell r="U429" t="str">
            <v>нг</v>
          </cell>
          <cell r="W429" t="str">
            <v>ОТСК, ревизия пакера</v>
          </cell>
          <cell r="Z429" t="str">
            <v>2765(24)</v>
          </cell>
          <cell r="AA429">
            <v>73</v>
          </cell>
          <cell r="AB429">
            <v>36008</v>
          </cell>
          <cell r="AD429" t="e">
            <v>#REF!</v>
          </cell>
          <cell r="AE429" t="e">
            <v>#REF!</v>
          </cell>
          <cell r="AF429">
            <v>9</v>
          </cell>
        </row>
        <row r="430">
          <cell r="B430">
            <v>5807</v>
          </cell>
          <cell r="C430" t="str">
            <v>166б</v>
          </cell>
          <cell r="F430" t="str">
            <v>БлКРС</v>
          </cell>
          <cell r="G430">
            <v>290</v>
          </cell>
          <cell r="H430" t="str">
            <v>нагнет.</v>
          </cell>
          <cell r="I430" t="str">
            <v>бд</v>
          </cell>
          <cell r="J430">
            <v>37474</v>
          </cell>
          <cell r="N430">
            <v>150</v>
          </cell>
          <cell r="Q430">
            <v>150</v>
          </cell>
          <cell r="T430" t="e">
            <v>#REF!</v>
          </cell>
          <cell r="U430" t="str">
            <v>нг</v>
          </cell>
          <cell r="W430" t="str">
            <v>Ревизия пакера</v>
          </cell>
          <cell r="Z430" t="str">
            <v>2732(0,5)</v>
          </cell>
          <cell r="AA430">
            <v>73</v>
          </cell>
          <cell r="AB430">
            <v>37226</v>
          </cell>
          <cell r="AD430" t="e">
            <v>#REF!</v>
          </cell>
          <cell r="AE430" t="e">
            <v>#REF!</v>
          </cell>
          <cell r="AF430">
            <v>6</v>
          </cell>
        </row>
        <row r="431">
          <cell r="B431">
            <v>5800</v>
          </cell>
          <cell r="C431">
            <v>141</v>
          </cell>
          <cell r="F431" t="str">
            <v>БлКРС</v>
          </cell>
          <cell r="G431">
            <v>295</v>
          </cell>
          <cell r="H431" t="str">
            <v>нагнет.</v>
          </cell>
          <cell r="I431" t="str">
            <v>бд</v>
          </cell>
          <cell r="J431">
            <v>37474</v>
          </cell>
          <cell r="N431">
            <v>190</v>
          </cell>
          <cell r="Q431">
            <v>190</v>
          </cell>
          <cell r="T431" t="e">
            <v>#REF!</v>
          </cell>
          <cell r="U431" t="str">
            <v>нг</v>
          </cell>
          <cell r="W431" t="str">
            <v>Ревизия пакера</v>
          </cell>
          <cell r="Z431" t="str">
            <v>3003(42)</v>
          </cell>
          <cell r="AA431">
            <v>73</v>
          </cell>
          <cell r="AB431">
            <v>37347</v>
          </cell>
          <cell r="AD431" t="e">
            <v>#REF!</v>
          </cell>
          <cell r="AE431" t="e">
            <v>#REF!</v>
          </cell>
          <cell r="AF431">
            <v>6</v>
          </cell>
        </row>
        <row r="432">
          <cell r="B432">
            <v>5221</v>
          </cell>
          <cell r="C432">
            <v>126</v>
          </cell>
          <cell r="F432" t="str">
            <v>БлКРС</v>
          </cell>
          <cell r="G432">
            <v>245</v>
          </cell>
          <cell r="H432" t="str">
            <v>ШГН</v>
          </cell>
          <cell r="I432" t="str">
            <v>действ.</v>
          </cell>
          <cell r="K432">
            <v>4</v>
          </cell>
          <cell r="L432">
            <v>2.9</v>
          </cell>
          <cell r="M432">
            <v>12</v>
          </cell>
          <cell r="N432">
            <v>150</v>
          </cell>
          <cell r="Q432">
            <v>150</v>
          </cell>
          <cell r="T432">
            <v>7</v>
          </cell>
          <cell r="U432" t="str">
            <v>нг</v>
          </cell>
          <cell r="W432" t="str">
            <v>Ревизия пакера.ГИС-3</v>
          </cell>
        </row>
        <row r="433">
          <cell r="B433">
            <v>5242</v>
          </cell>
          <cell r="C433">
            <v>134</v>
          </cell>
          <cell r="F433" t="str">
            <v>УПНПиКРС</v>
          </cell>
          <cell r="G433">
            <v>230</v>
          </cell>
          <cell r="H433" t="str">
            <v>нагнет.</v>
          </cell>
          <cell r="I433" t="str">
            <v>бд</v>
          </cell>
          <cell r="T433">
            <v>37918</v>
          </cell>
          <cell r="U433" t="str">
            <v>нг</v>
          </cell>
          <cell r="W433" t="str">
            <v>Ревизия пакера</v>
          </cell>
          <cell r="X433" t="str">
            <v>Строительство водовода</v>
          </cell>
          <cell r="Z433" t="str">
            <v>2603(37)</v>
          </cell>
          <cell r="AA433">
            <v>73</v>
          </cell>
          <cell r="AB433">
            <v>37377</v>
          </cell>
          <cell r="AD433">
            <v>37843</v>
          </cell>
          <cell r="AE433">
            <v>37915</v>
          </cell>
        </row>
        <row r="434">
          <cell r="T434">
            <v>7</v>
          </cell>
        </row>
        <row r="435">
          <cell r="B435">
            <v>2897</v>
          </cell>
          <cell r="C435">
            <v>42</v>
          </cell>
          <cell r="F435" t="str">
            <v>УПНПиКРС</v>
          </cell>
          <cell r="G435">
            <v>295</v>
          </cell>
          <cell r="H435" t="str">
            <v>нагнет.</v>
          </cell>
          <cell r="I435" t="str">
            <v>бд</v>
          </cell>
          <cell r="J435">
            <v>37463</v>
          </cell>
          <cell r="N435">
            <v>150</v>
          </cell>
          <cell r="Q435">
            <v>150</v>
          </cell>
          <cell r="T435">
            <v>3</v>
          </cell>
          <cell r="U435" t="str">
            <v>нг</v>
          </cell>
          <cell r="W435" t="str">
            <v>ОТСК, ревизия пакера</v>
          </cell>
          <cell r="Z435" t="str">
            <v>2855(28)</v>
          </cell>
          <cell r="AA435">
            <v>73</v>
          </cell>
          <cell r="AB435">
            <v>33390</v>
          </cell>
        </row>
        <row r="436">
          <cell r="B436">
            <v>2898</v>
          </cell>
          <cell r="C436">
            <v>42</v>
          </cell>
          <cell r="F436" t="str">
            <v>УПНПиКРС</v>
          </cell>
          <cell r="G436">
            <v>295</v>
          </cell>
          <cell r="H436" t="str">
            <v>нагнет.</v>
          </cell>
          <cell r="I436" t="str">
            <v>под закачкой</v>
          </cell>
          <cell r="K436">
            <v>180</v>
          </cell>
          <cell r="N436">
            <v>180</v>
          </cell>
          <cell r="Q436">
            <v>0</v>
          </cell>
          <cell r="T436">
            <v>3</v>
          </cell>
          <cell r="U436" t="str">
            <v>нг</v>
          </cell>
          <cell r="W436" t="str">
            <v>ОТСК</v>
          </cell>
          <cell r="Z436" t="str">
            <v>2886(29)</v>
          </cell>
          <cell r="AA436">
            <v>73</v>
          </cell>
          <cell r="AB436">
            <v>32356</v>
          </cell>
        </row>
        <row r="437">
          <cell r="B437">
            <v>5380</v>
          </cell>
          <cell r="C437">
            <v>105</v>
          </cell>
          <cell r="F437" t="str">
            <v>УПНПиКРС</v>
          </cell>
          <cell r="G437">
            <v>300</v>
          </cell>
          <cell r="H437" t="str">
            <v>нагнет.</v>
          </cell>
          <cell r="I437" t="str">
            <v>под закачкой</v>
          </cell>
          <cell r="K437">
            <v>280</v>
          </cell>
          <cell r="N437">
            <v>280</v>
          </cell>
          <cell r="Q437">
            <v>0</v>
          </cell>
          <cell r="T437">
            <v>3</v>
          </cell>
          <cell r="U437" t="str">
            <v>нг</v>
          </cell>
          <cell r="W437" t="str">
            <v>ОТСК</v>
          </cell>
          <cell r="Z437" t="str">
            <v>не опред.</v>
          </cell>
          <cell r="AA437">
            <v>73</v>
          </cell>
          <cell r="AB437">
            <v>31352</v>
          </cell>
        </row>
        <row r="438">
          <cell r="B438">
            <v>5740</v>
          </cell>
          <cell r="C438">
            <v>127</v>
          </cell>
          <cell r="F438" t="str">
            <v>УПНПиКРС</v>
          </cell>
          <cell r="G438">
            <v>290</v>
          </cell>
          <cell r="H438" t="str">
            <v>нагнет.</v>
          </cell>
          <cell r="I438" t="str">
            <v>под закачкой</v>
          </cell>
          <cell r="K438">
            <v>190</v>
          </cell>
          <cell r="N438">
            <v>190</v>
          </cell>
          <cell r="Q438">
            <v>0</v>
          </cell>
          <cell r="T438">
            <v>3</v>
          </cell>
          <cell r="U438" t="str">
            <v>нг</v>
          </cell>
          <cell r="W438" t="str">
            <v>ОТСК</v>
          </cell>
          <cell r="Z438" t="str">
            <v>2962(35)</v>
          </cell>
          <cell r="AA438">
            <v>73</v>
          </cell>
          <cell r="AB438">
            <v>34090</v>
          </cell>
        </row>
        <row r="439">
          <cell r="T439">
            <v>7</v>
          </cell>
        </row>
        <row r="440">
          <cell r="B440">
            <v>5858</v>
          </cell>
          <cell r="C440">
            <v>169</v>
          </cell>
          <cell r="F440" t="str">
            <v>УПНПиКРС</v>
          </cell>
          <cell r="G440">
            <v>270</v>
          </cell>
          <cell r="H440" t="str">
            <v>фон</v>
          </cell>
          <cell r="I440" t="str">
            <v>действ.</v>
          </cell>
          <cell r="J440">
            <v>36649</v>
          </cell>
          <cell r="K440">
            <v>7</v>
          </cell>
          <cell r="L440">
            <v>1</v>
          </cell>
          <cell r="M440">
            <v>82</v>
          </cell>
          <cell r="N440">
            <v>30</v>
          </cell>
          <cell r="O440">
            <v>12</v>
          </cell>
          <cell r="P440">
            <v>51</v>
          </cell>
          <cell r="Q440">
            <v>30</v>
          </cell>
          <cell r="R440">
            <v>12</v>
          </cell>
          <cell r="S440">
            <v>50.6</v>
          </cell>
          <cell r="T440">
            <v>7</v>
          </cell>
          <cell r="U440" t="str">
            <v>ГРП</v>
          </cell>
          <cell r="W440" t="str">
            <v xml:space="preserve">инт.ЮК-5  2613-2628м,РИР ЮК-10,ГРП </v>
          </cell>
        </row>
        <row r="441">
          <cell r="B441">
            <v>5853</v>
          </cell>
          <cell r="C441">
            <v>169</v>
          </cell>
          <cell r="F441" t="str">
            <v>УПНПиКРС</v>
          </cell>
          <cell r="G441">
            <v>270</v>
          </cell>
          <cell r="H441" t="str">
            <v>фон</v>
          </cell>
          <cell r="I441" t="str">
            <v>конс.</v>
          </cell>
          <cell r="J441">
            <v>35401</v>
          </cell>
          <cell r="K441">
            <v>1</v>
          </cell>
          <cell r="L441">
            <v>0.8</v>
          </cell>
          <cell r="M441">
            <v>0</v>
          </cell>
          <cell r="N441">
            <v>30</v>
          </cell>
          <cell r="O441">
            <v>12</v>
          </cell>
          <cell r="P441">
            <v>51</v>
          </cell>
          <cell r="Q441">
            <v>30</v>
          </cell>
          <cell r="R441">
            <v>12</v>
          </cell>
          <cell r="S441">
            <v>50.6</v>
          </cell>
          <cell r="T441">
            <v>7</v>
          </cell>
          <cell r="U441" t="str">
            <v>ГРП</v>
          </cell>
          <cell r="W441" t="str">
            <v xml:space="preserve">инт.ЮК-5  2601-2619м,РИР ЮК-10,ГРП </v>
          </cell>
        </row>
        <row r="443">
          <cell r="B443">
            <v>2604</v>
          </cell>
          <cell r="C443">
            <v>167</v>
          </cell>
          <cell r="F443" t="str">
            <v>УПНПиКРС</v>
          </cell>
          <cell r="G443">
            <v>235</v>
          </cell>
          <cell r="H443" t="str">
            <v>ШГН</v>
          </cell>
          <cell r="I443" t="str">
            <v>конс.</v>
          </cell>
          <cell r="J443">
            <v>34243</v>
          </cell>
          <cell r="K443">
            <v>2</v>
          </cell>
          <cell r="L443">
            <v>1.6</v>
          </cell>
          <cell r="M443">
            <v>5</v>
          </cell>
          <cell r="N443">
            <v>30</v>
          </cell>
          <cell r="O443">
            <v>14.3</v>
          </cell>
          <cell r="P443">
            <v>41.4</v>
          </cell>
          <cell r="Q443">
            <v>30</v>
          </cell>
          <cell r="R443">
            <v>14.3</v>
          </cell>
          <cell r="S443">
            <v>41.2</v>
          </cell>
          <cell r="T443">
            <v>7</v>
          </cell>
          <cell r="U443" t="str">
            <v>ГРП</v>
          </cell>
          <cell r="W443" t="str">
            <v>инт.ЮК 4-5 2598-2624м,ВЦ,ПП,ОПЗ</v>
          </cell>
          <cell r="Y443" t="str">
            <v>ОЦ</v>
          </cell>
        </row>
        <row r="445">
          <cell r="B445">
            <v>5455</v>
          </cell>
          <cell r="C445">
            <v>102</v>
          </cell>
          <cell r="F445" t="str">
            <v>УПНПиКРС</v>
          </cell>
          <cell r="H445" t="str">
            <v>ШГН</v>
          </cell>
          <cell r="I445" t="str">
            <v>конс.</v>
          </cell>
          <cell r="N445">
            <v>50</v>
          </cell>
          <cell r="O445">
            <v>30</v>
          </cell>
          <cell r="P445">
            <v>26.5</v>
          </cell>
          <cell r="Q445">
            <v>50</v>
          </cell>
          <cell r="R445">
            <v>30</v>
          </cell>
          <cell r="S445">
            <v>25.9</v>
          </cell>
          <cell r="T445">
            <v>7</v>
          </cell>
          <cell r="U445" t="str">
            <v>ГРП</v>
          </cell>
          <cell r="W445" t="str">
            <v>Л.А.ВЦ, РИР ЮК-10, ПР к ГРП, ГРП ЮК-2, осв.</v>
          </cell>
          <cell r="Y445" t="str">
            <v>Н/пр-444м, по печати пост.предмет</v>
          </cell>
          <cell r="AF445">
            <v>38</v>
          </cell>
        </row>
        <row r="446">
          <cell r="B446">
            <v>5263</v>
          </cell>
          <cell r="C446">
            <v>133</v>
          </cell>
          <cell r="F446" t="str">
            <v>УПНПиКРС</v>
          </cell>
          <cell r="G446">
            <v>255</v>
          </cell>
          <cell r="H446" t="str">
            <v>ЭЦН</v>
          </cell>
          <cell r="I446" t="str">
            <v>бд</v>
          </cell>
          <cell r="J446">
            <v>33725</v>
          </cell>
          <cell r="K446">
            <v>10</v>
          </cell>
          <cell r="L446">
            <v>1.6</v>
          </cell>
          <cell r="M446">
            <v>80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7</v>
          </cell>
          <cell r="U446" t="str">
            <v>ГРП</v>
          </cell>
          <cell r="W446" t="str">
            <v>ЛА ( с НКТ ),инт.ЮК-4 2454-2462,ЮК-5 2408-2493м,при невозм.ЛА-ЗБС 2-го ( двустволка ),ЮК-10-2т,ЮК-4-12 т</v>
          </cell>
          <cell r="Y446" t="str">
            <v>На Нз 6штанг (по печати). Брошена КРС</v>
          </cell>
        </row>
        <row r="447">
          <cell r="T447">
            <v>7</v>
          </cell>
        </row>
        <row r="448">
          <cell r="B448">
            <v>3054</v>
          </cell>
          <cell r="C448">
            <v>51</v>
          </cell>
          <cell r="F448" t="str">
            <v>УПНПиКРС</v>
          </cell>
          <cell r="G448">
            <v>300</v>
          </cell>
          <cell r="H448" t="str">
            <v>нагнет.</v>
          </cell>
          <cell r="I448" t="str">
            <v>бд</v>
          </cell>
          <cell r="J448">
            <v>37016</v>
          </cell>
          <cell r="K448">
            <v>950</v>
          </cell>
          <cell r="L448">
            <v>0</v>
          </cell>
          <cell r="M448">
            <v>0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T448">
            <v>3</v>
          </cell>
          <cell r="U448" t="str">
            <v>ГРП</v>
          </cell>
          <cell r="W448" t="str">
            <v>Инт. 2676-2688</v>
          </cell>
          <cell r="Y448" t="str">
            <v>ЗКЦ от 2840 до 2710, ГИС от 22.05.89</v>
          </cell>
        </row>
        <row r="449">
          <cell r="B449">
            <v>2974</v>
          </cell>
          <cell r="C449">
            <v>46</v>
          </cell>
          <cell r="F449" t="str">
            <v>УПНПиКРС</v>
          </cell>
          <cell r="G449">
            <v>295</v>
          </cell>
          <cell r="H449" t="str">
            <v>нагнет.</v>
          </cell>
          <cell r="I449" t="str">
            <v>бд</v>
          </cell>
          <cell r="J449">
            <v>36210</v>
          </cell>
          <cell r="K449">
            <v>360</v>
          </cell>
          <cell r="L449">
            <v>0</v>
          </cell>
          <cell r="N449">
            <v>30</v>
          </cell>
          <cell r="O449">
            <v>12</v>
          </cell>
          <cell r="P449">
            <v>51</v>
          </cell>
          <cell r="Q449">
            <v>30</v>
          </cell>
          <cell r="R449">
            <v>12</v>
          </cell>
          <cell r="S449">
            <v>50.6</v>
          </cell>
          <cell r="T449">
            <v>3</v>
          </cell>
          <cell r="U449" t="str">
            <v>ГРП</v>
          </cell>
          <cell r="W449" t="str">
            <v>РИР Э/К, ГИС (и.о.) интерп2556-2580</v>
          </cell>
          <cell r="Y449" t="str">
            <v>При ГИС-2 от 12.12.92 негерметичность на гл.2520-2560</v>
          </cell>
        </row>
        <row r="450">
          <cell r="B450">
            <v>2836</v>
          </cell>
          <cell r="C450">
            <v>125</v>
          </cell>
          <cell r="F450" t="str">
            <v>УПНПиКРС</v>
          </cell>
          <cell r="G450">
            <v>240</v>
          </cell>
          <cell r="H450" t="str">
            <v>ШГН</v>
          </cell>
          <cell r="I450" t="str">
            <v>конс.</v>
          </cell>
          <cell r="J450">
            <v>35684</v>
          </cell>
          <cell r="K450">
            <v>4</v>
          </cell>
          <cell r="L450">
            <v>1.1000000000000001</v>
          </cell>
          <cell r="N450">
            <v>30</v>
          </cell>
          <cell r="O450">
            <v>12</v>
          </cell>
          <cell r="P450">
            <v>51</v>
          </cell>
          <cell r="Q450">
            <v>30</v>
          </cell>
          <cell r="R450">
            <v>12</v>
          </cell>
          <cell r="S450">
            <v>50.6</v>
          </cell>
          <cell r="T450">
            <v>7</v>
          </cell>
          <cell r="U450" t="str">
            <v>ГРП</v>
          </cell>
          <cell r="W450" t="str">
            <v>ГИС-2,при отс.перетоков-опытно-пром.работы,ГРП п.А</v>
          </cell>
          <cell r="Y450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451">
          <cell r="B451">
            <v>2725</v>
          </cell>
          <cell r="C451">
            <v>146</v>
          </cell>
          <cell r="F451" t="str">
            <v>УПНПиКРС</v>
          </cell>
          <cell r="G451">
            <v>350</v>
          </cell>
          <cell r="H451" t="str">
            <v>нагнет.</v>
          </cell>
          <cell r="I451" t="str">
            <v>бд</v>
          </cell>
          <cell r="J451">
            <v>36627</v>
          </cell>
          <cell r="K451">
            <v>134</v>
          </cell>
          <cell r="L451">
            <v>0</v>
          </cell>
          <cell r="N451">
            <v>30</v>
          </cell>
          <cell r="O451">
            <v>12</v>
          </cell>
          <cell r="P451">
            <v>51</v>
          </cell>
          <cell r="Q451">
            <v>30</v>
          </cell>
          <cell r="R451">
            <v>12</v>
          </cell>
          <cell r="S451">
            <v>50.6</v>
          </cell>
          <cell r="T451">
            <v>3</v>
          </cell>
          <cell r="U451" t="str">
            <v>ГРП</v>
          </cell>
          <cell r="W451" t="str">
            <v>ИР ЮК-10,ДП 2593-2602,2620-2630 ГРП</v>
          </cell>
        </row>
        <row r="452">
          <cell r="B452">
            <v>5318</v>
          </cell>
          <cell r="C452">
            <v>134</v>
          </cell>
          <cell r="F452" t="str">
            <v>УПНПиКРС</v>
          </cell>
          <cell r="G452">
            <v>242</v>
          </cell>
          <cell r="H452" t="str">
            <v>нагнет.</v>
          </cell>
          <cell r="I452" t="str">
            <v>бд</v>
          </cell>
          <cell r="J452">
            <v>36799</v>
          </cell>
          <cell r="K452">
            <v>120</v>
          </cell>
          <cell r="N452">
            <v>150</v>
          </cell>
          <cell r="Q452">
            <v>150</v>
          </cell>
          <cell r="R452">
            <v>0</v>
          </cell>
          <cell r="T452" t="e">
            <v>#REF!</v>
          </cell>
          <cell r="U452" t="str">
            <v>нг</v>
          </cell>
          <cell r="W452" t="str">
            <v>Спуск и привязка пакера, Запуск в ППД</v>
          </cell>
          <cell r="Y452" t="str">
            <v>Реагирует: 134/5292,5319,5317,5291 с Qн=7т/сут, доп.добыча состави 10т/сут</v>
          </cell>
          <cell r="AD452" t="e">
            <v>#REF!</v>
          </cell>
          <cell r="AE452" t="e">
            <v>#REF!</v>
          </cell>
          <cell r="AF452">
            <v>15</v>
          </cell>
        </row>
        <row r="453">
          <cell r="B453">
            <v>5840</v>
          </cell>
          <cell r="C453">
            <v>109</v>
          </cell>
          <cell r="F453" t="str">
            <v>УПНПиКРС</v>
          </cell>
          <cell r="G453">
            <v>285</v>
          </cell>
          <cell r="H453" t="str">
            <v>нагнет.</v>
          </cell>
          <cell r="I453" t="str">
            <v>конс.</v>
          </cell>
          <cell r="J453">
            <v>35333</v>
          </cell>
          <cell r="K453">
            <v>30</v>
          </cell>
          <cell r="Q453">
            <v>0</v>
          </cell>
          <cell r="T453">
            <v>3</v>
          </cell>
          <cell r="U453" t="str">
            <v>нг</v>
          </cell>
          <cell r="W453" t="str">
            <v>Прмывка забоя, пуск под закачку</v>
          </cell>
        </row>
        <row r="454">
          <cell r="B454">
            <v>5371</v>
          </cell>
          <cell r="C454">
            <v>102</v>
          </cell>
          <cell r="F454" t="str">
            <v>УПНПиКРС</v>
          </cell>
          <cell r="G454">
            <v>255</v>
          </cell>
          <cell r="H454" t="str">
            <v>нагнет.</v>
          </cell>
          <cell r="I454" t="str">
            <v>бд</v>
          </cell>
          <cell r="J454">
            <v>35779</v>
          </cell>
          <cell r="K454">
            <v>240</v>
          </cell>
          <cell r="L454">
            <v>0</v>
          </cell>
          <cell r="Q454">
            <v>0</v>
          </cell>
          <cell r="T454">
            <v>3</v>
          </cell>
          <cell r="U454" t="str">
            <v>нг</v>
          </cell>
          <cell r="W454" t="str">
            <v>Прмывка забоя, пуск под закачку</v>
          </cell>
        </row>
        <row r="455">
          <cell r="B455">
            <v>5372</v>
          </cell>
          <cell r="C455">
            <v>102</v>
          </cell>
          <cell r="F455" t="str">
            <v>УПНПиКРС</v>
          </cell>
          <cell r="G455">
            <v>250</v>
          </cell>
          <cell r="H455" t="str">
            <v>нагнет.</v>
          </cell>
          <cell r="I455" t="str">
            <v>бд</v>
          </cell>
          <cell r="J455">
            <v>32843</v>
          </cell>
          <cell r="K455">
            <v>130</v>
          </cell>
          <cell r="L455">
            <v>0</v>
          </cell>
          <cell r="Q455">
            <v>0</v>
          </cell>
          <cell r="T455">
            <v>3</v>
          </cell>
          <cell r="U455" t="str">
            <v>нг</v>
          </cell>
          <cell r="W455" t="str">
            <v>Л,А. Прмывка забоя, пуск под закачку</v>
          </cell>
          <cell r="Y455" t="str">
            <v>Полет НКТ. Нз - 102 м</v>
          </cell>
        </row>
        <row r="456">
          <cell r="B456">
            <v>5373</v>
          </cell>
          <cell r="C456">
            <v>103</v>
          </cell>
          <cell r="F456" t="str">
            <v>УПНПиКРС</v>
          </cell>
          <cell r="G456">
            <v>239</v>
          </cell>
          <cell r="H456" t="str">
            <v>нагнет.</v>
          </cell>
          <cell r="I456" t="str">
            <v>конс.</v>
          </cell>
          <cell r="J456">
            <v>34474</v>
          </cell>
          <cell r="K456">
            <v>375</v>
          </cell>
          <cell r="L456">
            <v>0</v>
          </cell>
          <cell r="Q456">
            <v>0</v>
          </cell>
          <cell r="T456">
            <v>3</v>
          </cell>
          <cell r="U456" t="str">
            <v>нг</v>
          </cell>
          <cell r="W456" t="str">
            <v>Прмывка забоя, пуск под закачку</v>
          </cell>
        </row>
        <row r="457">
          <cell r="B457">
            <v>5374</v>
          </cell>
          <cell r="C457">
            <v>103</v>
          </cell>
          <cell r="F457" t="str">
            <v>УПНПиКРС</v>
          </cell>
          <cell r="G457">
            <v>241</v>
          </cell>
          <cell r="H457" t="str">
            <v>нагнет.</v>
          </cell>
          <cell r="I457" t="str">
            <v>конс.</v>
          </cell>
          <cell r="J457">
            <v>34474</v>
          </cell>
          <cell r="K457">
            <v>180</v>
          </cell>
          <cell r="L457">
            <v>0</v>
          </cell>
          <cell r="Q457">
            <v>0</v>
          </cell>
          <cell r="T457">
            <v>3</v>
          </cell>
          <cell r="U457" t="str">
            <v>нг</v>
          </cell>
          <cell r="W457" t="str">
            <v>Прмывка забоя, пуск под закачку</v>
          </cell>
        </row>
        <row r="458">
          <cell r="B458">
            <v>5626</v>
          </cell>
          <cell r="C458">
            <v>119</v>
          </cell>
          <cell r="G458">
            <v>252</v>
          </cell>
          <cell r="H458" t="str">
            <v>нагнет.</v>
          </cell>
          <cell r="I458" t="str">
            <v>бд</v>
          </cell>
          <cell r="N458">
            <v>150</v>
          </cell>
          <cell r="Q458">
            <v>150</v>
          </cell>
          <cell r="T458">
            <v>3</v>
          </cell>
          <cell r="U458" t="str">
            <v>нг</v>
          </cell>
          <cell r="W458" t="str">
            <v>Прмывка забоя, пуск под закачку</v>
          </cell>
        </row>
        <row r="459">
          <cell r="B459">
            <v>5629</v>
          </cell>
          <cell r="C459">
            <v>120</v>
          </cell>
          <cell r="G459">
            <v>255</v>
          </cell>
          <cell r="H459" t="str">
            <v>нагнет.</v>
          </cell>
          <cell r="I459" t="str">
            <v>бд</v>
          </cell>
          <cell r="N459">
            <v>150</v>
          </cell>
          <cell r="Q459">
            <v>150</v>
          </cell>
          <cell r="T459">
            <v>3</v>
          </cell>
          <cell r="U459" t="str">
            <v>нг</v>
          </cell>
          <cell r="W459" t="str">
            <v>Прмывка забоя, пуск под закачку</v>
          </cell>
        </row>
        <row r="460">
          <cell r="B460">
            <v>5631</v>
          </cell>
          <cell r="C460">
            <v>120</v>
          </cell>
          <cell r="G460">
            <v>261</v>
          </cell>
          <cell r="H460" t="str">
            <v>нагнет.</v>
          </cell>
          <cell r="I460" t="str">
            <v>бд</v>
          </cell>
          <cell r="N460">
            <v>150</v>
          </cell>
          <cell r="Q460">
            <v>150</v>
          </cell>
          <cell r="T460">
            <v>3</v>
          </cell>
          <cell r="U460" t="str">
            <v>нг</v>
          </cell>
          <cell r="W460" t="str">
            <v>Прмывка забоя, пуск под закачку</v>
          </cell>
        </row>
        <row r="461">
          <cell r="B461">
            <v>3170</v>
          </cell>
          <cell r="C461">
            <v>55</v>
          </cell>
          <cell r="F461" t="str">
            <v>прс</v>
          </cell>
          <cell r="H461" t="str">
            <v>эцн</v>
          </cell>
          <cell r="I461" t="str">
            <v>конс.</v>
          </cell>
          <cell r="K461">
            <v>0</v>
          </cell>
          <cell r="L461">
            <v>0</v>
          </cell>
          <cell r="M461">
            <v>0</v>
          </cell>
          <cell r="N461">
            <v>50</v>
          </cell>
          <cell r="O461">
            <v>4.0999999999999996</v>
          </cell>
          <cell r="P461">
            <v>90</v>
          </cell>
          <cell r="Q461">
            <v>14</v>
          </cell>
          <cell r="R461">
            <v>8.1</v>
          </cell>
          <cell r="S461">
            <v>29</v>
          </cell>
          <cell r="T461">
            <v>37862</v>
          </cell>
          <cell r="W461" t="str">
            <v>ВЦ,см.Э-50</v>
          </cell>
        </row>
        <row r="462">
          <cell r="B462">
            <v>3402</v>
          </cell>
          <cell r="C462">
            <v>68</v>
          </cell>
          <cell r="F462" t="str">
            <v>прс</v>
          </cell>
          <cell r="H462" t="str">
            <v>эцн</v>
          </cell>
          <cell r="I462" t="str">
            <v>действ.</v>
          </cell>
          <cell r="K462">
            <v>120</v>
          </cell>
          <cell r="L462">
            <v>6.8</v>
          </cell>
          <cell r="M462">
            <v>93</v>
          </cell>
          <cell r="N462">
            <v>208</v>
          </cell>
          <cell r="O462">
            <v>11.9</v>
          </cell>
          <cell r="P462">
            <v>93</v>
          </cell>
          <cell r="Q462">
            <v>88</v>
          </cell>
          <cell r="R462">
            <v>5.0999999999999996</v>
          </cell>
          <cell r="S462">
            <v>92.8</v>
          </cell>
          <cell r="T462">
            <v>37884</v>
          </cell>
          <cell r="U462" t="str">
            <v>опт</v>
          </cell>
          <cell r="W462" t="str">
            <v>Смена  Э-125/Э-200</v>
          </cell>
        </row>
        <row r="463">
          <cell r="B463">
            <v>5267</v>
          </cell>
          <cell r="T463">
            <v>37811</v>
          </cell>
          <cell r="X463">
            <v>37823</v>
          </cell>
        </row>
        <row r="464">
          <cell r="B464">
            <v>4378</v>
          </cell>
          <cell r="C464" t="str">
            <v>216б</v>
          </cell>
          <cell r="F464" t="str">
            <v>ПРС</v>
          </cell>
          <cell r="H464" t="str">
            <v>ШГН</v>
          </cell>
          <cell r="I464" t="str">
            <v>действ.</v>
          </cell>
          <cell r="X464" t="str">
            <v>15,/07/2003</v>
          </cell>
        </row>
        <row r="465">
          <cell r="B465">
            <v>3503</v>
          </cell>
          <cell r="C465" t="str">
            <v>98б</v>
          </cell>
          <cell r="F465" t="str">
            <v>ПРС</v>
          </cell>
          <cell r="H465" t="str">
            <v>ЭЦН</v>
          </cell>
          <cell r="I465" t="str">
            <v>конс.</v>
          </cell>
          <cell r="U465" t="str">
            <v>ВЦ</v>
          </cell>
          <cell r="W465" t="str">
            <v>ВЦ КОПС,см.вор/Э-30</v>
          </cell>
        </row>
        <row r="466">
          <cell r="B466">
            <v>2787</v>
          </cell>
          <cell r="C466">
            <v>145</v>
          </cell>
          <cell r="F466" t="str">
            <v>ПРС</v>
          </cell>
          <cell r="H466" t="str">
            <v>ШГН</v>
          </cell>
          <cell r="I466" t="str">
            <v>бдт</v>
          </cell>
          <cell r="J466">
            <v>37671</v>
          </cell>
          <cell r="K466">
            <v>0</v>
          </cell>
          <cell r="L466">
            <v>0</v>
          </cell>
          <cell r="M466">
            <v>0</v>
          </cell>
          <cell r="N466">
            <v>14</v>
          </cell>
          <cell r="O466">
            <v>8.1</v>
          </cell>
          <cell r="P466">
            <v>29</v>
          </cell>
          <cell r="Q466">
            <v>14</v>
          </cell>
          <cell r="R466">
            <v>8.1</v>
          </cell>
          <cell r="S466">
            <v>29</v>
          </cell>
          <cell r="T466">
            <v>37725</v>
          </cell>
          <cell r="U466" t="str">
            <v>ВЦД</v>
          </cell>
          <cell r="W466" t="str">
            <v>Смена НВ-44,"Э-пр"</v>
          </cell>
        </row>
        <row r="467">
          <cell r="B467">
            <v>5224</v>
          </cell>
          <cell r="C467">
            <v>145</v>
          </cell>
          <cell r="F467" t="str">
            <v>ПРС</v>
          </cell>
          <cell r="H467" t="str">
            <v>ЭЦН</v>
          </cell>
          <cell r="I467" t="str">
            <v>конс.</v>
          </cell>
          <cell r="J467" t="str">
            <v>95г.</v>
          </cell>
          <cell r="K467">
            <v>0</v>
          </cell>
          <cell r="L467">
            <v>0</v>
          </cell>
          <cell r="M467">
            <v>0</v>
          </cell>
          <cell r="N467">
            <v>50</v>
          </cell>
          <cell r="O467">
            <v>4.0999999999999996</v>
          </cell>
          <cell r="P467">
            <v>90</v>
          </cell>
          <cell r="Q467">
            <v>50</v>
          </cell>
          <cell r="R467">
            <v>4.0999999999999996</v>
          </cell>
          <cell r="S467">
            <v>90</v>
          </cell>
          <cell r="T467">
            <v>37734</v>
          </cell>
          <cell r="U467" t="str">
            <v>ВЦ</v>
          </cell>
          <cell r="W467" t="str">
            <v>смена Э-50</v>
          </cell>
        </row>
        <row r="468">
          <cell r="B468">
            <v>3837</v>
          </cell>
          <cell r="C468">
            <v>97</v>
          </cell>
          <cell r="F468" t="str">
            <v>ПРС</v>
          </cell>
          <cell r="H468" t="str">
            <v>ЭЦН</v>
          </cell>
          <cell r="I468" t="str">
            <v>бд</v>
          </cell>
          <cell r="K468">
            <v>0</v>
          </cell>
          <cell r="L468">
            <v>0</v>
          </cell>
          <cell r="M468">
            <v>0</v>
          </cell>
          <cell r="N468">
            <v>80</v>
          </cell>
          <cell r="O468">
            <v>4.5999999999999996</v>
          </cell>
          <cell r="P468">
            <v>93</v>
          </cell>
          <cell r="Q468">
            <v>80</v>
          </cell>
          <cell r="R468">
            <v>4.5999999999999996</v>
          </cell>
          <cell r="S468">
            <v>93</v>
          </cell>
          <cell r="T468">
            <v>37718</v>
          </cell>
          <cell r="U468" t="str">
            <v>ВЦД</v>
          </cell>
          <cell r="W468" t="str">
            <v>Смена Э80/Э-80</v>
          </cell>
        </row>
        <row r="469">
          <cell r="B469">
            <v>4262</v>
          </cell>
          <cell r="C469">
            <v>200</v>
          </cell>
          <cell r="F469" t="str">
            <v>ПРС</v>
          </cell>
          <cell r="H469" t="str">
            <v>ЭЦН</v>
          </cell>
          <cell r="I469" t="str">
            <v>действ.</v>
          </cell>
          <cell r="K469">
            <v>268</v>
          </cell>
          <cell r="L469">
            <v>15.3</v>
          </cell>
          <cell r="M469">
            <v>93</v>
          </cell>
          <cell r="N469">
            <v>398</v>
          </cell>
          <cell r="O469">
            <v>22.7</v>
          </cell>
          <cell r="P469">
            <v>93</v>
          </cell>
          <cell r="Q469">
            <v>130</v>
          </cell>
          <cell r="R469">
            <v>7.4</v>
          </cell>
          <cell r="S469">
            <v>93</v>
          </cell>
          <cell r="T469">
            <v>37695</v>
          </cell>
          <cell r="U469" t="str">
            <v>опт</v>
          </cell>
          <cell r="W469" t="str">
            <v>Смена Э-250/400</v>
          </cell>
        </row>
        <row r="470">
          <cell r="B470">
            <v>3666</v>
          </cell>
          <cell r="C470">
            <v>301</v>
          </cell>
          <cell r="F470" t="str">
            <v>ПРС</v>
          </cell>
          <cell r="H470" t="str">
            <v>ЭЦН</v>
          </cell>
          <cell r="I470" t="str">
            <v>действ.</v>
          </cell>
          <cell r="K470">
            <v>85</v>
          </cell>
          <cell r="L470">
            <v>4.2</v>
          </cell>
          <cell r="M470">
            <v>94</v>
          </cell>
          <cell r="N470">
            <v>237</v>
          </cell>
          <cell r="O470">
            <v>11.7</v>
          </cell>
          <cell r="P470">
            <v>93.95</v>
          </cell>
          <cell r="Q470">
            <v>152</v>
          </cell>
          <cell r="R470">
            <v>7.5</v>
          </cell>
          <cell r="S470">
            <v>93.9</v>
          </cell>
          <cell r="T470">
            <v>37686</v>
          </cell>
          <cell r="U470" t="str">
            <v>опт</v>
          </cell>
          <cell r="W470" t="str">
            <v>Смена Э-125/250</v>
          </cell>
        </row>
        <row r="471">
          <cell r="B471">
            <v>3027</v>
          </cell>
          <cell r="C471">
            <v>52</v>
          </cell>
          <cell r="F471" t="str">
            <v>ПРС</v>
          </cell>
          <cell r="H471" t="str">
            <v>ЭЦН</v>
          </cell>
          <cell r="I471" t="str">
            <v>действ.</v>
          </cell>
          <cell r="K471">
            <v>19</v>
          </cell>
          <cell r="L471">
            <v>9.3000000000000007</v>
          </cell>
          <cell r="M471">
            <v>40</v>
          </cell>
          <cell r="N471">
            <v>29.6</v>
          </cell>
          <cell r="O471">
            <v>14.5</v>
          </cell>
          <cell r="P471">
            <v>40</v>
          </cell>
          <cell r="Q471">
            <v>10.6</v>
          </cell>
          <cell r="R471">
            <v>5.2</v>
          </cell>
          <cell r="S471">
            <v>39.4</v>
          </cell>
          <cell r="T471">
            <v>37721</v>
          </cell>
          <cell r="U471" t="str">
            <v>опт</v>
          </cell>
          <cell r="W471" t="str">
            <v>Смена НВ-44/Э-30</v>
          </cell>
          <cell r="AD471">
            <v>37714</v>
          </cell>
          <cell r="AE471">
            <v>37718</v>
          </cell>
        </row>
        <row r="472">
          <cell r="B472">
            <v>2857</v>
          </cell>
          <cell r="C472">
            <v>42</v>
          </cell>
          <cell r="F472" t="str">
            <v>ПРС</v>
          </cell>
          <cell r="H472" t="str">
            <v>ШГН</v>
          </cell>
          <cell r="I472" t="str">
            <v>действ.</v>
          </cell>
          <cell r="K472">
            <v>42</v>
          </cell>
          <cell r="L472">
            <v>22.6</v>
          </cell>
          <cell r="M472">
            <v>34</v>
          </cell>
          <cell r="N472">
            <v>54.1</v>
          </cell>
          <cell r="O472">
            <v>29.1</v>
          </cell>
          <cell r="P472">
            <v>34</v>
          </cell>
          <cell r="Q472">
            <v>12.1</v>
          </cell>
          <cell r="R472">
            <v>6.5</v>
          </cell>
          <cell r="S472">
            <v>33.700000000000003</v>
          </cell>
          <cell r="T472">
            <v>37848</v>
          </cell>
          <cell r="U472" t="str">
            <v>опт</v>
          </cell>
          <cell r="W472" t="str">
            <v>Смена Э-30/50</v>
          </cell>
          <cell r="AD472">
            <v>37840</v>
          </cell>
          <cell r="AE472">
            <v>37845</v>
          </cell>
        </row>
        <row r="473">
          <cell r="B473">
            <v>5322</v>
          </cell>
          <cell r="C473">
            <v>135</v>
          </cell>
          <cell r="F473" t="str">
            <v>ПРС</v>
          </cell>
          <cell r="H473" t="str">
            <v>ЭЦН</v>
          </cell>
          <cell r="I473" t="str">
            <v>действ.</v>
          </cell>
          <cell r="K473">
            <v>165</v>
          </cell>
          <cell r="L473">
            <v>13.4</v>
          </cell>
          <cell r="M473">
            <v>90</v>
          </cell>
          <cell r="N473">
            <v>250</v>
          </cell>
          <cell r="O473">
            <v>20</v>
          </cell>
          <cell r="P473">
            <v>90</v>
          </cell>
          <cell r="Q473">
            <v>85</v>
          </cell>
          <cell r="R473">
            <v>6.6</v>
          </cell>
          <cell r="S473">
            <v>90</v>
          </cell>
          <cell r="T473">
            <v>38465</v>
          </cell>
          <cell r="U473" t="str">
            <v>опт</v>
          </cell>
          <cell r="W473" t="str">
            <v>Смена Э-200/250</v>
          </cell>
          <cell r="AD473">
            <v>37717</v>
          </cell>
          <cell r="AE473">
            <v>37728</v>
          </cell>
        </row>
        <row r="474">
          <cell r="B474">
            <v>3815</v>
          </cell>
          <cell r="C474">
            <v>87</v>
          </cell>
          <cell r="F474" t="str">
            <v>ПРС</v>
          </cell>
          <cell r="H474" t="str">
            <v>фон</v>
          </cell>
          <cell r="I474" t="str">
            <v>бд</v>
          </cell>
          <cell r="K474">
            <v>0</v>
          </cell>
          <cell r="L474">
            <v>0</v>
          </cell>
          <cell r="M474">
            <v>0</v>
          </cell>
          <cell r="N474">
            <v>80</v>
          </cell>
          <cell r="O474">
            <v>4.5999999999999996</v>
          </cell>
          <cell r="P474">
            <v>93</v>
          </cell>
          <cell r="Q474">
            <v>80</v>
          </cell>
          <cell r="R474">
            <v>4.5999999999999996</v>
          </cell>
          <cell r="S474">
            <v>92.9</v>
          </cell>
          <cell r="T474">
            <v>37741</v>
          </cell>
          <cell r="U474" t="str">
            <v>ВЦД</v>
          </cell>
          <cell r="W474" t="str">
            <v>ВЦ,смена вор./Э-80</v>
          </cell>
          <cell r="AD474">
            <v>37727</v>
          </cell>
          <cell r="AE474">
            <v>37738</v>
          </cell>
        </row>
        <row r="475">
          <cell r="B475">
            <v>5240</v>
          </cell>
          <cell r="C475">
            <v>134</v>
          </cell>
          <cell r="F475" t="str">
            <v>ПРС</v>
          </cell>
          <cell r="H475" t="str">
            <v>ШГН</v>
          </cell>
          <cell r="I475" t="str">
            <v>бдт</v>
          </cell>
          <cell r="K475">
            <v>0</v>
          </cell>
          <cell r="L475">
            <v>0</v>
          </cell>
          <cell r="M475">
            <v>0</v>
          </cell>
          <cell r="N475">
            <v>9</v>
          </cell>
          <cell r="O475">
            <v>6.6</v>
          </cell>
          <cell r="P475">
            <v>10</v>
          </cell>
          <cell r="Q475">
            <v>9</v>
          </cell>
          <cell r="R475">
            <v>6.6</v>
          </cell>
          <cell r="S475">
            <v>9.5</v>
          </cell>
          <cell r="T475">
            <v>37679</v>
          </cell>
          <cell r="U475" t="str">
            <v>бдт</v>
          </cell>
          <cell r="W475" t="str">
            <v>Смена вор/Н-44</v>
          </cell>
        </row>
        <row r="476">
          <cell r="B476">
            <v>5644</v>
          </cell>
          <cell r="C476">
            <v>126</v>
          </cell>
          <cell r="F476" t="str">
            <v>КРС</v>
          </cell>
          <cell r="H476" t="str">
            <v>ЭЦН</v>
          </cell>
          <cell r="I476" t="str">
            <v>действ.</v>
          </cell>
          <cell r="K476">
            <v>18</v>
          </cell>
          <cell r="L476">
            <v>12.8</v>
          </cell>
          <cell r="M476">
            <v>13</v>
          </cell>
          <cell r="N476">
            <v>25</v>
          </cell>
          <cell r="O476">
            <v>17.7</v>
          </cell>
          <cell r="P476">
            <v>13</v>
          </cell>
          <cell r="Q476">
            <v>7</v>
          </cell>
          <cell r="R476">
            <v>4.9000000000000004</v>
          </cell>
          <cell r="S476">
            <v>13.6</v>
          </cell>
          <cell r="T476">
            <v>37650</v>
          </cell>
          <cell r="U476" t="str">
            <v>ОПЗД</v>
          </cell>
          <cell r="AD476">
            <v>37631</v>
          </cell>
          <cell r="AE476">
            <v>37643</v>
          </cell>
        </row>
        <row r="477">
          <cell r="B477">
            <v>2695</v>
          </cell>
          <cell r="C477">
            <v>163</v>
          </cell>
          <cell r="F477" t="str">
            <v>ПРС</v>
          </cell>
          <cell r="H477" t="str">
            <v>фон</v>
          </cell>
          <cell r="I477" t="str">
            <v>конс.</v>
          </cell>
          <cell r="J477">
            <v>33725</v>
          </cell>
          <cell r="K477">
            <v>0</v>
          </cell>
          <cell r="L477">
            <v>0</v>
          </cell>
          <cell r="M477">
            <v>0</v>
          </cell>
          <cell r="N477">
            <v>15</v>
          </cell>
          <cell r="O477">
            <v>8.6</v>
          </cell>
          <cell r="P477">
            <v>30</v>
          </cell>
          <cell r="Q477">
            <v>15</v>
          </cell>
          <cell r="R477">
            <v>8.6</v>
          </cell>
          <cell r="S477">
            <v>29.2</v>
          </cell>
          <cell r="T477">
            <v>37650</v>
          </cell>
          <cell r="U477" t="str">
            <v>опт</v>
          </cell>
          <cell r="W477" t="str">
            <v>смена Н-57/Э-30</v>
          </cell>
          <cell r="AE477">
            <v>37657</v>
          </cell>
        </row>
        <row r="478">
          <cell r="B478">
            <v>3626</v>
          </cell>
          <cell r="C478">
            <v>301</v>
          </cell>
          <cell r="F478" t="str">
            <v>ПРС</v>
          </cell>
          <cell r="G478">
            <v>240</v>
          </cell>
          <cell r="H478" t="str">
            <v>ЭЦН</v>
          </cell>
          <cell r="I478" t="str">
            <v>бд</v>
          </cell>
          <cell r="J478">
            <v>34121</v>
          </cell>
          <cell r="K478">
            <v>0</v>
          </cell>
          <cell r="L478">
            <v>0</v>
          </cell>
          <cell r="M478">
            <v>0</v>
          </cell>
          <cell r="N478">
            <v>125</v>
          </cell>
          <cell r="O478">
            <v>5.0999999999999996</v>
          </cell>
          <cell r="P478">
            <v>95</v>
          </cell>
          <cell r="Q478">
            <v>125</v>
          </cell>
          <cell r="R478">
            <v>5.0999999999999996</v>
          </cell>
          <cell r="S478">
            <v>95</v>
          </cell>
          <cell r="T478">
            <v>37664</v>
          </cell>
          <cell r="U478" t="str">
            <v>бдп</v>
          </cell>
          <cell r="AE478">
            <v>37663</v>
          </cell>
        </row>
        <row r="479">
          <cell r="B479">
            <v>5611</v>
          </cell>
          <cell r="C479">
            <v>115</v>
          </cell>
          <cell r="F479" t="str">
            <v>ПРС</v>
          </cell>
          <cell r="H479" t="str">
            <v>ШГН</v>
          </cell>
          <cell r="I479" t="str">
            <v>действ.</v>
          </cell>
          <cell r="J479">
            <v>37640</v>
          </cell>
          <cell r="K479">
            <v>18</v>
          </cell>
          <cell r="L479">
            <v>8.1999999999999993</v>
          </cell>
          <cell r="M479">
            <v>44</v>
          </cell>
          <cell r="N479">
            <v>29</v>
          </cell>
          <cell r="O479">
            <v>13.2</v>
          </cell>
          <cell r="P479">
            <v>44</v>
          </cell>
          <cell r="Q479">
            <v>11</v>
          </cell>
          <cell r="R479">
            <v>5</v>
          </cell>
          <cell r="S479">
            <v>43.9</v>
          </cell>
          <cell r="T479">
            <v>37670</v>
          </cell>
          <cell r="U479" t="str">
            <v>опт</v>
          </cell>
          <cell r="AD479">
            <v>37645</v>
          </cell>
          <cell r="AE479">
            <v>37650</v>
          </cell>
        </row>
        <row r="480">
          <cell r="B480">
            <v>5856</v>
          </cell>
          <cell r="C480">
            <v>169</v>
          </cell>
          <cell r="F480" t="str">
            <v>ПРС</v>
          </cell>
          <cell r="H480" t="str">
            <v>фон.</v>
          </cell>
          <cell r="I480" t="str">
            <v>бд</v>
          </cell>
          <cell r="J480">
            <v>36585</v>
          </cell>
          <cell r="K480">
            <v>0</v>
          </cell>
          <cell r="L480">
            <v>0</v>
          </cell>
          <cell r="M480">
            <v>0</v>
          </cell>
          <cell r="N480">
            <v>30</v>
          </cell>
          <cell r="O480">
            <v>3.7</v>
          </cell>
          <cell r="P480">
            <v>85</v>
          </cell>
          <cell r="Q480">
            <v>30</v>
          </cell>
          <cell r="R480">
            <v>3.7</v>
          </cell>
          <cell r="S480">
            <v>84.8</v>
          </cell>
          <cell r="T480">
            <v>37636</v>
          </cell>
          <cell r="U480" t="str">
            <v>бдп</v>
          </cell>
          <cell r="W480" t="str">
            <v>Смена вор./Э-30</v>
          </cell>
          <cell r="AD480">
            <v>37608</v>
          </cell>
          <cell r="AE480">
            <v>37642</v>
          </cell>
        </row>
        <row r="481">
          <cell r="B481">
            <v>3888</v>
          </cell>
          <cell r="C481">
            <v>99</v>
          </cell>
          <cell r="F481" t="str">
            <v>Э-прогрев</v>
          </cell>
          <cell r="G481">
            <v>240</v>
          </cell>
          <cell r="H481" t="str">
            <v>ЭЦН</v>
          </cell>
          <cell r="I481" t="str">
            <v>конс.</v>
          </cell>
          <cell r="J481">
            <v>34274</v>
          </cell>
          <cell r="K481">
            <v>0</v>
          </cell>
          <cell r="L481">
            <v>0</v>
          </cell>
          <cell r="M481">
            <v>0</v>
          </cell>
          <cell r="N481">
            <v>50</v>
          </cell>
          <cell r="O481">
            <v>4.0999999999999996</v>
          </cell>
          <cell r="P481">
            <v>90</v>
          </cell>
          <cell r="Q481">
            <v>50</v>
          </cell>
          <cell r="R481">
            <v>4.0999999999999996</v>
          </cell>
          <cell r="S481">
            <v>89.9</v>
          </cell>
          <cell r="T481">
            <v>37685</v>
          </cell>
          <cell r="U481" t="str">
            <v>ВЦД</v>
          </cell>
          <cell r="W481" t="str">
            <v>ВЦ</v>
          </cell>
        </row>
        <row r="482">
          <cell r="B482">
            <v>5855</v>
          </cell>
          <cell r="C482">
            <v>169</v>
          </cell>
          <cell r="F482" t="str">
            <v>ПРС</v>
          </cell>
          <cell r="H482" t="str">
            <v>фон</v>
          </cell>
          <cell r="I482" t="str">
            <v>конс.</v>
          </cell>
          <cell r="J482">
            <v>35401</v>
          </cell>
          <cell r="K482">
            <v>0</v>
          </cell>
          <cell r="L482">
            <v>0</v>
          </cell>
          <cell r="M482">
            <v>0</v>
          </cell>
          <cell r="N482">
            <v>30</v>
          </cell>
          <cell r="O482">
            <v>12.2</v>
          </cell>
          <cell r="P482">
            <v>50</v>
          </cell>
          <cell r="Q482">
            <v>30</v>
          </cell>
          <cell r="R482">
            <v>12.2</v>
          </cell>
          <cell r="S482">
            <v>49.8</v>
          </cell>
          <cell r="T482">
            <v>37593</v>
          </cell>
          <cell r="U482" t="str">
            <v>вцд</v>
          </cell>
          <cell r="W482" t="str">
            <v>Смена вор./Э-30</v>
          </cell>
        </row>
        <row r="483">
          <cell r="B483">
            <v>5851</v>
          </cell>
          <cell r="C483">
            <v>169</v>
          </cell>
          <cell r="F483" t="str">
            <v>ПРС</v>
          </cell>
          <cell r="H483" t="str">
            <v>фон</v>
          </cell>
          <cell r="I483" t="str">
            <v>бд</v>
          </cell>
          <cell r="J483">
            <v>36840</v>
          </cell>
          <cell r="K483">
            <v>0</v>
          </cell>
          <cell r="L483">
            <v>0</v>
          </cell>
          <cell r="M483">
            <v>0</v>
          </cell>
          <cell r="N483">
            <v>80</v>
          </cell>
          <cell r="O483">
            <v>3.3</v>
          </cell>
          <cell r="P483">
            <v>95</v>
          </cell>
          <cell r="Q483">
            <v>80</v>
          </cell>
          <cell r="R483">
            <v>3.3</v>
          </cell>
          <cell r="S483">
            <v>94.9</v>
          </cell>
          <cell r="T483">
            <v>37607</v>
          </cell>
          <cell r="U483" t="str">
            <v>бдп</v>
          </cell>
          <cell r="W483" t="str">
            <v>Смена вор./Э-80</v>
          </cell>
        </row>
        <row r="484">
          <cell r="B484">
            <v>5715</v>
          </cell>
          <cell r="C484">
            <v>128</v>
          </cell>
          <cell r="F484" t="str">
            <v>ПРС</v>
          </cell>
          <cell r="H484" t="str">
            <v>фон</v>
          </cell>
          <cell r="I484" t="str">
            <v>бд</v>
          </cell>
          <cell r="J484">
            <v>32006</v>
          </cell>
          <cell r="K484">
            <v>0</v>
          </cell>
          <cell r="L484">
            <v>0</v>
          </cell>
          <cell r="M484">
            <v>0</v>
          </cell>
          <cell r="N484">
            <v>50</v>
          </cell>
          <cell r="O484">
            <v>8.1999999999999993</v>
          </cell>
          <cell r="P484">
            <v>80</v>
          </cell>
          <cell r="Q484">
            <v>50</v>
          </cell>
          <cell r="R484">
            <v>8.1999999999999993</v>
          </cell>
          <cell r="S484">
            <v>79.8</v>
          </cell>
          <cell r="T484">
            <v>37593</v>
          </cell>
          <cell r="U484" t="str">
            <v>вцд</v>
          </cell>
          <cell r="W484" t="str">
            <v>Смена вор./Э-50</v>
          </cell>
        </row>
        <row r="485">
          <cell r="B485">
            <v>2991</v>
          </cell>
          <cell r="C485">
            <v>48</v>
          </cell>
          <cell r="F485" t="str">
            <v>ПРС</v>
          </cell>
          <cell r="G485">
            <v>255</v>
          </cell>
          <cell r="H485" t="str">
            <v>ЭЦН</v>
          </cell>
          <cell r="I485" t="str">
            <v>действ.</v>
          </cell>
          <cell r="K485">
            <v>82</v>
          </cell>
          <cell r="L485">
            <v>10.7</v>
          </cell>
          <cell r="M485">
            <v>84</v>
          </cell>
          <cell r="N485">
            <v>118</v>
          </cell>
          <cell r="O485">
            <v>15.4</v>
          </cell>
          <cell r="P485">
            <v>84</v>
          </cell>
          <cell r="Q485">
            <v>36</v>
          </cell>
          <cell r="R485">
            <v>4.7</v>
          </cell>
          <cell r="S485">
            <v>83.9</v>
          </cell>
          <cell r="T485">
            <v>37601</v>
          </cell>
          <cell r="U485" t="str">
            <v>опт</v>
          </cell>
          <cell r="W485" t="str">
            <v>Смена Э-80/Э-125</v>
          </cell>
        </row>
        <row r="486">
          <cell r="B486">
            <v>2921</v>
          </cell>
          <cell r="C486" t="str">
            <v>43б</v>
          </cell>
          <cell r="F486" t="str">
            <v>ПРС</v>
          </cell>
          <cell r="H486" t="str">
            <v>ШГН</v>
          </cell>
          <cell r="I486" t="str">
            <v>действ.</v>
          </cell>
          <cell r="K486">
            <v>26</v>
          </cell>
          <cell r="L486">
            <v>13.8</v>
          </cell>
          <cell r="M486">
            <v>35</v>
          </cell>
          <cell r="N486">
            <v>37</v>
          </cell>
          <cell r="O486">
            <v>19.8</v>
          </cell>
          <cell r="P486">
            <v>35</v>
          </cell>
          <cell r="Q486">
            <v>11</v>
          </cell>
          <cell r="R486">
            <v>6</v>
          </cell>
          <cell r="S486">
            <v>32.700000000000003</v>
          </cell>
          <cell r="T486">
            <v>37605</v>
          </cell>
          <cell r="U486" t="str">
            <v>опт</v>
          </cell>
          <cell r="W486" t="str">
            <v>Смена Н-44/Э-30</v>
          </cell>
          <cell r="Y486" t="str">
            <v>Нет СУ</v>
          </cell>
        </row>
        <row r="487">
          <cell r="B487">
            <v>5553</v>
          </cell>
          <cell r="C487">
            <v>117</v>
          </cell>
          <cell r="F487" t="str">
            <v>ПРС</v>
          </cell>
          <cell r="H487" t="str">
            <v>ШГН</v>
          </cell>
          <cell r="I487" t="str">
            <v>конс.</v>
          </cell>
          <cell r="J487">
            <v>33178</v>
          </cell>
          <cell r="K487">
            <v>0</v>
          </cell>
          <cell r="L487">
            <v>0</v>
          </cell>
          <cell r="M487">
            <v>0</v>
          </cell>
          <cell r="N487">
            <v>30</v>
          </cell>
          <cell r="O487">
            <v>9.8000000000000007</v>
          </cell>
          <cell r="P487">
            <v>60</v>
          </cell>
          <cell r="Q487">
            <v>30</v>
          </cell>
          <cell r="R487">
            <v>9.8000000000000007</v>
          </cell>
          <cell r="S487">
            <v>59.7</v>
          </cell>
          <cell r="T487">
            <v>37923</v>
          </cell>
          <cell r="U487" t="str">
            <v>ВЦ</v>
          </cell>
          <cell r="W487" t="str">
            <v>ВЦ ПП.ЮК-10.МШУ,сп.Э-30</v>
          </cell>
          <cell r="X487" t="str">
            <v>непроход</v>
          </cell>
          <cell r="Z487" t="str">
            <v>?</v>
          </cell>
        </row>
        <row r="488">
          <cell r="B488">
            <v>2817</v>
          </cell>
          <cell r="C488">
            <v>145</v>
          </cell>
          <cell r="F488" t="str">
            <v>ПРС</v>
          </cell>
          <cell r="H488" t="str">
            <v>Ф/Э</v>
          </cell>
          <cell r="I488" t="str">
            <v>бд</v>
          </cell>
          <cell r="J488">
            <v>34282</v>
          </cell>
          <cell r="K488">
            <v>0</v>
          </cell>
          <cell r="L488">
            <v>0</v>
          </cell>
          <cell r="M488">
            <v>0</v>
          </cell>
          <cell r="N488">
            <v>50</v>
          </cell>
          <cell r="O488">
            <v>4.0999999999999996</v>
          </cell>
          <cell r="P488">
            <v>90</v>
          </cell>
          <cell r="Q488">
            <v>50</v>
          </cell>
          <cell r="R488">
            <v>4.0999999999999996</v>
          </cell>
          <cell r="S488">
            <v>89.9</v>
          </cell>
          <cell r="T488">
            <v>37585</v>
          </cell>
          <cell r="U488" t="str">
            <v>ВЦД</v>
          </cell>
          <cell r="W488" t="str">
            <v>в.ц.,в.з.(г/ж),рев.ЭЦН-50</v>
          </cell>
          <cell r="X488" t="str">
            <v>Прихват ЭЦН</v>
          </cell>
          <cell r="Y488" t="str">
            <v>комплект</v>
          </cell>
          <cell r="Z488" t="str">
            <v>?</v>
          </cell>
        </row>
        <row r="489">
          <cell r="B489">
            <v>3034</v>
          </cell>
          <cell r="C489">
            <v>51</v>
          </cell>
          <cell r="F489" t="str">
            <v>УПНПиКРС</v>
          </cell>
          <cell r="G489">
            <v>265</v>
          </cell>
          <cell r="H489" t="str">
            <v>ШГН</v>
          </cell>
          <cell r="I489" t="str">
            <v>конс.</v>
          </cell>
          <cell r="J489">
            <v>32933</v>
          </cell>
          <cell r="K489">
            <v>0</v>
          </cell>
          <cell r="L489">
            <v>0</v>
          </cell>
          <cell r="M489">
            <v>0</v>
          </cell>
          <cell r="N489">
            <v>30</v>
          </cell>
          <cell r="O489">
            <v>9.8000000000000007</v>
          </cell>
          <cell r="P489">
            <v>60</v>
          </cell>
          <cell r="Q489">
            <v>30</v>
          </cell>
          <cell r="R489">
            <v>9.8000000000000007</v>
          </cell>
          <cell r="S489">
            <v>59.7</v>
          </cell>
          <cell r="T489">
            <v>37913</v>
          </cell>
          <cell r="U489" t="str">
            <v>ВЦ</v>
          </cell>
          <cell r="W489" t="str">
            <v>ВЦ ,ВЗМШУ,сп.Э-30</v>
          </cell>
          <cell r="X489" t="str">
            <v>непроход</v>
          </cell>
          <cell r="Y489" t="str">
            <v>комплект</v>
          </cell>
          <cell r="Z489">
            <v>2</v>
          </cell>
          <cell r="AD489">
            <v>37884</v>
          </cell>
          <cell r="AE489">
            <v>37906</v>
          </cell>
        </row>
        <row r="490">
          <cell r="B490">
            <v>5704</v>
          </cell>
          <cell r="C490">
            <v>126</v>
          </cell>
          <cell r="F490" t="str">
            <v>ПРС</v>
          </cell>
          <cell r="H490" t="str">
            <v>ШГН</v>
          </cell>
          <cell r="I490" t="str">
            <v>бд</v>
          </cell>
          <cell r="J490">
            <v>37174</v>
          </cell>
          <cell r="K490">
            <v>0</v>
          </cell>
          <cell r="L490">
            <v>0</v>
          </cell>
          <cell r="M490">
            <v>0</v>
          </cell>
          <cell r="N490">
            <v>10</v>
          </cell>
          <cell r="O490">
            <v>8.1999999999999993</v>
          </cell>
          <cell r="P490">
            <v>0</v>
          </cell>
          <cell r="Q490">
            <v>10</v>
          </cell>
          <cell r="R490">
            <v>8.1999999999999993</v>
          </cell>
          <cell r="S490">
            <v>-1.2</v>
          </cell>
          <cell r="W490" t="str">
            <v>ВЦ КОПС,ВЗ(ГЖ)рев.НВ-44</v>
          </cell>
          <cell r="Y490" t="str">
            <v>комплект</v>
          </cell>
        </row>
        <row r="491">
          <cell r="B491">
            <v>5545</v>
          </cell>
          <cell r="C491">
            <v>115</v>
          </cell>
          <cell r="F491" t="str">
            <v>ПРС</v>
          </cell>
          <cell r="H491" t="str">
            <v>ЭЦН</v>
          </cell>
          <cell r="I491" t="str">
            <v>бд</v>
          </cell>
          <cell r="J491">
            <v>34484</v>
          </cell>
          <cell r="K491">
            <v>0</v>
          </cell>
          <cell r="L491">
            <v>0</v>
          </cell>
          <cell r="M491">
            <v>0</v>
          </cell>
          <cell r="N491">
            <v>250</v>
          </cell>
          <cell r="O491">
            <v>6.1</v>
          </cell>
          <cell r="P491">
            <v>97</v>
          </cell>
          <cell r="Q491">
            <v>250</v>
          </cell>
          <cell r="R491">
            <v>6.1</v>
          </cell>
          <cell r="S491">
            <v>97</v>
          </cell>
          <cell r="W491" t="str">
            <v>ВЗ(ГЖ),шабл.Э/К,см.Э-125/Э-250</v>
          </cell>
          <cell r="Y491" t="str">
            <v>комплект</v>
          </cell>
          <cell r="Z491">
            <v>72</v>
          </cell>
        </row>
        <row r="492">
          <cell r="B492">
            <v>5219</v>
          </cell>
          <cell r="C492">
            <v>135</v>
          </cell>
          <cell r="F492" t="str">
            <v>ПРС</v>
          </cell>
          <cell r="H492" t="str">
            <v>ЭЦН</v>
          </cell>
          <cell r="I492" t="str">
            <v>конс.</v>
          </cell>
          <cell r="J492">
            <v>34366</v>
          </cell>
          <cell r="K492">
            <v>0</v>
          </cell>
          <cell r="L492">
            <v>0</v>
          </cell>
          <cell r="M492">
            <v>0</v>
          </cell>
          <cell r="N492">
            <v>80</v>
          </cell>
          <cell r="O492">
            <v>5.2</v>
          </cell>
          <cell r="P492">
            <v>92</v>
          </cell>
          <cell r="Q492">
            <v>80</v>
          </cell>
          <cell r="R492">
            <v>5.2</v>
          </cell>
          <cell r="S492">
            <v>92</v>
          </cell>
          <cell r="W492" t="str">
            <v>в.ц.,в.з.(г/ж),Э-50/Э-80</v>
          </cell>
          <cell r="Z492" t="str">
            <v>?</v>
          </cell>
        </row>
        <row r="493">
          <cell r="B493">
            <v>5589</v>
          </cell>
          <cell r="C493">
            <v>118</v>
          </cell>
          <cell r="F493" t="str">
            <v>ПРС</v>
          </cell>
          <cell r="H493" t="str">
            <v>Ф/Э</v>
          </cell>
          <cell r="I493" t="str">
            <v>конс.</v>
          </cell>
          <cell r="J493">
            <v>32843</v>
          </cell>
          <cell r="K493">
            <v>0</v>
          </cell>
          <cell r="L493">
            <v>0</v>
          </cell>
          <cell r="M493">
            <v>0</v>
          </cell>
          <cell r="N493">
            <v>125</v>
          </cell>
          <cell r="O493">
            <v>5.0999999999999996</v>
          </cell>
          <cell r="P493">
            <v>95</v>
          </cell>
          <cell r="Q493">
            <v>125</v>
          </cell>
          <cell r="R493">
            <v>5.0999999999999996</v>
          </cell>
          <cell r="S493">
            <v>95</v>
          </cell>
          <cell r="W493" t="str">
            <v>в.ц.,в.з.(г/ж),рев.ЭЦН-125</v>
          </cell>
          <cell r="Y493" t="str">
            <v>комплект</v>
          </cell>
          <cell r="Z493">
            <v>25</v>
          </cell>
        </row>
        <row r="494">
          <cell r="B494">
            <v>5675</v>
          </cell>
          <cell r="C494">
            <v>126</v>
          </cell>
          <cell r="F494" t="str">
            <v>ПРС</v>
          </cell>
          <cell r="H494" t="str">
            <v>ШГН</v>
          </cell>
          <cell r="I494" t="str">
            <v>конс.</v>
          </cell>
          <cell r="J494">
            <v>35585</v>
          </cell>
          <cell r="K494">
            <v>0</v>
          </cell>
          <cell r="L494">
            <v>0</v>
          </cell>
          <cell r="M494">
            <v>0</v>
          </cell>
          <cell r="N494">
            <v>10</v>
          </cell>
          <cell r="O494">
            <v>4.9000000000000004</v>
          </cell>
          <cell r="P494">
            <v>40</v>
          </cell>
          <cell r="Q494">
            <v>10</v>
          </cell>
          <cell r="R494">
            <v>4.9000000000000004</v>
          </cell>
          <cell r="S494">
            <v>39.5</v>
          </cell>
          <cell r="W494" t="str">
            <v>в.ц.,в.з.(г/ж),рев.НВ-44</v>
          </cell>
          <cell r="Y494" t="str">
            <v>комплект</v>
          </cell>
          <cell r="Z494" t="str">
            <v>?</v>
          </cell>
        </row>
        <row r="495">
          <cell r="B495">
            <v>5493</v>
          </cell>
          <cell r="C495">
            <v>106</v>
          </cell>
          <cell r="F495" t="str">
            <v>ПРС</v>
          </cell>
          <cell r="H495" t="str">
            <v>ШГН</v>
          </cell>
          <cell r="I495" t="str">
            <v>конс.</v>
          </cell>
          <cell r="J495">
            <v>35247</v>
          </cell>
          <cell r="K495">
            <v>0</v>
          </cell>
          <cell r="L495">
            <v>0</v>
          </cell>
          <cell r="M495">
            <v>0</v>
          </cell>
          <cell r="N495">
            <v>10</v>
          </cell>
          <cell r="O495">
            <v>3.6</v>
          </cell>
          <cell r="P495">
            <v>55.6</v>
          </cell>
          <cell r="Q495">
            <v>10</v>
          </cell>
          <cell r="R495">
            <v>3.6</v>
          </cell>
          <cell r="S495">
            <v>55.6</v>
          </cell>
          <cell r="T495">
            <v>38601</v>
          </cell>
          <cell r="U495" t="str">
            <v>бдп</v>
          </cell>
          <cell r="W495" t="str">
            <v>В.Ц.(КОПС),рев.НВ-44</v>
          </cell>
        </row>
        <row r="496">
          <cell r="B496">
            <v>3786</v>
          </cell>
          <cell r="C496">
            <v>97</v>
          </cell>
          <cell r="F496" t="str">
            <v>ПРС</v>
          </cell>
          <cell r="H496" t="str">
            <v>Ф/Э</v>
          </cell>
          <cell r="I496" t="str">
            <v>бд</v>
          </cell>
          <cell r="K496">
            <v>0</v>
          </cell>
          <cell r="L496">
            <v>0</v>
          </cell>
          <cell r="M496">
            <v>0</v>
          </cell>
          <cell r="N496">
            <v>50</v>
          </cell>
          <cell r="O496">
            <v>3.6</v>
          </cell>
          <cell r="P496">
            <v>91.1</v>
          </cell>
          <cell r="Q496">
            <v>50</v>
          </cell>
          <cell r="R496">
            <v>3.6</v>
          </cell>
          <cell r="S496">
            <v>91.1</v>
          </cell>
          <cell r="T496">
            <v>38613</v>
          </cell>
          <cell r="U496" t="str">
            <v>бдп</v>
          </cell>
          <cell r="W496" t="str">
            <v>В.Ц.(КОПС),см.Э-50</v>
          </cell>
        </row>
        <row r="497">
          <cell r="B497">
            <v>5587</v>
          </cell>
          <cell r="C497">
            <v>118</v>
          </cell>
          <cell r="F497" t="str">
            <v>ПРС</v>
          </cell>
          <cell r="H497" t="str">
            <v>Ф/Э</v>
          </cell>
          <cell r="I497" t="str">
            <v>бд</v>
          </cell>
          <cell r="J497">
            <v>34883</v>
          </cell>
          <cell r="K497">
            <v>0</v>
          </cell>
          <cell r="L497">
            <v>0</v>
          </cell>
          <cell r="M497">
            <v>0</v>
          </cell>
          <cell r="N497">
            <v>50</v>
          </cell>
          <cell r="O497">
            <v>4.9000000000000004</v>
          </cell>
          <cell r="P497">
            <v>88</v>
          </cell>
          <cell r="Q497">
            <v>50</v>
          </cell>
          <cell r="R497">
            <v>4.9000000000000004</v>
          </cell>
          <cell r="S497">
            <v>87.9</v>
          </cell>
          <cell r="U497" t="str">
            <v>бдп</v>
          </cell>
          <cell r="W497" t="str">
            <v>в.ц.,в.з.(г/ж),вор./Э-50</v>
          </cell>
        </row>
        <row r="498">
          <cell r="B498">
            <v>5553</v>
          </cell>
          <cell r="C498">
            <v>117</v>
          </cell>
          <cell r="F498" t="str">
            <v>ПРС</v>
          </cell>
          <cell r="H498" t="str">
            <v>ШГН</v>
          </cell>
          <cell r="I498" t="str">
            <v>конс.</v>
          </cell>
          <cell r="J498">
            <v>33178</v>
          </cell>
          <cell r="K498">
            <v>0</v>
          </cell>
          <cell r="L498">
            <v>0</v>
          </cell>
          <cell r="M498">
            <v>0</v>
          </cell>
          <cell r="N498">
            <v>50</v>
          </cell>
          <cell r="O498">
            <v>4.9000000000000004</v>
          </cell>
          <cell r="P498">
            <v>88</v>
          </cell>
          <cell r="Q498">
            <v>50</v>
          </cell>
          <cell r="R498">
            <v>4.9000000000000004</v>
          </cell>
          <cell r="S498">
            <v>87.9</v>
          </cell>
          <cell r="U498" t="str">
            <v>бдп</v>
          </cell>
          <cell r="W498" t="str">
            <v>в.ц.,в.з.(г/ж),НН-57/Э-50</v>
          </cell>
          <cell r="Z498" t="str">
            <v>?</v>
          </cell>
        </row>
        <row r="499">
          <cell r="B499">
            <v>4025</v>
          </cell>
          <cell r="C499">
            <v>313</v>
          </cell>
          <cell r="F499" t="str">
            <v>ПРС</v>
          </cell>
          <cell r="H499" t="str">
            <v>фон</v>
          </cell>
          <cell r="I499" t="str">
            <v>конс.</v>
          </cell>
          <cell r="K499">
            <v>0</v>
          </cell>
          <cell r="L499">
            <v>0</v>
          </cell>
          <cell r="M499">
            <v>0</v>
          </cell>
          <cell r="N499">
            <v>50</v>
          </cell>
          <cell r="O499">
            <v>3.6</v>
          </cell>
          <cell r="P499">
            <v>91.1</v>
          </cell>
          <cell r="Q499">
            <v>50</v>
          </cell>
          <cell r="R499">
            <v>3.6</v>
          </cell>
          <cell r="S499">
            <v>91.1</v>
          </cell>
          <cell r="T499">
            <v>38624</v>
          </cell>
          <cell r="U499" t="str">
            <v>бдп</v>
          </cell>
          <cell r="W499" t="str">
            <v>В.Ц.,см.Э-50</v>
          </cell>
        </row>
        <row r="500">
          <cell r="B500">
            <v>3653</v>
          </cell>
          <cell r="C500" t="str">
            <v>96б</v>
          </cell>
          <cell r="F500" t="str">
            <v>ПРС</v>
          </cell>
          <cell r="H500" t="str">
            <v>ЭЦН</v>
          </cell>
          <cell r="I500" t="str">
            <v>конс.</v>
          </cell>
          <cell r="K500">
            <v>0</v>
          </cell>
          <cell r="L500">
            <v>0</v>
          </cell>
          <cell r="M500">
            <v>0</v>
          </cell>
          <cell r="N500">
            <v>50</v>
          </cell>
          <cell r="O500">
            <v>3.6</v>
          </cell>
          <cell r="P500">
            <v>91.1</v>
          </cell>
          <cell r="Q500">
            <v>50</v>
          </cell>
          <cell r="R500">
            <v>3.6</v>
          </cell>
          <cell r="S500">
            <v>91.1</v>
          </cell>
          <cell r="T500">
            <v>38600</v>
          </cell>
          <cell r="U500" t="str">
            <v>бдп</v>
          </cell>
          <cell r="W500" t="str">
            <v>В.Ц.,см.Э-50</v>
          </cell>
        </row>
        <row r="501">
          <cell r="B501">
            <v>2862</v>
          </cell>
          <cell r="C501">
            <v>127</v>
          </cell>
          <cell r="F501" t="str">
            <v>ПРС</v>
          </cell>
          <cell r="H501" t="str">
            <v>ШГН</v>
          </cell>
          <cell r="I501" t="str">
            <v>бд</v>
          </cell>
          <cell r="J501">
            <v>37142</v>
          </cell>
          <cell r="K501">
            <v>0</v>
          </cell>
          <cell r="L501">
            <v>0</v>
          </cell>
          <cell r="M501">
            <v>0</v>
          </cell>
          <cell r="N501">
            <v>50</v>
          </cell>
          <cell r="O501">
            <v>4.0999999999999996</v>
          </cell>
          <cell r="P501">
            <v>90</v>
          </cell>
          <cell r="Q501">
            <v>50</v>
          </cell>
          <cell r="R501">
            <v>4.0999999999999996</v>
          </cell>
          <cell r="S501">
            <v>89.9</v>
          </cell>
          <cell r="T501">
            <v>38173</v>
          </cell>
          <cell r="U501" t="str">
            <v>вцд</v>
          </cell>
          <cell r="W501" t="str">
            <v>ВЦ."БАРС" .См.НН-57/Э-50</v>
          </cell>
          <cell r="Y501" t="str">
            <v>Нет ЭД, СУ.</v>
          </cell>
          <cell r="Z501" t="str">
            <v>?</v>
          </cell>
        </row>
        <row r="502">
          <cell r="B502">
            <v>5224</v>
          </cell>
          <cell r="C502">
            <v>145</v>
          </cell>
          <cell r="F502" t="str">
            <v>ПРС</v>
          </cell>
          <cell r="H502" t="str">
            <v>Ф/Э</v>
          </cell>
          <cell r="I502" t="str">
            <v>конс.</v>
          </cell>
          <cell r="J502">
            <v>34883</v>
          </cell>
          <cell r="K502">
            <v>0</v>
          </cell>
          <cell r="L502">
            <v>0</v>
          </cell>
          <cell r="M502">
            <v>0</v>
          </cell>
          <cell r="N502">
            <v>50</v>
          </cell>
          <cell r="O502">
            <v>4.0999999999999996</v>
          </cell>
          <cell r="P502">
            <v>90</v>
          </cell>
          <cell r="Q502">
            <v>50</v>
          </cell>
          <cell r="R502">
            <v>4.0999999999999996</v>
          </cell>
          <cell r="S502">
            <v>89.9</v>
          </cell>
          <cell r="W502" t="str">
            <v>рев.Э-50</v>
          </cell>
          <cell r="Z502">
            <v>15</v>
          </cell>
        </row>
        <row r="503">
          <cell r="B503">
            <v>5583</v>
          </cell>
          <cell r="C503">
            <v>116</v>
          </cell>
          <cell r="F503" t="str">
            <v>ПРС</v>
          </cell>
          <cell r="H503" t="str">
            <v>Ф/Э</v>
          </cell>
          <cell r="I503" t="str">
            <v>конс.</v>
          </cell>
          <cell r="J503">
            <v>34883</v>
          </cell>
          <cell r="K503">
            <v>0</v>
          </cell>
          <cell r="L503">
            <v>0</v>
          </cell>
          <cell r="M503">
            <v>0</v>
          </cell>
          <cell r="N503">
            <v>50</v>
          </cell>
          <cell r="O503">
            <v>4.0999999999999996</v>
          </cell>
          <cell r="P503">
            <v>90</v>
          </cell>
          <cell r="Q503">
            <v>50</v>
          </cell>
          <cell r="R503">
            <v>4.0999999999999996</v>
          </cell>
          <cell r="S503">
            <v>89.9</v>
          </cell>
          <cell r="T503">
            <v>37870</v>
          </cell>
          <cell r="U503" t="str">
            <v>ВЦД</v>
          </cell>
          <cell r="W503" t="str">
            <v>ВЦ.Смена Э-50</v>
          </cell>
          <cell r="Z503">
            <v>1</v>
          </cell>
          <cell r="AD503">
            <v>37836</v>
          </cell>
          <cell r="AE503">
            <v>37865</v>
          </cell>
        </row>
        <row r="504">
          <cell r="B504">
            <v>5352</v>
          </cell>
          <cell r="C504">
            <v>104</v>
          </cell>
          <cell r="F504" t="str">
            <v>ПРС</v>
          </cell>
          <cell r="H504" t="str">
            <v>ЭЦН</v>
          </cell>
          <cell r="I504" t="str">
            <v>бд</v>
          </cell>
          <cell r="J504">
            <v>34001</v>
          </cell>
          <cell r="K504">
            <v>0</v>
          </cell>
          <cell r="L504">
            <v>0</v>
          </cell>
          <cell r="M504">
            <v>0</v>
          </cell>
          <cell r="N504">
            <v>50</v>
          </cell>
          <cell r="O504">
            <v>4.0999999999999996</v>
          </cell>
          <cell r="P504">
            <v>90</v>
          </cell>
          <cell r="Q504">
            <v>50</v>
          </cell>
          <cell r="R504">
            <v>4.0999999999999996</v>
          </cell>
          <cell r="S504">
            <v>89.9</v>
          </cell>
          <cell r="W504" t="str">
            <v>в.ц.,в.з.(г/ж),ЭЦН-80/Э-50</v>
          </cell>
          <cell r="Y504" t="str">
            <v>комплект</v>
          </cell>
        </row>
        <row r="505">
          <cell r="B505">
            <v>3567</v>
          </cell>
          <cell r="C505">
            <v>93</v>
          </cell>
          <cell r="F505" t="str">
            <v>ПРС</v>
          </cell>
          <cell r="H505" t="str">
            <v>ЭЦН</v>
          </cell>
          <cell r="I505" t="str">
            <v>действ.</v>
          </cell>
          <cell r="K505">
            <v>112</v>
          </cell>
          <cell r="L505">
            <v>5.5</v>
          </cell>
          <cell r="M505">
            <v>94</v>
          </cell>
          <cell r="N505">
            <v>233</v>
          </cell>
          <cell r="O505">
            <v>11.4</v>
          </cell>
          <cell r="P505">
            <v>94</v>
          </cell>
          <cell r="Q505">
            <v>121</v>
          </cell>
          <cell r="R505">
            <v>5.9</v>
          </cell>
          <cell r="S505">
            <v>94</v>
          </cell>
          <cell r="U505" t="str">
            <v>опт</v>
          </cell>
          <cell r="W505" t="str">
            <v>Оптимизация Э-125/Э-250</v>
          </cell>
        </row>
        <row r="506">
          <cell r="B506" t="str">
            <v>2821б</v>
          </cell>
          <cell r="C506">
            <v>144</v>
          </cell>
          <cell r="F506" t="str">
            <v>ПРС</v>
          </cell>
          <cell r="H506" t="str">
            <v>ШГН</v>
          </cell>
          <cell r="I506" t="str">
            <v>действ.</v>
          </cell>
          <cell r="K506">
            <v>20</v>
          </cell>
          <cell r="L506">
            <v>13.5</v>
          </cell>
          <cell r="M506">
            <v>17</v>
          </cell>
          <cell r="N506">
            <v>27.8</v>
          </cell>
          <cell r="O506">
            <v>18.8</v>
          </cell>
          <cell r="P506">
            <v>17</v>
          </cell>
          <cell r="Q506">
            <v>7.8</v>
          </cell>
          <cell r="R506">
            <v>5.3</v>
          </cell>
          <cell r="S506">
            <v>16.100000000000001</v>
          </cell>
          <cell r="T506">
            <v>37525</v>
          </cell>
          <cell r="U506" t="str">
            <v>опт</v>
          </cell>
          <cell r="W506" t="str">
            <v>Оптимизация Н-57/Э-30</v>
          </cell>
        </row>
        <row r="507">
          <cell r="B507">
            <v>3038</v>
          </cell>
          <cell r="C507">
            <v>67</v>
          </cell>
          <cell r="F507" t="str">
            <v>КРС</v>
          </cell>
          <cell r="H507" t="str">
            <v>ШГН</v>
          </cell>
          <cell r="I507" t="str">
            <v>конс.</v>
          </cell>
          <cell r="N507">
            <v>50</v>
          </cell>
          <cell r="O507">
            <v>9</v>
          </cell>
          <cell r="P507">
            <v>78</v>
          </cell>
          <cell r="Q507">
            <v>50</v>
          </cell>
          <cell r="R507">
            <v>9</v>
          </cell>
          <cell r="S507">
            <v>78</v>
          </cell>
          <cell r="T507">
            <v>38210</v>
          </cell>
          <cell r="U507" t="str">
            <v>БДк</v>
          </cell>
          <cell r="W507" t="str">
            <v>ВЦ,ВЗ,ПП ЮК-10,ДП КВ,СКО,ГИС-2,сп.Э-50</v>
          </cell>
        </row>
        <row r="508">
          <cell r="B508" t="str">
            <v>104р</v>
          </cell>
          <cell r="F508" t="str">
            <v>ДНГ</v>
          </cell>
          <cell r="H508" t="str">
            <v>ФОН</v>
          </cell>
          <cell r="I508" t="str">
            <v>бд</v>
          </cell>
          <cell r="K508">
            <v>0</v>
          </cell>
          <cell r="L508">
            <v>0</v>
          </cell>
          <cell r="M508">
            <v>0</v>
          </cell>
          <cell r="N508">
            <v>3</v>
          </cell>
          <cell r="O508">
            <v>2.4</v>
          </cell>
          <cell r="P508">
            <v>2</v>
          </cell>
          <cell r="Q508">
            <v>3</v>
          </cell>
          <cell r="R508">
            <v>2.4</v>
          </cell>
          <cell r="S508">
            <v>1.2</v>
          </cell>
          <cell r="T508">
            <v>37522</v>
          </cell>
          <cell r="U508" t="str">
            <v>БДД</v>
          </cell>
          <cell r="W508" t="str">
            <v>На ёмкость</v>
          </cell>
        </row>
        <row r="509">
          <cell r="B509">
            <v>5644</v>
          </cell>
          <cell r="C509">
            <v>126</v>
          </cell>
          <cell r="F509" t="str">
            <v>КРС</v>
          </cell>
          <cell r="H509" t="str">
            <v>ЭЦН</v>
          </cell>
          <cell r="I509" t="str">
            <v>бд</v>
          </cell>
          <cell r="K509">
            <v>0</v>
          </cell>
          <cell r="L509">
            <v>0</v>
          </cell>
          <cell r="M509">
            <v>0</v>
          </cell>
          <cell r="N509">
            <v>27</v>
          </cell>
          <cell r="O509">
            <v>19.8</v>
          </cell>
          <cell r="P509">
            <v>10</v>
          </cell>
          <cell r="Q509">
            <v>27</v>
          </cell>
          <cell r="R509">
            <v>19.8</v>
          </cell>
          <cell r="S509">
            <v>9.5</v>
          </cell>
          <cell r="T509">
            <v>37529</v>
          </cell>
          <cell r="U509" t="str">
            <v>ЗБС</v>
          </cell>
          <cell r="W509" t="str">
            <v>ЗБГС</v>
          </cell>
        </row>
        <row r="510">
          <cell r="B510">
            <v>5659</v>
          </cell>
          <cell r="C510" t="str">
            <v>122б</v>
          </cell>
          <cell r="F510" t="str">
            <v>ПРС</v>
          </cell>
          <cell r="H510" t="str">
            <v>ЭЦН</v>
          </cell>
          <cell r="I510" t="str">
            <v>бд</v>
          </cell>
          <cell r="J510">
            <v>37465</v>
          </cell>
          <cell r="K510">
            <v>0</v>
          </cell>
          <cell r="L510">
            <v>0</v>
          </cell>
          <cell r="M510">
            <v>0</v>
          </cell>
          <cell r="N510">
            <v>30</v>
          </cell>
          <cell r="O510">
            <v>22</v>
          </cell>
          <cell r="P510">
            <v>10</v>
          </cell>
          <cell r="Q510">
            <v>30</v>
          </cell>
          <cell r="R510">
            <v>22</v>
          </cell>
          <cell r="S510">
            <v>9.5</v>
          </cell>
          <cell r="T510">
            <v>37559</v>
          </cell>
          <cell r="U510" t="str">
            <v>БДт</v>
          </cell>
          <cell r="W510" t="str">
            <v>Подъем вор.,ОПЗ СКО (V-30м3), сп.Э-30</v>
          </cell>
        </row>
        <row r="511">
          <cell r="B511">
            <v>5451</v>
          </cell>
          <cell r="C511">
            <v>101</v>
          </cell>
          <cell r="F511" t="str">
            <v>ПРС</v>
          </cell>
          <cell r="H511" t="str">
            <v>ШГН</v>
          </cell>
          <cell r="I511" t="str">
            <v>бд</v>
          </cell>
          <cell r="J511">
            <v>35708</v>
          </cell>
          <cell r="K511">
            <v>0</v>
          </cell>
          <cell r="L511">
            <v>0</v>
          </cell>
          <cell r="M511">
            <v>0</v>
          </cell>
          <cell r="N511">
            <v>10</v>
          </cell>
          <cell r="O511">
            <v>7.6</v>
          </cell>
          <cell r="P511">
            <v>7.1</v>
          </cell>
          <cell r="Q511">
            <v>10</v>
          </cell>
          <cell r="R511">
            <v>7.6</v>
          </cell>
          <cell r="S511">
            <v>6.2</v>
          </cell>
          <cell r="T511">
            <v>37559</v>
          </cell>
          <cell r="U511" t="str">
            <v>БДП</v>
          </cell>
          <cell r="W511" t="str">
            <v>Смена Н-44</v>
          </cell>
        </row>
        <row r="512">
          <cell r="B512">
            <v>2923</v>
          </cell>
          <cell r="C512">
            <v>132</v>
          </cell>
          <cell r="F512" t="str">
            <v>ПРС</v>
          </cell>
          <cell r="H512" t="str">
            <v>ШГН</v>
          </cell>
          <cell r="I512" t="str">
            <v>действ.</v>
          </cell>
          <cell r="K512">
            <v>20</v>
          </cell>
          <cell r="L512">
            <v>7.2</v>
          </cell>
          <cell r="M512">
            <v>56</v>
          </cell>
          <cell r="N512">
            <v>33</v>
          </cell>
          <cell r="O512">
            <v>11.8</v>
          </cell>
          <cell r="P512">
            <v>56</v>
          </cell>
          <cell r="Q512">
            <v>13</v>
          </cell>
          <cell r="R512">
            <v>4.5999999999999996</v>
          </cell>
          <cell r="S512">
            <v>56.3</v>
          </cell>
          <cell r="T512">
            <v>37590</v>
          </cell>
          <cell r="U512" t="str">
            <v>опт</v>
          </cell>
          <cell r="W512" t="str">
            <v>Смена Н-44/Э-30</v>
          </cell>
        </row>
        <row r="513">
          <cell r="B513">
            <v>3099</v>
          </cell>
          <cell r="C513">
            <v>52</v>
          </cell>
          <cell r="F513" t="str">
            <v>ПРС</v>
          </cell>
          <cell r="H513" t="str">
            <v>ШГН</v>
          </cell>
          <cell r="I513" t="str">
            <v>бдт</v>
          </cell>
          <cell r="J513">
            <v>37352</v>
          </cell>
          <cell r="K513">
            <v>0</v>
          </cell>
          <cell r="L513">
            <v>0</v>
          </cell>
          <cell r="M513">
            <v>0</v>
          </cell>
          <cell r="N513">
            <v>50</v>
          </cell>
          <cell r="O513">
            <v>4.0999999999999996</v>
          </cell>
          <cell r="P513">
            <v>90</v>
          </cell>
          <cell r="Q513">
            <v>50</v>
          </cell>
          <cell r="R513">
            <v>4.0999999999999996</v>
          </cell>
          <cell r="S513">
            <v>89.9</v>
          </cell>
          <cell r="T513">
            <v>37593</v>
          </cell>
          <cell r="U513" t="str">
            <v>бдп</v>
          </cell>
          <cell r="W513" t="str">
            <v>См.Н-57/Э-50</v>
          </cell>
        </row>
        <row r="514">
          <cell r="B514">
            <v>5399</v>
          </cell>
          <cell r="C514">
            <v>102</v>
          </cell>
          <cell r="F514" t="str">
            <v>ПРС</v>
          </cell>
          <cell r="H514" t="str">
            <v>ЭЦН</v>
          </cell>
          <cell r="I514" t="str">
            <v>бд</v>
          </cell>
          <cell r="J514">
            <v>34243</v>
          </cell>
          <cell r="K514">
            <v>0</v>
          </cell>
          <cell r="L514">
            <v>0</v>
          </cell>
          <cell r="M514">
            <v>0</v>
          </cell>
          <cell r="N514">
            <v>50</v>
          </cell>
          <cell r="O514">
            <v>4.0999999999999996</v>
          </cell>
          <cell r="P514">
            <v>90</v>
          </cell>
          <cell r="Q514">
            <v>50</v>
          </cell>
          <cell r="R514">
            <v>4.0999999999999996</v>
          </cell>
          <cell r="S514">
            <v>89.9</v>
          </cell>
          <cell r="T514">
            <v>37601</v>
          </cell>
          <cell r="U514" t="str">
            <v>бдп</v>
          </cell>
          <cell r="W514" t="str">
            <v>Подъем вор.,сп.Э-30</v>
          </cell>
        </row>
        <row r="515">
          <cell r="B515">
            <v>5463</v>
          </cell>
          <cell r="C515">
            <v>106</v>
          </cell>
          <cell r="F515" t="str">
            <v>ПРС</v>
          </cell>
          <cell r="G515">
            <v>270</v>
          </cell>
          <cell r="H515" t="str">
            <v>ЭЦН</v>
          </cell>
          <cell r="I515" t="str">
            <v>действ.</v>
          </cell>
          <cell r="J515">
            <v>33878</v>
          </cell>
          <cell r="K515">
            <v>38</v>
          </cell>
          <cell r="L515">
            <v>8.4</v>
          </cell>
          <cell r="M515">
            <v>73</v>
          </cell>
          <cell r="N515">
            <v>80</v>
          </cell>
          <cell r="O515">
            <v>33.299999999999997</v>
          </cell>
          <cell r="P515">
            <v>49</v>
          </cell>
          <cell r="Q515">
            <v>42</v>
          </cell>
          <cell r="R515">
            <v>24.9</v>
          </cell>
          <cell r="S515">
            <v>26.8</v>
          </cell>
          <cell r="T515">
            <v>38222</v>
          </cell>
          <cell r="U515" t="str">
            <v>ГРП</v>
          </cell>
          <cell r="W515" t="str">
            <v>ГИС-2,РИР ЗКЦ,ГРП ЮК-10,сп.Э-80</v>
          </cell>
        </row>
        <row r="516">
          <cell r="B516">
            <v>3167</v>
          </cell>
          <cell r="C516">
            <v>54</v>
          </cell>
          <cell r="F516" t="str">
            <v>КРС</v>
          </cell>
          <cell r="H516" t="str">
            <v>ШГН</v>
          </cell>
          <cell r="I516" t="str">
            <v>конс.</v>
          </cell>
          <cell r="N516">
            <v>30</v>
          </cell>
          <cell r="O516">
            <v>5.6</v>
          </cell>
          <cell r="P516">
            <v>77</v>
          </cell>
          <cell r="Q516">
            <v>30</v>
          </cell>
          <cell r="R516">
            <v>5.6</v>
          </cell>
          <cell r="S516">
            <v>77</v>
          </cell>
          <cell r="T516">
            <v>38216</v>
          </cell>
          <cell r="U516" t="str">
            <v>БДК</v>
          </cell>
          <cell r="W516" t="str">
            <v>ПП ЮК-10,сп.Э-30</v>
          </cell>
        </row>
        <row r="517">
          <cell r="B517">
            <v>3632</v>
          </cell>
          <cell r="C517">
            <v>93</v>
          </cell>
          <cell r="F517" t="str">
            <v>ПРС</v>
          </cell>
          <cell r="H517" t="str">
            <v>ЭЦН</v>
          </cell>
          <cell r="I517" t="str">
            <v>действ.</v>
          </cell>
          <cell r="K517">
            <v>227</v>
          </cell>
          <cell r="L517">
            <v>14.8</v>
          </cell>
          <cell r="M517">
            <v>92</v>
          </cell>
          <cell r="N517">
            <v>385</v>
          </cell>
          <cell r="O517">
            <v>25.1</v>
          </cell>
          <cell r="P517">
            <v>92</v>
          </cell>
          <cell r="Q517">
            <v>158</v>
          </cell>
          <cell r="R517">
            <v>10.3</v>
          </cell>
          <cell r="S517">
            <v>92</v>
          </cell>
          <cell r="T517">
            <v>37499</v>
          </cell>
          <cell r="U517" t="str">
            <v>опт</v>
          </cell>
          <cell r="W517" t="str">
            <v>Оптимизация Э-250/Э-400</v>
          </cell>
        </row>
        <row r="518">
          <cell r="B518">
            <v>11003</v>
          </cell>
          <cell r="C518" t="str">
            <v>123б</v>
          </cell>
          <cell r="F518" t="str">
            <v>ПРС</v>
          </cell>
          <cell r="H518" t="str">
            <v>ЭЦН</v>
          </cell>
          <cell r="I518" t="str">
            <v>действ.</v>
          </cell>
          <cell r="K518">
            <v>130</v>
          </cell>
          <cell r="L518">
            <v>7.4</v>
          </cell>
          <cell r="M518">
            <v>93</v>
          </cell>
          <cell r="N518">
            <v>230</v>
          </cell>
          <cell r="O518">
            <v>11.2</v>
          </cell>
          <cell r="P518">
            <v>94</v>
          </cell>
          <cell r="Q518">
            <v>100</v>
          </cell>
          <cell r="R518">
            <v>3.8</v>
          </cell>
          <cell r="S518">
            <v>95.3</v>
          </cell>
          <cell r="T518">
            <v>37485</v>
          </cell>
          <cell r="U518" t="str">
            <v>опт</v>
          </cell>
          <cell r="W518" t="str">
            <v>Оптимизация Э-125/Э-250</v>
          </cell>
        </row>
        <row r="519">
          <cell r="B519">
            <v>3117</v>
          </cell>
          <cell r="C519" t="str">
            <v>44б</v>
          </cell>
          <cell r="F519" t="str">
            <v>ПРС</v>
          </cell>
          <cell r="H519" t="str">
            <v>ШГН</v>
          </cell>
          <cell r="I519" t="str">
            <v>действ.</v>
          </cell>
          <cell r="K519">
            <v>14</v>
          </cell>
          <cell r="L519">
            <v>11</v>
          </cell>
          <cell r="M519">
            <v>4</v>
          </cell>
          <cell r="N519">
            <v>24</v>
          </cell>
          <cell r="O519">
            <v>18.7</v>
          </cell>
          <cell r="P519">
            <v>4</v>
          </cell>
          <cell r="Q519">
            <v>10</v>
          </cell>
          <cell r="R519">
            <v>7.7</v>
          </cell>
          <cell r="S519">
            <v>4</v>
          </cell>
          <cell r="T519">
            <v>37748</v>
          </cell>
          <cell r="U519" t="str">
            <v>опт</v>
          </cell>
          <cell r="W519" t="str">
            <v>Оптимизация НН-57/Э-30</v>
          </cell>
        </row>
        <row r="520">
          <cell r="B520">
            <v>5660</v>
          </cell>
          <cell r="C520" t="str">
            <v>122б</v>
          </cell>
          <cell r="F520" t="str">
            <v>ПРС</v>
          </cell>
          <cell r="H520" t="str">
            <v>ЭЦН</v>
          </cell>
          <cell r="I520" t="str">
            <v>действ.</v>
          </cell>
          <cell r="K520">
            <v>110</v>
          </cell>
          <cell r="L520">
            <v>5.4</v>
          </cell>
          <cell r="M520">
            <v>94</v>
          </cell>
          <cell r="N520">
            <v>212</v>
          </cell>
          <cell r="O520">
            <v>10.4</v>
          </cell>
          <cell r="P520">
            <v>94</v>
          </cell>
          <cell r="Q520">
            <v>102</v>
          </cell>
          <cell r="R520">
            <v>5</v>
          </cell>
          <cell r="S520">
            <v>94</v>
          </cell>
          <cell r="T520">
            <v>37753</v>
          </cell>
          <cell r="U520" t="str">
            <v>опт</v>
          </cell>
          <cell r="W520" t="str">
            <v>Оптимизация Э-80/250</v>
          </cell>
        </row>
        <row r="521">
          <cell r="B521">
            <v>11034</v>
          </cell>
          <cell r="C521" t="str">
            <v>301б</v>
          </cell>
          <cell r="F521" t="str">
            <v>ПРС</v>
          </cell>
          <cell r="H521" t="str">
            <v>ШГН</v>
          </cell>
          <cell r="I521" t="str">
            <v>действ.</v>
          </cell>
          <cell r="K521">
            <v>33.5</v>
          </cell>
          <cell r="L521">
            <v>8.5</v>
          </cell>
          <cell r="M521">
            <v>69</v>
          </cell>
          <cell r="N521">
            <v>80</v>
          </cell>
          <cell r="O521">
            <v>20.2</v>
          </cell>
          <cell r="P521">
            <v>69</v>
          </cell>
          <cell r="Q521">
            <v>46.5</v>
          </cell>
          <cell r="R521">
            <v>11.7</v>
          </cell>
          <cell r="S521">
            <v>69</v>
          </cell>
          <cell r="T521">
            <v>37766</v>
          </cell>
          <cell r="U521" t="str">
            <v>опт</v>
          </cell>
          <cell r="W521" t="str">
            <v>Оптимизация Н-57/Э-80</v>
          </cell>
        </row>
        <row r="522">
          <cell r="B522">
            <v>5702</v>
          </cell>
          <cell r="C522">
            <v>126</v>
          </cell>
          <cell r="F522" t="str">
            <v>ПРС</v>
          </cell>
          <cell r="H522" t="str">
            <v>ЭЦН</v>
          </cell>
          <cell r="I522" t="str">
            <v>действ.</v>
          </cell>
          <cell r="K522">
            <v>30</v>
          </cell>
          <cell r="L522">
            <v>15.4</v>
          </cell>
          <cell r="M522">
            <v>37</v>
          </cell>
          <cell r="N522">
            <v>44</v>
          </cell>
          <cell r="O522">
            <v>22.6</v>
          </cell>
          <cell r="P522">
            <v>37</v>
          </cell>
          <cell r="Q522">
            <v>14</v>
          </cell>
          <cell r="R522">
            <v>7.2000000000000011</v>
          </cell>
          <cell r="S522">
            <v>37</v>
          </cell>
          <cell r="T522">
            <v>38401</v>
          </cell>
          <cell r="U522" t="str">
            <v>опт</v>
          </cell>
          <cell r="W522" t="str">
            <v>Оптимизация Э-25/50</v>
          </cell>
        </row>
        <row r="523">
          <cell r="B523">
            <v>5221</v>
          </cell>
          <cell r="C523">
            <v>126</v>
          </cell>
          <cell r="F523" t="str">
            <v>ПРС</v>
          </cell>
          <cell r="H523" t="str">
            <v>ШГН</v>
          </cell>
          <cell r="I523" t="str">
            <v>бд</v>
          </cell>
          <cell r="N523">
            <v>4</v>
          </cell>
          <cell r="O523">
            <v>2.8</v>
          </cell>
          <cell r="P523">
            <v>13</v>
          </cell>
          <cell r="Q523">
            <v>4</v>
          </cell>
          <cell r="R523">
            <v>2.8</v>
          </cell>
          <cell r="S523">
            <v>13.6</v>
          </cell>
          <cell r="T523">
            <v>37482</v>
          </cell>
          <cell r="U523" t="str">
            <v>БДП</v>
          </cell>
          <cell r="W523" t="str">
            <v>ГО</v>
          </cell>
        </row>
        <row r="524">
          <cell r="B524">
            <v>4272</v>
          </cell>
          <cell r="C524">
            <v>218</v>
          </cell>
          <cell r="F524" t="str">
            <v>ПРС</v>
          </cell>
          <cell r="H524" t="str">
            <v>ЭЦН</v>
          </cell>
          <cell r="I524" t="str">
            <v>бд</v>
          </cell>
          <cell r="N524">
            <v>50</v>
          </cell>
          <cell r="O524">
            <v>2</v>
          </cell>
          <cell r="P524">
            <v>95</v>
          </cell>
          <cell r="Q524">
            <v>50</v>
          </cell>
          <cell r="R524">
            <v>2</v>
          </cell>
          <cell r="S524">
            <v>95.1</v>
          </cell>
          <cell r="T524">
            <v>37463</v>
          </cell>
          <cell r="U524" t="str">
            <v>БДП</v>
          </cell>
          <cell r="W524" t="str">
            <v>См.вор./э-50</v>
          </cell>
        </row>
        <row r="525">
          <cell r="B525">
            <v>4123</v>
          </cell>
          <cell r="C525">
            <v>314</v>
          </cell>
          <cell r="F525" t="str">
            <v>ПРС</v>
          </cell>
          <cell r="H525" t="str">
            <v>ШГН</v>
          </cell>
          <cell r="I525" t="str">
            <v>бд</v>
          </cell>
          <cell r="N525">
            <v>4</v>
          </cell>
          <cell r="O525">
            <v>3</v>
          </cell>
          <cell r="P525">
            <v>7.9754601226993849</v>
          </cell>
          <cell r="Q525">
            <v>4</v>
          </cell>
          <cell r="R525">
            <v>3</v>
          </cell>
          <cell r="S525">
            <v>7.4</v>
          </cell>
          <cell r="T525">
            <v>37458</v>
          </cell>
          <cell r="U525" t="str">
            <v>БДП</v>
          </cell>
          <cell r="W525" t="str">
            <v>Ревизия</v>
          </cell>
        </row>
        <row r="526">
          <cell r="B526">
            <v>3530</v>
          </cell>
          <cell r="C526" t="str">
            <v>98б</v>
          </cell>
          <cell r="F526" t="str">
            <v>ПРС</v>
          </cell>
          <cell r="H526" t="str">
            <v>ЭЦН</v>
          </cell>
          <cell r="I526" t="str">
            <v>действ.</v>
          </cell>
          <cell r="K526">
            <v>27</v>
          </cell>
          <cell r="L526">
            <v>11.4</v>
          </cell>
          <cell r="M526">
            <v>48</v>
          </cell>
          <cell r="N526">
            <v>42</v>
          </cell>
          <cell r="O526">
            <v>16.100000000000001</v>
          </cell>
          <cell r="P526">
            <v>53</v>
          </cell>
          <cell r="Q526">
            <v>15</v>
          </cell>
          <cell r="R526">
            <v>4.7</v>
          </cell>
          <cell r="S526">
            <v>61.3</v>
          </cell>
          <cell r="T526">
            <v>37453</v>
          </cell>
          <cell r="U526" t="str">
            <v>опт</v>
          </cell>
          <cell r="W526" t="str">
            <v>Оптимизация Э-30/Э-50</v>
          </cell>
          <cell r="AG526">
            <v>-119818</v>
          </cell>
          <cell r="AH526">
            <v>-973518</v>
          </cell>
        </row>
        <row r="527">
          <cell r="B527">
            <v>3982</v>
          </cell>
          <cell r="C527" t="str">
            <v>196б</v>
          </cell>
          <cell r="F527" t="str">
            <v>ПРС</v>
          </cell>
          <cell r="H527" t="str">
            <v>ЭЦН</v>
          </cell>
          <cell r="I527" t="str">
            <v>действ.</v>
          </cell>
          <cell r="K527">
            <v>91</v>
          </cell>
          <cell r="L527">
            <v>17.8</v>
          </cell>
          <cell r="M527">
            <v>76</v>
          </cell>
          <cell r="N527">
            <v>117</v>
          </cell>
          <cell r="O527">
            <v>21</v>
          </cell>
          <cell r="P527">
            <v>78</v>
          </cell>
          <cell r="Q527">
            <v>26</v>
          </cell>
          <cell r="R527">
            <v>3.2</v>
          </cell>
          <cell r="S527">
            <v>84.8</v>
          </cell>
          <cell r="T527">
            <v>37443</v>
          </cell>
          <cell r="U527" t="str">
            <v>опт</v>
          </cell>
          <cell r="W527" t="str">
            <v>Оптимизация Э-80/125</v>
          </cell>
        </row>
        <row r="528">
          <cell r="B528">
            <v>5491</v>
          </cell>
          <cell r="C528">
            <v>117</v>
          </cell>
          <cell r="F528" t="str">
            <v>ПРС</v>
          </cell>
          <cell r="H528" t="str">
            <v>ЭЦН</v>
          </cell>
          <cell r="I528" t="str">
            <v>конс.</v>
          </cell>
          <cell r="N528">
            <v>16</v>
          </cell>
          <cell r="O528">
            <v>7.4</v>
          </cell>
          <cell r="P528">
            <v>43</v>
          </cell>
          <cell r="Q528">
            <v>16</v>
          </cell>
          <cell r="R528">
            <v>7.4</v>
          </cell>
          <cell r="S528">
            <v>42.9</v>
          </cell>
          <cell r="T528">
            <v>37441</v>
          </cell>
          <cell r="U528" t="str">
            <v>ВЦД</v>
          </cell>
          <cell r="W528" t="str">
            <v>ВЦ, См.вор./э-50</v>
          </cell>
        </row>
        <row r="529">
          <cell r="B529">
            <v>2629</v>
          </cell>
          <cell r="C529" t="str">
            <v>157б</v>
          </cell>
          <cell r="F529" t="str">
            <v>ПРС</v>
          </cell>
          <cell r="H529" t="str">
            <v>ШГН</v>
          </cell>
          <cell r="I529" t="str">
            <v>бд</v>
          </cell>
          <cell r="N529">
            <v>5</v>
          </cell>
          <cell r="O529">
            <v>3.6</v>
          </cell>
          <cell r="P529">
            <v>12</v>
          </cell>
          <cell r="Q529">
            <v>5</v>
          </cell>
          <cell r="R529">
            <v>3.6</v>
          </cell>
          <cell r="S529">
            <v>11.1</v>
          </cell>
          <cell r="T529">
            <v>37832</v>
          </cell>
          <cell r="U529" t="str">
            <v>ГРП</v>
          </cell>
          <cell r="W529" t="str">
            <v>Ревизия</v>
          </cell>
          <cell r="AG529">
            <v>-280755</v>
          </cell>
          <cell r="AH529">
            <v>-935850</v>
          </cell>
        </row>
        <row r="530">
          <cell r="B530">
            <v>5464</v>
          </cell>
          <cell r="C530">
            <v>106</v>
          </cell>
          <cell r="F530" t="str">
            <v>ПРС</v>
          </cell>
          <cell r="G530">
            <v>265</v>
          </cell>
          <cell r="H530" t="str">
            <v>ЭЦН</v>
          </cell>
          <cell r="I530" t="str">
            <v>действ.</v>
          </cell>
          <cell r="K530">
            <v>55</v>
          </cell>
          <cell r="L530">
            <v>25.1</v>
          </cell>
          <cell r="M530">
            <v>44</v>
          </cell>
          <cell r="N530">
            <v>80</v>
          </cell>
          <cell r="O530">
            <v>32.6</v>
          </cell>
          <cell r="P530">
            <v>50</v>
          </cell>
          <cell r="Q530">
            <v>25</v>
          </cell>
          <cell r="R530">
            <v>7.5</v>
          </cell>
          <cell r="S530">
            <v>63</v>
          </cell>
          <cell r="T530">
            <v>37434</v>
          </cell>
          <cell r="U530" t="str">
            <v>опт</v>
          </cell>
          <cell r="W530" t="str">
            <v>Оптимизация Э-50/Э-80</v>
          </cell>
        </row>
        <row r="531">
          <cell r="B531">
            <v>4022</v>
          </cell>
          <cell r="C531">
            <v>314</v>
          </cell>
          <cell r="F531" t="str">
            <v>ПРС</v>
          </cell>
          <cell r="G531">
            <v>255</v>
          </cell>
          <cell r="H531" t="str">
            <v>ШГН</v>
          </cell>
          <cell r="I531" t="str">
            <v>действ.</v>
          </cell>
          <cell r="K531">
            <v>15</v>
          </cell>
          <cell r="L531">
            <v>0.2</v>
          </cell>
          <cell r="M531">
            <v>98</v>
          </cell>
          <cell r="N531">
            <v>45</v>
          </cell>
          <cell r="O531">
            <v>2.2000000000000002</v>
          </cell>
          <cell r="P531">
            <v>94</v>
          </cell>
          <cell r="Q531">
            <v>30</v>
          </cell>
          <cell r="R531">
            <v>2</v>
          </cell>
          <cell r="S531">
            <v>91.8</v>
          </cell>
          <cell r="T531">
            <v>37428</v>
          </cell>
          <cell r="U531" t="str">
            <v>опт</v>
          </cell>
          <cell r="W531" t="str">
            <v>Оптимизация Н-57/Э-50</v>
          </cell>
          <cell r="AG531">
            <v>-968082</v>
          </cell>
          <cell r="AH531">
            <v>-3454724</v>
          </cell>
        </row>
        <row r="532">
          <cell r="B532">
            <v>2951</v>
          </cell>
          <cell r="C532">
            <v>45</v>
          </cell>
          <cell r="F532" t="str">
            <v>КРС</v>
          </cell>
          <cell r="H532" t="str">
            <v>ШГН</v>
          </cell>
          <cell r="I532" t="str">
            <v>конс.</v>
          </cell>
          <cell r="K532">
            <v>0</v>
          </cell>
          <cell r="L532">
            <v>0</v>
          </cell>
          <cell r="M532">
            <v>0</v>
          </cell>
          <cell r="N532">
            <v>80</v>
          </cell>
          <cell r="O532">
            <v>24.9</v>
          </cell>
          <cell r="P532">
            <v>61.8</v>
          </cell>
          <cell r="Q532">
            <v>80</v>
          </cell>
          <cell r="R532">
            <v>24.9</v>
          </cell>
          <cell r="S532">
            <v>61.8</v>
          </cell>
          <cell r="T532">
            <v>38223</v>
          </cell>
          <cell r="U532" t="str">
            <v>ГРП</v>
          </cell>
          <cell r="W532" t="str">
            <v>ВЦ,ЛА,ГРП ЮК-10</v>
          </cell>
        </row>
        <row r="533">
          <cell r="B533">
            <v>3494</v>
          </cell>
          <cell r="C533">
            <v>92</v>
          </cell>
          <cell r="F533" t="str">
            <v>ПРС</v>
          </cell>
          <cell r="G533">
            <v>245</v>
          </cell>
          <cell r="H533" t="str">
            <v>ЭЦН</v>
          </cell>
          <cell r="I533" t="str">
            <v>действ.</v>
          </cell>
          <cell r="K533">
            <v>150</v>
          </cell>
          <cell r="L533">
            <v>11</v>
          </cell>
          <cell r="M533">
            <v>91</v>
          </cell>
          <cell r="N533">
            <v>275</v>
          </cell>
          <cell r="O533">
            <v>24.7</v>
          </cell>
          <cell r="P533">
            <v>89</v>
          </cell>
          <cell r="Q533">
            <v>125</v>
          </cell>
          <cell r="R533">
            <v>13.7</v>
          </cell>
          <cell r="S533">
            <v>86.5</v>
          </cell>
          <cell r="T533">
            <v>37421</v>
          </cell>
          <cell r="U533" t="str">
            <v>опт</v>
          </cell>
          <cell r="W533" t="str">
            <v>Оптимизация Э-125/Э-250</v>
          </cell>
          <cell r="AG533">
            <v>-220749</v>
          </cell>
          <cell r="AH533">
            <v>-897960</v>
          </cell>
        </row>
        <row r="534">
          <cell r="B534">
            <v>5437</v>
          </cell>
          <cell r="C534">
            <v>106</v>
          </cell>
          <cell r="F534" t="str">
            <v>ПРС</v>
          </cell>
          <cell r="G534">
            <v>275</v>
          </cell>
          <cell r="H534" t="str">
            <v>ЭЦН</v>
          </cell>
          <cell r="I534" t="str">
            <v>конс.</v>
          </cell>
          <cell r="K534">
            <v>0</v>
          </cell>
          <cell r="L534">
            <v>0</v>
          </cell>
          <cell r="M534">
            <v>0</v>
          </cell>
          <cell r="N534">
            <v>24</v>
          </cell>
          <cell r="O534">
            <v>5.9</v>
          </cell>
          <cell r="P534">
            <v>70</v>
          </cell>
          <cell r="Q534">
            <v>24</v>
          </cell>
          <cell r="R534">
            <v>5.9</v>
          </cell>
          <cell r="S534">
            <v>69.7</v>
          </cell>
          <cell r="T534">
            <v>37415</v>
          </cell>
          <cell r="U534" t="str">
            <v>ВЦД</v>
          </cell>
          <cell r="W534" t="str">
            <v>ВЦ, ГДИ, сп.ЭЦН</v>
          </cell>
          <cell r="AG534">
            <v>-56121</v>
          </cell>
          <cell r="AH534">
            <v>-112242</v>
          </cell>
        </row>
        <row r="535">
          <cell r="B535">
            <v>2850</v>
          </cell>
          <cell r="C535">
            <v>129</v>
          </cell>
          <cell r="F535" t="str">
            <v>ПРС</v>
          </cell>
          <cell r="G535">
            <v>260</v>
          </cell>
          <cell r="H535" t="str">
            <v>ФОН</v>
          </cell>
          <cell r="I535" t="str">
            <v>действ.</v>
          </cell>
          <cell r="K535">
            <v>44</v>
          </cell>
          <cell r="L535">
            <v>27.3</v>
          </cell>
          <cell r="M535">
            <v>24</v>
          </cell>
          <cell r="N535">
            <v>44</v>
          </cell>
          <cell r="O535">
            <v>27.3</v>
          </cell>
          <cell r="P535">
            <v>24</v>
          </cell>
          <cell r="Q535">
            <v>0</v>
          </cell>
          <cell r="R535">
            <v>0</v>
          </cell>
          <cell r="S535">
            <v>0</v>
          </cell>
          <cell r="T535">
            <v>38661</v>
          </cell>
          <cell r="U535" t="str">
            <v>ЛА</v>
          </cell>
          <cell r="W535" t="str">
            <v>ЛА, сп.Э-50</v>
          </cell>
          <cell r="AG535">
            <v>-857723</v>
          </cell>
          <cell r="AH535">
            <v>-4612641</v>
          </cell>
        </row>
        <row r="536">
          <cell r="B536">
            <v>3100</v>
          </cell>
          <cell r="C536">
            <v>52</v>
          </cell>
          <cell r="F536" t="str">
            <v>ПРС</v>
          </cell>
          <cell r="G536">
            <v>297</v>
          </cell>
          <cell r="H536" t="str">
            <v>ШГН</v>
          </cell>
          <cell r="I536" t="str">
            <v>действ.</v>
          </cell>
          <cell r="K536">
            <v>26</v>
          </cell>
          <cell r="L536">
            <v>6.4</v>
          </cell>
          <cell r="M536">
            <v>70</v>
          </cell>
          <cell r="N536">
            <v>72</v>
          </cell>
          <cell r="O536">
            <v>16.399999999999999</v>
          </cell>
          <cell r="P536">
            <v>72</v>
          </cell>
          <cell r="Q536">
            <v>46</v>
          </cell>
          <cell r="R536">
            <v>10</v>
          </cell>
          <cell r="S536">
            <v>73.2</v>
          </cell>
          <cell r="T536">
            <v>37402</v>
          </cell>
          <cell r="U536" t="str">
            <v>опт</v>
          </cell>
          <cell r="W536" t="str">
            <v>Оптимизация Н-57/Э-50</v>
          </cell>
          <cell r="AG536">
            <v>-93493</v>
          </cell>
          <cell r="AH536">
            <v>-2281217</v>
          </cell>
        </row>
        <row r="537">
          <cell r="B537">
            <v>5551</v>
          </cell>
          <cell r="C537">
            <v>117</v>
          </cell>
          <cell r="F537" t="str">
            <v>ПРС</v>
          </cell>
          <cell r="G537">
            <v>247</v>
          </cell>
          <cell r="H537" t="str">
            <v>ЭЦН</v>
          </cell>
          <cell r="I537" t="str">
            <v>бд</v>
          </cell>
          <cell r="K537" t="e">
            <v>#N/A</v>
          </cell>
          <cell r="L537" t="e">
            <v>#N/A</v>
          </cell>
          <cell r="M537" t="e">
            <v>#N/A</v>
          </cell>
          <cell r="N537">
            <v>61</v>
          </cell>
          <cell r="O537">
            <v>2.5</v>
          </cell>
          <cell r="P537">
            <v>95</v>
          </cell>
          <cell r="Q537">
            <v>61</v>
          </cell>
          <cell r="R537">
            <v>2.5</v>
          </cell>
          <cell r="S537">
            <v>94.9</v>
          </cell>
          <cell r="T537">
            <v>37397</v>
          </cell>
          <cell r="U537" t="str">
            <v>БДП</v>
          </cell>
          <cell r="W537" t="str">
            <v>Из ост.на зиму</v>
          </cell>
          <cell r="AG537">
            <v>-175761</v>
          </cell>
          <cell r="AH537">
            <v>-224376</v>
          </cell>
        </row>
        <row r="538">
          <cell r="B538">
            <v>4074</v>
          </cell>
          <cell r="C538">
            <v>314</v>
          </cell>
          <cell r="F538" t="str">
            <v>ПРС</v>
          </cell>
          <cell r="G538">
            <v>245</v>
          </cell>
          <cell r="H538" t="str">
            <v>ШГН</v>
          </cell>
          <cell r="I538" t="str">
            <v>бд</v>
          </cell>
          <cell r="K538">
            <v>0</v>
          </cell>
          <cell r="L538">
            <v>0</v>
          </cell>
          <cell r="M538">
            <v>0</v>
          </cell>
          <cell r="N538">
            <v>6</v>
          </cell>
          <cell r="O538">
            <v>4.7</v>
          </cell>
          <cell r="P538">
            <v>3</v>
          </cell>
          <cell r="Q538">
            <v>6</v>
          </cell>
          <cell r="R538">
            <v>4.7</v>
          </cell>
          <cell r="S538">
            <v>3.3</v>
          </cell>
          <cell r="T538">
            <v>37396</v>
          </cell>
          <cell r="U538" t="str">
            <v>ВЦД</v>
          </cell>
          <cell r="W538" t="str">
            <v>ВЦ, ревизия Н-44</v>
          </cell>
          <cell r="AG538">
            <v>-172022</v>
          </cell>
          <cell r="AH538">
            <v>-299168</v>
          </cell>
        </row>
        <row r="539">
          <cell r="B539" t="str">
            <v>5367б</v>
          </cell>
          <cell r="C539">
            <v>101</v>
          </cell>
          <cell r="F539" t="str">
            <v>ПРС</v>
          </cell>
          <cell r="G539">
            <v>252</v>
          </cell>
          <cell r="H539" t="str">
            <v>ЭЦН</v>
          </cell>
          <cell r="I539" t="str">
            <v>бд</v>
          </cell>
          <cell r="K539">
            <v>8</v>
          </cell>
          <cell r="L539">
            <v>4.3</v>
          </cell>
          <cell r="M539">
            <v>34</v>
          </cell>
          <cell r="N539">
            <v>8</v>
          </cell>
          <cell r="O539">
            <v>4.5999999999999996</v>
          </cell>
          <cell r="P539">
            <v>29</v>
          </cell>
          <cell r="Q539">
            <v>8</v>
          </cell>
          <cell r="R539">
            <v>4.5999999999999996</v>
          </cell>
          <cell r="S539">
            <v>29</v>
          </cell>
          <cell r="T539">
            <v>37396</v>
          </cell>
          <cell r="U539" t="str">
            <v>ВЦД</v>
          </cell>
          <cell r="W539" t="str">
            <v>Восст.цирк</v>
          </cell>
          <cell r="AG539">
            <v>-82262</v>
          </cell>
          <cell r="AH539">
            <v>-1383504</v>
          </cell>
        </row>
        <row r="540">
          <cell r="B540">
            <v>2991</v>
          </cell>
          <cell r="C540">
            <v>48</v>
          </cell>
          <cell r="F540" t="str">
            <v>ПРС</v>
          </cell>
          <cell r="G540">
            <v>255</v>
          </cell>
          <cell r="H540" t="str">
            <v>ЭЦН</v>
          </cell>
          <cell r="I540" t="str">
            <v>действ.</v>
          </cell>
          <cell r="K540">
            <v>53</v>
          </cell>
          <cell r="L540">
            <v>7.3</v>
          </cell>
          <cell r="M540">
            <v>83</v>
          </cell>
          <cell r="N540">
            <v>90</v>
          </cell>
          <cell r="O540">
            <v>9.5</v>
          </cell>
          <cell r="P540">
            <v>87</v>
          </cell>
          <cell r="Q540">
            <v>37</v>
          </cell>
          <cell r="R540">
            <v>2.2000000000000002</v>
          </cell>
          <cell r="S540">
            <v>92.7</v>
          </cell>
          <cell r="T540">
            <v>37392</v>
          </cell>
          <cell r="W540" t="str">
            <v>Ревизия Э-80 с углублением до 2200м</v>
          </cell>
          <cell r="AG540">
            <v>-44870</v>
          </cell>
          <cell r="AH540">
            <v>-2841792</v>
          </cell>
        </row>
        <row r="541">
          <cell r="B541">
            <v>4212</v>
          </cell>
          <cell r="C541">
            <v>311</v>
          </cell>
          <cell r="F541" t="str">
            <v>ПРС</v>
          </cell>
          <cell r="G541">
            <v>251</v>
          </cell>
          <cell r="H541" t="str">
            <v>ЭЦН</v>
          </cell>
          <cell r="I541" t="str">
            <v>действ.</v>
          </cell>
          <cell r="K541">
            <v>84</v>
          </cell>
          <cell r="L541">
            <v>2.7</v>
          </cell>
          <cell r="M541">
            <v>96</v>
          </cell>
          <cell r="N541">
            <v>160</v>
          </cell>
          <cell r="O541">
            <v>3.9</v>
          </cell>
          <cell r="P541">
            <v>97</v>
          </cell>
          <cell r="Q541">
            <v>76</v>
          </cell>
          <cell r="R541">
            <v>1.2</v>
          </cell>
          <cell r="S541">
            <v>98.1</v>
          </cell>
          <cell r="T541">
            <v>37392</v>
          </cell>
          <cell r="U541" t="str">
            <v>опт</v>
          </cell>
          <cell r="W541" t="str">
            <v>Оптимизация Э-80/125</v>
          </cell>
          <cell r="AG541">
            <v>-26172</v>
          </cell>
          <cell r="AH541">
            <v>-747780</v>
          </cell>
        </row>
        <row r="542">
          <cell r="B542">
            <v>2905</v>
          </cell>
          <cell r="C542">
            <v>132</v>
          </cell>
          <cell r="F542" t="str">
            <v>ПРС</v>
          </cell>
          <cell r="G542">
            <v>250</v>
          </cell>
          <cell r="H542" t="str">
            <v>ЭЦН</v>
          </cell>
          <cell r="I542" t="str">
            <v>действ.</v>
          </cell>
          <cell r="K542">
            <v>65</v>
          </cell>
          <cell r="L542">
            <v>2.1</v>
          </cell>
          <cell r="M542">
            <v>96</v>
          </cell>
          <cell r="N542">
            <v>85</v>
          </cell>
          <cell r="O542">
            <v>2.8</v>
          </cell>
          <cell r="P542">
            <v>96</v>
          </cell>
          <cell r="Q542">
            <v>20</v>
          </cell>
          <cell r="R542">
            <v>0.7</v>
          </cell>
          <cell r="S542">
            <v>95.7</v>
          </cell>
          <cell r="T542">
            <v>37389</v>
          </cell>
          <cell r="U542" t="str">
            <v>опт</v>
          </cell>
          <cell r="W542" t="str">
            <v>Оптимизация Э-80</v>
          </cell>
        </row>
        <row r="543">
          <cell r="B543">
            <v>4263</v>
          </cell>
          <cell r="C543">
            <v>200</v>
          </cell>
          <cell r="F543" t="str">
            <v>ПРС</v>
          </cell>
          <cell r="G543">
            <v>224</v>
          </cell>
          <cell r="H543" t="str">
            <v>ЭЦН</v>
          </cell>
          <cell r="I543" t="str">
            <v>действ.</v>
          </cell>
          <cell r="K543">
            <v>68</v>
          </cell>
          <cell r="L543">
            <v>2.2000000000000002</v>
          </cell>
          <cell r="M543">
            <v>96</v>
          </cell>
          <cell r="N543">
            <v>160</v>
          </cell>
          <cell r="O543">
            <v>3.9</v>
          </cell>
          <cell r="P543">
            <v>97</v>
          </cell>
          <cell r="Q543">
            <v>92</v>
          </cell>
          <cell r="R543">
            <v>1.7</v>
          </cell>
          <cell r="S543">
            <v>97.7</v>
          </cell>
          <cell r="T543">
            <v>37384</v>
          </cell>
          <cell r="U543" t="str">
            <v>опт</v>
          </cell>
          <cell r="W543" t="str">
            <v>Оптимизация Э-50/Э-125 УОПР-800, из ППД</v>
          </cell>
        </row>
        <row r="544">
          <cell r="B544">
            <v>5319</v>
          </cell>
          <cell r="C544">
            <v>134</v>
          </cell>
          <cell r="F544" t="str">
            <v>ПРС</v>
          </cell>
          <cell r="G544">
            <v>249</v>
          </cell>
          <cell r="H544" t="str">
            <v>ЭЦН</v>
          </cell>
          <cell r="I544" t="str">
            <v>действ.</v>
          </cell>
          <cell r="K544">
            <v>45</v>
          </cell>
          <cell r="L544">
            <v>1.5</v>
          </cell>
          <cell r="M544">
            <v>96</v>
          </cell>
          <cell r="N544">
            <v>80</v>
          </cell>
          <cell r="O544">
            <v>3.3</v>
          </cell>
          <cell r="P544">
            <v>95</v>
          </cell>
          <cell r="Q544">
            <v>35</v>
          </cell>
          <cell r="R544">
            <v>1.8</v>
          </cell>
          <cell r="S544">
            <v>93.7</v>
          </cell>
          <cell r="T544">
            <v>37384</v>
          </cell>
          <cell r="U544" t="str">
            <v>опт</v>
          </cell>
          <cell r="W544" t="str">
            <v>Оптимизация Э-50/Э-80</v>
          </cell>
        </row>
        <row r="545">
          <cell r="B545">
            <v>2819</v>
          </cell>
          <cell r="C545">
            <v>144</v>
          </cell>
          <cell r="F545" t="str">
            <v>КРС</v>
          </cell>
          <cell r="G545">
            <v>248</v>
          </cell>
          <cell r="H545" t="str">
            <v>ЭЦН</v>
          </cell>
          <cell r="I545" t="str">
            <v>действ.</v>
          </cell>
          <cell r="K545">
            <v>70</v>
          </cell>
          <cell r="L545">
            <v>4.5999999999999996</v>
          </cell>
          <cell r="M545">
            <v>92</v>
          </cell>
          <cell r="N545">
            <v>80</v>
          </cell>
          <cell r="O545">
            <v>29.5</v>
          </cell>
          <cell r="P545">
            <v>54.8</v>
          </cell>
          <cell r="Q545">
            <v>10</v>
          </cell>
          <cell r="R545">
            <v>24.9</v>
          </cell>
          <cell r="S545">
            <v>54</v>
          </cell>
          <cell r="T545">
            <v>38211</v>
          </cell>
          <cell r="U545" t="str">
            <v>ГРП</v>
          </cell>
          <cell r="W545" t="str">
            <v>РИР Э/К,ИР ПР ГРП ЮК-10,сп.Э-80</v>
          </cell>
        </row>
        <row r="546">
          <cell r="B546">
            <v>3632</v>
          </cell>
          <cell r="C546">
            <v>93</v>
          </cell>
          <cell r="F546" t="str">
            <v>ПРС</v>
          </cell>
          <cell r="G546">
            <v>265</v>
          </cell>
          <cell r="H546" t="str">
            <v>ЭЦН</v>
          </cell>
          <cell r="I546" t="str">
            <v>действ.</v>
          </cell>
          <cell r="K546">
            <v>180</v>
          </cell>
          <cell r="L546">
            <v>10.3</v>
          </cell>
          <cell r="M546">
            <v>93</v>
          </cell>
          <cell r="N546">
            <v>250</v>
          </cell>
          <cell r="O546">
            <v>19.600000000000001</v>
          </cell>
          <cell r="P546">
            <v>90.4</v>
          </cell>
          <cell r="Q546">
            <v>70</v>
          </cell>
          <cell r="R546">
            <v>9.3000000000000007</v>
          </cell>
          <cell r="S546">
            <v>83.6</v>
          </cell>
          <cell r="T546">
            <v>37377</v>
          </cell>
          <cell r="U546" t="str">
            <v>опт</v>
          </cell>
          <cell r="V546">
            <v>2</v>
          </cell>
          <cell r="W546" t="str">
            <v>Ревизия Э-250</v>
          </cell>
        </row>
        <row r="547">
          <cell r="B547">
            <v>2933</v>
          </cell>
          <cell r="C547">
            <v>44</v>
          </cell>
          <cell r="F547" t="str">
            <v>ПРС</v>
          </cell>
          <cell r="G547">
            <v>265</v>
          </cell>
          <cell r="H547" t="str">
            <v>ШГН</v>
          </cell>
          <cell r="I547" t="str">
            <v>бд</v>
          </cell>
          <cell r="L547">
            <v>0</v>
          </cell>
          <cell r="N547">
            <v>12</v>
          </cell>
          <cell r="O547">
            <v>7</v>
          </cell>
          <cell r="P547">
            <v>28</v>
          </cell>
          <cell r="Q547">
            <v>12</v>
          </cell>
          <cell r="R547">
            <v>7</v>
          </cell>
          <cell r="S547">
            <v>28</v>
          </cell>
          <cell r="T547">
            <v>37373</v>
          </cell>
          <cell r="U547" t="str">
            <v>ВЦД</v>
          </cell>
          <cell r="V547">
            <v>1</v>
          </cell>
          <cell r="W547" t="str">
            <v>Ревизия НН-57</v>
          </cell>
        </row>
        <row r="548">
          <cell r="B548">
            <v>5284</v>
          </cell>
          <cell r="C548">
            <v>140</v>
          </cell>
          <cell r="F548" t="str">
            <v>ПРС</v>
          </cell>
          <cell r="H548" t="str">
            <v>ШГН</v>
          </cell>
          <cell r="I548" t="str">
            <v>действ.</v>
          </cell>
          <cell r="K548">
            <v>26</v>
          </cell>
          <cell r="L548">
            <v>14.8</v>
          </cell>
          <cell r="M548">
            <v>30</v>
          </cell>
          <cell r="N548">
            <v>42</v>
          </cell>
          <cell r="O548">
            <v>23.9</v>
          </cell>
          <cell r="P548">
            <v>30</v>
          </cell>
          <cell r="Q548">
            <v>16</v>
          </cell>
          <cell r="R548">
            <v>9.1</v>
          </cell>
          <cell r="S548">
            <v>30</v>
          </cell>
          <cell r="T548">
            <v>38460</v>
          </cell>
          <cell r="U548" t="str">
            <v>опт</v>
          </cell>
          <cell r="V548">
            <v>1</v>
          </cell>
          <cell r="W548" t="str">
            <v>Опт.Э-30/Э-60</v>
          </cell>
        </row>
        <row r="549">
          <cell r="B549">
            <v>3712</v>
          </cell>
          <cell r="C549">
            <v>303</v>
          </cell>
          <cell r="F549" t="str">
            <v>ПРС</v>
          </cell>
          <cell r="H549" t="str">
            <v>ШГН</v>
          </cell>
          <cell r="I549" t="str">
            <v>действ.</v>
          </cell>
          <cell r="K549">
            <v>150</v>
          </cell>
          <cell r="L549">
            <v>6.1</v>
          </cell>
          <cell r="M549">
            <v>95</v>
          </cell>
          <cell r="N549">
            <v>175</v>
          </cell>
          <cell r="O549">
            <v>8.1</v>
          </cell>
          <cell r="P549">
            <v>94.3</v>
          </cell>
          <cell r="Q549">
            <v>25</v>
          </cell>
          <cell r="R549">
            <v>2</v>
          </cell>
          <cell r="S549">
            <v>90.1</v>
          </cell>
          <cell r="T549">
            <v>37360</v>
          </cell>
          <cell r="U549" t="str">
            <v>опт</v>
          </cell>
          <cell r="V549">
            <v>1</v>
          </cell>
          <cell r="W549" t="str">
            <v>Опт.Э-160/Э-200</v>
          </cell>
        </row>
        <row r="550">
          <cell r="B550">
            <v>2721</v>
          </cell>
          <cell r="C550">
            <v>166</v>
          </cell>
          <cell r="F550" t="str">
            <v>ПРС</v>
          </cell>
          <cell r="G550">
            <v>265</v>
          </cell>
          <cell r="H550" t="str">
            <v>ШГН</v>
          </cell>
          <cell r="I550" t="str">
            <v>бд</v>
          </cell>
          <cell r="L550">
            <v>0</v>
          </cell>
          <cell r="N550">
            <v>4</v>
          </cell>
          <cell r="O550">
            <v>2.6</v>
          </cell>
          <cell r="P550">
            <v>20</v>
          </cell>
          <cell r="Q550">
            <v>4</v>
          </cell>
          <cell r="R550">
            <v>2.6</v>
          </cell>
          <cell r="S550">
            <v>19.8</v>
          </cell>
          <cell r="T550">
            <v>37333</v>
          </cell>
          <cell r="U550" t="str">
            <v>БДП</v>
          </cell>
          <cell r="W550" t="str">
            <v>Ревизия НН-44</v>
          </cell>
        </row>
        <row r="551">
          <cell r="B551">
            <v>2681</v>
          </cell>
          <cell r="C551" t="str">
            <v>145б</v>
          </cell>
          <cell r="F551" t="str">
            <v>ПРС</v>
          </cell>
          <cell r="G551">
            <v>265</v>
          </cell>
          <cell r="H551" t="str">
            <v>ШГН</v>
          </cell>
          <cell r="I551" t="str">
            <v>бдтг</v>
          </cell>
          <cell r="L551">
            <v>0</v>
          </cell>
          <cell r="N551">
            <v>3</v>
          </cell>
          <cell r="O551">
            <v>2.2000000000000002</v>
          </cell>
          <cell r="P551">
            <v>11</v>
          </cell>
          <cell r="Q551">
            <v>3</v>
          </cell>
          <cell r="R551">
            <v>2.2000000000000002</v>
          </cell>
          <cell r="S551">
            <v>11</v>
          </cell>
          <cell r="T551">
            <v>38492</v>
          </cell>
          <cell r="U551" t="str">
            <v>бдп</v>
          </cell>
          <cell r="W551" t="str">
            <v>ВЦ .Ревизия НВ-32</v>
          </cell>
        </row>
        <row r="552">
          <cell r="B552" t="str">
            <v>5306б</v>
          </cell>
          <cell r="C552">
            <v>139</v>
          </cell>
          <cell r="F552" t="str">
            <v>ПРС</v>
          </cell>
          <cell r="H552" t="str">
            <v>ШГН</v>
          </cell>
          <cell r="I552" t="str">
            <v>бдтг</v>
          </cell>
          <cell r="N552">
            <v>10</v>
          </cell>
          <cell r="O552">
            <v>4</v>
          </cell>
          <cell r="P552">
            <v>51</v>
          </cell>
          <cell r="Q552">
            <v>10</v>
          </cell>
          <cell r="R552">
            <v>4</v>
          </cell>
          <cell r="S552">
            <v>51</v>
          </cell>
          <cell r="T552">
            <v>38487</v>
          </cell>
          <cell r="U552" t="str">
            <v>бдп</v>
          </cell>
          <cell r="W552" t="str">
            <v>ВЦ .Ревизия НВ-32</v>
          </cell>
        </row>
        <row r="553">
          <cell r="B553" t="str">
            <v>136р</v>
          </cell>
          <cell r="G553">
            <v>250</v>
          </cell>
          <cell r="H553" t="str">
            <v>фон</v>
          </cell>
          <cell r="I553" t="str">
            <v>конс.</v>
          </cell>
          <cell r="L553">
            <v>0</v>
          </cell>
          <cell r="N553">
            <v>14</v>
          </cell>
          <cell r="O553">
            <v>10.8</v>
          </cell>
          <cell r="P553">
            <v>5</v>
          </cell>
          <cell r="Q553">
            <v>14</v>
          </cell>
          <cell r="R553">
            <v>10.8</v>
          </cell>
          <cell r="S553">
            <v>4.8</v>
          </cell>
          <cell r="T553">
            <v>37306</v>
          </cell>
          <cell r="U553" t="str">
            <v>БДД</v>
          </cell>
          <cell r="W553" t="str">
            <v>Пуск в работу</v>
          </cell>
        </row>
        <row r="554">
          <cell r="B554">
            <v>2710</v>
          </cell>
          <cell r="C554">
            <v>161</v>
          </cell>
          <cell r="F554" t="str">
            <v>ПРС</v>
          </cell>
          <cell r="H554" t="str">
            <v>ШГН</v>
          </cell>
          <cell r="I554" t="str">
            <v>действ.</v>
          </cell>
          <cell r="K554">
            <v>13</v>
          </cell>
          <cell r="L554">
            <v>6.3</v>
          </cell>
          <cell r="M554">
            <v>41</v>
          </cell>
          <cell r="N554">
            <v>37</v>
          </cell>
          <cell r="O554">
            <v>16</v>
          </cell>
          <cell r="P554">
            <v>47</v>
          </cell>
          <cell r="Q554">
            <v>24</v>
          </cell>
          <cell r="R554">
            <v>9.6999999999999993</v>
          </cell>
          <cell r="S554">
            <v>50.1</v>
          </cell>
          <cell r="T554">
            <v>37533</v>
          </cell>
          <cell r="U554" t="str">
            <v>опт</v>
          </cell>
          <cell r="W554" t="str">
            <v>Оптимизация Н-57/Э-30</v>
          </cell>
        </row>
        <row r="555">
          <cell r="B555">
            <v>2566</v>
          </cell>
          <cell r="C555">
            <v>167</v>
          </cell>
          <cell r="F555" t="str">
            <v>ПРС</v>
          </cell>
          <cell r="H555" t="str">
            <v>фон</v>
          </cell>
          <cell r="I555" t="str">
            <v>бд</v>
          </cell>
          <cell r="J555">
            <v>37389</v>
          </cell>
          <cell r="K555">
            <v>0</v>
          </cell>
          <cell r="L555">
            <v>0</v>
          </cell>
          <cell r="M555">
            <v>0</v>
          </cell>
          <cell r="N555">
            <v>33</v>
          </cell>
          <cell r="O555">
            <v>4.5999999999999996</v>
          </cell>
          <cell r="P555">
            <v>83</v>
          </cell>
          <cell r="Q555">
            <v>33</v>
          </cell>
          <cell r="R555">
            <v>4.5999999999999996</v>
          </cell>
          <cell r="S555">
            <v>82.8</v>
          </cell>
          <cell r="T555">
            <v>37550</v>
          </cell>
          <cell r="U555" t="str">
            <v>ВЦД</v>
          </cell>
          <cell r="W555" t="str">
            <v>ВЦ,ВЗ(ГЖ)сп.Э-80</v>
          </cell>
        </row>
        <row r="556">
          <cell r="B556">
            <v>2755</v>
          </cell>
          <cell r="C556">
            <v>145</v>
          </cell>
          <cell r="F556" t="str">
            <v>ПРС</v>
          </cell>
          <cell r="H556" t="str">
            <v>ЭЦН</v>
          </cell>
          <cell r="I556" t="str">
            <v>бд</v>
          </cell>
          <cell r="J556">
            <v>33968</v>
          </cell>
          <cell r="K556">
            <v>0</v>
          </cell>
          <cell r="L556">
            <v>0</v>
          </cell>
          <cell r="M556">
            <v>0</v>
          </cell>
          <cell r="N556">
            <v>30</v>
          </cell>
          <cell r="O556">
            <v>10.3</v>
          </cell>
          <cell r="P556">
            <v>58</v>
          </cell>
          <cell r="Q556">
            <v>30</v>
          </cell>
          <cell r="R556">
            <v>10.3</v>
          </cell>
          <cell r="S556">
            <v>57.6</v>
          </cell>
          <cell r="T556">
            <v>37551</v>
          </cell>
          <cell r="U556" t="str">
            <v>ВЦД</v>
          </cell>
          <cell r="W556" t="str">
            <v>в.ц.,в.з.(г/ж),Э-60</v>
          </cell>
        </row>
        <row r="557">
          <cell r="B557">
            <v>5585</v>
          </cell>
          <cell r="C557">
            <v>117</v>
          </cell>
          <cell r="F557" t="str">
            <v>ПРС</v>
          </cell>
          <cell r="H557" t="str">
            <v>ЭЦН</v>
          </cell>
          <cell r="I557" t="str">
            <v>бд</v>
          </cell>
          <cell r="J557">
            <v>35610</v>
          </cell>
          <cell r="K557">
            <v>0</v>
          </cell>
          <cell r="L557">
            <v>0</v>
          </cell>
          <cell r="M557">
            <v>0</v>
          </cell>
          <cell r="N557">
            <v>80</v>
          </cell>
          <cell r="O557">
            <v>2</v>
          </cell>
          <cell r="P557">
            <v>97</v>
          </cell>
          <cell r="Q557">
            <v>80</v>
          </cell>
          <cell r="R557">
            <v>2</v>
          </cell>
          <cell r="S557">
            <v>96.9</v>
          </cell>
          <cell r="T557">
            <v>37537</v>
          </cell>
          <cell r="U557" t="str">
            <v>БДП</v>
          </cell>
          <cell r="W557" t="str">
            <v>ВЗ(ГЖ)см.вор./Э-80</v>
          </cell>
        </row>
        <row r="558">
          <cell r="B558">
            <v>5586</v>
          </cell>
          <cell r="C558">
            <v>117</v>
          </cell>
          <cell r="F558" t="str">
            <v>ПРС</v>
          </cell>
          <cell r="H558" t="str">
            <v>ЭЦН</v>
          </cell>
          <cell r="I558" t="str">
            <v>бд</v>
          </cell>
          <cell r="J558">
            <v>35378</v>
          </cell>
          <cell r="K558">
            <v>0</v>
          </cell>
          <cell r="L558">
            <v>0</v>
          </cell>
          <cell r="M558">
            <v>0</v>
          </cell>
          <cell r="N558">
            <v>125</v>
          </cell>
          <cell r="O558">
            <v>5.0999999999999996</v>
          </cell>
          <cell r="P558">
            <v>95</v>
          </cell>
          <cell r="Q558">
            <v>125</v>
          </cell>
          <cell r="R558">
            <v>5.0999999999999996</v>
          </cell>
          <cell r="S558">
            <v>95</v>
          </cell>
          <cell r="T558">
            <v>37544</v>
          </cell>
          <cell r="U558" t="str">
            <v>БДП</v>
          </cell>
          <cell r="W558" t="str">
            <v>в.з.(г/ж), рев.Э-125</v>
          </cell>
        </row>
        <row r="559">
          <cell r="B559">
            <v>2877</v>
          </cell>
          <cell r="C559">
            <v>42</v>
          </cell>
          <cell r="F559" t="str">
            <v>ПРС</v>
          </cell>
          <cell r="H559" t="str">
            <v>ШГН</v>
          </cell>
          <cell r="I559" t="str">
            <v>бд</v>
          </cell>
          <cell r="J559">
            <v>36895</v>
          </cell>
          <cell r="K559">
            <v>0</v>
          </cell>
          <cell r="L559">
            <v>0</v>
          </cell>
          <cell r="M559">
            <v>0</v>
          </cell>
          <cell r="N559">
            <v>11</v>
          </cell>
          <cell r="O559">
            <v>0.7</v>
          </cell>
          <cell r="P559">
            <v>92</v>
          </cell>
          <cell r="Q559">
            <v>11</v>
          </cell>
          <cell r="R559">
            <v>0.7</v>
          </cell>
          <cell r="S559">
            <v>92.1</v>
          </cell>
          <cell r="T559">
            <v>37538</v>
          </cell>
          <cell r="U559" t="str">
            <v>БДП</v>
          </cell>
          <cell r="W559" t="str">
            <v>См.НВ-32/НВ-44, ВЗ(ГЖ)</v>
          </cell>
        </row>
        <row r="560">
          <cell r="B560" t="str">
            <v>5402б</v>
          </cell>
          <cell r="C560">
            <v>103</v>
          </cell>
          <cell r="F560" t="str">
            <v>ПРС</v>
          </cell>
          <cell r="H560" t="str">
            <v>ЭЦН</v>
          </cell>
          <cell r="I560" t="str">
            <v>конс.</v>
          </cell>
          <cell r="J560">
            <v>34099</v>
          </cell>
          <cell r="K560">
            <v>0</v>
          </cell>
          <cell r="L560">
            <v>0</v>
          </cell>
          <cell r="M560">
            <v>0</v>
          </cell>
          <cell r="N560">
            <v>29</v>
          </cell>
          <cell r="O560">
            <v>3.8</v>
          </cell>
          <cell r="P560">
            <v>84</v>
          </cell>
          <cell r="Q560">
            <v>29</v>
          </cell>
          <cell r="R560">
            <v>3.8</v>
          </cell>
          <cell r="S560">
            <v>83.8</v>
          </cell>
          <cell r="T560">
            <v>37550</v>
          </cell>
          <cell r="U560" t="str">
            <v>ВЦД</v>
          </cell>
          <cell r="W560" t="str">
            <v>ВЦ,ВЗ(ГЖ)сп.Э-80</v>
          </cell>
        </row>
        <row r="561">
          <cell r="B561">
            <v>5718</v>
          </cell>
          <cell r="C561" t="str">
            <v>122б</v>
          </cell>
          <cell r="F561" t="str">
            <v>ПРС</v>
          </cell>
          <cell r="H561" t="str">
            <v>ЭЦН</v>
          </cell>
          <cell r="I561" t="str">
            <v>действ.</v>
          </cell>
          <cell r="K561">
            <v>142</v>
          </cell>
          <cell r="L561">
            <v>13.9</v>
          </cell>
          <cell r="M561">
            <v>88</v>
          </cell>
          <cell r="N561">
            <v>248.7</v>
          </cell>
          <cell r="O561">
            <v>24.3</v>
          </cell>
          <cell r="P561">
            <v>88</v>
          </cell>
          <cell r="Q561">
            <v>106.7</v>
          </cell>
          <cell r="R561">
            <v>10.4</v>
          </cell>
          <cell r="S561">
            <v>88</v>
          </cell>
          <cell r="T561">
            <v>38309</v>
          </cell>
          <cell r="U561" t="str">
            <v>опт</v>
          </cell>
          <cell r="W561" t="str">
            <v>Смена Э-200/Э-250</v>
          </cell>
        </row>
        <row r="562">
          <cell r="B562">
            <v>5641</v>
          </cell>
          <cell r="C562">
            <v>126</v>
          </cell>
          <cell r="F562" t="str">
            <v>ПРС</v>
          </cell>
          <cell r="H562" t="str">
            <v>ЭЦН</v>
          </cell>
          <cell r="I562" t="str">
            <v>действ.</v>
          </cell>
          <cell r="K562">
            <v>96</v>
          </cell>
          <cell r="L562">
            <v>45.4</v>
          </cell>
          <cell r="M562">
            <v>42</v>
          </cell>
          <cell r="N562">
            <v>120</v>
          </cell>
          <cell r="O562">
            <v>54.8</v>
          </cell>
          <cell r="P562">
            <v>44</v>
          </cell>
          <cell r="Q562">
            <v>24</v>
          </cell>
          <cell r="R562">
            <v>9.4</v>
          </cell>
          <cell r="S562">
            <v>51.6</v>
          </cell>
          <cell r="T562">
            <v>37573</v>
          </cell>
          <cell r="U562" t="str">
            <v>опт</v>
          </cell>
          <cell r="W562" t="str">
            <v>Смена Э-80/Э-125</v>
          </cell>
        </row>
        <row r="563">
          <cell r="B563">
            <v>5826</v>
          </cell>
          <cell r="C563">
            <v>167</v>
          </cell>
          <cell r="F563" t="str">
            <v>ПРС</v>
          </cell>
          <cell r="H563" t="str">
            <v>ШГН</v>
          </cell>
          <cell r="I563" t="str">
            <v>действ.</v>
          </cell>
          <cell r="K563">
            <v>39</v>
          </cell>
          <cell r="L563">
            <v>21</v>
          </cell>
          <cell r="M563">
            <v>34</v>
          </cell>
          <cell r="N563">
            <v>50.3</v>
          </cell>
          <cell r="O563">
            <v>27.1</v>
          </cell>
          <cell r="P563">
            <v>34</v>
          </cell>
          <cell r="Q563">
            <v>11.3</v>
          </cell>
          <cell r="R563">
            <v>6.1</v>
          </cell>
          <cell r="S563">
            <v>33.4</v>
          </cell>
          <cell r="T563">
            <v>37843</v>
          </cell>
          <cell r="U563" t="str">
            <v>опт</v>
          </cell>
          <cell r="W563" t="str">
            <v>Оптимизация Э-30/50</v>
          </cell>
          <cell r="AE563">
            <v>37838</v>
          </cell>
        </row>
        <row r="565">
          <cell r="B565">
            <v>5253</v>
          </cell>
          <cell r="C565">
            <v>138</v>
          </cell>
          <cell r="F565" t="str">
            <v>ПРС</v>
          </cell>
          <cell r="H565" t="str">
            <v>ЭЦН</v>
          </cell>
          <cell r="I565" t="str">
            <v>конс.</v>
          </cell>
          <cell r="J565">
            <v>34881</v>
          </cell>
          <cell r="K565">
            <v>0</v>
          </cell>
          <cell r="L565">
            <v>0</v>
          </cell>
          <cell r="M565">
            <v>0</v>
          </cell>
          <cell r="N565">
            <v>48</v>
          </cell>
          <cell r="O565">
            <v>6.2</v>
          </cell>
          <cell r="P565">
            <v>84.2</v>
          </cell>
          <cell r="Q565">
            <v>48</v>
          </cell>
          <cell r="R565">
            <v>6.2</v>
          </cell>
          <cell r="S565">
            <v>84.1</v>
          </cell>
          <cell r="T565">
            <v>37584</v>
          </cell>
          <cell r="U565" t="str">
            <v>бдп</v>
          </cell>
          <cell r="W565" t="str">
            <v>Смена вор./Э-50</v>
          </cell>
          <cell r="AE565">
            <v>37673</v>
          </cell>
        </row>
        <row r="566">
          <cell r="B566" t="str">
            <v>11024б</v>
          </cell>
          <cell r="C566" t="str">
            <v>97б</v>
          </cell>
          <cell r="F566" t="str">
            <v>ПРС</v>
          </cell>
          <cell r="H566" t="str">
            <v>ЭЦН</v>
          </cell>
          <cell r="I566" t="str">
            <v>бд</v>
          </cell>
          <cell r="J566">
            <v>35121</v>
          </cell>
          <cell r="K566">
            <v>0</v>
          </cell>
          <cell r="L566">
            <v>0</v>
          </cell>
          <cell r="M566">
            <v>0</v>
          </cell>
          <cell r="N566">
            <v>50</v>
          </cell>
          <cell r="O566">
            <v>4.0999999999999996</v>
          </cell>
          <cell r="P566">
            <v>90</v>
          </cell>
          <cell r="Q566">
            <v>50</v>
          </cell>
          <cell r="R566">
            <v>4.0999999999999996</v>
          </cell>
          <cell r="S566">
            <v>90</v>
          </cell>
          <cell r="T566">
            <v>37706</v>
          </cell>
          <cell r="U566" t="str">
            <v>ВЦД</v>
          </cell>
          <cell r="W566" t="str">
            <v>ВЦ,ВЗ ГЖ,сп Э-50</v>
          </cell>
        </row>
        <row r="567">
          <cell r="B567">
            <v>5515</v>
          </cell>
          <cell r="C567">
            <v>115</v>
          </cell>
          <cell r="F567" t="str">
            <v>ПРС</v>
          </cell>
          <cell r="G567">
            <v>240</v>
          </cell>
          <cell r="H567" t="str">
            <v>ШГН</v>
          </cell>
          <cell r="I567" t="str">
            <v>действ.</v>
          </cell>
          <cell r="J567">
            <v>37370</v>
          </cell>
          <cell r="K567">
            <v>20</v>
          </cell>
          <cell r="L567">
            <v>15</v>
          </cell>
          <cell r="M567">
            <v>8</v>
          </cell>
          <cell r="N567">
            <v>29</v>
          </cell>
          <cell r="O567">
            <v>21.7</v>
          </cell>
          <cell r="P567">
            <v>8</v>
          </cell>
          <cell r="Q567">
            <v>9</v>
          </cell>
          <cell r="R567">
            <v>6.4</v>
          </cell>
          <cell r="S567">
            <v>8</v>
          </cell>
          <cell r="T567">
            <v>38056</v>
          </cell>
          <cell r="U567" t="str">
            <v>опт</v>
          </cell>
          <cell r="V567">
            <v>2</v>
          </cell>
          <cell r="W567" t="str">
            <v>Оптимизация НВ-44/Э-50</v>
          </cell>
          <cell r="AD567">
            <v>38049</v>
          </cell>
          <cell r="AE567">
            <v>38052</v>
          </cell>
          <cell r="AF567">
            <v>32</v>
          </cell>
        </row>
        <row r="568">
          <cell r="B568">
            <v>2629</v>
          </cell>
          <cell r="C568" t="str">
            <v>157б</v>
          </cell>
          <cell r="F568" t="str">
            <v>ЛРС</v>
          </cell>
          <cell r="H568">
            <v>2860</v>
          </cell>
          <cell r="I568" t="str">
            <v>дающая</v>
          </cell>
          <cell r="J568">
            <v>34883</v>
          </cell>
          <cell r="K568">
            <v>9</v>
          </cell>
          <cell r="L568">
            <v>7</v>
          </cell>
          <cell r="M568">
            <v>4</v>
          </cell>
          <cell r="T568">
            <v>37832</v>
          </cell>
          <cell r="U568" t="str">
            <v>ГРП</v>
          </cell>
          <cell r="W568" t="str">
            <v>ПП ЮК-10,ГРП ЮК-10,осв.</v>
          </cell>
        </row>
        <row r="570">
          <cell r="B570">
            <v>3870</v>
          </cell>
          <cell r="C570">
            <v>197</v>
          </cell>
          <cell r="F570" t="str">
            <v>ПРС</v>
          </cell>
          <cell r="H570" t="e">
            <v>#N/A</v>
          </cell>
          <cell r="I570" t="str">
            <v>конс.</v>
          </cell>
          <cell r="J570">
            <v>34883</v>
          </cell>
          <cell r="K570">
            <v>0</v>
          </cell>
          <cell r="L570">
            <v>0</v>
          </cell>
          <cell r="M570">
            <v>0</v>
          </cell>
          <cell r="N570">
            <v>80</v>
          </cell>
          <cell r="O570">
            <v>5.2</v>
          </cell>
          <cell r="P570">
            <v>92</v>
          </cell>
          <cell r="Q570">
            <v>80</v>
          </cell>
          <cell r="R570">
            <v>5.2</v>
          </cell>
          <cell r="S570">
            <v>92</v>
          </cell>
          <cell r="T570">
            <v>37810</v>
          </cell>
          <cell r="U570" t="str">
            <v>ВЦД</v>
          </cell>
          <cell r="W570" t="str">
            <v>ВЦ,смЭ/Э-80</v>
          </cell>
        </row>
        <row r="571">
          <cell r="B571">
            <v>3103</v>
          </cell>
          <cell r="C571">
            <v>55</v>
          </cell>
          <cell r="F571" t="str">
            <v>ПРС</v>
          </cell>
          <cell r="H571" t="e">
            <v>#N/A</v>
          </cell>
          <cell r="I571" t="str">
            <v>конс.</v>
          </cell>
          <cell r="J571" t="e">
            <v>#N/A</v>
          </cell>
          <cell r="K571">
            <v>0</v>
          </cell>
          <cell r="L571">
            <v>0</v>
          </cell>
          <cell r="M571">
            <v>0</v>
          </cell>
          <cell r="N571">
            <v>50</v>
          </cell>
          <cell r="O571">
            <v>4.0999999999999996</v>
          </cell>
          <cell r="P571">
            <v>90</v>
          </cell>
          <cell r="Q571">
            <v>50</v>
          </cell>
          <cell r="R571">
            <v>4.0999999999999996</v>
          </cell>
          <cell r="S571">
            <v>90</v>
          </cell>
          <cell r="T571" t="e">
            <v>#N/A</v>
          </cell>
          <cell r="U571" t="str">
            <v>ВЦД</v>
          </cell>
          <cell r="W571" t="str">
            <v>ВЦ,смЭ/Э-50</v>
          </cell>
          <cell r="AD571">
            <v>37809</v>
          </cell>
          <cell r="AE571">
            <v>37830</v>
          </cell>
        </row>
        <row r="572">
          <cell r="B572">
            <v>3102</v>
          </cell>
          <cell r="C572">
            <v>55</v>
          </cell>
          <cell r="F572" t="str">
            <v>ПРС</v>
          </cell>
          <cell r="H572" t="e">
            <v>#N/A</v>
          </cell>
          <cell r="I572" t="str">
            <v>конс.</v>
          </cell>
          <cell r="J572" t="e">
            <v>#N/A</v>
          </cell>
          <cell r="K572">
            <v>0</v>
          </cell>
          <cell r="L572">
            <v>0</v>
          </cell>
          <cell r="M572">
            <v>0</v>
          </cell>
          <cell r="N572">
            <v>50</v>
          </cell>
          <cell r="O572">
            <v>4.0999999999999996</v>
          </cell>
          <cell r="P572">
            <v>90</v>
          </cell>
          <cell r="Q572">
            <v>50</v>
          </cell>
          <cell r="R572">
            <v>4.0999999999999996</v>
          </cell>
          <cell r="S572">
            <v>90</v>
          </cell>
          <cell r="T572" t="e">
            <v>#N/A</v>
          </cell>
          <cell r="U572" t="str">
            <v>ВЦД</v>
          </cell>
          <cell r="W572" t="str">
            <v>ВЦ "Элетропрогрев"</v>
          </cell>
          <cell r="AD572">
            <v>37831</v>
          </cell>
          <cell r="AE572">
            <v>37874</v>
          </cell>
        </row>
        <row r="573">
          <cell r="B573">
            <v>11026</v>
          </cell>
          <cell r="C573" t="str">
            <v>96б</v>
          </cell>
          <cell r="F573" t="str">
            <v>ПРС</v>
          </cell>
          <cell r="H573" t="str">
            <v>фонт</v>
          </cell>
          <cell r="I573" t="str">
            <v>бд</v>
          </cell>
          <cell r="J573">
            <v>34390</v>
          </cell>
          <cell r="K573">
            <v>0</v>
          </cell>
          <cell r="L573">
            <v>0</v>
          </cell>
          <cell r="M573">
            <v>0</v>
          </cell>
          <cell r="N573">
            <v>50</v>
          </cell>
          <cell r="O573">
            <v>7.3</v>
          </cell>
          <cell r="P573">
            <v>90</v>
          </cell>
          <cell r="Q573">
            <v>50</v>
          </cell>
          <cell r="R573">
            <v>4.0999999999999996</v>
          </cell>
          <cell r="S573">
            <v>90</v>
          </cell>
          <cell r="T573">
            <v>37812</v>
          </cell>
          <cell r="U573" t="str">
            <v>ВЦД</v>
          </cell>
          <cell r="W573" t="str">
            <v>ВЦ,см.вор/Э-50</v>
          </cell>
        </row>
        <row r="574">
          <cell r="B574">
            <v>5579</v>
          </cell>
          <cell r="C574">
            <v>115</v>
          </cell>
          <cell r="F574" t="str">
            <v>КРС</v>
          </cell>
          <cell r="H574" t="str">
            <v>Ф/Э</v>
          </cell>
          <cell r="I574" t="str">
            <v>конс.</v>
          </cell>
          <cell r="J574">
            <v>34883</v>
          </cell>
          <cell r="K574">
            <v>0</v>
          </cell>
          <cell r="L574">
            <v>0</v>
          </cell>
          <cell r="M574">
            <v>0</v>
          </cell>
          <cell r="N574">
            <v>50</v>
          </cell>
          <cell r="O574">
            <v>20.399999999999999</v>
          </cell>
          <cell r="P574">
            <v>50</v>
          </cell>
          <cell r="Q574">
            <v>50</v>
          </cell>
          <cell r="R574">
            <v>20.399999999999999</v>
          </cell>
          <cell r="S574">
            <v>50</v>
          </cell>
          <cell r="T574">
            <v>37813</v>
          </cell>
          <cell r="U574" t="str">
            <v>ГРП</v>
          </cell>
          <cell r="W574" t="str">
            <v>ВЦ,ВЗ,ИР ЮК-10,повт.ГРП ЮК-2,осв.</v>
          </cell>
        </row>
        <row r="575">
          <cell r="B575" t="str">
            <v>5484б</v>
          </cell>
          <cell r="C575">
            <v>115</v>
          </cell>
          <cell r="F575" t="str">
            <v>КРС</v>
          </cell>
          <cell r="H575" t="str">
            <v>ЭЦН</v>
          </cell>
          <cell r="I575" t="str">
            <v>дающая</v>
          </cell>
          <cell r="J575" t="e">
            <v>#REF!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37814</v>
          </cell>
          <cell r="U575" t="str">
            <v>нг</v>
          </cell>
          <cell r="W575" t="str">
            <v>перевод в ППД</v>
          </cell>
        </row>
        <row r="576">
          <cell r="B576">
            <v>5563</v>
          </cell>
          <cell r="C576">
            <v>119</v>
          </cell>
          <cell r="F576" t="str">
            <v>КРС</v>
          </cell>
          <cell r="H576" t="str">
            <v>ЭЦН</v>
          </cell>
          <cell r="I576" t="str">
            <v>бд</v>
          </cell>
          <cell r="J576">
            <v>36418</v>
          </cell>
          <cell r="K576">
            <v>0</v>
          </cell>
          <cell r="L576">
            <v>0</v>
          </cell>
          <cell r="M576">
            <v>0</v>
          </cell>
          <cell r="N576">
            <v>50</v>
          </cell>
          <cell r="O576">
            <v>6.1</v>
          </cell>
          <cell r="P576">
            <v>85</v>
          </cell>
          <cell r="Q576">
            <v>50</v>
          </cell>
          <cell r="R576">
            <v>6.1</v>
          </cell>
          <cell r="S576">
            <v>85</v>
          </cell>
          <cell r="T576">
            <v>37829</v>
          </cell>
          <cell r="U576" t="str">
            <v>ЛА</v>
          </cell>
          <cell r="W576" t="str">
            <v>Изв.ЭЦН,ПП ЮК-10</v>
          </cell>
        </row>
        <row r="577">
          <cell r="B577">
            <v>5469</v>
          </cell>
          <cell r="C577">
            <v>108</v>
          </cell>
          <cell r="F577" t="str">
            <v>КРС</v>
          </cell>
          <cell r="H577" t="str">
            <v>Ф/Э</v>
          </cell>
          <cell r="I577" t="str">
            <v>бд</v>
          </cell>
          <cell r="J577">
            <v>34303</v>
          </cell>
          <cell r="T577">
            <v>38679</v>
          </cell>
          <cell r="U577" t="str">
            <v>нг</v>
          </cell>
          <cell r="W577" t="str">
            <v>перевод в ППД</v>
          </cell>
        </row>
        <row r="578">
          <cell r="B578">
            <v>2925</v>
          </cell>
          <cell r="C578">
            <v>132</v>
          </cell>
          <cell r="F578" t="str">
            <v>КРС</v>
          </cell>
          <cell r="H578" t="str">
            <v>фон</v>
          </cell>
          <cell r="I578" t="str">
            <v>конс.</v>
          </cell>
          <cell r="J578">
            <v>34271</v>
          </cell>
          <cell r="K578">
            <v>0</v>
          </cell>
          <cell r="L578">
            <v>0</v>
          </cell>
          <cell r="M578">
            <v>0</v>
          </cell>
          <cell r="N578">
            <v>30</v>
          </cell>
          <cell r="O578">
            <v>7.3</v>
          </cell>
          <cell r="P578">
            <v>70</v>
          </cell>
          <cell r="Q578">
            <v>30</v>
          </cell>
          <cell r="R578">
            <v>7.3</v>
          </cell>
          <cell r="S578">
            <v>70</v>
          </cell>
          <cell r="T578">
            <v>37807</v>
          </cell>
          <cell r="U578" t="str">
            <v>ВВ</v>
          </cell>
          <cell r="W578" t="str">
            <v>ИР ЮК-10,ОПР</v>
          </cell>
        </row>
        <row r="579">
          <cell r="B579">
            <v>5242</v>
          </cell>
          <cell r="C579">
            <v>134</v>
          </cell>
          <cell r="F579" t="str">
            <v>КРС</v>
          </cell>
          <cell r="H579" t="str">
            <v>нагнет.</v>
          </cell>
          <cell r="I579" t="str">
            <v>под закачкой</v>
          </cell>
          <cell r="J579" t="e">
            <v>#REF!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37811</v>
          </cell>
          <cell r="U579" t="str">
            <v>нг</v>
          </cell>
          <cell r="W579" t="str">
            <v>Ревизия пакера ГИС-3</v>
          </cell>
        </row>
        <row r="580">
          <cell r="B580">
            <v>5267</v>
          </cell>
          <cell r="C580">
            <v>134</v>
          </cell>
          <cell r="F580" t="str">
            <v>КРС</v>
          </cell>
          <cell r="H580" t="str">
            <v>ШГН</v>
          </cell>
          <cell r="I580" t="str">
            <v>простой</v>
          </cell>
          <cell r="J580">
            <v>37798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37821</v>
          </cell>
          <cell r="U580" t="str">
            <v>нг</v>
          </cell>
          <cell r="W580" t="str">
            <v>перевод в ППД</v>
          </cell>
        </row>
        <row r="581">
          <cell r="B581">
            <v>5651</v>
          </cell>
          <cell r="C581">
            <v>124</v>
          </cell>
          <cell r="F581" t="str">
            <v>УПНП</v>
          </cell>
          <cell r="G581">
            <v>260</v>
          </cell>
          <cell r="H581" t="str">
            <v>ЭЦН</v>
          </cell>
          <cell r="I581" t="str">
            <v>конс.</v>
          </cell>
          <cell r="J581">
            <v>35433</v>
          </cell>
          <cell r="K581">
            <v>0</v>
          </cell>
          <cell r="L581">
            <v>0</v>
          </cell>
          <cell r="M581">
            <v>0</v>
          </cell>
          <cell r="N581">
            <v>65</v>
          </cell>
          <cell r="O581">
            <v>23.3</v>
          </cell>
          <cell r="P581">
            <v>56</v>
          </cell>
          <cell r="Q581">
            <v>65</v>
          </cell>
          <cell r="R581">
            <v>23.3</v>
          </cell>
          <cell r="S581">
            <v>55.7</v>
          </cell>
          <cell r="T581">
            <v>37572</v>
          </cell>
          <cell r="U581" t="str">
            <v>ОВП</v>
          </cell>
          <cell r="W581" t="str">
            <v>ВЦ,ГИС,РИР (ЗКЦ ЮК-11),ПП</v>
          </cell>
        </row>
        <row r="582">
          <cell r="B582">
            <v>5241</v>
          </cell>
          <cell r="C582">
            <v>134</v>
          </cell>
          <cell r="F582" t="str">
            <v>УПНПиКРС</v>
          </cell>
          <cell r="G582">
            <v>258</v>
          </cell>
          <cell r="H582" t="str">
            <v>ЭЦН</v>
          </cell>
          <cell r="I582" t="str">
            <v>бд</v>
          </cell>
          <cell r="J582">
            <v>34547</v>
          </cell>
          <cell r="K582">
            <v>21</v>
          </cell>
          <cell r="L582">
            <v>0.2</v>
          </cell>
          <cell r="M582">
            <v>99</v>
          </cell>
          <cell r="N582">
            <v>6</v>
          </cell>
          <cell r="O582">
            <v>3.7</v>
          </cell>
          <cell r="P582">
            <v>25</v>
          </cell>
          <cell r="Q582">
            <v>6</v>
          </cell>
          <cell r="R582">
            <v>3.7</v>
          </cell>
          <cell r="S582">
            <v>30</v>
          </cell>
          <cell r="T582">
            <v>37690</v>
          </cell>
          <cell r="U582" t="str">
            <v>бдп</v>
          </cell>
          <cell r="V582">
            <v>2</v>
          </cell>
          <cell r="W582" t="str">
            <v xml:space="preserve">ВЦ, ГИС-2 ( источ. обвод.), при подтверждении воды и герм. э/колонны  </v>
          </cell>
          <cell r="X582" t="str">
            <v>ЭП выполнен, ЭЦН с КРБК на забое</v>
          </cell>
          <cell r="Y582" t="str">
            <v xml:space="preserve">на забое ЭЦН-50/1550+103шт.60мм НКТ+кабель </v>
          </cell>
          <cell r="AD582">
            <v>37413</v>
          </cell>
          <cell r="AE582">
            <v>37461</v>
          </cell>
          <cell r="AF582">
            <v>48</v>
          </cell>
        </row>
        <row r="583">
          <cell r="B583">
            <v>5241</v>
          </cell>
          <cell r="C583">
            <v>134</v>
          </cell>
          <cell r="F583" t="str">
            <v>УПНПиКРС</v>
          </cell>
          <cell r="G583">
            <v>258</v>
          </cell>
          <cell r="H583" t="str">
            <v>ЭЦН</v>
          </cell>
          <cell r="I583" t="str">
            <v>бд</v>
          </cell>
          <cell r="J583">
            <v>34547</v>
          </cell>
          <cell r="K583">
            <v>21</v>
          </cell>
          <cell r="L583">
            <v>0.2</v>
          </cell>
          <cell r="M583">
            <v>99</v>
          </cell>
          <cell r="N583">
            <v>30</v>
          </cell>
          <cell r="O583">
            <v>12</v>
          </cell>
          <cell r="P583">
            <v>51</v>
          </cell>
          <cell r="Q583">
            <v>30</v>
          </cell>
          <cell r="R583">
            <v>12</v>
          </cell>
          <cell r="S583">
            <v>50.6</v>
          </cell>
          <cell r="T583">
            <v>37465</v>
          </cell>
          <cell r="U583" t="str">
            <v>ГРП</v>
          </cell>
          <cell r="V583">
            <v>2</v>
          </cell>
          <cell r="W583" t="str">
            <v>СО-каротаж, ПР к ГРП, ГРП ЮК-2, осв.</v>
          </cell>
          <cell r="X583" t="str">
            <v>ЭП выполнен, ЭЦН с КРБК на забое</v>
          </cell>
          <cell r="AD583" t="e">
            <v>#REF!</v>
          </cell>
          <cell r="AE583" t="e">
            <v>#REF!</v>
          </cell>
          <cell r="AF583">
            <v>12</v>
          </cell>
        </row>
        <row r="584">
          <cell r="B584">
            <v>5290</v>
          </cell>
          <cell r="C584">
            <v>133</v>
          </cell>
          <cell r="F584" t="str">
            <v>УПНПиКРС</v>
          </cell>
          <cell r="H584" t="str">
            <v>ШГН</v>
          </cell>
          <cell r="I584" t="str">
            <v>бд</v>
          </cell>
          <cell r="N584">
            <v>65</v>
          </cell>
          <cell r="O584">
            <v>37.1</v>
          </cell>
          <cell r="P584">
            <v>30</v>
          </cell>
          <cell r="Q584">
            <v>65</v>
          </cell>
          <cell r="R584">
            <v>37.1</v>
          </cell>
          <cell r="S584">
            <v>29.5</v>
          </cell>
          <cell r="T584">
            <v>37455</v>
          </cell>
          <cell r="U584" t="str">
            <v>ГРП</v>
          </cell>
          <cell r="W584" t="str">
            <v>ВЦ, РИР ЮК-10, ПР к ГРП, ГРП ЮК-2, осв.</v>
          </cell>
          <cell r="Y584" t="str">
            <v>ОЦ5.10.99</v>
          </cell>
          <cell r="AC584" t="str">
            <v/>
          </cell>
          <cell r="AD584">
            <v>37413</v>
          </cell>
          <cell r="AE584">
            <v>37447</v>
          </cell>
          <cell r="AF584">
            <v>34</v>
          </cell>
          <cell r="AG584">
            <v>-190964</v>
          </cell>
          <cell r="AH584">
            <v>-262108</v>
          </cell>
        </row>
        <row r="585">
          <cell r="B585">
            <v>5266</v>
          </cell>
          <cell r="C585">
            <v>134</v>
          </cell>
          <cell r="F585" t="str">
            <v>УПНПиКРС</v>
          </cell>
          <cell r="H585" t="str">
            <v>нагнет.</v>
          </cell>
          <cell r="I585" t="str">
            <v>бд</v>
          </cell>
          <cell r="N585">
            <v>50</v>
          </cell>
          <cell r="O585">
            <v>30</v>
          </cell>
          <cell r="P585">
            <v>26.5</v>
          </cell>
          <cell r="Q585">
            <v>50</v>
          </cell>
          <cell r="R585">
            <v>30</v>
          </cell>
          <cell r="S585">
            <v>25.9</v>
          </cell>
          <cell r="T585">
            <v>38102</v>
          </cell>
          <cell r="U585" t="str">
            <v>ГРП</v>
          </cell>
          <cell r="W585" t="str">
            <v>ОТСК, РИР ЮК-10, ПР к ГРП, ГРП ЮК-2, осв.</v>
          </cell>
          <cell r="AD585">
            <v>37409</v>
          </cell>
          <cell r="AE585">
            <v>37431</v>
          </cell>
          <cell r="AF585">
            <v>22</v>
          </cell>
          <cell r="AG585">
            <v>-1123080</v>
          </cell>
          <cell r="AH585">
            <v>-1871800</v>
          </cell>
        </row>
        <row r="586">
          <cell r="B586">
            <v>5266</v>
          </cell>
          <cell r="C586">
            <v>134</v>
          </cell>
          <cell r="F586" t="str">
            <v>УПНПиКРС</v>
          </cell>
          <cell r="H586" t="str">
            <v>нагнет.</v>
          </cell>
          <cell r="I586" t="str">
            <v>бд</v>
          </cell>
          <cell r="N586">
            <v>50</v>
          </cell>
          <cell r="O586">
            <v>30</v>
          </cell>
          <cell r="P586">
            <v>26.5</v>
          </cell>
          <cell r="Q586">
            <v>50</v>
          </cell>
          <cell r="R586">
            <v>30</v>
          </cell>
          <cell r="S586">
            <v>25.9</v>
          </cell>
          <cell r="T586">
            <v>37436</v>
          </cell>
          <cell r="U586" t="str">
            <v>ГРП</v>
          </cell>
          <cell r="W586" t="str">
            <v>ОТСК, РИР ЮК-10, ПР к ГРП, ГРП ЮК-2, осв.</v>
          </cell>
          <cell r="AD586">
            <v>37392</v>
          </cell>
          <cell r="AE586">
            <v>37412</v>
          </cell>
          <cell r="AF586">
            <v>20</v>
          </cell>
          <cell r="AG586" t="e">
            <v>#REF!</v>
          </cell>
          <cell r="AH586" t="e">
            <v>#REF!</v>
          </cell>
        </row>
        <row r="587">
          <cell r="B587">
            <v>5739</v>
          </cell>
          <cell r="C587">
            <v>127</v>
          </cell>
          <cell r="F587" t="str">
            <v>УПНПиКРС</v>
          </cell>
          <cell r="G587">
            <v>280</v>
          </cell>
          <cell r="H587" t="str">
            <v>нагнет.</v>
          </cell>
          <cell r="I587" t="str">
            <v>бд</v>
          </cell>
          <cell r="N587">
            <v>50</v>
          </cell>
          <cell r="O587">
            <v>11.4</v>
          </cell>
          <cell r="P587">
            <v>72</v>
          </cell>
          <cell r="Q587">
            <v>50</v>
          </cell>
          <cell r="R587">
            <v>11.4</v>
          </cell>
          <cell r="S587">
            <v>71.900000000000006</v>
          </cell>
          <cell r="T587">
            <v>37424</v>
          </cell>
          <cell r="U587" t="str">
            <v>ГРП</v>
          </cell>
          <cell r="AD587">
            <v>37387</v>
          </cell>
          <cell r="AE587">
            <v>37411</v>
          </cell>
          <cell r="AF587">
            <v>24</v>
          </cell>
        </row>
        <row r="588">
          <cell r="B588">
            <v>3055</v>
          </cell>
          <cell r="C588">
            <v>51</v>
          </cell>
          <cell r="F588" t="str">
            <v>УПНПиКРС</v>
          </cell>
          <cell r="H588" t="str">
            <v>нагнет.</v>
          </cell>
          <cell r="I588" t="str">
            <v>бд</v>
          </cell>
          <cell r="N588">
            <v>20</v>
          </cell>
          <cell r="O588">
            <v>12.2</v>
          </cell>
          <cell r="P588">
            <v>25</v>
          </cell>
          <cell r="Q588">
            <v>20</v>
          </cell>
          <cell r="R588">
            <v>12.2</v>
          </cell>
          <cell r="S588">
            <v>24.7</v>
          </cell>
          <cell r="T588">
            <v>37422</v>
          </cell>
          <cell r="U588" t="str">
            <v>ГРП</v>
          </cell>
          <cell r="W588" t="str">
            <v>ВЗ ИР ЮК-11, ПР к ГРП и ГРП ЮК-3</v>
          </cell>
        </row>
        <row r="589">
          <cell r="B589">
            <v>2963</v>
          </cell>
          <cell r="C589">
            <v>20</v>
          </cell>
          <cell r="F589" t="str">
            <v>УПНПиКРС</v>
          </cell>
          <cell r="G589">
            <v>291</v>
          </cell>
          <cell r="H589" t="str">
            <v>нагнет.</v>
          </cell>
          <cell r="I589" t="str">
            <v>конс.</v>
          </cell>
          <cell r="N589">
            <v>49</v>
          </cell>
          <cell r="O589">
            <v>37.9</v>
          </cell>
          <cell r="P589">
            <v>5</v>
          </cell>
          <cell r="Q589">
            <v>49</v>
          </cell>
          <cell r="R589">
            <v>37.9</v>
          </cell>
          <cell r="S589">
            <v>4.5</v>
          </cell>
          <cell r="T589">
            <v>37417</v>
          </cell>
          <cell r="U589" t="str">
            <v>ГРП</v>
          </cell>
          <cell r="W589" t="str">
            <v xml:space="preserve"> РИР ЮК-10, ПР к ГРП, ГРП ЮК-2, осв.</v>
          </cell>
          <cell r="AD589">
            <v>37384</v>
          </cell>
          <cell r="AE589">
            <v>37401</v>
          </cell>
          <cell r="AF589">
            <v>17</v>
          </cell>
        </row>
        <row r="590">
          <cell r="B590">
            <v>2820</v>
          </cell>
          <cell r="C590">
            <v>144</v>
          </cell>
          <cell r="F590" t="str">
            <v>УПНПиКРС</v>
          </cell>
          <cell r="H590" t="str">
            <v>ФОН</v>
          </cell>
          <cell r="I590" t="str">
            <v>действ.</v>
          </cell>
          <cell r="K590">
            <v>32</v>
          </cell>
          <cell r="L590">
            <v>21.4</v>
          </cell>
          <cell r="M590">
            <v>18</v>
          </cell>
          <cell r="N590">
            <v>40</v>
          </cell>
          <cell r="O590">
            <v>28.4</v>
          </cell>
          <cell r="P590">
            <v>13</v>
          </cell>
          <cell r="Q590">
            <v>8</v>
          </cell>
          <cell r="R590">
            <v>7</v>
          </cell>
          <cell r="S590">
            <v>-8</v>
          </cell>
          <cell r="T590">
            <v>37415</v>
          </cell>
          <cell r="U590" t="str">
            <v>опт</v>
          </cell>
          <cell r="W590" t="str">
            <v>Подъём пакера , осв.после ГРП, сп.Э-50</v>
          </cell>
          <cell r="AD590">
            <v>37384</v>
          </cell>
          <cell r="AE590">
            <v>37408</v>
          </cell>
          <cell r="AF590">
            <v>24</v>
          </cell>
          <cell r="AG590" t="e">
            <v>#REF!</v>
          </cell>
          <cell r="AH590" t="e">
            <v>#REF!</v>
          </cell>
        </row>
        <row r="591">
          <cell r="B591">
            <v>5242</v>
          </cell>
          <cell r="C591">
            <v>134</v>
          </cell>
          <cell r="F591" t="str">
            <v>УПНПиКРС</v>
          </cell>
          <cell r="H591" t="str">
            <v>ШГН</v>
          </cell>
          <cell r="I591" t="str">
            <v>конс.</v>
          </cell>
          <cell r="N591">
            <v>40</v>
          </cell>
          <cell r="O591">
            <v>28.4</v>
          </cell>
          <cell r="P591">
            <v>13</v>
          </cell>
          <cell r="Q591">
            <v>40</v>
          </cell>
          <cell r="R591">
            <v>28.4</v>
          </cell>
          <cell r="S591">
            <v>12.3</v>
          </cell>
          <cell r="T591">
            <v>37412</v>
          </cell>
          <cell r="V591">
            <v>3</v>
          </cell>
          <cell r="W591" t="str">
            <v>ВЦ, РИР ЮК-10, ПР к ГРП, ГРП ЮК-2, осв.</v>
          </cell>
          <cell r="Y591" t="str">
            <v>ВУК(-)</v>
          </cell>
          <cell r="AD591">
            <v>37329</v>
          </cell>
          <cell r="AE591">
            <v>37382</v>
          </cell>
          <cell r="AF591">
            <v>53</v>
          </cell>
          <cell r="AG591">
            <v>1470</v>
          </cell>
          <cell r="AH591">
            <v>2450</v>
          </cell>
        </row>
        <row r="592">
          <cell r="B592">
            <v>5218</v>
          </cell>
          <cell r="C592">
            <v>134</v>
          </cell>
          <cell r="F592" t="str">
            <v>УПНПиКРС</v>
          </cell>
          <cell r="G592">
            <v>245</v>
          </cell>
          <cell r="H592" t="str">
            <v>ШГН</v>
          </cell>
          <cell r="I592" t="str">
            <v>конс.</v>
          </cell>
          <cell r="J592">
            <v>32843</v>
          </cell>
          <cell r="N592">
            <v>50</v>
          </cell>
          <cell r="O592">
            <v>30</v>
          </cell>
          <cell r="P592">
            <v>26.5</v>
          </cell>
          <cell r="Q592">
            <v>50</v>
          </cell>
          <cell r="R592">
            <v>30</v>
          </cell>
          <cell r="S592">
            <v>25.9</v>
          </cell>
          <cell r="T592">
            <v>37407</v>
          </cell>
          <cell r="U592" t="str">
            <v>ГРП</v>
          </cell>
          <cell r="V592">
            <v>2</v>
          </cell>
          <cell r="W592" t="str">
            <v>ВЦ, ИР ЮК-10, ПР к ГРП и ГРП ЮК-2-3</v>
          </cell>
          <cell r="Y592" t="str">
            <v>Обрыв МСУ-400+ 1485м. Проволки ВЦ сделал э/пр.(февр.02), цирк.(+)</v>
          </cell>
          <cell r="AD592">
            <v>37362</v>
          </cell>
          <cell r="AE592">
            <v>37384</v>
          </cell>
          <cell r="AF592">
            <v>22</v>
          </cell>
          <cell r="AG592">
            <v>940</v>
          </cell>
          <cell r="AH592">
            <v>-456</v>
          </cell>
        </row>
        <row r="593">
          <cell r="B593">
            <v>5483</v>
          </cell>
          <cell r="C593">
            <v>115</v>
          </cell>
          <cell r="F593" t="str">
            <v>УПНПиКРС</v>
          </cell>
          <cell r="G593">
            <v>250</v>
          </cell>
          <cell r="H593" t="str">
            <v>ЭЦН</v>
          </cell>
          <cell r="I593" t="str">
            <v>конс.</v>
          </cell>
          <cell r="J593">
            <v>34274</v>
          </cell>
          <cell r="K593">
            <v>30</v>
          </cell>
          <cell r="L593">
            <v>23.5</v>
          </cell>
          <cell r="M593">
            <v>4</v>
          </cell>
          <cell r="N593">
            <v>30</v>
          </cell>
          <cell r="O593">
            <v>22.1</v>
          </cell>
          <cell r="P593">
            <v>9.5</v>
          </cell>
          <cell r="Q593">
            <v>30</v>
          </cell>
          <cell r="R593">
            <v>22.1</v>
          </cell>
          <cell r="S593">
            <v>9.1</v>
          </cell>
          <cell r="T593">
            <v>37393</v>
          </cell>
          <cell r="U593" t="str">
            <v>ГРП</v>
          </cell>
          <cell r="V593">
            <v>3</v>
          </cell>
          <cell r="W593" t="str">
            <v xml:space="preserve"> пр к ГРП, ГРП</v>
          </cell>
          <cell r="AD593">
            <v>37355</v>
          </cell>
          <cell r="AE593">
            <v>37376</v>
          </cell>
          <cell r="AF593">
            <v>21</v>
          </cell>
          <cell r="AG593">
            <v>120</v>
          </cell>
          <cell r="AH593">
            <v>456</v>
          </cell>
        </row>
        <row r="594">
          <cell r="B594">
            <v>5425</v>
          </cell>
          <cell r="C594">
            <v>102</v>
          </cell>
          <cell r="F594" t="str">
            <v>УПНПиКРС</v>
          </cell>
          <cell r="G594">
            <v>230</v>
          </cell>
          <cell r="H594" t="str">
            <v>ШГН</v>
          </cell>
          <cell r="I594" t="str">
            <v>действ.</v>
          </cell>
          <cell r="J594">
            <v>37355</v>
          </cell>
          <cell r="K594">
            <v>12</v>
          </cell>
          <cell r="L594">
            <v>9.5</v>
          </cell>
          <cell r="M594">
            <v>3</v>
          </cell>
          <cell r="N594">
            <v>23</v>
          </cell>
          <cell r="O594">
            <v>17.899999999999999</v>
          </cell>
          <cell r="P594">
            <v>4.5</v>
          </cell>
          <cell r="Q594">
            <v>11</v>
          </cell>
          <cell r="R594">
            <v>8.4</v>
          </cell>
          <cell r="S594">
            <v>5.7</v>
          </cell>
          <cell r="T594">
            <v>38097</v>
          </cell>
          <cell r="U594" t="str">
            <v>опт</v>
          </cell>
          <cell r="V594">
            <v>2</v>
          </cell>
          <cell r="W594" t="str">
            <v>См.НВ-44/Э-30</v>
          </cell>
          <cell r="AD594">
            <v>37365</v>
          </cell>
          <cell r="AE594">
            <v>37379</v>
          </cell>
          <cell r="AF594">
            <v>14</v>
          </cell>
          <cell r="AG594">
            <v>1560</v>
          </cell>
          <cell r="AH594">
            <v>2600</v>
          </cell>
        </row>
        <row r="595">
          <cell r="B595" t="str">
            <v>5321б</v>
          </cell>
          <cell r="C595">
            <v>135</v>
          </cell>
          <cell r="F595" t="str">
            <v>УПНПиКРС</v>
          </cell>
          <cell r="G595">
            <v>245</v>
          </cell>
          <cell r="H595" t="str">
            <v>ШГН</v>
          </cell>
          <cell r="I595" t="str">
            <v>бд</v>
          </cell>
          <cell r="J595">
            <v>37681</v>
          </cell>
          <cell r="K595">
            <v>8</v>
          </cell>
          <cell r="L595">
            <v>4.9000000000000004</v>
          </cell>
          <cell r="M595">
            <v>25</v>
          </cell>
          <cell r="N595">
            <v>8</v>
          </cell>
          <cell r="O595">
            <v>4.9000000000000004</v>
          </cell>
          <cell r="P595">
            <v>25</v>
          </cell>
          <cell r="Q595">
            <v>8</v>
          </cell>
          <cell r="R595">
            <v>4.9000000000000004</v>
          </cell>
          <cell r="S595">
            <v>24.4</v>
          </cell>
          <cell r="T595">
            <v>37763</v>
          </cell>
          <cell r="U595" t="str">
            <v>вц</v>
          </cell>
          <cell r="V595">
            <v>2</v>
          </cell>
          <cell r="W595" t="str">
            <v>вц</v>
          </cell>
          <cell r="AD595">
            <v>37352</v>
          </cell>
          <cell r="AE595">
            <v>37363</v>
          </cell>
          <cell r="AF595">
            <v>11</v>
          </cell>
        </row>
        <row r="596">
          <cell r="B596">
            <v>5800</v>
          </cell>
          <cell r="C596">
            <v>141</v>
          </cell>
          <cell r="F596" t="str">
            <v>УПНПиКРС</v>
          </cell>
          <cell r="G596">
            <v>287</v>
          </cell>
          <cell r="H596" t="str">
            <v>нагнет.</v>
          </cell>
          <cell r="I596" t="str">
            <v>бд</v>
          </cell>
          <cell r="J596">
            <v>36641</v>
          </cell>
          <cell r="K596">
            <v>150</v>
          </cell>
          <cell r="N596">
            <v>150</v>
          </cell>
          <cell r="Q596">
            <v>150</v>
          </cell>
          <cell r="T596">
            <v>37366</v>
          </cell>
          <cell r="V596">
            <v>2</v>
          </cell>
          <cell r="W596" t="str">
            <v>Ревизия пакера</v>
          </cell>
          <cell r="AD596">
            <v>37194</v>
          </cell>
          <cell r="AE596">
            <v>37345</v>
          </cell>
          <cell r="AF596">
            <v>151</v>
          </cell>
          <cell r="AG596" t="e">
            <v>#REF!</v>
          </cell>
          <cell r="AH596" t="e">
            <v>#REF!</v>
          </cell>
        </row>
        <row r="597">
          <cell r="B597">
            <v>5418</v>
          </cell>
          <cell r="C597">
            <v>109</v>
          </cell>
          <cell r="F597" t="str">
            <v>УПНПиКРС</v>
          </cell>
          <cell r="G597">
            <v>275</v>
          </cell>
          <cell r="H597" t="str">
            <v>ЭЦН</v>
          </cell>
          <cell r="I597" t="str">
            <v>бд</v>
          </cell>
          <cell r="J597">
            <v>35823</v>
          </cell>
          <cell r="K597">
            <v>30</v>
          </cell>
          <cell r="L597">
            <v>4.2</v>
          </cell>
          <cell r="M597">
            <v>83</v>
          </cell>
          <cell r="N597">
            <v>32</v>
          </cell>
          <cell r="O597">
            <v>7.8</v>
          </cell>
          <cell r="P597">
            <v>70</v>
          </cell>
          <cell r="Q597">
            <v>32</v>
          </cell>
          <cell r="R597">
            <v>7.8</v>
          </cell>
          <cell r="S597">
            <v>69.900000000000006</v>
          </cell>
          <cell r="T597">
            <v>37356</v>
          </cell>
          <cell r="U597" t="str">
            <v>ГРП</v>
          </cell>
          <cell r="V597">
            <v>2</v>
          </cell>
          <cell r="W597" t="str">
            <v>ВЦ. РИР ЮК-11. ПП ЮК-10. ГРП</v>
          </cell>
          <cell r="AD597">
            <v>37285</v>
          </cell>
          <cell r="AE597">
            <v>37343</v>
          </cell>
          <cell r="AF597">
            <v>58</v>
          </cell>
          <cell r="AG597" t="e">
            <v>#REF!</v>
          </cell>
          <cell r="AH597" t="e">
            <v>#REF!</v>
          </cell>
        </row>
        <row r="598">
          <cell r="B598">
            <v>2533</v>
          </cell>
          <cell r="C598">
            <v>150</v>
          </cell>
          <cell r="F598" t="str">
            <v>УПНПиКРС</v>
          </cell>
          <cell r="G598">
            <v>250</v>
          </cell>
          <cell r="H598" t="str">
            <v>ШГН</v>
          </cell>
          <cell r="I598" t="str">
            <v>бд</v>
          </cell>
          <cell r="K598">
            <v>6</v>
          </cell>
          <cell r="L598">
            <v>0.5</v>
          </cell>
          <cell r="M598">
            <v>90</v>
          </cell>
          <cell r="N598">
            <v>55</v>
          </cell>
          <cell r="O598">
            <v>29.6</v>
          </cell>
          <cell r="P598">
            <v>34</v>
          </cell>
          <cell r="Q598">
            <v>55</v>
          </cell>
          <cell r="R598">
            <v>29.6</v>
          </cell>
          <cell r="S598">
            <v>33.6</v>
          </cell>
          <cell r="T598">
            <v>37351</v>
          </cell>
          <cell r="U598" t="str">
            <v>ГРП</v>
          </cell>
          <cell r="V598">
            <v>2</v>
          </cell>
          <cell r="W598" t="str">
            <v>ИР ЮК-11. ПП ЮК-10. ГРП</v>
          </cell>
          <cell r="X598" t="str">
            <v>нет СК и карточки?</v>
          </cell>
          <cell r="AD598">
            <v>37323</v>
          </cell>
          <cell r="AE598">
            <v>37351</v>
          </cell>
          <cell r="AF598">
            <v>28</v>
          </cell>
          <cell r="AG598" t="e">
            <v>#REF!</v>
          </cell>
          <cell r="AH598" t="e">
            <v>#REF!</v>
          </cell>
        </row>
        <row r="599">
          <cell r="B599">
            <v>2993</v>
          </cell>
          <cell r="C599">
            <v>42</v>
          </cell>
          <cell r="F599" t="str">
            <v>УПНПиКРС</v>
          </cell>
          <cell r="G599">
            <v>250</v>
          </cell>
          <cell r="H599" t="str">
            <v>ШГН</v>
          </cell>
          <cell r="I599" t="str">
            <v>бд</v>
          </cell>
          <cell r="J599">
            <v>35217</v>
          </cell>
          <cell r="K599">
            <v>2</v>
          </cell>
          <cell r="L599">
            <v>0.2</v>
          </cell>
          <cell r="M599">
            <v>86</v>
          </cell>
          <cell r="N599">
            <v>36</v>
          </cell>
          <cell r="O599">
            <v>26.7</v>
          </cell>
          <cell r="P599">
            <v>9</v>
          </cell>
          <cell r="Q599">
            <v>36</v>
          </cell>
          <cell r="R599">
            <v>26.7</v>
          </cell>
          <cell r="S599">
            <v>8.4</v>
          </cell>
          <cell r="T599">
            <v>37350</v>
          </cell>
          <cell r="U599" t="str">
            <v>ГРП</v>
          </cell>
          <cell r="V599">
            <v>2</v>
          </cell>
          <cell r="W599" t="str">
            <v>ВЗ. РИР ЮК-10. ГИС-2. ГРП ЮК-4-5</v>
          </cell>
          <cell r="X599" t="str">
            <v>отсутствие аварийного инструмента</v>
          </cell>
          <cell r="AD599">
            <v>37302</v>
          </cell>
          <cell r="AE599">
            <v>37334</v>
          </cell>
          <cell r="AF599">
            <v>32</v>
          </cell>
          <cell r="AG599">
            <v>24</v>
          </cell>
          <cell r="AH599" t="e">
            <v>#REF!</v>
          </cell>
        </row>
        <row r="600">
          <cell r="B600">
            <v>2787</v>
          </cell>
          <cell r="C600">
            <v>145</v>
          </cell>
          <cell r="F600" t="str">
            <v>УПНПиКРС</v>
          </cell>
          <cell r="G600">
            <v>250</v>
          </cell>
          <cell r="H600" t="str">
            <v>ЭЦН</v>
          </cell>
          <cell r="I600" t="str">
            <v>действ.</v>
          </cell>
          <cell r="J600">
            <v>33786</v>
          </cell>
          <cell r="K600">
            <v>16</v>
          </cell>
          <cell r="L600">
            <v>12.4</v>
          </cell>
          <cell r="M600">
            <v>5</v>
          </cell>
          <cell r="N600">
            <v>25</v>
          </cell>
          <cell r="O600">
            <v>14.3</v>
          </cell>
          <cell r="P600">
            <v>30</v>
          </cell>
          <cell r="Q600">
            <v>9</v>
          </cell>
          <cell r="R600">
            <v>1.9</v>
          </cell>
          <cell r="S600">
            <v>73.900000000000006</v>
          </cell>
          <cell r="V600">
            <v>1</v>
          </cell>
          <cell r="W600" t="str">
            <v>Срыв пакера, ГДИ, сп.ЭЦН</v>
          </cell>
          <cell r="AD600">
            <v>37276</v>
          </cell>
          <cell r="AE600">
            <v>37292</v>
          </cell>
          <cell r="AF600">
            <v>16</v>
          </cell>
          <cell r="AG600">
            <v>192</v>
          </cell>
          <cell r="AH600">
            <v>640</v>
          </cell>
        </row>
        <row r="601">
          <cell r="B601" t="str">
            <v>5845б</v>
          </cell>
          <cell r="C601" t="str">
            <v>168б</v>
          </cell>
          <cell r="F601" t="str">
            <v>УПНПиКРС</v>
          </cell>
          <cell r="G601">
            <v>253</v>
          </cell>
          <cell r="H601" t="str">
            <v>ЭЦН</v>
          </cell>
          <cell r="I601" t="str">
            <v>действ.</v>
          </cell>
          <cell r="K601">
            <v>63</v>
          </cell>
          <cell r="L601">
            <v>4.5999999999999996</v>
          </cell>
          <cell r="M601">
            <v>91</v>
          </cell>
          <cell r="N601">
            <v>93</v>
          </cell>
          <cell r="O601">
            <v>7.6</v>
          </cell>
          <cell r="P601">
            <v>90</v>
          </cell>
          <cell r="Q601">
            <v>30</v>
          </cell>
          <cell r="R601">
            <v>3</v>
          </cell>
          <cell r="S601">
            <v>87.7</v>
          </cell>
          <cell r="T601">
            <v>37338</v>
          </cell>
          <cell r="U601" t="str">
            <v>опт</v>
          </cell>
          <cell r="V601">
            <v>2</v>
          </cell>
          <cell r="AG601">
            <v>-869729</v>
          </cell>
          <cell r="AH601">
            <v>-3051680</v>
          </cell>
        </row>
        <row r="602">
          <cell r="B602" t="str">
            <v>5845б</v>
          </cell>
          <cell r="C602" t="str">
            <v>168б</v>
          </cell>
          <cell r="F602" t="str">
            <v>УПНПиКРС</v>
          </cell>
          <cell r="G602">
            <v>253</v>
          </cell>
          <cell r="H602" t="str">
            <v>ЭЦН</v>
          </cell>
          <cell r="I602" t="str">
            <v>конс.</v>
          </cell>
          <cell r="J602">
            <v>35401</v>
          </cell>
          <cell r="N602">
            <v>93</v>
          </cell>
          <cell r="O602">
            <v>10.6</v>
          </cell>
          <cell r="P602">
            <v>86</v>
          </cell>
          <cell r="Q602">
            <v>93</v>
          </cell>
          <cell r="R602">
            <v>10.6</v>
          </cell>
          <cell r="S602">
            <v>85.9</v>
          </cell>
          <cell r="T602">
            <v>37317</v>
          </cell>
          <cell r="U602" t="str">
            <v>ГРП</v>
          </cell>
          <cell r="V602">
            <v>2</v>
          </cell>
          <cell r="AD602">
            <v>37254</v>
          </cell>
          <cell r="AE602">
            <v>37294</v>
          </cell>
          <cell r="AF602">
            <v>40</v>
          </cell>
          <cell r="AG602">
            <v>144</v>
          </cell>
          <cell r="AH602">
            <v>-456</v>
          </cell>
        </row>
        <row r="603">
          <cell r="B603">
            <v>5425</v>
          </cell>
          <cell r="C603">
            <v>102</v>
          </cell>
          <cell r="F603" t="str">
            <v>УПНПиКРС</v>
          </cell>
          <cell r="G603">
            <v>230</v>
          </cell>
          <cell r="H603" t="str">
            <v>ЭЦН</v>
          </cell>
          <cell r="I603" t="str">
            <v>бд</v>
          </cell>
          <cell r="K603">
            <v>73</v>
          </cell>
          <cell r="L603">
            <v>1.8</v>
          </cell>
          <cell r="M603">
            <v>97</v>
          </cell>
          <cell r="N603">
            <v>25</v>
          </cell>
          <cell r="O603">
            <v>19.399999999999999</v>
          </cell>
          <cell r="P603">
            <v>5</v>
          </cell>
          <cell r="Q603">
            <v>25</v>
          </cell>
          <cell r="R603">
            <v>19.399999999999999</v>
          </cell>
          <cell r="S603">
            <v>4.2</v>
          </cell>
          <cell r="T603">
            <v>37296</v>
          </cell>
          <cell r="U603" t="str">
            <v>ГРП</v>
          </cell>
          <cell r="V603">
            <v>2</v>
          </cell>
          <cell r="W603" t="str">
            <v xml:space="preserve"> ИР ЮК-10, ПР к ГРП и ГРП ЮК-2-3 </v>
          </cell>
          <cell r="AD603">
            <v>37190</v>
          </cell>
          <cell r="AE603">
            <v>37254</v>
          </cell>
          <cell r="AF603">
            <v>64</v>
          </cell>
          <cell r="AG603" t="e">
            <v>#REF!</v>
          </cell>
          <cell r="AH603" t="e">
            <v>#REF!</v>
          </cell>
        </row>
        <row r="604">
          <cell r="B604">
            <v>2720</v>
          </cell>
          <cell r="C604">
            <v>166</v>
          </cell>
          <cell r="F604" t="str">
            <v>ЗАО "УПКРС"</v>
          </cell>
          <cell r="G604">
            <v>265</v>
          </cell>
          <cell r="H604" t="str">
            <v>ШГН</v>
          </cell>
          <cell r="I604" t="str">
            <v>действ.</v>
          </cell>
          <cell r="K604">
            <v>16</v>
          </cell>
          <cell r="L604">
            <v>12</v>
          </cell>
          <cell r="M604">
            <v>8</v>
          </cell>
          <cell r="N604">
            <v>30</v>
          </cell>
          <cell r="O604">
            <v>13.7</v>
          </cell>
          <cell r="P604">
            <v>44</v>
          </cell>
          <cell r="Q604">
            <v>14</v>
          </cell>
          <cell r="R604">
            <v>1.7</v>
          </cell>
          <cell r="S604">
            <v>85</v>
          </cell>
          <cell r="T604">
            <v>37294</v>
          </cell>
          <cell r="U604" t="str">
            <v>опт</v>
          </cell>
          <cell r="V604">
            <v>2</v>
          </cell>
          <cell r="W604" t="str">
            <v>Опт.Н-44/Э-30</v>
          </cell>
          <cell r="AD604">
            <v>37275</v>
          </cell>
          <cell r="AE604">
            <v>37294</v>
          </cell>
          <cell r="AF604">
            <v>19</v>
          </cell>
          <cell r="AG604">
            <v>144</v>
          </cell>
          <cell r="AH604">
            <v>360</v>
          </cell>
        </row>
        <row r="605">
          <cell r="B605">
            <v>5515</v>
          </cell>
          <cell r="C605">
            <v>115</v>
          </cell>
          <cell r="F605" t="str">
            <v>УПНПиКРС</v>
          </cell>
          <cell r="G605">
            <v>240</v>
          </cell>
          <cell r="H605" t="str">
            <v>ЭЦН</v>
          </cell>
          <cell r="I605" t="str">
            <v>конс.</v>
          </cell>
          <cell r="J605">
            <v>33910</v>
          </cell>
          <cell r="N605">
            <v>36</v>
          </cell>
          <cell r="O605">
            <v>25.8</v>
          </cell>
          <cell r="P605">
            <v>12</v>
          </cell>
          <cell r="Q605">
            <v>36</v>
          </cell>
          <cell r="R605">
            <v>25.8</v>
          </cell>
          <cell r="S605">
            <v>11.5</v>
          </cell>
          <cell r="T605">
            <v>37291</v>
          </cell>
          <cell r="U605" t="str">
            <v>ГРП</v>
          </cell>
          <cell r="V605">
            <v>2</v>
          </cell>
          <cell r="W605" t="str">
            <v>ВЦ, ИР ЮК-10, ПР к ГРП и ГРП ЮК-2-3 Сваб</v>
          </cell>
          <cell r="AG605">
            <v>-372850</v>
          </cell>
          <cell r="AH605">
            <v>-559275</v>
          </cell>
        </row>
        <row r="606">
          <cell r="B606">
            <v>5315</v>
          </cell>
          <cell r="C606">
            <v>133</v>
          </cell>
          <cell r="H606" t="str">
            <v>ШГН</v>
          </cell>
          <cell r="I606" t="str">
            <v>бд</v>
          </cell>
          <cell r="N606">
            <v>15</v>
          </cell>
          <cell r="O606">
            <v>10</v>
          </cell>
          <cell r="P606">
            <v>18</v>
          </cell>
          <cell r="Q606">
            <v>15</v>
          </cell>
          <cell r="R606">
            <v>10</v>
          </cell>
          <cell r="S606">
            <v>17.7</v>
          </cell>
          <cell r="T606">
            <v>37285</v>
          </cell>
          <cell r="U606" t="str">
            <v>ВЦД</v>
          </cell>
          <cell r="W606" t="str">
            <v>ВЦ</v>
          </cell>
          <cell r="AG606">
            <v>-74566</v>
          </cell>
          <cell r="AH606">
            <v>-745660</v>
          </cell>
        </row>
        <row r="607">
          <cell r="B607">
            <v>5560</v>
          </cell>
          <cell r="C607" t="str">
            <v>119б</v>
          </cell>
          <cell r="F607" t="str">
            <v>УПНПиКРС</v>
          </cell>
          <cell r="G607">
            <v>265</v>
          </cell>
          <cell r="H607" t="str">
            <v>ШГН</v>
          </cell>
          <cell r="I607" t="str">
            <v>бд</v>
          </cell>
          <cell r="J607">
            <v>36544</v>
          </cell>
          <cell r="K607">
            <v>0</v>
          </cell>
          <cell r="L607">
            <v>0</v>
          </cell>
          <cell r="M607">
            <v>0</v>
          </cell>
          <cell r="N607">
            <v>80</v>
          </cell>
          <cell r="O607">
            <v>24.8</v>
          </cell>
          <cell r="P607">
            <v>62</v>
          </cell>
          <cell r="Q607">
            <v>80</v>
          </cell>
          <cell r="R607">
            <v>24.8</v>
          </cell>
          <cell r="S607">
            <v>61.7</v>
          </cell>
          <cell r="T607">
            <v>38185</v>
          </cell>
          <cell r="U607" t="str">
            <v>ГРП</v>
          </cell>
          <cell r="W607" t="str">
            <v>ПП.ГРП ЮК-10.Сп.Э-80</v>
          </cell>
          <cell r="X607" t="str">
            <v>ВЦ субподрядом</v>
          </cell>
          <cell r="AG607">
            <v>-164019</v>
          </cell>
          <cell r="AH607">
            <v>-484601</v>
          </cell>
        </row>
        <row r="608">
          <cell r="B608">
            <v>2979</v>
          </cell>
          <cell r="C608">
            <v>50</v>
          </cell>
          <cell r="H608" t="str">
            <v>ШГН</v>
          </cell>
          <cell r="I608" t="str">
            <v>действ.</v>
          </cell>
          <cell r="K608">
            <v>20</v>
          </cell>
          <cell r="L608">
            <v>10.6</v>
          </cell>
          <cell r="M608">
            <v>35</v>
          </cell>
          <cell r="N608">
            <v>33</v>
          </cell>
          <cell r="O608">
            <v>15</v>
          </cell>
          <cell r="P608">
            <v>44.3</v>
          </cell>
          <cell r="Q608">
            <v>13</v>
          </cell>
          <cell r="R608">
            <v>4.4000000000000004</v>
          </cell>
          <cell r="S608">
            <v>58.2</v>
          </cell>
          <cell r="T608">
            <v>37277</v>
          </cell>
          <cell r="U608" t="str">
            <v>опт</v>
          </cell>
          <cell r="W608" t="str">
            <v>опт.Н-57/Э-45</v>
          </cell>
          <cell r="AD608">
            <v>37242</v>
          </cell>
          <cell r="AE608">
            <v>37254</v>
          </cell>
          <cell r="AF608">
            <v>12</v>
          </cell>
        </row>
        <row r="609">
          <cell r="B609">
            <v>4212</v>
          </cell>
          <cell r="C609">
            <v>311</v>
          </cell>
          <cell r="H609" t="str">
            <v>ЭЦН</v>
          </cell>
          <cell r="I609" t="str">
            <v>действ.</v>
          </cell>
          <cell r="K609">
            <v>60</v>
          </cell>
          <cell r="L609">
            <v>0.5</v>
          </cell>
          <cell r="M609">
            <v>99</v>
          </cell>
          <cell r="N609">
            <v>80</v>
          </cell>
          <cell r="O609">
            <v>2</v>
          </cell>
          <cell r="P609">
            <v>97</v>
          </cell>
          <cell r="Q609">
            <v>20</v>
          </cell>
          <cell r="R609">
            <v>1.5</v>
          </cell>
          <cell r="S609">
            <v>90.7</v>
          </cell>
          <cell r="T609">
            <v>37277</v>
          </cell>
          <cell r="U609" t="str">
            <v>опт</v>
          </cell>
          <cell r="W609" t="str">
            <v>Опт.Э-50/Э-80</v>
          </cell>
          <cell r="Y609" t="str">
            <v>Полёт НКТ и НГН-44</v>
          </cell>
          <cell r="AD609">
            <v>37190</v>
          </cell>
          <cell r="AE609">
            <v>37254</v>
          </cell>
          <cell r="AF609">
            <v>64</v>
          </cell>
          <cell r="AG609">
            <v>-447216</v>
          </cell>
          <cell r="AH609">
            <v>-633556</v>
          </cell>
        </row>
        <row r="610">
          <cell r="B610">
            <v>2720</v>
          </cell>
          <cell r="C610">
            <v>166</v>
          </cell>
          <cell r="F610" t="str">
            <v>ЗАО "УПКРС"</v>
          </cell>
          <cell r="G610">
            <v>265</v>
          </cell>
          <cell r="H610" t="str">
            <v>ШГН</v>
          </cell>
          <cell r="I610" t="str">
            <v>бд</v>
          </cell>
          <cell r="J610">
            <v>35746</v>
          </cell>
          <cell r="N610">
            <v>17</v>
          </cell>
          <cell r="O610">
            <v>12</v>
          </cell>
          <cell r="P610">
            <v>13.5</v>
          </cell>
          <cell r="Q610">
            <v>17</v>
          </cell>
          <cell r="R610">
            <v>12</v>
          </cell>
          <cell r="S610">
            <v>12.9</v>
          </cell>
          <cell r="T610">
            <v>37268</v>
          </cell>
          <cell r="U610" t="str">
            <v>ГРП</v>
          </cell>
          <cell r="W610" t="str">
            <v>ВЦ. Извлечение НКТ с НГН-44. ГРП ЮК-10</v>
          </cell>
          <cell r="AG610">
            <v>-869729</v>
          </cell>
          <cell r="AH610">
            <v>-3051680</v>
          </cell>
        </row>
        <row r="611">
          <cell r="B611">
            <v>2722</v>
          </cell>
          <cell r="C611">
            <v>166</v>
          </cell>
          <cell r="F611" t="str">
            <v>КРС</v>
          </cell>
          <cell r="G611">
            <v>260</v>
          </cell>
          <cell r="H611" t="str">
            <v>ШГН</v>
          </cell>
          <cell r="I611" t="str">
            <v>бд</v>
          </cell>
          <cell r="K611">
            <v>0</v>
          </cell>
          <cell r="L611">
            <v>0</v>
          </cell>
          <cell r="M611">
            <v>0</v>
          </cell>
          <cell r="N611">
            <v>80</v>
          </cell>
          <cell r="O611">
            <v>22.8</v>
          </cell>
          <cell r="P611">
            <v>65</v>
          </cell>
          <cell r="Q611">
            <v>80</v>
          </cell>
          <cell r="R611">
            <v>22.8</v>
          </cell>
          <cell r="S611">
            <v>64.8</v>
          </cell>
          <cell r="T611">
            <v>38146</v>
          </cell>
          <cell r="U611" t="str">
            <v>ГРП</v>
          </cell>
          <cell r="W611" t="str">
            <v>ПР ГРП ЮК-10,ГИС,пр.КОПС, повт. ГРП. Сп.Э-80</v>
          </cell>
          <cell r="AD611">
            <v>38108</v>
          </cell>
          <cell r="AE611">
            <v>38141</v>
          </cell>
          <cell r="AG611" t="e">
            <v>#REF!</v>
          </cell>
          <cell r="AH611" t="e">
            <v>#REF!</v>
          </cell>
        </row>
        <row r="612">
          <cell r="B612">
            <v>4123</v>
          </cell>
          <cell r="C612">
            <v>314</v>
          </cell>
          <cell r="H612" t="str">
            <v>ШГН</v>
          </cell>
          <cell r="I612" t="str">
            <v>конс.</v>
          </cell>
          <cell r="N612">
            <v>5</v>
          </cell>
          <cell r="O612">
            <v>2</v>
          </cell>
          <cell r="P612">
            <v>49.8</v>
          </cell>
          <cell r="Q612">
            <v>5</v>
          </cell>
          <cell r="R612">
            <v>2</v>
          </cell>
          <cell r="S612">
            <v>50.6</v>
          </cell>
          <cell r="T612">
            <v>37260</v>
          </cell>
          <cell r="U612" t="str">
            <v>ОВП</v>
          </cell>
          <cell r="V612">
            <v>1</v>
          </cell>
          <cell r="AD612">
            <v>37163</v>
          </cell>
          <cell r="AE612">
            <v>37246</v>
          </cell>
          <cell r="AF612">
            <v>83</v>
          </cell>
        </row>
        <row r="613">
          <cell r="B613">
            <v>11007</v>
          </cell>
          <cell r="C613" t="str">
            <v>123б</v>
          </cell>
          <cell r="H613" t="str">
            <v>ЭЦН</v>
          </cell>
          <cell r="N613">
            <v>50</v>
          </cell>
          <cell r="O613">
            <v>2</v>
          </cell>
          <cell r="P613">
            <v>95</v>
          </cell>
          <cell r="Q613">
            <v>50</v>
          </cell>
          <cell r="R613">
            <v>2</v>
          </cell>
          <cell r="S613">
            <v>95.1</v>
          </cell>
          <cell r="T613">
            <v>37254</v>
          </cell>
          <cell r="U613" t="str">
            <v>ВЦД</v>
          </cell>
          <cell r="W613" t="str">
            <v>ВЦ Электропрогрев</v>
          </cell>
          <cell r="AG613">
            <v>-78225</v>
          </cell>
          <cell r="AH613">
            <v>-223500</v>
          </cell>
        </row>
        <row r="614">
          <cell r="B614">
            <v>4015</v>
          </cell>
          <cell r="C614">
            <v>310</v>
          </cell>
          <cell r="H614" t="str">
            <v>ШГН</v>
          </cell>
          <cell r="I614" t="str">
            <v>конс.</v>
          </cell>
          <cell r="J614">
            <v>34274</v>
          </cell>
          <cell r="N614">
            <v>6</v>
          </cell>
          <cell r="O614">
            <v>2.1</v>
          </cell>
          <cell r="P614">
            <v>58</v>
          </cell>
          <cell r="Q614">
            <v>6</v>
          </cell>
          <cell r="R614">
            <v>2.1</v>
          </cell>
          <cell r="S614">
            <v>56.8</v>
          </cell>
          <cell r="T614">
            <v>37250</v>
          </cell>
          <cell r="U614" t="str">
            <v>ОВП</v>
          </cell>
          <cell r="X614" t="str">
            <v>УОПР-800, после обустройства</v>
          </cell>
        </row>
        <row r="615">
          <cell r="B615">
            <v>5543</v>
          </cell>
          <cell r="C615">
            <v>114</v>
          </cell>
          <cell r="H615" t="str">
            <v>ШГН</v>
          </cell>
          <cell r="I615" t="str">
            <v>бд</v>
          </cell>
          <cell r="N615">
            <v>50</v>
          </cell>
          <cell r="O615">
            <v>21</v>
          </cell>
          <cell r="P615">
            <v>48</v>
          </cell>
          <cell r="Q615">
            <v>50</v>
          </cell>
          <cell r="R615">
            <v>21</v>
          </cell>
          <cell r="S615">
            <v>48</v>
          </cell>
          <cell r="T615">
            <v>38570</v>
          </cell>
          <cell r="U615" t="str">
            <v>ГРП</v>
          </cell>
          <cell r="W615" t="str">
            <v>ВЗ, ГРП ЮК-10, сп.Э-50</v>
          </cell>
          <cell r="AD615">
            <v>37216</v>
          </cell>
          <cell r="AE615">
            <v>37246</v>
          </cell>
          <cell r="AF615">
            <v>30</v>
          </cell>
        </row>
        <row r="616">
          <cell r="B616">
            <v>2878</v>
          </cell>
          <cell r="C616">
            <v>42</v>
          </cell>
          <cell r="F616" t="str">
            <v>ЗАО "УПКРС"</v>
          </cell>
          <cell r="G616">
            <v>260</v>
          </cell>
          <cell r="H616" t="str">
            <v>ШГН</v>
          </cell>
          <cell r="I616" t="str">
            <v>бдт</v>
          </cell>
          <cell r="N616">
            <v>12</v>
          </cell>
          <cell r="O616">
            <v>2.2999999999999998</v>
          </cell>
          <cell r="P616">
            <v>76</v>
          </cell>
          <cell r="Q616">
            <v>12</v>
          </cell>
          <cell r="R616">
            <v>2.2999999999999998</v>
          </cell>
          <cell r="S616">
            <v>76.3</v>
          </cell>
          <cell r="T616">
            <v>37247</v>
          </cell>
          <cell r="U616" t="str">
            <v>бдп</v>
          </cell>
        </row>
        <row r="617">
          <cell r="B617">
            <v>2675</v>
          </cell>
          <cell r="C617">
            <v>161</v>
          </cell>
          <cell r="H617" t="str">
            <v>ШГН</v>
          </cell>
          <cell r="I617" t="str">
            <v>бдт</v>
          </cell>
          <cell r="N617">
            <v>12</v>
          </cell>
          <cell r="O617">
            <v>1</v>
          </cell>
          <cell r="P617">
            <v>90</v>
          </cell>
          <cell r="Q617">
            <v>12</v>
          </cell>
          <cell r="R617">
            <v>1</v>
          </cell>
          <cell r="S617">
            <v>89.7</v>
          </cell>
          <cell r="T617">
            <v>37247</v>
          </cell>
          <cell r="U617" t="str">
            <v>бдп</v>
          </cell>
          <cell r="AG617">
            <v>-44694</v>
          </cell>
          <cell r="AH617">
            <v>-1080105</v>
          </cell>
        </row>
        <row r="618">
          <cell r="B618">
            <v>4022</v>
          </cell>
          <cell r="C618">
            <v>313</v>
          </cell>
          <cell r="H618" t="str">
            <v>ШГН</v>
          </cell>
          <cell r="I618" t="str">
            <v>конс.</v>
          </cell>
          <cell r="J618">
            <v>33848</v>
          </cell>
          <cell r="N618">
            <v>29</v>
          </cell>
          <cell r="O618">
            <v>1.2</v>
          </cell>
          <cell r="P618">
            <v>95</v>
          </cell>
          <cell r="Q618">
            <v>29</v>
          </cell>
          <cell r="R618">
            <v>1.2</v>
          </cell>
          <cell r="S618">
            <v>94.9</v>
          </cell>
          <cell r="T618">
            <v>37245</v>
          </cell>
          <cell r="U618" t="str">
            <v>ОВП</v>
          </cell>
          <cell r="X618" t="str">
            <v>УОПР-800, после обустройства</v>
          </cell>
          <cell r="AD618">
            <v>37097</v>
          </cell>
          <cell r="AE618">
            <v>37223</v>
          </cell>
          <cell r="AF618">
            <v>126</v>
          </cell>
          <cell r="AG618">
            <v>0</v>
          </cell>
          <cell r="AH618">
            <v>0</v>
          </cell>
        </row>
        <row r="619">
          <cell r="B619">
            <v>2787</v>
          </cell>
          <cell r="C619">
            <v>145</v>
          </cell>
          <cell r="G619">
            <v>275</v>
          </cell>
          <cell r="H619" t="str">
            <v>ЭЦН</v>
          </cell>
          <cell r="I619" t="str">
            <v>конс.</v>
          </cell>
          <cell r="J619">
            <v>33848</v>
          </cell>
          <cell r="K619">
            <v>60</v>
          </cell>
          <cell r="L619">
            <v>8.3000000000000007</v>
          </cell>
          <cell r="M619">
            <v>83</v>
          </cell>
          <cell r="N619">
            <v>16</v>
          </cell>
          <cell r="O619">
            <v>12.5</v>
          </cell>
          <cell r="P619">
            <v>4</v>
          </cell>
          <cell r="Q619">
            <v>16</v>
          </cell>
          <cell r="R619">
            <v>12.5</v>
          </cell>
          <cell r="S619">
            <v>3.5</v>
          </cell>
          <cell r="W619" t="str">
            <v>ВЦ. ИР ЮК-11. ГИС-2. ГРП ЮК-10. Спуск ЭЦН</v>
          </cell>
        </row>
        <row r="620">
          <cell r="B620">
            <v>2857</v>
          </cell>
          <cell r="C620">
            <v>42</v>
          </cell>
          <cell r="H620" t="str">
            <v>ШГН</v>
          </cell>
          <cell r="I620" t="str">
            <v>бдт</v>
          </cell>
          <cell r="N620">
            <v>11</v>
          </cell>
          <cell r="O620">
            <v>7.2</v>
          </cell>
          <cell r="P620">
            <v>20</v>
          </cell>
          <cell r="Q620">
            <v>11</v>
          </cell>
          <cell r="R620">
            <v>7.2</v>
          </cell>
          <cell r="S620">
            <v>19.2</v>
          </cell>
          <cell r="T620">
            <v>37233</v>
          </cell>
          <cell r="U620" t="str">
            <v>ВЦД</v>
          </cell>
        </row>
        <row r="621">
          <cell r="B621">
            <v>4168</v>
          </cell>
          <cell r="C621">
            <v>314</v>
          </cell>
          <cell r="H621" t="str">
            <v>ЭЦН</v>
          </cell>
          <cell r="I621" t="str">
            <v>бдт</v>
          </cell>
          <cell r="N621">
            <v>60</v>
          </cell>
          <cell r="O621">
            <v>1</v>
          </cell>
          <cell r="P621">
            <v>98</v>
          </cell>
          <cell r="Q621">
            <v>60</v>
          </cell>
          <cell r="R621">
            <v>1</v>
          </cell>
          <cell r="S621">
            <v>97.9</v>
          </cell>
          <cell r="T621">
            <v>37231</v>
          </cell>
          <cell r="U621" t="str">
            <v>бдп</v>
          </cell>
        </row>
        <row r="622">
          <cell r="B622">
            <v>5349</v>
          </cell>
          <cell r="C622">
            <v>103</v>
          </cell>
          <cell r="H622" t="str">
            <v>ЭЦН</v>
          </cell>
          <cell r="I622" t="str">
            <v>бдт</v>
          </cell>
          <cell r="N622">
            <v>46</v>
          </cell>
          <cell r="O622">
            <v>1.1000000000000001</v>
          </cell>
          <cell r="P622">
            <v>97</v>
          </cell>
          <cell r="Q622">
            <v>46</v>
          </cell>
          <cell r="R622">
            <v>1.1000000000000001</v>
          </cell>
          <cell r="S622">
            <v>97</v>
          </cell>
          <cell r="T622">
            <v>37229</v>
          </cell>
          <cell r="U622" t="str">
            <v>бдп</v>
          </cell>
          <cell r="AG622">
            <v>-115038</v>
          </cell>
          <cell r="AH622">
            <v>-191730</v>
          </cell>
        </row>
        <row r="623">
          <cell r="B623">
            <v>5365</v>
          </cell>
          <cell r="C623">
            <v>109</v>
          </cell>
          <cell r="G623">
            <v>275</v>
          </cell>
          <cell r="H623" t="str">
            <v>ШГН</v>
          </cell>
          <cell r="I623" t="str">
            <v>конс.</v>
          </cell>
          <cell r="J623">
            <v>33178</v>
          </cell>
          <cell r="N623">
            <v>20</v>
          </cell>
          <cell r="O623">
            <v>2</v>
          </cell>
          <cell r="P623">
            <v>88</v>
          </cell>
          <cell r="Q623">
            <v>20</v>
          </cell>
          <cell r="R623">
            <v>2</v>
          </cell>
          <cell r="S623">
            <v>87.7</v>
          </cell>
          <cell r="T623">
            <v>37224</v>
          </cell>
          <cell r="U623" t="str">
            <v>ОПЗ</v>
          </cell>
          <cell r="W623" t="str">
            <v>ВЦ. РИР ЮК-11. ПП УГИС. ГДИ</v>
          </cell>
        </row>
        <row r="624">
          <cell r="B624">
            <v>11047</v>
          </cell>
          <cell r="C624" t="str">
            <v>302б</v>
          </cell>
          <cell r="H624" t="str">
            <v>ШГН</v>
          </cell>
          <cell r="I624" t="str">
            <v>бдт</v>
          </cell>
          <cell r="N624">
            <v>3</v>
          </cell>
          <cell r="O624">
            <v>1.5</v>
          </cell>
          <cell r="P624">
            <v>40</v>
          </cell>
          <cell r="Q624">
            <v>3</v>
          </cell>
          <cell r="R624">
            <v>1.5</v>
          </cell>
          <cell r="S624">
            <v>38.299999999999997</v>
          </cell>
          <cell r="T624">
            <v>37215</v>
          </cell>
          <cell r="U624" t="str">
            <v>бдп</v>
          </cell>
        </row>
        <row r="625">
          <cell r="B625">
            <v>2762</v>
          </cell>
          <cell r="C625">
            <v>143</v>
          </cell>
          <cell r="H625" t="str">
            <v>ШГН</v>
          </cell>
          <cell r="I625" t="str">
            <v>бдт</v>
          </cell>
          <cell r="N625">
            <v>12</v>
          </cell>
          <cell r="O625">
            <v>3</v>
          </cell>
          <cell r="P625">
            <v>69</v>
          </cell>
          <cell r="Q625">
            <v>12</v>
          </cell>
          <cell r="R625">
            <v>3</v>
          </cell>
          <cell r="S625">
            <v>69.099999999999994</v>
          </cell>
          <cell r="T625">
            <v>37208</v>
          </cell>
          <cell r="U625" t="str">
            <v>бдп</v>
          </cell>
          <cell r="Y625" t="str">
            <v>На забое ЭЦН и 180 НКТ</v>
          </cell>
          <cell r="AD625">
            <v>37114</v>
          </cell>
          <cell r="AE625">
            <v>37178</v>
          </cell>
          <cell r="AF625">
            <v>64</v>
          </cell>
          <cell r="AG625">
            <v>-216914</v>
          </cell>
          <cell r="AH625">
            <v>-1027485</v>
          </cell>
        </row>
        <row r="626">
          <cell r="B626">
            <v>5820</v>
          </cell>
          <cell r="C626">
            <v>167</v>
          </cell>
          <cell r="H626" t="str">
            <v>ШГН</v>
          </cell>
          <cell r="I626" t="str">
            <v>бд</v>
          </cell>
          <cell r="N626">
            <v>17</v>
          </cell>
          <cell r="O626">
            <v>1.5</v>
          </cell>
          <cell r="P626">
            <v>89</v>
          </cell>
          <cell r="Q626">
            <v>17</v>
          </cell>
          <cell r="R626">
            <v>1.5</v>
          </cell>
          <cell r="S626">
            <v>89.1</v>
          </cell>
          <cell r="T626">
            <v>37207</v>
          </cell>
          <cell r="U626" t="str">
            <v>ВЦД</v>
          </cell>
          <cell r="AG626">
            <v>-74414</v>
          </cell>
          <cell r="AH626">
            <v>-1860350</v>
          </cell>
        </row>
        <row r="627">
          <cell r="B627">
            <v>4212</v>
          </cell>
          <cell r="C627">
            <v>311</v>
          </cell>
          <cell r="H627" t="str">
            <v>ЭЦН</v>
          </cell>
          <cell r="N627">
            <v>50</v>
          </cell>
          <cell r="O627">
            <v>2</v>
          </cell>
          <cell r="P627">
            <v>95</v>
          </cell>
          <cell r="Q627">
            <v>50</v>
          </cell>
          <cell r="R627">
            <v>2</v>
          </cell>
          <cell r="S627">
            <v>95.1</v>
          </cell>
          <cell r="T627">
            <v>37207</v>
          </cell>
          <cell r="U627" t="str">
            <v>ВЦ</v>
          </cell>
          <cell r="W627" t="str">
            <v>ВЦ ПРС промывка забоя</v>
          </cell>
          <cell r="AG627">
            <v>-37203</v>
          </cell>
          <cell r="AH627">
            <v>-372030</v>
          </cell>
        </row>
        <row r="628">
          <cell r="B628">
            <v>2818</v>
          </cell>
          <cell r="C628">
            <v>144</v>
          </cell>
          <cell r="H628" t="str">
            <v>ШГН</v>
          </cell>
          <cell r="I628" t="str">
            <v>конс.</v>
          </cell>
          <cell r="J628">
            <v>33239</v>
          </cell>
          <cell r="N628">
            <v>10</v>
          </cell>
          <cell r="O628">
            <v>1</v>
          </cell>
          <cell r="P628">
            <v>88</v>
          </cell>
          <cell r="Q628">
            <v>10</v>
          </cell>
          <cell r="R628">
            <v>1</v>
          </cell>
          <cell r="S628">
            <v>87.7</v>
          </cell>
          <cell r="T628">
            <v>37203</v>
          </cell>
          <cell r="U628" t="str">
            <v>ВЦД</v>
          </cell>
        </row>
        <row r="629">
          <cell r="B629" t="str">
            <v>5519б</v>
          </cell>
          <cell r="C629">
            <v>116</v>
          </cell>
          <cell r="H629" t="str">
            <v>ЭЦН</v>
          </cell>
          <cell r="I629" t="str">
            <v>бдт</v>
          </cell>
          <cell r="N629">
            <v>54</v>
          </cell>
          <cell r="O629">
            <v>5</v>
          </cell>
          <cell r="P629">
            <v>88.6</v>
          </cell>
          <cell r="Q629">
            <v>54</v>
          </cell>
          <cell r="R629">
            <v>5</v>
          </cell>
          <cell r="S629">
            <v>88.6</v>
          </cell>
          <cell r="T629">
            <v>37203</v>
          </cell>
          <cell r="U629" t="str">
            <v>бдп</v>
          </cell>
        </row>
        <row r="630">
          <cell r="B630">
            <v>2739</v>
          </cell>
          <cell r="C630">
            <v>163</v>
          </cell>
          <cell r="H630" t="str">
            <v>ШГН</v>
          </cell>
          <cell r="I630" t="str">
            <v>бдт</v>
          </cell>
          <cell r="N630">
            <v>11</v>
          </cell>
          <cell r="O630">
            <v>1</v>
          </cell>
          <cell r="P630">
            <v>89</v>
          </cell>
          <cell r="Q630">
            <v>11</v>
          </cell>
          <cell r="R630">
            <v>1</v>
          </cell>
          <cell r="S630">
            <v>88.8</v>
          </cell>
          <cell r="T630">
            <v>37200</v>
          </cell>
          <cell r="U630" t="str">
            <v>бдп</v>
          </cell>
          <cell r="AG630">
            <v>-223200</v>
          </cell>
          <cell r="AH630">
            <v>-818400</v>
          </cell>
        </row>
        <row r="631">
          <cell r="B631">
            <v>5221</v>
          </cell>
          <cell r="C631">
            <v>126</v>
          </cell>
          <cell r="G631">
            <v>240</v>
          </cell>
          <cell r="H631" t="str">
            <v>ШГН</v>
          </cell>
          <cell r="I631" t="str">
            <v>бд</v>
          </cell>
          <cell r="J631">
            <v>35706</v>
          </cell>
          <cell r="K631">
            <v>8</v>
          </cell>
          <cell r="L631">
            <v>6.1</v>
          </cell>
          <cell r="M631">
            <v>6</v>
          </cell>
          <cell r="N631">
            <v>4</v>
          </cell>
          <cell r="O631">
            <v>1</v>
          </cell>
          <cell r="P631">
            <v>68</v>
          </cell>
          <cell r="Q631">
            <v>4</v>
          </cell>
          <cell r="R631">
            <v>1</v>
          </cell>
          <cell r="S631">
            <v>69.099999999999994</v>
          </cell>
          <cell r="T631">
            <v>37199</v>
          </cell>
          <cell r="U631" t="str">
            <v>ГРП</v>
          </cell>
          <cell r="W631" t="str">
            <v>ПП. ОПЗ НТПН. УГИС. ГРП</v>
          </cell>
          <cell r="AG631">
            <v>-48351</v>
          </cell>
          <cell r="AH631">
            <v>-1673685</v>
          </cell>
        </row>
        <row r="632">
          <cell r="B632">
            <v>5350</v>
          </cell>
          <cell r="C632">
            <v>104</v>
          </cell>
          <cell r="H632" t="str">
            <v>ЭЦН</v>
          </cell>
          <cell r="I632" t="str">
            <v>действ.</v>
          </cell>
          <cell r="K632">
            <v>105</v>
          </cell>
          <cell r="L632">
            <v>7.7</v>
          </cell>
          <cell r="M632">
            <v>91</v>
          </cell>
          <cell r="N632">
            <v>150</v>
          </cell>
          <cell r="O632">
            <v>9</v>
          </cell>
          <cell r="P632">
            <v>92.6</v>
          </cell>
          <cell r="Q632">
            <v>45</v>
          </cell>
          <cell r="R632">
            <v>1.3</v>
          </cell>
          <cell r="S632">
            <v>0</v>
          </cell>
          <cell r="T632">
            <v>37193</v>
          </cell>
          <cell r="U632" t="str">
            <v>опт</v>
          </cell>
          <cell r="AD632" t="e">
            <v>#REF!</v>
          </cell>
          <cell r="AE632" t="e">
            <v>#REF!</v>
          </cell>
          <cell r="AF632">
            <v>14</v>
          </cell>
          <cell r="AG632">
            <v>-1002556</v>
          </cell>
          <cell r="AH632">
            <v>-2439680</v>
          </cell>
        </row>
        <row r="633">
          <cell r="B633">
            <v>4077</v>
          </cell>
          <cell r="C633">
            <v>315</v>
          </cell>
          <cell r="H633" t="str">
            <v>ШГН</v>
          </cell>
          <cell r="I633" t="str">
            <v>бд</v>
          </cell>
          <cell r="J633">
            <v>36091</v>
          </cell>
          <cell r="N633">
            <v>4</v>
          </cell>
          <cell r="O633">
            <v>0.2</v>
          </cell>
          <cell r="P633">
            <v>93.5</v>
          </cell>
          <cell r="Q633">
            <v>4</v>
          </cell>
          <cell r="R633">
            <v>0.2</v>
          </cell>
          <cell r="S633">
            <v>93.8</v>
          </cell>
          <cell r="T633">
            <v>37181</v>
          </cell>
          <cell r="U633" t="str">
            <v>ОВП</v>
          </cell>
          <cell r="X633" t="str">
            <v>УОПР-800, после обустройства</v>
          </cell>
          <cell r="AG633">
            <v>-877818</v>
          </cell>
          <cell r="AH633">
            <v>-2709786</v>
          </cell>
        </row>
        <row r="634">
          <cell r="B634">
            <v>5835</v>
          </cell>
          <cell r="C634">
            <v>168</v>
          </cell>
          <cell r="H634" t="str">
            <v>ШГН</v>
          </cell>
          <cell r="I634" t="str">
            <v>действ.</v>
          </cell>
          <cell r="J634">
            <v>37122</v>
          </cell>
          <cell r="K634">
            <v>9</v>
          </cell>
          <cell r="L634">
            <v>3.7</v>
          </cell>
          <cell r="M634">
            <v>50</v>
          </cell>
          <cell r="N634">
            <v>80</v>
          </cell>
          <cell r="O634">
            <v>26.7</v>
          </cell>
          <cell r="P634">
            <v>59</v>
          </cell>
          <cell r="Q634">
            <v>71</v>
          </cell>
          <cell r="R634">
            <v>23</v>
          </cell>
          <cell r="S634">
            <v>60</v>
          </cell>
          <cell r="T634">
            <v>38166</v>
          </cell>
          <cell r="U634" t="str">
            <v>ГРП</v>
          </cell>
          <cell r="W634" t="str">
            <v>ПР ГРП ЮК-10,сп.Э-80</v>
          </cell>
          <cell r="AG634" t="e">
            <v>#REF!</v>
          </cell>
          <cell r="AH634" t="e">
            <v>#REF!</v>
          </cell>
        </row>
        <row r="635">
          <cell r="B635">
            <v>2791</v>
          </cell>
          <cell r="C635">
            <v>144</v>
          </cell>
          <cell r="G635">
            <v>280</v>
          </cell>
          <cell r="H635" t="str">
            <v>ШГН</v>
          </cell>
          <cell r="I635" t="str">
            <v>бдт</v>
          </cell>
          <cell r="J635">
            <v>37124</v>
          </cell>
          <cell r="K635">
            <v>9</v>
          </cell>
          <cell r="L635">
            <v>5.2</v>
          </cell>
          <cell r="M635">
            <v>29</v>
          </cell>
          <cell r="N635">
            <v>20</v>
          </cell>
          <cell r="O635">
            <v>11</v>
          </cell>
          <cell r="P635">
            <v>32.299999999999997</v>
          </cell>
          <cell r="Q635">
            <v>20</v>
          </cell>
          <cell r="R635">
            <v>11</v>
          </cell>
          <cell r="S635">
            <v>32.1</v>
          </cell>
          <cell r="T635">
            <v>37175</v>
          </cell>
          <cell r="U635" t="str">
            <v>ГРП</v>
          </cell>
          <cell r="W635" t="str">
            <v>ПР ГРП. ГРП</v>
          </cell>
          <cell r="AG635">
            <v>-334566</v>
          </cell>
          <cell r="AH635">
            <v>-520436</v>
          </cell>
        </row>
        <row r="636">
          <cell r="B636">
            <v>4074</v>
          </cell>
          <cell r="C636">
            <v>314</v>
          </cell>
          <cell r="H636" t="str">
            <v>ШГН</v>
          </cell>
          <cell r="I636" t="str">
            <v>бдт</v>
          </cell>
          <cell r="N636">
            <v>14</v>
          </cell>
          <cell r="O636">
            <v>9</v>
          </cell>
          <cell r="P636">
            <v>21</v>
          </cell>
          <cell r="Q636">
            <v>14</v>
          </cell>
          <cell r="R636">
            <v>9</v>
          </cell>
          <cell r="S636">
            <v>20.6</v>
          </cell>
          <cell r="T636">
            <v>37174</v>
          </cell>
          <cell r="U636" t="str">
            <v>бдп</v>
          </cell>
          <cell r="X636" t="str">
            <v>Запуск ШГН</v>
          </cell>
          <cell r="AG636">
            <v>-480791</v>
          </cell>
          <cell r="AH636">
            <v>-1907900</v>
          </cell>
        </row>
        <row r="637">
          <cell r="B637">
            <v>5476</v>
          </cell>
          <cell r="C637">
            <v>110</v>
          </cell>
          <cell r="G637">
            <v>230</v>
          </cell>
          <cell r="H637" t="str">
            <v>ФОН</v>
          </cell>
          <cell r="I637" t="str">
            <v>бд</v>
          </cell>
          <cell r="J637">
            <v>37123</v>
          </cell>
          <cell r="K637">
            <v>0</v>
          </cell>
          <cell r="L637">
            <v>0</v>
          </cell>
          <cell r="M637">
            <v>0</v>
          </cell>
          <cell r="N637">
            <v>50</v>
          </cell>
          <cell r="O637">
            <v>12.6</v>
          </cell>
          <cell r="P637">
            <v>69</v>
          </cell>
          <cell r="Q637">
            <v>50</v>
          </cell>
          <cell r="R637">
            <v>12.6</v>
          </cell>
          <cell r="S637">
            <v>68.900000000000006</v>
          </cell>
          <cell r="T637">
            <v>38158</v>
          </cell>
          <cell r="U637" t="str">
            <v>бдп</v>
          </cell>
          <cell r="W637" t="str">
            <v>ИР ЮК-10,ДП исп. ЮК-1,сп.Э-50</v>
          </cell>
          <cell r="AD637">
            <v>38153</v>
          </cell>
          <cell r="AE637">
            <v>38158</v>
          </cell>
          <cell r="AF637">
            <v>5</v>
          </cell>
          <cell r="AG637">
            <v>-297344</v>
          </cell>
          <cell r="AH637">
            <v>-371680</v>
          </cell>
        </row>
        <row r="638">
          <cell r="B638">
            <v>11003</v>
          </cell>
          <cell r="C638" t="str">
            <v>123б</v>
          </cell>
          <cell r="H638" t="str">
            <v>ЭЦН</v>
          </cell>
          <cell r="I638" t="str">
            <v>действ.</v>
          </cell>
          <cell r="K638">
            <v>60</v>
          </cell>
          <cell r="L638">
            <v>5.9</v>
          </cell>
          <cell r="M638">
            <v>88</v>
          </cell>
          <cell r="N638">
            <v>161</v>
          </cell>
          <cell r="O638">
            <v>10</v>
          </cell>
          <cell r="P638">
            <v>92.4</v>
          </cell>
          <cell r="Q638">
            <v>101</v>
          </cell>
          <cell r="R638">
            <v>4.0999999999999996</v>
          </cell>
          <cell r="S638">
            <v>0</v>
          </cell>
          <cell r="T638">
            <v>37166</v>
          </cell>
          <cell r="U638" t="str">
            <v>опт</v>
          </cell>
          <cell r="AD638">
            <v>37109</v>
          </cell>
          <cell r="AE638">
            <v>37129</v>
          </cell>
          <cell r="AF638">
            <v>20</v>
          </cell>
          <cell r="AG638">
            <v>-159775</v>
          </cell>
          <cell r="AH638">
            <v>-185785</v>
          </cell>
        </row>
        <row r="639">
          <cell r="B639">
            <v>2942</v>
          </cell>
          <cell r="C639">
            <v>47</v>
          </cell>
          <cell r="G639">
            <v>250</v>
          </cell>
          <cell r="H639" t="str">
            <v>ШГН</v>
          </cell>
          <cell r="I639" t="str">
            <v>действ.</v>
          </cell>
          <cell r="J639">
            <v>37116</v>
          </cell>
          <cell r="K639">
            <v>5</v>
          </cell>
          <cell r="L639">
            <v>3.7</v>
          </cell>
          <cell r="M639">
            <v>8</v>
          </cell>
          <cell r="N639">
            <v>10</v>
          </cell>
          <cell r="O639">
            <v>8</v>
          </cell>
          <cell r="P639">
            <v>2</v>
          </cell>
          <cell r="Q639">
            <v>5</v>
          </cell>
          <cell r="R639">
            <v>4.3</v>
          </cell>
          <cell r="T639">
            <v>37157</v>
          </cell>
          <cell r="U639" t="str">
            <v>ОПЗ</v>
          </cell>
          <cell r="W639" t="str">
            <v>УГИС. ОПЗ НТПН. ГДИ</v>
          </cell>
          <cell r="AG639">
            <v>-111468</v>
          </cell>
          <cell r="AH639">
            <v>-1486240</v>
          </cell>
        </row>
        <row r="640">
          <cell r="B640">
            <v>2757</v>
          </cell>
          <cell r="C640">
            <v>144</v>
          </cell>
          <cell r="I640" t="str">
            <v>бд</v>
          </cell>
          <cell r="N640">
            <v>40</v>
          </cell>
          <cell r="O640">
            <v>3</v>
          </cell>
          <cell r="P640">
            <v>90.7</v>
          </cell>
          <cell r="Q640">
            <v>40</v>
          </cell>
          <cell r="R640">
            <v>3</v>
          </cell>
          <cell r="S640">
            <v>90.7</v>
          </cell>
          <cell r="T640">
            <v>37156</v>
          </cell>
          <cell r="U640" t="str">
            <v>ВЦ</v>
          </cell>
          <cell r="AG640">
            <v>-130029</v>
          </cell>
          <cell r="AH640">
            <v>-2154758</v>
          </cell>
        </row>
        <row r="641">
          <cell r="B641">
            <v>4126</v>
          </cell>
          <cell r="C641">
            <v>315</v>
          </cell>
          <cell r="I641" t="str">
            <v>бдт</v>
          </cell>
          <cell r="N641">
            <v>58</v>
          </cell>
          <cell r="O641">
            <v>3.5</v>
          </cell>
          <cell r="P641">
            <v>92.5</v>
          </cell>
          <cell r="Q641">
            <v>58</v>
          </cell>
          <cell r="R641">
            <v>3.5</v>
          </cell>
          <cell r="S641">
            <v>92.6</v>
          </cell>
          <cell r="T641">
            <v>37151</v>
          </cell>
          <cell r="U641" t="str">
            <v>бдп</v>
          </cell>
          <cell r="AG641">
            <v>0</v>
          </cell>
          <cell r="AH641">
            <v>-5572050</v>
          </cell>
        </row>
        <row r="642">
          <cell r="B642">
            <v>5807</v>
          </cell>
          <cell r="C642" t="str">
            <v>166б</v>
          </cell>
          <cell r="I642" t="str">
            <v>бд</v>
          </cell>
          <cell r="N642">
            <v>150</v>
          </cell>
          <cell r="Q642">
            <v>150</v>
          </cell>
          <cell r="R642">
            <v>0</v>
          </cell>
          <cell r="S642">
            <v>100</v>
          </cell>
          <cell r="T642">
            <v>37147</v>
          </cell>
          <cell r="U642" t="str">
            <v>нг</v>
          </cell>
          <cell r="AG642">
            <v>-765488</v>
          </cell>
          <cell r="AH642">
            <v>-3617980</v>
          </cell>
        </row>
        <row r="643">
          <cell r="B643" t="str">
            <v>5484б</v>
          </cell>
          <cell r="C643">
            <v>115</v>
          </cell>
          <cell r="H643" t="str">
            <v>ШГН</v>
          </cell>
          <cell r="I643" t="str">
            <v>конс.</v>
          </cell>
          <cell r="N643">
            <v>7</v>
          </cell>
          <cell r="O643">
            <v>4</v>
          </cell>
          <cell r="P643">
            <v>30</v>
          </cell>
          <cell r="Q643">
            <v>7</v>
          </cell>
          <cell r="R643">
            <v>4</v>
          </cell>
          <cell r="S643">
            <v>29.5</v>
          </cell>
          <cell r="T643">
            <v>37138</v>
          </cell>
          <cell r="U643" t="str">
            <v>ГРП</v>
          </cell>
          <cell r="Y643" t="str">
            <v>ЗКЦ до гл.2480</v>
          </cell>
          <cell r="AD643">
            <v>37378</v>
          </cell>
          <cell r="AE643">
            <v>37399</v>
          </cell>
          <cell r="AF643">
            <v>21</v>
          </cell>
          <cell r="AG643">
            <v>0</v>
          </cell>
          <cell r="AH643">
            <v>0</v>
          </cell>
        </row>
        <row r="644">
          <cell r="B644">
            <v>5391</v>
          </cell>
          <cell r="C644">
            <v>109</v>
          </cell>
          <cell r="F644" t="str">
            <v>УПНПиКРС</v>
          </cell>
          <cell r="G644">
            <v>291</v>
          </cell>
          <cell r="H644" t="str">
            <v>нагнет.</v>
          </cell>
          <cell r="I644" t="str">
            <v>бд</v>
          </cell>
          <cell r="J644">
            <v>34426</v>
          </cell>
          <cell r="O644">
            <v>0</v>
          </cell>
          <cell r="U644" t="str">
            <v>нг</v>
          </cell>
          <cell r="W644" t="str">
            <v>ИР ЮК-11, ПП ЮК-10 пуск под закачку</v>
          </cell>
          <cell r="Y644" t="str">
            <v>Негермитичгость Э/К</v>
          </cell>
          <cell r="AD644">
            <v>37294</v>
          </cell>
          <cell r="AE644">
            <v>37351</v>
          </cell>
          <cell r="AF644">
            <v>57</v>
          </cell>
          <cell r="AG644" t="e">
            <v>#REF!</v>
          </cell>
          <cell r="AH644" t="e">
            <v>#REF!</v>
          </cell>
        </row>
        <row r="645">
          <cell r="B645">
            <v>5398</v>
          </cell>
          <cell r="C645">
            <v>102</v>
          </cell>
          <cell r="F645" t="str">
            <v>УПНПиКРС</v>
          </cell>
          <cell r="G645">
            <v>240</v>
          </cell>
          <cell r="H645" t="str">
            <v>ФОН</v>
          </cell>
          <cell r="I645" t="str">
            <v>бд</v>
          </cell>
          <cell r="J645">
            <v>33572</v>
          </cell>
          <cell r="K645">
            <v>15</v>
          </cell>
          <cell r="L645">
            <v>1.2</v>
          </cell>
          <cell r="M645">
            <v>90</v>
          </cell>
          <cell r="N645">
            <v>30</v>
          </cell>
          <cell r="O645">
            <v>12</v>
          </cell>
          <cell r="P645">
            <v>51</v>
          </cell>
          <cell r="Q645">
            <v>30</v>
          </cell>
          <cell r="R645">
            <v>12</v>
          </cell>
          <cell r="S645">
            <v>50.6</v>
          </cell>
          <cell r="U645" t="str">
            <v>ГРП</v>
          </cell>
          <cell r="V645">
            <v>2</v>
          </cell>
          <cell r="W645" t="str">
            <v>ЛА,ИР ЮК-10,ПП ЮК-2-3 пр к ГРП</v>
          </cell>
          <cell r="AG645">
            <v>0</v>
          </cell>
          <cell r="AH645">
            <v>0</v>
          </cell>
        </row>
        <row r="646">
          <cell r="B646">
            <v>2701</v>
          </cell>
          <cell r="C646" t="str">
            <v>145б</v>
          </cell>
          <cell r="H646" t="str">
            <v>ЭЦН</v>
          </cell>
          <cell r="I646" t="str">
            <v>конс.</v>
          </cell>
          <cell r="N646">
            <v>45</v>
          </cell>
          <cell r="O646">
            <v>3</v>
          </cell>
          <cell r="P646">
            <v>91.9</v>
          </cell>
          <cell r="Q646">
            <v>45</v>
          </cell>
          <cell r="R646">
            <v>3</v>
          </cell>
          <cell r="S646">
            <v>91.8</v>
          </cell>
          <cell r="U646" t="str">
            <v>ВЦ</v>
          </cell>
          <cell r="AG646">
            <v>0</v>
          </cell>
          <cell r="AH646">
            <v>0</v>
          </cell>
        </row>
        <row r="647">
          <cell r="B647">
            <v>5290</v>
          </cell>
          <cell r="C647">
            <v>133</v>
          </cell>
          <cell r="H647" t="str">
            <v>ШГН</v>
          </cell>
          <cell r="I647" t="str">
            <v>бдт</v>
          </cell>
          <cell r="J647">
            <v>37111</v>
          </cell>
          <cell r="N647">
            <v>8</v>
          </cell>
          <cell r="O647">
            <v>4.5</v>
          </cell>
          <cell r="P647">
            <v>31</v>
          </cell>
          <cell r="Q647">
            <v>8</v>
          </cell>
          <cell r="R647">
            <v>4.5</v>
          </cell>
          <cell r="S647">
            <v>30.6</v>
          </cell>
          <cell r="U647" t="str">
            <v>бдп</v>
          </cell>
          <cell r="AG647" t="e">
            <v>#REF!</v>
          </cell>
          <cell r="AH647" t="e">
            <v>#REF!</v>
          </cell>
        </row>
        <row r="648">
          <cell r="B648">
            <v>2787</v>
          </cell>
          <cell r="C648">
            <v>145</v>
          </cell>
          <cell r="F648" t="str">
            <v>УПНПиКРС</v>
          </cell>
          <cell r="G648">
            <v>270</v>
          </cell>
          <cell r="H648" t="str">
            <v>ШГН</v>
          </cell>
          <cell r="I648" t="str">
            <v>действ.</v>
          </cell>
          <cell r="K648">
            <v>17</v>
          </cell>
          <cell r="L648">
            <v>13.2</v>
          </cell>
          <cell r="M648">
            <v>5</v>
          </cell>
          <cell r="N648">
            <v>25</v>
          </cell>
          <cell r="O648">
            <v>19.399999999999999</v>
          </cell>
          <cell r="P648">
            <v>5</v>
          </cell>
          <cell r="Q648">
            <v>8</v>
          </cell>
          <cell r="R648">
            <v>6.2</v>
          </cell>
          <cell r="S648">
            <v>4.3</v>
          </cell>
          <cell r="U648" t="str">
            <v>ГРП</v>
          </cell>
          <cell r="V648">
            <v>3</v>
          </cell>
          <cell r="W648" t="str">
            <v>Вымыв пропанта, освоение после ГРП</v>
          </cell>
          <cell r="AD648">
            <v>37242</v>
          </cell>
          <cell r="AE648">
            <v>37277</v>
          </cell>
          <cell r="AF648">
            <v>35</v>
          </cell>
          <cell r="AG648">
            <v>0</v>
          </cell>
          <cell r="AH648">
            <v>0</v>
          </cell>
        </row>
        <row r="649">
          <cell r="B649">
            <v>5644</v>
          </cell>
          <cell r="C649">
            <v>126</v>
          </cell>
          <cell r="F649" t="str">
            <v>УПНПиКРС</v>
          </cell>
          <cell r="G649">
            <v>230</v>
          </cell>
          <cell r="H649" t="str">
            <v>ШГН</v>
          </cell>
          <cell r="I649" t="str">
            <v>бд</v>
          </cell>
          <cell r="J649">
            <v>35340</v>
          </cell>
          <cell r="N649">
            <v>30</v>
          </cell>
          <cell r="O649">
            <v>15</v>
          </cell>
          <cell r="P649">
            <v>38.799999999999997</v>
          </cell>
          <cell r="Q649">
            <v>30</v>
          </cell>
          <cell r="R649">
            <v>15</v>
          </cell>
          <cell r="S649">
            <v>38.299999999999997</v>
          </cell>
          <cell r="T649">
            <v>37521</v>
          </cell>
          <cell r="U649" t="str">
            <v>ЗБС</v>
          </cell>
          <cell r="W649" t="str">
            <v>ПР К ЗБС</v>
          </cell>
          <cell r="AD649">
            <v>37447</v>
          </cell>
          <cell r="AE649">
            <v>37456</v>
          </cell>
          <cell r="AF649">
            <v>9</v>
          </cell>
        </row>
        <row r="650">
          <cell r="B650">
            <v>2576</v>
          </cell>
          <cell r="C650">
            <v>150</v>
          </cell>
          <cell r="F650" t="str">
            <v>УПНПиКРС</v>
          </cell>
          <cell r="H650" t="str">
            <v>нагнет.</v>
          </cell>
          <cell r="I650" t="str">
            <v>бд</v>
          </cell>
          <cell r="N650">
            <v>150</v>
          </cell>
          <cell r="Q650">
            <v>150</v>
          </cell>
          <cell r="T650">
            <v>38471</v>
          </cell>
          <cell r="U650" t="str">
            <v>нг</v>
          </cell>
          <cell r="W650" t="str">
            <v>ПП, ОПЗ, ГИС-3</v>
          </cell>
          <cell r="AD650">
            <v>37413</v>
          </cell>
          <cell r="AE650">
            <v>37461</v>
          </cell>
          <cell r="AF650">
            <v>48</v>
          </cell>
        </row>
        <row r="651">
          <cell r="B651">
            <v>5241</v>
          </cell>
          <cell r="C651">
            <v>134</v>
          </cell>
          <cell r="F651" t="str">
            <v>УПНПиКРС</v>
          </cell>
          <cell r="G651">
            <v>258</v>
          </cell>
          <cell r="H651" t="str">
            <v>ЭЦН</v>
          </cell>
          <cell r="I651" t="str">
            <v>бд</v>
          </cell>
          <cell r="J651">
            <v>34547</v>
          </cell>
          <cell r="K651">
            <v>21</v>
          </cell>
          <cell r="L651">
            <v>0.2</v>
          </cell>
          <cell r="M651">
            <v>99</v>
          </cell>
          <cell r="N651">
            <v>30</v>
          </cell>
          <cell r="O651">
            <v>12</v>
          </cell>
          <cell r="P651">
            <v>51</v>
          </cell>
          <cell r="Q651">
            <v>30</v>
          </cell>
          <cell r="R651">
            <v>12</v>
          </cell>
          <cell r="S651">
            <v>50.6</v>
          </cell>
          <cell r="T651">
            <v>37467</v>
          </cell>
          <cell r="U651" t="str">
            <v>ГРП</v>
          </cell>
          <cell r="V651">
            <v>2</v>
          </cell>
          <cell r="W651" t="str">
            <v>СО-каротаж, ПР к ГРП, ГРП ЮК-4, осв.</v>
          </cell>
          <cell r="X651" t="str">
            <v>ЭП выполнен, ЭЦН с КРБК на забое</v>
          </cell>
          <cell r="AD651">
            <v>37431</v>
          </cell>
          <cell r="AE651">
            <v>37459</v>
          </cell>
          <cell r="AF651">
            <v>28</v>
          </cell>
        </row>
        <row r="652">
          <cell r="B652">
            <v>5267</v>
          </cell>
          <cell r="C652">
            <v>134</v>
          </cell>
          <cell r="F652" t="str">
            <v>УПНПиКРС</v>
          </cell>
          <cell r="H652" t="str">
            <v>ЭЦН</v>
          </cell>
          <cell r="I652" t="str">
            <v>конс.</v>
          </cell>
          <cell r="N652">
            <v>50</v>
          </cell>
          <cell r="O652">
            <v>30</v>
          </cell>
          <cell r="P652">
            <v>26.5</v>
          </cell>
          <cell r="Q652">
            <v>50</v>
          </cell>
          <cell r="R652">
            <v>30</v>
          </cell>
          <cell r="S652">
            <v>25.9</v>
          </cell>
          <cell r="T652">
            <v>37466</v>
          </cell>
          <cell r="U652" t="str">
            <v>ГРП</v>
          </cell>
          <cell r="W652" t="str">
            <v>ВЦ, РИР ЮК-10, ПР к ГРП, ГРП ЮК-2, осв.</v>
          </cell>
          <cell r="Y652" t="str">
            <v xml:space="preserve">на забое ЭЦН-50/1550+103шт.60мм НКТ+кабель </v>
          </cell>
          <cell r="AD652">
            <v>37413</v>
          </cell>
          <cell r="AE652">
            <v>37427</v>
          </cell>
          <cell r="AF652">
            <v>14</v>
          </cell>
        </row>
        <row r="653">
          <cell r="B653">
            <v>5241</v>
          </cell>
          <cell r="C653">
            <v>134</v>
          </cell>
          <cell r="F653" t="str">
            <v>УПНПиКРС</v>
          </cell>
          <cell r="G653">
            <v>258</v>
          </cell>
          <cell r="H653" t="str">
            <v>ЭЦН</v>
          </cell>
          <cell r="I653" t="str">
            <v>бд</v>
          </cell>
          <cell r="J653">
            <v>34547</v>
          </cell>
          <cell r="K653">
            <v>21</v>
          </cell>
          <cell r="L653">
            <v>0.2</v>
          </cell>
          <cell r="M653">
            <v>99</v>
          </cell>
          <cell r="N653">
            <v>50</v>
          </cell>
          <cell r="O653">
            <v>30</v>
          </cell>
          <cell r="P653">
            <v>26.5</v>
          </cell>
          <cell r="Q653">
            <v>50</v>
          </cell>
          <cell r="R653">
            <v>30</v>
          </cell>
          <cell r="S653">
            <v>25.9</v>
          </cell>
          <cell r="T653">
            <v>37465</v>
          </cell>
          <cell r="U653" t="str">
            <v>ГРП</v>
          </cell>
          <cell r="V653">
            <v>2</v>
          </cell>
          <cell r="W653" t="str">
            <v xml:space="preserve">ВЦ, ГИС-2 ( источ. обвод.), при подтверждении воды и герм. э/колонны  </v>
          </cell>
          <cell r="X653" t="str">
            <v>ЭП выполнен, ЭЦН с КРБК на забое</v>
          </cell>
        </row>
        <row r="654">
          <cell r="B654">
            <v>11029</v>
          </cell>
          <cell r="C654" t="str">
            <v>97б</v>
          </cell>
          <cell r="F654" t="str">
            <v>УПНПиКРС</v>
          </cell>
          <cell r="H654" t="str">
            <v>ЭЦН</v>
          </cell>
          <cell r="I654" t="str">
            <v>действ.</v>
          </cell>
          <cell r="K654">
            <v>74</v>
          </cell>
          <cell r="L654">
            <v>8.4</v>
          </cell>
          <cell r="M654">
            <v>86</v>
          </cell>
          <cell r="N654">
            <v>124</v>
          </cell>
          <cell r="O654">
            <v>14.1</v>
          </cell>
          <cell r="P654">
            <v>86</v>
          </cell>
          <cell r="Q654">
            <v>50</v>
          </cell>
          <cell r="R654">
            <v>5.7</v>
          </cell>
          <cell r="S654">
            <v>85.9</v>
          </cell>
          <cell r="T654">
            <v>38057</v>
          </cell>
          <cell r="U654" t="str">
            <v>опт</v>
          </cell>
          <cell r="W654" t="str">
            <v>Оптимизация Э-125</v>
          </cell>
          <cell r="AD654">
            <v>37753</v>
          </cell>
          <cell r="AE654">
            <v>38054</v>
          </cell>
          <cell r="AF654">
            <v>56</v>
          </cell>
        </row>
        <row r="655">
          <cell r="B655">
            <v>5240</v>
          </cell>
          <cell r="C655">
            <v>134</v>
          </cell>
          <cell r="F655" t="str">
            <v>УПНПиКРС</v>
          </cell>
          <cell r="H655" t="str">
            <v>ЭЦН</v>
          </cell>
          <cell r="I655" t="str">
            <v>конс.</v>
          </cell>
          <cell r="N655">
            <v>34</v>
          </cell>
          <cell r="O655">
            <v>15.5</v>
          </cell>
          <cell r="P655">
            <v>44</v>
          </cell>
          <cell r="Q655">
            <v>34</v>
          </cell>
          <cell r="R655">
            <v>15.5</v>
          </cell>
          <cell r="S655">
            <v>43.7</v>
          </cell>
          <cell r="T655">
            <v>37516</v>
          </cell>
          <cell r="U655" t="str">
            <v>ГРП</v>
          </cell>
          <cell r="W655" t="str">
            <v>ВЦ, РИР ЮК-10, ПР к ГРП, ГРП ЮК-2, осв.</v>
          </cell>
        </row>
        <row r="656">
          <cell r="B656">
            <v>5614</v>
          </cell>
          <cell r="C656">
            <v>116</v>
          </cell>
          <cell r="F656" t="str">
            <v>УПНПиКРС</v>
          </cell>
          <cell r="H656" t="str">
            <v>нагнет.</v>
          </cell>
          <cell r="I656" t="str">
            <v>бд</v>
          </cell>
          <cell r="N656">
            <v>120</v>
          </cell>
          <cell r="Q656">
            <v>120</v>
          </cell>
          <cell r="T656" t="e">
            <v>#REF!</v>
          </cell>
          <cell r="U656" t="str">
            <v>ЛА</v>
          </cell>
          <cell r="W656" t="str">
            <v>ЛА, пуск под закачку</v>
          </cell>
        </row>
        <row r="657">
          <cell r="B657">
            <v>2612</v>
          </cell>
          <cell r="C657" t="str">
            <v>157б</v>
          </cell>
          <cell r="F657" t="str">
            <v>УПНПиКРС</v>
          </cell>
          <cell r="G657">
            <v>260</v>
          </cell>
          <cell r="H657" t="str">
            <v>ШГН</v>
          </cell>
          <cell r="I657" t="str">
            <v>бд</v>
          </cell>
          <cell r="J657">
            <v>36112</v>
          </cell>
          <cell r="K657">
            <v>3</v>
          </cell>
          <cell r="L657">
            <v>2.2999999999999998</v>
          </cell>
          <cell r="M657">
            <v>5</v>
          </cell>
          <cell r="N657">
            <v>10</v>
          </cell>
          <cell r="O657">
            <v>7.3</v>
          </cell>
          <cell r="P657">
            <v>10</v>
          </cell>
          <cell r="Q657">
            <v>10</v>
          </cell>
          <cell r="R657">
            <v>7.3</v>
          </cell>
          <cell r="S657">
            <v>9.9</v>
          </cell>
          <cell r="T657">
            <v>7</v>
          </cell>
          <cell r="U657" t="str">
            <v>ОПЗ</v>
          </cell>
          <cell r="W657" t="str">
            <v>Л.А. УГИС. ОПЗ НТПН.( ГРП 2631,2611) ГДИ</v>
          </cell>
          <cell r="Y657" t="str">
            <v>ОЦ</v>
          </cell>
        </row>
        <row r="658">
          <cell r="B658">
            <v>2670</v>
          </cell>
          <cell r="C658">
            <v>160</v>
          </cell>
          <cell r="H658" t="str">
            <v>ШГН</v>
          </cell>
          <cell r="I658" t="str">
            <v>конс.</v>
          </cell>
          <cell r="J658">
            <v>34274</v>
          </cell>
          <cell r="N658">
            <v>15</v>
          </cell>
          <cell r="O658">
            <v>4</v>
          </cell>
          <cell r="P658">
            <v>67</v>
          </cell>
          <cell r="Q658">
            <v>15</v>
          </cell>
          <cell r="R658">
            <v>4</v>
          </cell>
          <cell r="S658">
            <v>67.099999999999994</v>
          </cell>
          <cell r="U658" t="str">
            <v>ОПЗ</v>
          </cell>
          <cell r="W658" t="str">
            <v>ВЦ. ОПЗ НТПН ГДИ</v>
          </cell>
          <cell r="Y658" t="str">
            <v>ОЦ</v>
          </cell>
        </row>
        <row r="659">
          <cell r="B659">
            <v>2671</v>
          </cell>
          <cell r="C659">
            <v>160</v>
          </cell>
          <cell r="H659" t="str">
            <v>ШГН</v>
          </cell>
          <cell r="I659" t="str">
            <v>конс.</v>
          </cell>
          <cell r="J659">
            <v>33178</v>
          </cell>
          <cell r="N659">
            <v>10</v>
          </cell>
          <cell r="O659">
            <v>4</v>
          </cell>
          <cell r="P659">
            <v>51</v>
          </cell>
          <cell r="Q659">
            <v>10</v>
          </cell>
          <cell r="R659">
            <v>4</v>
          </cell>
          <cell r="S659">
            <v>50.6</v>
          </cell>
          <cell r="U659" t="str">
            <v>ОПЗ</v>
          </cell>
          <cell r="W659" t="str">
            <v>ВЦ. ОПЗ НТПН ГДИ</v>
          </cell>
          <cell r="Y659" t="str">
            <v>Клин</v>
          </cell>
        </row>
        <row r="660">
          <cell r="B660">
            <v>2672</v>
          </cell>
          <cell r="C660">
            <v>160</v>
          </cell>
          <cell r="H660" t="str">
            <v>ШГН</v>
          </cell>
          <cell r="I660" t="str">
            <v>бд</v>
          </cell>
          <cell r="J660">
            <v>36659</v>
          </cell>
          <cell r="N660">
            <v>5</v>
          </cell>
          <cell r="O660">
            <v>2.9</v>
          </cell>
          <cell r="P660">
            <v>30</v>
          </cell>
          <cell r="Q660">
            <v>5</v>
          </cell>
          <cell r="R660">
            <v>2.9</v>
          </cell>
          <cell r="S660">
            <v>28.4</v>
          </cell>
          <cell r="T660">
            <v>38245</v>
          </cell>
          <cell r="U660" t="str">
            <v>ВЦД</v>
          </cell>
          <cell r="W660" t="str">
            <v>ВЦ."БАРС".Смена НВ-44</v>
          </cell>
          <cell r="Y660" t="str">
            <v>+4</v>
          </cell>
          <cell r="Z660">
            <v>2801</v>
          </cell>
          <cell r="AA660">
            <v>73</v>
          </cell>
          <cell r="AB660">
            <v>36789</v>
          </cell>
          <cell r="AF660">
            <v>25</v>
          </cell>
        </row>
        <row r="661">
          <cell r="B661">
            <v>2690</v>
          </cell>
          <cell r="C661">
            <v>160</v>
          </cell>
          <cell r="H661" t="str">
            <v>ШГН</v>
          </cell>
          <cell r="I661" t="str">
            <v>бд</v>
          </cell>
          <cell r="J661">
            <v>32825</v>
          </cell>
          <cell r="N661">
            <v>12</v>
          </cell>
          <cell r="O661">
            <v>7</v>
          </cell>
          <cell r="P661">
            <v>28</v>
          </cell>
          <cell r="Q661">
            <v>12</v>
          </cell>
          <cell r="R661">
            <v>7</v>
          </cell>
          <cell r="S661">
            <v>28</v>
          </cell>
          <cell r="U661" t="str">
            <v>ЛА</v>
          </cell>
          <cell r="W661" t="str">
            <v>ЛА. ИДН.сп.НН</v>
          </cell>
          <cell r="Y661" t="str">
            <v>+35</v>
          </cell>
          <cell r="Z661">
            <v>2832</v>
          </cell>
          <cell r="AA661">
            <v>73</v>
          </cell>
          <cell r="AB661">
            <v>34194</v>
          </cell>
          <cell r="AF661">
            <v>25</v>
          </cell>
        </row>
        <row r="662">
          <cell r="B662">
            <v>2702</v>
          </cell>
          <cell r="C662" t="str">
            <v>145б</v>
          </cell>
          <cell r="F662" t="str">
            <v>УПНПиКРС</v>
          </cell>
          <cell r="G662">
            <v>275</v>
          </cell>
          <cell r="H662" t="str">
            <v>ЭЦН</v>
          </cell>
          <cell r="I662" t="str">
            <v>бд</v>
          </cell>
          <cell r="K662">
            <v>45</v>
          </cell>
          <cell r="L662">
            <v>2.2000000000000002</v>
          </cell>
          <cell r="M662">
            <v>94</v>
          </cell>
          <cell r="N662">
            <v>50</v>
          </cell>
          <cell r="O662">
            <v>4</v>
          </cell>
          <cell r="P662">
            <v>90.1</v>
          </cell>
          <cell r="Q662">
            <v>50</v>
          </cell>
          <cell r="R662">
            <v>4</v>
          </cell>
          <cell r="S662">
            <v>90.1</v>
          </cell>
          <cell r="T662">
            <v>38709</v>
          </cell>
          <cell r="U662" t="str">
            <v>ВЦ</v>
          </cell>
          <cell r="W662" t="str">
            <v>ВЦ(КОПС),Спуск ЭЦН</v>
          </cell>
          <cell r="Y662" t="str">
            <v>ОЦ. Клин</v>
          </cell>
        </row>
        <row r="663">
          <cell r="B663">
            <v>2729</v>
          </cell>
          <cell r="C663">
            <v>144</v>
          </cell>
          <cell r="F663" t="str">
            <v>УПНПиКРС</v>
          </cell>
          <cell r="G663">
            <v>295</v>
          </cell>
          <cell r="H663" t="str">
            <v>нагнет.</v>
          </cell>
          <cell r="I663" t="str">
            <v>конс.</v>
          </cell>
          <cell r="J663">
            <v>33879</v>
          </cell>
          <cell r="N663">
            <v>100</v>
          </cell>
          <cell r="Q663">
            <v>100</v>
          </cell>
          <cell r="T663" t="e">
            <v>#REF!</v>
          </cell>
          <cell r="U663" t="str">
            <v>нг</v>
          </cell>
          <cell r="W663" t="str">
            <v>Увеличение приём. спуск пакера</v>
          </cell>
          <cell r="Y663" t="str">
            <v>+22</v>
          </cell>
          <cell r="Z663">
            <v>2998</v>
          </cell>
          <cell r="AA663">
            <v>73</v>
          </cell>
          <cell r="AB663">
            <v>33878</v>
          </cell>
          <cell r="AF663">
            <v>21</v>
          </cell>
          <cell r="AG663">
            <v>-42</v>
          </cell>
          <cell r="AH663">
            <v>-99</v>
          </cell>
        </row>
        <row r="664">
          <cell r="B664">
            <v>2757</v>
          </cell>
          <cell r="C664">
            <v>144</v>
          </cell>
          <cell r="F664" t="str">
            <v>УПНПиКРС</v>
          </cell>
          <cell r="G664">
            <v>270</v>
          </cell>
          <cell r="H664" t="str">
            <v>ШГН</v>
          </cell>
          <cell r="I664" t="str">
            <v>действ.</v>
          </cell>
          <cell r="K664">
            <v>0.8</v>
          </cell>
          <cell r="L664">
            <v>0.1</v>
          </cell>
          <cell r="M664">
            <v>91</v>
          </cell>
          <cell r="N664">
            <v>15</v>
          </cell>
          <cell r="O664">
            <v>6.1</v>
          </cell>
          <cell r="P664">
            <v>50.5</v>
          </cell>
          <cell r="Q664">
            <v>14.2</v>
          </cell>
          <cell r="R664">
            <v>6</v>
          </cell>
          <cell r="S664">
            <v>47.8</v>
          </cell>
          <cell r="T664">
            <v>7</v>
          </cell>
          <cell r="U664" t="str">
            <v>ОПЗ</v>
          </cell>
          <cell r="W664" t="str">
            <v>ГДИ. ПП (п."а"). ОПЗ КСПЭО. ГДИ</v>
          </cell>
          <cell r="X664" t="str">
            <v>Пока отложить</v>
          </cell>
          <cell r="Y664" t="str">
            <v>перкрыт ИП-16м, откр.- 8 м</v>
          </cell>
          <cell r="Z664">
            <v>2830</v>
          </cell>
          <cell r="AA664">
            <v>73</v>
          </cell>
          <cell r="AF664">
            <v>22</v>
          </cell>
          <cell r="AG664">
            <v>-69</v>
          </cell>
          <cell r="AH664">
            <v>-140</v>
          </cell>
        </row>
        <row r="665">
          <cell r="B665">
            <v>2758</v>
          </cell>
          <cell r="C665">
            <v>144</v>
          </cell>
          <cell r="F665" t="str">
            <v>УПНПиКРС</v>
          </cell>
          <cell r="G665">
            <v>270</v>
          </cell>
          <cell r="H665" t="str">
            <v>ШГН</v>
          </cell>
          <cell r="I665" t="str">
            <v>конс.</v>
          </cell>
          <cell r="J665">
            <v>34425</v>
          </cell>
          <cell r="K665">
            <v>11</v>
          </cell>
          <cell r="L665">
            <v>0.7</v>
          </cell>
          <cell r="M665">
            <v>92</v>
          </cell>
          <cell r="N665">
            <v>20</v>
          </cell>
          <cell r="O665">
            <v>9.8000000000000007</v>
          </cell>
          <cell r="P665">
            <v>40</v>
          </cell>
          <cell r="Q665">
            <v>20</v>
          </cell>
          <cell r="R665">
            <v>9.8000000000000007</v>
          </cell>
          <cell r="S665">
            <v>39.5</v>
          </cell>
          <cell r="T665">
            <v>7</v>
          </cell>
          <cell r="U665" t="str">
            <v>ГРП</v>
          </cell>
          <cell r="W665" t="str">
            <v>РИР низа ЮК-10. ГРП</v>
          </cell>
          <cell r="X665" t="str">
            <v>Необходима СК</v>
          </cell>
          <cell r="Y665" t="str">
            <v>На забое НКТ (КРС-97 и 00)</v>
          </cell>
          <cell r="AF665">
            <v>38</v>
          </cell>
          <cell r="AG665">
            <v>-70</v>
          </cell>
          <cell r="AH665">
            <v>-126</v>
          </cell>
        </row>
        <row r="666">
          <cell r="B666">
            <v>2788</v>
          </cell>
          <cell r="C666">
            <v>144</v>
          </cell>
          <cell r="F666" t="str">
            <v>УПНПиКРС</v>
          </cell>
          <cell r="G666">
            <v>270</v>
          </cell>
          <cell r="H666" t="str">
            <v>ШГН</v>
          </cell>
          <cell r="I666" t="str">
            <v>бд</v>
          </cell>
          <cell r="J666">
            <v>36630</v>
          </cell>
          <cell r="K666">
            <v>2</v>
          </cell>
          <cell r="L666">
            <v>1.4</v>
          </cell>
          <cell r="M666">
            <v>15</v>
          </cell>
          <cell r="N666">
            <v>18</v>
          </cell>
          <cell r="O666">
            <v>10</v>
          </cell>
          <cell r="P666">
            <v>31.5</v>
          </cell>
          <cell r="Q666">
            <v>18</v>
          </cell>
          <cell r="R666">
            <v>10</v>
          </cell>
          <cell r="S666">
            <v>31.4</v>
          </cell>
          <cell r="T666">
            <v>7</v>
          </cell>
          <cell r="W666" t="str">
            <v>ЛА. ПР ГРП. ГРП</v>
          </cell>
          <cell r="X666" t="str">
            <v>КРС-2000 не завершен</v>
          </cell>
          <cell r="Y666" t="str">
            <v>Прихват печати (ПРС)</v>
          </cell>
          <cell r="AF666">
            <v>22</v>
          </cell>
          <cell r="AG666">
            <v>-946988</v>
          </cell>
          <cell r="AH666">
            <v>-3054800</v>
          </cell>
        </row>
        <row r="667">
          <cell r="B667">
            <v>2792</v>
          </cell>
          <cell r="C667">
            <v>144</v>
          </cell>
          <cell r="F667" t="str">
            <v>УПНПиКРС</v>
          </cell>
          <cell r="G667">
            <v>285</v>
          </cell>
          <cell r="H667" t="str">
            <v>ШГН</v>
          </cell>
          <cell r="I667" t="str">
            <v>действ.</v>
          </cell>
          <cell r="J667">
            <v>0</v>
          </cell>
          <cell r="K667">
            <v>14</v>
          </cell>
          <cell r="L667">
            <v>9.1</v>
          </cell>
          <cell r="M667">
            <v>20</v>
          </cell>
          <cell r="N667">
            <v>40</v>
          </cell>
          <cell r="O667">
            <v>26.1</v>
          </cell>
          <cell r="P667">
            <v>20</v>
          </cell>
          <cell r="Q667">
            <v>26</v>
          </cell>
          <cell r="R667">
            <v>17</v>
          </cell>
          <cell r="S667">
            <v>19.3</v>
          </cell>
          <cell r="T667" t="e">
            <v>#REF!</v>
          </cell>
          <cell r="U667" t="str">
            <v>ГРП</v>
          </cell>
          <cell r="W667" t="str">
            <v>ПР ГРП. ГРП ЮК-10</v>
          </cell>
          <cell r="X667" t="str">
            <v>ГРП повторный</v>
          </cell>
          <cell r="AF667">
            <v>10</v>
          </cell>
        </row>
        <row r="668">
          <cell r="B668">
            <v>2802</v>
          </cell>
          <cell r="C668" t="str">
            <v>166б</v>
          </cell>
          <cell r="F668" t="str">
            <v>ЗАО "УПКРС"</v>
          </cell>
          <cell r="G668">
            <v>290</v>
          </cell>
          <cell r="H668" t="str">
            <v>нагнет.</v>
          </cell>
          <cell r="I668" t="str">
            <v>бд</v>
          </cell>
          <cell r="J668">
            <v>36725</v>
          </cell>
          <cell r="N668">
            <v>150</v>
          </cell>
          <cell r="Q668">
            <v>150</v>
          </cell>
          <cell r="T668">
            <v>38180</v>
          </cell>
          <cell r="U668" t="str">
            <v>нг</v>
          </cell>
          <cell r="V668">
            <v>1</v>
          </cell>
          <cell r="W668" t="str">
            <v>ОТСК.ПП.ОПЗ.Сп.пакера ППД</v>
          </cell>
          <cell r="Y668" t="str">
            <v>+18</v>
          </cell>
          <cell r="Z668">
            <v>3010</v>
          </cell>
          <cell r="AA668">
            <v>73</v>
          </cell>
          <cell r="AB668">
            <v>34820</v>
          </cell>
          <cell r="AF668">
            <v>27</v>
          </cell>
          <cell r="AG668">
            <v>0</v>
          </cell>
          <cell r="AH668">
            <v>0</v>
          </cell>
        </row>
        <row r="669">
          <cell r="B669">
            <v>2818</v>
          </cell>
          <cell r="C669">
            <v>144</v>
          </cell>
          <cell r="F669" t="str">
            <v>УПНПиКРС</v>
          </cell>
          <cell r="G669">
            <v>255</v>
          </cell>
          <cell r="H669" t="str">
            <v>ШГН</v>
          </cell>
          <cell r="I669" t="str">
            <v>конс.</v>
          </cell>
          <cell r="J669">
            <v>33239</v>
          </cell>
          <cell r="N669">
            <v>8</v>
          </cell>
          <cell r="O669">
            <v>4</v>
          </cell>
          <cell r="P669">
            <v>39</v>
          </cell>
          <cell r="Q669">
            <v>8</v>
          </cell>
          <cell r="R669">
            <v>4</v>
          </cell>
          <cell r="S669">
            <v>38.299999999999997</v>
          </cell>
          <cell r="U669" t="str">
            <v>ОПЗ</v>
          </cell>
          <cell r="W669" t="str">
            <v>ВЦ. ГИС-2. ПП. ОПЗ. КСПЭО</v>
          </cell>
          <cell r="X669" t="str">
            <v>Возможна РИР ЗКЦ</v>
          </cell>
          <cell r="Y669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669">
            <v>37</v>
          </cell>
        </row>
        <row r="670">
          <cell r="B670">
            <v>2836</v>
          </cell>
          <cell r="C670">
            <v>125</v>
          </cell>
          <cell r="H670" t="str">
            <v>ШГН</v>
          </cell>
          <cell r="I670" t="str">
            <v>конс.</v>
          </cell>
          <cell r="J670">
            <v>35684</v>
          </cell>
          <cell r="K670">
            <v>4</v>
          </cell>
          <cell r="L670">
            <v>1.1000000000000001</v>
          </cell>
          <cell r="M670">
            <v>66</v>
          </cell>
          <cell r="N670">
            <v>20</v>
          </cell>
          <cell r="O670">
            <v>8.1999999999999993</v>
          </cell>
          <cell r="P670">
            <v>50</v>
          </cell>
          <cell r="Q670">
            <v>20</v>
          </cell>
          <cell r="R670">
            <v>8.1999999999999993</v>
          </cell>
          <cell r="S670">
            <v>49.4</v>
          </cell>
          <cell r="T670">
            <v>37270</v>
          </cell>
          <cell r="U670" t="str">
            <v>ГРП</v>
          </cell>
          <cell r="W670" t="str">
            <v>Ликвидация аварии, ИР ЮК-10, пр и ГРП ЮК-2-5</v>
          </cell>
          <cell r="AF670">
            <v>25</v>
          </cell>
        </row>
        <row r="671">
          <cell r="B671">
            <v>2850</v>
          </cell>
          <cell r="C671">
            <v>129</v>
          </cell>
          <cell r="F671" t="str">
            <v>ЗАО "УПКРС"</v>
          </cell>
          <cell r="G671">
            <v>230</v>
          </cell>
          <cell r="H671" t="str">
            <v>ШГН</v>
          </cell>
          <cell r="I671" t="str">
            <v>действ.</v>
          </cell>
          <cell r="J671">
            <v>0</v>
          </cell>
          <cell r="K671">
            <v>3</v>
          </cell>
          <cell r="L671">
            <v>1.5</v>
          </cell>
          <cell r="M671">
            <v>40</v>
          </cell>
          <cell r="N671">
            <v>40</v>
          </cell>
          <cell r="O671">
            <v>13</v>
          </cell>
          <cell r="P671">
            <v>60</v>
          </cell>
          <cell r="Q671">
            <v>37</v>
          </cell>
          <cell r="R671">
            <v>11.5</v>
          </cell>
          <cell r="S671">
            <v>61.6</v>
          </cell>
          <cell r="T671">
            <v>7</v>
          </cell>
          <cell r="U671" t="str">
            <v>ГРП</v>
          </cell>
          <cell r="W671" t="str">
            <v>ПР ГРП. ГРП. ЮК-10 ЭЦН-50</v>
          </cell>
          <cell r="X671" t="str">
            <v>Дважды перфорирована</v>
          </cell>
          <cell r="AF671">
            <v>32</v>
          </cell>
        </row>
        <row r="672">
          <cell r="B672">
            <v>3079</v>
          </cell>
          <cell r="C672">
            <v>51</v>
          </cell>
          <cell r="F672" t="str">
            <v>УПНП</v>
          </cell>
          <cell r="G672">
            <v>265</v>
          </cell>
          <cell r="H672" t="str">
            <v>ЭЦН</v>
          </cell>
          <cell r="I672" t="str">
            <v>конс.</v>
          </cell>
          <cell r="J672">
            <v>33635</v>
          </cell>
          <cell r="K672">
            <v>0</v>
          </cell>
          <cell r="L672">
            <v>0</v>
          </cell>
          <cell r="M672">
            <v>0</v>
          </cell>
          <cell r="N672">
            <v>50</v>
          </cell>
          <cell r="O672">
            <v>11</v>
          </cell>
          <cell r="P672">
            <v>73</v>
          </cell>
          <cell r="Q672">
            <v>50</v>
          </cell>
          <cell r="R672">
            <v>11</v>
          </cell>
          <cell r="S672">
            <v>72.8</v>
          </cell>
          <cell r="U672" t="str">
            <v>ВВ</v>
          </cell>
          <cell r="W672" t="str">
            <v>ВЦ,ВЗ,ДП ЮК-10</v>
          </cell>
          <cell r="AF672">
            <v>21</v>
          </cell>
        </row>
        <row r="673">
          <cell r="AF673">
            <v>29</v>
          </cell>
          <cell r="AG673">
            <v>-224743</v>
          </cell>
          <cell r="AH673">
            <v>-1828416</v>
          </cell>
        </row>
        <row r="674">
          <cell r="B674">
            <v>2877</v>
          </cell>
          <cell r="C674">
            <v>42</v>
          </cell>
          <cell r="F674" t="str">
            <v>ЗАО "УПКРС"</v>
          </cell>
          <cell r="G674">
            <v>250</v>
          </cell>
          <cell r="H674" t="str">
            <v>ШГН</v>
          </cell>
          <cell r="I674" t="str">
            <v>бд</v>
          </cell>
          <cell r="J674">
            <v>36895</v>
          </cell>
          <cell r="N674">
            <v>30</v>
          </cell>
          <cell r="O674">
            <v>10</v>
          </cell>
          <cell r="P674">
            <v>59</v>
          </cell>
          <cell r="Q674">
            <v>30</v>
          </cell>
          <cell r="R674">
            <v>10</v>
          </cell>
          <cell r="S674">
            <v>58.8</v>
          </cell>
          <cell r="T674">
            <v>7</v>
          </cell>
          <cell r="U674" t="str">
            <v>ГРП</v>
          </cell>
          <cell r="W674" t="str">
            <v>ПР к ГРП, ГРП</v>
          </cell>
          <cell r="AF674">
            <v>30</v>
          </cell>
        </row>
        <row r="675">
          <cell r="B675">
            <v>2878</v>
          </cell>
          <cell r="C675">
            <v>42</v>
          </cell>
          <cell r="F675" t="str">
            <v>ЗАО "УПКРС"</v>
          </cell>
          <cell r="G675">
            <v>260</v>
          </cell>
          <cell r="H675" t="str">
            <v>ШГН</v>
          </cell>
          <cell r="I675" t="str">
            <v>действ.</v>
          </cell>
          <cell r="K675">
            <v>5</v>
          </cell>
          <cell r="L675">
            <v>1.1000000000000001</v>
          </cell>
          <cell r="M675">
            <v>73</v>
          </cell>
          <cell r="N675">
            <v>30</v>
          </cell>
          <cell r="O675">
            <v>10</v>
          </cell>
          <cell r="P675">
            <v>59</v>
          </cell>
          <cell r="Q675">
            <v>25</v>
          </cell>
          <cell r="R675">
            <v>8.9</v>
          </cell>
          <cell r="S675">
            <v>56</v>
          </cell>
          <cell r="T675">
            <v>7</v>
          </cell>
          <cell r="U675" t="str">
            <v>ГРП</v>
          </cell>
          <cell r="W675" t="str">
            <v>ПР к ГРП, ГРП(повторное) (ОПЗ НТПН)</v>
          </cell>
        </row>
        <row r="676">
          <cell r="B676">
            <v>2884</v>
          </cell>
          <cell r="C676">
            <v>131</v>
          </cell>
          <cell r="F676" t="str">
            <v>УПНПиКРС</v>
          </cell>
          <cell r="G676">
            <v>280</v>
          </cell>
          <cell r="H676" t="str">
            <v>ЭЦН</v>
          </cell>
          <cell r="I676" t="str">
            <v>действ.</v>
          </cell>
          <cell r="K676">
            <v>40</v>
          </cell>
          <cell r="L676">
            <v>3.9</v>
          </cell>
          <cell r="M676">
            <v>88</v>
          </cell>
          <cell r="N676">
            <v>50</v>
          </cell>
          <cell r="O676">
            <v>5.9</v>
          </cell>
          <cell r="P676">
            <v>85.5</v>
          </cell>
          <cell r="Q676">
            <v>10</v>
          </cell>
          <cell r="R676">
            <v>2</v>
          </cell>
          <cell r="S676">
            <v>75.3</v>
          </cell>
          <cell r="U676" t="str">
            <v>ОВП</v>
          </cell>
          <cell r="W676" t="str">
            <v>ГИС-2. ОВП МЕТКА</v>
          </cell>
          <cell r="X676" t="str">
            <v>ИХН АН</v>
          </cell>
          <cell r="AF676">
            <v>21</v>
          </cell>
        </row>
        <row r="677">
          <cell r="B677">
            <v>2884</v>
          </cell>
          <cell r="C677">
            <v>131</v>
          </cell>
          <cell r="F677" t="str">
            <v>ЗАО "УПКРС"</v>
          </cell>
          <cell r="G677">
            <v>260</v>
          </cell>
          <cell r="H677" t="str">
            <v>ЭЦН</v>
          </cell>
          <cell r="I677" t="str">
            <v>действ.</v>
          </cell>
          <cell r="K677">
            <v>30</v>
          </cell>
          <cell r="L677">
            <v>1.5</v>
          </cell>
          <cell r="M677">
            <v>94</v>
          </cell>
          <cell r="N677">
            <v>50</v>
          </cell>
          <cell r="O677">
            <v>4.5</v>
          </cell>
          <cell r="P677">
            <v>89</v>
          </cell>
          <cell r="Q677">
            <v>20</v>
          </cell>
          <cell r="R677">
            <v>3</v>
          </cell>
          <cell r="S677">
            <v>81.5</v>
          </cell>
          <cell r="T677">
            <v>7</v>
          </cell>
          <cell r="U677" t="str">
            <v>ОПЗ</v>
          </cell>
          <cell r="W677" t="str">
            <v>ГИС-2. УГИС (ОПЗ)</v>
          </cell>
          <cell r="AF677">
            <v>21</v>
          </cell>
        </row>
        <row r="678">
          <cell r="B678">
            <v>2904</v>
          </cell>
          <cell r="C678">
            <v>131</v>
          </cell>
          <cell r="F678" t="str">
            <v>УПНПиКРС</v>
          </cell>
          <cell r="G678">
            <v>295</v>
          </cell>
          <cell r="H678" t="str">
            <v>нагнет.</v>
          </cell>
          <cell r="I678" t="str">
            <v>действ.</v>
          </cell>
          <cell r="K678">
            <v>330</v>
          </cell>
          <cell r="N678">
            <v>250</v>
          </cell>
          <cell r="Q678">
            <v>250</v>
          </cell>
          <cell r="R678">
            <v>0</v>
          </cell>
          <cell r="U678" t="str">
            <v>ВВП</v>
          </cell>
          <cell r="W678" t="str">
            <v>ГИС-3. ВПП ГАЛКА</v>
          </cell>
          <cell r="X678" t="str">
            <v>ИХН АН</v>
          </cell>
        </row>
        <row r="679">
          <cell r="B679">
            <v>2905</v>
          </cell>
          <cell r="C679">
            <v>132</v>
          </cell>
          <cell r="F679" t="str">
            <v>УПНПиКРС</v>
          </cell>
          <cell r="G679">
            <v>290</v>
          </cell>
          <cell r="H679" t="str">
            <v>ЭЦН</v>
          </cell>
          <cell r="I679" t="str">
            <v>действ.</v>
          </cell>
          <cell r="K679">
            <v>50</v>
          </cell>
          <cell r="L679">
            <v>5.3</v>
          </cell>
          <cell r="M679">
            <v>87</v>
          </cell>
          <cell r="N679">
            <v>50</v>
          </cell>
          <cell r="O679">
            <v>8.1999999999999993</v>
          </cell>
          <cell r="P679">
            <v>80</v>
          </cell>
          <cell r="Q679">
            <v>0</v>
          </cell>
          <cell r="R679">
            <v>2.9</v>
          </cell>
          <cell r="U679" t="str">
            <v>ОВП</v>
          </cell>
          <cell r="W679" t="str">
            <v>ГИС-2. ОВП МЕТКА.</v>
          </cell>
          <cell r="X679" t="str">
            <v>ИХН АН</v>
          </cell>
          <cell r="AF679">
            <v>53</v>
          </cell>
          <cell r="AG679" t="e">
            <v>#REF!</v>
          </cell>
          <cell r="AH679" t="e">
            <v>#REF!</v>
          </cell>
        </row>
        <row r="680">
          <cell r="B680">
            <v>2933</v>
          </cell>
          <cell r="C680">
            <v>44</v>
          </cell>
          <cell r="F680" t="str">
            <v>ЗАО "УПКРС"</v>
          </cell>
          <cell r="G680">
            <v>265</v>
          </cell>
          <cell r="H680" t="str">
            <v>ШГН</v>
          </cell>
          <cell r="I680" t="str">
            <v>бд</v>
          </cell>
          <cell r="J680">
            <v>36935</v>
          </cell>
          <cell r="K680">
            <v>10</v>
          </cell>
          <cell r="L680">
            <v>5.0999999999999996</v>
          </cell>
          <cell r="M680">
            <v>37</v>
          </cell>
          <cell r="N680">
            <v>10</v>
          </cell>
          <cell r="O680">
            <v>5</v>
          </cell>
          <cell r="P680">
            <v>38.5</v>
          </cell>
          <cell r="Q680">
            <v>10</v>
          </cell>
          <cell r="R680">
            <v>5</v>
          </cell>
          <cell r="S680">
            <v>38.299999999999997</v>
          </cell>
          <cell r="T680">
            <v>12</v>
          </cell>
          <cell r="U680" t="str">
            <v>ВЦ</v>
          </cell>
          <cell r="V680">
            <v>2</v>
          </cell>
          <cell r="W680" t="str">
            <v xml:space="preserve">ВЦ, Ликв.грифона </v>
          </cell>
          <cell r="Y680" t="str">
            <v>ОЦ 20.09.97</v>
          </cell>
        </row>
        <row r="681">
          <cell r="B681">
            <v>3002</v>
          </cell>
          <cell r="C681">
            <v>50</v>
          </cell>
          <cell r="H681" t="str">
            <v>ШГН</v>
          </cell>
          <cell r="I681" t="str">
            <v>конс.</v>
          </cell>
          <cell r="J681">
            <v>34514</v>
          </cell>
          <cell r="K681">
            <v>5</v>
          </cell>
          <cell r="L681">
            <v>0.5</v>
          </cell>
          <cell r="M681">
            <v>88</v>
          </cell>
          <cell r="N681">
            <v>5</v>
          </cell>
          <cell r="O681">
            <v>0.5</v>
          </cell>
          <cell r="P681">
            <v>88</v>
          </cell>
          <cell r="Q681">
            <v>5</v>
          </cell>
          <cell r="R681">
            <v>0.5</v>
          </cell>
          <cell r="S681">
            <v>87.7</v>
          </cell>
          <cell r="W681" t="str">
            <v>ВЦ, ПП, ОПЗ НТПН, ГДИ, сп.НН</v>
          </cell>
          <cell r="Y681">
            <v>0</v>
          </cell>
        </row>
        <row r="682">
          <cell r="B682">
            <v>3003</v>
          </cell>
          <cell r="C682">
            <v>50</v>
          </cell>
          <cell r="H682" t="str">
            <v>нагн</v>
          </cell>
          <cell r="I682" t="str">
            <v>конс.</v>
          </cell>
          <cell r="J682">
            <v>32903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e">
            <v>#DIV/0!</v>
          </cell>
          <cell r="U682" t="str">
            <v>ГРП</v>
          </cell>
          <cell r="W682" t="str">
            <v>ВЦ, ПП, ГРП (ОПЗ НТПН), ГДИ, сп.НН</v>
          </cell>
          <cell r="Y682" t="str">
            <v>ОЦ</v>
          </cell>
        </row>
        <row r="683">
          <cell r="B683">
            <v>3027</v>
          </cell>
          <cell r="C683">
            <v>52</v>
          </cell>
          <cell r="H683" t="str">
            <v>ШГН</v>
          </cell>
          <cell r="I683" t="str">
            <v>бд</v>
          </cell>
          <cell r="J683">
            <v>36971</v>
          </cell>
          <cell r="K683">
            <v>10</v>
          </cell>
          <cell r="L683">
            <v>2.2000000000000002</v>
          </cell>
          <cell r="M683">
            <v>73</v>
          </cell>
          <cell r="N683">
            <v>20</v>
          </cell>
          <cell r="O683">
            <v>6.5</v>
          </cell>
          <cell r="P683">
            <v>60</v>
          </cell>
          <cell r="Q683">
            <v>20</v>
          </cell>
          <cell r="R683">
            <v>6.5</v>
          </cell>
          <cell r="S683">
            <v>59.9</v>
          </cell>
          <cell r="W683" t="str">
            <v>ВЦ, ЛА, ПП, ОПЗ НТПН, УГИС</v>
          </cell>
          <cell r="Y683" t="str">
            <v>ОЦ</v>
          </cell>
        </row>
        <row r="684">
          <cell r="B684">
            <v>3073</v>
          </cell>
          <cell r="C684">
            <v>53</v>
          </cell>
          <cell r="H684" t="str">
            <v>ШГН</v>
          </cell>
          <cell r="I684" t="str">
            <v>бд</v>
          </cell>
          <cell r="J684">
            <v>36834</v>
          </cell>
          <cell r="K684">
            <v>3</v>
          </cell>
          <cell r="L684">
            <v>0.9</v>
          </cell>
          <cell r="M684">
            <v>65</v>
          </cell>
          <cell r="N684">
            <v>3</v>
          </cell>
          <cell r="O684">
            <v>0.9</v>
          </cell>
          <cell r="P684">
            <v>65</v>
          </cell>
          <cell r="Q684">
            <v>3</v>
          </cell>
          <cell r="R684">
            <v>0.9</v>
          </cell>
          <cell r="S684">
            <v>63</v>
          </cell>
          <cell r="W684" t="str">
            <v>ВЦ, ПП, ОПЗ НТПН, ГДИ, сп.НН</v>
          </cell>
          <cell r="Y684" t="str">
            <v>ЗБС с 22.11.95 по 21.04.96, ОЦ</v>
          </cell>
        </row>
        <row r="685">
          <cell r="B685">
            <v>3096</v>
          </cell>
          <cell r="C685">
            <v>53</v>
          </cell>
          <cell r="H685" t="str">
            <v>ШГН</v>
          </cell>
          <cell r="I685" t="str">
            <v>бд</v>
          </cell>
          <cell r="J685">
            <v>36246</v>
          </cell>
          <cell r="K685">
            <v>6</v>
          </cell>
          <cell r="L685">
            <v>3.3</v>
          </cell>
          <cell r="M685">
            <v>33</v>
          </cell>
          <cell r="N685">
            <v>6</v>
          </cell>
          <cell r="O685">
            <v>3.3</v>
          </cell>
          <cell r="P685">
            <v>33</v>
          </cell>
          <cell r="Q685">
            <v>6</v>
          </cell>
          <cell r="R685">
            <v>3.3</v>
          </cell>
          <cell r="S685">
            <v>32.1</v>
          </cell>
          <cell r="W685" t="str">
            <v>ВЦ, ПП, ОПЗ НТПН, ГДИ, сп.НН</v>
          </cell>
          <cell r="Y685" t="str">
            <v>ОЦ</v>
          </cell>
        </row>
        <row r="686">
          <cell r="B686">
            <v>3097</v>
          </cell>
          <cell r="C686">
            <v>53</v>
          </cell>
          <cell r="H686" t="str">
            <v>ШГН</v>
          </cell>
          <cell r="I686" t="str">
            <v>бд</v>
          </cell>
          <cell r="J686">
            <v>36244</v>
          </cell>
          <cell r="K686">
            <v>6</v>
          </cell>
          <cell r="L686">
            <v>3.6</v>
          </cell>
          <cell r="M686">
            <v>26</v>
          </cell>
          <cell r="N686">
            <v>6</v>
          </cell>
          <cell r="O686">
            <v>3.6</v>
          </cell>
          <cell r="P686">
            <v>26</v>
          </cell>
          <cell r="Q686">
            <v>6</v>
          </cell>
          <cell r="R686">
            <v>3.6</v>
          </cell>
          <cell r="S686">
            <v>25.9</v>
          </cell>
          <cell r="W686" t="str">
            <v>ВЦ, ПП, ОПЗ НТПН, ГДИ, сп.НН</v>
          </cell>
        </row>
        <row r="687">
          <cell r="B687">
            <v>3952</v>
          </cell>
          <cell r="C687">
            <v>308</v>
          </cell>
          <cell r="G687">
            <v>245</v>
          </cell>
          <cell r="H687" t="str">
            <v>нагнет.</v>
          </cell>
          <cell r="I687" t="str">
            <v>бд</v>
          </cell>
          <cell r="N687">
            <v>250</v>
          </cell>
          <cell r="Q687">
            <v>250</v>
          </cell>
          <cell r="R687">
            <v>0</v>
          </cell>
          <cell r="W687" t="str">
            <v>Спуск пакера, определение прием.ЮК11</v>
          </cell>
          <cell r="X687" t="str">
            <v>утилизация</v>
          </cell>
        </row>
        <row r="688">
          <cell r="B688">
            <v>3959</v>
          </cell>
          <cell r="C688">
            <v>198</v>
          </cell>
          <cell r="G688">
            <v>226</v>
          </cell>
          <cell r="H688" t="str">
            <v>нагнет.</v>
          </cell>
          <cell r="I688" t="str">
            <v>конс.</v>
          </cell>
          <cell r="N688">
            <v>250</v>
          </cell>
          <cell r="Q688">
            <v>250</v>
          </cell>
          <cell r="R688">
            <v>0</v>
          </cell>
          <cell r="W688" t="str">
            <v>Спуск пакера, определение прием.ЮК11</v>
          </cell>
          <cell r="X688" t="str">
            <v>утилизация</v>
          </cell>
          <cell r="Y688" t="str">
            <v>ВЦ УЭС 1500 12.97: непроход 368 м (печать не спускали)</v>
          </cell>
          <cell r="AF688">
            <v>27</v>
          </cell>
          <cell r="AG688">
            <v>-7</v>
          </cell>
          <cell r="AH688">
            <v>-210</v>
          </cell>
        </row>
        <row r="689">
          <cell r="B689">
            <v>4018</v>
          </cell>
          <cell r="C689">
            <v>314</v>
          </cell>
          <cell r="F689" t="str">
            <v>УПНПиКРС</v>
          </cell>
          <cell r="G689">
            <v>250</v>
          </cell>
          <cell r="H689" t="str">
            <v>Ф/ЭЦН</v>
          </cell>
          <cell r="I689" t="str">
            <v>конс.</v>
          </cell>
          <cell r="J689">
            <v>34335</v>
          </cell>
          <cell r="L689">
            <v>0</v>
          </cell>
          <cell r="N689">
            <v>30</v>
          </cell>
          <cell r="O689">
            <v>1</v>
          </cell>
          <cell r="P689">
            <v>96</v>
          </cell>
          <cell r="Q689">
            <v>30</v>
          </cell>
          <cell r="R689">
            <v>1</v>
          </cell>
          <cell r="S689">
            <v>95.9</v>
          </cell>
          <cell r="T689">
            <v>7</v>
          </cell>
          <cell r="U689" t="str">
            <v>ЛА</v>
          </cell>
          <cell r="W689" t="str">
            <v>ВЦ. ЛА. ГИС-2. УГИС</v>
          </cell>
          <cell r="X689" t="str">
            <v>УОПР-800</v>
          </cell>
          <cell r="Y689" t="str">
            <v>13.04.93 ОТСК (негерм.ЭК: 1078.4-1079.4)</v>
          </cell>
          <cell r="AF689">
            <v>31</v>
          </cell>
          <cell r="AG689">
            <v>-14</v>
          </cell>
          <cell r="AH689">
            <v>-350</v>
          </cell>
        </row>
        <row r="690">
          <cell r="B690">
            <v>4020</v>
          </cell>
          <cell r="C690">
            <v>314</v>
          </cell>
          <cell r="F690" t="str">
            <v>УПНПиКРС</v>
          </cell>
          <cell r="G690">
            <v>220</v>
          </cell>
          <cell r="H690" t="str">
            <v>фон</v>
          </cell>
          <cell r="I690" t="str">
            <v>конс.</v>
          </cell>
          <cell r="J690">
            <v>34486</v>
          </cell>
          <cell r="L690">
            <v>0</v>
          </cell>
          <cell r="N690">
            <v>50</v>
          </cell>
          <cell r="O690">
            <v>2</v>
          </cell>
          <cell r="P690">
            <v>95</v>
          </cell>
          <cell r="Q690">
            <v>50</v>
          </cell>
          <cell r="R690">
            <v>2</v>
          </cell>
          <cell r="S690">
            <v>95.1</v>
          </cell>
          <cell r="T690">
            <v>7</v>
          </cell>
          <cell r="U690" t="str">
            <v>ЛН</v>
          </cell>
          <cell r="W690" t="str">
            <v>РИР (негерм. ЭК -1078-79 м). ГИС-2. ИДН</v>
          </cell>
          <cell r="X690" t="str">
            <v>УОПР-800</v>
          </cell>
          <cell r="Y690" t="str">
            <v>УЭС 1500 (01.98) непроход на 103 м (печать не спускали). Обрыв проволоки с МГН-2)</v>
          </cell>
          <cell r="AF690">
            <v>31</v>
          </cell>
          <cell r="AG690">
            <v>-7</v>
          </cell>
          <cell r="AH690">
            <v>-140</v>
          </cell>
        </row>
        <row r="691">
          <cell r="B691">
            <v>4021</v>
          </cell>
          <cell r="C691">
            <v>314</v>
          </cell>
          <cell r="F691" t="str">
            <v>УПНПиКРС</v>
          </cell>
          <cell r="G691">
            <v>220</v>
          </cell>
          <cell r="H691" t="str">
            <v>фон</v>
          </cell>
          <cell r="I691" t="str">
            <v>конс.</v>
          </cell>
          <cell r="J691">
            <v>34425</v>
          </cell>
          <cell r="L691">
            <v>0</v>
          </cell>
          <cell r="N691">
            <v>20</v>
          </cell>
          <cell r="O691">
            <v>1</v>
          </cell>
          <cell r="P691">
            <v>94</v>
          </cell>
          <cell r="Q691">
            <v>20</v>
          </cell>
          <cell r="R691">
            <v>1</v>
          </cell>
          <cell r="S691">
            <v>93.8</v>
          </cell>
          <cell r="T691">
            <v>7</v>
          </cell>
          <cell r="U691" t="str">
            <v>ЛА</v>
          </cell>
          <cell r="W691" t="str">
            <v>ВЦ. ЛА. ГИС-2. РИР (ЗКЦ). УГИС</v>
          </cell>
          <cell r="X691" t="str">
            <v>УОПР-800</v>
          </cell>
          <cell r="AF691">
            <v>64</v>
          </cell>
          <cell r="AG691">
            <v>92</v>
          </cell>
          <cell r="AH691">
            <v>920</v>
          </cell>
        </row>
        <row r="692">
          <cell r="B692">
            <v>4122</v>
          </cell>
          <cell r="C692">
            <v>314</v>
          </cell>
          <cell r="F692" t="str">
            <v>УПНПиКРС</v>
          </cell>
          <cell r="G692">
            <v>250</v>
          </cell>
          <cell r="H692" t="str">
            <v>Ф/ЭЦН</v>
          </cell>
          <cell r="I692" t="str">
            <v>бд</v>
          </cell>
          <cell r="J692">
            <v>34485</v>
          </cell>
          <cell r="L692">
            <v>0</v>
          </cell>
          <cell r="N692">
            <v>20</v>
          </cell>
          <cell r="O692">
            <v>2</v>
          </cell>
          <cell r="P692">
            <v>88</v>
          </cell>
          <cell r="Q692">
            <v>20</v>
          </cell>
          <cell r="R692">
            <v>2</v>
          </cell>
          <cell r="S692">
            <v>87.7</v>
          </cell>
          <cell r="T692">
            <v>37242</v>
          </cell>
          <cell r="U692" t="str">
            <v>ОПЗ</v>
          </cell>
          <cell r="W692" t="str">
            <v>ГИС-2. ПП. УГИС</v>
          </cell>
          <cell r="X692" t="str">
            <v>УОПР-800</v>
          </cell>
          <cell r="Y692" t="str">
            <v>Полет ЭЦН и НКТ 31 шт.</v>
          </cell>
          <cell r="AF692">
            <v>38</v>
          </cell>
          <cell r="AG692">
            <v>-7</v>
          </cell>
          <cell r="AH692">
            <v>-140</v>
          </cell>
        </row>
        <row r="693">
          <cell r="B693">
            <v>4125</v>
          </cell>
          <cell r="C693">
            <v>315</v>
          </cell>
          <cell r="F693" t="str">
            <v>УПНПиКРС</v>
          </cell>
          <cell r="G693">
            <v>250</v>
          </cell>
          <cell r="H693" t="str">
            <v>Ф/ЭЦН</v>
          </cell>
          <cell r="I693" t="str">
            <v>бд</v>
          </cell>
          <cell r="J693">
            <v>33147</v>
          </cell>
          <cell r="L693">
            <v>0</v>
          </cell>
          <cell r="N693">
            <v>20</v>
          </cell>
          <cell r="O693">
            <v>1</v>
          </cell>
          <cell r="P693">
            <v>93.6</v>
          </cell>
          <cell r="Q693">
            <v>20</v>
          </cell>
          <cell r="R693">
            <v>1</v>
          </cell>
          <cell r="S693">
            <v>93.8</v>
          </cell>
          <cell r="T693">
            <v>7</v>
          </cell>
          <cell r="U693" t="str">
            <v>ОВП</v>
          </cell>
          <cell r="W693" t="str">
            <v>ЛА (Полет ЭЦН). ГИС-2. ИР</v>
          </cell>
          <cell r="X693" t="str">
            <v>ИР нижнего интервала?</v>
          </cell>
          <cell r="Y693" t="str">
            <v>Прихват ЭЦН</v>
          </cell>
          <cell r="AF693">
            <v>38</v>
          </cell>
          <cell r="AG693">
            <v>-7</v>
          </cell>
          <cell r="AH693">
            <v>-119</v>
          </cell>
        </row>
        <row r="694">
          <cell r="B694">
            <v>4127</v>
          </cell>
          <cell r="C694">
            <v>315</v>
          </cell>
          <cell r="F694" t="str">
            <v>УПНПиКРС</v>
          </cell>
          <cell r="G694">
            <v>245</v>
          </cell>
          <cell r="H694" t="str">
            <v>ЭЦН</v>
          </cell>
          <cell r="I694" t="str">
            <v>бд</v>
          </cell>
          <cell r="J694">
            <v>35432</v>
          </cell>
          <cell r="L694">
            <v>0</v>
          </cell>
          <cell r="N694">
            <v>17</v>
          </cell>
          <cell r="O694">
            <v>1</v>
          </cell>
          <cell r="P694">
            <v>93</v>
          </cell>
          <cell r="Q694">
            <v>17</v>
          </cell>
          <cell r="R694">
            <v>1</v>
          </cell>
          <cell r="S694">
            <v>92.7</v>
          </cell>
          <cell r="T694">
            <v>7</v>
          </cell>
          <cell r="U694" t="str">
            <v>ОВП</v>
          </cell>
          <cell r="W694" t="str">
            <v>ЛА (прихват ЭЦН). СИ. ПП. ГИС-2. ШГН</v>
          </cell>
          <cell r="X694" t="str">
            <v>СИ (ниже 2728). ПП 2720-24</v>
          </cell>
        </row>
        <row r="695">
          <cell r="B695">
            <v>4128</v>
          </cell>
          <cell r="C695">
            <v>315</v>
          </cell>
          <cell r="G695">
            <v>250</v>
          </cell>
          <cell r="H695" t="str">
            <v>ЭЦН</v>
          </cell>
          <cell r="I695" t="str">
            <v>действ.</v>
          </cell>
          <cell r="K695">
            <v>44</v>
          </cell>
          <cell r="L695">
            <v>0.9</v>
          </cell>
          <cell r="M695">
            <v>97.5</v>
          </cell>
          <cell r="N695">
            <v>60</v>
          </cell>
          <cell r="O695">
            <v>2.9</v>
          </cell>
          <cell r="P695">
            <v>94</v>
          </cell>
          <cell r="Q695">
            <v>16</v>
          </cell>
          <cell r="R695">
            <v>2</v>
          </cell>
          <cell r="W695" t="str">
            <v>ГИС-2. ОВП МЕТКА.</v>
          </cell>
          <cell r="X695" t="str">
            <v>ИХН АН</v>
          </cell>
        </row>
        <row r="696">
          <cell r="B696">
            <v>4155</v>
          </cell>
          <cell r="C696">
            <v>172</v>
          </cell>
          <cell r="G696">
            <v>250</v>
          </cell>
          <cell r="H696" t="str">
            <v>нагнет.</v>
          </cell>
          <cell r="I696" t="str">
            <v>конс.</v>
          </cell>
          <cell r="N696">
            <v>250</v>
          </cell>
          <cell r="Q696">
            <v>250</v>
          </cell>
          <cell r="R696">
            <v>0</v>
          </cell>
          <cell r="W696" t="str">
            <v>ОТСК, дострел ЮК11</v>
          </cell>
          <cell r="X696" t="str">
            <v>утилизация</v>
          </cell>
        </row>
        <row r="697">
          <cell r="B697">
            <v>4156</v>
          </cell>
          <cell r="C697">
            <v>172</v>
          </cell>
          <cell r="G697">
            <v>250</v>
          </cell>
          <cell r="H697" t="str">
            <v>нагнет.</v>
          </cell>
          <cell r="I697" t="str">
            <v>конс.</v>
          </cell>
          <cell r="Q697">
            <v>0</v>
          </cell>
          <cell r="W697" t="str">
            <v>ОТСК, дострел ЮК11</v>
          </cell>
          <cell r="Y697" t="str">
            <v>СИ 2810 и ниже</v>
          </cell>
          <cell r="AF697">
            <v>21</v>
          </cell>
          <cell r="AG697">
            <v>-37378</v>
          </cell>
          <cell r="AH697">
            <v>-1121340</v>
          </cell>
        </row>
        <row r="698">
          <cell r="B698">
            <v>4215</v>
          </cell>
          <cell r="C698" t="str">
            <v>314б</v>
          </cell>
          <cell r="G698">
            <v>255</v>
          </cell>
          <cell r="H698" t="str">
            <v>фон</v>
          </cell>
          <cell r="I698" t="str">
            <v>бд</v>
          </cell>
          <cell r="J698">
            <v>35716</v>
          </cell>
          <cell r="L698">
            <v>0</v>
          </cell>
          <cell r="N698">
            <v>30</v>
          </cell>
          <cell r="O698">
            <v>1</v>
          </cell>
          <cell r="P698">
            <v>95.8</v>
          </cell>
          <cell r="Q698">
            <v>30</v>
          </cell>
          <cell r="R698">
            <v>1</v>
          </cell>
          <cell r="S698">
            <v>95.9</v>
          </cell>
          <cell r="T698">
            <v>37378</v>
          </cell>
          <cell r="U698" t="str">
            <v>ОВП</v>
          </cell>
          <cell r="W698" t="str">
            <v>СИ 2810 и ниже</v>
          </cell>
          <cell r="X698" t="str">
            <v>УОПР-800</v>
          </cell>
          <cell r="AF698">
            <v>10</v>
          </cell>
          <cell r="AG698">
            <v>44</v>
          </cell>
          <cell r="AH698">
            <v>2200</v>
          </cell>
        </row>
        <row r="699">
          <cell r="B699">
            <v>4216</v>
          </cell>
          <cell r="C699" t="str">
            <v>314б</v>
          </cell>
          <cell r="G699">
            <v>255</v>
          </cell>
          <cell r="H699" t="str">
            <v>ЭЦН</v>
          </cell>
          <cell r="I699" t="str">
            <v>конс.</v>
          </cell>
          <cell r="J699">
            <v>35716</v>
          </cell>
          <cell r="L699">
            <v>0</v>
          </cell>
          <cell r="N699">
            <v>50</v>
          </cell>
          <cell r="O699">
            <v>1</v>
          </cell>
          <cell r="P699">
            <v>97.6</v>
          </cell>
          <cell r="Q699">
            <v>50</v>
          </cell>
          <cell r="R699">
            <v>1</v>
          </cell>
          <cell r="S699">
            <v>97.5</v>
          </cell>
          <cell r="T699">
            <v>37213</v>
          </cell>
          <cell r="U699" t="str">
            <v>бдк</v>
          </cell>
          <cell r="W699" t="str">
            <v>ГИС-2</v>
          </cell>
          <cell r="X699" t="str">
            <v>УОПР-800</v>
          </cell>
          <cell r="AF699">
            <v>9</v>
          </cell>
          <cell r="AG699">
            <v>58</v>
          </cell>
          <cell r="AH699">
            <v>3480</v>
          </cell>
        </row>
        <row r="700">
          <cell r="B700">
            <v>4217</v>
          </cell>
          <cell r="C700" t="str">
            <v>314б</v>
          </cell>
          <cell r="G700">
            <v>255</v>
          </cell>
          <cell r="H700" t="str">
            <v>ЭЦН</v>
          </cell>
          <cell r="I700" t="str">
            <v>конс.</v>
          </cell>
          <cell r="J700">
            <v>34304</v>
          </cell>
          <cell r="L700">
            <v>0</v>
          </cell>
          <cell r="N700">
            <v>60</v>
          </cell>
          <cell r="O700">
            <v>1</v>
          </cell>
          <cell r="P700">
            <v>97.892720306513411</v>
          </cell>
          <cell r="Q700">
            <v>60</v>
          </cell>
          <cell r="R700">
            <v>1</v>
          </cell>
          <cell r="S700">
            <v>97.9</v>
          </cell>
          <cell r="T700">
            <v>37230</v>
          </cell>
          <cell r="U700" t="str">
            <v>бдк</v>
          </cell>
          <cell r="W700" t="str">
            <v>УГИС. ЭЦН</v>
          </cell>
          <cell r="X700" t="str">
            <v>УОПР-800</v>
          </cell>
          <cell r="AF700">
            <v>21</v>
          </cell>
          <cell r="AG700">
            <v>-37356</v>
          </cell>
          <cell r="AH700">
            <v>-1867800</v>
          </cell>
        </row>
        <row r="701">
          <cell r="B701">
            <v>4218</v>
          </cell>
          <cell r="C701" t="str">
            <v>314б</v>
          </cell>
          <cell r="G701">
            <v>255</v>
          </cell>
          <cell r="H701" t="str">
            <v>ЭЦН</v>
          </cell>
          <cell r="I701" t="str">
            <v>конс.</v>
          </cell>
          <cell r="J701">
            <v>35716</v>
          </cell>
          <cell r="L701">
            <v>0</v>
          </cell>
          <cell r="N701">
            <v>50</v>
          </cell>
          <cell r="O701">
            <v>1</v>
          </cell>
          <cell r="P701">
            <v>97.47126436781609</v>
          </cell>
          <cell r="Q701">
            <v>50</v>
          </cell>
          <cell r="R701">
            <v>1</v>
          </cell>
          <cell r="S701">
            <v>97.5</v>
          </cell>
          <cell r="T701">
            <v>37356</v>
          </cell>
          <cell r="U701" t="str">
            <v>бдк</v>
          </cell>
          <cell r="W701" t="str">
            <v>ГДИ ЦНИПР. УГИС</v>
          </cell>
          <cell r="X701" t="str">
            <v>УОПР-800</v>
          </cell>
          <cell r="Y701" t="str">
            <v>На забое ЭЦН</v>
          </cell>
          <cell r="AF701">
            <v>32</v>
          </cell>
          <cell r="AG701">
            <v>-55926</v>
          </cell>
          <cell r="AH701">
            <v>-559260</v>
          </cell>
        </row>
        <row r="702">
          <cell r="B702">
            <v>4266</v>
          </cell>
          <cell r="C702">
            <v>219</v>
          </cell>
          <cell r="G702">
            <v>255</v>
          </cell>
          <cell r="H702" t="str">
            <v>ЭЦН</v>
          </cell>
          <cell r="I702" t="str">
            <v>бд</v>
          </cell>
          <cell r="J702">
            <v>35158</v>
          </cell>
          <cell r="L702">
            <v>0</v>
          </cell>
          <cell r="N702">
            <v>15</v>
          </cell>
          <cell r="O702">
            <v>1.5</v>
          </cell>
          <cell r="P702">
            <v>88</v>
          </cell>
          <cell r="Q702">
            <v>15</v>
          </cell>
          <cell r="R702">
            <v>1.5</v>
          </cell>
          <cell r="S702">
            <v>87.7</v>
          </cell>
          <cell r="T702">
            <v>37284</v>
          </cell>
          <cell r="U702" t="str">
            <v>ЛА</v>
          </cell>
          <cell r="W702" t="str">
            <v>ВЦ. ЛА (на забое ЭЦН). СИ низа. ПП. ОПЗ</v>
          </cell>
          <cell r="X702" t="str">
            <v>Освоение УГИС. УОПР-800</v>
          </cell>
          <cell r="Y702" t="str">
            <v>Предпол. отсутствие забоя 2752 м</v>
          </cell>
          <cell r="AF702">
            <v>21</v>
          </cell>
          <cell r="AG702">
            <v>-56001</v>
          </cell>
          <cell r="AH702">
            <v>-1493360</v>
          </cell>
        </row>
        <row r="703">
          <cell r="B703">
            <v>4268</v>
          </cell>
          <cell r="C703">
            <v>219</v>
          </cell>
          <cell r="G703">
            <v>250</v>
          </cell>
          <cell r="H703" t="str">
            <v>Ф/ЭЦН</v>
          </cell>
          <cell r="I703" t="str">
            <v>конс.</v>
          </cell>
          <cell r="J703">
            <v>35596</v>
          </cell>
          <cell r="L703">
            <v>0</v>
          </cell>
          <cell r="N703">
            <v>40</v>
          </cell>
          <cell r="O703">
            <v>1.5</v>
          </cell>
          <cell r="P703">
            <v>95.3</v>
          </cell>
          <cell r="Q703">
            <v>40</v>
          </cell>
          <cell r="R703">
            <v>1.5</v>
          </cell>
          <cell r="S703">
            <v>95.4</v>
          </cell>
          <cell r="T703">
            <v>37334</v>
          </cell>
          <cell r="U703" t="str">
            <v>ОВП</v>
          </cell>
          <cell r="W703" t="str">
            <v>ВЗ. СИ низа. ПП 2743-48, УГИС, ГИС-2</v>
          </cell>
          <cell r="X703" t="str">
            <v>УОПР-800</v>
          </cell>
          <cell r="Y703" t="str">
            <v>предпол. о смещении ЭК</v>
          </cell>
          <cell r="AF703">
            <v>27</v>
          </cell>
          <cell r="AG703">
            <v>-37312</v>
          </cell>
          <cell r="AH703">
            <v>-746240</v>
          </cell>
        </row>
        <row r="704">
          <cell r="B704">
            <v>4319</v>
          </cell>
          <cell r="C704">
            <v>219</v>
          </cell>
          <cell r="G704">
            <v>255</v>
          </cell>
          <cell r="H704" t="str">
            <v>ЭЦН</v>
          </cell>
          <cell r="I704" t="str">
            <v>бд</v>
          </cell>
          <cell r="J704">
            <v>34850</v>
          </cell>
          <cell r="L704">
            <v>0</v>
          </cell>
          <cell r="N704">
            <v>20</v>
          </cell>
          <cell r="O704">
            <v>1</v>
          </cell>
          <cell r="P704">
            <v>94</v>
          </cell>
          <cell r="Q704">
            <v>20</v>
          </cell>
          <cell r="R704">
            <v>1</v>
          </cell>
          <cell r="S704">
            <v>93.8</v>
          </cell>
          <cell r="T704">
            <v>37312</v>
          </cell>
          <cell r="U704" t="str">
            <v>ОВП</v>
          </cell>
          <cell r="W704" t="str">
            <v>ГИС-2. СИ. ПП ДН. ГДИ</v>
          </cell>
          <cell r="X704" t="str">
            <v>УОПР-800</v>
          </cell>
          <cell r="AF704">
            <v>27</v>
          </cell>
          <cell r="AG704">
            <v>-55877</v>
          </cell>
          <cell r="AH704">
            <v>-1117530</v>
          </cell>
        </row>
        <row r="705">
          <cell r="B705">
            <v>4321</v>
          </cell>
          <cell r="C705">
            <v>219</v>
          </cell>
          <cell r="G705">
            <v>240</v>
          </cell>
          <cell r="H705" t="str">
            <v>ЭЦН</v>
          </cell>
          <cell r="I705" t="str">
            <v>конс.</v>
          </cell>
          <cell r="J705">
            <v>33970</v>
          </cell>
          <cell r="L705">
            <v>0</v>
          </cell>
          <cell r="N705">
            <v>30</v>
          </cell>
          <cell r="O705">
            <v>1.5</v>
          </cell>
          <cell r="P705">
            <v>93.8</v>
          </cell>
          <cell r="Q705">
            <v>30</v>
          </cell>
          <cell r="R705">
            <v>1.5</v>
          </cell>
          <cell r="S705">
            <v>93.8</v>
          </cell>
          <cell r="T705">
            <v>37251</v>
          </cell>
          <cell r="U705" t="str">
            <v>ОВП</v>
          </cell>
          <cell r="W705" t="str">
            <v>ВЦ. СИ 2676 и ниже, УГИС</v>
          </cell>
          <cell r="X705" t="str">
            <v>УОПР-800</v>
          </cell>
        </row>
        <row r="706">
          <cell r="B706">
            <v>4323</v>
          </cell>
          <cell r="C706">
            <v>218</v>
          </cell>
          <cell r="G706">
            <v>250</v>
          </cell>
          <cell r="H706" t="str">
            <v>ЭЦН</v>
          </cell>
          <cell r="I706" t="str">
            <v>бд</v>
          </cell>
          <cell r="K706">
            <v>49</v>
          </cell>
          <cell r="L706">
            <v>2</v>
          </cell>
          <cell r="M706">
            <v>95</v>
          </cell>
          <cell r="N706">
            <v>49</v>
          </cell>
          <cell r="O706">
            <v>2</v>
          </cell>
          <cell r="P706">
            <v>95</v>
          </cell>
          <cell r="Q706">
            <v>49</v>
          </cell>
          <cell r="R706">
            <v>2</v>
          </cell>
          <cell r="S706">
            <v>95</v>
          </cell>
          <cell r="T706">
            <v>38027</v>
          </cell>
          <cell r="U706" t="str">
            <v>БДП</v>
          </cell>
          <cell r="W706" t="str">
            <v>Смена Э-50</v>
          </cell>
          <cell r="X706" t="str">
            <v>ИХН АН</v>
          </cell>
        </row>
        <row r="707">
          <cell r="B707">
            <v>5218</v>
          </cell>
          <cell r="C707">
            <v>134</v>
          </cell>
          <cell r="F707" t="str">
            <v>УПНПиКРС</v>
          </cell>
          <cell r="G707">
            <v>245</v>
          </cell>
          <cell r="H707" t="str">
            <v>ШГН</v>
          </cell>
          <cell r="I707" t="str">
            <v>конс.</v>
          </cell>
          <cell r="K707">
            <v>21</v>
          </cell>
          <cell r="L707">
            <v>0.9</v>
          </cell>
          <cell r="M707">
            <v>95</v>
          </cell>
          <cell r="N707">
            <v>20</v>
          </cell>
          <cell r="O707">
            <v>3</v>
          </cell>
          <cell r="P707">
            <v>81.5</v>
          </cell>
          <cell r="Q707">
            <v>20</v>
          </cell>
          <cell r="R707">
            <v>3</v>
          </cell>
          <cell r="S707">
            <v>81.5</v>
          </cell>
          <cell r="U707" t="str">
            <v>ОПЗ</v>
          </cell>
          <cell r="W707" t="str">
            <v>ВЦ. ГИС-2. ИДН</v>
          </cell>
          <cell r="X707" t="str">
            <v>Возм.перевод на выш.пласт</v>
          </cell>
          <cell r="Y707" t="str">
            <v>+30</v>
          </cell>
          <cell r="Z707">
            <v>2930</v>
          </cell>
          <cell r="AA707">
            <v>73</v>
          </cell>
          <cell r="AB707" t="str">
            <v>06/98</v>
          </cell>
          <cell r="AF707">
            <v>18</v>
          </cell>
        </row>
        <row r="708">
          <cell r="B708">
            <v>5234</v>
          </cell>
          <cell r="C708">
            <v>140</v>
          </cell>
          <cell r="F708" t="str">
            <v>УПНПиКРС</v>
          </cell>
          <cell r="G708">
            <v>290</v>
          </cell>
          <cell r="H708" t="str">
            <v>нагнет.</v>
          </cell>
          <cell r="I708" t="str">
            <v>действ.</v>
          </cell>
          <cell r="K708">
            <v>340</v>
          </cell>
          <cell r="N708">
            <v>250</v>
          </cell>
          <cell r="Q708">
            <v>250</v>
          </cell>
          <cell r="R708">
            <v>0</v>
          </cell>
          <cell r="U708" t="str">
            <v>ВВП</v>
          </cell>
          <cell r="W708" t="str">
            <v>ГИС-3. ВПП ГАЛКА. ГИС-3</v>
          </cell>
          <cell r="X708" t="str">
            <v>крайний срок - 20 октября</v>
          </cell>
        </row>
        <row r="709">
          <cell r="B709">
            <v>5240</v>
          </cell>
          <cell r="C709">
            <v>134</v>
          </cell>
          <cell r="F709" t="str">
            <v>УПНПиКРС</v>
          </cell>
          <cell r="G709">
            <v>255</v>
          </cell>
          <cell r="H709" t="str">
            <v>ЭЦН</v>
          </cell>
          <cell r="I709" t="str">
            <v>конс.</v>
          </cell>
          <cell r="K709">
            <v>69</v>
          </cell>
          <cell r="L709">
            <v>1.7</v>
          </cell>
          <cell r="M709">
            <v>97</v>
          </cell>
          <cell r="N709">
            <v>80</v>
          </cell>
          <cell r="O709">
            <v>3.1</v>
          </cell>
          <cell r="P709">
            <v>95.3</v>
          </cell>
          <cell r="Q709">
            <v>80</v>
          </cell>
          <cell r="R709">
            <v>3.1</v>
          </cell>
          <cell r="S709">
            <v>95.2</v>
          </cell>
          <cell r="U709" t="str">
            <v>ВЦ</v>
          </cell>
          <cell r="W709" t="str">
            <v>ВЦ. ГИС-2. Спуск ЭЦН</v>
          </cell>
          <cell r="X709" t="str">
            <v>Электропрогрев выполнен (лом -620)</v>
          </cell>
        </row>
        <row r="710">
          <cell r="B710">
            <v>5241</v>
          </cell>
          <cell r="C710">
            <v>134</v>
          </cell>
          <cell r="F710" t="str">
            <v>УПНПиКРС</v>
          </cell>
          <cell r="G710">
            <v>255</v>
          </cell>
          <cell r="H710" t="str">
            <v>ЭЦН</v>
          </cell>
          <cell r="I710" t="str">
            <v>конс.</v>
          </cell>
          <cell r="K710">
            <v>41</v>
          </cell>
          <cell r="L710">
            <v>1.7</v>
          </cell>
          <cell r="M710">
            <v>95</v>
          </cell>
          <cell r="N710">
            <v>50</v>
          </cell>
          <cell r="O710">
            <v>4</v>
          </cell>
          <cell r="P710">
            <v>90.2</v>
          </cell>
          <cell r="Q710">
            <v>50</v>
          </cell>
          <cell r="R710">
            <v>4</v>
          </cell>
          <cell r="S710">
            <v>90.1</v>
          </cell>
          <cell r="U710" t="str">
            <v>ВЦ</v>
          </cell>
          <cell r="W710" t="str">
            <v>ВЦ. ГИС-2. Спуск ЭЦН</v>
          </cell>
          <cell r="X710" t="str">
            <v>ЭП выполнен, ЭЦН с КРБК на забое</v>
          </cell>
          <cell r="Y710" t="str">
            <v>Хвостовик на забое. Предположительно сужение колонны.</v>
          </cell>
          <cell r="Z710">
            <v>2362</v>
          </cell>
        </row>
        <row r="711">
          <cell r="B711">
            <v>5287</v>
          </cell>
          <cell r="C711">
            <v>141</v>
          </cell>
          <cell r="F711" t="str">
            <v>УПНПиКРС</v>
          </cell>
          <cell r="G711">
            <v>270</v>
          </cell>
          <cell r="H711" t="str">
            <v>ЭЦН</v>
          </cell>
          <cell r="I711" t="str">
            <v>бд</v>
          </cell>
          <cell r="N711">
            <v>50</v>
          </cell>
          <cell r="O711">
            <v>20.399999999999999</v>
          </cell>
          <cell r="P711">
            <v>50</v>
          </cell>
          <cell r="Q711">
            <v>50</v>
          </cell>
          <cell r="R711">
            <v>20.399999999999999</v>
          </cell>
          <cell r="S711">
            <v>49.6</v>
          </cell>
          <cell r="U711" t="str">
            <v>збс</v>
          </cell>
          <cell r="W711" t="str">
            <v>ПР ЗБС,ЗБС</v>
          </cell>
          <cell r="Y711" t="str">
            <v xml:space="preserve">Полет 112 НКТ+хв.60м </v>
          </cell>
          <cell r="AA711">
            <v>73</v>
          </cell>
          <cell r="AB711" t="str">
            <v>июн 93</v>
          </cell>
        </row>
        <row r="712">
          <cell r="B712">
            <v>5289</v>
          </cell>
          <cell r="C712">
            <v>133</v>
          </cell>
          <cell r="F712" t="str">
            <v>УПНПиКРС</v>
          </cell>
          <cell r="G712">
            <v>245</v>
          </cell>
          <cell r="H712" t="str">
            <v>ШГН</v>
          </cell>
          <cell r="I712" t="str">
            <v>конс.</v>
          </cell>
          <cell r="K712">
            <v>2</v>
          </cell>
          <cell r="L712">
            <v>1.6</v>
          </cell>
          <cell r="M712">
            <v>0</v>
          </cell>
          <cell r="N712">
            <v>10</v>
          </cell>
          <cell r="O712">
            <v>5.0999999999999996</v>
          </cell>
          <cell r="P712">
            <v>38</v>
          </cell>
          <cell r="Q712">
            <v>10</v>
          </cell>
          <cell r="R712">
            <v>5.0999999999999996</v>
          </cell>
          <cell r="S712">
            <v>37</v>
          </cell>
          <cell r="U712" t="str">
            <v>ЛА</v>
          </cell>
          <cell r="W712" t="str">
            <v>ЛА. ГИС-2. ПП. УГИС. (Либо, возврат ЮК-2-9)</v>
          </cell>
          <cell r="X712" t="str">
            <v>Извлечение НКТ</v>
          </cell>
        </row>
        <row r="713">
          <cell r="B713">
            <v>5291</v>
          </cell>
          <cell r="C713">
            <v>134</v>
          </cell>
          <cell r="F713" t="str">
            <v>УПНПиКРС</v>
          </cell>
          <cell r="G713">
            <v>220</v>
          </cell>
          <cell r="H713" t="str">
            <v>ЭЦН</v>
          </cell>
          <cell r="I713" t="str">
            <v>действ.</v>
          </cell>
          <cell r="K713">
            <v>15</v>
          </cell>
          <cell r="L713">
            <v>9.3000000000000007</v>
          </cell>
          <cell r="M713">
            <v>24</v>
          </cell>
          <cell r="N713">
            <v>15</v>
          </cell>
          <cell r="O713">
            <v>9.3000000000000007</v>
          </cell>
          <cell r="P713">
            <v>24</v>
          </cell>
          <cell r="Q713">
            <v>0</v>
          </cell>
          <cell r="R713">
            <v>0</v>
          </cell>
          <cell r="S713" t="e">
            <v>#DIV/0!</v>
          </cell>
          <cell r="U713" t="str">
            <v>ЛА</v>
          </cell>
          <cell r="W713" t="str">
            <v>ЛА.сп. НН-44</v>
          </cell>
        </row>
        <row r="714">
          <cell r="B714">
            <v>5292</v>
          </cell>
          <cell r="C714">
            <v>134</v>
          </cell>
          <cell r="F714" t="str">
            <v>УПНПиКРС</v>
          </cell>
          <cell r="G714">
            <v>270</v>
          </cell>
          <cell r="H714" t="str">
            <v>ЭЦН</v>
          </cell>
          <cell r="I714" t="str">
            <v>действ.</v>
          </cell>
          <cell r="K714">
            <v>155</v>
          </cell>
          <cell r="L714">
            <v>3.8</v>
          </cell>
          <cell r="M714">
            <v>97</v>
          </cell>
          <cell r="N714">
            <v>155</v>
          </cell>
          <cell r="O714">
            <v>7.6</v>
          </cell>
          <cell r="P714">
            <v>94</v>
          </cell>
          <cell r="Q714">
            <v>0</v>
          </cell>
          <cell r="R714">
            <v>3.8</v>
          </cell>
          <cell r="U714" t="str">
            <v>ОВП</v>
          </cell>
          <cell r="W714" t="str">
            <v>ГИС-2. ОВП (ЭМКО)</v>
          </cell>
          <cell r="X714" t="str">
            <v>ПермНИПИ</v>
          </cell>
        </row>
        <row r="715">
          <cell r="B715">
            <v>5293</v>
          </cell>
          <cell r="C715">
            <v>134</v>
          </cell>
          <cell r="F715" t="str">
            <v>УПНПиКРС</v>
          </cell>
          <cell r="G715">
            <v>270</v>
          </cell>
          <cell r="H715" t="str">
            <v>ЭЦН</v>
          </cell>
          <cell r="I715" t="str">
            <v>конс.</v>
          </cell>
          <cell r="K715">
            <v>53</v>
          </cell>
          <cell r="L715">
            <v>0.9</v>
          </cell>
          <cell r="M715">
            <v>98</v>
          </cell>
          <cell r="N715">
            <v>50</v>
          </cell>
          <cell r="O715">
            <v>3.1</v>
          </cell>
          <cell r="P715">
            <v>92.5</v>
          </cell>
          <cell r="Q715">
            <v>50</v>
          </cell>
          <cell r="R715">
            <v>3.1</v>
          </cell>
          <cell r="S715">
            <v>92.3</v>
          </cell>
          <cell r="U715" t="str">
            <v>ОВП</v>
          </cell>
          <cell r="W715" t="str">
            <v>ВЦ. ГИС-2. ОВП (МЕТКА). ГИС-2</v>
          </cell>
          <cell r="X715" t="str">
            <v>Электропрогрев выполнен</v>
          </cell>
          <cell r="Y715" t="str">
            <v>+17</v>
          </cell>
          <cell r="Z715">
            <v>2905</v>
          </cell>
          <cell r="AA715">
            <v>73</v>
          </cell>
          <cell r="AB715">
            <v>34973</v>
          </cell>
          <cell r="AF715">
            <v>39</v>
          </cell>
          <cell r="AG715">
            <v>-923849</v>
          </cell>
          <cell r="AH715">
            <v>-2798382</v>
          </cell>
        </row>
        <row r="716">
          <cell r="B716">
            <v>5313</v>
          </cell>
          <cell r="C716">
            <v>141</v>
          </cell>
          <cell r="F716" t="str">
            <v>УПНПиКРС</v>
          </cell>
          <cell r="G716">
            <v>270</v>
          </cell>
          <cell r="H716" t="str">
            <v>ЭЦН</v>
          </cell>
          <cell r="I716" t="str">
            <v>бд</v>
          </cell>
          <cell r="N716">
            <v>50</v>
          </cell>
          <cell r="O716">
            <v>20.399999999999999</v>
          </cell>
          <cell r="P716">
            <v>50</v>
          </cell>
          <cell r="Q716">
            <v>50</v>
          </cell>
          <cell r="R716">
            <v>20.399999999999999</v>
          </cell>
          <cell r="S716">
            <v>49.6</v>
          </cell>
          <cell r="U716" t="str">
            <v>збс</v>
          </cell>
          <cell r="W716" t="str">
            <v>ПР ЗБС,ЗБС</v>
          </cell>
        </row>
        <row r="717">
          <cell r="B717">
            <v>5318</v>
          </cell>
          <cell r="C717">
            <v>134</v>
          </cell>
          <cell r="G717">
            <v>232.4</v>
          </cell>
          <cell r="H717" t="str">
            <v>нагнет.</v>
          </cell>
          <cell r="I717" t="str">
            <v>бд</v>
          </cell>
          <cell r="N717">
            <v>300</v>
          </cell>
          <cell r="Q717">
            <v>300</v>
          </cell>
          <cell r="R717">
            <v>0</v>
          </cell>
          <cell r="U717" t="str">
            <v>нг</v>
          </cell>
          <cell r="W717" t="str">
            <v>Спуск и привязка пакера, Запуск в ППД</v>
          </cell>
          <cell r="X717" t="str">
            <v>Уменьшить штуцер через 3 мес.</v>
          </cell>
        </row>
        <row r="718">
          <cell r="B718">
            <v>5331</v>
          </cell>
          <cell r="C718">
            <v>139</v>
          </cell>
          <cell r="H718" t="str">
            <v>ШГН</v>
          </cell>
          <cell r="I718" t="str">
            <v>действ.</v>
          </cell>
          <cell r="K718">
            <v>13</v>
          </cell>
          <cell r="L718">
            <v>9.9</v>
          </cell>
          <cell r="M718">
            <v>7</v>
          </cell>
          <cell r="N718">
            <v>30</v>
          </cell>
          <cell r="O718">
            <v>19</v>
          </cell>
          <cell r="P718">
            <v>22.2</v>
          </cell>
          <cell r="Q718">
            <v>17</v>
          </cell>
          <cell r="R718">
            <v>9.1</v>
          </cell>
          <cell r="S718">
            <v>33.9</v>
          </cell>
          <cell r="U718" t="str">
            <v>ГРП</v>
          </cell>
          <cell r="W718" t="str">
            <v>ГРП</v>
          </cell>
        </row>
        <row r="719">
          <cell r="B719">
            <v>5362</v>
          </cell>
          <cell r="C719">
            <v>109</v>
          </cell>
          <cell r="F719" t="str">
            <v>УПНПиКРС</v>
          </cell>
          <cell r="G719">
            <v>275</v>
          </cell>
          <cell r="H719" t="str">
            <v>ШГН</v>
          </cell>
          <cell r="I719" t="str">
            <v>конс.</v>
          </cell>
          <cell r="K719">
            <v>9</v>
          </cell>
          <cell r="L719">
            <v>0.3</v>
          </cell>
          <cell r="M719">
            <v>96</v>
          </cell>
          <cell r="N719">
            <v>30</v>
          </cell>
          <cell r="O719">
            <v>5</v>
          </cell>
          <cell r="P719">
            <v>79.5</v>
          </cell>
          <cell r="Q719">
            <v>30</v>
          </cell>
          <cell r="R719">
            <v>5</v>
          </cell>
          <cell r="S719">
            <v>79.400000000000006</v>
          </cell>
          <cell r="T719">
            <v>37837</v>
          </cell>
          <cell r="U719" t="str">
            <v>ОВП</v>
          </cell>
          <cell r="W719" t="str">
            <v>ИРЮК11. ГИС-2. ПП (УГИС)</v>
          </cell>
          <cell r="AF719">
            <v>24</v>
          </cell>
          <cell r="AG719">
            <v>-918620</v>
          </cell>
          <cell r="AH719">
            <v>-3049360</v>
          </cell>
        </row>
        <row r="720">
          <cell r="B720">
            <v>5371</v>
          </cell>
          <cell r="C720">
            <v>102</v>
          </cell>
          <cell r="F720" t="str">
            <v>ЗАО "УПКРС"</v>
          </cell>
          <cell r="G720">
            <v>250</v>
          </cell>
          <cell r="H720" t="str">
            <v>нагнет.</v>
          </cell>
          <cell r="I720" t="str">
            <v>бд</v>
          </cell>
          <cell r="J720">
            <v>35779</v>
          </cell>
          <cell r="N720">
            <v>120</v>
          </cell>
          <cell r="Q720">
            <v>120</v>
          </cell>
          <cell r="R720">
            <v>0</v>
          </cell>
          <cell r="T720">
            <v>38113</v>
          </cell>
          <cell r="U720" t="str">
            <v>нг</v>
          </cell>
          <cell r="V720">
            <v>4</v>
          </cell>
          <cell r="W720" t="str">
            <v>ОТСК. Запуск ППД</v>
          </cell>
          <cell r="Y720" t="str">
            <v>Полет НКТ</v>
          </cell>
          <cell r="Z720">
            <v>120</v>
          </cell>
          <cell r="AF720">
            <v>26</v>
          </cell>
          <cell r="AG720">
            <v>0</v>
          </cell>
          <cell r="AH720">
            <v>-960</v>
          </cell>
        </row>
        <row r="721">
          <cell r="B721">
            <v>5372</v>
          </cell>
          <cell r="C721">
            <v>102</v>
          </cell>
          <cell r="F721" t="str">
            <v>ЗАО "УПКРС"</v>
          </cell>
          <cell r="G721">
            <v>250</v>
          </cell>
          <cell r="H721" t="str">
            <v>нагнет.</v>
          </cell>
          <cell r="I721" t="str">
            <v>конс.</v>
          </cell>
          <cell r="J721">
            <v>32843</v>
          </cell>
          <cell r="N721">
            <v>120</v>
          </cell>
          <cell r="Q721">
            <v>120</v>
          </cell>
          <cell r="R721">
            <v>0</v>
          </cell>
          <cell r="T721">
            <v>8</v>
          </cell>
          <cell r="U721" t="str">
            <v>нг</v>
          </cell>
          <cell r="W721" t="str">
            <v>ЛА (извлечение НКТ). ОТСК. Запуск ППД</v>
          </cell>
          <cell r="X721" t="str">
            <v>Забой - 120 м</v>
          </cell>
          <cell r="Y721" t="str">
            <v>зумпф-1м (нижн. интерв.изолир.)</v>
          </cell>
          <cell r="Z721">
            <v>2733.6</v>
          </cell>
          <cell r="AA721">
            <v>73</v>
          </cell>
          <cell r="AB721">
            <v>39541</v>
          </cell>
          <cell r="AC721">
            <v>223.1</v>
          </cell>
          <cell r="AF721">
            <v>36</v>
          </cell>
          <cell r="AG721">
            <v>0</v>
          </cell>
          <cell r="AH721">
            <v>-360</v>
          </cell>
        </row>
        <row r="722">
          <cell r="B722">
            <v>5373</v>
          </cell>
          <cell r="C722">
            <v>103</v>
          </cell>
          <cell r="F722" t="str">
            <v>ЗАО "УПКРС"</v>
          </cell>
          <cell r="G722">
            <v>233</v>
          </cell>
          <cell r="H722" t="str">
            <v>нагнет.</v>
          </cell>
          <cell r="I722" t="str">
            <v>конс.</v>
          </cell>
          <cell r="J722">
            <v>34474</v>
          </cell>
          <cell r="N722">
            <v>120</v>
          </cell>
          <cell r="Q722">
            <v>120</v>
          </cell>
          <cell r="R722">
            <v>0</v>
          </cell>
          <cell r="T722">
            <v>3</v>
          </cell>
          <cell r="U722" t="str">
            <v>нг</v>
          </cell>
          <cell r="W722" t="str">
            <v>ОТСК. ГИС-3. Ликвидация ЗКЦ?</v>
          </cell>
          <cell r="Y722" t="str">
            <v>+19</v>
          </cell>
          <cell r="Z722">
            <v>2767</v>
          </cell>
          <cell r="AC722">
            <v>224.5</v>
          </cell>
          <cell r="AF722">
            <v>35</v>
          </cell>
          <cell r="AG722">
            <v>0</v>
          </cell>
          <cell r="AH722">
            <v>-360</v>
          </cell>
        </row>
        <row r="723">
          <cell r="B723">
            <v>5374</v>
          </cell>
          <cell r="C723">
            <v>103</v>
          </cell>
          <cell r="F723" t="str">
            <v>ЗАО "УПКРС"</v>
          </cell>
          <cell r="G723">
            <v>234</v>
          </cell>
          <cell r="H723" t="str">
            <v>нагнет.</v>
          </cell>
          <cell r="I723" t="str">
            <v>бд</v>
          </cell>
          <cell r="J723">
            <v>34474</v>
          </cell>
          <cell r="N723">
            <v>120</v>
          </cell>
          <cell r="Q723">
            <v>120</v>
          </cell>
          <cell r="R723">
            <v>0</v>
          </cell>
          <cell r="T723">
            <v>3</v>
          </cell>
          <cell r="U723" t="str">
            <v>нг</v>
          </cell>
          <cell r="W723" t="str">
            <v>ВЗ. ОТСК</v>
          </cell>
          <cell r="AF723">
            <v>11</v>
          </cell>
          <cell r="AG723">
            <v>0</v>
          </cell>
          <cell r="AH723">
            <v>-3800600</v>
          </cell>
        </row>
        <row r="724">
          <cell r="B724">
            <v>5389</v>
          </cell>
          <cell r="C724">
            <v>109</v>
          </cell>
          <cell r="F724" t="str">
            <v>УПНПиКРС</v>
          </cell>
          <cell r="G724">
            <v>280</v>
          </cell>
          <cell r="H724" t="str">
            <v>нагнет.</v>
          </cell>
          <cell r="I724" t="str">
            <v>бд</v>
          </cell>
          <cell r="J724">
            <v>36458</v>
          </cell>
          <cell r="N724">
            <v>100</v>
          </cell>
          <cell r="Q724">
            <v>100</v>
          </cell>
          <cell r="T724">
            <v>38006</v>
          </cell>
          <cell r="U724" t="str">
            <v>нг</v>
          </cell>
          <cell r="W724" t="str">
            <v>ВЦ.ОТСК.ПП.ГКО .Сп.пакера ППД</v>
          </cell>
          <cell r="X724" t="str">
            <v>Закачка от КНС-1</v>
          </cell>
          <cell r="AF724">
            <v>24</v>
          </cell>
          <cell r="AG724">
            <v>0</v>
          </cell>
          <cell r="AH724">
            <v>-300</v>
          </cell>
        </row>
        <row r="725">
          <cell r="B725">
            <v>5391</v>
          </cell>
          <cell r="C725">
            <v>109</v>
          </cell>
          <cell r="F725" t="str">
            <v>УПНПиКРС</v>
          </cell>
          <cell r="G725">
            <v>285</v>
          </cell>
          <cell r="H725" t="str">
            <v>нагнет.</v>
          </cell>
          <cell r="I725" t="str">
            <v>бд</v>
          </cell>
          <cell r="J725">
            <v>34426</v>
          </cell>
          <cell r="N725">
            <v>100</v>
          </cell>
          <cell r="Q725">
            <v>100</v>
          </cell>
          <cell r="T725">
            <v>3</v>
          </cell>
          <cell r="U725" t="str">
            <v>нг</v>
          </cell>
          <cell r="W725" t="str">
            <v>ИР ЮК-11. ОПЗ. Пуск под закачку</v>
          </cell>
          <cell r="X725" t="str">
            <v>Закачка от КНС-1</v>
          </cell>
          <cell r="AF725">
            <v>32</v>
          </cell>
        </row>
        <row r="726">
          <cell r="B726">
            <v>5394</v>
          </cell>
          <cell r="C726">
            <v>101</v>
          </cell>
          <cell r="F726" t="str">
            <v>УПНПиКРС</v>
          </cell>
          <cell r="G726">
            <v>250</v>
          </cell>
          <cell r="H726" t="str">
            <v>фон</v>
          </cell>
          <cell r="I726" t="str">
            <v>бд</v>
          </cell>
          <cell r="J726">
            <v>34881</v>
          </cell>
          <cell r="K726">
            <v>5</v>
          </cell>
          <cell r="L726">
            <v>4.0999999999999996</v>
          </cell>
          <cell r="M726">
            <v>0</v>
          </cell>
          <cell r="N726">
            <v>7</v>
          </cell>
          <cell r="O726">
            <v>4</v>
          </cell>
          <cell r="P726">
            <v>30</v>
          </cell>
          <cell r="Q726">
            <v>7</v>
          </cell>
          <cell r="R726">
            <v>4</v>
          </cell>
          <cell r="S726">
            <v>29.5</v>
          </cell>
          <cell r="T726">
            <v>7</v>
          </cell>
          <cell r="U726" t="str">
            <v>ОПЗ</v>
          </cell>
          <cell r="W726" t="str">
            <v>ЛА. ПП. ОПЗ КСПЭО. ГДИ</v>
          </cell>
          <cell r="AF726">
            <v>39</v>
          </cell>
          <cell r="AG726">
            <v>-178703</v>
          </cell>
          <cell r="AH726">
            <v>-684396</v>
          </cell>
        </row>
        <row r="727">
          <cell r="B727">
            <v>3035</v>
          </cell>
          <cell r="C727">
            <v>67</v>
          </cell>
          <cell r="F727" t="str">
            <v>УПНПиКРС</v>
          </cell>
          <cell r="G727">
            <v>260</v>
          </cell>
          <cell r="H727" t="str">
            <v>ЭЦН</v>
          </cell>
          <cell r="I727" t="str">
            <v>бд</v>
          </cell>
          <cell r="N727">
            <v>50</v>
          </cell>
          <cell r="O727">
            <v>8.6</v>
          </cell>
          <cell r="P727">
            <v>79</v>
          </cell>
          <cell r="Q727">
            <v>50</v>
          </cell>
          <cell r="R727">
            <v>8.6</v>
          </cell>
          <cell r="S727">
            <v>79</v>
          </cell>
          <cell r="T727">
            <v>38179</v>
          </cell>
          <cell r="U727" t="str">
            <v>бдк</v>
          </cell>
          <cell r="W727" t="str">
            <v>ВЦ,ГИС-2(ИР ЮК-11) сп.Э-50</v>
          </cell>
        </row>
        <row r="728">
          <cell r="B728">
            <v>5443</v>
          </cell>
          <cell r="C728">
            <v>108</v>
          </cell>
          <cell r="F728" t="str">
            <v>УПНПиКРС</v>
          </cell>
          <cell r="G728">
            <v>242</v>
          </cell>
          <cell r="H728" t="str">
            <v>ЭЦН</v>
          </cell>
          <cell r="I728" t="str">
            <v>бд</v>
          </cell>
          <cell r="J728">
            <v>35097</v>
          </cell>
          <cell r="N728">
            <v>80</v>
          </cell>
          <cell r="O728">
            <v>22.8</v>
          </cell>
          <cell r="P728">
            <v>65</v>
          </cell>
          <cell r="Q728">
            <v>80</v>
          </cell>
          <cell r="R728">
            <v>22.8</v>
          </cell>
          <cell r="S728">
            <v>65</v>
          </cell>
          <cell r="T728">
            <v>38142</v>
          </cell>
          <cell r="U728" t="str">
            <v>ГРП</v>
          </cell>
          <cell r="W728" t="str">
            <v>ВЦ,ОТСК,ИР ЮК-11,ГРП ЮК-10,сп.Э-80</v>
          </cell>
          <cell r="AF728">
            <v>29</v>
          </cell>
          <cell r="AG728">
            <v>-732</v>
          </cell>
          <cell r="AH728">
            <v>-1830</v>
          </cell>
        </row>
        <row r="729">
          <cell r="B729">
            <v>2529</v>
          </cell>
          <cell r="C729" t="str">
            <v>36б</v>
          </cell>
          <cell r="F729" t="str">
            <v>НвБН</v>
          </cell>
          <cell r="G729">
            <v>260</v>
          </cell>
          <cell r="H729" t="str">
            <v>ЭЦН</v>
          </cell>
          <cell r="I729" t="str">
            <v>нов</v>
          </cell>
          <cell r="N729">
            <v>125</v>
          </cell>
          <cell r="O729">
            <v>70.3</v>
          </cell>
          <cell r="P729">
            <v>31</v>
          </cell>
          <cell r="Q729">
            <v>125</v>
          </cell>
          <cell r="R729">
            <v>71.3</v>
          </cell>
          <cell r="S729">
            <v>30</v>
          </cell>
          <cell r="T729">
            <v>38139</v>
          </cell>
          <cell r="U729" t="str">
            <v>новая</v>
          </cell>
          <cell r="W729" t="str">
            <v>бурение,ГРП ЮК-10,осв., сп.Э-125</v>
          </cell>
        </row>
        <row r="730">
          <cell r="B730">
            <v>2593</v>
          </cell>
          <cell r="C730" t="str">
            <v>36б</v>
          </cell>
          <cell r="F730" t="str">
            <v>НвБН</v>
          </cell>
          <cell r="G730">
            <v>260</v>
          </cell>
          <cell r="H730" t="str">
            <v>ЭЦН</v>
          </cell>
          <cell r="I730" t="str">
            <v>нов</v>
          </cell>
          <cell r="N730">
            <v>125</v>
          </cell>
          <cell r="O730">
            <v>70.3</v>
          </cell>
          <cell r="P730">
            <v>31</v>
          </cell>
          <cell r="Q730">
            <v>125</v>
          </cell>
          <cell r="R730">
            <v>71.3</v>
          </cell>
          <cell r="S730">
            <v>30</v>
          </cell>
          <cell r="T730">
            <v>38139</v>
          </cell>
          <cell r="U730" t="str">
            <v>новая</v>
          </cell>
          <cell r="W730" t="str">
            <v>бурение,ГРП ЮК-10,осв., сп.Э-125</v>
          </cell>
        </row>
        <row r="731">
          <cell r="B731">
            <v>2484</v>
          </cell>
          <cell r="C731">
            <v>37</v>
          </cell>
          <cell r="F731" t="str">
            <v>НвБН</v>
          </cell>
          <cell r="G731">
            <v>260</v>
          </cell>
          <cell r="H731" t="str">
            <v>ЭЦН</v>
          </cell>
          <cell r="I731" t="str">
            <v>нов</v>
          </cell>
          <cell r="N731">
            <v>125</v>
          </cell>
          <cell r="O731">
            <v>70.3</v>
          </cell>
          <cell r="P731">
            <v>31</v>
          </cell>
          <cell r="Q731">
            <v>125</v>
          </cell>
          <cell r="R731">
            <v>71.3</v>
          </cell>
          <cell r="S731">
            <v>30</v>
          </cell>
          <cell r="T731">
            <v>38139</v>
          </cell>
          <cell r="U731" t="str">
            <v>новая</v>
          </cell>
          <cell r="W731" t="str">
            <v>бурение,ГРП ЮК-10,осв., сп.Э-125</v>
          </cell>
        </row>
        <row r="732">
          <cell r="B732">
            <v>2592</v>
          </cell>
          <cell r="C732" t="str">
            <v>36б</v>
          </cell>
          <cell r="F732" t="str">
            <v>НвБН</v>
          </cell>
          <cell r="G732">
            <v>260</v>
          </cell>
          <cell r="H732" t="str">
            <v>ЭЦН</v>
          </cell>
          <cell r="I732" t="str">
            <v>нов</v>
          </cell>
          <cell r="N732">
            <v>80</v>
          </cell>
          <cell r="O732">
            <v>46.9</v>
          </cell>
          <cell r="P732">
            <v>28</v>
          </cell>
          <cell r="Q732">
            <v>80</v>
          </cell>
          <cell r="R732">
            <v>46.9</v>
          </cell>
          <cell r="S732">
            <v>28</v>
          </cell>
          <cell r="T732">
            <v>38209</v>
          </cell>
          <cell r="U732" t="str">
            <v>новая</v>
          </cell>
          <cell r="W732" t="str">
            <v>бурение,ГРП ЮК-10,осв., сп.Э-80</v>
          </cell>
        </row>
        <row r="733">
          <cell r="B733">
            <v>2591</v>
          </cell>
          <cell r="C733" t="str">
            <v>36б</v>
          </cell>
          <cell r="F733" t="str">
            <v>НвБН</v>
          </cell>
          <cell r="G733">
            <v>260</v>
          </cell>
          <cell r="H733" t="str">
            <v>ЭЦН</v>
          </cell>
          <cell r="I733" t="str">
            <v>нов</v>
          </cell>
          <cell r="N733">
            <v>80</v>
          </cell>
          <cell r="O733">
            <v>46.9</v>
          </cell>
          <cell r="P733">
            <v>28</v>
          </cell>
          <cell r="Q733">
            <v>80</v>
          </cell>
          <cell r="R733">
            <v>46.9</v>
          </cell>
          <cell r="S733">
            <v>28</v>
          </cell>
          <cell r="T733">
            <v>38242</v>
          </cell>
          <cell r="U733" t="str">
            <v>новая</v>
          </cell>
          <cell r="W733" t="str">
            <v>бурение,ГРП ЮК-10,осв., сп.Э-80</v>
          </cell>
        </row>
        <row r="734">
          <cell r="B734">
            <v>2466</v>
          </cell>
          <cell r="C734">
            <v>37</v>
          </cell>
          <cell r="F734" t="str">
            <v>НвБН</v>
          </cell>
          <cell r="G734">
            <v>260</v>
          </cell>
          <cell r="H734" t="str">
            <v>ЭЦН</v>
          </cell>
          <cell r="I734" t="str">
            <v>действ.</v>
          </cell>
          <cell r="K734">
            <v>101</v>
          </cell>
          <cell r="L734">
            <v>78.8</v>
          </cell>
          <cell r="M734">
            <v>3</v>
          </cell>
          <cell r="N734">
            <v>134</v>
          </cell>
          <cell r="O734">
            <v>105.9</v>
          </cell>
          <cell r="P734">
            <v>3</v>
          </cell>
          <cell r="Q734">
            <v>33</v>
          </cell>
          <cell r="R734">
            <v>26.1</v>
          </cell>
          <cell r="S734">
            <v>3</v>
          </cell>
          <cell r="T734">
            <v>38416</v>
          </cell>
          <cell r="U734" t="str">
            <v>опт</v>
          </cell>
          <cell r="W734" t="str">
            <v>см.Э-80/Э-125</v>
          </cell>
        </row>
        <row r="735">
          <cell r="B735">
            <v>2488</v>
          </cell>
          <cell r="C735">
            <v>37</v>
          </cell>
          <cell r="F735" t="str">
            <v>НвБН</v>
          </cell>
          <cell r="H735" t="str">
            <v>ЭЦН</v>
          </cell>
          <cell r="I735" t="str">
            <v>нов</v>
          </cell>
          <cell r="N735">
            <v>125</v>
          </cell>
          <cell r="O735">
            <v>20.399999999999999</v>
          </cell>
          <cell r="P735">
            <v>80</v>
          </cell>
          <cell r="Q735">
            <v>125</v>
          </cell>
          <cell r="R735">
            <v>20.399999999999999</v>
          </cell>
          <cell r="S735">
            <v>80</v>
          </cell>
          <cell r="T735">
            <v>38212</v>
          </cell>
          <cell r="U735" t="str">
            <v>новая</v>
          </cell>
          <cell r="W735" t="str">
            <v>бурение,ГРП ЮК-10,осв.сп.Э-80,ВНР,ГИС-2,ЗКЦ, сп.Э-125</v>
          </cell>
        </row>
        <row r="736">
          <cell r="B736">
            <v>2440</v>
          </cell>
          <cell r="C736">
            <v>37</v>
          </cell>
          <cell r="F736" t="str">
            <v>НвБН</v>
          </cell>
          <cell r="H736" t="str">
            <v>ЭЦН</v>
          </cell>
          <cell r="I736" t="str">
            <v>бд</v>
          </cell>
          <cell r="T736">
            <v>38439</v>
          </cell>
          <cell r="U736" t="str">
            <v>нг</v>
          </cell>
          <cell r="W736" t="str">
            <v>ОПЗ, перевод в ППД</v>
          </cell>
        </row>
        <row r="737">
          <cell r="B737">
            <v>5455</v>
          </cell>
          <cell r="C737">
            <v>102</v>
          </cell>
          <cell r="G737">
            <v>240</v>
          </cell>
          <cell r="H737" t="str">
            <v>ШГН</v>
          </cell>
          <cell r="I737" t="str">
            <v>конс.</v>
          </cell>
          <cell r="J737">
            <v>32843</v>
          </cell>
          <cell r="K737">
            <v>7</v>
          </cell>
          <cell r="L737">
            <v>5</v>
          </cell>
          <cell r="M737">
            <v>12</v>
          </cell>
          <cell r="N737">
            <v>18</v>
          </cell>
          <cell r="O737">
            <v>10</v>
          </cell>
          <cell r="P737">
            <v>31.5</v>
          </cell>
          <cell r="Q737">
            <v>18</v>
          </cell>
          <cell r="R737">
            <v>10</v>
          </cell>
          <cell r="S737">
            <v>31.4</v>
          </cell>
          <cell r="W737" t="str">
            <v>ВЦ. ИР ЮК-10. ГДИ. ПП ДН. ГРП ЮК 2-3</v>
          </cell>
          <cell r="Y737" t="str">
            <v>+53</v>
          </cell>
          <cell r="Z737">
            <v>3033</v>
          </cell>
          <cell r="AG737">
            <v>0</v>
          </cell>
          <cell r="AH737">
            <v>0</v>
          </cell>
        </row>
        <row r="738">
          <cell r="B738">
            <v>5460</v>
          </cell>
          <cell r="C738">
            <v>104</v>
          </cell>
          <cell r="F738" t="str">
            <v>УПНПиКРС</v>
          </cell>
          <cell r="G738">
            <v>275</v>
          </cell>
          <cell r="H738" t="str">
            <v>ЭЦН</v>
          </cell>
          <cell r="I738" t="str">
            <v>бд</v>
          </cell>
          <cell r="J738">
            <v>34138</v>
          </cell>
          <cell r="K738">
            <v>0</v>
          </cell>
          <cell r="L738">
            <v>0</v>
          </cell>
          <cell r="M738">
            <v>0</v>
          </cell>
          <cell r="N738">
            <v>80</v>
          </cell>
          <cell r="O738">
            <v>22.8</v>
          </cell>
          <cell r="P738">
            <v>65</v>
          </cell>
          <cell r="Q738">
            <v>80</v>
          </cell>
          <cell r="R738">
            <v>22.8</v>
          </cell>
          <cell r="S738">
            <v>65</v>
          </cell>
          <cell r="T738">
            <v>38155</v>
          </cell>
          <cell r="U738" t="str">
            <v>ГРП</v>
          </cell>
          <cell r="W738" t="str">
            <v>ВЦ, ЛА,ПР ГРП ЮК-10,сп.Э-80</v>
          </cell>
          <cell r="X738" t="str">
            <v>ВЦ субподрядом. МЕТКА</v>
          </cell>
          <cell r="Y738" t="str">
            <v>перекрыт ИП - 10 м</v>
          </cell>
        </row>
        <row r="739">
          <cell r="B739">
            <v>5461</v>
          </cell>
          <cell r="C739">
            <v>104</v>
          </cell>
          <cell r="F739" t="str">
            <v>УПНПиКРС</v>
          </cell>
          <cell r="G739">
            <v>280</v>
          </cell>
          <cell r="H739" t="str">
            <v>ЭЦН</v>
          </cell>
          <cell r="I739" t="str">
            <v>конс.</v>
          </cell>
          <cell r="K739">
            <v>14</v>
          </cell>
          <cell r="L739">
            <v>0.6</v>
          </cell>
          <cell r="M739">
            <v>95</v>
          </cell>
          <cell r="N739">
            <v>50</v>
          </cell>
          <cell r="O739">
            <v>3.1</v>
          </cell>
          <cell r="P739">
            <v>92.5</v>
          </cell>
          <cell r="Q739">
            <v>50</v>
          </cell>
          <cell r="R739">
            <v>3.1</v>
          </cell>
          <cell r="S739">
            <v>92.3</v>
          </cell>
          <cell r="W739" t="str">
            <v>ВЦ. ВЗ. ГИС-2. Спуск ЭЦН</v>
          </cell>
          <cell r="X739" t="str">
            <v>ОВП по результатам эксплуатации</v>
          </cell>
          <cell r="AF739">
            <v>30</v>
          </cell>
        </row>
        <row r="740">
          <cell r="B740">
            <v>5482</v>
          </cell>
          <cell r="C740">
            <v>114</v>
          </cell>
          <cell r="F740" t="str">
            <v>УПНПиКРС</v>
          </cell>
          <cell r="G740">
            <v>216</v>
          </cell>
          <cell r="H740" t="str">
            <v>ШГН</v>
          </cell>
          <cell r="I740" t="str">
            <v>конс.</v>
          </cell>
          <cell r="L740">
            <v>0</v>
          </cell>
          <cell r="N740">
            <v>18</v>
          </cell>
          <cell r="O740">
            <v>10</v>
          </cell>
          <cell r="P740">
            <v>31.5</v>
          </cell>
          <cell r="Q740">
            <v>18</v>
          </cell>
          <cell r="R740">
            <v>10</v>
          </cell>
          <cell r="S740">
            <v>31.4</v>
          </cell>
          <cell r="U740" t="str">
            <v>ВВ</v>
          </cell>
          <cell r="W740" t="str">
            <v>ИР ЮК10. ДП(ДН), ГРП ЮК-2-6</v>
          </cell>
          <cell r="X740" t="str">
            <v>Отложена</v>
          </cell>
          <cell r="Y740" t="str">
            <v>ОЦ5.10.99</v>
          </cell>
          <cell r="AF740">
            <v>25</v>
          </cell>
        </row>
        <row r="741">
          <cell r="B741">
            <v>5511</v>
          </cell>
          <cell r="C741">
            <v>114</v>
          </cell>
          <cell r="F741" t="str">
            <v>ЗАО "УПКРС"</v>
          </cell>
          <cell r="G741">
            <v>245</v>
          </cell>
          <cell r="H741" t="str">
            <v>ШГН</v>
          </cell>
          <cell r="I741" t="str">
            <v>бд</v>
          </cell>
          <cell r="N741">
            <v>5</v>
          </cell>
          <cell r="O741">
            <v>3.9</v>
          </cell>
          <cell r="P741">
            <v>5</v>
          </cell>
          <cell r="Q741">
            <v>5</v>
          </cell>
          <cell r="R741">
            <v>3.9</v>
          </cell>
          <cell r="S741">
            <v>5</v>
          </cell>
          <cell r="T741">
            <v>38175</v>
          </cell>
          <cell r="U741" t="str">
            <v>ВЦД</v>
          </cell>
          <cell r="W741" t="str">
            <v>ВЦ."БАРС".Смена НН-32</v>
          </cell>
          <cell r="Y741" t="str">
            <v>+41</v>
          </cell>
          <cell r="Z741">
            <v>2725</v>
          </cell>
          <cell r="AA741">
            <v>73</v>
          </cell>
          <cell r="AB741">
            <v>32695</v>
          </cell>
          <cell r="AF741">
            <v>30</v>
          </cell>
        </row>
        <row r="742">
          <cell r="B742">
            <v>5561</v>
          </cell>
          <cell r="C742">
            <v>119</v>
          </cell>
          <cell r="F742" t="str">
            <v>УПНПиКРС</v>
          </cell>
          <cell r="G742">
            <v>264</v>
          </cell>
          <cell r="H742" t="str">
            <v>ШГН</v>
          </cell>
          <cell r="I742" t="str">
            <v>бд</v>
          </cell>
          <cell r="J742">
            <v>37123</v>
          </cell>
          <cell r="K742">
            <v>0</v>
          </cell>
          <cell r="L742">
            <v>0</v>
          </cell>
          <cell r="M742">
            <v>0</v>
          </cell>
          <cell r="N742">
            <v>80</v>
          </cell>
          <cell r="O742">
            <v>22.8</v>
          </cell>
          <cell r="P742">
            <v>65</v>
          </cell>
          <cell r="Q742">
            <v>80</v>
          </cell>
          <cell r="R742">
            <v>22.8</v>
          </cell>
          <cell r="S742">
            <v>65</v>
          </cell>
          <cell r="T742">
            <v>38142</v>
          </cell>
          <cell r="U742" t="str">
            <v>ГРП</v>
          </cell>
          <cell r="V742">
            <v>2</v>
          </cell>
          <cell r="W742" t="str">
            <v>ВЦ,ГИС-2(ИР ЮК-11),ГРП ЮК-10,сп.Э-80</v>
          </cell>
          <cell r="X742" t="str">
            <v>ЮК-10 перф-н многократно</v>
          </cell>
          <cell r="AF742">
            <v>30</v>
          </cell>
        </row>
        <row r="743">
          <cell r="B743">
            <v>5563</v>
          </cell>
          <cell r="C743">
            <v>119</v>
          </cell>
          <cell r="F743" t="str">
            <v>УПНПиКРС</v>
          </cell>
          <cell r="G743">
            <v>255</v>
          </cell>
          <cell r="H743" t="str">
            <v>ЭЦН</v>
          </cell>
          <cell r="I743" t="str">
            <v>бд</v>
          </cell>
          <cell r="J743">
            <v>36418</v>
          </cell>
          <cell r="K743">
            <v>40</v>
          </cell>
          <cell r="L743">
            <v>6.5</v>
          </cell>
          <cell r="M743">
            <v>80</v>
          </cell>
          <cell r="N743">
            <v>50</v>
          </cell>
          <cell r="O743">
            <v>8</v>
          </cell>
          <cell r="P743">
            <v>80.400000000000006</v>
          </cell>
          <cell r="Q743">
            <v>50</v>
          </cell>
          <cell r="R743">
            <v>8</v>
          </cell>
          <cell r="S743">
            <v>80.2</v>
          </cell>
          <cell r="T743">
            <v>37311</v>
          </cell>
          <cell r="U743" t="str">
            <v>ОПЗ</v>
          </cell>
          <cell r="V743">
            <v>3</v>
          </cell>
          <cell r="W743" t="str">
            <v>ЛА. ПП. УГИС</v>
          </cell>
          <cell r="AF743">
            <v>26</v>
          </cell>
          <cell r="AG743" t="e">
            <v>#REF!</v>
          </cell>
          <cell r="AH743" t="e">
            <v>#REF!</v>
          </cell>
        </row>
        <row r="744">
          <cell r="B744">
            <v>5579</v>
          </cell>
          <cell r="C744">
            <v>115</v>
          </cell>
          <cell r="F744" t="str">
            <v>УПНПиКРС</v>
          </cell>
          <cell r="G744">
            <v>245</v>
          </cell>
          <cell r="H744" t="str">
            <v>ЭЦН</v>
          </cell>
          <cell r="I744" t="str">
            <v>конс.</v>
          </cell>
          <cell r="J744">
            <v>34883</v>
          </cell>
          <cell r="K744">
            <v>46</v>
          </cell>
          <cell r="L744">
            <v>1.9</v>
          </cell>
          <cell r="M744">
            <v>95</v>
          </cell>
          <cell r="N744">
            <v>50</v>
          </cell>
          <cell r="O744">
            <v>4</v>
          </cell>
          <cell r="P744">
            <v>90.2</v>
          </cell>
          <cell r="Q744">
            <v>50</v>
          </cell>
          <cell r="R744">
            <v>4</v>
          </cell>
          <cell r="S744">
            <v>90.1</v>
          </cell>
          <cell r="T744" t="e">
            <v>#REF!</v>
          </cell>
          <cell r="U744" t="str">
            <v>ВЦ</v>
          </cell>
          <cell r="W744" t="str">
            <v>ВЦ. ВЗ. ГИС-2. УГИС. ЭЦН</v>
          </cell>
          <cell r="X744" t="str">
            <v>нет СК и карточки?</v>
          </cell>
          <cell r="AF744">
            <v>26</v>
          </cell>
        </row>
        <row r="745">
          <cell r="B745">
            <v>5583</v>
          </cell>
          <cell r="C745">
            <v>116</v>
          </cell>
          <cell r="F745" t="str">
            <v>УПНПиКРС</v>
          </cell>
          <cell r="G745">
            <v>250</v>
          </cell>
          <cell r="H745" t="str">
            <v>ЭЦН</v>
          </cell>
          <cell r="I745" t="str">
            <v>конс.</v>
          </cell>
          <cell r="K745">
            <v>50</v>
          </cell>
          <cell r="L745">
            <v>1.6</v>
          </cell>
          <cell r="M745">
            <v>96</v>
          </cell>
          <cell r="N745">
            <v>30</v>
          </cell>
          <cell r="O745">
            <v>4</v>
          </cell>
          <cell r="P745">
            <v>83.5</v>
          </cell>
          <cell r="Q745">
            <v>30</v>
          </cell>
          <cell r="R745">
            <v>4</v>
          </cell>
          <cell r="S745">
            <v>83.5</v>
          </cell>
          <cell r="T745">
            <v>7</v>
          </cell>
          <cell r="U745" t="str">
            <v>ОПЗ</v>
          </cell>
          <cell r="W745" t="str">
            <v>ВЦ. ОПЗ КСПЭО. ГДИ</v>
          </cell>
          <cell r="Y745" t="str">
            <v>Прихват НКТ</v>
          </cell>
          <cell r="AF745">
            <v>30</v>
          </cell>
        </row>
        <row r="746">
          <cell r="B746">
            <v>5613</v>
          </cell>
          <cell r="C746">
            <v>115</v>
          </cell>
          <cell r="F746" t="str">
            <v>УПНПиКРС</v>
          </cell>
          <cell r="G746">
            <v>240</v>
          </cell>
          <cell r="H746" t="str">
            <v>ЭЦН</v>
          </cell>
          <cell r="I746" t="str">
            <v>конс.</v>
          </cell>
          <cell r="J746">
            <v>34883</v>
          </cell>
          <cell r="K746">
            <v>52</v>
          </cell>
          <cell r="L746">
            <v>1.7</v>
          </cell>
          <cell r="M746">
            <v>96</v>
          </cell>
          <cell r="N746">
            <v>50</v>
          </cell>
          <cell r="O746">
            <v>4</v>
          </cell>
          <cell r="P746">
            <v>90.2</v>
          </cell>
          <cell r="Q746">
            <v>50</v>
          </cell>
          <cell r="R746">
            <v>4</v>
          </cell>
          <cell r="S746">
            <v>90.1</v>
          </cell>
          <cell r="T746">
            <v>38340</v>
          </cell>
          <cell r="U746" t="str">
            <v>ОВП</v>
          </cell>
          <cell r="W746" t="str">
            <v>ВЗ. ГИС-2 (ЗКЦ). ИР. ПП. ОПЗ</v>
          </cell>
          <cell r="X746" t="str">
            <v>Что на забое?</v>
          </cell>
          <cell r="Y746" t="str">
            <v>+69</v>
          </cell>
          <cell r="Z746">
            <v>2924</v>
          </cell>
          <cell r="AA746">
            <v>73</v>
          </cell>
          <cell r="AB746">
            <v>36861</v>
          </cell>
          <cell r="AF746">
            <v>20</v>
          </cell>
        </row>
        <row r="747">
          <cell r="B747">
            <v>5642</v>
          </cell>
          <cell r="C747">
            <v>126</v>
          </cell>
          <cell r="F747" t="str">
            <v>УПНПиКРС</v>
          </cell>
          <cell r="G747">
            <v>230</v>
          </cell>
          <cell r="H747" t="str">
            <v>ШГН</v>
          </cell>
          <cell r="I747" t="str">
            <v>действ.</v>
          </cell>
          <cell r="K747">
            <v>7</v>
          </cell>
          <cell r="L747">
            <v>3.1</v>
          </cell>
          <cell r="M747">
            <v>45</v>
          </cell>
          <cell r="N747">
            <v>18</v>
          </cell>
          <cell r="O747">
            <v>10</v>
          </cell>
          <cell r="P747">
            <v>31.5</v>
          </cell>
          <cell r="Q747">
            <v>11</v>
          </cell>
          <cell r="R747">
            <v>6.9</v>
          </cell>
          <cell r="S747">
            <v>22.6</v>
          </cell>
          <cell r="U747" t="str">
            <v>ВВ</v>
          </cell>
          <cell r="W747" t="str">
            <v>ИР ЮК10-11, ДП(ДН), ГРП ЮК-4-5</v>
          </cell>
          <cell r="X747" t="str">
            <v>Целесообразность?</v>
          </cell>
          <cell r="AF747">
            <v>31</v>
          </cell>
          <cell r="AG747">
            <v>-149268</v>
          </cell>
          <cell r="AH747">
            <v>-298536</v>
          </cell>
        </row>
        <row r="748">
          <cell r="B748">
            <v>5642</v>
          </cell>
          <cell r="C748">
            <v>126</v>
          </cell>
          <cell r="F748" t="str">
            <v>УПНПиКРС</v>
          </cell>
          <cell r="G748">
            <v>230</v>
          </cell>
          <cell r="H748" t="str">
            <v>ШГН</v>
          </cell>
          <cell r="I748" t="str">
            <v>бд</v>
          </cell>
          <cell r="J748">
            <v>36997</v>
          </cell>
          <cell r="N748">
            <v>8</v>
          </cell>
          <cell r="O748">
            <v>4</v>
          </cell>
          <cell r="P748">
            <v>38</v>
          </cell>
          <cell r="Q748">
            <v>8</v>
          </cell>
          <cell r="R748">
            <v>4</v>
          </cell>
          <cell r="S748">
            <v>38.299999999999997</v>
          </cell>
          <cell r="T748">
            <v>37317</v>
          </cell>
          <cell r="U748" t="str">
            <v>ОПЗ</v>
          </cell>
          <cell r="W748" t="str">
            <v>ВЦ. ОПЗ НТПН. УГИС</v>
          </cell>
          <cell r="AF748">
            <v>44</v>
          </cell>
          <cell r="AG748">
            <v>-55</v>
          </cell>
          <cell r="AH748">
            <v>-330</v>
          </cell>
        </row>
        <row r="749">
          <cell r="B749">
            <v>5645</v>
          </cell>
          <cell r="C749">
            <v>126</v>
          </cell>
          <cell r="F749" t="str">
            <v>УПНПиКРС</v>
          </cell>
          <cell r="G749">
            <v>230</v>
          </cell>
          <cell r="H749" t="str">
            <v>ШГН</v>
          </cell>
          <cell r="I749" t="str">
            <v>конс.</v>
          </cell>
          <cell r="J749">
            <v>35435</v>
          </cell>
          <cell r="N749">
            <v>30</v>
          </cell>
          <cell r="O749">
            <v>5</v>
          </cell>
          <cell r="P749">
            <v>79.5</v>
          </cell>
          <cell r="Q749">
            <v>30</v>
          </cell>
          <cell r="R749">
            <v>5</v>
          </cell>
          <cell r="S749">
            <v>79.400000000000006</v>
          </cell>
          <cell r="T749">
            <v>11</v>
          </cell>
          <cell r="U749" t="str">
            <v>ОПЗ</v>
          </cell>
          <cell r="W749" t="str">
            <v>ВЦ. ПП (перфосреда). ЭЦН</v>
          </cell>
          <cell r="AF749">
            <v>29</v>
          </cell>
          <cell r="AG749">
            <v>-186735</v>
          </cell>
          <cell r="AH749">
            <v>-298776</v>
          </cell>
        </row>
        <row r="750">
          <cell r="B750">
            <v>5647</v>
          </cell>
          <cell r="C750">
            <v>125</v>
          </cell>
          <cell r="F750" t="str">
            <v>УПНПиКРС</v>
          </cell>
          <cell r="G750">
            <v>230</v>
          </cell>
          <cell r="H750" t="str">
            <v>ШГН</v>
          </cell>
          <cell r="I750" t="str">
            <v>бд</v>
          </cell>
          <cell r="N750">
            <v>12</v>
          </cell>
          <cell r="O750">
            <v>2.9</v>
          </cell>
          <cell r="P750">
            <v>70</v>
          </cell>
          <cell r="Q750">
            <v>12</v>
          </cell>
          <cell r="R750">
            <v>2.9</v>
          </cell>
          <cell r="S750">
            <v>70.2</v>
          </cell>
          <cell r="U750" t="str">
            <v>ОПЗ</v>
          </cell>
          <cell r="W750" t="str">
            <v>ВЦ. ПП (перфосреда) ОПЗ НТПН</v>
          </cell>
          <cell r="X750" t="str">
            <v>в эксп.не была</v>
          </cell>
          <cell r="AF750">
            <v>15</v>
          </cell>
          <cell r="AG750" t="e">
            <v>#REF!</v>
          </cell>
          <cell r="AH750" t="e">
            <v>#REF!</v>
          </cell>
        </row>
        <row r="751">
          <cell r="B751">
            <v>5704</v>
          </cell>
          <cell r="C751">
            <v>126</v>
          </cell>
          <cell r="F751" t="str">
            <v>УПНПиКРС</v>
          </cell>
          <cell r="G751">
            <v>230</v>
          </cell>
          <cell r="H751" t="str">
            <v>ШГН</v>
          </cell>
          <cell r="I751" t="str">
            <v>действ.</v>
          </cell>
          <cell r="K751">
            <v>3</v>
          </cell>
          <cell r="L751">
            <v>2.1</v>
          </cell>
          <cell r="M751">
            <v>16</v>
          </cell>
          <cell r="N751">
            <v>10</v>
          </cell>
          <cell r="O751">
            <v>6.6</v>
          </cell>
          <cell r="P751">
            <v>19</v>
          </cell>
          <cell r="Q751">
            <v>7</v>
          </cell>
          <cell r="R751">
            <v>4.5</v>
          </cell>
          <cell r="S751">
            <v>20.6</v>
          </cell>
          <cell r="T751" t="e">
            <v>#REF!</v>
          </cell>
          <cell r="U751" t="str">
            <v>ОПЗ</v>
          </cell>
          <cell r="W751" t="str">
            <v>ПП. ОПЗ КСПЭО. ГДИ</v>
          </cell>
          <cell r="X751" t="str">
            <v>Перестрел верха</v>
          </cell>
          <cell r="AF751">
            <v>35</v>
          </cell>
        </row>
        <row r="752">
          <cell r="B752">
            <v>5713</v>
          </cell>
          <cell r="C752">
            <v>127</v>
          </cell>
          <cell r="H752" t="str">
            <v>ЭЦН</v>
          </cell>
          <cell r="I752" t="str">
            <v>конс.</v>
          </cell>
          <cell r="J752">
            <v>35457</v>
          </cell>
          <cell r="N752">
            <v>50</v>
          </cell>
          <cell r="O752">
            <v>6.1</v>
          </cell>
          <cell r="P752">
            <v>85</v>
          </cell>
          <cell r="Q752">
            <v>50</v>
          </cell>
          <cell r="R752">
            <v>6.1</v>
          </cell>
          <cell r="S752">
            <v>84.9</v>
          </cell>
          <cell r="U752" t="str">
            <v>ОПЗ</v>
          </cell>
          <cell r="W752" t="str">
            <v>ВЦ, ОПЗ НТПН, УГИС</v>
          </cell>
          <cell r="AF752">
            <v>25</v>
          </cell>
        </row>
        <row r="753">
          <cell r="B753">
            <v>5800</v>
          </cell>
          <cell r="C753">
            <v>141</v>
          </cell>
          <cell r="F753" t="str">
            <v>ЗАО "УПКРС"</v>
          </cell>
          <cell r="G753">
            <v>281</v>
          </cell>
          <cell r="H753" t="str">
            <v>нагнет.</v>
          </cell>
          <cell r="I753" t="str">
            <v>бд</v>
          </cell>
          <cell r="J753">
            <v>36641</v>
          </cell>
          <cell r="N753">
            <v>150</v>
          </cell>
          <cell r="Q753">
            <v>150</v>
          </cell>
          <cell r="T753">
            <v>38136</v>
          </cell>
          <cell r="U753" t="str">
            <v>нг</v>
          </cell>
          <cell r="V753">
            <v>2</v>
          </cell>
          <cell r="W753" t="str">
            <v>Ревизия и привязка пакера, каверномер.</v>
          </cell>
          <cell r="AF753">
            <v>9</v>
          </cell>
        </row>
        <row r="754">
          <cell r="B754">
            <v>5807</v>
          </cell>
          <cell r="C754" t="str">
            <v>166б</v>
          </cell>
          <cell r="F754" t="str">
            <v>ЗАО "УПКРС"</v>
          </cell>
          <cell r="G754">
            <v>290</v>
          </cell>
          <cell r="H754" t="str">
            <v>нагнет.</v>
          </cell>
          <cell r="I754" t="str">
            <v>простой</v>
          </cell>
          <cell r="J754">
            <v>37166</v>
          </cell>
          <cell r="N754">
            <v>200</v>
          </cell>
          <cell r="Q754">
            <v>200</v>
          </cell>
          <cell r="T754">
            <v>11</v>
          </cell>
          <cell r="U754" t="str">
            <v>нг</v>
          </cell>
          <cell r="V754">
            <v>2</v>
          </cell>
          <cell r="W754" t="str">
            <v>Ревизия и привязка пакера, каверномер.</v>
          </cell>
          <cell r="Y754" t="str">
            <v>Негерметичность ЭК (2000г.)</v>
          </cell>
          <cell r="AF754">
            <v>21</v>
          </cell>
        </row>
        <row r="755">
          <cell r="B755">
            <v>5808</v>
          </cell>
          <cell r="C755">
            <v>141</v>
          </cell>
          <cell r="F755" t="str">
            <v>УПНПиКРС</v>
          </cell>
          <cell r="G755">
            <v>260</v>
          </cell>
          <cell r="H755" t="str">
            <v>ШГН</v>
          </cell>
          <cell r="I755" t="str">
            <v>бд</v>
          </cell>
          <cell r="J755">
            <v>33755</v>
          </cell>
          <cell r="K755">
            <v>3</v>
          </cell>
          <cell r="L755">
            <v>2.1</v>
          </cell>
          <cell r="M755">
            <v>15</v>
          </cell>
          <cell r="N755">
            <v>24</v>
          </cell>
          <cell r="O755">
            <v>10.5</v>
          </cell>
          <cell r="P755">
            <v>46.5</v>
          </cell>
          <cell r="Q755">
            <v>24</v>
          </cell>
          <cell r="R755">
            <v>10.5</v>
          </cell>
          <cell r="S755">
            <v>46</v>
          </cell>
          <cell r="T755">
            <v>15</v>
          </cell>
          <cell r="U755" t="str">
            <v>ГРП</v>
          </cell>
          <cell r="W755" t="str">
            <v>ЛН. ПР ГРП. ГРП ЮК-10</v>
          </cell>
          <cell r="Y755" t="str">
            <v>+20</v>
          </cell>
          <cell r="Z755">
            <v>2905</v>
          </cell>
          <cell r="AA755">
            <v>73</v>
          </cell>
          <cell r="AB755" t="str">
            <v>янв 97</v>
          </cell>
          <cell r="AF755">
            <v>18</v>
          </cell>
          <cell r="AG755">
            <v>-105</v>
          </cell>
          <cell r="AH755">
            <v>-150</v>
          </cell>
        </row>
        <row r="756">
          <cell r="B756">
            <v>5575</v>
          </cell>
          <cell r="C756">
            <v>114</v>
          </cell>
          <cell r="H756" t="str">
            <v>ШГН</v>
          </cell>
          <cell r="I756" t="str">
            <v>конс.</v>
          </cell>
          <cell r="J756">
            <v>35034</v>
          </cell>
          <cell r="K756">
            <v>1</v>
          </cell>
          <cell r="L756">
            <v>0</v>
          </cell>
          <cell r="M756">
            <v>99</v>
          </cell>
          <cell r="N756">
            <v>30</v>
          </cell>
          <cell r="O756">
            <v>12</v>
          </cell>
          <cell r="P756">
            <v>51</v>
          </cell>
          <cell r="Q756">
            <v>30</v>
          </cell>
          <cell r="R756">
            <v>12</v>
          </cell>
          <cell r="S756">
            <v>50.6</v>
          </cell>
          <cell r="U756" t="str">
            <v>ГРП</v>
          </cell>
          <cell r="W756" t="str">
            <v>РИР э/к,ГИС-2,ОТСК,ГРП.Переинт.2574-258м по гл.2364м,при наличии воды по ЮК-10 -ГРП ЮК-2</v>
          </cell>
        </row>
        <row r="757">
          <cell r="B757">
            <v>5579</v>
          </cell>
          <cell r="C757">
            <v>115</v>
          </cell>
          <cell r="I757" t="str">
            <v>конс.</v>
          </cell>
          <cell r="J757">
            <v>34883</v>
          </cell>
          <cell r="K757">
            <v>17</v>
          </cell>
          <cell r="L757">
            <v>1</v>
          </cell>
          <cell r="M757">
            <v>93</v>
          </cell>
          <cell r="O757">
            <v>0</v>
          </cell>
          <cell r="Q757">
            <v>0</v>
          </cell>
          <cell r="R757">
            <v>0</v>
          </cell>
          <cell r="S757" t="e">
            <v>#DIV/0!</v>
          </cell>
          <cell r="W757" t="str">
            <v>ВЦ,ВЗ,при наличии Нз-сп Э-50 (ГИС-2),при невозм.ВЗ-переинт.ЮК-2- 2490-2498м-ГРП</v>
          </cell>
          <cell r="AG757" t="e">
            <v>#REF!</v>
          </cell>
          <cell r="AH757" t="e">
            <v>#REF!</v>
          </cell>
        </row>
        <row r="760">
          <cell r="B760">
            <v>2754</v>
          </cell>
          <cell r="C760">
            <v>145</v>
          </cell>
          <cell r="I760" t="str">
            <v>конс.</v>
          </cell>
          <cell r="J760">
            <v>32843</v>
          </cell>
          <cell r="K760">
            <v>6</v>
          </cell>
          <cell r="L760">
            <v>0.5</v>
          </cell>
          <cell r="M760">
            <v>90</v>
          </cell>
          <cell r="N760">
            <v>30</v>
          </cell>
          <cell r="O760">
            <v>12</v>
          </cell>
          <cell r="P760">
            <v>51</v>
          </cell>
          <cell r="Q760">
            <v>30</v>
          </cell>
          <cell r="R760">
            <v>12</v>
          </cell>
          <cell r="S760">
            <v>50.6</v>
          </cell>
          <cell r="U760" t="str">
            <v>ГРП</v>
          </cell>
          <cell r="W760" t="str">
            <v>ГРП, возможно приобщение ЮК-11</v>
          </cell>
        </row>
        <row r="761">
          <cell r="B761">
            <v>2755</v>
          </cell>
          <cell r="C761">
            <v>145</v>
          </cell>
          <cell r="I761" t="str">
            <v>бд</v>
          </cell>
          <cell r="J761">
            <v>33968</v>
          </cell>
          <cell r="K761">
            <v>40</v>
          </cell>
          <cell r="L761">
            <v>1.6</v>
          </cell>
          <cell r="M761">
            <v>95</v>
          </cell>
          <cell r="N761">
            <v>30</v>
          </cell>
          <cell r="O761">
            <v>12</v>
          </cell>
          <cell r="P761">
            <v>51</v>
          </cell>
          <cell r="Q761">
            <v>30</v>
          </cell>
          <cell r="R761">
            <v>12</v>
          </cell>
          <cell r="S761">
            <v>50.6</v>
          </cell>
          <cell r="U761" t="str">
            <v>ГРП</v>
          </cell>
          <cell r="W761" t="str">
            <v>ГИС-2(и.о.) РИР ЮК-11, ГРП с отсыпкой низа ЮК-10</v>
          </cell>
        </row>
        <row r="762">
          <cell r="B762">
            <v>2756</v>
          </cell>
          <cell r="C762">
            <v>145</v>
          </cell>
          <cell r="I762" t="str">
            <v>бд</v>
          </cell>
          <cell r="J762">
            <v>35786</v>
          </cell>
          <cell r="K762">
            <v>70</v>
          </cell>
          <cell r="L762">
            <v>10.8</v>
          </cell>
          <cell r="M762">
            <v>81</v>
          </cell>
          <cell r="N762">
            <v>50</v>
          </cell>
          <cell r="O762">
            <v>10</v>
          </cell>
          <cell r="P762">
            <v>75.400000000000006</v>
          </cell>
          <cell r="Q762">
            <v>50</v>
          </cell>
          <cell r="R762">
            <v>10</v>
          </cell>
          <cell r="S762">
            <v>75.3</v>
          </cell>
          <cell r="U762" t="str">
            <v>РИР</v>
          </cell>
          <cell r="W762" t="str">
            <v>РИР Э/К 2562-2673, ПП-ЮК-10 с ОПЗ</v>
          </cell>
        </row>
        <row r="763">
          <cell r="B763">
            <v>2686</v>
          </cell>
          <cell r="C763" t="str">
            <v>160б</v>
          </cell>
          <cell r="H763" t="str">
            <v>ШГН</v>
          </cell>
          <cell r="I763" t="str">
            <v>конс.</v>
          </cell>
          <cell r="J763">
            <v>34060</v>
          </cell>
          <cell r="K763">
            <v>1</v>
          </cell>
          <cell r="L763">
            <v>0.8</v>
          </cell>
          <cell r="M763">
            <v>0</v>
          </cell>
          <cell r="N763">
            <v>30</v>
          </cell>
          <cell r="O763">
            <v>12</v>
          </cell>
          <cell r="P763">
            <v>51</v>
          </cell>
          <cell r="Q763">
            <v>30</v>
          </cell>
          <cell r="R763">
            <v>12</v>
          </cell>
          <cell r="S763">
            <v>50.6</v>
          </cell>
          <cell r="U763" t="str">
            <v>ГРП</v>
          </cell>
          <cell r="W763" t="str">
            <v>ВЦ,ВЗ,ДП ЮК-11,сп.Э</v>
          </cell>
        </row>
        <row r="764">
          <cell r="B764">
            <v>2836</v>
          </cell>
          <cell r="C764">
            <v>125</v>
          </cell>
          <cell r="I764" t="str">
            <v>конс.</v>
          </cell>
          <cell r="J764">
            <v>35684</v>
          </cell>
          <cell r="K764">
            <v>4</v>
          </cell>
          <cell r="L764">
            <v>1.1000000000000001</v>
          </cell>
          <cell r="M764">
            <v>66</v>
          </cell>
          <cell r="O764">
            <v>0</v>
          </cell>
          <cell r="Q764">
            <v>0</v>
          </cell>
          <cell r="R764">
            <v>0</v>
          </cell>
          <cell r="S764" t="e">
            <v>#DIV/0!</v>
          </cell>
          <cell r="W764" t="str">
            <v>ГИС-2,при отс.перетоков-опытно-пром.работы,ГРП п.А</v>
          </cell>
        </row>
        <row r="765">
          <cell r="B765">
            <v>5239</v>
          </cell>
          <cell r="C765">
            <v>133</v>
          </cell>
          <cell r="H765" t="str">
            <v>ШГН</v>
          </cell>
          <cell r="I765" t="str">
            <v>бд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6</v>
          </cell>
          <cell r="O765">
            <v>4</v>
          </cell>
          <cell r="P765">
            <v>19</v>
          </cell>
          <cell r="Q765">
            <v>6</v>
          </cell>
          <cell r="R765">
            <v>4</v>
          </cell>
          <cell r="S765">
            <v>17.7</v>
          </cell>
          <cell r="T765">
            <v>37884</v>
          </cell>
          <cell r="U765" t="str">
            <v>ВЦД</v>
          </cell>
          <cell r="W765" t="str">
            <v>ВЦ "Электропрогрев"</v>
          </cell>
          <cell r="AE765">
            <v>37879</v>
          </cell>
          <cell r="AG765">
            <v>1</v>
          </cell>
        </row>
        <row r="766">
          <cell r="B766">
            <v>5394</v>
          </cell>
          <cell r="C766">
            <v>102</v>
          </cell>
          <cell r="I766" t="str">
            <v>бд</v>
          </cell>
          <cell r="J766">
            <v>34881</v>
          </cell>
          <cell r="K766">
            <v>50</v>
          </cell>
          <cell r="L766">
            <v>0.4</v>
          </cell>
          <cell r="M766">
            <v>99</v>
          </cell>
          <cell r="N766">
            <v>30</v>
          </cell>
          <cell r="O766">
            <v>12</v>
          </cell>
          <cell r="P766">
            <v>51</v>
          </cell>
          <cell r="Q766">
            <v>30</v>
          </cell>
          <cell r="R766">
            <v>12</v>
          </cell>
          <cell r="S766">
            <v>50.6</v>
          </cell>
          <cell r="U766" t="str">
            <v>ГРП</v>
          </cell>
          <cell r="W766" t="str">
            <v>ЛА( полет НКТ ),ПП,при Q меньше 10м3/с-ГРП-+15т</v>
          </cell>
        </row>
        <row r="767">
          <cell r="B767">
            <v>5410</v>
          </cell>
          <cell r="C767">
            <v>105</v>
          </cell>
          <cell r="H767" t="str">
            <v>ШГН</v>
          </cell>
          <cell r="I767" t="str">
            <v>бд</v>
          </cell>
          <cell r="J767">
            <v>35361</v>
          </cell>
          <cell r="K767">
            <v>0</v>
          </cell>
          <cell r="L767">
            <v>0</v>
          </cell>
          <cell r="M767">
            <v>0</v>
          </cell>
          <cell r="N767">
            <v>80</v>
          </cell>
          <cell r="O767">
            <v>24.8</v>
          </cell>
          <cell r="P767">
            <v>62</v>
          </cell>
          <cell r="Q767">
            <v>80</v>
          </cell>
          <cell r="R767">
            <v>24.8</v>
          </cell>
          <cell r="S767">
            <v>61.7</v>
          </cell>
          <cell r="T767">
            <v>38210</v>
          </cell>
          <cell r="U767" t="str">
            <v>ГРП</v>
          </cell>
          <cell r="W767" t="str">
            <v>ВЦ,ГРП ЮК-10,сп.Э-80</v>
          </cell>
        </row>
        <row r="768">
          <cell r="B768">
            <v>5647</v>
          </cell>
          <cell r="C768">
            <v>125</v>
          </cell>
          <cell r="I768" t="str">
            <v>бд</v>
          </cell>
          <cell r="J768">
            <v>35401</v>
          </cell>
          <cell r="K768">
            <v>5</v>
          </cell>
          <cell r="L768">
            <v>0</v>
          </cell>
          <cell r="M768">
            <v>99</v>
          </cell>
          <cell r="O768">
            <v>0</v>
          </cell>
          <cell r="Q768">
            <v>0</v>
          </cell>
          <cell r="R768">
            <v>0</v>
          </cell>
          <cell r="S768" t="e">
            <v>#DIV/0!</v>
          </cell>
          <cell r="W768" t="str">
            <v>ЛА ( полет БТ ),РИР ниж.п.ЮК-10,перф.п.А,ГРП</v>
          </cell>
        </row>
        <row r="769">
          <cell r="B769">
            <v>5704</v>
          </cell>
          <cell r="C769">
            <v>126</v>
          </cell>
          <cell r="G769">
            <v>230</v>
          </cell>
          <cell r="H769" t="str">
            <v>ШГН</v>
          </cell>
          <cell r="I769" t="str">
            <v>бд</v>
          </cell>
          <cell r="J769">
            <v>37174</v>
          </cell>
          <cell r="K769">
            <v>2</v>
          </cell>
          <cell r="L769">
            <v>1.5</v>
          </cell>
          <cell r="M769">
            <v>5</v>
          </cell>
          <cell r="N769">
            <v>30</v>
          </cell>
          <cell r="O769">
            <v>12</v>
          </cell>
          <cell r="P769">
            <v>51</v>
          </cell>
          <cell r="Q769">
            <v>30</v>
          </cell>
          <cell r="R769">
            <v>12</v>
          </cell>
          <cell r="S769">
            <v>50.6</v>
          </cell>
          <cell r="U769" t="str">
            <v>ГРП</v>
          </cell>
          <cell r="W769" t="str">
            <v>ГРП п.А</v>
          </cell>
          <cell r="X769" t="str">
            <v>Перестрел верха</v>
          </cell>
        </row>
        <row r="770">
          <cell r="B770">
            <v>5815</v>
          </cell>
          <cell r="C770">
            <v>141</v>
          </cell>
          <cell r="H770" t="str">
            <v>ШГН</v>
          </cell>
          <cell r="I770" t="str">
            <v>действ.</v>
          </cell>
          <cell r="J770">
            <v>0</v>
          </cell>
          <cell r="K770">
            <v>11</v>
          </cell>
          <cell r="L770">
            <v>8.3000000000000007</v>
          </cell>
          <cell r="M770">
            <v>7</v>
          </cell>
          <cell r="N770">
            <v>30</v>
          </cell>
          <cell r="O770">
            <v>20.3</v>
          </cell>
          <cell r="P770">
            <v>17</v>
          </cell>
          <cell r="Q770">
            <v>19</v>
          </cell>
          <cell r="R770">
            <v>12</v>
          </cell>
          <cell r="S770">
            <v>22</v>
          </cell>
          <cell r="U770" t="str">
            <v>ГРП</v>
          </cell>
          <cell r="W770" t="str">
            <v xml:space="preserve">РИР (отсыпка)ЮК-11,ПП ЮК-10, ГРП </v>
          </cell>
          <cell r="Y770" t="str">
            <v>ОЦ5.10.99</v>
          </cell>
          <cell r="AD770">
            <v>37290</v>
          </cell>
          <cell r="AE770">
            <v>37336</v>
          </cell>
          <cell r="AF770">
            <v>46</v>
          </cell>
        </row>
        <row r="771">
          <cell r="Y771" t="str">
            <v>-</v>
          </cell>
          <cell r="Z771" t="str">
            <v>-</v>
          </cell>
          <cell r="AA771">
            <v>73</v>
          </cell>
          <cell r="AF771">
            <v>17</v>
          </cell>
          <cell r="AG771" t="e">
            <v>#REF!</v>
          </cell>
          <cell r="AH771" t="e">
            <v>#REF!</v>
          </cell>
        </row>
        <row r="772">
          <cell r="B772">
            <v>5371</v>
          </cell>
          <cell r="C772">
            <v>102</v>
          </cell>
          <cell r="G772">
            <v>250</v>
          </cell>
          <cell r="H772" t="str">
            <v>нагнет.</v>
          </cell>
          <cell r="I772" t="str">
            <v>бд</v>
          </cell>
          <cell r="J772">
            <v>35779</v>
          </cell>
          <cell r="K772">
            <v>240</v>
          </cell>
          <cell r="N772">
            <v>120</v>
          </cell>
          <cell r="Q772">
            <v>120</v>
          </cell>
          <cell r="R772">
            <v>0</v>
          </cell>
          <cell r="U772" t="str">
            <v>нг</v>
          </cell>
          <cell r="V772">
            <v>4</v>
          </cell>
          <cell r="W772" t="str">
            <v>ОТСК. Запуск ППД</v>
          </cell>
          <cell r="Y772" t="str">
            <v>Полет НКТ</v>
          </cell>
          <cell r="Z772">
            <v>120</v>
          </cell>
          <cell r="AF772">
            <v>26</v>
          </cell>
          <cell r="AG772">
            <v>0</v>
          </cell>
          <cell r="AH772">
            <v>0</v>
          </cell>
        </row>
        <row r="773">
          <cell r="B773">
            <v>5372</v>
          </cell>
          <cell r="C773">
            <v>102</v>
          </cell>
          <cell r="G773">
            <v>250</v>
          </cell>
          <cell r="H773" t="str">
            <v>нагнет.</v>
          </cell>
          <cell r="I773" t="str">
            <v>бд</v>
          </cell>
          <cell r="J773">
            <v>32843</v>
          </cell>
          <cell r="K773">
            <v>130</v>
          </cell>
          <cell r="N773">
            <v>120</v>
          </cell>
          <cell r="Q773">
            <v>120</v>
          </cell>
          <cell r="R773">
            <v>0</v>
          </cell>
          <cell r="U773" t="str">
            <v>нг</v>
          </cell>
          <cell r="W773" t="str">
            <v>ЛА (извлечение НКТ). ОТСК. Запуск ППД</v>
          </cell>
          <cell r="X773" t="str">
            <v>Забой - 120 м</v>
          </cell>
          <cell r="Y773" t="str">
            <v>зумпф-1м (нижн. интерв.изолир.)</v>
          </cell>
          <cell r="Z773">
            <v>2733.6</v>
          </cell>
          <cell r="AA773">
            <v>73</v>
          </cell>
          <cell r="AB773">
            <v>39541</v>
          </cell>
          <cell r="AC773">
            <v>223.1</v>
          </cell>
          <cell r="AF773">
            <v>36</v>
          </cell>
          <cell r="AG773">
            <v>0</v>
          </cell>
          <cell r="AH773">
            <v>0</v>
          </cell>
        </row>
        <row r="774">
          <cell r="B774">
            <v>5373</v>
          </cell>
          <cell r="C774">
            <v>103</v>
          </cell>
          <cell r="G774">
            <v>233</v>
          </cell>
          <cell r="H774" t="str">
            <v>нагнет.</v>
          </cell>
          <cell r="I774" t="str">
            <v>конс.</v>
          </cell>
          <cell r="J774">
            <v>34474</v>
          </cell>
          <cell r="K774">
            <v>375</v>
          </cell>
          <cell r="N774">
            <v>120</v>
          </cell>
          <cell r="Q774">
            <v>120</v>
          </cell>
          <cell r="R774">
            <v>0</v>
          </cell>
          <cell r="U774" t="str">
            <v>нг</v>
          </cell>
          <cell r="W774" t="str">
            <v>ОТСК. ГИС-3. Ликвидация ЗКЦ?</v>
          </cell>
          <cell r="Y774" t="str">
            <v>+19</v>
          </cell>
          <cell r="Z774">
            <v>2767</v>
          </cell>
          <cell r="AC774">
            <v>224.5</v>
          </cell>
          <cell r="AF774">
            <v>35</v>
          </cell>
          <cell r="AG774">
            <v>0</v>
          </cell>
          <cell r="AH774">
            <v>0</v>
          </cell>
        </row>
        <row r="775">
          <cell r="B775">
            <v>5374</v>
          </cell>
          <cell r="C775">
            <v>103</v>
          </cell>
          <cell r="G775">
            <v>234</v>
          </cell>
          <cell r="H775" t="str">
            <v>нагнет.</v>
          </cell>
          <cell r="I775" t="str">
            <v>конс.</v>
          </cell>
          <cell r="J775">
            <v>34474</v>
          </cell>
          <cell r="K775">
            <v>180</v>
          </cell>
          <cell r="N775">
            <v>120</v>
          </cell>
          <cell r="Q775">
            <v>120</v>
          </cell>
          <cell r="R775">
            <v>0</v>
          </cell>
          <cell r="U775" t="str">
            <v>нг</v>
          </cell>
          <cell r="W775" t="str">
            <v>ВЗ. ОТСК</v>
          </cell>
          <cell r="AF775">
            <v>11</v>
          </cell>
          <cell r="AG775">
            <v>0</v>
          </cell>
          <cell r="AH775">
            <v>0</v>
          </cell>
        </row>
        <row r="776">
          <cell r="B776">
            <v>5389</v>
          </cell>
          <cell r="C776">
            <v>109</v>
          </cell>
          <cell r="G776">
            <v>280</v>
          </cell>
          <cell r="H776" t="str">
            <v>нагнет.</v>
          </cell>
          <cell r="I776" t="str">
            <v>бд</v>
          </cell>
          <cell r="J776">
            <v>36458</v>
          </cell>
          <cell r="K776">
            <v>175</v>
          </cell>
          <cell r="N776">
            <v>100</v>
          </cell>
          <cell r="Q776">
            <v>100</v>
          </cell>
          <cell r="U776" t="str">
            <v>нг</v>
          </cell>
          <cell r="W776" t="str">
            <v xml:space="preserve">ОПЗ </v>
          </cell>
          <cell r="X776" t="str">
            <v>Закачка от КНС-1</v>
          </cell>
          <cell r="AF776">
            <v>24</v>
          </cell>
          <cell r="AG776">
            <v>0</v>
          </cell>
          <cell r="AH776">
            <v>0</v>
          </cell>
        </row>
        <row r="777">
          <cell r="B777">
            <v>5391</v>
          </cell>
          <cell r="C777">
            <v>109</v>
          </cell>
          <cell r="G777">
            <v>285</v>
          </cell>
          <cell r="H777" t="str">
            <v>нагнет.</v>
          </cell>
          <cell r="I777" t="str">
            <v>бд</v>
          </cell>
          <cell r="J777">
            <v>34426</v>
          </cell>
          <cell r="K777">
            <v>240</v>
          </cell>
          <cell r="N777">
            <v>100</v>
          </cell>
          <cell r="Q777">
            <v>100</v>
          </cell>
          <cell r="U777" t="str">
            <v>нг</v>
          </cell>
          <cell r="W777" t="str">
            <v>ИР ЮК-11. ОПЗ. Пуск под закачку</v>
          </cell>
          <cell r="X777" t="str">
            <v>Закачка от КНС-1</v>
          </cell>
          <cell r="Y777" t="str">
            <v>Напушение Э/К</v>
          </cell>
          <cell r="AD777">
            <v>37428</v>
          </cell>
          <cell r="AE777">
            <v>37457</v>
          </cell>
          <cell r="AF777">
            <v>29</v>
          </cell>
        </row>
        <row r="778">
          <cell r="B778">
            <v>5216</v>
          </cell>
          <cell r="C778">
            <v>134</v>
          </cell>
          <cell r="F778" t="str">
            <v>УПНПиКРС</v>
          </cell>
          <cell r="H778" t="str">
            <v>ШГН</v>
          </cell>
          <cell r="I778" t="str">
            <v>конс.</v>
          </cell>
          <cell r="N778">
            <v>50</v>
          </cell>
          <cell r="O778">
            <v>30</v>
          </cell>
          <cell r="P778">
            <v>26.5</v>
          </cell>
          <cell r="Q778">
            <v>50</v>
          </cell>
          <cell r="R778">
            <v>30</v>
          </cell>
          <cell r="S778">
            <v>25.9</v>
          </cell>
          <cell r="U778" t="str">
            <v>ГРП</v>
          </cell>
          <cell r="W778" t="str">
            <v>ВЦ, РИР ЮК-10, СО-каротаж ПР к ГРП, ГРП ЮК-2, осв.</v>
          </cell>
          <cell r="AD778">
            <v>37410</v>
          </cell>
          <cell r="AE778">
            <v>37445</v>
          </cell>
          <cell r="AF778">
            <v>35</v>
          </cell>
        </row>
        <row r="779">
          <cell r="B779">
            <v>5368</v>
          </cell>
          <cell r="C779">
            <v>101</v>
          </cell>
          <cell r="F779" t="str">
            <v>УПНПиКРС</v>
          </cell>
          <cell r="H779" t="str">
            <v>нагнет.</v>
          </cell>
          <cell r="I779" t="str">
            <v>конс.</v>
          </cell>
          <cell r="N779">
            <v>50</v>
          </cell>
          <cell r="O779">
            <v>20</v>
          </cell>
          <cell r="P779">
            <v>51</v>
          </cell>
          <cell r="Q779">
            <v>50</v>
          </cell>
          <cell r="R779">
            <v>20</v>
          </cell>
          <cell r="S779">
            <v>50.6</v>
          </cell>
          <cell r="T779">
            <v>37435</v>
          </cell>
          <cell r="U779" t="str">
            <v>ГРП</v>
          </cell>
          <cell r="W779" t="str">
            <v>Извл.НКТ, РИР ЮК-10, ПР к ГРП, ГРП ЮК-2, осв.</v>
          </cell>
          <cell r="Y779" t="str">
            <v>Негерм. Э/к</v>
          </cell>
          <cell r="AD779">
            <v>37429</v>
          </cell>
          <cell r="AE779">
            <v>37463</v>
          </cell>
          <cell r="AF779">
            <v>34</v>
          </cell>
        </row>
        <row r="780">
          <cell r="B780">
            <v>5264</v>
          </cell>
          <cell r="C780">
            <v>133</v>
          </cell>
          <cell r="F780" t="str">
            <v>УПНПиКРС</v>
          </cell>
          <cell r="H780" t="str">
            <v>нагнет.</v>
          </cell>
          <cell r="I780" t="str">
            <v>конс.</v>
          </cell>
          <cell r="N780">
            <v>50</v>
          </cell>
          <cell r="O780">
            <v>20</v>
          </cell>
          <cell r="P780">
            <v>51</v>
          </cell>
          <cell r="Q780">
            <v>50</v>
          </cell>
          <cell r="R780">
            <v>20</v>
          </cell>
          <cell r="S780">
            <v>50.6</v>
          </cell>
          <cell r="T780">
            <v>37466</v>
          </cell>
          <cell r="U780" t="str">
            <v>ГРП</v>
          </cell>
          <cell r="W780" t="str">
            <v>ВЦ, РИР ЮК-10, ПР к ГРП, ГРП ЮК-2, осв.</v>
          </cell>
          <cell r="AD780">
            <v>37388</v>
          </cell>
          <cell r="AE780">
            <v>37423</v>
          </cell>
          <cell r="AF780">
            <v>35</v>
          </cell>
        </row>
        <row r="781">
          <cell r="B781">
            <v>3060</v>
          </cell>
          <cell r="C781">
            <v>67</v>
          </cell>
          <cell r="F781" t="str">
            <v>УПНПиКРС</v>
          </cell>
          <cell r="H781" t="str">
            <v>нагнет.</v>
          </cell>
          <cell r="I781" t="str">
            <v>конс.</v>
          </cell>
          <cell r="N781">
            <v>50</v>
          </cell>
          <cell r="O781">
            <v>30</v>
          </cell>
          <cell r="P781">
            <v>26.5</v>
          </cell>
          <cell r="Q781">
            <v>50</v>
          </cell>
          <cell r="R781">
            <v>30</v>
          </cell>
          <cell r="S781">
            <v>25.9</v>
          </cell>
          <cell r="T781">
            <v>37389</v>
          </cell>
          <cell r="U781" t="str">
            <v>ГРП</v>
          </cell>
          <cell r="W781" t="str">
            <v>РИР ЮК-11, ПР к ГРП и ГРП ЮК-2</v>
          </cell>
          <cell r="Y781" t="str">
            <v>Негерм. Э/к</v>
          </cell>
          <cell r="AD781">
            <v>37461</v>
          </cell>
          <cell r="AE781">
            <v>37503</v>
          </cell>
          <cell r="AF781">
            <v>42</v>
          </cell>
        </row>
        <row r="782">
          <cell r="B782">
            <v>4366</v>
          </cell>
          <cell r="C782">
            <v>200</v>
          </cell>
          <cell r="F782" t="str">
            <v>УПНПиКРС</v>
          </cell>
          <cell r="H782" t="str">
            <v>нагнет.</v>
          </cell>
          <cell r="I782" t="str">
            <v>бд</v>
          </cell>
          <cell r="N782">
            <v>50</v>
          </cell>
          <cell r="O782">
            <v>30</v>
          </cell>
          <cell r="P782">
            <v>26.5</v>
          </cell>
          <cell r="Q782">
            <v>50</v>
          </cell>
          <cell r="R782">
            <v>30</v>
          </cell>
          <cell r="S782">
            <v>25.9</v>
          </cell>
          <cell r="T782">
            <v>37506</v>
          </cell>
          <cell r="U782" t="str">
            <v>нг</v>
          </cell>
          <cell r="W782" t="str">
            <v>Извл.НКТ, РИР ЮК-10, ПР к ГРП, ГРП ЮК-2, осв.</v>
          </cell>
          <cell r="AD782">
            <v>37457</v>
          </cell>
          <cell r="AE782">
            <v>37491</v>
          </cell>
          <cell r="AF782">
            <v>34</v>
          </cell>
        </row>
        <row r="783">
          <cell r="B783">
            <v>2725</v>
          </cell>
          <cell r="C783">
            <v>146</v>
          </cell>
          <cell r="F783" t="str">
            <v>УПНПиКРС</v>
          </cell>
          <cell r="H783" t="str">
            <v>нагнет.</v>
          </cell>
          <cell r="I783" t="str">
            <v>бд</v>
          </cell>
          <cell r="N783">
            <v>50</v>
          </cell>
          <cell r="O783">
            <v>30</v>
          </cell>
          <cell r="P783">
            <v>26.5</v>
          </cell>
          <cell r="Q783">
            <v>50</v>
          </cell>
          <cell r="R783">
            <v>30</v>
          </cell>
          <cell r="S783">
            <v>25.9</v>
          </cell>
          <cell r="T783">
            <v>37497</v>
          </cell>
          <cell r="U783" t="str">
            <v>ГРП</v>
          </cell>
          <cell r="W783" t="str">
            <v>ОТСК, РИР ЮК-10, ПР к ГРП, ГРП ЮК-2, осв.</v>
          </cell>
        </row>
        <row r="784">
          <cell r="B784">
            <v>3228</v>
          </cell>
          <cell r="C784">
            <v>70</v>
          </cell>
          <cell r="H784" t="str">
            <v>нагнет.</v>
          </cell>
          <cell r="I784" t="str">
            <v>конс.</v>
          </cell>
          <cell r="Q784">
            <v>0</v>
          </cell>
          <cell r="R784">
            <v>0</v>
          </cell>
          <cell r="T784">
            <v>37864</v>
          </cell>
          <cell r="U784" t="str">
            <v>нг</v>
          </cell>
          <cell r="W784" t="str">
            <v>ВЦ, ОТСК, достр.ЮК-11</v>
          </cell>
          <cell r="X784" t="str">
            <v>утилизация</v>
          </cell>
          <cell r="AD784">
            <v>37043</v>
          </cell>
          <cell r="AE784">
            <v>37043</v>
          </cell>
        </row>
        <row r="785">
          <cell r="B785" t="str">
            <v>5402б</v>
          </cell>
          <cell r="C785">
            <v>103</v>
          </cell>
          <cell r="H785" t="str">
            <v>ЭЦН</v>
          </cell>
          <cell r="I785" t="str">
            <v>конс.</v>
          </cell>
          <cell r="K785">
            <v>84</v>
          </cell>
          <cell r="L785">
            <v>2.7</v>
          </cell>
          <cell r="M785">
            <v>96</v>
          </cell>
          <cell r="N785">
            <v>80</v>
          </cell>
          <cell r="O785">
            <v>3</v>
          </cell>
          <cell r="P785">
            <v>95.4</v>
          </cell>
          <cell r="Q785">
            <v>80</v>
          </cell>
          <cell r="R785">
            <v>3</v>
          </cell>
          <cell r="S785">
            <v>95.4</v>
          </cell>
          <cell r="T785">
            <v>37050</v>
          </cell>
          <cell r="U785" t="str">
            <v>ВЦ</v>
          </cell>
          <cell r="W785" t="str">
            <v>ВЦ. ГИС-2</v>
          </cell>
          <cell r="X785" t="str">
            <v>ВЦ ООО "Электропрогрев"</v>
          </cell>
          <cell r="AD785">
            <v>37044</v>
          </cell>
          <cell r="AE785">
            <v>37044</v>
          </cell>
        </row>
        <row r="786">
          <cell r="B786">
            <v>5428</v>
          </cell>
          <cell r="C786">
            <v>103</v>
          </cell>
          <cell r="H786" t="str">
            <v>ШГН</v>
          </cell>
          <cell r="I786" t="str">
            <v>конс.</v>
          </cell>
          <cell r="O786">
            <v>0</v>
          </cell>
          <cell r="Q786">
            <v>0</v>
          </cell>
          <cell r="R786">
            <v>0</v>
          </cell>
          <cell r="S786" t="e">
            <v>#DIV/0!</v>
          </cell>
          <cell r="T786">
            <v>37933</v>
          </cell>
          <cell r="U786" t="str">
            <v>ОПЗ</v>
          </cell>
          <cell r="W786" t="str">
            <v>ВЦ. ГИС-2. ИДН</v>
          </cell>
          <cell r="AD786">
            <v>36951</v>
          </cell>
          <cell r="AE786">
            <v>36951</v>
          </cell>
        </row>
        <row r="787">
          <cell r="B787" t="str">
            <v>5321б</v>
          </cell>
          <cell r="C787">
            <v>135</v>
          </cell>
          <cell r="H787" t="str">
            <v>ЭЦН</v>
          </cell>
          <cell r="I787" t="str">
            <v>конс.</v>
          </cell>
          <cell r="L787">
            <v>0</v>
          </cell>
          <cell r="N787">
            <v>50</v>
          </cell>
          <cell r="O787">
            <v>4</v>
          </cell>
          <cell r="P787">
            <v>90.1</v>
          </cell>
          <cell r="Q787">
            <v>50</v>
          </cell>
          <cell r="R787">
            <v>4</v>
          </cell>
          <cell r="T787">
            <v>36966</v>
          </cell>
          <cell r="W787" t="str">
            <v>ВЦ. Ревизия ЭЦН</v>
          </cell>
          <cell r="X787" t="str">
            <v>ВЦ ООО "Электропрогрев"</v>
          </cell>
          <cell r="AD787">
            <v>36952</v>
          </cell>
          <cell r="AE787">
            <v>36952</v>
          </cell>
        </row>
        <row r="788">
          <cell r="B788">
            <v>5219</v>
          </cell>
          <cell r="C788">
            <v>135</v>
          </cell>
          <cell r="H788" t="str">
            <v>ЭЦН</v>
          </cell>
          <cell r="I788" t="str">
            <v>конс.</v>
          </cell>
          <cell r="L788">
            <v>0</v>
          </cell>
          <cell r="N788">
            <v>40</v>
          </cell>
          <cell r="O788">
            <v>2.1</v>
          </cell>
          <cell r="P788">
            <v>93.7</v>
          </cell>
          <cell r="Q788">
            <v>40</v>
          </cell>
          <cell r="R788">
            <v>2.1</v>
          </cell>
          <cell r="T788">
            <v>36967</v>
          </cell>
          <cell r="W788" t="str">
            <v>ВЦ. Ревизия ЭЦН</v>
          </cell>
          <cell r="X788" t="str">
            <v>ВЦ ООО "Электропрогрев"</v>
          </cell>
          <cell r="AD788">
            <v>36953</v>
          </cell>
          <cell r="AE788">
            <v>36953</v>
          </cell>
        </row>
        <row r="789">
          <cell r="B789">
            <v>5295</v>
          </cell>
          <cell r="C789">
            <v>135</v>
          </cell>
          <cell r="H789" t="str">
            <v>ЭЦН</v>
          </cell>
          <cell r="I789" t="str">
            <v>конс.</v>
          </cell>
          <cell r="L789">
            <v>0</v>
          </cell>
          <cell r="N789">
            <v>50</v>
          </cell>
          <cell r="O789">
            <v>2</v>
          </cell>
          <cell r="P789">
            <v>95.1</v>
          </cell>
          <cell r="Q789">
            <v>50</v>
          </cell>
          <cell r="R789">
            <v>2</v>
          </cell>
          <cell r="T789">
            <v>36969</v>
          </cell>
          <cell r="W789" t="str">
            <v>ВЦ. Ревизия ЭЦН</v>
          </cell>
          <cell r="X789" t="str">
            <v>ВЦ ООО "Электропрогрев"</v>
          </cell>
        </row>
        <row r="790">
          <cell r="B790">
            <v>5318</v>
          </cell>
          <cell r="C790">
            <v>134</v>
          </cell>
          <cell r="H790" t="str">
            <v>нагнет.</v>
          </cell>
          <cell r="I790" t="str">
            <v>бд</v>
          </cell>
          <cell r="N790">
            <v>300</v>
          </cell>
          <cell r="Q790">
            <v>300</v>
          </cell>
          <cell r="W790" t="str">
            <v>Спуск и привязка пакера, Запуск в ППД</v>
          </cell>
          <cell r="X790" t="str">
            <v>Уменьшить штуцер через 3 мес.</v>
          </cell>
          <cell r="AD790">
            <v>36955</v>
          </cell>
          <cell r="AE790">
            <v>36955</v>
          </cell>
        </row>
        <row r="791">
          <cell r="B791">
            <v>2895</v>
          </cell>
          <cell r="C791">
            <v>42</v>
          </cell>
          <cell r="G791">
            <v>285</v>
          </cell>
          <cell r="H791" t="str">
            <v>нагнет.</v>
          </cell>
          <cell r="I791" t="str">
            <v>бд</v>
          </cell>
          <cell r="K791">
            <v>50</v>
          </cell>
          <cell r="N791">
            <v>150</v>
          </cell>
          <cell r="Q791">
            <v>150</v>
          </cell>
          <cell r="T791">
            <v>36958</v>
          </cell>
          <cell r="W791" t="str">
            <v>Интенсификация прием. НТПН</v>
          </cell>
          <cell r="X791" t="str">
            <v>НТПН</v>
          </cell>
          <cell r="AD791">
            <v>36956</v>
          </cell>
          <cell r="AE791">
            <v>36956</v>
          </cell>
        </row>
        <row r="792">
          <cell r="B792">
            <v>2897</v>
          </cell>
          <cell r="C792">
            <v>42</v>
          </cell>
          <cell r="G792">
            <v>290</v>
          </cell>
          <cell r="H792" t="str">
            <v>нагнет.</v>
          </cell>
          <cell r="I792" t="str">
            <v>действ.</v>
          </cell>
          <cell r="K792">
            <v>100</v>
          </cell>
          <cell r="N792">
            <v>200</v>
          </cell>
          <cell r="Q792">
            <v>200</v>
          </cell>
          <cell r="T792">
            <v>36959</v>
          </cell>
          <cell r="W792" t="str">
            <v>Интенсификация прием. НТПН</v>
          </cell>
          <cell r="X792" t="str">
            <v>НТПН</v>
          </cell>
          <cell r="AD792">
            <v>36957</v>
          </cell>
          <cell r="AE792">
            <v>36957</v>
          </cell>
        </row>
        <row r="793">
          <cell r="B793">
            <v>2993</v>
          </cell>
          <cell r="C793">
            <v>42</v>
          </cell>
          <cell r="G793">
            <v>310</v>
          </cell>
          <cell r="H793" t="str">
            <v>ШГН</v>
          </cell>
          <cell r="I793" t="str">
            <v>конс.</v>
          </cell>
          <cell r="K793">
            <v>7</v>
          </cell>
          <cell r="L793">
            <v>5.0999999999999996</v>
          </cell>
          <cell r="M793">
            <v>10</v>
          </cell>
          <cell r="N793">
            <v>7</v>
          </cell>
          <cell r="O793">
            <v>4.8</v>
          </cell>
          <cell r="P793">
            <v>15</v>
          </cell>
          <cell r="Q793">
            <v>7</v>
          </cell>
          <cell r="R793">
            <v>4.8</v>
          </cell>
          <cell r="T793">
            <v>36962</v>
          </cell>
          <cell r="W793" t="str">
            <v>ВЦ. ПП и ОПЗ. УГИС. Спуск ШГН</v>
          </cell>
          <cell r="AD793">
            <v>36958</v>
          </cell>
          <cell r="AE793">
            <v>36958</v>
          </cell>
        </row>
        <row r="794">
          <cell r="B794">
            <v>5470</v>
          </cell>
          <cell r="C794">
            <v>108</v>
          </cell>
          <cell r="G794">
            <v>275</v>
          </cell>
          <cell r="H794" t="str">
            <v>ЭЦН</v>
          </cell>
          <cell r="I794" t="str">
            <v>конс.</v>
          </cell>
          <cell r="K794">
            <v>41</v>
          </cell>
          <cell r="L794">
            <v>3.7</v>
          </cell>
          <cell r="M794">
            <v>89</v>
          </cell>
          <cell r="N794">
            <v>20</v>
          </cell>
          <cell r="O794">
            <v>3</v>
          </cell>
          <cell r="P794">
            <v>81.5</v>
          </cell>
          <cell r="Q794">
            <v>20</v>
          </cell>
          <cell r="R794">
            <v>3</v>
          </cell>
          <cell r="T794">
            <v>36964</v>
          </cell>
          <cell r="W794" t="str">
            <v>ВЦ. ГИС-2. ОВП (НТПН). ГИС-2. Спуск ЭЦН</v>
          </cell>
          <cell r="X794" t="str">
            <v>НТПН-2000</v>
          </cell>
          <cell r="AG794">
            <v>0</v>
          </cell>
        </row>
        <row r="795">
          <cell r="B795">
            <v>5451</v>
          </cell>
          <cell r="C795">
            <v>101</v>
          </cell>
          <cell r="H795" t="str">
            <v>ШГН</v>
          </cell>
          <cell r="I795" t="str">
            <v>бд</v>
          </cell>
          <cell r="U795" t="str">
            <v>ОПЗ</v>
          </cell>
          <cell r="W795" t="str">
            <v>ВЦ,ДП УГИС. ОПЗ НТПН. ГДИ</v>
          </cell>
          <cell r="AG795">
            <v>0</v>
          </cell>
        </row>
        <row r="796">
          <cell r="B796">
            <v>5453</v>
          </cell>
          <cell r="C796">
            <v>101</v>
          </cell>
          <cell r="H796" t="str">
            <v>ШГН</v>
          </cell>
          <cell r="U796" t="str">
            <v>ОПЗ</v>
          </cell>
          <cell r="W796" t="str">
            <v>ВЦ,ПП УГИС.  ГДИ</v>
          </cell>
          <cell r="AB796" t="str">
            <v>есть СК</v>
          </cell>
          <cell r="AF796">
            <v>105</v>
          </cell>
          <cell r="AG796" t="e">
            <v>#REF!</v>
          </cell>
        </row>
        <row r="797">
          <cell r="B797">
            <v>5370</v>
          </cell>
          <cell r="C797">
            <v>102</v>
          </cell>
          <cell r="U797" t="str">
            <v>ЛА</v>
          </cell>
          <cell r="W797" t="str">
            <v>Извл.аварийных НКТ</v>
          </cell>
          <cell r="Y797" t="str">
            <v>При ПРС полёт Э-80 без лов.головки</v>
          </cell>
        </row>
        <row r="798">
          <cell r="B798">
            <v>5400</v>
          </cell>
          <cell r="C798">
            <v>103</v>
          </cell>
          <cell r="U798" t="str">
            <v>ЛА</v>
          </cell>
          <cell r="W798" t="str">
            <v>Извл.ЭЦН-80,Восст.Нз ГЖ,ГДИ сп.ЭЦН.</v>
          </cell>
          <cell r="Y798" t="str">
            <v>В скважине низ пакера+хвоставик из НКТ 3"</v>
          </cell>
        </row>
        <row r="799">
          <cell r="B799">
            <v>5428</v>
          </cell>
          <cell r="C799">
            <v>103</v>
          </cell>
          <cell r="W799" t="str">
            <v>ВЦ,ВЗ,(извл.НКТ 3")ПП УГИС.  ГДИ</v>
          </cell>
          <cell r="X799" t="str">
            <v>В ППД с 6.83 по 09.84г.</v>
          </cell>
        </row>
        <row r="800">
          <cell r="B800">
            <v>5347</v>
          </cell>
          <cell r="C800">
            <v>103</v>
          </cell>
          <cell r="U800" t="str">
            <v>ЛА</v>
          </cell>
          <cell r="W800" t="str">
            <v>Извл.проволки,восст.Нз ГЖ,ГДИ сп.ЭЦН.</v>
          </cell>
        </row>
        <row r="801">
          <cell r="B801" t="str">
            <v>5402б</v>
          </cell>
          <cell r="C801">
            <v>103</v>
          </cell>
          <cell r="U801" t="str">
            <v>ВЦ</v>
          </cell>
          <cell r="W801" t="str">
            <v>ВЦ ПРС промывка забоя</v>
          </cell>
        </row>
        <row r="802">
          <cell r="B802">
            <v>4119</v>
          </cell>
          <cell r="C802">
            <v>311</v>
          </cell>
          <cell r="U802" t="str">
            <v>ВЦ</v>
          </cell>
          <cell r="W802" t="str">
            <v>ВЦ ПРС промывка забоя</v>
          </cell>
        </row>
        <row r="803">
          <cell r="B803">
            <v>4120</v>
          </cell>
          <cell r="C803">
            <v>311</v>
          </cell>
          <cell r="U803" t="str">
            <v>ВЦ</v>
          </cell>
          <cell r="W803" t="str">
            <v>ВЦ ПРС промывка забоя</v>
          </cell>
        </row>
        <row r="804">
          <cell r="B804">
            <v>4212</v>
          </cell>
          <cell r="C804">
            <v>311</v>
          </cell>
          <cell r="U804" t="str">
            <v>ВЦ</v>
          </cell>
          <cell r="W804" t="str">
            <v>ВЦ ПРС промывка забоя</v>
          </cell>
          <cell r="AD804">
            <v>1</v>
          </cell>
          <cell r="AE804">
            <v>23</v>
          </cell>
          <cell r="AF804">
            <v>22</v>
          </cell>
          <cell r="AG804">
            <v>0</v>
          </cell>
          <cell r="AH804">
            <v>-3900</v>
          </cell>
        </row>
        <row r="805">
          <cell r="B805">
            <v>2895</v>
          </cell>
          <cell r="C805">
            <v>42</v>
          </cell>
          <cell r="G805">
            <v>280</v>
          </cell>
          <cell r="H805" t="str">
            <v>нагнет.</v>
          </cell>
          <cell r="I805" t="str">
            <v>бд</v>
          </cell>
          <cell r="N805">
            <v>150</v>
          </cell>
          <cell r="Q805">
            <v>150</v>
          </cell>
          <cell r="T805">
            <v>26</v>
          </cell>
          <cell r="U805" t="str">
            <v>ОПЗ</v>
          </cell>
          <cell r="W805" t="str">
            <v>ВЗ УГИС,ОПЗ ИХН, ГИС-3 пуск под закачку</v>
          </cell>
          <cell r="AD805">
            <v>24</v>
          </cell>
          <cell r="AE805">
            <v>35</v>
          </cell>
          <cell r="AF805">
            <v>11</v>
          </cell>
          <cell r="AG805">
            <v>0</v>
          </cell>
          <cell r="AH805">
            <v>-5700</v>
          </cell>
        </row>
        <row r="806">
          <cell r="B806">
            <v>2897</v>
          </cell>
          <cell r="C806">
            <v>42</v>
          </cell>
          <cell r="G806">
            <v>295</v>
          </cell>
          <cell r="H806" t="str">
            <v>нагнет.</v>
          </cell>
          <cell r="I806" t="str">
            <v>бд</v>
          </cell>
          <cell r="N806">
            <v>150</v>
          </cell>
          <cell r="Q806">
            <v>150</v>
          </cell>
          <cell r="T806">
            <v>38</v>
          </cell>
          <cell r="U806" t="str">
            <v>нг</v>
          </cell>
          <cell r="W806" t="str">
            <v>Ревизия лифта,промывка Нз,ГИС-3</v>
          </cell>
          <cell r="AD806">
            <v>36</v>
          </cell>
          <cell r="AE806">
            <v>47</v>
          </cell>
          <cell r="AF806">
            <v>11</v>
          </cell>
        </row>
        <row r="807">
          <cell r="B807">
            <v>2974</v>
          </cell>
          <cell r="C807">
            <v>46</v>
          </cell>
          <cell r="G807">
            <v>280</v>
          </cell>
          <cell r="H807" t="str">
            <v>нагнет.</v>
          </cell>
          <cell r="I807" t="str">
            <v>бд</v>
          </cell>
          <cell r="N807">
            <v>150</v>
          </cell>
          <cell r="Q807">
            <v>150</v>
          </cell>
          <cell r="T807">
            <v>50</v>
          </cell>
          <cell r="U807" t="str">
            <v>нг</v>
          </cell>
          <cell r="W807" t="str">
            <v>Ревизия лифта,промывка Нз</v>
          </cell>
          <cell r="AD807">
            <v>48</v>
          </cell>
          <cell r="AE807">
            <v>60</v>
          </cell>
          <cell r="AF807">
            <v>12</v>
          </cell>
          <cell r="AG807">
            <v>0</v>
          </cell>
          <cell r="AH807">
            <v>-7560</v>
          </cell>
        </row>
        <row r="808">
          <cell r="B808">
            <v>5731</v>
          </cell>
          <cell r="C808">
            <v>125</v>
          </cell>
          <cell r="G808">
            <v>245</v>
          </cell>
          <cell r="H808" t="str">
            <v>нагнет.</v>
          </cell>
          <cell r="I808" t="str">
            <v>конс.</v>
          </cell>
          <cell r="N808">
            <v>120</v>
          </cell>
          <cell r="Q808">
            <v>120</v>
          </cell>
          <cell r="T808">
            <v>63</v>
          </cell>
          <cell r="U808" t="str">
            <v>нг</v>
          </cell>
          <cell r="W808" t="str">
            <v>Ревизия лифта,ВЗГИС-3,пуск под закачку</v>
          </cell>
          <cell r="AD808">
            <v>61</v>
          </cell>
          <cell r="AE808">
            <v>73</v>
          </cell>
          <cell r="AF808">
            <v>12</v>
          </cell>
        </row>
        <row r="809">
          <cell r="B809">
            <v>5732</v>
          </cell>
          <cell r="C809">
            <v>125</v>
          </cell>
          <cell r="G809">
            <v>245</v>
          </cell>
          <cell r="H809" t="str">
            <v>нагнет.</v>
          </cell>
          <cell r="I809" t="str">
            <v>конс.</v>
          </cell>
          <cell r="Q809">
            <v>0</v>
          </cell>
          <cell r="T809">
            <v>76</v>
          </cell>
          <cell r="U809" t="str">
            <v>нг</v>
          </cell>
          <cell r="W809" t="str">
            <v>Ревизия лифта,ВЗГИС-3,пуск под закачку</v>
          </cell>
          <cell r="AD809">
            <v>74</v>
          </cell>
          <cell r="AE809">
            <v>86</v>
          </cell>
          <cell r="AF809">
            <v>12</v>
          </cell>
        </row>
        <row r="810">
          <cell r="B810">
            <v>5733</v>
          </cell>
          <cell r="C810">
            <v>125</v>
          </cell>
          <cell r="G810">
            <v>245</v>
          </cell>
          <cell r="H810" t="str">
            <v>нагнет.</v>
          </cell>
          <cell r="I810" t="str">
            <v>конс.</v>
          </cell>
          <cell r="Q810">
            <v>0</v>
          </cell>
          <cell r="T810">
            <v>89</v>
          </cell>
          <cell r="U810" t="str">
            <v>нг</v>
          </cell>
          <cell r="W810" t="str">
            <v>Ревизия лифта,ВЗГИС-3,пуск под закачку</v>
          </cell>
          <cell r="Y810" t="str">
            <v>-</v>
          </cell>
          <cell r="Z810" t="str">
            <v>-</v>
          </cell>
          <cell r="AA810">
            <v>73</v>
          </cell>
          <cell r="AD810">
            <v>87</v>
          </cell>
          <cell r="AE810">
            <v>104</v>
          </cell>
          <cell r="AF810">
            <v>17</v>
          </cell>
          <cell r="AG810">
            <v>0</v>
          </cell>
          <cell r="AH810">
            <v>-12840</v>
          </cell>
        </row>
        <row r="811">
          <cell r="B811">
            <v>5371</v>
          </cell>
          <cell r="C811">
            <v>102</v>
          </cell>
          <cell r="G811">
            <v>255</v>
          </cell>
          <cell r="H811" t="str">
            <v>нагнет.</v>
          </cell>
          <cell r="I811" t="str">
            <v>бд</v>
          </cell>
          <cell r="N811">
            <v>120</v>
          </cell>
          <cell r="Q811">
            <v>120</v>
          </cell>
          <cell r="R811">
            <v>0</v>
          </cell>
          <cell r="T811">
            <v>107</v>
          </cell>
          <cell r="U811" t="str">
            <v>нг</v>
          </cell>
          <cell r="W811" t="str">
            <v>ОТСК. Запуск ППД</v>
          </cell>
          <cell r="Y811" t="str">
            <v>Полет НКТ</v>
          </cell>
          <cell r="Z811">
            <v>120</v>
          </cell>
          <cell r="AD811">
            <v>105</v>
          </cell>
          <cell r="AE811">
            <v>131</v>
          </cell>
          <cell r="AF811">
            <v>26</v>
          </cell>
          <cell r="AG811">
            <v>0</v>
          </cell>
          <cell r="AH811">
            <v>-16080</v>
          </cell>
        </row>
        <row r="812">
          <cell r="B812">
            <v>5372</v>
          </cell>
          <cell r="C812">
            <v>102</v>
          </cell>
          <cell r="G812">
            <v>250</v>
          </cell>
          <cell r="H812" t="str">
            <v>нагнет.</v>
          </cell>
          <cell r="I812" t="str">
            <v>конс.</v>
          </cell>
          <cell r="N812">
            <v>120</v>
          </cell>
          <cell r="Q812">
            <v>120</v>
          </cell>
          <cell r="R812">
            <v>0</v>
          </cell>
          <cell r="T812">
            <v>134</v>
          </cell>
          <cell r="U812" t="str">
            <v>нг</v>
          </cell>
          <cell r="W812" t="str">
            <v>ЛА (извлечение НКТ). ОТСК. Запуск ППД</v>
          </cell>
          <cell r="X812" t="str">
            <v>Забой - 120 м</v>
          </cell>
          <cell r="AB812" t="str">
            <v>есть СК</v>
          </cell>
          <cell r="AD812">
            <v>132</v>
          </cell>
          <cell r="AE812">
            <v>154</v>
          </cell>
          <cell r="AF812">
            <v>22</v>
          </cell>
          <cell r="AG812" t="e">
            <v>#REF!</v>
          </cell>
          <cell r="AH812" t="e">
            <v>#REF!</v>
          </cell>
        </row>
        <row r="813">
          <cell r="B813">
            <v>5370</v>
          </cell>
          <cell r="C813">
            <v>102</v>
          </cell>
          <cell r="G813">
            <v>255</v>
          </cell>
          <cell r="H813" t="str">
            <v>ШГН</v>
          </cell>
          <cell r="I813" t="str">
            <v>бд</v>
          </cell>
          <cell r="N813">
            <v>50</v>
          </cell>
          <cell r="O813">
            <v>4.0999999999999996</v>
          </cell>
          <cell r="P813">
            <v>90</v>
          </cell>
          <cell r="Q813">
            <v>50</v>
          </cell>
          <cell r="R813">
            <v>4.0999999999999996</v>
          </cell>
          <cell r="S813">
            <v>89.9</v>
          </cell>
          <cell r="T813" t="e">
            <v>#REF!</v>
          </cell>
          <cell r="U813" t="str">
            <v>ЛА</v>
          </cell>
          <cell r="W813" t="str">
            <v>Извл.аварийных НКТ</v>
          </cell>
          <cell r="X813" t="str">
            <v>Брошена КРС Отс.лов.инструмента,на Нз 59нкт".Нз.т.-2315м.</v>
          </cell>
        </row>
        <row r="814">
          <cell r="B814">
            <v>5318</v>
          </cell>
          <cell r="C814">
            <v>134</v>
          </cell>
          <cell r="G814">
            <v>260</v>
          </cell>
          <cell r="H814" t="str">
            <v>нагнет.</v>
          </cell>
          <cell r="I814" t="str">
            <v>бд</v>
          </cell>
          <cell r="N814">
            <v>150</v>
          </cell>
          <cell r="Q814">
            <v>150</v>
          </cell>
          <cell r="U814" t="str">
            <v>нг</v>
          </cell>
          <cell r="W814" t="str">
            <v>Спуск пакера ,пуск под закачку.</v>
          </cell>
          <cell r="X814" t="str">
            <v>После РИР</v>
          </cell>
          <cell r="AD814">
            <v>0</v>
          </cell>
          <cell r="AE814">
            <v>14</v>
          </cell>
          <cell r="AF814">
            <v>14</v>
          </cell>
          <cell r="AG814">
            <v>-877702</v>
          </cell>
          <cell r="AH814">
            <v>-1248456</v>
          </cell>
        </row>
        <row r="815">
          <cell r="B815">
            <v>2713</v>
          </cell>
          <cell r="C815">
            <v>163</v>
          </cell>
          <cell r="G815">
            <v>270</v>
          </cell>
          <cell r="H815" t="str">
            <v>ШГН</v>
          </cell>
          <cell r="I815" t="str">
            <v>действ.</v>
          </cell>
          <cell r="K815">
            <v>3</v>
          </cell>
          <cell r="L815">
            <v>2.4</v>
          </cell>
          <cell r="M815">
            <v>2</v>
          </cell>
          <cell r="N815">
            <v>6</v>
          </cell>
          <cell r="O815">
            <v>4.4000000000000004</v>
          </cell>
          <cell r="P815">
            <v>10</v>
          </cell>
          <cell r="Q815">
            <v>3</v>
          </cell>
          <cell r="R815">
            <v>2</v>
          </cell>
          <cell r="S815">
            <v>17.7</v>
          </cell>
          <cell r="T815">
            <v>37832</v>
          </cell>
          <cell r="U815" t="str">
            <v>ОПЗ</v>
          </cell>
          <cell r="W815" t="str">
            <v>УГИС. ОПЗ НТПН. ГДИ</v>
          </cell>
          <cell r="AD815">
            <v>37829</v>
          </cell>
          <cell r="AE815">
            <v>37838</v>
          </cell>
          <cell r="AF815">
            <v>9</v>
          </cell>
          <cell r="AG815">
            <v>-75690</v>
          </cell>
          <cell r="AH815">
            <v>-189225</v>
          </cell>
        </row>
        <row r="816">
          <cell r="B816">
            <v>2768</v>
          </cell>
          <cell r="C816">
            <v>164</v>
          </cell>
          <cell r="G816">
            <v>275</v>
          </cell>
          <cell r="H816" t="str">
            <v>ШГН</v>
          </cell>
          <cell r="I816" t="str">
            <v>действ.</v>
          </cell>
          <cell r="K816">
            <v>5</v>
          </cell>
          <cell r="L816">
            <v>2.4</v>
          </cell>
          <cell r="M816">
            <v>42</v>
          </cell>
          <cell r="N816">
            <v>10</v>
          </cell>
          <cell r="O816">
            <v>4.4000000000000004</v>
          </cell>
          <cell r="P816">
            <v>46.5</v>
          </cell>
          <cell r="Q816">
            <v>5</v>
          </cell>
          <cell r="R816">
            <v>2</v>
          </cell>
          <cell r="S816">
            <v>50.6</v>
          </cell>
          <cell r="T816">
            <v>37845</v>
          </cell>
          <cell r="U816" t="str">
            <v>ОПЗ</v>
          </cell>
          <cell r="W816" t="str">
            <v>УГИС. ОПЗ НТПН. ГДИ</v>
          </cell>
          <cell r="AD816">
            <v>37839</v>
          </cell>
          <cell r="AE816">
            <v>37853</v>
          </cell>
          <cell r="AF816">
            <v>14</v>
          </cell>
          <cell r="AG816">
            <v>-90864</v>
          </cell>
          <cell r="AH816">
            <v>-151440</v>
          </cell>
        </row>
        <row r="817">
          <cell r="B817">
            <v>3004</v>
          </cell>
          <cell r="C817">
            <v>50</v>
          </cell>
          <cell r="G817">
            <v>265</v>
          </cell>
          <cell r="H817" t="str">
            <v>ШГН</v>
          </cell>
          <cell r="I817" t="str">
            <v>действ.</v>
          </cell>
          <cell r="K817">
            <v>3</v>
          </cell>
          <cell r="L817">
            <v>2</v>
          </cell>
          <cell r="M817">
            <v>20</v>
          </cell>
          <cell r="N817">
            <v>7</v>
          </cell>
          <cell r="O817">
            <v>4.4000000000000004</v>
          </cell>
          <cell r="P817">
            <v>22</v>
          </cell>
          <cell r="Q817">
            <v>4</v>
          </cell>
          <cell r="R817">
            <v>2.4</v>
          </cell>
          <cell r="S817">
            <v>25.9</v>
          </cell>
          <cell r="T817">
            <v>37860</v>
          </cell>
          <cell r="U817" t="str">
            <v>ГРП</v>
          </cell>
          <cell r="W817" t="str">
            <v>УГИС. ОПЗ НТПН. ГДИ</v>
          </cell>
          <cell r="AD817">
            <v>37854</v>
          </cell>
          <cell r="AE817">
            <v>37868</v>
          </cell>
          <cell r="AF817">
            <v>14</v>
          </cell>
          <cell r="AG817">
            <v>-75750</v>
          </cell>
          <cell r="AH817">
            <v>-151500</v>
          </cell>
        </row>
        <row r="818">
          <cell r="B818">
            <v>11047</v>
          </cell>
          <cell r="C818" t="str">
            <v>302б</v>
          </cell>
          <cell r="G818">
            <v>235</v>
          </cell>
          <cell r="H818" t="str">
            <v>ШГН</v>
          </cell>
          <cell r="I818" t="str">
            <v>действ.</v>
          </cell>
          <cell r="K818">
            <v>1</v>
          </cell>
          <cell r="L818">
            <v>0.7</v>
          </cell>
          <cell r="M818">
            <v>8</v>
          </cell>
          <cell r="N818">
            <v>6</v>
          </cell>
          <cell r="O818">
            <v>4.2</v>
          </cell>
          <cell r="P818">
            <v>14</v>
          </cell>
          <cell r="Q818">
            <v>5</v>
          </cell>
          <cell r="R818">
            <v>3.5</v>
          </cell>
          <cell r="S818">
            <v>13.6</v>
          </cell>
          <cell r="T818">
            <v>37140</v>
          </cell>
          <cell r="U818" t="str">
            <v>ОПЗ</v>
          </cell>
          <cell r="W818" t="str">
            <v>УГИС. ОПЗ НТПН. ГДИ</v>
          </cell>
          <cell r="AD818">
            <v>37134</v>
          </cell>
          <cell r="AE818">
            <v>37148</v>
          </cell>
          <cell r="AF818">
            <v>14</v>
          </cell>
          <cell r="AG818">
            <v>-111465</v>
          </cell>
          <cell r="AH818">
            <v>-148620</v>
          </cell>
        </row>
        <row r="819">
          <cell r="B819">
            <v>11040</v>
          </cell>
          <cell r="C819" t="str">
            <v>302б</v>
          </cell>
          <cell r="G819">
            <v>250</v>
          </cell>
          <cell r="H819" t="str">
            <v>ШГН</v>
          </cell>
          <cell r="I819" t="str">
            <v>действ.</v>
          </cell>
          <cell r="K819">
            <v>2</v>
          </cell>
          <cell r="L819">
            <v>1.5</v>
          </cell>
          <cell r="M819">
            <v>7</v>
          </cell>
          <cell r="N819">
            <v>6</v>
          </cell>
          <cell r="O819">
            <v>4.5</v>
          </cell>
          <cell r="P819">
            <v>8</v>
          </cell>
          <cell r="Q819">
            <v>4</v>
          </cell>
          <cell r="R819">
            <v>3</v>
          </cell>
          <cell r="S819">
            <v>7.4</v>
          </cell>
          <cell r="T819">
            <v>37155</v>
          </cell>
          <cell r="U819" t="str">
            <v>ОПЗ</v>
          </cell>
          <cell r="W819" t="str">
            <v>УГИС. ОПЗ НТПН. ГДИ</v>
          </cell>
          <cell r="AD819">
            <v>37149</v>
          </cell>
          <cell r="AE819">
            <v>37163</v>
          </cell>
          <cell r="AF819">
            <v>14</v>
          </cell>
          <cell r="AG819">
            <v>-92925</v>
          </cell>
          <cell r="AH819">
            <v>-148680</v>
          </cell>
        </row>
        <row r="820">
          <cell r="B820">
            <v>11043</v>
          </cell>
          <cell r="C820" t="str">
            <v>302б</v>
          </cell>
          <cell r="G820">
            <v>230</v>
          </cell>
          <cell r="H820" t="str">
            <v>ШГН</v>
          </cell>
          <cell r="I820" t="str">
            <v>действ.</v>
          </cell>
          <cell r="K820">
            <v>3</v>
          </cell>
          <cell r="L820">
            <v>2</v>
          </cell>
          <cell r="M820">
            <v>19</v>
          </cell>
          <cell r="N820">
            <v>7</v>
          </cell>
          <cell r="O820">
            <v>4.5</v>
          </cell>
          <cell r="P820">
            <v>21</v>
          </cell>
          <cell r="Q820">
            <v>4</v>
          </cell>
          <cell r="R820">
            <v>2.5</v>
          </cell>
          <cell r="S820">
            <v>22.8</v>
          </cell>
          <cell r="T820">
            <v>37170</v>
          </cell>
          <cell r="U820" t="str">
            <v>ОПЗ</v>
          </cell>
          <cell r="W820" t="str">
            <v>УГИС. ОПЗ НТПН. ГДИ</v>
          </cell>
          <cell r="AD820">
            <v>37164</v>
          </cell>
          <cell r="AE820">
            <v>37189</v>
          </cell>
          <cell r="AF820">
            <v>25</v>
          </cell>
          <cell r="AG820">
            <v>-371960</v>
          </cell>
          <cell r="AH820">
            <v>-557940</v>
          </cell>
        </row>
        <row r="821">
          <cell r="B821">
            <v>4974</v>
          </cell>
          <cell r="C821" t="str">
            <v>205б</v>
          </cell>
          <cell r="G821">
            <v>220</v>
          </cell>
          <cell r="H821" t="str">
            <v>ШГН</v>
          </cell>
          <cell r="I821" t="str">
            <v>бд</v>
          </cell>
          <cell r="K821">
            <v>6</v>
          </cell>
          <cell r="L821">
            <v>4.5999999999999996</v>
          </cell>
          <cell r="M821">
            <v>6</v>
          </cell>
          <cell r="N821">
            <v>15</v>
          </cell>
          <cell r="O821">
            <v>10</v>
          </cell>
          <cell r="P821">
            <v>18</v>
          </cell>
          <cell r="Q821">
            <v>15</v>
          </cell>
          <cell r="R821">
            <v>10</v>
          </cell>
          <cell r="S821">
            <v>17.7</v>
          </cell>
          <cell r="T821">
            <v>37196</v>
          </cell>
          <cell r="U821" t="str">
            <v>ГРП</v>
          </cell>
          <cell r="W821" t="str">
            <v>ГРП (ОПЗ КСПЭО.) Спуск ЭЦН-30</v>
          </cell>
          <cell r="Y821" t="str">
            <v>зумпф-1м (нижн. интерв.изолир.)</v>
          </cell>
          <cell r="Z821">
            <v>2733.6</v>
          </cell>
          <cell r="AA821">
            <v>73</v>
          </cell>
          <cell r="AB821">
            <v>39541</v>
          </cell>
          <cell r="AC821">
            <v>223.1</v>
          </cell>
          <cell r="AD821">
            <v>37118</v>
          </cell>
          <cell r="AE821">
            <v>37154</v>
          </cell>
          <cell r="AF821">
            <v>36</v>
          </cell>
          <cell r="AG821">
            <v>0</v>
          </cell>
          <cell r="AH821">
            <v>-4458840</v>
          </cell>
        </row>
        <row r="822">
          <cell r="B822">
            <v>5373</v>
          </cell>
          <cell r="C822">
            <v>103</v>
          </cell>
          <cell r="G822">
            <v>223.1</v>
          </cell>
          <cell r="H822" t="str">
            <v>нагнет.</v>
          </cell>
          <cell r="I822" t="str">
            <v>конс.</v>
          </cell>
          <cell r="N822">
            <v>120</v>
          </cell>
          <cell r="Q822">
            <v>120</v>
          </cell>
          <cell r="R822">
            <v>0</v>
          </cell>
          <cell r="T822">
            <v>37157</v>
          </cell>
          <cell r="U822" t="str">
            <v>нг</v>
          </cell>
          <cell r="W822" t="str">
            <v>ОТСК. ГИС-3. Ликвидация ЗКЦ?</v>
          </cell>
          <cell r="Y822" t="str">
            <v>+19</v>
          </cell>
          <cell r="Z822">
            <v>2767</v>
          </cell>
          <cell r="AC822">
            <v>224.5</v>
          </cell>
          <cell r="AD822">
            <v>37155</v>
          </cell>
          <cell r="AE822">
            <v>37190</v>
          </cell>
          <cell r="AF822">
            <v>35</v>
          </cell>
          <cell r="AG822">
            <v>0</v>
          </cell>
          <cell r="AH822">
            <v>-4463160</v>
          </cell>
        </row>
        <row r="823">
          <cell r="B823">
            <v>5374</v>
          </cell>
          <cell r="C823">
            <v>103</v>
          </cell>
          <cell r="G823">
            <v>224.5</v>
          </cell>
          <cell r="H823" t="str">
            <v>нагнет.</v>
          </cell>
          <cell r="I823" t="str">
            <v>бд</v>
          </cell>
          <cell r="N823">
            <v>120</v>
          </cell>
          <cell r="Q823">
            <v>120</v>
          </cell>
          <cell r="R823">
            <v>0</v>
          </cell>
          <cell r="T823">
            <v>37193</v>
          </cell>
          <cell r="U823" t="str">
            <v>нг</v>
          </cell>
          <cell r="W823" t="str">
            <v>ВЗ. ОТСК</v>
          </cell>
          <cell r="Y823" t="str">
            <v>При ПРС полёт Э-80 без лов.головки</v>
          </cell>
          <cell r="AD823">
            <v>37191</v>
          </cell>
          <cell r="AE823">
            <v>37221</v>
          </cell>
          <cell r="AF823">
            <v>30</v>
          </cell>
        </row>
        <row r="824">
          <cell r="B824">
            <v>5400</v>
          </cell>
          <cell r="C824">
            <v>103</v>
          </cell>
          <cell r="G824">
            <v>240</v>
          </cell>
          <cell r="H824" t="str">
            <v>ЭЦН</v>
          </cell>
          <cell r="I824" t="str">
            <v>бд</v>
          </cell>
          <cell r="N824">
            <v>100</v>
          </cell>
          <cell r="O824">
            <v>1.6</v>
          </cell>
          <cell r="P824">
            <v>98</v>
          </cell>
          <cell r="Q824">
            <v>100</v>
          </cell>
          <cell r="R824">
            <v>1.6</v>
          </cell>
          <cell r="S824">
            <v>98</v>
          </cell>
          <cell r="T824">
            <v>37228</v>
          </cell>
          <cell r="U824" t="str">
            <v>ЛА</v>
          </cell>
          <cell r="W824" t="str">
            <v>Извл.ЭЦН-80,Восст.Нз ГЖ,ГДИ сп.ЭЦН.</v>
          </cell>
          <cell r="AD824">
            <v>37222</v>
          </cell>
          <cell r="AE824">
            <v>37252</v>
          </cell>
          <cell r="AF824">
            <v>30</v>
          </cell>
        </row>
        <row r="825">
          <cell r="B825" t="str">
            <v>5402б</v>
          </cell>
          <cell r="C825">
            <v>103</v>
          </cell>
          <cell r="G825">
            <v>255</v>
          </cell>
          <cell r="H825" t="str">
            <v>ЭЦН</v>
          </cell>
          <cell r="I825" t="str">
            <v>бд</v>
          </cell>
          <cell r="N825">
            <v>50</v>
          </cell>
          <cell r="O825">
            <v>4.0999999999999996</v>
          </cell>
          <cell r="P825">
            <v>90</v>
          </cell>
          <cell r="Q825">
            <v>50</v>
          </cell>
          <cell r="R825">
            <v>4.0999999999999996</v>
          </cell>
          <cell r="S825">
            <v>89.9</v>
          </cell>
          <cell r="W825" t="str">
            <v>ВЦ,ВЗ УГИС ,ГДИ</v>
          </cell>
          <cell r="Y825" t="str">
            <v>В скважине низ пакера+хвоставик из НКТ 3"</v>
          </cell>
          <cell r="AD825">
            <v>37253</v>
          </cell>
          <cell r="AE825">
            <v>37283</v>
          </cell>
          <cell r="AF825">
            <v>30</v>
          </cell>
        </row>
        <row r="826">
          <cell r="B826">
            <v>5428</v>
          </cell>
          <cell r="C826">
            <v>103</v>
          </cell>
          <cell r="G826">
            <v>235</v>
          </cell>
          <cell r="H826" t="str">
            <v>ЭЦН</v>
          </cell>
          <cell r="I826" t="str">
            <v>бд</v>
          </cell>
          <cell r="N826">
            <v>80</v>
          </cell>
          <cell r="O826">
            <v>3.3</v>
          </cell>
          <cell r="P826">
            <v>95</v>
          </cell>
          <cell r="Q826">
            <v>80</v>
          </cell>
          <cell r="R826">
            <v>3.3</v>
          </cell>
          <cell r="S826">
            <v>94.9</v>
          </cell>
          <cell r="W826" t="str">
            <v>ВЦ,ВЗ,(извл.НКТ 3")ПП УГИС.  ГДИ</v>
          </cell>
          <cell r="X826" t="str">
            <v>В ППД с 6.83 по 09.84г.</v>
          </cell>
        </row>
        <row r="827">
          <cell r="B827">
            <v>5347</v>
          </cell>
          <cell r="C827">
            <v>103</v>
          </cell>
          <cell r="G827">
            <v>270</v>
          </cell>
          <cell r="H827" t="str">
            <v>ЭЦН</v>
          </cell>
          <cell r="I827" t="str">
            <v>бд</v>
          </cell>
          <cell r="N827">
            <v>80</v>
          </cell>
          <cell r="O827">
            <v>3.3</v>
          </cell>
          <cell r="P827">
            <v>95</v>
          </cell>
          <cell r="Q827">
            <v>80</v>
          </cell>
          <cell r="R827">
            <v>3.3</v>
          </cell>
          <cell r="S827">
            <v>94.9</v>
          </cell>
          <cell r="U827" t="str">
            <v>ЛА</v>
          </cell>
          <cell r="W827" t="str">
            <v>Извл.проволки,восст.Нз ГЖ,ГДИ сп.ЭЦН.</v>
          </cell>
        </row>
        <row r="828">
          <cell r="B828">
            <v>5838</v>
          </cell>
          <cell r="C828" t="str">
            <v>168б</v>
          </cell>
          <cell r="H828" t="str">
            <v>фон</v>
          </cell>
          <cell r="U828" t="str">
            <v>ОПЗ</v>
          </cell>
          <cell r="W828" t="str">
            <v>ЛА ПП,УГИС,ОПЗ ИХН ГДИ (ГРП)</v>
          </cell>
          <cell r="X828" t="str">
            <v>В скажине МСУ-400+2720 проволки</v>
          </cell>
        </row>
        <row r="829">
          <cell r="B829" t="str">
            <v>5845б</v>
          </cell>
          <cell r="C829" t="str">
            <v>168б</v>
          </cell>
          <cell r="H829" t="str">
            <v>фон</v>
          </cell>
          <cell r="U829" t="str">
            <v>ОПЗ</v>
          </cell>
          <cell r="W829" t="str">
            <v>УГИС,ОПЗ НТПН, ГДИ</v>
          </cell>
        </row>
        <row r="830">
          <cell r="B830">
            <v>5849</v>
          </cell>
          <cell r="C830" t="str">
            <v>168б</v>
          </cell>
          <cell r="H830" t="str">
            <v>фон</v>
          </cell>
          <cell r="U830" t="str">
            <v>ОПЗ</v>
          </cell>
          <cell r="W830" t="str">
            <v>ВЦ,(ПП) УГИС ОПЗ ИХН,ГДИ</v>
          </cell>
        </row>
        <row r="831">
          <cell r="B831">
            <v>4120</v>
          </cell>
          <cell r="C831">
            <v>311</v>
          </cell>
          <cell r="H831" t="str">
            <v>эцн</v>
          </cell>
          <cell r="U831" t="str">
            <v>ЛА</v>
          </cell>
          <cell r="W831" t="str">
            <v>ВЦ.ВЗ.УГИС ГДИ</v>
          </cell>
        </row>
        <row r="832">
          <cell r="B832">
            <v>4119</v>
          </cell>
          <cell r="C832">
            <v>311</v>
          </cell>
          <cell r="H832" t="str">
            <v>эцн</v>
          </cell>
          <cell r="U832" t="str">
            <v>ЛА</v>
          </cell>
          <cell r="W832" t="str">
            <v>ВЦ.ВЗ.УГИС ГДИ</v>
          </cell>
        </row>
        <row r="833">
          <cell r="B833">
            <v>5589</v>
          </cell>
          <cell r="C833">
            <v>118</v>
          </cell>
          <cell r="H833" t="str">
            <v>эцн</v>
          </cell>
          <cell r="U833" t="str">
            <v>ЛА</v>
          </cell>
          <cell r="W833" t="str">
            <v>ВЦ?.ВЗ.УГИС ГДИ</v>
          </cell>
        </row>
        <row r="834">
          <cell r="B834">
            <v>5388</v>
          </cell>
          <cell r="C834">
            <v>107</v>
          </cell>
          <cell r="H834" t="str">
            <v>нагнет.</v>
          </cell>
          <cell r="U834" t="str">
            <v>нг</v>
          </cell>
          <cell r="W834" t="str">
            <v>Изоляция ЮК-11,ОПЗ ЮК-10 пуск под зак.</v>
          </cell>
        </row>
        <row r="835">
          <cell r="B835">
            <v>5386</v>
          </cell>
          <cell r="C835">
            <v>107</v>
          </cell>
          <cell r="H835" t="str">
            <v>нагнет.</v>
          </cell>
          <cell r="U835" t="str">
            <v>нг</v>
          </cell>
          <cell r="W835" t="str">
            <v>Изоляция ЮК-11,ОПЗ ЮК-10 пуск под зак.</v>
          </cell>
        </row>
        <row r="836">
          <cell r="B836">
            <v>5384</v>
          </cell>
          <cell r="C836">
            <v>107</v>
          </cell>
          <cell r="H836" t="str">
            <v>нагнет.</v>
          </cell>
          <cell r="U836" t="str">
            <v>нг</v>
          </cell>
          <cell r="W836" t="str">
            <v>УГИС, ГИС-3 пуск под закачку</v>
          </cell>
          <cell r="Z836">
            <v>2810</v>
          </cell>
          <cell r="AA836">
            <v>73</v>
          </cell>
          <cell r="AB836">
            <v>36810</v>
          </cell>
          <cell r="AD836">
            <v>37171</v>
          </cell>
          <cell r="AE836">
            <v>37182</v>
          </cell>
          <cell r="AF836">
            <v>11</v>
          </cell>
          <cell r="AG836">
            <v>0</v>
          </cell>
          <cell r="AH836">
            <v>-9296250</v>
          </cell>
        </row>
        <row r="837">
          <cell r="B837">
            <v>3282</v>
          </cell>
          <cell r="C837" t="str">
            <v>70б</v>
          </cell>
          <cell r="G837">
            <v>275</v>
          </cell>
          <cell r="H837" t="str">
            <v>нагнет.</v>
          </cell>
          <cell r="I837" t="str">
            <v>конс.</v>
          </cell>
          <cell r="N837">
            <v>250</v>
          </cell>
          <cell r="Q837">
            <v>250</v>
          </cell>
          <cell r="R837">
            <v>0</v>
          </cell>
          <cell r="T837">
            <v>37185</v>
          </cell>
          <cell r="U837" t="str">
            <v>нг</v>
          </cell>
          <cell r="W837" t="str">
            <v>Спуск и привязка пакера, опред. прием.ЮК11</v>
          </cell>
          <cell r="X837" t="str">
            <v>Утилизация</v>
          </cell>
          <cell r="Y837" t="str">
            <v>+14</v>
          </cell>
          <cell r="Z837">
            <v>2888</v>
          </cell>
          <cell r="AA837">
            <v>73</v>
          </cell>
          <cell r="AB837">
            <v>36763</v>
          </cell>
          <cell r="AD837">
            <v>37183</v>
          </cell>
          <cell r="AE837">
            <v>37194</v>
          </cell>
          <cell r="AF837">
            <v>11</v>
          </cell>
          <cell r="AG837">
            <v>0</v>
          </cell>
          <cell r="AH837">
            <v>-13018950</v>
          </cell>
        </row>
        <row r="838">
          <cell r="B838">
            <v>3301</v>
          </cell>
          <cell r="C838" t="str">
            <v>70б</v>
          </cell>
          <cell r="G838">
            <v>290</v>
          </cell>
          <cell r="H838" t="str">
            <v>нагнет.</v>
          </cell>
          <cell r="I838" t="str">
            <v>действ.</v>
          </cell>
          <cell r="K838">
            <v>580</v>
          </cell>
          <cell r="N838">
            <v>350</v>
          </cell>
          <cell r="Q838">
            <v>350</v>
          </cell>
          <cell r="R838">
            <v>0</v>
          </cell>
          <cell r="T838">
            <v>37197</v>
          </cell>
          <cell r="U838" t="str">
            <v>нг</v>
          </cell>
          <cell r="W838" t="str">
            <v>Ревизия и привязка пакера</v>
          </cell>
          <cell r="X838" t="str">
            <v>Утилизация</v>
          </cell>
          <cell r="Y838" t="str">
            <v>На забое "перо" с шаблоном 73мм + шламоуловитель(сверху)</v>
          </cell>
          <cell r="AD838">
            <v>37195</v>
          </cell>
          <cell r="AE838">
            <v>37195</v>
          </cell>
        </row>
        <row r="839">
          <cell r="B839">
            <v>2613</v>
          </cell>
          <cell r="C839">
            <v>157</v>
          </cell>
          <cell r="G839">
            <v>240</v>
          </cell>
          <cell r="H839" t="str">
            <v>ШГН</v>
          </cell>
          <cell r="I839" t="str">
            <v>бд</v>
          </cell>
          <cell r="J839">
            <v>34180</v>
          </cell>
          <cell r="N839">
            <v>24</v>
          </cell>
          <cell r="O839">
            <v>14</v>
          </cell>
          <cell r="P839">
            <v>28.5</v>
          </cell>
          <cell r="Q839">
            <v>24</v>
          </cell>
          <cell r="R839">
            <v>14</v>
          </cell>
          <cell r="S839">
            <v>28</v>
          </cell>
          <cell r="T839">
            <v>37202</v>
          </cell>
          <cell r="U839" t="str">
            <v>ГРП</v>
          </cell>
          <cell r="W839" t="str">
            <v>ЛА (НКТ). СО-каротаж. Дострел п."б".ГРП</v>
          </cell>
          <cell r="AD839">
            <v>37196</v>
          </cell>
          <cell r="AE839">
            <v>37196</v>
          </cell>
        </row>
        <row r="840">
          <cell r="B840">
            <v>2595</v>
          </cell>
          <cell r="C840">
            <v>157</v>
          </cell>
          <cell r="G840">
            <v>240</v>
          </cell>
          <cell r="H840" t="str">
            <v>Ф/ШГН</v>
          </cell>
          <cell r="N840">
            <v>12</v>
          </cell>
          <cell r="O840">
            <v>4.5</v>
          </cell>
          <cell r="P840">
            <v>54</v>
          </cell>
          <cell r="Q840">
            <v>12</v>
          </cell>
          <cell r="R840">
            <v>4.5</v>
          </cell>
          <cell r="S840">
            <v>53.7</v>
          </cell>
          <cell r="T840">
            <v>37203</v>
          </cell>
          <cell r="U840" t="str">
            <v>ОПЗ</v>
          </cell>
          <cell r="W840" t="str">
            <v>ЛА (НКТ). ОПЗ (НТПН)</v>
          </cell>
          <cell r="X840" t="str">
            <v>Прихват НКТ</v>
          </cell>
          <cell r="AD840">
            <v>37226</v>
          </cell>
          <cell r="AE840">
            <v>37263</v>
          </cell>
          <cell r="AF840">
            <v>37</v>
          </cell>
        </row>
        <row r="841">
          <cell r="B841">
            <v>2533</v>
          </cell>
          <cell r="C841">
            <v>150</v>
          </cell>
          <cell r="H841" t="str">
            <v>ШГН</v>
          </cell>
          <cell r="I841" t="str">
            <v>действ.</v>
          </cell>
          <cell r="K841">
            <v>11</v>
          </cell>
          <cell r="L841">
            <v>5.2</v>
          </cell>
          <cell r="M841">
            <v>42</v>
          </cell>
          <cell r="N841">
            <v>40</v>
          </cell>
          <cell r="O841">
            <v>13</v>
          </cell>
          <cell r="P841">
            <v>60</v>
          </cell>
          <cell r="Q841">
            <v>29</v>
          </cell>
          <cell r="R841">
            <v>7.8</v>
          </cell>
          <cell r="S841">
            <v>66.8</v>
          </cell>
          <cell r="T841">
            <v>37270</v>
          </cell>
          <cell r="U841" t="str">
            <v>ГРП</v>
          </cell>
          <cell r="W841" t="str">
            <v>ИР ЮК-11. ПП ЮК-10. ГРП</v>
          </cell>
          <cell r="Y841" t="str">
            <v>Прихват НКТ</v>
          </cell>
          <cell r="AD841">
            <v>37263</v>
          </cell>
          <cell r="AE841">
            <v>37293</v>
          </cell>
          <cell r="AF841">
            <v>30</v>
          </cell>
        </row>
        <row r="842">
          <cell r="B842">
            <v>2595</v>
          </cell>
          <cell r="C842">
            <v>157</v>
          </cell>
          <cell r="H842" t="str">
            <v>ШГН</v>
          </cell>
          <cell r="I842" t="str">
            <v>бд</v>
          </cell>
          <cell r="J842">
            <v>33710</v>
          </cell>
          <cell r="N842">
            <v>20</v>
          </cell>
          <cell r="O842">
            <v>13</v>
          </cell>
          <cell r="P842">
            <v>20</v>
          </cell>
          <cell r="Q842">
            <v>20</v>
          </cell>
          <cell r="R842">
            <v>13</v>
          </cell>
          <cell r="S842">
            <v>19.8</v>
          </cell>
          <cell r="U842" t="str">
            <v>ГРП</v>
          </cell>
          <cell r="W842" t="str">
            <v>ЛА, ГИС(ЗКЦ), ликв.ЗКЦ, ГРП</v>
          </cell>
          <cell r="Y842" t="str">
            <v>Сложная авария</v>
          </cell>
          <cell r="AD842">
            <v>37293</v>
          </cell>
          <cell r="AE842">
            <v>37338</v>
          </cell>
          <cell r="AF842">
            <v>45</v>
          </cell>
        </row>
        <row r="843">
          <cell r="B843">
            <v>2613</v>
          </cell>
          <cell r="C843">
            <v>157</v>
          </cell>
          <cell r="H843" t="str">
            <v>ШГН</v>
          </cell>
          <cell r="I843" t="str">
            <v>бд</v>
          </cell>
          <cell r="J843">
            <v>34180</v>
          </cell>
          <cell r="N843">
            <v>20</v>
          </cell>
          <cell r="O843">
            <v>10</v>
          </cell>
          <cell r="P843">
            <v>38.5</v>
          </cell>
          <cell r="Q843">
            <v>20</v>
          </cell>
          <cell r="R843">
            <v>10</v>
          </cell>
          <cell r="S843">
            <v>38.299999999999997</v>
          </cell>
          <cell r="U843" t="str">
            <v>ГРП</v>
          </cell>
          <cell r="W843" t="str">
            <v>ЛА(ВЗ), ГРП</v>
          </cell>
        </row>
        <row r="844">
          <cell r="B844">
            <v>5850</v>
          </cell>
          <cell r="C844">
            <v>169</v>
          </cell>
          <cell r="H844" t="str">
            <v>ФОН</v>
          </cell>
          <cell r="I844" t="str">
            <v>конс.</v>
          </cell>
          <cell r="J844">
            <v>34151</v>
          </cell>
          <cell r="N844">
            <v>50</v>
          </cell>
          <cell r="O844">
            <v>4</v>
          </cell>
          <cell r="P844">
            <v>90.1</v>
          </cell>
          <cell r="Q844">
            <v>50</v>
          </cell>
          <cell r="R844">
            <v>4</v>
          </cell>
          <cell r="S844">
            <v>90.1</v>
          </cell>
          <cell r="U844" t="str">
            <v>ОПЗ</v>
          </cell>
          <cell r="W844" t="str">
            <v>ВЦ, УГИС, ПП через УГИС в кислотной среде</v>
          </cell>
        </row>
        <row r="845">
          <cell r="B845">
            <v>2649</v>
          </cell>
          <cell r="C845" t="str">
            <v>157б</v>
          </cell>
          <cell r="H845" t="str">
            <v xml:space="preserve">ШГН </v>
          </cell>
          <cell r="I845" t="str">
            <v>действ.</v>
          </cell>
          <cell r="R845">
            <v>5</v>
          </cell>
          <cell r="W845" t="str">
            <v xml:space="preserve"> ДП ЮК-10 2797-2802, ПП ЮК-10 сп. НН. Инт.2654-2662, при наличии нефти  в ЮК-2 и воды в ЮК-10 ГРП</v>
          </cell>
        </row>
        <row r="846">
          <cell r="B846">
            <v>2750</v>
          </cell>
          <cell r="C846">
            <v>146</v>
          </cell>
          <cell r="R846">
            <v>5.5</v>
          </cell>
          <cell r="W846" t="str">
            <v>ПП, спЭ-45, L-2100м</v>
          </cell>
        </row>
        <row r="847">
          <cell r="B847">
            <v>2751</v>
          </cell>
          <cell r="C847">
            <v>146</v>
          </cell>
          <cell r="R847">
            <v>4.5</v>
          </cell>
          <cell r="W847" t="str">
            <v>ВЗ, ПП, ЮК-10-11, сп.Э-50</v>
          </cell>
        </row>
        <row r="848">
          <cell r="B848">
            <v>2754</v>
          </cell>
          <cell r="C848">
            <v>145</v>
          </cell>
          <cell r="I848" t="str">
            <v>конс.</v>
          </cell>
          <cell r="J848">
            <v>32843</v>
          </cell>
          <cell r="K848">
            <v>6</v>
          </cell>
          <cell r="L848">
            <v>0.5</v>
          </cell>
          <cell r="M848">
            <v>90</v>
          </cell>
          <cell r="N848">
            <v>30</v>
          </cell>
          <cell r="O848">
            <v>12</v>
          </cell>
          <cell r="P848">
            <v>51</v>
          </cell>
          <cell r="Q848">
            <v>30</v>
          </cell>
          <cell r="R848">
            <v>12</v>
          </cell>
          <cell r="S848">
            <v>50.6</v>
          </cell>
          <cell r="U848" t="str">
            <v>ГРП</v>
          </cell>
          <cell r="W848" t="str">
            <v>ГРП, возможно приобщение ЮК-11</v>
          </cell>
        </row>
        <row r="849">
          <cell r="B849">
            <v>2755</v>
          </cell>
          <cell r="C849">
            <v>145</v>
          </cell>
          <cell r="I849" t="str">
            <v>бд</v>
          </cell>
          <cell r="J849">
            <v>33968</v>
          </cell>
          <cell r="K849">
            <v>40</v>
          </cell>
          <cell r="L849">
            <v>1.6</v>
          </cell>
          <cell r="M849">
            <v>95</v>
          </cell>
          <cell r="N849">
            <v>30</v>
          </cell>
          <cell r="O849">
            <v>12</v>
          </cell>
          <cell r="P849">
            <v>51</v>
          </cell>
          <cell r="Q849">
            <v>30</v>
          </cell>
          <cell r="R849">
            <v>12</v>
          </cell>
          <cell r="S849">
            <v>50.6</v>
          </cell>
          <cell r="U849" t="str">
            <v>ГРП</v>
          </cell>
          <cell r="W849" t="str">
            <v>ГИС-2(и.о.) РИР ЮК-11, ГРП с отсыпкой низа ЮК-10</v>
          </cell>
        </row>
        <row r="850">
          <cell r="B850">
            <v>2756</v>
          </cell>
          <cell r="C850">
            <v>145</v>
          </cell>
          <cell r="I850" t="str">
            <v>бд</v>
          </cell>
          <cell r="J850">
            <v>35786</v>
          </cell>
          <cell r="K850">
            <v>70</v>
          </cell>
          <cell r="L850">
            <v>10.8</v>
          </cell>
          <cell r="M850">
            <v>81</v>
          </cell>
          <cell r="N850">
            <v>50</v>
          </cell>
          <cell r="O850">
            <v>10</v>
          </cell>
          <cell r="P850">
            <v>75.400000000000006</v>
          </cell>
          <cell r="Q850">
            <v>50</v>
          </cell>
          <cell r="R850">
            <v>10</v>
          </cell>
          <cell r="S850">
            <v>75.3</v>
          </cell>
          <cell r="U850" t="str">
            <v>РИР</v>
          </cell>
          <cell r="W850" t="str">
            <v>РИР Э/К 2562-2673, ПП-ЮК-10 с ОПЗ</v>
          </cell>
        </row>
        <row r="851">
          <cell r="B851">
            <v>2784</v>
          </cell>
          <cell r="C851">
            <v>145</v>
          </cell>
          <cell r="R851">
            <v>5</v>
          </cell>
          <cell r="W851" t="str">
            <v>ЛА, ГИС-2(и.о.)при отс.ЗКЦ с ЮК-11 ПП п.А с ОПЗ, сп.ЭЦН, при наличии ЗКЦ в консервацию</v>
          </cell>
        </row>
        <row r="852">
          <cell r="B852">
            <v>2920</v>
          </cell>
          <cell r="C852">
            <v>43</v>
          </cell>
          <cell r="R852">
            <v>10</v>
          </cell>
          <cell r="W852" t="str">
            <v>ВЦ,дострел 2812-2816м,2820-2825м,ГРП</v>
          </cell>
        </row>
        <row r="853">
          <cell r="B853">
            <v>2982</v>
          </cell>
          <cell r="C853">
            <v>50</v>
          </cell>
          <cell r="F853" t="str">
            <v>УПНПиКРС</v>
          </cell>
          <cell r="G853">
            <v>260</v>
          </cell>
          <cell r="H853" t="str">
            <v>ШГН</v>
          </cell>
          <cell r="I853" t="str">
            <v>конс.</v>
          </cell>
          <cell r="J853">
            <v>34335</v>
          </cell>
          <cell r="K853">
            <v>0</v>
          </cell>
          <cell r="L853">
            <v>0</v>
          </cell>
          <cell r="M853">
            <v>0</v>
          </cell>
          <cell r="N853">
            <v>40</v>
          </cell>
          <cell r="O853">
            <v>25.5</v>
          </cell>
          <cell r="P853">
            <v>21.8</v>
          </cell>
          <cell r="Q853">
            <v>40</v>
          </cell>
          <cell r="R853">
            <v>25.5</v>
          </cell>
          <cell r="S853">
            <v>21.8</v>
          </cell>
          <cell r="T853">
            <v>37905</v>
          </cell>
          <cell r="U853" t="str">
            <v>грп</v>
          </cell>
          <cell r="W853" t="str">
            <v>ВЦ,ПР,ГРП ЮК-10,осв.</v>
          </cell>
          <cell r="AD853">
            <v>37893</v>
          </cell>
          <cell r="AE853">
            <v>37898</v>
          </cell>
        </row>
        <row r="854">
          <cell r="B854">
            <v>3034</v>
          </cell>
          <cell r="C854">
            <v>51</v>
          </cell>
          <cell r="H854" t="str">
            <v>ШГН</v>
          </cell>
          <cell r="I854" t="str">
            <v>конс.</v>
          </cell>
          <cell r="N854">
            <v>50</v>
          </cell>
          <cell r="O854">
            <v>5</v>
          </cell>
          <cell r="P854">
            <v>87.7</v>
          </cell>
          <cell r="Q854">
            <v>50</v>
          </cell>
          <cell r="R854">
            <v>5</v>
          </cell>
          <cell r="S854">
            <v>87.7</v>
          </cell>
          <cell r="W854" t="str">
            <v>ВЦ,ПП ЮК-11,сп Э-50</v>
          </cell>
        </row>
        <row r="855">
          <cell r="B855">
            <v>5435</v>
          </cell>
          <cell r="C855">
            <v>106</v>
          </cell>
          <cell r="R855">
            <v>6</v>
          </cell>
          <cell r="W855" t="str">
            <v>ЛА ( НКТ ),ПП, сп Э-50</v>
          </cell>
        </row>
        <row r="856">
          <cell r="B856">
            <v>5615</v>
          </cell>
          <cell r="C856">
            <v>116</v>
          </cell>
          <cell r="R856">
            <v>5</v>
          </cell>
          <cell r="W856" t="str">
            <v>ВЦ,ПП,ОПЗ,сп Э-50</v>
          </cell>
        </row>
        <row r="857">
          <cell r="B857">
            <v>5583</v>
          </cell>
          <cell r="C857">
            <v>116</v>
          </cell>
          <cell r="H857" t="str">
            <v>ЭЦН</v>
          </cell>
          <cell r="I857" t="str">
            <v>конс.</v>
          </cell>
          <cell r="N857">
            <v>50</v>
          </cell>
          <cell r="O857">
            <v>5</v>
          </cell>
          <cell r="P857">
            <v>87.7</v>
          </cell>
          <cell r="Q857">
            <v>50</v>
          </cell>
          <cell r="R857">
            <v>5</v>
          </cell>
          <cell r="S857">
            <v>87.7</v>
          </cell>
          <cell r="W857" t="str">
            <v>ВЦ,ПП, сп Э-50 ( ООО прогр.)</v>
          </cell>
        </row>
        <row r="858">
          <cell r="B858" t="str">
            <v>5402б</v>
          </cell>
          <cell r="C858">
            <v>103</v>
          </cell>
          <cell r="H858" t="str">
            <v>ЭЦН</v>
          </cell>
          <cell r="I858" t="str">
            <v>конс.</v>
          </cell>
          <cell r="N858">
            <v>80</v>
          </cell>
          <cell r="O858">
            <v>5</v>
          </cell>
          <cell r="P858">
            <v>92.3</v>
          </cell>
          <cell r="Q858">
            <v>80</v>
          </cell>
          <cell r="R858">
            <v>5</v>
          </cell>
          <cell r="S858">
            <v>92.3</v>
          </cell>
          <cell r="W858" t="str">
            <v>ВЦ,ПП с ОПЗ сп Э-80 ( ООО э/прогрев )</v>
          </cell>
        </row>
        <row r="859">
          <cell r="B859">
            <v>2596</v>
          </cell>
          <cell r="C859">
            <v>150</v>
          </cell>
          <cell r="F859" t="str">
            <v>УПНПиКРС</v>
          </cell>
          <cell r="G859">
            <v>250</v>
          </cell>
          <cell r="H859" t="str">
            <v>ШГН</v>
          </cell>
          <cell r="I859" t="str">
            <v>конс.</v>
          </cell>
          <cell r="J859">
            <v>34304</v>
          </cell>
          <cell r="K859">
            <v>3</v>
          </cell>
          <cell r="L859">
            <v>1</v>
          </cell>
          <cell r="M859">
            <v>60</v>
          </cell>
          <cell r="N859">
            <v>30</v>
          </cell>
          <cell r="O859">
            <v>12</v>
          </cell>
          <cell r="P859">
            <v>50.8</v>
          </cell>
          <cell r="Q859">
            <v>30</v>
          </cell>
          <cell r="R859">
            <v>12</v>
          </cell>
          <cell r="S859">
            <v>50.6</v>
          </cell>
          <cell r="T859" t="e">
            <v>#REF!</v>
          </cell>
          <cell r="U859" t="str">
            <v>ГРП</v>
          </cell>
          <cell r="V859">
            <v>2</v>
          </cell>
          <cell r="W859" t="str">
            <v>ВЦ, ИР ЮК-10, ПР к ГРП и ГРП ЮК-2-3</v>
          </cell>
          <cell r="AD859" t="e">
            <v>#REF!</v>
          </cell>
          <cell r="AE859" t="e">
            <v>#REF!</v>
          </cell>
          <cell r="AF859">
            <v>45</v>
          </cell>
          <cell r="AG859">
            <v>28</v>
          </cell>
          <cell r="AH859">
            <v>60</v>
          </cell>
        </row>
        <row r="860">
          <cell r="B860">
            <v>2704</v>
          </cell>
          <cell r="C860" t="str">
            <v>160б</v>
          </cell>
          <cell r="F860" t="str">
            <v>УПНПиКРС</v>
          </cell>
          <cell r="G860">
            <v>270</v>
          </cell>
          <cell r="H860" t="str">
            <v>ФОН</v>
          </cell>
          <cell r="I860" t="str">
            <v>конс.</v>
          </cell>
          <cell r="J860">
            <v>34364</v>
          </cell>
          <cell r="K860">
            <v>29</v>
          </cell>
          <cell r="L860">
            <v>1.2</v>
          </cell>
          <cell r="M860">
            <v>95</v>
          </cell>
          <cell r="N860">
            <v>30</v>
          </cell>
          <cell r="O860">
            <v>12</v>
          </cell>
          <cell r="P860">
            <v>51</v>
          </cell>
          <cell r="Q860">
            <v>30</v>
          </cell>
          <cell r="R860">
            <v>12</v>
          </cell>
          <cell r="S860">
            <v>50.6</v>
          </cell>
          <cell r="T860">
            <v>37932</v>
          </cell>
          <cell r="U860" t="str">
            <v>ГРП</v>
          </cell>
          <cell r="V860">
            <v>5</v>
          </cell>
          <cell r="W860" t="str">
            <v>ЛА,ИР ЮК-11,ПП ЮК-10 ГРП</v>
          </cell>
          <cell r="Y860" t="str">
            <v>КВ есть</v>
          </cell>
          <cell r="AD860">
            <v>37926</v>
          </cell>
          <cell r="AE860">
            <v>37966</v>
          </cell>
          <cell r="AF860">
            <v>40</v>
          </cell>
        </row>
        <row r="861">
          <cell r="B861">
            <v>5858</v>
          </cell>
          <cell r="C861">
            <v>169</v>
          </cell>
          <cell r="F861" t="str">
            <v>УПНПиКРС</v>
          </cell>
          <cell r="G861">
            <v>270</v>
          </cell>
          <cell r="H861" t="str">
            <v>ФОН</v>
          </cell>
          <cell r="I861" t="str">
            <v>бд</v>
          </cell>
          <cell r="J861">
            <v>36649</v>
          </cell>
          <cell r="K861">
            <v>7</v>
          </cell>
          <cell r="L861">
            <v>1</v>
          </cell>
          <cell r="M861">
            <v>82</v>
          </cell>
          <cell r="N861">
            <v>30</v>
          </cell>
          <cell r="O861">
            <v>12</v>
          </cell>
          <cell r="P861">
            <v>51</v>
          </cell>
          <cell r="Q861">
            <v>30</v>
          </cell>
          <cell r="R861">
            <v>12</v>
          </cell>
          <cell r="S861">
            <v>50.6</v>
          </cell>
          <cell r="T861">
            <v>37849</v>
          </cell>
          <cell r="U861" t="str">
            <v>ГРП</v>
          </cell>
          <cell r="V861">
            <v>4</v>
          </cell>
          <cell r="W861" t="str">
            <v xml:space="preserve">инт.ЮК-5  2613-2628м,РИР ЮК-10,ГРП </v>
          </cell>
          <cell r="AD861" t="e">
            <v>#REF!</v>
          </cell>
          <cell r="AE861" t="e">
            <v>#REF!</v>
          </cell>
          <cell r="AF861">
            <v>40</v>
          </cell>
        </row>
        <row r="862">
          <cell r="B862">
            <v>5345</v>
          </cell>
          <cell r="C862">
            <v>102</v>
          </cell>
          <cell r="F862" t="str">
            <v>УПНПиКРС</v>
          </cell>
          <cell r="G862">
            <v>250</v>
          </cell>
          <cell r="H862" t="str">
            <v>ШГН</v>
          </cell>
          <cell r="I862" t="str">
            <v>бд</v>
          </cell>
          <cell r="J862">
            <v>37216</v>
          </cell>
          <cell r="K862">
            <v>14</v>
          </cell>
          <cell r="L862">
            <v>0.5</v>
          </cell>
          <cell r="M862">
            <v>96</v>
          </cell>
          <cell r="N862">
            <v>30</v>
          </cell>
          <cell r="O862">
            <v>12</v>
          </cell>
          <cell r="P862">
            <v>51</v>
          </cell>
          <cell r="Q862">
            <v>30</v>
          </cell>
          <cell r="R862">
            <v>12</v>
          </cell>
          <cell r="S862">
            <v>50.6</v>
          </cell>
          <cell r="T862" t="e">
            <v>#REF!</v>
          </cell>
          <cell r="U862" t="str">
            <v>ГРП</v>
          </cell>
          <cell r="V862">
            <v>2</v>
          </cell>
          <cell r="W862" t="str">
            <v>ИР ЮК-10, ДП ЮК-2,ГРП ЮК-2-3</v>
          </cell>
          <cell r="Y862" t="str">
            <v>Н/пр-444м, по печати пост.предмет</v>
          </cell>
          <cell r="AA862">
            <v>73</v>
          </cell>
          <cell r="AB862" t="str">
            <v>-</v>
          </cell>
          <cell r="AD862" t="e">
            <v>#REF!</v>
          </cell>
          <cell r="AE862" t="e">
            <v>#REF!</v>
          </cell>
          <cell r="AF862">
            <v>35</v>
          </cell>
          <cell r="AG862" t="e">
            <v>#REF!</v>
          </cell>
          <cell r="AH862" t="e">
            <v>#REF!</v>
          </cell>
        </row>
        <row r="863">
          <cell r="B863">
            <v>5455</v>
          </cell>
          <cell r="C863">
            <v>102</v>
          </cell>
          <cell r="F863" t="str">
            <v>УПНПиКРС</v>
          </cell>
          <cell r="G863">
            <v>240</v>
          </cell>
          <cell r="H863" t="str">
            <v>ШГН</v>
          </cell>
          <cell r="I863" t="str">
            <v>конс.</v>
          </cell>
          <cell r="J863">
            <v>32843</v>
          </cell>
          <cell r="K863">
            <v>7</v>
          </cell>
          <cell r="L863">
            <v>5</v>
          </cell>
          <cell r="M863">
            <v>12</v>
          </cell>
          <cell r="N863">
            <v>21</v>
          </cell>
          <cell r="O863">
            <v>12</v>
          </cell>
          <cell r="P863">
            <v>30</v>
          </cell>
          <cell r="Q863">
            <v>21</v>
          </cell>
          <cell r="R863">
            <v>12</v>
          </cell>
          <cell r="S863">
            <v>29.5</v>
          </cell>
          <cell r="T863" t="e">
            <v>#REF!</v>
          </cell>
          <cell r="U863" t="str">
            <v>ГРП</v>
          </cell>
          <cell r="V863">
            <v>3</v>
          </cell>
          <cell r="W863" t="str">
            <v>ВЦ. ИР ЮК-10. ГДИ. ПП ДН. ГРП ЮК 2-3</v>
          </cell>
        </row>
        <row r="864">
          <cell r="B864">
            <v>5543</v>
          </cell>
          <cell r="C864">
            <v>114</v>
          </cell>
          <cell r="H864" t="str">
            <v>ШГН</v>
          </cell>
          <cell r="I864" t="str">
            <v>бд</v>
          </cell>
          <cell r="J864">
            <v>37258</v>
          </cell>
          <cell r="K864">
            <v>3</v>
          </cell>
          <cell r="L864">
            <v>1.7</v>
          </cell>
          <cell r="M864">
            <v>29</v>
          </cell>
          <cell r="N864">
            <v>24</v>
          </cell>
          <cell r="O864">
            <v>13.7</v>
          </cell>
          <cell r="P864">
            <v>30</v>
          </cell>
          <cell r="Q864">
            <v>24</v>
          </cell>
          <cell r="R864">
            <v>13.7</v>
          </cell>
          <cell r="S864">
            <v>29.5</v>
          </cell>
          <cell r="U864" t="str">
            <v>ГРП</v>
          </cell>
          <cell r="V864">
            <v>4</v>
          </cell>
          <cell r="W864" t="str">
            <v>повт.ГРП ( до 30т проп.)</v>
          </cell>
          <cell r="AD864" t="e">
            <v>#REF!</v>
          </cell>
          <cell r="AE864" t="e">
            <v>#REF!</v>
          </cell>
        </row>
        <row r="865">
          <cell r="B865">
            <v>2649</v>
          </cell>
          <cell r="C865" t="str">
            <v>157б</v>
          </cell>
          <cell r="F865" t="str">
            <v>УПНПиКРС</v>
          </cell>
          <cell r="G865">
            <v>235</v>
          </cell>
          <cell r="H865" t="str">
            <v>ШГН</v>
          </cell>
          <cell r="I865" t="str">
            <v>действ.</v>
          </cell>
          <cell r="K865">
            <v>4</v>
          </cell>
          <cell r="L865">
            <v>3.1</v>
          </cell>
          <cell r="M865">
            <v>6</v>
          </cell>
          <cell r="N865">
            <v>12</v>
          </cell>
          <cell r="O865">
            <v>8.1</v>
          </cell>
          <cell r="P865">
            <v>17</v>
          </cell>
          <cell r="Q865">
            <v>8</v>
          </cell>
          <cell r="R865">
            <v>5</v>
          </cell>
          <cell r="S865">
            <v>22.8</v>
          </cell>
          <cell r="T865" t="e">
            <v>#REF!</v>
          </cell>
          <cell r="U865" t="str">
            <v>ОПЗ</v>
          </cell>
          <cell r="V865">
            <v>5</v>
          </cell>
          <cell r="W865" t="str">
            <v>ДП ЮК-100,ПП, ЮК-10,ОПЗ,ГДИ</v>
          </cell>
          <cell r="Y865" t="str">
            <v xml:space="preserve">на забое ЭЦН-50/1550+103шт.60мм НКТ+кабель </v>
          </cell>
          <cell r="AD865" t="e">
            <v>#REF!</v>
          </cell>
          <cell r="AE865" t="e">
            <v>#REF!</v>
          </cell>
          <cell r="AF865">
            <v>45</v>
          </cell>
        </row>
        <row r="866">
          <cell r="B866">
            <v>5241</v>
          </cell>
          <cell r="C866">
            <v>134</v>
          </cell>
          <cell r="F866" t="str">
            <v>УПНПиКРС</v>
          </cell>
          <cell r="G866">
            <v>255</v>
          </cell>
          <cell r="H866" t="str">
            <v>ЭЦН</v>
          </cell>
          <cell r="I866" t="str">
            <v>бд</v>
          </cell>
          <cell r="J866">
            <v>34547</v>
          </cell>
          <cell r="K866">
            <v>21</v>
          </cell>
          <cell r="L866">
            <v>0.2</v>
          </cell>
          <cell r="M866">
            <v>99</v>
          </cell>
          <cell r="N866">
            <v>30</v>
          </cell>
          <cell r="O866">
            <v>12</v>
          </cell>
          <cell r="P866">
            <v>51</v>
          </cell>
          <cell r="Q866">
            <v>30</v>
          </cell>
          <cell r="R866">
            <v>12</v>
          </cell>
          <cell r="S866">
            <v>50.6</v>
          </cell>
          <cell r="T866" t="e">
            <v>#REF!</v>
          </cell>
          <cell r="U866" t="str">
            <v>ГРП</v>
          </cell>
          <cell r="V866">
            <v>2</v>
          </cell>
          <cell r="W866" t="str">
            <v xml:space="preserve">ВЦ, ГИС-2 ( источ. обвод.), при подтверждении воды и герм. э/колонны -ДП. ЮК-2 2478-2488м, РИР ЮК-10, ГРП ЮК-2 </v>
          </cell>
          <cell r="X866" t="str">
            <v>ЭП выполнен, ЭЦН с КРБК на забое</v>
          </cell>
          <cell r="Y866" t="str">
            <v>ПРС май 95г., Реагирует:42/2857,2877,44б/3094 Qн=10т/сут</v>
          </cell>
        </row>
        <row r="867">
          <cell r="B867">
            <v>2895</v>
          </cell>
          <cell r="C867">
            <v>42</v>
          </cell>
          <cell r="G867">
            <v>290</v>
          </cell>
          <cell r="H867" t="str">
            <v>нагнет.</v>
          </cell>
          <cell r="I867" t="str">
            <v>бд</v>
          </cell>
          <cell r="J867">
            <v>36418</v>
          </cell>
          <cell r="K867">
            <v>50</v>
          </cell>
          <cell r="N867">
            <v>100</v>
          </cell>
          <cell r="Q867">
            <v>100</v>
          </cell>
          <cell r="U867" t="str">
            <v>нг</v>
          </cell>
          <cell r="W867" t="str">
            <v>Извл.воронки, ВЗ, реизия Ф/А пуск под закачку</v>
          </cell>
          <cell r="Y867" t="str">
            <v>КРС июнь 91г.</v>
          </cell>
        </row>
        <row r="868">
          <cell r="B868">
            <v>2897</v>
          </cell>
          <cell r="C868">
            <v>42</v>
          </cell>
          <cell r="G868">
            <v>300</v>
          </cell>
          <cell r="H868" t="str">
            <v>нагнет.</v>
          </cell>
          <cell r="I868" t="str">
            <v>действ.</v>
          </cell>
          <cell r="K868">
            <v>150</v>
          </cell>
          <cell r="N868">
            <v>150</v>
          </cell>
          <cell r="Q868">
            <v>150</v>
          </cell>
          <cell r="U868" t="str">
            <v>нг</v>
          </cell>
          <cell r="W868" t="str">
            <v>Извл.воронки, ВЗ, реизия Ф/А пуск под закачку</v>
          </cell>
          <cell r="Y868" t="str">
            <v>КРС август 88г.</v>
          </cell>
        </row>
        <row r="869">
          <cell r="B869">
            <v>2898</v>
          </cell>
          <cell r="C869">
            <v>42</v>
          </cell>
          <cell r="G869">
            <v>300</v>
          </cell>
          <cell r="H869" t="str">
            <v>нагнет.</v>
          </cell>
          <cell r="I869" t="str">
            <v>действ.</v>
          </cell>
          <cell r="K869">
            <v>150</v>
          </cell>
          <cell r="N869">
            <v>150</v>
          </cell>
          <cell r="Q869">
            <v>150</v>
          </cell>
          <cell r="U869" t="str">
            <v>нг</v>
          </cell>
          <cell r="W869" t="str">
            <v>Извл.воронки, ВЗ, реизия Ф/А пуск под закачку</v>
          </cell>
          <cell r="Y869" t="str">
            <v>Бурение 2-го ствола (3.01.95-24.09.95).Пoлет ЭЦН, При ликвидации аварии обнаружено нарушение Э/К на гл.1562-1573м(6.08-7.09.98)</v>
          </cell>
        </row>
        <row r="870">
          <cell r="B870">
            <v>2756</v>
          </cell>
          <cell r="C870">
            <v>145</v>
          </cell>
          <cell r="I870" t="str">
            <v>бд</v>
          </cell>
          <cell r="J870">
            <v>35786</v>
          </cell>
          <cell r="K870">
            <v>70</v>
          </cell>
          <cell r="L870">
            <v>10.8</v>
          </cell>
          <cell r="M870">
            <v>81</v>
          </cell>
          <cell r="N870">
            <v>50</v>
          </cell>
          <cell r="O870">
            <v>10</v>
          </cell>
          <cell r="P870">
            <v>75.400000000000006</v>
          </cell>
          <cell r="Q870">
            <v>50</v>
          </cell>
          <cell r="R870">
            <v>10</v>
          </cell>
          <cell r="S870">
            <v>75.3</v>
          </cell>
          <cell r="U870" t="str">
            <v>РИР</v>
          </cell>
          <cell r="W870" t="str">
            <v>РИР Э/К 2562-2673, ПП-ЮК-10 с ОПЗ</v>
          </cell>
          <cell r="Y870" t="str">
            <v xml:space="preserve">При ПРС (ГЖ) пересыпает забой, Восстановить не смогли. Предположительно нарушение Э/К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02"/>
      <sheetName val="Расчет Рзаб и Кпр"/>
      <sheetName val="индикаторная"/>
      <sheetName val="ГДХ скважины"/>
      <sheetName val="справочник"/>
      <sheetName val="потери на трение в НКТ"/>
      <sheetName val="допустимый угол "/>
      <sheetName val="КВУ"/>
      <sheetName val="потенциал"/>
      <sheetName val="потенциал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дикаторная"/>
      <sheetName val="ВАХ_Ю11"/>
      <sheetName val="ВАХ_Ю1_2_3"/>
      <sheetName val="ВАХ_Ю22"/>
      <sheetName val="СЕВ_Б9"/>
      <sheetName val="сев_Б7"/>
      <sheetName val="СЕВ_Б4"/>
      <sheetName val="сов_А1"/>
      <sheetName val="сов_Б"/>
      <sheetName val="стр_Ю1"/>
      <sheetName val="З_П  А1,А2"/>
      <sheetName val="З_П_Ю1"/>
      <sheetName val="ЧК_Ю1"/>
      <sheetName val="М_Ю"/>
      <sheetName val="Н_В_Б10"/>
      <sheetName val="ЧКЛ PZ"/>
      <sheetName val="свод плотностей"/>
      <sheetName val="Модуль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P5" t="str">
            <v xml:space="preserve"> +-нефть</v>
          </cell>
          <cell r="Q5" t="str">
            <v xml:space="preserve"> -+ жид-ть</v>
          </cell>
          <cell r="T5" t="str">
            <v>шифр</v>
          </cell>
        </row>
        <row r="7">
          <cell r="P7">
            <v>-0.71720000000000805</v>
          </cell>
          <cell r="Q7">
            <v>-2</v>
          </cell>
          <cell r="T7" t="str">
            <v>уточ.режима</v>
          </cell>
        </row>
        <row r="8">
          <cell r="P8">
            <v>-0.90465000000000018</v>
          </cell>
          <cell r="Q8">
            <v>2</v>
          </cell>
          <cell r="T8">
            <v>0</v>
          </cell>
        </row>
        <row r="9">
          <cell r="P9">
            <v>-0.13040000000000007</v>
          </cell>
          <cell r="Q9">
            <v>0</v>
          </cell>
          <cell r="T9">
            <v>0</v>
          </cell>
        </row>
        <row r="10">
          <cell r="P10">
            <v>-5.4116000000000026</v>
          </cell>
          <cell r="Q10">
            <v>-9</v>
          </cell>
          <cell r="T10" t="str">
            <v>ипп</v>
          </cell>
        </row>
        <row r="11">
          <cell r="P11">
            <v>-8.9649999999999341E-2</v>
          </cell>
          <cell r="Q11">
            <v>-1</v>
          </cell>
          <cell r="T11">
            <v>0</v>
          </cell>
        </row>
        <row r="12">
          <cell r="P12">
            <v>-0.82314999999999827</v>
          </cell>
          <cell r="Q12">
            <v>-2</v>
          </cell>
          <cell r="T12">
            <v>0</v>
          </cell>
        </row>
        <row r="13">
          <cell r="P13">
            <v>1.3447499999999977</v>
          </cell>
          <cell r="Q13">
            <v>0</v>
          </cell>
          <cell r="T13" t="str">
            <v>уточ.режима</v>
          </cell>
        </row>
        <row r="14">
          <cell r="P14">
            <v>1.5322000000000007</v>
          </cell>
          <cell r="Q14">
            <v>-2</v>
          </cell>
          <cell r="T14" t="str">
            <v>уточ.режима</v>
          </cell>
        </row>
        <row r="15">
          <cell r="P15">
            <v>0.13854999999999862</v>
          </cell>
          <cell r="Q15">
            <v>-1</v>
          </cell>
          <cell r="T15">
            <v>0</v>
          </cell>
        </row>
        <row r="16">
          <cell r="P16">
            <v>-2.7873000000000019</v>
          </cell>
          <cell r="Q16">
            <v>-3</v>
          </cell>
          <cell r="T16" t="str">
            <v>вода</v>
          </cell>
        </row>
        <row r="17">
          <cell r="P17">
            <v>4.0749999999999957</v>
          </cell>
          <cell r="Q17">
            <v>4</v>
          </cell>
          <cell r="T17" t="str">
            <v>уточ.режима</v>
          </cell>
        </row>
        <row r="18">
          <cell r="P18">
            <v>-0.83130000000000237</v>
          </cell>
          <cell r="Q18">
            <v>-5</v>
          </cell>
          <cell r="T18">
            <v>0</v>
          </cell>
        </row>
        <row r="19">
          <cell r="P19">
            <v>-9.7800000000000331E-2</v>
          </cell>
          <cell r="Q19">
            <v>-3</v>
          </cell>
          <cell r="T19">
            <v>0</v>
          </cell>
        </row>
        <row r="20">
          <cell r="P20">
            <v>0</v>
          </cell>
          <cell r="Q20">
            <v>0</v>
          </cell>
          <cell r="T20">
            <v>0</v>
          </cell>
        </row>
        <row r="21">
          <cell r="P21">
            <v>-5.7050000000000267E-2</v>
          </cell>
          <cell r="Q21">
            <v>1</v>
          </cell>
          <cell r="T21">
            <v>0</v>
          </cell>
        </row>
        <row r="22">
          <cell r="P22">
            <v>0</v>
          </cell>
          <cell r="Q22">
            <v>0</v>
          </cell>
          <cell r="T22">
            <v>0</v>
          </cell>
        </row>
        <row r="23">
          <cell r="P23">
            <v>0</v>
          </cell>
          <cell r="Q23">
            <v>0</v>
          </cell>
          <cell r="T23">
            <v>0</v>
          </cell>
        </row>
        <row r="24">
          <cell r="P24">
            <v>0</v>
          </cell>
          <cell r="Q24">
            <v>0</v>
          </cell>
          <cell r="T24">
            <v>0</v>
          </cell>
        </row>
        <row r="25">
          <cell r="P25">
            <v>-0.27709999999999724</v>
          </cell>
          <cell r="Q25">
            <v>-1</v>
          </cell>
          <cell r="T25">
            <v>0</v>
          </cell>
        </row>
        <row r="26">
          <cell r="P26">
            <v>-4.8900000000001942E-2</v>
          </cell>
          <cell r="Q26">
            <v>-2</v>
          </cell>
          <cell r="T26">
            <v>0</v>
          </cell>
        </row>
        <row r="27">
          <cell r="P27">
            <v>0.92095000000000216</v>
          </cell>
          <cell r="Q27">
            <v>-1</v>
          </cell>
          <cell r="T27">
            <v>0</v>
          </cell>
        </row>
        <row r="28">
          <cell r="P28">
            <v>-0.81500000000000128</v>
          </cell>
          <cell r="Q28">
            <v>-2</v>
          </cell>
          <cell r="T28">
            <v>0</v>
          </cell>
        </row>
        <row r="29">
          <cell r="P29">
            <v>-1.2387999999999852</v>
          </cell>
          <cell r="Q29">
            <v>-6</v>
          </cell>
          <cell r="T29" t="str">
            <v>уточ.режима</v>
          </cell>
        </row>
        <row r="30">
          <cell r="P30">
            <v>-0.20375000000000032</v>
          </cell>
          <cell r="Q30">
            <v>0</v>
          </cell>
          <cell r="T30">
            <v>0</v>
          </cell>
        </row>
        <row r="31">
          <cell r="P31">
            <v>-0.39119999999999999</v>
          </cell>
          <cell r="Q31">
            <v>-2</v>
          </cell>
          <cell r="T31">
            <v>0</v>
          </cell>
        </row>
        <row r="32">
          <cell r="P32">
            <v>0.41564999999999808</v>
          </cell>
          <cell r="Q32">
            <v>-2</v>
          </cell>
          <cell r="T32">
            <v>0</v>
          </cell>
        </row>
        <row r="33">
          <cell r="P33" t="e">
            <v>#N/A</v>
          </cell>
          <cell r="Q33" t="e">
            <v>#N/A</v>
          </cell>
          <cell r="T33" t="e">
            <v>#N/A</v>
          </cell>
        </row>
        <row r="34">
          <cell r="P34">
            <v>0</v>
          </cell>
          <cell r="Q34">
            <v>0</v>
          </cell>
          <cell r="T34">
            <v>0</v>
          </cell>
        </row>
        <row r="35">
          <cell r="P35">
            <v>0</v>
          </cell>
          <cell r="Q35">
            <v>0</v>
          </cell>
          <cell r="T35">
            <v>0</v>
          </cell>
        </row>
        <row r="36">
          <cell r="P36">
            <v>0</v>
          </cell>
          <cell r="Q36">
            <v>0</v>
          </cell>
          <cell r="T36">
            <v>0</v>
          </cell>
        </row>
        <row r="37">
          <cell r="P37">
            <v>0</v>
          </cell>
          <cell r="Q37">
            <v>0</v>
          </cell>
          <cell r="T37">
            <v>0</v>
          </cell>
        </row>
        <row r="38">
          <cell r="P38">
            <v>0.92910000000000048</v>
          </cell>
          <cell r="Q38">
            <v>0</v>
          </cell>
          <cell r="T38">
            <v>0</v>
          </cell>
        </row>
        <row r="39">
          <cell r="P39">
            <v>-0.32600000000000029</v>
          </cell>
          <cell r="Q39">
            <v>0</v>
          </cell>
          <cell r="T39">
            <v>0</v>
          </cell>
        </row>
        <row r="40">
          <cell r="P40">
            <v>-6.6400000000000237E-2</v>
          </cell>
          <cell r="Q40">
            <v>0</v>
          </cell>
          <cell r="T40">
            <v>0</v>
          </cell>
        </row>
        <row r="41">
          <cell r="P41">
            <v>0</v>
          </cell>
          <cell r="Q41">
            <v>0</v>
          </cell>
          <cell r="T41">
            <v>0</v>
          </cell>
        </row>
        <row r="42">
          <cell r="P42">
            <v>-6.5200000000004588E-2</v>
          </cell>
          <cell r="Q42">
            <v>-2</v>
          </cell>
          <cell r="T42">
            <v>0</v>
          </cell>
        </row>
        <row r="43">
          <cell r="P43">
            <v>-0.74980000000000047</v>
          </cell>
          <cell r="Q43">
            <v>1</v>
          </cell>
          <cell r="T43">
            <v>0</v>
          </cell>
        </row>
        <row r="44">
          <cell r="P44">
            <v>-6.5199999999999925E-2</v>
          </cell>
          <cell r="Q44">
            <v>0</v>
          </cell>
          <cell r="T44">
            <v>0</v>
          </cell>
        </row>
        <row r="45">
          <cell r="P45">
            <v>0.1711500000000008</v>
          </cell>
          <cell r="Q45">
            <v>-7</v>
          </cell>
          <cell r="T45">
            <v>0</v>
          </cell>
        </row>
        <row r="46">
          <cell r="P46">
            <v>0.68459999999999965</v>
          </cell>
          <cell r="Q46">
            <v>3</v>
          </cell>
          <cell r="T46">
            <v>0</v>
          </cell>
        </row>
        <row r="47">
          <cell r="P47">
            <v>0.97800000000000065</v>
          </cell>
          <cell r="Q47">
            <v>7</v>
          </cell>
          <cell r="T47">
            <v>0</v>
          </cell>
        </row>
        <row r="48">
          <cell r="P48">
            <v>1.0594999999999999</v>
          </cell>
          <cell r="Q48">
            <v>2</v>
          </cell>
          <cell r="T48" t="str">
            <v>уточ.режима</v>
          </cell>
        </row>
        <row r="49">
          <cell r="P49">
            <v>1.5403500000000001</v>
          </cell>
          <cell r="Q49">
            <v>7</v>
          </cell>
          <cell r="T49" t="str">
            <v>прс</v>
          </cell>
        </row>
        <row r="50">
          <cell r="P50">
            <v>0.75794999999999924</v>
          </cell>
          <cell r="Q50">
            <v>0</v>
          </cell>
          <cell r="T50">
            <v>0</v>
          </cell>
        </row>
        <row r="51">
          <cell r="P51">
            <v>0.85575000000000045</v>
          </cell>
          <cell r="Q51">
            <v>0</v>
          </cell>
          <cell r="T51">
            <v>0</v>
          </cell>
        </row>
        <row r="52">
          <cell r="P52">
            <v>0</v>
          </cell>
          <cell r="Q52">
            <v>0</v>
          </cell>
          <cell r="T52">
            <v>0</v>
          </cell>
        </row>
        <row r="53">
          <cell r="P53">
            <v>0.26895000000000113</v>
          </cell>
          <cell r="Q53">
            <v>0</v>
          </cell>
          <cell r="T53">
            <v>0</v>
          </cell>
        </row>
        <row r="54">
          <cell r="P54">
            <v>-0.24450000000000038</v>
          </cell>
          <cell r="Q54">
            <v>2</v>
          </cell>
          <cell r="T54">
            <v>0</v>
          </cell>
        </row>
        <row r="55">
          <cell r="P55">
            <v>0</v>
          </cell>
          <cell r="Q55">
            <v>0</v>
          </cell>
          <cell r="T55">
            <v>0</v>
          </cell>
        </row>
        <row r="56">
          <cell r="P56">
            <v>-0.88019999999999898</v>
          </cell>
          <cell r="Q56">
            <v>-3</v>
          </cell>
          <cell r="T56">
            <v>0</v>
          </cell>
        </row>
        <row r="57">
          <cell r="P57">
            <v>-0.36675000000000235</v>
          </cell>
          <cell r="Q57">
            <v>0</v>
          </cell>
          <cell r="T57">
            <v>0</v>
          </cell>
        </row>
        <row r="58">
          <cell r="P58">
            <v>0.19560000000000244</v>
          </cell>
          <cell r="Q58">
            <v>-20</v>
          </cell>
          <cell r="T58" t="str">
            <v>сн.грп</v>
          </cell>
        </row>
        <row r="59">
          <cell r="P59">
            <v>0.24450000000000038</v>
          </cell>
          <cell r="Q59">
            <v>1</v>
          </cell>
          <cell r="T59" t="str">
            <v>уточ.режима</v>
          </cell>
        </row>
        <row r="60">
          <cell r="P60">
            <v>0.12224999999999975</v>
          </cell>
          <cell r="Q60">
            <v>0</v>
          </cell>
          <cell r="T60">
            <v>0</v>
          </cell>
        </row>
        <row r="61">
          <cell r="P61">
            <v>-0.65200000000000058</v>
          </cell>
          <cell r="Q61">
            <v>-3</v>
          </cell>
          <cell r="T61">
            <v>0</v>
          </cell>
        </row>
        <row r="62">
          <cell r="P62">
            <v>0</v>
          </cell>
          <cell r="Q62">
            <v>0</v>
          </cell>
          <cell r="T62">
            <v>0</v>
          </cell>
        </row>
        <row r="63">
          <cell r="P63">
            <v>0.49714999999999954</v>
          </cell>
          <cell r="Q63">
            <v>0</v>
          </cell>
          <cell r="T63">
            <v>0</v>
          </cell>
        </row>
        <row r="64">
          <cell r="P64">
            <v>0.45640000000000169</v>
          </cell>
          <cell r="Q64">
            <v>8</v>
          </cell>
          <cell r="T64">
            <v>0</v>
          </cell>
        </row>
        <row r="65">
          <cell r="P65">
            <v>0.22820000000000107</v>
          </cell>
          <cell r="Q65">
            <v>14</v>
          </cell>
          <cell r="T65" t="str">
            <v>уточ.режима</v>
          </cell>
        </row>
        <row r="66">
          <cell r="P66">
            <v>0</v>
          </cell>
          <cell r="Q66">
            <v>0</v>
          </cell>
          <cell r="T66">
            <v>0</v>
          </cell>
        </row>
        <row r="67">
          <cell r="P67">
            <v>1.2225000000000055</v>
          </cell>
          <cell r="Q67">
            <v>10</v>
          </cell>
          <cell r="T67" t="str">
            <v>уточ.режима</v>
          </cell>
        </row>
        <row r="68">
          <cell r="P68">
            <v>0.11409999999999965</v>
          </cell>
          <cell r="Q68">
            <v>2</v>
          </cell>
          <cell r="T68">
            <v>0</v>
          </cell>
        </row>
        <row r="69">
          <cell r="P69">
            <v>0</v>
          </cell>
          <cell r="Q69">
            <v>0</v>
          </cell>
          <cell r="T69">
            <v>0</v>
          </cell>
        </row>
        <row r="70">
          <cell r="P70">
            <v>0.18745000000000012</v>
          </cell>
          <cell r="Q70">
            <v>0</v>
          </cell>
          <cell r="T70">
            <v>0</v>
          </cell>
        </row>
        <row r="71">
          <cell r="P71">
            <v>-8.1500000000001016E-2</v>
          </cell>
          <cell r="Q71">
            <v>-1</v>
          </cell>
          <cell r="T71" t="str">
            <v>уточ.режима</v>
          </cell>
        </row>
        <row r="72">
          <cell r="P72">
            <v>4.0750000000009834E-2</v>
          </cell>
          <cell r="Q72">
            <v>1</v>
          </cell>
          <cell r="T72">
            <v>0</v>
          </cell>
        </row>
        <row r="73">
          <cell r="P73">
            <v>-0.35859999999999914</v>
          </cell>
          <cell r="Q73">
            <v>-1</v>
          </cell>
          <cell r="T73" t="str">
            <v>уточ.режима</v>
          </cell>
        </row>
        <row r="74">
          <cell r="P74">
            <v>-0.8312999999999966</v>
          </cell>
          <cell r="Q74">
            <v>23</v>
          </cell>
          <cell r="T74" t="str">
            <v>прс</v>
          </cell>
        </row>
        <row r="75">
          <cell r="P75">
            <v>0.61124999999999918</v>
          </cell>
          <cell r="Q75">
            <v>0</v>
          </cell>
          <cell r="T75">
            <v>0</v>
          </cell>
        </row>
        <row r="76">
          <cell r="P76">
            <v>-9.7800000000002996E-2</v>
          </cell>
          <cell r="Q76">
            <v>-1</v>
          </cell>
          <cell r="T76">
            <v>0</v>
          </cell>
        </row>
        <row r="77">
          <cell r="P77">
            <v>-0.8312999999999966</v>
          </cell>
          <cell r="Q77">
            <v>-2</v>
          </cell>
          <cell r="T77">
            <v>0</v>
          </cell>
        </row>
        <row r="78">
          <cell r="P78">
            <v>9.7799999999997667E-2</v>
          </cell>
          <cell r="Q78">
            <v>-3</v>
          </cell>
          <cell r="T78">
            <v>0</v>
          </cell>
        </row>
        <row r="79">
          <cell r="P79">
            <v>-2.1026999999999987</v>
          </cell>
          <cell r="Q79">
            <v>-7</v>
          </cell>
          <cell r="T79" t="str">
            <v>сн.опт</v>
          </cell>
        </row>
        <row r="80">
          <cell r="P80">
            <v>-0.94540000000000113</v>
          </cell>
          <cell r="Q80">
            <v>-4</v>
          </cell>
          <cell r="T80">
            <v>0</v>
          </cell>
        </row>
        <row r="81">
          <cell r="P81">
            <v>-0.24450000000000083</v>
          </cell>
          <cell r="Q81">
            <v>-2</v>
          </cell>
          <cell r="T81">
            <v>0</v>
          </cell>
        </row>
        <row r="82">
          <cell r="P82">
            <v>0.30154999999999799</v>
          </cell>
          <cell r="Q82">
            <v>10</v>
          </cell>
          <cell r="T82" t="str">
            <v>уточ.режима</v>
          </cell>
        </row>
        <row r="83">
          <cell r="P83">
            <v>-0.21189999999999998</v>
          </cell>
          <cell r="Q83">
            <v>0</v>
          </cell>
          <cell r="T83">
            <v>0</v>
          </cell>
        </row>
        <row r="84">
          <cell r="P84">
            <v>-0.52160000000000029</v>
          </cell>
          <cell r="Q84">
            <v>-1</v>
          </cell>
          <cell r="T84">
            <v>0</v>
          </cell>
        </row>
        <row r="85">
          <cell r="P85">
            <v>0.5460499999999997</v>
          </cell>
          <cell r="Q85">
            <v>2</v>
          </cell>
          <cell r="T85">
            <v>0</v>
          </cell>
        </row>
        <row r="86">
          <cell r="P86">
            <v>5.8028000000000004</v>
          </cell>
          <cell r="Q86">
            <v>9</v>
          </cell>
          <cell r="T86" t="str">
            <v>опт</v>
          </cell>
        </row>
        <row r="87">
          <cell r="P87">
            <v>-0.85575000000000911</v>
          </cell>
          <cell r="Q87">
            <v>-6</v>
          </cell>
          <cell r="T87">
            <v>0</v>
          </cell>
        </row>
        <row r="88">
          <cell r="P88">
            <v>-0.54605000000000148</v>
          </cell>
          <cell r="Q88">
            <v>-1</v>
          </cell>
          <cell r="T88">
            <v>0</v>
          </cell>
        </row>
        <row r="89">
          <cell r="P89">
            <v>3.2437000000000147</v>
          </cell>
          <cell r="Q89">
            <v>43</v>
          </cell>
          <cell r="T89" t="str">
            <v>опт</v>
          </cell>
        </row>
        <row r="90">
          <cell r="P90">
            <v>-0.65200000000000102</v>
          </cell>
          <cell r="Q90">
            <v>-5</v>
          </cell>
          <cell r="T90">
            <v>0</v>
          </cell>
        </row>
        <row r="91">
          <cell r="P91">
            <v>6.5199999999999925E-2</v>
          </cell>
          <cell r="Q91">
            <v>-2</v>
          </cell>
          <cell r="T91">
            <v>0</v>
          </cell>
        </row>
        <row r="92">
          <cell r="P92">
            <v>-1.0431999999999952</v>
          </cell>
          <cell r="Q92">
            <v>-25</v>
          </cell>
          <cell r="T92" t="str">
            <v>сн.опт</v>
          </cell>
        </row>
        <row r="93">
          <cell r="P93">
            <v>-1.1410000000000018</v>
          </cell>
          <cell r="Q93">
            <v>-5</v>
          </cell>
          <cell r="T93" t="str">
            <v>сн.грп</v>
          </cell>
        </row>
        <row r="94">
          <cell r="P94">
            <v>0.83944999999999936</v>
          </cell>
          <cell r="Q94">
            <v>1</v>
          </cell>
          <cell r="T94">
            <v>0</v>
          </cell>
        </row>
        <row r="95">
          <cell r="P95">
            <v>1.0024500000000032</v>
          </cell>
          <cell r="Q95">
            <v>18</v>
          </cell>
          <cell r="T95">
            <v>0</v>
          </cell>
        </row>
        <row r="96">
          <cell r="P96">
            <v>0.26894999999999847</v>
          </cell>
          <cell r="Q96">
            <v>-3</v>
          </cell>
          <cell r="T96">
            <v>0</v>
          </cell>
        </row>
        <row r="97">
          <cell r="P97">
            <v>4.3194999999999997</v>
          </cell>
          <cell r="Q97">
            <v>19</v>
          </cell>
          <cell r="T97" t="str">
            <v>опт</v>
          </cell>
        </row>
        <row r="98">
          <cell r="P98">
            <v>-0.37490000000000112</v>
          </cell>
          <cell r="Q98">
            <v>0</v>
          </cell>
          <cell r="T98">
            <v>0</v>
          </cell>
        </row>
        <row r="99">
          <cell r="P99">
            <v>3.3659499999999998</v>
          </cell>
          <cell r="Q99">
            <v>21</v>
          </cell>
          <cell r="T99" t="str">
            <v>прс</v>
          </cell>
        </row>
        <row r="100">
          <cell r="P100">
            <v>0.18744999999999756</v>
          </cell>
          <cell r="Q100">
            <v>-12</v>
          </cell>
          <cell r="T100" t="str">
            <v>сн.опт</v>
          </cell>
        </row>
        <row r="101">
          <cell r="P101">
            <v>-0.62754999999999672</v>
          </cell>
          <cell r="Q101">
            <v>0</v>
          </cell>
          <cell r="T101">
            <v>0</v>
          </cell>
        </row>
        <row r="102">
          <cell r="P102">
            <v>-1.3365999999999998</v>
          </cell>
          <cell r="Q102">
            <v>-6</v>
          </cell>
          <cell r="T102" t="str">
            <v>уточ.режима</v>
          </cell>
        </row>
        <row r="103">
          <cell r="P103">
            <v>0</v>
          </cell>
          <cell r="Q103">
            <v>0</v>
          </cell>
          <cell r="T103">
            <v>0</v>
          </cell>
        </row>
        <row r="104">
          <cell r="P104">
            <v>-0.88834999999999997</v>
          </cell>
          <cell r="Q104">
            <v>-7</v>
          </cell>
          <cell r="T104">
            <v>0</v>
          </cell>
        </row>
        <row r="105">
          <cell r="P105">
            <v>0.49714999999999865</v>
          </cell>
          <cell r="Q105">
            <v>-1</v>
          </cell>
          <cell r="T105">
            <v>0</v>
          </cell>
        </row>
        <row r="106">
          <cell r="P106">
            <v>-4.8900000000001942E-2</v>
          </cell>
          <cell r="Q106">
            <v>-2</v>
          </cell>
          <cell r="T106">
            <v>0</v>
          </cell>
        </row>
        <row r="107">
          <cell r="P107">
            <v>0.33415000000000283</v>
          </cell>
          <cell r="Q107">
            <v>0</v>
          </cell>
          <cell r="T107">
            <v>0</v>
          </cell>
        </row>
        <row r="108">
          <cell r="P108">
            <v>-0.19560000000000066</v>
          </cell>
          <cell r="Q108">
            <v>0</v>
          </cell>
          <cell r="T108">
            <v>0</v>
          </cell>
        </row>
        <row r="109">
          <cell r="P109">
            <v>-1.4425500000000024</v>
          </cell>
          <cell r="Q109">
            <v>-5</v>
          </cell>
          <cell r="T109" t="str">
            <v>уточ.режима</v>
          </cell>
        </row>
        <row r="110">
          <cell r="P110">
            <v>9.7799999999980791E-2</v>
          </cell>
          <cell r="Q110">
            <v>2</v>
          </cell>
          <cell r="T110">
            <v>0</v>
          </cell>
        </row>
        <row r="111">
          <cell r="P111">
            <v>1.0187500000000003</v>
          </cell>
          <cell r="Q111">
            <v>-5</v>
          </cell>
          <cell r="T111" t="str">
            <v>уточ.режима</v>
          </cell>
        </row>
        <row r="112">
          <cell r="P112">
            <v>0.22820000000000107</v>
          </cell>
          <cell r="Q112">
            <v>0</v>
          </cell>
          <cell r="T112">
            <v>0</v>
          </cell>
        </row>
        <row r="113">
          <cell r="P113">
            <v>0</v>
          </cell>
          <cell r="Q113">
            <v>0</v>
          </cell>
          <cell r="T113">
            <v>0</v>
          </cell>
        </row>
        <row r="114">
          <cell r="P114">
            <v>-5.3056499999999982</v>
          </cell>
          <cell r="Q114">
            <v>-9</v>
          </cell>
          <cell r="T114" t="str">
            <v>уточ.режима</v>
          </cell>
        </row>
        <row r="115">
          <cell r="P115">
            <v>-2.5672499999999996</v>
          </cell>
          <cell r="Q115">
            <v>-5</v>
          </cell>
          <cell r="T115" t="str">
            <v>уточ.режима</v>
          </cell>
        </row>
        <row r="116">
          <cell r="P116">
            <v>0</v>
          </cell>
          <cell r="Q116">
            <v>0</v>
          </cell>
          <cell r="T116">
            <v>0</v>
          </cell>
        </row>
        <row r="117">
          <cell r="P117">
            <v>0.22819999999999796</v>
          </cell>
          <cell r="Q117">
            <v>0</v>
          </cell>
          <cell r="T117">
            <v>0</v>
          </cell>
        </row>
        <row r="118">
          <cell r="P118">
            <v>0.22820000000000107</v>
          </cell>
          <cell r="Q118">
            <v>4</v>
          </cell>
          <cell r="T118">
            <v>0</v>
          </cell>
        </row>
        <row r="119">
          <cell r="P119">
            <v>0</v>
          </cell>
          <cell r="Q119">
            <v>0</v>
          </cell>
          <cell r="T119">
            <v>0</v>
          </cell>
        </row>
        <row r="120">
          <cell r="P120">
            <v>1.6707499999999857</v>
          </cell>
          <cell r="Q120">
            <v>-4</v>
          </cell>
          <cell r="T120" t="str">
            <v>уточ.режима</v>
          </cell>
        </row>
        <row r="121">
          <cell r="P121">
            <v>1.0676500000000018</v>
          </cell>
          <cell r="Q121">
            <v>2</v>
          </cell>
          <cell r="T121" t="str">
            <v>уточ.режима</v>
          </cell>
        </row>
        <row r="122">
          <cell r="P122">
            <v>0.33415000000000306</v>
          </cell>
          <cell r="Q122">
            <v>0</v>
          </cell>
          <cell r="T122">
            <v>0</v>
          </cell>
        </row>
        <row r="123">
          <cell r="P123">
            <v>-0.63570000000000038</v>
          </cell>
          <cell r="Q123">
            <v>0</v>
          </cell>
          <cell r="T123">
            <v>0</v>
          </cell>
        </row>
        <row r="124">
          <cell r="P124">
            <v>0</v>
          </cell>
          <cell r="Q124">
            <v>0</v>
          </cell>
          <cell r="T124">
            <v>0</v>
          </cell>
        </row>
        <row r="125">
          <cell r="P125">
            <v>-1.3114000000000001</v>
          </cell>
          <cell r="Q125">
            <v>-2</v>
          </cell>
          <cell r="T125" t="str">
            <v>уточ.режима</v>
          </cell>
        </row>
        <row r="126">
          <cell r="P126">
            <v>0.56235000000000213</v>
          </cell>
          <cell r="Q126">
            <v>1</v>
          </cell>
          <cell r="T126">
            <v>0</v>
          </cell>
        </row>
        <row r="127">
          <cell r="P127">
            <v>0.3749000000000009</v>
          </cell>
          <cell r="Q127">
            <v>-1</v>
          </cell>
          <cell r="T127">
            <v>0</v>
          </cell>
        </row>
        <row r="128">
          <cell r="P128">
            <v>0.3178500000000124</v>
          </cell>
          <cell r="Q128">
            <v>-21</v>
          </cell>
          <cell r="T128" t="str">
            <v>уточ.режима</v>
          </cell>
        </row>
        <row r="129">
          <cell r="P129">
            <v>0.24449999999999994</v>
          </cell>
          <cell r="Q129">
            <v>0</v>
          </cell>
          <cell r="T129">
            <v>0</v>
          </cell>
        </row>
        <row r="130">
          <cell r="P130">
            <v>-0.47310000000000008</v>
          </cell>
          <cell r="Q130">
            <v>-1</v>
          </cell>
          <cell r="T130">
            <v>0</v>
          </cell>
        </row>
        <row r="131">
          <cell r="P131">
            <v>0</v>
          </cell>
          <cell r="Q131">
            <v>0</v>
          </cell>
          <cell r="T131">
            <v>0</v>
          </cell>
        </row>
        <row r="132">
          <cell r="P132">
            <v>2.3654999999999999</v>
          </cell>
          <cell r="Q132">
            <v>3</v>
          </cell>
          <cell r="T132" t="str">
            <v>уточ.режима</v>
          </cell>
        </row>
        <row r="133">
          <cell r="P133">
            <v>-1.5935999999999997</v>
          </cell>
          <cell r="Q133">
            <v>-2</v>
          </cell>
          <cell r="T133" t="str">
            <v>уточ.режима</v>
          </cell>
        </row>
        <row r="134">
          <cell r="P134">
            <v>0</v>
          </cell>
          <cell r="Q134">
            <v>0</v>
          </cell>
          <cell r="T134">
            <v>0</v>
          </cell>
        </row>
        <row r="135">
          <cell r="P135">
            <v>-0.89649999999999563</v>
          </cell>
          <cell r="Q135">
            <v>0</v>
          </cell>
          <cell r="T135">
            <v>0</v>
          </cell>
        </row>
        <row r="136">
          <cell r="P136">
            <v>-0.35045000000000037</v>
          </cell>
          <cell r="Q136">
            <v>-2</v>
          </cell>
          <cell r="T136">
            <v>0</v>
          </cell>
        </row>
        <row r="137">
          <cell r="P137">
            <v>0</v>
          </cell>
          <cell r="Q137">
            <v>0</v>
          </cell>
          <cell r="T137">
            <v>0</v>
          </cell>
        </row>
        <row r="138">
          <cell r="P138">
            <v>10.252699999999994</v>
          </cell>
          <cell r="Q138">
            <v>96</v>
          </cell>
          <cell r="T138" t="str">
            <v>грп</v>
          </cell>
        </row>
        <row r="139">
          <cell r="P139">
            <v>-1.2062000000000026</v>
          </cell>
          <cell r="Q139">
            <v>-3</v>
          </cell>
          <cell r="T139" t="str">
            <v>уточ.режима</v>
          </cell>
        </row>
        <row r="140">
          <cell r="P140">
            <v>-0.2200500000000023</v>
          </cell>
          <cell r="Q140">
            <v>-3</v>
          </cell>
          <cell r="T140">
            <v>0</v>
          </cell>
        </row>
        <row r="141">
          <cell r="P141">
            <v>9.7800000000000331E-2</v>
          </cell>
          <cell r="Q141">
            <v>-2</v>
          </cell>
          <cell r="T141">
            <v>0</v>
          </cell>
        </row>
        <row r="142">
          <cell r="P142">
            <v>0</v>
          </cell>
          <cell r="Q142">
            <v>0</v>
          </cell>
          <cell r="T142">
            <v>0</v>
          </cell>
        </row>
        <row r="143">
          <cell r="P143">
            <v>0.13854999999999951</v>
          </cell>
          <cell r="Q143">
            <v>0</v>
          </cell>
          <cell r="T143">
            <v>0</v>
          </cell>
        </row>
        <row r="144">
          <cell r="P144">
            <v>0.39120000000000033</v>
          </cell>
          <cell r="Q144">
            <v>0</v>
          </cell>
          <cell r="T144">
            <v>0</v>
          </cell>
        </row>
        <row r="145">
          <cell r="P145">
            <v>-1.9722999999999984</v>
          </cell>
          <cell r="Q145">
            <v>0</v>
          </cell>
          <cell r="T145" t="str">
            <v>уточ.режима</v>
          </cell>
        </row>
        <row r="146">
          <cell r="P146">
            <v>-0.45640000000000214</v>
          </cell>
          <cell r="Q146">
            <v>0</v>
          </cell>
          <cell r="T146">
            <v>0</v>
          </cell>
        </row>
        <row r="147">
          <cell r="P147">
            <v>-4.1157499999999976</v>
          </cell>
          <cell r="Q147">
            <v>-2</v>
          </cell>
          <cell r="T147" t="str">
            <v>уточ.режима</v>
          </cell>
        </row>
        <row r="148">
          <cell r="P148">
            <v>2.8199000000000005</v>
          </cell>
          <cell r="Q148">
            <v>1</v>
          </cell>
          <cell r="T148" t="str">
            <v>уточ.режима</v>
          </cell>
        </row>
        <row r="149">
          <cell r="P149">
            <v>0.45639999999999681</v>
          </cell>
          <cell r="Q149">
            <v>2</v>
          </cell>
          <cell r="T149">
            <v>0</v>
          </cell>
        </row>
        <row r="150">
          <cell r="P150">
            <v>0.91280000000000427</v>
          </cell>
          <cell r="Q150">
            <v>1</v>
          </cell>
          <cell r="T150">
            <v>0</v>
          </cell>
        </row>
        <row r="151">
          <cell r="P151">
            <v>-1.5158999999999985</v>
          </cell>
          <cell r="Q151">
            <v>-6</v>
          </cell>
          <cell r="T151" t="str">
            <v>сн.грп</v>
          </cell>
        </row>
        <row r="152">
          <cell r="P152">
            <v>0.14669999999999561</v>
          </cell>
          <cell r="Q152">
            <v>1</v>
          </cell>
          <cell r="T152">
            <v>0</v>
          </cell>
        </row>
        <row r="153">
          <cell r="P153">
            <v>0.75794999999999391</v>
          </cell>
          <cell r="Q153">
            <v>0</v>
          </cell>
          <cell r="T153">
            <v>0</v>
          </cell>
        </row>
        <row r="154">
          <cell r="P154">
            <v>0.48900000000000077</v>
          </cell>
          <cell r="Q154">
            <v>2</v>
          </cell>
          <cell r="T154">
            <v>0</v>
          </cell>
        </row>
        <row r="155">
          <cell r="P155">
            <v>-0.70089999999999986</v>
          </cell>
          <cell r="Q155">
            <v>-3</v>
          </cell>
          <cell r="T155">
            <v>0</v>
          </cell>
        </row>
        <row r="156">
          <cell r="P156">
            <v>0.47269999999999834</v>
          </cell>
          <cell r="Q156">
            <v>0</v>
          </cell>
          <cell r="T156">
            <v>0</v>
          </cell>
        </row>
        <row r="157">
          <cell r="P157">
            <v>-1.1328500000000012</v>
          </cell>
          <cell r="Q157">
            <v>-6</v>
          </cell>
          <cell r="T157" t="str">
            <v>вода грп</v>
          </cell>
        </row>
        <row r="158">
          <cell r="P158">
            <v>-1.3610500000000059</v>
          </cell>
          <cell r="Q158">
            <v>-20</v>
          </cell>
          <cell r="T158" t="str">
            <v>сн.грп</v>
          </cell>
        </row>
        <row r="159">
          <cell r="P159">
            <v>-0.26079999999999437</v>
          </cell>
          <cell r="Q159">
            <v>-15</v>
          </cell>
          <cell r="T159" t="str">
            <v>сн.грп</v>
          </cell>
        </row>
        <row r="160">
          <cell r="P160">
            <v>-9.7800000000003884E-2</v>
          </cell>
          <cell r="Q160">
            <v>-2</v>
          </cell>
          <cell r="T160">
            <v>0</v>
          </cell>
        </row>
        <row r="161">
          <cell r="P161">
            <v>0.62755000000000827</v>
          </cell>
          <cell r="Q161">
            <v>7</v>
          </cell>
          <cell r="T161">
            <v>0</v>
          </cell>
        </row>
        <row r="162">
          <cell r="P162">
            <v>1.0106000000000011</v>
          </cell>
          <cell r="Q162">
            <v>0</v>
          </cell>
          <cell r="T162">
            <v>0</v>
          </cell>
        </row>
        <row r="163">
          <cell r="P163">
            <v>0</v>
          </cell>
          <cell r="Q163">
            <v>0</v>
          </cell>
          <cell r="T163">
            <v>0</v>
          </cell>
        </row>
        <row r="164">
          <cell r="P164">
            <v>0.21190000000000087</v>
          </cell>
          <cell r="Q164">
            <v>1</v>
          </cell>
          <cell r="T164">
            <v>0</v>
          </cell>
        </row>
        <row r="165">
          <cell r="P165">
            <v>-1.0956000000000001</v>
          </cell>
          <cell r="Q165">
            <v>-3</v>
          </cell>
          <cell r="T165" t="str">
            <v>уточ.режима</v>
          </cell>
        </row>
        <row r="166">
          <cell r="P166">
            <v>0</v>
          </cell>
          <cell r="Q166">
            <v>0</v>
          </cell>
          <cell r="T166" t="str">
            <v>уточ.режима</v>
          </cell>
        </row>
        <row r="167">
          <cell r="P167">
            <v>0</v>
          </cell>
          <cell r="Q167">
            <v>0</v>
          </cell>
          <cell r="T167">
            <v>0</v>
          </cell>
        </row>
        <row r="168">
          <cell r="P168">
            <v>-3.4610999999999996</v>
          </cell>
          <cell r="Q168">
            <v>-7</v>
          </cell>
          <cell r="T168" t="str">
            <v>уточ.режима</v>
          </cell>
        </row>
        <row r="169">
          <cell r="P169">
            <v>0</v>
          </cell>
          <cell r="Q169">
            <v>0</v>
          </cell>
          <cell r="T169">
            <v>0</v>
          </cell>
        </row>
        <row r="170">
          <cell r="P170">
            <v>0.46455000000000091</v>
          </cell>
          <cell r="Q170">
            <v>0</v>
          </cell>
          <cell r="T170">
            <v>0</v>
          </cell>
        </row>
        <row r="171">
          <cell r="P171">
            <v>2.200499999999999</v>
          </cell>
          <cell r="Q171">
            <v>0</v>
          </cell>
          <cell r="T171" t="str">
            <v>уточ.режима</v>
          </cell>
        </row>
        <row r="172">
          <cell r="P172">
            <v>-9.780000000000344E-2</v>
          </cell>
          <cell r="Q172">
            <v>-2</v>
          </cell>
          <cell r="T172">
            <v>0</v>
          </cell>
        </row>
        <row r="173">
          <cell r="P173">
            <v>-1.4425499999999998</v>
          </cell>
          <cell r="Q173">
            <v>-3</v>
          </cell>
          <cell r="T173" t="str">
            <v>уточ.режима</v>
          </cell>
        </row>
        <row r="174">
          <cell r="P174">
            <v>0</v>
          </cell>
          <cell r="Q174">
            <v>0</v>
          </cell>
          <cell r="T174">
            <v>0</v>
          </cell>
        </row>
        <row r="175">
          <cell r="P175">
            <v>0.42329999999999757</v>
          </cell>
          <cell r="Q175">
            <v>0</v>
          </cell>
          <cell r="T175">
            <v>0</v>
          </cell>
        </row>
        <row r="176">
          <cell r="P176">
            <v>-0.31785000000000041</v>
          </cell>
          <cell r="Q176">
            <v>1</v>
          </cell>
          <cell r="T176">
            <v>0</v>
          </cell>
        </row>
        <row r="177">
          <cell r="P177">
            <v>0.28525000000000111</v>
          </cell>
          <cell r="Q177">
            <v>-1</v>
          </cell>
          <cell r="T177">
            <v>0</v>
          </cell>
        </row>
        <row r="178">
          <cell r="P178">
            <v>0.96984999999999788</v>
          </cell>
          <cell r="Q178">
            <v>13</v>
          </cell>
          <cell r="T178" t="str">
            <v>прс</v>
          </cell>
        </row>
        <row r="179">
          <cell r="P179">
            <v>-0.40670000000000028</v>
          </cell>
          <cell r="Q179">
            <v>-1</v>
          </cell>
          <cell r="T179">
            <v>0</v>
          </cell>
        </row>
        <row r="180">
          <cell r="P180">
            <v>-0.17930000000000046</v>
          </cell>
          <cell r="Q180">
            <v>-1</v>
          </cell>
          <cell r="T180">
            <v>0</v>
          </cell>
        </row>
        <row r="181">
          <cell r="P181">
            <v>-0.22820000000000107</v>
          </cell>
          <cell r="Q181">
            <v>-4</v>
          </cell>
          <cell r="T181">
            <v>0</v>
          </cell>
        </row>
        <row r="182">
          <cell r="P182">
            <v>-0.3423000000000016</v>
          </cell>
          <cell r="Q182">
            <v>0</v>
          </cell>
          <cell r="T182">
            <v>0</v>
          </cell>
        </row>
        <row r="183">
          <cell r="P183">
            <v>-0.11410000000000053</v>
          </cell>
          <cell r="Q183">
            <v>-2</v>
          </cell>
          <cell r="T183">
            <v>0</v>
          </cell>
        </row>
        <row r="184">
          <cell r="P184">
            <v>8.1500000000001016E-2</v>
          </cell>
          <cell r="Q184">
            <v>1</v>
          </cell>
          <cell r="T184">
            <v>0</v>
          </cell>
        </row>
        <row r="185">
          <cell r="P185">
            <v>-1.6300000000000008</v>
          </cell>
          <cell r="Q185">
            <v>0</v>
          </cell>
          <cell r="T185" t="str">
            <v>уточ.режима</v>
          </cell>
        </row>
        <row r="186">
          <cell r="P186">
            <v>-5.1833999999999989</v>
          </cell>
          <cell r="Q186">
            <v>-16</v>
          </cell>
          <cell r="T186" t="str">
            <v>сн.грп</v>
          </cell>
        </row>
        <row r="187">
          <cell r="P187">
            <v>-0.17930000000000179</v>
          </cell>
          <cell r="Q187">
            <v>0</v>
          </cell>
          <cell r="T187">
            <v>0</v>
          </cell>
        </row>
        <row r="188">
          <cell r="P188">
            <v>-0.17079999999999917</v>
          </cell>
          <cell r="Q188">
            <v>2</v>
          </cell>
          <cell r="T188">
            <v>0</v>
          </cell>
        </row>
        <row r="189">
          <cell r="P189">
            <v>0</v>
          </cell>
          <cell r="Q189">
            <v>0</v>
          </cell>
          <cell r="T189">
            <v>0</v>
          </cell>
        </row>
        <row r="190">
          <cell r="P190">
            <v>-0.44009999999999927</v>
          </cell>
          <cell r="Q190">
            <v>0</v>
          </cell>
          <cell r="T190">
            <v>0</v>
          </cell>
        </row>
        <row r="191">
          <cell r="P191">
            <v>-0.97800000000000242</v>
          </cell>
          <cell r="Q191">
            <v>0</v>
          </cell>
          <cell r="T191">
            <v>0</v>
          </cell>
        </row>
        <row r="192">
          <cell r="P192">
            <v>-0.16299999999999937</v>
          </cell>
          <cell r="Q192">
            <v>0</v>
          </cell>
          <cell r="T192">
            <v>0</v>
          </cell>
        </row>
        <row r="193">
          <cell r="P193">
            <v>-0.44009999999999927</v>
          </cell>
          <cell r="Q193">
            <v>2</v>
          </cell>
          <cell r="T193">
            <v>0</v>
          </cell>
        </row>
        <row r="194">
          <cell r="P194">
            <v>-0.19560000000000155</v>
          </cell>
          <cell r="Q194">
            <v>-2</v>
          </cell>
          <cell r="T194">
            <v>0</v>
          </cell>
        </row>
        <row r="195">
          <cell r="P195">
            <v>0</v>
          </cell>
          <cell r="Q195">
            <v>0</v>
          </cell>
          <cell r="T195">
            <v>0</v>
          </cell>
        </row>
        <row r="196">
          <cell r="P196">
            <v>-0.3586000000000098</v>
          </cell>
          <cell r="Q196">
            <v>-11</v>
          </cell>
          <cell r="T196" t="str">
            <v>сн.прс</v>
          </cell>
        </row>
        <row r="197">
          <cell r="P197">
            <v>-1.6299999999999759E-2</v>
          </cell>
          <cell r="Q197">
            <v>1</v>
          </cell>
          <cell r="T197">
            <v>0</v>
          </cell>
        </row>
        <row r="198">
          <cell r="P198">
            <v>0.11410000000000053</v>
          </cell>
          <cell r="Q198">
            <v>2</v>
          </cell>
          <cell r="T198">
            <v>0</v>
          </cell>
        </row>
        <row r="199">
          <cell r="P199">
            <v>0</v>
          </cell>
          <cell r="Q199">
            <v>0</v>
          </cell>
          <cell r="T199">
            <v>0</v>
          </cell>
        </row>
        <row r="200">
          <cell r="P200">
            <v>5.1240000000002173E-2</v>
          </cell>
          <cell r="Q200">
            <v>2</v>
          </cell>
          <cell r="T200">
            <v>0</v>
          </cell>
        </row>
        <row r="201">
          <cell r="P201">
            <v>0.29339999999999922</v>
          </cell>
          <cell r="Q201">
            <v>2</v>
          </cell>
          <cell r="T201">
            <v>0</v>
          </cell>
        </row>
        <row r="202">
          <cell r="P202">
            <v>0.51345000000000152</v>
          </cell>
          <cell r="Q202">
            <v>0</v>
          </cell>
          <cell r="T202">
            <v>0</v>
          </cell>
        </row>
        <row r="203">
          <cell r="P203">
            <v>-0.66830000000000611</v>
          </cell>
          <cell r="Q203">
            <v>0</v>
          </cell>
          <cell r="T203">
            <v>0</v>
          </cell>
        </row>
        <row r="204">
          <cell r="P204">
            <v>1.2714000000000019</v>
          </cell>
          <cell r="Q204">
            <v>0</v>
          </cell>
          <cell r="T204">
            <v>0</v>
          </cell>
        </row>
        <row r="205">
          <cell r="P205">
            <v>0.80684999999999896</v>
          </cell>
          <cell r="Q205">
            <v>0</v>
          </cell>
          <cell r="T205">
            <v>0</v>
          </cell>
        </row>
        <row r="206">
          <cell r="P206">
            <v>-0.60310000000000752</v>
          </cell>
          <cell r="Q206">
            <v>0</v>
          </cell>
          <cell r="T206">
            <v>0</v>
          </cell>
        </row>
        <row r="207">
          <cell r="P207">
            <v>-0.32600000000000184</v>
          </cell>
          <cell r="Q207">
            <v>-4</v>
          </cell>
          <cell r="T207">
            <v>0</v>
          </cell>
        </row>
        <row r="208">
          <cell r="P208">
            <v>0</v>
          </cell>
          <cell r="Q208">
            <v>0</v>
          </cell>
          <cell r="T208">
            <v>0</v>
          </cell>
        </row>
        <row r="209">
          <cell r="P209">
            <v>0</v>
          </cell>
          <cell r="Q209">
            <v>0</v>
          </cell>
          <cell r="T209">
            <v>0</v>
          </cell>
        </row>
        <row r="210">
          <cell r="P210">
            <v>0</v>
          </cell>
          <cell r="Q210">
            <v>0</v>
          </cell>
          <cell r="T210">
            <v>0</v>
          </cell>
        </row>
        <row r="211">
          <cell r="P211">
            <v>0.63570000000000082</v>
          </cell>
          <cell r="Q211">
            <v>-2</v>
          </cell>
          <cell r="T211">
            <v>0</v>
          </cell>
        </row>
        <row r="212">
          <cell r="P212">
            <v>0.96169999999999334</v>
          </cell>
          <cell r="Q212">
            <v>-17</v>
          </cell>
          <cell r="T212" t="str">
            <v>уточ.режима</v>
          </cell>
        </row>
        <row r="213">
          <cell r="P213">
            <v>7.3350000000003135E-2</v>
          </cell>
          <cell r="Q213">
            <v>1</v>
          </cell>
          <cell r="T213">
            <v>0</v>
          </cell>
        </row>
        <row r="214">
          <cell r="P214">
            <v>0.44824999999999982</v>
          </cell>
          <cell r="Q214">
            <v>0</v>
          </cell>
          <cell r="T214">
            <v>0</v>
          </cell>
        </row>
        <row r="215">
          <cell r="P215">
            <v>-0.45640000000000036</v>
          </cell>
          <cell r="Q215">
            <v>-2</v>
          </cell>
          <cell r="T215">
            <v>0</v>
          </cell>
        </row>
        <row r="216">
          <cell r="P216">
            <v>0.8964999999999983</v>
          </cell>
          <cell r="Q216">
            <v>10</v>
          </cell>
          <cell r="T216" t="str">
            <v>прс</v>
          </cell>
        </row>
        <row r="217">
          <cell r="P217">
            <v>0</v>
          </cell>
          <cell r="Q217">
            <v>0</v>
          </cell>
          <cell r="T217">
            <v>0</v>
          </cell>
        </row>
        <row r="218">
          <cell r="P218">
            <v>0</v>
          </cell>
          <cell r="Q218">
            <v>0</v>
          </cell>
          <cell r="T218">
            <v>0</v>
          </cell>
        </row>
        <row r="219">
          <cell r="P219">
            <v>-8.1500000000000572E-2</v>
          </cell>
          <cell r="Q219">
            <v>0</v>
          </cell>
          <cell r="T219">
            <v>0</v>
          </cell>
        </row>
        <row r="220">
          <cell r="P220">
            <v>-1.621850000000002</v>
          </cell>
          <cell r="Q220">
            <v>-12</v>
          </cell>
          <cell r="T220" t="str">
            <v>уточ.режима</v>
          </cell>
        </row>
        <row r="221">
          <cell r="P221">
            <v>6.5199999999999925E-2</v>
          </cell>
          <cell r="Q221">
            <v>0</v>
          </cell>
          <cell r="T221">
            <v>0</v>
          </cell>
        </row>
        <row r="222">
          <cell r="P222">
            <v>-0.22005000000000052</v>
          </cell>
          <cell r="Q222">
            <v>0</v>
          </cell>
          <cell r="T222">
            <v>0</v>
          </cell>
        </row>
        <row r="223">
          <cell r="P223">
            <v>0</v>
          </cell>
          <cell r="Q223">
            <v>0</v>
          </cell>
          <cell r="T223">
            <v>0</v>
          </cell>
        </row>
        <row r="224">
          <cell r="P224">
            <v>-0.61939999999999884</v>
          </cell>
          <cell r="Q224">
            <v>-1</v>
          </cell>
          <cell r="T224">
            <v>0</v>
          </cell>
        </row>
        <row r="225">
          <cell r="P225">
            <v>0</v>
          </cell>
          <cell r="Q225">
            <v>0</v>
          </cell>
          <cell r="T225">
            <v>0</v>
          </cell>
        </row>
        <row r="226">
          <cell r="P226">
            <v>-0.22819999999999929</v>
          </cell>
          <cell r="Q226">
            <v>1</v>
          </cell>
          <cell r="T226">
            <v>0</v>
          </cell>
        </row>
        <row r="227">
          <cell r="P227">
            <v>-0.14670000000000005</v>
          </cell>
          <cell r="Q227">
            <v>-2</v>
          </cell>
          <cell r="T227">
            <v>0</v>
          </cell>
        </row>
        <row r="228">
          <cell r="P228">
            <v>0.2770999999999999</v>
          </cell>
          <cell r="Q228">
            <v>0</v>
          </cell>
          <cell r="T228">
            <v>0</v>
          </cell>
        </row>
        <row r="229">
          <cell r="P229">
            <v>0.8557499999999969</v>
          </cell>
          <cell r="Q229">
            <v>3</v>
          </cell>
          <cell r="T229">
            <v>0</v>
          </cell>
        </row>
        <row r="230">
          <cell r="P230">
            <v>-0.12225000000000463</v>
          </cell>
          <cell r="Q230">
            <v>-3</v>
          </cell>
          <cell r="T230">
            <v>0</v>
          </cell>
        </row>
        <row r="231">
          <cell r="P231">
            <v>0.9617</v>
          </cell>
          <cell r="Q231">
            <v>0</v>
          </cell>
          <cell r="T231">
            <v>0</v>
          </cell>
        </row>
        <row r="232">
          <cell r="P232">
            <v>-0.58680000000000199</v>
          </cell>
          <cell r="Q232">
            <v>0</v>
          </cell>
          <cell r="T232">
            <v>0</v>
          </cell>
        </row>
        <row r="233">
          <cell r="P233">
            <v>0.32599999999999874</v>
          </cell>
          <cell r="Q233">
            <v>0</v>
          </cell>
          <cell r="T233">
            <v>0</v>
          </cell>
        </row>
        <row r="234">
          <cell r="P234">
            <v>0.5541999999999998</v>
          </cell>
          <cell r="Q234">
            <v>-20</v>
          </cell>
          <cell r="T234" t="str">
            <v>сн.грп</v>
          </cell>
        </row>
        <row r="235">
          <cell r="P235">
            <v>-5.7131499999999988</v>
          </cell>
          <cell r="Q235">
            <v>-11</v>
          </cell>
          <cell r="T235" t="str">
            <v>сн.грп</v>
          </cell>
        </row>
        <row r="236">
          <cell r="P236">
            <v>0</v>
          </cell>
          <cell r="Q236">
            <v>0</v>
          </cell>
          <cell r="T236">
            <v>0</v>
          </cell>
        </row>
        <row r="237">
          <cell r="P237">
            <v>-0.77424999999999944</v>
          </cell>
          <cell r="Q237">
            <v>0</v>
          </cell>
          <cell r="T237">
            <v>0</v>
          </cell>
        </row>
        <row r="238">
          <cell r="P238">
            <v>-1.0757999999999939</v>
          </cell>
          <cell r="Q238">
            <v>-12</v>
          </cell>
          <cell r="T238" t="str">
            <v>сн.опт</v>
          </cell>
        </row>
        <row r="239">
          <cell r="P239">
            <v>0.82315000000000005</v>
          </cell>
          <cell r="Q239">
            <v>4</v>
          </cell>
          <cell r="T239">
            <v>0</v>
          </cell>
        </row>
        <row r="240">
          <cell r="P240">
            <v>-0.79870000000000285</v>
          </cell>
          <cell r="Q240">
            <v>0</v>
          </cell>
          <cell r="T240">
            <v>0</v>
          </cell>
        </row>
        <row r="241">
          <cell r="P241">
            <v>0.383049999999999</v>
          </cell>
          <cell r="Q241">
            <v>0</v>
          </cell>
          <cell r="T241">
            <v>0</v>
          </cell>
        </row>
        <row r="242">
          <cell r="P242">
            <v>-0.58679999999999843</v>
          </cell>
          <cell r="Q242">
            <v>-9</v>
          </cell>
          <cell r="T242">
            <v>0</v>
          </cell>
        </row>
        <row r="243">
          <cell r="P243">
            <v>-0.97800000000000242</v>
          </cell>
          <cell r="Q243">
            <v>0</v>
          </cell>
          <cell r="T243">
            <v>0</v>
          </cell>
        </row>
        <row r="244">
          <cell r="P244">
            <v>-0.16299999999999981</v>
          </cell>
          <cell r="Q244">
            <v>0</v>
          </cell>
          <cell r="T244">
            <v>0</v>
          </cell>
        </row>
        <row r="245">
          <cell r="P245">
            <v>-0.31785000000000085</v>
          </cell>
          <cell r="Q245">
            <v>-3</v>
          </cell>
          <cell r="T245">
            <v>0</v>
          </cell>
        </row>
        <row r="246">
          <cell r="P246">
            <v>0</v>
          </cell>
          <cell r="Q246">
            <v>0</v>
          </cell>
          <cell r="T246">
            <v>0</v>
          </cell>
        </row>
        <row r="247">
          <cell r="P247">
            <v>0</v>
          </cell>
          <cell r="Q247">
            <v>0</v>
          </cell>
          <cell r="T247">
            <v>0</v>
          </cell>
        </row>
        <row r="248">
          <cell r="P248">
            <v>-2.3737999999999992</v>
          </cell>
          <cell r="Q248">
            <v>-2</v>
          </cell>
          <cell r="T248" t="str">
            <v>ипп</v>
          </cell>
        </row>
        <row r="249">
          <cell r="P249">
            <v>15.216049999999999</v>
          </cell>
          <cell r="Q249">
            <v>76</v>
          </cell>
          <cell r="T249" t="str">
            <v>грп</v>
          </cell>
        </row>
        <row r="250">
          <cell r="P250">
            <v>0.28524999999999956</v>
          </cell>
          <cell r="Q250">
            <v>-5</v>
          </cell>
          <cell r="T250">
            <v>0</v>
          </cell>
        </row>
        <row r="251">
          <cell r="P251">
            <v>-3.1290999999999993</v>
          </cell>
          <cell r="Q251">
            <v>-4</v>
          </cell>
          <cell r="T251" t="str">
            <v>уточ.режима</v>
          </cell>
        </row>
        <row r="252">
          <cell r="P252">
            <v>0</v>
          </cell>
          <cell r="Q252">
            <v>0</v>
          </cell>
          <cell r="T252">
            <v>0</v>
          </cell>
        </row>
        <row r="253">
          <cell r="P253">
            <v>-9.7799999999999887E-2</v>
          </cell>
          <cell r="Q253">
            <v>0</v>
          </cell>
          <cell r="T253">
            <v>0</v>
          </cell>
        </row>
        <row r="254">
          <cell r="P254">
            <v>-0.70550000000000068</v>
          </cell>
          <cell r="Q254">
            <v>-1</v>
          </cell>
          <cell r="T254">
            <v>0</v>
          </cell>
        </row>
        <row r="255">
          <cell r="P255">
            <v>0</v>
          </cell>
          <cell r="Q255">
            <v>0</v>
          </cell>
          <cell r="T255">
            <v>0</v>
          </cell>
        </row>
        <row r="256">
          <cell r="P256">
            <v>2.1414000000000004</v>
          </cell>
          <cell r="Q256">
            <v>3</v>
          </cell>
          <cell r="T256" t="str">
            <v>прс</v>
          </cell>
        </row>
        <row r="257">
          <cell r="P257">
            <v>0.99599999999999955</v>
          </cell>
          <cell r="Q257">
            <v>0</v>
          </cell>
          <cell r="T257" t="str">
            <v>уточ.режима</v>
          </cell>
        </row>
        <row r="258">
          <cell r="P258">
            <v>0.33199999999999985</v>
          </cell>
          <cell r="Q258">
            <v>0</v>
          </cell>
          <cell r="T258">
            <v>0</v>
          </cell>
        </row>
        <row r="259">
          <cell r="P259">
            <v>-0.52974999999999883</v>
          </cell>
          <cell r="Q259">
            <v>-13</v>
          </cell>
          <cell r="T259" t="str">
            <v>уточ.режима</v>
          </cell>
        </row>
        <row r="260">
          <cell r="P260">
            <v>0.34860000000000069</v>
          </cell>
          <cell r="Q260">
            <v>0</v>
          </cell>
          <cell r="T260">
            <v>0</v>
          </cell>
        </row>
        <row r="261">
          <cell r="P261">
            <v>0</v>
          </cell>
          <cell r="Q261">
            <v>0</v>
          </cell>
          <cell r="T261">
            <v>0</v>
          </cell>
        </row>
        <row r="262">
          <cell r="P262">
            <v>-0.91300000000000026</v>
          </cell>
          <cell r="Q262">
            <v>-1</v>
          </cell>
          <cell r="T262">
            <v>0</v>
          </cell>
        </row>
        <row r="263">
          <cell r="P263">
            <v>-1.6137000000000032</v>
          </cell>
          <cell r="Q263">
            <v>0</v>
          </cell>
          <cell r="T263" t="str">
            <v>уточ.режима</v>
          </cell>
        </row>
        <row r="264">
          <cell r="P264">
            <v>-0.9698500000000041</v>
          </cell>
          <cell r="Q264">
            <v>-11</v>
          </cell>
          <cell r="T264" t="str">
            <v>сн.опт</v>
          </cell>
        </row>
        <row r="265">
          <cell r="P265">
            <v>0</v>
          </cell>
          <cell r="Q265">
            <v>0</v>
          </cell>
          <cell r="T265">
            <v>0</v>
          </cell>
        </row>
        <row r="266">
          <cell r="P266">
            <v>-5.2567499999999994</v>
          </cell>
          <cell r="Q266">
            <v>-15</v>
          </cell>
          <cell r="T266" t="str">
            <v>сн.грп</v>
          </cell>
        </row>
        <row r="267">
          <cell r="P267">
            <v>-0.18745000000000012</v>
          </cell>
          <cell r="Q267">
            <v>1</v>
          </cell>
          <cell r="T267">
            <v>0</v>
          </cell>
        </row>
        <row r="268">
          <cell r="P268">
            <v>-2.1516000000000002</v>
          </cell>
          <cell r="Q268">
            <v>-2</v>
          </cell>
          <cell r="T268" t="str">
            <v>вода.опт</v>
          </cell>
        </row>
        <row r="269">
          <cell r="P269">
            <v>-0.39120000000000044</v>
          </cell>
          <cell r="Q269">
            <v>1</v>
          </cell>
          <cell r="T269">
            <v>0</v>
          </cell>
        </row>
        <row r="270">
          <cell r="P270">
            <v>1.10025</v>
          </cell>
          <cell r="Q270">
            <v>-1</v>
          </cell>
          <cell r="T270">
            <v>0</v>
          </cell>
        </row>
        <row r="271">
          <cell r="P271">
            <v>0.18745000000000012</v>
          </cell>
          <cell r="Q271">
            <v>-2</v>
          </cell>
          <cell r="T271">
            <v>0</v>
          </cell>
        </row>
        <row r="272">
          <cell r="P272">
            <v>4.9144500000000049</v>
          </cell>
          <cell r="Q272">
            <v>162</v>
          </cell>
          <cell r="T272" t="str">
            <v>грп</v>
          </cell>
        </row>
        <row r="273">
          <cell r="P273">
            <v>-0.2607999999999997</v>
          </cell>
          <cell r="Q273">
            <v>-2</v>
          </cell>
          <cell r="T273">
            <v>0</v>
          </cell>
        </row>
        <row r="274">
          <cell r="P274">
            <v>-1.9722999999999997</v>
          </cell>
          <cell r="Q274">
            <v>-4</v>
          </cell>
          <cell r="T274" t="str">
            <v>сн.опт</v>
          </cell>
        </row>
        <row r="275">
          <cell r="P275">
            <v>-1.3447500000000012</v>
          </cell>
          <cell r="Q275">
            <v>-3</v>
          </cell>
          <cell r="T275" t="str">
            <v>уточ.режима</v>
          </cell>
        </row>
        <row r="276">
          <cell r="P276">
            <v>-2.5020500000000006</v>
          </cell>
          <cell r="Q276">
            <v>-2</v>
          </cell>
          <cell r="T276" t="str">
            <v>уточ.режима</v>
          </cell>
        </row>
        <row r="277">
          <cell r="P277">
            <v>-2.0212000000000003</v>
          </cell>
          <cell r="Q277">
            <v>-2</v>
          </cell>
          <cell r="T277" t="str">
            <v>уточ.режима</v>
          </cell>
        </row>
        <row r="278">
          <cell r="P278">
            <v>14.374999999999996</v>
          </cell>
          <cell r="Q278">
            <v>56</v>
          </cell>
          <cell r="T278" t="str">
            <v>грп</v>
          </cell>
        </row>
        <row r="279">
          <cell r="P279">
            <v>-0.53790000000000049</v>
          </cell>
          <cell r="Q279">
            <v>-3</v>
          </cell>
          <cell r="T279">
            <v>0</v>
          </cell>
        </row>
        <row r="280">
          <cell r="P280">
            <v>0.70550000000000068</v>
          </cell>
          <cell r="Q280">
            <v>1</v>
          </cell>
          <cell r="T280">
            <v>0</v>
          </cell>
        </row>
        <row r="281">
          <cell r="P281">
            <v>1.4751499999999989</v>
          </cell>
          <cell r="Q281">
            <v>3</v>
          </cell>
          <cell r="T281" t="str">
            <v>уточ.режима</v>
          </cell>
        </row>
        <row r="282">
          <cell r="P282">
            <v>1.0431999999999988</v>
          </cell>
          <cell r="Q282">
            <v>2</v>
          </cell>
          <cell r="T282" t="str">
            <v>уточ.режима</v>
          </cell>
        </row>
        <row r="283">
          <cell r="P283">
            <v>7.5957999999999988</v>
          </cell>
          <cell r="Q283">
            <v>-12</v>
          </cell>
          <cell r="T283" t="str">
            <v>грп</v>
          </cell>
        </row>
        <row r="284">
          <cell r="P284">
            <v>0</v>
          </cell>
          <cell r="Q284">
            <v>0</v>
          </cell>
          <cell r="T284">
            <v>0</v>
          </cell>
        </row>
        <row r="285">
          <cell r="P285">
            <v>-2.2249500000000033</v>
          </cell>
          <cell r="Q285">
            <v>-2</v>
          </cell>
          <cell r="T285" t="str">
            <v>ипп</v>
          </cell>
        </row>
        <row r="286">
          <cell r="P286">
            <v>0.187450000000001</v>
          </cell>
          <cell r="Q286">
            <v>1</v>
          </cell>
          <cell r="T286">
            <v>0</v>
          </cell>
        </row>
        <row r="287">
          <cell r="P287">
            <v>8.3000000000000185E-2</v>
          </cell>
          <cell r="Q287">
            <v>0</v>
          </cell>
          <cell r="T287">
            <v>0</v>
          </cell>
        </row>
        <row r="288">
          <cell r="P288">
            <v>0</v>
          </cell>
          <cell r="Q288">
            <v>0</v>
          </cell>
          <cell r="T288">
            <v>0</v>
          </cell>
        </row>
        <row r="289">
          <cell r="P289">
            <v>-0.5215999999999994</v>
          </cell>
          <cell r="Q289">
            <v>-1</v>
          </cell>
          <cell r="T289">
            <v>0</v>
          </cell>
        </row>
        <row r="290">
          <cell r="P290">
            <v>-2.3064500000000003</v>
          </cell>
          <cell r="Q290">
            <v>-6</v>
          </cell>
          <cell r="T290" t="str">
            <v>вода</v>
          </cell>
        </row>
        <row r="291">
          <cell r="P291">
            <v>2.9665999999999997</v>
          </cell>
          <cell r="Q291">
            <v>1</v>
          </cell>
          <cell r="T291" t="str">
            <v>уточ.режима</v>
          </cell>
        </row>
        <row r="292">
          <cell r="P292">
            <v>-0.1711500000000008</v>
          </cell>
          <cell r="Q292">
            <v>-2</v>
          </cell>
          <cell r="T292">
            <v>0</v>
          </cell>
        </row>
        <row r="293">
          <cell r="P293">
            <v>0.39119999999999955</v>
          </cell>
          <cell r="Q293">
            <v>-1</v>
          </cell>
          <cell r="T293">
            <v>0</v>
          </cell>
        </row>
        <row r="294">
          <cell r="P294">
            <v>0.71720000000000184</v>
          </cell>
          <cell r="Q294">
            <v>-4</v>
          </cell>
          <cell r="T294">
            <v>0</v>
          </cell>
        </row>
        <row r="295">
          <cell r="P295">
            <v>-2.0782499999999997</v>
          </cell>
          <cell r="Q295">
            <v>-5</v>
          </cell>
          <cell r="T295" t="str">
            <v>сн.опт</v>
          </cell>
        </row>
        <row r="296">
          <cell r="P296">
            <v>-2.1678999999999995</v>
          </cell>
          <cell r="Q296">
            <v>-7</v>
          </cell>
          <cell r="T296" t="str">
            <v>уточ.режима</v>
          </cell>
        </row>
        <row r="297">
          <cell r="P297">
            <v>-0.98614999999999498</v>
          </cell>
          <cell r="Q297">
            <v>-4</v>
          </cell>
          <cell r="T297" t="str">
            <v>уточ.режима</v>
          </cell>
        </row>
        <row r="298">
          <cell r="P298">
            <v>-0.96169999999999978</v>
          </cell>
          <cell r="Q298">
            <v>-6</v>
          </cell>
          <cell r="T298">
            <v>0</v>
          </cell>
        </row>
        <row r="299">
          <cell r="P299">
            <v>-0.29339999999999944</v>
          </cell>
          <cell r="Q299">
            <v>-6</v>
          </cell>
          <cell r="T299">
            <v>0</v>
          </cell>
        </row>
        <row r="300">
          <cell r="P300">
            <v>-0.21189999999999998</v>
          </cell>
          <cell r="Q300">
            <v>-3</v>
          </cell>
          <cell r="T300">
            <v>0</v>
          </cell>
        </row>
        <row r="301">
          <cell r="P301">
            <v>1.3447499999999986</v>
          </cell>
          <cell r="Q301">
            <v>0</v>
          </cell>
          <cell r="T301" t="str">
            <v>уточ.режима</v>
          </cell>
        </row>
        <row r="302">
          <cell r="P302">
            <v>19.144349999999999</v>
          </cell>
          <cell r="Q302">
            <v>29</v>
          </cell>
          <cell r="T302" t="str">
            <v>грп</v>
          </cell>
        </row>
        <row r="303">
          <cell r="P303">
            <v>0</v>
          </cell>
          <cell r="Q303">
            <v>0</v>
          </cell>
          <cell r="T303">
            <v>0</v>
          </cell>
        </row>
        <row r="304">
          <cell r="P304">
            <v>-0.17934000000000694</v>
          </cell>
          <cell r="Q304">
            <v>-7</v>
          </cell>
          <cell r="T304">
            <v>0</v>
          </cell>
        </row>
        <row r="305">
          <cell r="P305">
            <v>1.3528999999999969</v>
          </cell>
          <cell r="Q305">
            <v>-3</v>
          </cell>
          <cell r="T305">
            <v>0</v>
          </cell>
        </row>
        <row r="306">
          <cell r="P306">
            <v>-2.5183499999999999</v>
          </cell>
          <cell r="Q306">
            <v>-3</v>
          </cell>
          <cell r="T306" t="str">
            <v>вода</v>
          </cell>
        </row>
        <row r="307">
          <cell r="P307">
            <v>0.30969999999999942</v>
          </cell>
          <cell r="Q307">
            <v>2</v>
          </cell>
          <cell r="T307">
            <v>0</v>
          </cell>
        </row>
        <row r="308">
          <cell r="P308">
            <v>0</v>
          </cell>
          <cell r="Q308">
            <v>0</v>
          </cell>
          <cell r="T308">
            <v>0</v>
          </cell>
        </row>
        <row r="309">
          <cell r="P309">
            <v>0.48900000000000099</v>
          </cell>
          <cell r="Q309">
            <v>-1</v>
          </cell>
          <cell r="T309">
            <v>0</v>
          </cell>
        </row>
        <row r="310">
          <cell r="P310">
            <v>0.2607999999999997</v>
          </cell>
          <cell r="Q310">
            <v>-2</v>
          </cell>
          <cell r="T310">
            <v>0</v>
          </cell>
        </row>
        <row r="311">
          <cell r="P311">
            <v>-0.33415000000000017</v>
          </cell>
          <cell r="Q311">
            <v>-1</v>
          </cell>
          <cell r="T311">
            <v>0</v>
          </cell>
        </row>
        <row r="312">
          <cell r="P312">
            <v>0.72534999999999972</v>
          </cell>
          <cell r="Q312">
            <v>1</v>
          </cell>
          <cell r="T312">
            <v>0</v>
          </cell>
        </row>
        <row r="313">
          <cell r="P313">
            <v>-0.39119999999999777</v>
          </cell>
          <cell r="Q313">
            <v>-2</v>
          </cell>
          <cell r="T313" t="str">
            <v>уточ.режима</v>
          </cell>
        </row>
        <row r="314">
          <cell r="P314">
            <v>-1.7115000000000009</v>
          </cell>
          <cell r="Q314">
            <v>0</v>
          </cell>
          <cell r="T314" t="str">
            <v>уточ.режима</v>
          </cell>
        </row>
        <row r="315">
          <cell r="P315">
            <v>-4.9063000000000034</v>
          </cell>
          <cell r="Q315">
            <v>-22</v>
          </cell>
          <cell r="T315" t="str">
            <v>сн.грп</v>
          </cell>
        </row>
        <row r="316">
          <cell r="P316">
            <v>4.9144499999999987</v>
          </cell>
          <cell r="Q316">
            <v>9</v>
          </cell>
          <cell r="T316" t="str">
            <v>прс</v>
          </cell>
        </row>
        <row r="317">
          <cell r="P317">
            <v>-1.3936499999999974</v>
          </cell>
          <cell r="Q317">
            <v>2</v>
          </cell>
          <cell r="T317" t="str">
            <v>ипп</v>
          </cell>
        </row>
        <row r="318">
          <cell r="P318">
            <v>-2.5020500000000001</v>
          </cell>
          <cell r="Q318">
            <v>-4</v>
          </cell>
          <cell r="T318" t="str">
            <v>вода</v>
          </cell>
        </row>
        <row r="319">
          <cell r="P319">
            <v>0</v>
          </cell>
          <cell r="Q319">
            <v>0</v>
          </cell>
          <cell r="T319">
            <v>0</v>
          </cell>
        </row>
        <row r="320">
          <cell r="P320">
            <v>-2.5102000000000011</v>
          </cell>
          <cell r="Q320">
            <v>-4</v>
          </cell>
          <cell r="T320" t="str">
            <v>сн.грп</v>
          </cell>
        </row>
        <row r="321">
          <cell r="P321">
            <v>-5.2078499999999988</v>
          </cell>
          <cell r="Q321">
            <v>-11</v>
          </cell>
          <cell r="T321" t="str">
            <v>сн.грп</v>
          </cell>
        </row>
        <row r="322">
          <cell r="P322">
            <v>-0.8149999999999995</v>
          </cell>
          <cell r="Q322">
            <v>0</v>
          </cell>
          <cell r="T322">
            <v>0</v>
          </cell>
        </row>
        <row r="323">
          <cell r="P323">
            <v>-0.53790000000000138</v>
          </cell>
          <cell r="Q323">
            <v>0</v>
          </cell>
          <cell r="T323">
            <v>0</v>
          </cell>
        </row>
        <row r="324">
          <cell r="P324">
            <v>0.42379999999999995</v>
          </cell>
          <cell r="Q324">
            <v>0</v>
          </cell>
          <cell r="T324">
            <v>0</v>
          </cell>
        </row>
        <row r="325">
          <cell r="P325">
            <v>5.7050000000000267E-2</v>
          </cell>
          <cell r="Q325">
            <v>-1</v>
          </cell>
          <cell r="T325">
            <v>0</v>
          </cell>
        </row>
        <row r="326">
          <cell r="P326">
            <v>0.39934999999999832</v>
          </cell>
          <cell r="Q326">
            <v>-1</v>
          </cell>
          <cell r="T326">
            <v>0</v>
          </cell>
        </row>
        <row r="327">
          <cell r="P327">
            <v>-11.475200000000005</v>
          </cell>
          <cell r="Q327">
            <v>-52</v>
          </cell>
          <cell r="T327" t="str">
            <v>сн.грп</v>
          </cell>
        </row>
        <row r="328">
          <cell r="P328">
            <v>5.7376000000000049</v>
          </cell>
          <cell r="Q328">
            <v>28</v>
          </cell>
          <cell r="T328" t="str">
            <v>опт</v>
          </cell>
        </row>
        <row r="329">
          <cell r="P329">
            <v>1.1204999999999996</v>
          </cell>
          <cell r="Q329">
            <v>1</v>
          </cell>
          <cell r="T329" t="str">
            <v>уточ.режима</v>
          </cell>
        </row>
        <row r="330">
          <cell r="P330">
            <v>0.22004999999999963</v>
          </cell>
          <cell r="Q330">
            <v>-1</v>
          </cell>
          <cell r="T330">
            <v>0</v>
          </cell>
        </row>
        <row r="331">
          <cell r="P331">
            <v>1.1619999999999999</v>
          </cell>
          <cell r="Q331">
            <v>0</v>
          </cell>
          <cell r="T331" t="str">
            <v>уточ.режима</v>
          </cell>
        </row>
        <row r="332">
          <cell r="P332">
            <v>0</v>
          </cell>
          <cell r="Q332">
            <v>0</v>
          </cell>
          <cell r="T332">
            <v>0</v>
          </cell>
        </row>
        <row r="333">
          <cell r="P333">
            <v>1.173600000000004</v>
          </cell>
          <cell r="Q333">
            <v>-12</v>
          </cell>
          <cell r="T333" t="str">
            <v>сн.грп</v>
          </cell>
        </row>
        <row r="334">
          <cell r="P334">
            <v>0</v>
          </cell>
          <cell r="Q334">
            <v>0</v>
          </cell>
          <cell r="T334">
            <v>0</v>
          </cell>
        </row>
        <row r="335">
          <cell r="P335">
            <v>-0.36674999999999081</v>
          </cell>
          <cell r="Q335">
            <v>-15</v>
          </cell>
          <cell r="T335" t="str">
            <v>уточ.режима</v>
          </cell>
        </row>
        <row r="336">
          <cell r="P336">
            <v>0</v>
          </cell>
          <cell r="Q336">
            <v>0</v>
          </cell>
          <cell r="T336">
            <v>0</v>
          </cell>
        </row>
        <row r="337">
          <cell r="P337">
            <v>0.52160000000000029</v>
          </cell>
          <cell r="Q337">
            <v>0</v>
          </cell>
          <cell r="T337">
            <v>0</v>
          </cell>
        </row>
        <row r="338">
          <cell r="P338">
            <v>0.76610000000000378</v>
          </cell>
          <cell r="Q338">
            <v>0</v>
          </cell>
          <cell r="T338">
            <v>0</v>
          </cell>
        </row>
        <row r="339">
          <cell r="P339">
            <v>1.2225000000000001</v>
          </cell>
          <cell r="Q339">
            <v>-10</v>
          </cell>
          <cell r="T339" t="str">
            <v>уточ.режима</v>
          </cell>
        </row>
        <row r="340">
          <cell r="P340">
            <v>0.56234999999999813</v>
          </cell>
          <cell r="Q340">
            <v>-5</v>
          </cell>
          <cell r="T340">
            <v>0</v>
          </cell>
        </row>
        <row r="341">
          <cell r="P341">
            <v>-1.3040000000000067</v>
          </cell>
          <cell r="Q341">
            <v>-20</v>
          </cell>
          <cell r="T341" t="str">
            <v>сн.опт</v>
          </cell>
        </row>
        <row r="342">
          <cell r="P342">
            <v>-6.5199999999998592E-2</v>
          </cell>
          <cell r="Q342">
            <v>-2</v>
          </cell>
          <cell r="T342">
            <v>0</v>
          </cell>
        </row>
        <row r="343">
          <cell r="P343">
            <v>1.0920999999999996</v>
          </cell>
          <cell r="Q343">
            <v>11</v>
          </cell>
          <cell r="T343" t="str">
            <v>уточ.режима</v>
          </cell>
        </row>
        <row r="344">
          <cell r="P344">
            <v>0</v>
          </cell>
          <cell r="Q344">
            <v>0</v>
          </cell>
          <cell r="T344">
            <v>0</v>
          </cell>
        </row>
        <row r="345">
          <cell r="P345">
            <v>0.11619999999999919</v>
          </cell>
          <cell r="Q345">
            <v>-2</v>
          </cell>
          <cell r="T345">
            <v>0</v>
          </cell>
        </row>
        <row r="346">
          <cell r="P346">
            <v>0.65200000000000902</v>
          </cell>
          <cell r="Q346">
            <v>40</v>
          </cell>
          <cell r="T346" t="str">
            <v>уточ.режима</v>
          </cell>
        </row>
        <row r="347">
          <cell r="P347">
            <v>0.78240000000000087</v>
          </cell>
          <cell r="Q347">
            <v>0</v>
          </cell>
          <cell r="T347">
            <v>0</v>
          </cell>
        </row>
        <row r="348">
          <cell r="P348">
            <v>0</v>
          </cell>
          <cell r="Q348">
            <v>0</v>
          </cell>
          <cell r="T348">
            <v>0</v>
          </cell>
        </row>
        <row r="349">
          <cell r="P349">
            <v>1.0106000000000019</v>
          </cell>
          <cell r="Q349">
            <v>2</v>
          </cell>
          <cell r="T349">
            <v>0</v>
          </cell>
        </row>
        <row r="350">
          <cell r="P350">
            <v>-0.39119999999999733</v>
          </cell>
          <cell r="Q350">
            <v>-8</v>
          </cell>
          <cell r="T350">
            <v>0</v>
          </cell>
        </row>
        <row r="351">
          <cell r="P351">
            <v>0</v>
          </cell>
          <cell r="Q351">
            <v>0</v>
          </cell>
          <cell r="T351">
            <v>0</v>
          </cell>
        </row>
        <row r="352">
          <cell r="P352">
            <v>1.7595999999999989</v>
          </cell>
          <cell r="Q352">
            <v>2</v>
          </cell>
          <cell r="T352" t="str">
            <v>уточ.режима</v>
          </cell>
        </row>
        <row r="353">
          <cell r="P353">
            <v>9.9599999999998801E-2</v>
          </cell>
          <cell r="Q353">
            <v>0</v>
          </cell>
          <cell r="T353">
            <v>0</v>
          </cell>
        </row>
        <row r="354">
          <cell r="P354">
            <v>0.68890000000000118</v>
          </cell>
          <cell r="Q354">
            <v>1</v>
          </cell>
          <cell r="T354">
            <v>0</v>
          </cell>
        </row>
        <row r="355">
          <cell r="P355">
            <v>-0.26895000000000202</v>
          </cell>
          <cell r="Q355">
            <v>-1</v>
          </cell>
          <cell r="T355">
            <v>0</v>
          </cell>
        </row>
        <row r="356">
          <cell r="P356">
            <v>1.6463000000000001</v>
          </cell>
          <cell r="Q356">
            <v>-2</v>
          </cell>
          <cell r="T356" t="str">
            <v>уточ.режима</v>
          </cell>
        </row>
        <row r="357">
          <cell r="P357">
            <v>0</v>
          </cell>
          <cell r="Q357">
            <v>0</v>
          </cell>
          <cell r="T357">
            <v>0</v>
          </cell>
        </row>
        <row r="358">
          <cell r="P358">
            <v>-1.7929999999999993</v>
          </cell>
          <cell r="Q358">
            <v>-2</v>
          </cell>
          <cell r="T358" t="str">
            <v>ипп</v>
          </cell>
        </row>
        <row r="359">
          <cell r="P359">
            <v>0.88020000000000032</v>
          </cell>
          <cell r="Q359">
            <v>2</v>
          </cell>
          <cell r="T359">
            <v>0</v>
          </cell>
        </row>
        <row r="360">
          <cell r="P360">
            <v>-2.665049999999999</v>
          </cell>
          <cell r="Q360">
            <v>-10</v>
          </cell>
          <cell r="T360" t="str">
            <v>уточ.режима</v>
          </cell>
        </row>
        <row r="361">
          <cell r="P361">
            <v>1.9885999999999999</v>
          </cell>
          <cell r="Q361">
            <v>4</v>
          </cell>
          <cell r="T361" t="str">
            <v>уточ.режима</v>
          </cell>
        </row>
        <row r="362">
          <cell r="P362">
            <v>-2.2738499999999995</v>
          </cell>
          <cell r="Q362">
            <v>-3</v>
          </cell>
          <cell r="T362" t="str">
            <v>ипп</v>
          </cell>
        </row>
        <row r="363">
          <cell r="P363">
            <v>0.86389999999999922</v>
          </cell>
          <cell r="Q363">
            <v>1</v>
          </cell>
          <cell r="T363">
            <v>0</v>
          </cell>
        </row>
        <row r="364">
          <cell r="P364">
            <v>0</v>
          </cell>
          <cell r="Q364">
            <v>0</v>
          </cell>
          <cell r="T364">
            <v>0</v>
          </cell>
        </row>
        <row r="365">
          <cell r="P365">
            <v>1.8093000000000004</v>
          </cell>
          <cell r="Q365">
            <v>2</v>
          </cell>
          <cell r="T365" t="str">
            <v>уточ.режима</v>
          </cell>
        </row>
        <row r="366">
          <cell r="P366">
            <v>0.85575000000000045</v>
          </cell>
          <cell r="Q366">
            <v>0</v>
          </cell>
          <cell r="T366">
            <v>0</v>
          </cell>
        </row>
        <row r="367">
          <cell r="P367">
            <v>0</v>
          </cell>
          <cell r="Q367">
            <v>0</v>
          </cell>
          <cell r="T367">
            <v>0</v>
          </cell>
        </row>
        <row r="368">
          <cell r="P368">
            <v>1.7848500000000005</v>
          </cell>
          <cell r="Q368">
            <v>-1</v>
          </cell>
          <cell r="T368" t="str">
            <v>уточ.режима</v>
          </cell>
        </row>
        <row r="369">
          <cell r="P369">
            <v>-2.4449999999998973E-2</v>
          </cell>
          <cell r="Q369">
            <v>1</v>
          </cell>
          <cell r="T369">
            <v>0</v>
          </cell>
        </row>
        <row r="370">
          <cell r="P370">
            <v>-0.88019999999999854</v>
          </cell>
          <cell r="Q370">
            <v>-4</v>
          </cell>
          <cell r="T370">
            <v>0</v>
          </cell>
        </row>
        <row r="371">
          <cell r="P371">
            <v>-0.58679999999999932</v>
          </cell>
          <cell r="Q371">
            <v>-3</v>
          </cell>
          <cell r="T371">
            <v>0</v>
          </cell>
        </row>
        <row r="372">
          <cell r="P372">
            <v>-1.9234000000000009</v>
          </cell>
          <cell r="Q372">
            <v>-6</v>
          </cell>
          <cell r="T372" t="str">
            <v>уточ.режима</v>
          </cell>
        </row>
        <row r="373">
          <cell r="P373">
            <v>-3.0969999999999978</v>
          </cell>
          <cell r="Q373">
            <v>-10</v>
          </cell>
          <cell r="T373" t="str">
            <v>ипп</v>
          </cell>
        </row>
        <row r="374">
          <cell r="P374">
            <v>-2.2412500000000009</v>
          </cell>
          <cell r="Q374">
            <v>-4</v>
          </cell>
          <cell r="T374" t="str">
            <v>ипп</v>
          </cell>
        </row>
        <row r="375">
          <cell r="P375">
            <v>0</v>
          </cell>
          <cell r="Q375">
            <v>0</v>
          </cell>
          <cell r="T375">
            <v>0</v>
          </cell>
        </row>
        <row r="376">
          <cell r="P376">
            <v>-5.7457499999999992</v>
          </cell>
          <cell r="Q376">
            <v>-15</v>
          </cell>
          <cell r="T376" t="str">
            <v>ипп</v>
          </cell>
        </row>
        <row r="377">
          <cell r="P377">
            <v>-3.0806999999999993</v>
          </cell>
          <cell r="Q377">
            <v>-13</v>
          </cell>
          <cell r="T377" t="str">
            <v>сн.грп</v>
          </cell>
        </row>
        <row r="378">
          <cell r="P378">
            <v>-0.59759999999999902</v>
          </cell>
          <cell r="Q378">
            <v>-1</v>
          </cell>
          <cell r="T378">
            <v>0</v>
          </cell>
        </row>
        <row r="379">
          <cell r="P379">
            <v>1.7848500000000007</v>
          </cell>
          <cell r="Q379">
            <v>9</v>
          </cell>
          <cell r="T379" t="str">
            <v>прс</v>
          </cell>
        </row>
        <row r="380">
          <cell r="P380">
            <v>-0.97799999999999976</v>
          </cell>
          <cell r="Q380">
            <v>-4</v>
          </cell>
          <cell r="T380">
            <v>0</v>
          </cell>
        </row>
        <row r="381">
          <cell r="P381">
            <v>0</v>
          </cell>
          <cell r="Q381">
            <v>0</v>
          </cell>
          <cell r="T381">
            <v>0</v>
          </cell>
        </row>
        <row r="382">
          <cell r="P382">
            <v>0</v>
          </cell>
          <cell r="Q382">
            <v>0</v>
          </cell>
          <cell r="T382">
            <v>0</v>
          </cell>
        </row>
        <row r="383">
          <cell r="P383">
            <v>1.3692000000000011</v>
          </cell>
          <cell r="Q383">
            <v>8</v>
          </cell>
          <cell r="T383" t="str">
            <v>уточ.режима</v>
          </cell>
        </row>
        <row r="384">
          <cell r="P384">
            <v>0.45640000000000169</v>
          </cell>
          <cell r="Q384">
            <v>-2</v>
          </cell>
          <cell r="T384">
            <v>0</v>
          </cell>
        </row>
        <row r="385">
          <cell r="P385">
            <v>-0.22820000000000107</v>
          </cell>
          <cell r="Q385">
            <v>-2</v>
          </cell>
          <cell r="T385">
            <v>0</v>
          </cell>
        </row>
        <row r="386">
          <cell r="P386">
            <v>-0.11620000000000008</v>
          </cell>
          <cell r="Q386">
            <v>0</v>
          </cell>
          <cell r="T386">
            <v>0</v>
          </cell>
        </row>
        <row r="387">
          <cell r="P387">
            <v>0.37349999999999994</v>
          </cell>
          <cell r="Q387">
            <v>0</v>
          </cell>
          <cell r="T387">
            <v>0</v>
          </cell>
        </row>
        <row r="388">
          <cell r="P388">
            <v>-0.81500000000000039</v>
          </cell>
          <cell r="Q388">
            <v>-4</v>
          </cell>
          <cell r="T388">
            <v>0</v>
          </cell>
        </row>
        <row r="389">
          <cell r="P389">
            <v>0</v>
          </cell>
          <cell r="Q389">
            <v>0</v>
          </cell>
          <cell r="T389">
            <v>0</v>
          </cell>
        </row>
        <row r="390">
          <cell r="P390">
            <v>0</v>
          </cell>
          <cell r="Q390">
            <v>0</v>
          </cell>
          <cell r="T390">
            <v>0</v>
          </cell>
        </row>
        <row r="391">
          <cell r="P391">
            <v>0</v>
          </cell>
          <cell r="Q391">
            <v>0</v>
          </cell>
          <cell r="T391">
            <v>0</v>
          </cell>
        </row>
        <row r="392">
          <cell r="P392">
            <v>0</v>
          </cell>
          <cell r="Q392">
            <v>0</v>
          </cell>
          <cell r="T392">
            <v>0</v>
          </cell>
        </row>
        <row r="393">
          <cell r="P393">
            <v>-0.21579999999999977</v>
          </cell>
          <cell r="Q393">
            <v>0</v>
          </cell>
          <cell r="T393">
            <v>0</v>
          </cell>
        </row>
        <row r="394">
          <cell r="P394">
            <v>0</v>
          </cell>
          <cell r="Q394">
            <v>0</v>
          </cell>
          <cell r="T394">
            <v>0</v>
          </cell>
        </row>
        <row r="395">
          <cell r="P395">
            <v>-0.14669999999999961</v>
          </cell>
          <cell r="Q395">
            <v>0</v>
          </cell>
          <cell r="T395">
            <v>0</v>
          </cell>
        </row>
        <row r="396">
          <cell r="P396">
            <v>2.1271499999999968</v>
          </cell>
          <cell r="Q396">
            <v>3</v>
          </cell>
          <cell r="T396" t="str">
            <v>уточ.режима</v>
          </cell>
        </row>
        <row r="397">
          <cell r="P397">
            <v>-1.5485000000000015</v>
          </cell>
          <cell r="Q397">
            <v>0</v>
          </cell>
          <cell r="T397" t="str">
            <v>уточ.режима</v>
          </cell>
        </row>
        <row r="398">
          <cell r="P398">
            <v>-0.19559999999999889</v>
          </cell>
          <cell r="Q398">
            <v>0</v>
          </cell>
          <cell r="T398">
            <v>0</v>
          </cell>
        </row>
        <row r="399">
          <cell r="P399">
            <v>0.42379999999999951</v>
          </cell>
          <cell r="Q399">
            <v>0</v>
          </cell>
          <cell r="T399">
            <v>0</v>
          </cell>
        </row>
        <row r="400">
          <cell r="P400">
            <v>8.9649999999998897E-2</v>
          </cell>
          <cell r="Q400">
            <v>12</v>
          </cell>
          <cell r="T400">
            <v>0</v>
          </cell>
        </row>
        <row r="401">
          <cell r="P401">
            <v>0.78240000000000087</v>
          </cell>
          <cell r="Q401">
            <v>0</v>
          </cell>
          <cell r="T401">
            <v>0</v>
          </cell>
        </row>
        <row r="402">
          <cell r="P402">
            <v>-0.63570000000000082</v>
          </cell>
          <cell r="Q402">
            <v>-2</v>
          </cell>
          <cell r="T402">
            <v>0</v>
          </cell>
        </row>
        <row r="403">
          <cell r="P403">
            <v>2.0701000000000001</v>
          </cell>
          <cell r="Q403">
            <v>5</v>
          </cell>
          <cell r="T403" t="str">
            <v>уточ.режима</v>
          </cell>
        </row>
        <row r="404">
          <cell r="P404">
            <v>-1.5974000000000004</v>
          </cell>
          <cell r="Q404">
            <v>-2</v>
          </cell>
          <cell r="T404" t="str">
            <v>уточ.режима</v>
          </cell>
        </row>
        <row r="405">
          <cell r="P405">
            <v>-0.84759999999999924</v>
          </cell>
          <cell r="Q405">
            <v>34</v>
          </cell>
          <cell r="T405" t="str">
            <v>уточ.режима</v>
          </cell>
        </row>
        <row r="406">
          <cell r="P406">
            <v>-0.35860000000000092</v>
          </cell>
          <cell r="Q406">
            <v>-4</v>
          </cell>
          <cell r="T406">
            <v>0</v>
          </cell>
        </row>
        <row r="407">
          <cell r="P407">
            <v>3.1041999999999996</v>
          </cell>
          <cell r="Q407">
            <v>4</v>
          </cell>
          <cell r="T407" t="str">
            <v>уточ.режима</v>
          </cell>
        </row>
        <row r="408">
          <cell r="P408">
            <v>-0.62754999999999939</v>
          </cell>
          <cell r="Q408">
            <v>-1</v>
          </cell>
          <cell r="T408">
            <v>0</v>
          </cell>
        </row>
        <row r="409">
          <cell r="P409">
            <v>0.62755000000000294</v>
          </cell>
          <cell r="Q409">
            <v>1</v>
          </cell>
          <cell r="T409">
            <v>0</v>
          </cell>
        </row>
        <row r="410">
          <cell r="P410">
            <v>-1.9315500000000005</v>
          </cell>
          <cell r="Q410">
            <v>-8</v>
          </cell>
          <cell r="T410" t="str">
            <v>уточ.режима</v>
          </cell>
        </row>
        <row r="411">
          <cell r="P411">
            <v>0.84760000000000169</v>
          </cell>
          <cell r="Q411">
            <v>7</v>
          </cell>
          <cell r="T411">
            <v>0</v>
          </cell>
        </row>
        <row r="412">
          <cell r="P412">
            <v>-2.9258500000000023</v>
          </cell>
          <cell r="Q412">
            <v>-18</v>
          </cell>
          <cell r="T412" t="str">
            <v>уточ.режима</v>
          </cell>
        </row>
        <row r="413">
          <cell r="P413">
            <v>0.60309999999999597</v>
          </cell>
          <cell r="Q413">
            <v>-7</v>
          </cell>
          <cell r="T413">
            <v>0</v>
          </cell>
        </row>
        <row r="414">
          <cell r="P414">
            <v>-0.81499999999999995</v>
          </cell>
          <cell r="Q414">
            <v>0</v>
          </cell>
          <cell r="T414">
            <v>0</v>
          </cell>
        </row>
        <row r="415">
          <cell r="P415">
            <v>0.50530000000000097</v>
          </cell>
          <cell r="Q415">
            <v>0</v>
          </cell>
          <cell r="T415">
            <v>0</v>
          </cell>
        </row>
        <row r="416">
          <cell r="P416">
            <v>0</v>
          </cell>
          <cell r="Q416">
            <v>0</v>
          </cell>
          <cell r="T416" t="str">
            <v>уточ.режима</v>
          </cell>
        </row>
        <row r="417">
          <cell r="P417" t="e">
            <v>#N/A</v>
          </cell>
          <cell r="Q417" t="e">
            <v>#N/A</v>
          </cell>
          <cell r="T417" t="e">
            <v>#N/A</v>
          </cell>
        </row>
        <row r="418">
          <cell r="P418">
            <v>0</v>
          </cell>
          <cell r="Q418">
            <v>0</v>
          </cell>
          <cell r="T418">
            <v>0</v>
          </cell>
        </row>
        <row r="419">
          <cell r="P419">
            <v>0.6520000000000028</v>
          </cell>
          <cell r="Q419">
            <v>2</v>
          </cell>
          <cell r="T419">
            <v>0</v>
          </cell>
        </row>
        <row r="420">
          <cell r="P420">
            <v>0</v>
          </cell>
          <cell r="Q420">
            <v>0</v>
          </cell>
          <cell r="T420">
            <v>0</v>
          </cell>
        </row>
        <row r="421">
          <cell r="P421">
            <v>-0.48900000000000077</v>
          </cell>
          <cell r="Q421">
            <v>-3</v>
          </cell>
          <cell r="T421">
            <v>0</v>
          </cell>
        </row>
        <row r="422">
          <cell r="P422">
            <v>0.47269999999999968</v>
          </cell>
          <cell r="Q422">
            <v>-1</v>
          </cell>
          <cell r="T422">
            <v>0</v>
          </cell>
        </row>
        <row r="423">
          <cell r="P423">
            <v>0</v>
          </cell>
          <cell r="Q423">
            <v>0</v>
          </cell>
          <cell r="T423">
            <v>0</v>
          </cell>
        </row>
        <row r="424">
          <cell r="P424">
            <v>-5.7050000000000267E-2</v>
          </cell>
          <cell r="Q424">
            <v>-1</v>
          </cell>
          <cell r="T424">
            <v>0</v>
          </cell>
        </row>
        <row r="425">
          <cell r="P425">
            <v>-0.86389999999999567</v>
          </cell>
          <cell r="Q425">
            <v>-5</v>
          </cell>
          <cell r="T425">
            <v>0</v>
          </cell>
        </row>
        <row r="427">
          <cell r="P427" t="e">
            <v>#N/A</v>
          </cell>
          <cell r="Q427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Графики"/>
      <sheetName val="ТНК-ВР"/>
      <sheetName val="таблица руководству"/>
      <sheetName val="суточная сводка"/>
      <sheetName val="Суточная сводкаМай 2003"/>
      <sheetName val="Сут. сводка за неделю"/>
      <sheetName val="Суточная добыча за неделю"/>
      <sheetName val="Суточная сводкаМай 2003 (2)"/>
      <sheetName val="таблица руководству (2)"/>
      <sheetName val="СНГДУ 1"/>
      <sheetName val="2003"/>
      <sheetName val="Добыча"/>
      <sheetName val="2.98"/>
      <sheetName val="3.98"/>
    </sheetNames>
    <sheetDataSet>
      <sheetData sheetId="0"/>
      <sheetData sheetId="1"/>
      <sheetData sheetId="2"/>
      <sheetData sheetId="3" refreshError="1">
        <row r="2">
          <cell r="Y2">
            <v>189.708</v>
          </cell>
        </row>
      </sheetData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таблица руководству"/>
      <sheetName val="Лист2"/>
      <sheetName val="исходные данные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Первоначальный"/>
      <sheetName val="изм"/>
      <sheetName val="сброс"/>
      <sheetName val="совмесные замеры"/>
      <sheetName val="совмесные замеры (2)"/>
    </sheetNames>
    <sheetDataSet>
      <sheetData sheetId="0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-6</v>
          </cell>
        </row>
        <row r="9">
          <cell r="Q9">
            <v>-1</v>
          </cell>
        </row>
        <row r="10">
          <cell r="Q10">
            <v>-2</v>
          </cell>
        </row>
        <row r="11">
          <cell r="Q11">
            <v>0</v>
          </cell>
        </row>
        <row r="12">
          <cell r="Q12">
            <v>-2</v>
          </cell>
        </row>
        <row r="13">
          <cell r="Q13">
            <v>2</v>
          </cell>
        </row>
        <row r="14">
          <cell r="Q14">
            <v>-1</v>
          </cell>
        </row>
        <row r="15">
          <cell r="Q15">
            <v>-2</v>
          </cell>
        </row>
        <row r="16">
          <cell r="Q16">
            <v>1</v>
          </cell>
        </row>
        <row r="17">
          <cell r="Q17">
            <v>-8</v>
          </cell>
        </row>
        <row r="18">
          <cell r="Q18">
            <v>-7</v>
          </cell>
        </row>
        <row r="19">
          <cell r="Q19">
            <v>-5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57</v>
          </cell>
        </row>
        <row r="23">
          <cell r="Q23">
            <v>-2</v>
          </cell>
        </row>
        <row r="24">
          <cell r="Q24">
            <v>-6</v>
          </cell>
        </row>
        <row r="25">
          <cell r="Q25">
            <v>0</v>
          </cell>
        </row>
        <row r="26">
          <cell r="Q26">
            <v>-4</v>
          </cell>
        </row>
        <row r="27">
          <cell r="Q27">
            <v>-2</v>
          </cell>
        </row>
        <row r="28">
          <cell r="Q28">
            <v>0</v>
          </cell>
        </row>
        <row r="29">
          <cell r="Q29">
            <v>-1</v>
          </cell>
        </row>
        <row r="30">
          <cell r="Q30">
            <v>15</v>
          </cell>
        </row>
        <row r="31">
          <cell r="Q31">
            <v>-2</v>
          </cell>
        </row>
        <row r="32">
          <cell r="Q32">
            <v>-5</v>
          </cell>
        </row>
        <row r="33">
          <cell r="Q33">
            <v>5</v>
          </cell>
        </row>
        <row r="34">
          <cell r="Q34">
            <v>-4</v>
          </cell>
        </row>
        <row r="35">
          <cell r="Q35">
            <v>-12</v>
          </cell>
        </row>
        <row r="36">
          <cell r="Q36">
            <v>0</v>
          </cell>
        </row>
        <row r="37">
          <cell r="Q37">
            <v>4</v>
          </cell>
        </row>
        <row r="38">
          <cell r="Q38">
            <v>5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-3</v>
          </cell>
        </row>
        <row r="43">
          <cell r="Q43">
            <v>-1</v>
          </cell>
        </row>
        <row r="44">
          <cell r="Q44">
            <v>-3</v>
          </cell>
        </row>
        <row r="45">
          <cell r="Q45">
            <v>-1</v>
          </cell>
        </row>
        <row r="46">
          <cell r="Q46">
            <v>-1</v>
          </cell>
        </row>
        <row r="47">
          <cell r="Q47">
            <v>-2</v>
          </cell>
        </row>
        <row r="48">
          <cell r="Q48">
            <v>-12</v>
          </cell>
        </row>
        <row r="49">
          <cell r="Q49">
            <v>0</v>
          </cell>
        </row>
        <row r="50">
          <cell r="Q50">
            <v>1</v>
          </cell>
        </row>
        <row r="51">
          <cell r="Q51">
            <v>-1</v>
          </cell>
        </row>
        <row r="52">
          <cell r="Q52">
            <v>0</v>
          </cell>
        </row>
        <row r="53">
          <cell r="Q53">
            <v>0</v>
          </cell>
        </row>
        <row r="54">
          <cell r="Q54">
            <v>0</v>
          </cell>
        </row>
        <row r="55">
          <cell r="Q55">
            <v>1</v>
          </cell>
        </row>
        <row r="56">
          <cell r="Q56">
            <v>-3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-1</v>
          </cell>
        </row>
        <row r="60">
          <cell r="Q60">
            <v>1</v>
          </cell>
        </row>
        <row r="61">
          <cell r="Q61">
            <v>-13</v>
          </cell>
        </row>
        <row r="62">
          <cell r="Q62">
            <v>-1</v>
          </cell>
        </row>
        <row r="63">
          <cell r="Q63">
            <v>-4</v>
          </cell>
        </row>
        <row r="64">
          <cell r="Q64">
            <v>8</v>
          </cell>
        </row>
        <row r="65">
          <cell r="Q65">
            <v>2</v>
          </cell>
        </row>
        <row r="66">
          <cell r="Q66">
            <v>98</v>
          </cell>
        </row>
        <row r="67">
          <cell r="Q67">
            <v>2</v>
          </cell>
        </row>
        <row r="68">
          <cell r="Q68">
            <v>-2</v>
          </cell>
        </row>
        <row r="69">
          <cell r="Q69">
            <v>-1</v>
          </cell>
        </row>
        <row r="70">
          <cell r="Q70">
            <v>-14</v>
          </cell>
        </row>
        <row r="71">
          <cell r="Q71">
            <v>9</v>
          </cell>
        </row>
        <row r="72">
          <cell r="Q72">
            <v>-5</v>
          </cell>
        </row>
        <row r="73">
          <cell r="Q73">
            <v>-7</v>
          </cell>
        </row>
        <row r="74">
          <cell r="Q74">
            <v>-1</v>
          </cell>
        </row>
        <row r="75">
          <cell r="Q75">
            <v>0</v>
          </cell>
        </row>
        <row r="76">
          <cell r="Q76">
            <v>2</v>
          </cell>
        </row>
        <row r="77">
          <cell r="Q77">
            <v>-1</v>
          </cell>
        </row>
        <row r="78">
          <cell r="Q78">
            <v>0</v>
          </cell>
        </row>
        <row r="79">
          <cell r="Q79">
            <v>-2</v>
          </cell>
        </row>
        <row r="80">
          <cell r="Q80">
            <v>2</v>
          </cell>
        </row>
        <row r="81">
          <cell r="Q81">
            <v>0</v>
          </cell>
        </row>
        <row r="82">
          <cell r="Q82">
            <v>-1</v>
          </cell>
        </row>
        <row r="83">
          <cell r="Q83">
            <v>6</v>
          </cell>
        </row>
        <row r="84">
          <cell r="Q84">
            <v>-1</v>
          </cell>
        </row>
        <row r="85">
          <cell r="Q85">
            <v>-1</v>
          </cell>
        </row>
        <row r="86">
          <cell r="Q86">
            <v>0</v>
          </cell>
        </row>
        <row r="87">
          <cell r="Q87">
            <v>-2</v>
          </cell>
        </row>
        <row r="88">
          <cell r="Q88">
            <v>-3</v>
          </cell>
        </row>
        <row r="89">
          <cell r="Q89">
            <v>-2</v>
          </cell>
        </row>
        <row r="90">
          <cell r="Q90">
            <v>0</v>
          </cell>
        </row>
        <row r="91">
          <cell r="Q91">
            <v>0</v>
          </cell>
        </row>
        <row r="92">
          <cell r="Q92">
            <v>0</v>
          </cell>
        </row>
        <row r="93">
          <cell r="Q93">
            <v>-1</v>
          </cell>
        </row>
        <row r="94">
          <cell r="Q94">
            <v>1</v>
          </cell>
        </row>
        <row r="95">
          <cell r="Q95">
            <v>0</v>
          </cell>
        </row>
        <row r="96">
          <cell r="Q96">
            <v>2</v>
          </cell>
        </row>
        <row r="97">
          <cell r="Q97">
            <v>-1</v>
          </cell>
        </row>
        <row r="98">
          <cell r="Q98">
            <v>0</v>
          </cell>
        </row>
        <row r="99">
          <cell r="Q99">
            <v>-4</v>
          </cell>
        </row>
        <row r="100">
          <cell r="Q100">
            <v>0</v>
          </cell>
        </row>
        <row r="101">
          <cell r="Q101">
            <v>-3</v>
          </cell>
        </row>
        <row r="102">
          <cell r="Q102">
            <v>-8</v>
          </cell>
        </row>
        <row r="103">
          <cell r="Q103">
            <v>-1</v>
          </cell>
        </row>
        <row r="104">
          <cell r="Q104">
            <v>-10</v>
          </cell>
        </row>
        <row r="105">
          <cell r="Q105">
            <v>0</v>
          </cell>
        </row>
        <row r="106">
          <cell r="Q106">
            <v>0</v>
          </cell>
        </row>
        <row r="107">
          <cell r="Q107">
            <v>4</v>
          </cell>
        </row>
        <row r="108">
          <cell r="Q108">
            <v>-4</v>
          </cell>
        </row>
        <row r="109">
          <cell r="Q109">
            <v>5</v>
          </cell>
        </row>
        <row r="110">
          <cell r="Q110">
            <v>4</v>
          </cell>
        </row>
        <row r="111">
          <cell r="Q111">
            <v>0</v>
          </cell>
        </row>
        <row r="112">
          <cell r="Q112">
            <v>15</v>
          </cell>
        </row>
        <row r="113">
          <cell r="Q113">
            <v>-4</v>
          </cell>
        </row>
        <row r="114">
          <cell r="Q114">
            <v>2</v>
          </cell>
        </row>
        <row r="115">
          <cell r="Q115">
            <v>0</v>
          </cell>
        </row>
        <row r="116">
          <cell r="Q116">
            <v>0</v>
          </cell>
        </row>
        <row r="117">
          <cell r="Q117">
            <v>0</v>
          </cell>
        </row>
        <row r="118">
          <cell r="Q118">
            <v>7</v>
          </cell>
        </row>
        <row r="119">
          <cell r="Q119">
            <v>0</v>
          </cell>
        </row>
        <row r="120">
          <cell r="Q120">
            <v>3</v>
          </cell>
        </row>
        <row r="121">
          <cell r="Q121">
            <v>2</v>
          </cell>
        </row>
        <row r="122">
          <cell r="Q122">
            <v>-3</v>
          </cell>
        </row>
        <row r="123">
          <cell r="Q123">
            <v>2</v>
          </cell>
        </row>
        <row r="124">
          <cell r="Q124" t="e">
            <v>#N/A</v>
          </cell>
        </row>
        <row r="125">
          <cell r="Q125">
            <v>-1</v>
          </cell>
        </row>
        <row r="126">
          <cell r="Q126">
            <v>-21</v>
          </cell>
        </row>
        <row r="127">
          <cell r="Q127">
            <v>0</v>
          </cell>
        </row>
        <row r="128">
          <cell r="Q128">
            <v>-2</v>
          </cell>
        </row>
        <row r="129">
          <cell r="Q129">
            <v>2</v>
          </cell>
        </row>
        <row r="130">
          <cell r="Q130">
            <v>0</v>
          </cell>
        </row>
        <row r="131">
          <cell r="Q131">
            <v>-14</v>
          </cell>
        </row>
        <row r="132">
          <cell r="Q132">
            <v>-1</v>
          </cell>
        </row>
        <row r="133">
          <cell r="Q133">
            <v>-4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1</v>
          </cell>
        </row>
        <row r="137">
          <cell r="Q137">
            <v>0</v>
          </cell>
        </row>
        <row r="138">
          <cell r="Q138">
            <v>-2</v>
          </cell>
        </row>
        <row r="139">
          <cell r="Q139">
            <v>16</v>
          </cell>
        </row>
        <row r="140">
          <cell r="Q140">
            <v>-3</v>
          </cell>
        </row>
        <row r="141">
          <cell r="Q141">
            <v>-16</v>
          </cell>
        </row>
        <row r="142">
          <cell r="Q142">
            <v>-3</v>
          </cell>
        </row>
        <row r="143">
          <cell r="Q143">
            <v>-1</v>
          </cell>
        </row>
        <row r="144">
          <cell r="Q144">
            <v>0</v>
          </cell>
        </row>
        <row r="145">
          <cell r="Q145">
            <v>10</v>
          </cell>
        </row>
        <row r="146">
          <cell r="Q146">
            <v>-1</v>
          </cell>
        </row>
        <row r="147">
          <cell r="Q147">
            <v>-1</v>
          </cell>
        </row>
        <row r="148">
          <cell r="Q148">
            <v>0</v>
          </cell>
        </row>
        <row r="149">
          <cell r="Q149">
            <v>2</v>
          </cell>
        </row>
        <row r="150">
          <cell r="Q150">
            <v>0</v>
          </cell>
        </row>
        <row r="151">
          <cell r="Q151">
            <v>-9</v>
          </cell>
        </row>
        <row r="152">
          <cell r="Q152">
            <v>-3</v>
          </cell>
        </row>
        <row r="153">
          <cell r="Q153">
            <v>-1</v>
          </cell>
        </row>
        <row r="154">
          <cell r="Q154">
            <v>-3</v>
          </cell>
        </row>
        <row r="155"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-2</v>
          </cell>
        </row>
        <row r="160">
          <cell r="Q160">
            <v>-9</v>
          </cell>
        </row>
        <row r="161">
          <cell r="Q161">
            <v>-2</v>
          </cell>
        </row>
        <row r="162">
          <cell r="Q162">
            <v>-1</v>
          </cell>
        </row>
        <row r="163">
          <cell r="Q163">
            <v>-5</v>
          </cell>
        </row>
        <row r="164">
          <cell r="Q164">
            <v>-2</v>
          </cell>
        </row>
        <row r="165">
          <cell r="Q165">
            <v>0</v>
          </cell>
        </row>
        <row r="166">
          <cell r="Q166">
            <v>-5</v>
          </cell>
        </row>
        <row r="167">
          <cell r="Q167">
            <v>-2</v>
          </cell>
        </row>
        <row r="168">
          <cell r="Q168">
            <v>0</v>
          </cell>
        </row>
        <row r="169">
          <cell r="Q169">
            <v>1</v>
          </cell>
        </row>
        <row r="170">
          <cell r="Q170">
            <v>0</v>
          </cell>
        </row>
        <row r="171">
          <cell r="Q171">
            <v>-2</v>
          </cell>
        </row>
        <row r="172">
          <cell r="Q172">
            <v>0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0</v>
          </cell>
        </row>
        <row r="176">
          <cell r="Q176">
            <v>-2</v>
          </cell>
        </row>
        <row r="177">
          <cell r="Q177">
            <v>-9</v>
          </cell>
        </row>
        <row r="178">
          <cell r="Q178">
            <v>-1</v>
          </cell>
        </row>
        <row r="179">
          <cell r="Q179">
            <v>1</v>
          </cell>
        </row>
        <row r="180">
          <cell r="Q180">
            <v>0</v>
          </cell>
        </row>
        <row r="181">
          <cell r="Q181">
            <v>-1</v>
          </cell>
        </row>
        <row r="182">
          <cell r="Q182">
            <v>-1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1</v>
          </cell>
        </row>
        <row r="186">
          <cell r="Q186" t="e">
            <v>#N/A</v>
          </cell>
        </row>
        <row r="187">
          <cell r="Q187">
            <v>7</v>
          </cell>
        </row>
        <row r="188">
          <cell r="Q188">
            <v>0</v>
          </cell>
        </row>
        <row r="189">
          <cell r="Q189">
            <v>-3</v>
          </cell>
        </row>
        <row r="190">
          <cell r="Q190">
            <v>0</v>
          </cell>
        </row>
        <row r="191">
          <cell r="Q191">
            <v>-1</v>
          </cell>
        </row>
        <row r="192">
          <cell r="Q192">
            <v>-1</v>
          </cell>
        </row>
        <row r="193">
          <cell r="Q193">
            <v>-3</v>
          </cell>
        </row>
        <row r="194">
          <cell r="Q194">
            <v>0</v>
          </cell>
        </row>
        <row r="195">
          <cell r="Q195">
            <v>-2</v>
          </cell>
        </row>
        <row r="196">
          <cell r="Q196">
            <v>-4</v>
          </cell>
        </row>
        <row r="197">
          <cell r="Q197">
            <v>-4</v>
          </cell>
        </row>
        <row r="198">
          <cell r="Q198">
            <v>0</v>
          </cell>
        </row>
        <row r="199">
          <cell r="Q199">
            <v>-13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Q202">
            <v>-5</v>
          </cell>
        </row>
        <row r="203">
          <cell r="Q203">
            <v>-4</v>
          </cell>
        </row>
        <row r="204">
          <cell r="Q204">
            <v>-1</v>
          </cell>
        </row>
        <row r="205">
          <cell r="Q205">
            <v>-2</v>
          </cell>
        </row>
        <row r="206">
          <cell r="Q206">
            <v>-12</v>
          </cell>
        </row>
        <row r="207">
          <cell r="Q207">
            <v>-2</v>
          </cell>
        </row>
        <row r="208">
          <cell r="Q208">
            <v>2</v>
          </cell>
        </row>
        <row r="209">
          <cell r="Q209">
            <v>-3</v>
          </cell>
        </row>
        <row r="210">
          <cell r="Q210">
            <v>0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0</v>
          </cell>
        </row>
        <row r="214">
          <cell r="Q214">
            <v>0</v>
          </cell>
        </row>
        <row r="215">
          <cell r="Q215">
            <v>0</v>
          </cell>
        </row>
        <row r="216">
          <cell r="Q216">
            <v>-1</v>
          </cell>
        </row>
        <row r="217">
          <cell r="Q217">
            <v>-1</v>
          </cell>
        </row>
        <row r="218">
          <cell r="Q218">
            <v>0</v>
          </cell>
        </row>
        <row r="219">
          <cell r="Q219">
            <v>-2</v>
          </cell>
        </row>
        <row r="220">
          <cell r="Q220">
            <v>0</v>
          </cell>
        </row>
        <row r="221">
          <cell r="Q221">
            <v>-5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Q224">
            <v>0</v>
          </cell>
        </row>
        <row r="225">
          <cell r="Q225">
            <v>0</v>
          </cell>
        </row>
        <row r="226">
          <cell r="Q226">
            <v>13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1</v>
          </cell>
        </row>
        <row r="230">
          <cell r="Q230">
            <v>-2</v>
          </cell>
        </row>
        <row r="231">
          <cell r="Q231">
            <v>1</v>
          </cell>
        </row>
        <row r="232">
          <cell r="Q232">
            <v>2</v>
          </cell>
        </row>
        <row r="233">
          <cell r="Q233">
            <v>3</v>
          </cell>
        </row>
        <row r="234">
          <cell r="Q234">
            <v>1</v>
          </cell>
        </row>
        <row r="235">
          <cell r="Q235">
            <v>-1</v>
          </cell>
        </row>
        <row r="236">
          <cell r="Q236">
            <v>-25</v>
          </cell>
        </row>
        <row r="237">
          <cell r="Q237">
            <v>2</v>
          </cell>
        </row>
        <row r="238">
          <cell r="Q238">
            <v>3</v>
          </cell>
        </row>
        <row r="239">
          <cell r="Q239">
            <v>-11</v>
          </cell>
        </row>
        <row r="240">
          <cell r="Q240">
            <v>-1</v>
          </cell>
        </row>
        <row r="241">
          <cell r="Q241">
            <v>-3</v>
          </cell>
        </row>
        <row r="242">
          <cell r="Q242">
            <v>-4</v>
          </cell>
        </row>
        <row r="243">
          <cell r="Q243">
            <v>8</v>
          </cell>
        </row>
        <row r="244">
          <cell r="Q244">
            <v>-9</v>
          </cell>
        </row>
        <row r="245">
          <cell r="Q245">
            <v>0</v>
          </cell>
        </row>
        <row r="246">
          <cell r="Q246">
            <v>0</v>
          </cell>
        </row>
        <row r="247">
          <cell r="Q247">
            <v>-2</v>
          </cell>
        </row>
        <row r="248">
          <cell r="Q248">
            <v>-6</v>
          </cell>
        </row>
        <row r="249">
          <cell r="Q249">
            <v>0</v>
          </cell>
        </row>
        <row r="250">
          <cell r="Q250">
            <v>0</v>
          </cell>
        </row>
        <row r="251">
          <cell r="Q251">
            <v>8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0</v>
          </cell>
        </row>
        <row r="255">
          <cell r="Q255">
            <v>0</v>
          </cell>
        </row>
        <row r="256">
          <cell r="Q256">
            <v>0</v>
          </cell>
        </row>
        <row r="257">
          <cell r="Q257">
            <v>-3</v>
          </cell>
        </row>
        <row r="258">
          <cell r="Q258">
            <v>-1</v>
          </cell>
        </row>
        <row r="259">
          <cell r="Q259">
            <v>-2</v>
          </cell>
        </row>
        <row r="260">
          <cell r="Q260">
            <v>0</v>
          </cell>
        </row>
        <row r="261">
          <cell r="Q261">
            <v>6</v>
          </cell>
        </row>
        <row r="262">
          <cell r="Q262">
            <v>-1</v>
          </cell>
        </row>
        <row r="263">
          <cell r="Q263">
            <v>0</v>
          </cell>
        </row>
        <row r="264">
          <cell r="Q264">
            <v>-1</v>
          </cell>
        </row>
        <row r="265">
          <cell r="Q265">
            <v>0</v>
          </cell>
        </row>
        <row r="266">
          <cell r="Q266">
            <v>0</v>
          </cell>
        </row>
        <row r="267">
          <cell r="Q267">
            <v>24</v>
          </cell>
        </row>
        <row r="268">
          <cell r="Q268">
            <v>-3</v>
          </cell>
        </row>
        <row r="269">
          <cell r="Q269">
            <v>-1</v>
          </cell>
        </row>
        <row r="270">
          <cell r="Q270">
            <v>-1</v>
          </cell>
        </row>
        <row r="271">
          <cell r="Q271">
            <v>0</v>
          </cell>
        </row>
        <row r="272">
          <cell r="Q272">
            <v>54</v>
          </cell>
        </row>
        <row r="273">
          <cell r="Q273">
            <v>0</v>
          </cell>
        </row>
        <row r="274">
          <cell r="Q274">
            <v>-8</v>
          </cell>
        </row>
        <row r="275">
          <cell r="Q275">
            <v>11</v>
          </cell>
        </row>
        <row r="276">
          <cell r="Q276">
            <v>-4</v>
          </cell>
        </row>
        <row r="277">
          <cell r="Q277">
            <v>7</v>
          </cell>
        </row>
        <row r="278">
          <cell r="Q278">
            <v>1</v>
          </cell>
        </row>
        <row r="279">
          <cell r="Q279">
            <v>0</v>
          </cell>
        </row>
        <row r="280">
          <cell r="Q280">
            <v>-5</v>
          </cell>
        </row>
        <row r="281">
          <cell r="Q281">
            <v>-1</v>
          </cell>
        </row>
        <row r="282">
          <cell r="Q282">
            <v>-1</v>
          </cell>
        </row>
        <row r="283">
          <cell r="Q283">
            <v>-12</v>
          </cell>
        </row>
        <row r="284">
          <cell r="Q284">
            <v>1</v>
          </cell>
        </row>
        <row r="285">
          <cell r="Q285">
            <v>0</v>
          </cell>
        </row>
        <row r="286">
          <cell r="Q286">
            <v>-12</v>
          </cell>
        </row>
        <row r="287">
          <cell r="Q287">
            <v>-6</v>
          </cell>
        </row>
        <row r="288">
          <cell r="Q288">
            <v>-2</v>
          </cell>
        </row>
        <row r="289">
          <cell r="Q289">
            <v>0</v>
          </cell>
        </row>
        <row r="290">
          <cell r="Q290">
            <v>0</v>
          </cell>
        </row>
        <row r="291">
          <cell r="Q291">
            <v>2</v>
          </cell>
        </row>
        <row r="292">
          <cell r="Q292">
            <v>-3</v>
          </cell>
        </row>
        <row r="293">
          <cell r="Q293">
            <v>-10</v>
          </cell>
        </row>
        <row r="294">
          <cell r="Q294">
            <v>36</v>
          </cell>
        </row>
        <row r="295">
          <cell r="Q295">
            <v>-2</v>
          </cell>
        </row>
        <row r="296">
          <cell r="Q296">
            <v>4</v>
          </cell>
        </row>
        <row r="297">
          <cell r="Q297">
            <v>-2</v>
          </cell>
        </row>
        <row r="298">
          <cell r="Q298">
            <v>-1</v>
          </cell>
        </row>
        <row r="299">
          <cell r="Q299">
            <v>-3</v>
          </cell>
        </row>
        <row r="300">
          <cell r="Q300">
            <v>-29</v>
          </cell>
        </row>
        <row r="301">
          <cell r="Q301">
            <v>0</v>
          </cell>
        </row>
        <row r="302">
          <cell r="Q302">
            <v>0</v>
          </cell>
        </row>
        <row r="303">
          <cell r="Q303">
            <v>5</v>
          </cell>
        </row>
        <row r="304">
          <cell r="Q304">
            <v>0</v>
          </cell>
        </row>
        <row r="305">
          <cell r="Q305">
            <v>0</v>
          </cell>
        </row>
        <row r="306">
          <cell r="Q306">
            <v>0</v>
          </cell>
        </row>
        <row r="307">
          <cell r="Q307">
            <v>-6</v>
          </cell>
        </row>
        <row r="308">
          <cell r="Q308">
            <v>0</v>
          </cell>
        </row>
        <row r="309">
          <cell r="Q309">
            <v>-15</v>
          </cell>
        </row>
        <row r="310">
          <cell r="Q310">
            <v>-3</v>
          </cell>
        </row>
        <row r="311">
          <cell r="Q311">
            <v>1</v>
          </cell>
        </row>
        <row r="312">
          <cell r="Q312">
            <v>-3</v>
          </cell>
        </row>
        <row r="313">
          <cell r="Q313">
            <v>5</v>
          </cell>
        </row>
        <row r="314">
          <cell r="Q314">
            <v>0</v>
          </cell>
        </row>
        <row r="315">
          <cell r="Q315">
            <v>0</v>
          </cell>
        </row>
        <row r="316">
          <cell r="Q316">
            <v>0</v>
          </cell>
        </row>
        <row r="317">
          <cell r="Q317">
            <v>1</v>
          </cell>
        </row>
        <row r="318">
          <cell r="Q318">
            <v>10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-3</v>
          </cell>
        </row>
        <row r="322">
          <cell r="Q322">
            <v>1</v>
          </cell>
        </row>
        <row r="323">
          <cell r="Q323">
            <v>-2</v>
          </cell>
        </row>
        <row r="324">
          <cell r="Q324">
            <v>1</v>
          </cell>
        </row>
        <row r="325">
          <cell r="Q325">
            <v>0</v>
          </cell>
        </row>
        <row r="326">
          <cell r="Q326">
            <v>-1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Q329">
            <v>0</v>
          </cell>
        </row>
        <row r="330">
          <cell r="Q330">
            <v>0</v>
          </cell>
        </row>
        <row r="331">
          <cell r="Q331">
            <v>-1</v>
          </cell>
        </row>
        <row r="332">
          <cell r="Q332">
            <v>3</v>
          </cell>
        </row>
        <row r="333">
          <cell r="Q333">
            <v>-1</v>
          </cell>
        </row>
        <row r="334">
          <cell r="Q334">
            <v>0</v>
          </cell>
        </row>
        <row r="335">
          <cell r="Q335">
            <v>4</v>
          </cell>
        </row>
        <row r="336">
          <cell r="Q336">
            <v>1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-2</v>
          </cell>
        </row>
        <row r="341">
          <cell r="Q341">
            <v>-10</v>
          </cell>
        </row>
        <row r="342">
          <cell r="Q342">
            <v>0</v>
          </cell>
        </row>
        <row r="343">
          <cell r="Q343">
            <v>0</v>
          </cell>
        </row>
        <row r="344">
          <cell r="Q344">
            <v>0</v>
          </cell>
        </row>
        <row r="345">
          <cell r="Q345">
            <v>-4</v>
          </cell>
        </row>
        <row r="346">
          <cell r="Q346">
            <v>-1</v>
          </cell>
        </row>
        <row r="347">
          <cell r="Q347">
            <v>2</v>
          </cell>
        </row>
        <row r="348">
          <cell r="Q348">
            <v>2</v>
          </cell>
        </row>
        <row r="349">
          <cell r="Q349">
            <v>0</v>
          </cell>
        </row>
        <row r="350">
          <cell r="Q350">
            <v>-2</v>
          </cell>
        </row>
        <row r="351">
          <cell r="Q351">
            <v>-46</v>
          </cell>
        </row>
        <row r="352">
          <cell r="Q352">
            <v>-1</v>
          </cell>
        </row>
        <row r="353">
          <cell r="Q353">
            <v>0</v>
          </cell>
        </row>
        <row r="354">
          <cell r="Q354">
            <v>-2</v>
          </cell>
        </row>
        <row r="355">
          <cell r="Q355">
            <v>0</v>
          </cell>
        </row>
        <row r="356">
          <cell r="Q356">
            <v>2</v>
          </cell>
        </row>
        <row r="357">
          <cell r="Q357">
            <v>0</v>
          </cell>
        </row>
        <row r="358">
          <cell r="Q358">
            <v>0</v>
          </cell>
        </row>
        <row r="359">
          <cell r="Q359">
            <v>0</v>
          </cell>
        </row>
        <row r="360"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Q363">
            <v>-24</v>
          </cell>
        </row>
        <row r="364">
          <cell r="Q364">
            <v>-7</v>
          </cell>
        </row>
        <row r="365">
          <cell r="Q365">
            <v>0</v>
          </cell>
        </row>
        <row r="366">
          <cell r="Q366">
            <v>0</v>
          </cell>
        </row>
        <row r="367">
          <cell r="Q367">
            <v>0</v>
          </cell>
        </row>
        <row r="368">
          <cell r="Q368">
            <v>3</v>
          </cell>
        </row>
        <row r="369">
          <cell r="Q369">
            <v>12</v>
          </cell>
        </row>
        <row r="370">
          <cell r="Q370">
            <v>0</v>
          </cell>
        </row>
        <row r="371">
          <cell r="Q371">
            <v>1</v>
          </cell>
        </row>
        <row r="372">
          <cell r="Q372">
            <v>0</v>
          </cell>
        </row>
        <row r="373">
          <cell r="Q373">
            <v>-1</v>
          </cell>
        </row>
        <row r="374">
          <cell r="Q374">
            <v>9</v>
          </cell>
        </row>
        <row r="375">
          <cell r="Q375">
            <v>0</v>
          </cell>
        </row>
        <row r="376">
          <cell r="Q376">
            <v>-1</v>
          </cell>
        </row>
        <row r="377">
          <cell r="Q377">
            <v>0</v>
          </cell>
        </row>
        <row r="378">
          <cell r="Q378">
            <v>-3</v>
          </cell>
        </row>
        <row r="379">
          <cell r="Q379">
            <v>-6</v>
          </cell>
        </row>
        <row r="380">
          <cell r="Q380">
            <v>-4</v>
          </cell>
        </row>
        <row r="381">
          <cell r="Q381">
            <v>-2</v>
          </cell>
        </row>
        <row r="382">
          <cell r="Q382">
            <v>-2</v>
          </cell>
        </row>
        <row r="383">
          <cell r="Q383">
            <v>0</v>
          </cell>
        </row>
        <row r="384">
          <cell r="Q384">
            <v>-7</v>
          </cell>
        </row>
        <row r="385">
          <cell r="Q385">
            <v>-3</v>
          </cell>
        </row>
        <row r="386">
          <cell r="Q386">
            <v>0</v>
          </cell>
        </row>
        <row r="387">
          <cell r="Q387">
            <v>-1</v>
          </cell>
        </row>
        <row r="388">
          <cell r="Q388">
            <v>-3</v>
          </cell>
        </row>
        <row r="389">
          <cell r="Q389">
            <v>0</v>
          </cell>
        </row>
        <row r="390">
          <cell r="Q390">
            <v>-1</v>
          </cell>
        </row>
        <row r="391">
          <cell r="Q391">
            <v>0</v>
          </cell>
        </row>
        <row r="392">
          <cell r="Q392">
            <v>0</v>
          </cell>
        </row>
        <row r="393">
          <cell r="Q393">
            <v>0</v>
          </cell>
        </row>
        <row r="394">
          <cell r="Q394">
            <v>0</v>
          </cell>
        </row>
        <row r="395">
          <cell r="Q395">
            <v>-1</v>
          </cell>
        </row>
        <row r="396">
          <cell r="Q396">
            <v>0</v>
          </cell>
        </row>
        <row r="397">
          <cell r="Q397">
            <v>2</v>
          </cell>
        </row>
        <row r="398">
          <cell r="Q398">
            <v>-5</v>
          </cell>
        </row>
        <row r="399">
          <cell r="Q399">
            <v>-3</v>
          </cell>
        </row>
        <row r="400">
          <cell r="Q400">
            <v>3</v>
          </cell>
        </row>
        <row r="401">
          <cell r="Q401">
            <v>0</v>
          </cell>
        </row>
        <row r="402">
          <cell r="Q402">
            <v>-1</v>
          </cell>
        </row>
        <row r="403">
          <cell r="Q403">
            <v>1</v>
          </cell>
        </row>
        <row r="404">
          <cell r="Q404">
            <v>5</v>
          </cell>
        </row>
        <row r="405">
          <cell r="Q405">
            <v>1</v>
          </cell>
        </row>
        <row r="406">
          <cell r="Q406">
            <v>0</v>
          </cell>
        </row>
        <row r="407"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Q410">
            <v>-1</v>
          </cell>
        </row>
        <row r="411">
          <cell r="Q411">
            <v>-7</v>
          </cell>
        </row>
        <row r="412">
          <cell r="Q412">
            <v>0</v>
          </cell>
        </row>
        <row r="413">
          <cell r="Q413">
            <v>0</v>
          </cell>
        </row>
        <row r="414">
          <cell r="Q414">
            <v>-2</v>
          </cell>
        </row>
        <row r="415">
          <cell r="Q415">
            <v>-1</v>
          </cell>
        </row>
        <row r="416">
          <cell r="Q416">
            <v>0</v>
          </cell>
        </row>
        <row r="417">
          <cell r="Q417">
            <v>1</v>
          </cell>
        </row>
        <row r="418">
          <cell r="Q418">
            <v>-2</v>
          </cell>
        </row>
        <row r="419">
          <cell r="Q419">
            <v>2</v>
          </cell>
        </row>
        <row r="420">
          <cell r="Q420">
            <v>-13</v>
          </cell>
        </row>
        <row r="421">
          <cell r="Q421">
            <v>0</v>
          </cell>
        </row>
        <row r="422">
          <cell r="Q422">
            <v>1</v>
          </cell>
        </row>
        <row r="423">
          <cell r="Q423">
            <v>-7</v>
          </cell>
        </row>
        <row r="424">
          <cell r="Q424">
            <v>0</v>
          </cell>
        </row>
        <row r="425">
          <cell r="Q425">
            <v>1</v>
          </cell>
        </row>
        <row r="426">
          <cell r="Q426">
            <v>-1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1</v>
          </cell>
        </row>
        <row r="435">
          <cell r="Q435" t="e">
            <v>#N/A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0</v>
          </cell>
          <cell r="T7">
            <v>0</v>
          </cell>
        </row>
        <row r="8">
          <cell r="Q8">
            <v>-4</v>
          </cell>
          <cell r="T8" t="str">
            <v>вода</v>
          </cell>
        </row>
        <row r="9">
          <cell r="Q9">
            <v>0</v>
          </cell>
          <cell r="T9">
            <v>0</v>
          </cell>
        </row>
        <row r="10">
          <cell r="Q10">
            <v>0</v>
          </cell>
          <cell r="T10">
            <v>0</v>
          </cell>
        </row>
        <row r="11">
          <cell r="Q11">
            <v>0</v>
          </cell>
          <cell r="T11" t="str">
            <v>уточ.режима</v>
          </cell>
        </row>
        <row r="12">
          <cell r="Q12">
            <v>-1</v>
          </cell>
          <cell r="T12" t="str">
            <v>уточ.режима</v>
          </cell>
        </row>
        <row r="13">
          <cell r="Q13">
            <v>1</v>
          </cell>
          <cell r="T13">
            <v>0</v>
          </cell>
        </row>
        <row r="14">
          <cell r="Q14">
            <v>-1</v>
          </cell>
          <cell r="T14">
            <v>0</v>
          </cell>
        </row>
        <row r="15">
          <cell r="Q15">
            <v>1</v>
          </cell>
          <cell r="T15">
            <v>0</v>
          </cell>
        </row>
        <row r="16">
          <cell r="Q16">
            <v>0</v>
          </cell>
          <cell r="T16">
            <v>0</v>
          </cell>
        </row>
        <row r="17">
          <cell r="Q17">
            <v>0</v>
          </cell>
          <cell r="T17">
            <v>0</v>
          </cell>
        </row>
        <row r="18">
          <cell r="Q18">
            <v>3</v>
          </cell>
          <cell r="T18">
            <v>0</v>
          </cell>
        </row>
        <row r="19">
          <cell r="Q19">
            <v>-4</v>
          </cell>
          <cell r="T19">
            <v>0</v>
          </cell>
        </row>
        <row r="20">
          <cell r="Q20">
            <v>-2</v>
          </cell>
          <cell r="T20">
            <v>0</v>
          </cell>
        </row>
        <row r="21">
          <cell r="Q21">
            <v>2</v>
          </cell>
          <cell r="T21">
            <v>0</v>
          </cell>
        </row>
        <row r="22">
          <cell r="Q22">
            <v>0</v>
          </cell>
          <cell r="T22">
            <v>0</v>
          </cell>
        </row>
        <row r="23">
          <cell r="Q23">
            <v>-6</v>
          </cell>
          <cell r="T23">
            <v>0</v>
          </cell>
        </row>
        <row r="24">
          <cell r="Q24">
            <v>-74</v>
          </cell>
          <cell r="T24">
            <v>0</v>
          </cell>
        </row>
        <row r="25">
          <cell r="Q25">
            <v>35</v>
          </cell>
          <cell r="T25" t="str">
            <v>прс</v>
          </cell>
        </row>
        <row r="26">
          <cell r="Q26">
            <v>-6</v>
          </cell>
          <cell r="T26" t="str">
            <v>уточ.режима</v>
          </cell>
        </row>
        <row r="27">
          <cell r="Q27">
            <v>-5</v>
          </cell>
          <cell r="T27" t="str">
            <v>ипп</v>
          </cell>
        </row>
        <row r="28">
          <cell r="Q28">
            <v>-4</v>
          </cell>
          <cell r="T28">
            <v>0</v>
          </cell>
        </row>
        <row r="29">
          <cell r="Q29">
            <v>1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-7</v>
          </cell>
          <cell r="T32">
            <v>0</v>
          </cell>
        </row>
        <row r="33">
          <cell r="Q33">
            <v>-1</v>
          </cell>
          <cell r="T33">
            <v>0</v>
          </cell>
        </row>
        <row r="34">
          <cell r="Q34">
            <v>-3</v>
          </cell>
          <cell r="T34">
            <v>0</v>
          </cell>
        </row>
        <row r="35">
          <cell r="Q35">
            <v>0</v>
          </cell>
          <cell r="T35">
            <v>0</v>
          </cell>
        </row>
        <row r="36">
          <cell r="Q36">
            <v>0</v>
          </cell>
          <cell r="T36">
            <v>0</v>
          </cell>
        </row>
        <row r="37">
          <cell r="Q37">
            <v>-1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 t="str">
            <v>уточ.режима</v>
          </cell>
        </row>
        <row r="40">
          <cell r="Q40">
            <v>1</v>
          </cell>
          <cell r="T40">
            <v>0</v>
          </cell>
        </row>
        <row r="41">
          <cell r="Q41">
            <v>0</v>
          </cell>
          <cell r="T41">
            <v>0</v>
          </cell>
        </row>
        <row r="42">
          <cell r="Q42">
            <v>0</v>
          </cell>
          <cell r="T42" t="str">
            <v>уточ.режима</v>
          </cell>
        </row>
        <row r="43">
          <cell r="Q43">
            <v>1</v>
          </cell>
          <cell r="T43">
            <v>0</v>
          </cell>
        </row>
        <row r="44">
          <cell r="Q44">
            <v>-5</v>
          </cell>
          <cell r="T44" t="str">
            <v>вода грп</v>
          </cell>
        </row>
        <row r="45">
          <cell r="Q45">
            <v>-2</v>
          </cell>
          <cell r="T45">
            <v>0</v>
          </cell>
        </row>
        <row r="46">
          <cell r="Q46">
            <v>-2</v>
          </cell>
          <cell r="T46">
            <v>0</v>
          </cell>
        </row>
        <row r="47">
          <cell r="Q47">
            <v>-1</v>
          </cell>
          <cell r="T47">
            <v>0</v>
          </cell>
        </row>
        <row r="48">
          <cell r="Q48">
            <v>2</v>
          </cell>
          <cell r="T48">
            <v>0</v>
          </cell>
        </row>
        <row r="49">
          <cell r="Q49">
            <v>0</v>
          </cell>
          <cell r="T49">
            <v>0</v>
          </cell>
        </row>
        <row r="50">
          <cell r="Q50">
            <v>0</v>
          </cell>
          <cell r="T50" t="str">
            <v>вода</v>
          </cell>
        </row>
        <row r="51">
          <cell r="Q51">
            <v>1</v>
          </cell>
          <cell r="T51">
            <v>0</v>
          </cell>
        </row>
        <row r="52">
          <cell r="Q52">
            <v>1</v>
          </cell>
          <cell r="T52">
            <v>0</v>
          </cell>
        </row>
        <row r="53">
          <cell r="Q53">
            <v>-1</v>
          </cell>
          <cell r="T53">
            <v>0</v>
          </cell>
        </row>
        <row r="54">
          <cell r="Q54">
            <v>-3</v>
          </cell>
          <cell r="T54">
            <v>0</v>
          </cell>
        </row>
        <row r="55">
          <cell r="Q55">
            <v>0</v>
          </cell>
          <cell r="T55">
            <v>0</v>
          </cell>
        </row>
        <row r="56">
          <cell r="Q56">
            <v>8</v>
          </cell>
          <cell r="T56" t="str">
            <v>прс</v>
          </cell>
        </row>
        <row r="57">
          <cell r="Q57">
            <v>-1</v>
          </cell>
          <cell r="T57">
            <v>0</v>
          </cell>
        </row>
        <row r="58">
          <cell r="Q58">
            <v>3</v>
          </cell>
          <cell r="T58">
            <v>0</v>
          </cell>
        </row>
        <row r="59">
          <cell r="Q59">
            <v>-4</v>
          </cell>
          <cell r="T59">
            <v>0</v>
          </cell>
        </row>
        <row r="60">
          <cell r="Q60">
            <v>-2</v>
          </cell>
          <cell r="T60" t="str">
            <v>уточ.режима</v>
          </cell>
        </row>
        <row r="61">
          <cell r="Q61">
            <v>-13</v>
          </cell>
          <cell r="T61" t="str">
            <v>уточ.режима</v>
          </cell>
        </row>
        <row r="62">
          <cell r="Q62">
            <v>-3</v>
          </cell>
          <cell r="T62" t="str">
            <v>уточ.режима</v>
          </cell>
        </row>
        <row r="63">
          <cell r="Q63">
            <v>-6</v>
          </cell>
          <cell r="T63">
            <v>0</v>
          </cell>
        </row>
        <row r="64">
          <cell r="Q64">
            <v>0</v>
          </cell>
          <cell r="T64" t="str">
            <v>уточ.режима</v>
          </cell>
        </row>
        <row r="65">
          <cell r="Q65">
            <v>0</v>
          </cell>
          <cell r="T65" t="str">
            <v>уточ.режима</v>
          </cell>
        </row>
        <row r="66">
          <cell r="Q66">
            <v>-1</v>
          </cell>
          <cell r="T66">
            <v>0</v>
          </cell>
        </row>
        <row r="67">
          <cell r="Q67">
            <v>0</v>
          </cell>
          <cell r="T67">
            <v>0</v>
          </cell>
        </row>
        <row r="68">
          <cell r="Q68">
            <v>-2</v>
          </cell>
          <cell r="T68" t="str">
            <v>уточ.режима</v>
          </cell>
        </row>
        <row r="69">
          <cell r="Q69">
            <v>0</v>
          </cell>
          <cell r="T69">
            <v>0</v>
          </cell>
        </row>
        <row r="70">
          <cell r="Q70">
            <v>3</v>
          </cell>
          <cell r="T70">
            <v>0</v>
          </cell>
        </row>
        <row r="71">
          <cell r="Q71">
            <v>1</v>
          </cell>
          <cell r="T71">
            <v>0</v>
          </cell>
        </row>
        <row r="72">
          <cell r="Q72">
            <v>-27</v>
          </cell>
          <cell r="T72" t="str">
            <v>ипп</v>
          </cell>
        </row>
        <row r="73">
          <cell r="Q73">
            <v>0</v>
          </cell>
          <cell r="T73">
            <v>0</v>
          </cell>
        </row>
        <row r="74">
          <cell r="Q74">
            <v>-1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-4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-2</v>
          </cell>
          <cell r="T78">
            <v>0</v>
          </cell>
        </row>
        <row r="79">
          <cell r="Q79">
            <v>-2</v>
          </cell>
          <cell r="T79">
            <v>0</v>
          </cell>
        </row>
        <row r="80">
          <cell r="Q80">
            <v>-2</v>
          </cell>
          <cell r="T80">
            <v>0</v>
          </cell>
        </row>
        <row r="81">
          <cell r="Q81">
            <v>-1</v>
          </cell>
          <cell r="T81">
            <v>0</v>
          </cell>
        </row>
        <row r="82">
          <cell r="Q82">
            <v>0</v>
          </cell>
          <cell r="T82">
            <v>0</v>
          </cell>
        </row>
        <row r="83">
          <cell r="Q83">
            <v>-6</v>
          </cell>
          <cell r="T83">
            <v>0</v>
          </cell>
        </row>
        <row r="84">
          <cell r="Q84">
            <v>16</v>
          </cell>
          <cell r="T84">
            <v>0</v>
          </cell>
        </row>
        <row r="85">
          <cell r="Q85">
            <v>2</v>
          </cell>
          <cell r="T85" t="str">
            <v>уточ.режима</v>
          </cell>
        </row>
        <row r="86">
          <cell r="Q86">
            <v>-3</v>
          </cell>
          <cell r="T86" t="str">
            <v>вода</v>
          </cell>
        </row>
        <row r="87">
          <cell r="Q87">
            <v>1</v>
          </cell>
          <cell r="T87">
            <v>0</v>
          </cell>
        </row>
        <row r="88">
          <cell r="Q88">
            <v>0</v>
          </cell>
          <cell r="T88">
            <v>0</v>
          </cell>
        </row>
        <row r="89">
          <cell r="Q89">
            <v>6</v>
          </cell>
          <cell r="T89">
            <v>0</v>
          </cell>
        </row>
        <row r="90">
          <cell r="Q90">
            <v>-2</v>
          </cell>
          <cell r="T90">
            <v>0</v>
          </cell>
        </row>
        <row r="91">
          <cell r="Q91">
            <v>2</v>
          </cell>
          <cell r="T91">
            <v>0</v>
          </cell>
        </row>
        <row r="92">
          <cell r="Q92">
            <v>11</v>
          </cell>
          <cell r="T92" t="str">
            <v>прс</v>
          </cell>
        </row>
        <row r="93">
          <cell r="Q93">
            <v>21</v>
          </cell>
          <cell r="T93" t="str">
            <v>прс</v>
          </cell>
        </row>
        <row r="94">
          <cell r="Q94">
            <v>-1</v>
          </cell>
          <cell r="T94">
            <v>0</v>
          </cell>
        </row>
        <row r="95">
          <cell r="Q95">
            <v>0</v>
          </cell>
          <cell r="T95">
            <v>0</v>
          </cell>
        </row>
        <row r="96">
          <cell r="Q96">
            <v>-1</v>
          </cell>
          <cell r="T96">
            <v>0</v>
          </cell>
        </row>
        <row r="97">
          <cell r="Q97">
            <v>-12</v>
          </cell>
          <cell r="T97" t="str">
            <v>по</v>
          </cell>
        </row>
        <row r="98">
          <cell r="Q98">
            <v>0</v>
          </cell>
          <cell r="T98">
            <v>0</v>
          </cell>
        </row>
        <row r="99">
          <cell r="Q99">
            <v>-2</v>
          </cell>
          <cell r="T99">
            <v>0</v>
          </cell>
        </row>
        <row r="100">
          <cell r="Q100">
            <v>9</v>
          </cell>
          <cell r="T100" t="str">
            <v>прс</v>
          </cell>
        </row>
        <row r="101">
          <cell r="Q101">
            <v>2</v>
          </cell>
          <cell r="T101">
            <v>0</v>
          </cell>
        </row>
        <row r="102">
          <cell r="Q102">
            <v>1</v>
          </cell>
          <cell r="T102">
            <v>0</v>
          </cell>
        </row>
        <row r="103">
          <cell r="Q103" t="e">
            <v>#N/A</v>
          </cell>
          <cell r="T103" t="e">
            <v>#N/A</v>
          </cell>
        </row>
        <row r="104">
          <cell r="Q104">
            <v>0</v>
          </cell>
          <cell r="T104" t="str">
            <v>вода</v>
          </cell>
        </row>
        <row r="105">
          <cell r="Q105">
            <v>-1</v>
          </cell>
          <cell r="T105" t="str">
            <v>уточ.режима</v>
          </cell>
        </row>
        <row r="106">
          <cell r="Q106">
            <v>-1</v>
          </cell>
          <cell r="T106">
            <v>0</v>
          </cell>
        </row>
        <row r="107">
          <cell r="Q107">
            <v>-1</v>
          </cell>
          <cell r="T107">
            <v>0</v>
          </cell>
        </row>
        <row r="108">
          <cell r="Q108">
            <v>2</v>
          </cell>
          <cell r="T108">
            <v>0</v>
          </cell>
        </row>
        <row r="109">
          <cell r="Q109">
            <v>1</v>
          </cell>
          <cell r="T109">
            <v>0</v>
          </cell>
        </row>
        <row r="110">
          <cell r="Q110">
            <v>9</v>
          </cell>
          <cell r="T110">
            <v>0</v>
          </cell>
        </row>
        <row r="111">
          <cell r="Q111">
            <v>-6</v>
          </cell>
          <cell r="T111">
            <v>0</v>
          </cell>
        </row>
        <row r="112">
          <cell r="Q112">
            <v>3</v>
          </cell>
          <cell r="T112">
            <v>0</v>
          </cell>
        </row>
        <row r="113">
          <cell r="Q113">
            <v>0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-2</v>
          </cell>
          <cell r="T115">
            <v>0</v>
          </cell>
        </row>
        <row r="116">
          <cell r="Q116">
            <v>-2</v>
          </cell>
          <cell r="T116">
            <v>0</v>
          </cell>
        </row>
        <row r="117">
          <cell r="Q117">
            <v>-3</v>
          </cell>
          <cell r="T117">
            <v>0</v>
          </cell>
        </row>
        <row r="118">
          <cell r="Q118">
            <v>1</v>
          </cell>
          <cell r="T118">
            <v>0</v>
          </cell>
        </row>
        <row r="119">
          <cell r="Q119">
            <v>11</v>
          </cell>
          <cell r="T119">
            <v>0</v>
          </cell>
        </row>
        <row r="120">
          <cell r="Q120">
            <v>-18</v>
          </cell>
          <cell r="T120">
            <v>0</v>
          </cell>
        </row>
        <row r="121">
          <cell r="Q121">
            <v>0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-3</v>
          </cell>
          <cell r="T123">
            <v>0</v>
          </cell>
        </row>
        <row r="124">
          <cell r="Q124">
            <v>-3</v>
          </cell>
          <cell r="T124">
            <v>0</v>
          </cell>
        </row>
        <row r="125">
          <cell r="Q125">
            <v>0</v>
          </cell>
          <cell r="T125">
            <v>0</v>
          </cell>
        </row>
        <row r="126">
          <cell r="Q126">
            <v>-4</v>
          </cell>
          <cell r="T126">
            <v>0</v>
          </cell>
        </row>
        <row r="127">
          <cell r="Q127">
            <v>-1</v>
          </cell>
          <cell r="T127">
            <v>0</v>
          </cell>
        </row>
        <row r="128">
          <cell r="Q128">
            <v>1</v>
          </cell>
          <cell r="T128">
            <v>0</v>
          </cell>
        </row>
        <row r="129">
          <cell r="Q129">
            <v>-1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1</v>
          </cell>
          <cell r="T132">
            <v>0</v>
          </cell>
        </row>
        <row r="133">
          <cell r="Q133">
            <v>1</v>
          </cell>
          <cell r="T133">
            <v>0</v>
          </cell>
        </row>
        <row r="134">
          <cell r="Q134">
            <v>11</v>
          </cell>
          <cell r="T134" t="str">
            <v>опт</v>
          </cell>
        </row>
        <row r="135">
          <cell r="Q135">
            <v>0</v>
          </cell>
          <cell r="T135">
            <v>0</v>
          </cell>
        </row>
        <row r="136">
          <cell r="Q136">
            <v>-3</v>
          </cell>
          <cell r="T136" t="str">
            <v>уточ.режима</v>
          </cell>
        </row>
        <row r="137">
          <cell r="Q137">
            <v>-2</v>
          </cell>
          <cell r="T137" t="str">
            <v>уточ.режима</v>
          </cell>
        </row>
        <row r="138">
          <cell r="Q138">
            <v>-1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-5</v>
          </cell>
          <cell r="T140" t="str">
            <v>уточ.режима</v>
          </cell>
        </row>
        <row r="141">
          <cell r="Q141">
            <v>-1</v>
          </cell>
          <cell r="T141">
            <v>0</v>
          </cell>
        </row>
        <row r="142">
          <cell r="Q142">
            <v>0</v>
          </cell>
          <cell r="T142">
            <v>0</v>
          </cell>
        </row>
        <row r="143">
          <cell r="Q143">
            <v>-2</v>
          </cell>
          <cell r="T143">
            <v>0</v>
          </cell>
        </row>
        <row r="144">
          <cell r="Q144">
            <v>6</v>
          </cell>
          <cell r="T144">
            <v>0</v>
          </cell>
        </row>
        <row r="145">
          <cell r="Q145">
            <v>-3</v>
          </cell>
          <cell r="T145">
            <v>0</v>
          </cell>
        </row>
        <row r="146">
          <cell r="Q146">
            <v>0</v>
          </cell>
          <cell r="T146" t="str">
            <v>уточ.режима</v>
          </cell>
        </row>
        <row r="147">
          <cell r="Q147">
            <v>-1</v>
          </cell>
          <cell r="T147">
            <v>0</v>
          </cell>
        </row>
        <row r="148">
          <cell r="Q148">
            <v>-4</v>
          </cell>
          <cell r="T148">
            <v>0</v>
          </cell>
        </row>
        <row r="149">
          <cell r="Q149">
            <v>-4</v>
          </cell>
          <cell r="T149">
            <v>0</v>
          </cell>
        </row>
        <row r="150">
          <cell r="Q150">
            <v>0</v>
          </cell>
          <cell r="T150">
            <v>0</v>
          </cell>
        </row>
        <row r="151">
          <cell r="Q151">
            <v>0</v>
          </cell>
          <cell r="T151">
            <v>0</v>
          </cell>
        </row>
        <row r="152">
          <cell r="Q152">
            <v>19</v>
          </cell>
          <cell r="T152" t="str">
            <v>прс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-9</v>
          </cell>
          <cell r="T154" t="str">
            <v>сн.грп</v>
          </cell>
        </row>
        <row r="155">
          <cell r="Q155">
            <v>0</v>
          </cell>
          <cell r="T155">
            <v>0</v>
          </cell>
        </row>
        <row r="156">
          <cell r="Q156">
            <v>-68</v>
          </cell>
          <cell r="T156" t="str">
            <v>сн.грп</v>
          </cell>
        </row>
        <row r="157">
          <cell r="Q157" t="e">
            <v>#N/A</v>
          </cell>
          <cell r="T157" t="e">
            <v>#N/A</v>
          </cell>
        </row>
        <row r="158">
          <cell r="Q158">
            <v>1</v>
          </cell>
          <cell r="T158">
            <v>0</v>
          </cell>
        </row>
        <row r="159">
          <cell r="Q159">
            <v>-10</v>
          </cell>
          <cell r="T159" t="str">
            <v>ипп</v>
          </cell>
        </row>
        <row r="160">
          <cell r="Q160">
            <v>0</v>
          </cell>
          <cell r="T160">
            <v>0</v>
          </cell>
        </row>
        <row r="161">
          <cell r="Q161">
            <v>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0</v>
          </cell>
          <cell r="T163">
            <v>0</v>
          </cell>
        </row>
        <row r="164">
          <cell r="Q164">
            <v>-3</v>
          </cell>
          <cell r="T164" t="str">
            <v>уточ.режима</v>
          </cell>
        </row>
        <row r="165">
          <cell r="Q165">
            <v>0</v>
          </cell>
          <cell r="T165">
            <v>0</v>
          </cell>
        </row>
        <row r="166">
          <cell r="Q166">
            <v>0</v>
          </cell>
          <cell r="T166">
            <v>0</v>
          </cell>
        </row>
        <row r="167">
          <cell r="Q167">
            <v>0</v>
          </cell>
          <cell r="T167">
            <v>0</v>
          </cell>
        </row>
        <row r="168">
          <cell r="Q168">
            <v>4</v>
          </cell>
          <cell r="T168">
            <v>0</v>
          </cell>
        </row>
        <row r="169">
          <cell r="Q169">
            <v>11</v>
          </cell>
          <cell r="T169">
            <v>0</v>
          </cell>
        </row>
        <row r="170">
          <cell r="Q170">
            <v>12</v>
          </cell>
          <cell r="T170" t="str">
            <v>вода</v>
          </cell>
        </row>
        <row r="171">
          <cell r="Q171">
            <v>-5</v>
          </cell>
          <cell r="T171" t="str">
            <v>уточ.режима</v>
          </cell>
        </row>
        <row r="172">
          <cell r="Q172">
            <v>-7</v>
          </cell>
          <cell r="T172">
            <v>0</v>
          </cell>
        </row>
        <row r="173">
          <cell r="Q173">
            <v>1</v>
          </cell>
          <cell r="T173" t="str">
            <v>уточ.режима</v>
          </cell>
        </row>
        <row r="174">
          <cell r="Q174">
            <v>-5</v>
          </cell>
          <cell r="T174">
            <v>0</v>
          </cell>
        </row>
        <row r="175">
          <cell r="Q175">
            <v>-1</v>
          </cell>
          <cell r="T175">
            <v>0</v>
          </cell>
        </row>
        <row r="176">
          <cell r="Q176">
            <v>2</v>
          </cell>
          <cell r="T176">
            <v>0</v>
          </cell>
        </row>
        <row r="177">
          <cell r="Q177">
            <v>-8</v>
          </cell>
          <cell r="T177" t="str">
            <v>ипп</v>
          </cell>
        </row>
        <row r="178">
          <cell r="Q178">
            <v>-1</v>
          </cell>
          <cell r="T178">
            <v>0</v>
          </cell>
        </row>
        <row r="179">
          <cell r="Q179">
            <v>11</v>
          </cell>
          <cell r="T179" t="str">
            <v>прс</v>
          </cell>
        </row>
        <row r="180">
          <cell r="Q180">
            <v>-1</v>
          </cell>
          <cell r="T180">
            <v>0</v>
          </cell>
        </row>
        <row r="181">
          <cell r="Q181">
            <v>0</v>
          </cell>
          <cell r="T181">
            <v>0</v>
          </cell>
        </row>
        <row r="182">
          <cell r="Q182">
            <v>0</v>
          </cell>
          <cell r="T182">
            <v>0</v>
          </cell>
        </row>
        <row r="183">
          <cell r="Q183">
            <v>-1</v>
          </cell>
          <cell r="T183">
            <v>0</v>
          </cell>
        </row>
        <row r="184">
          <cell r="Q184">
            <v>0</v>
          </cell>
          <cell r="T184">
            <v>0</v>
          </cell>
        </row>
        <row r="185">
          <cell r="Q185">
            <v>-1</v>
          </cell>
          <cell r="T185">
            <v>0</v>
          </cell>
        </row>
        <row r="186">
          <cell r="Q186">
            <v>0</v>
          </cell>
          <cell r="T186">
            <v>0</v>
          </cell>
        </row>
        <row r="187">
          <cell r="Q187">
            <v>4</v>
          </cell>
          <cell r="T187">
            <v>0</v>
          </cell>
        </row>
        <row r="188">
          <cell r="Q188">
            <v>-1</v>
          </cell>
          <cell r="T188">
            <v>0</v>
          </cell>
        </row>
        <row r="189">
          <cell r="Q189">
            <v>-1</v>
          </cell>
          <cell r="T189" t="str">
            <v>вода</v>
          </cell>
        </row>
        <row r="190">
          <cell r="Q190">
            <v>0</v>
          </cell>
          <cell r="T190">
            <v>0</v>
          </cell>
        </row>
        <row r="191">
          <cell r="Q191">
            <v>11</v>
          </cell>
          <cell r="T191" t="str">
            <v>уточ.режима</v>
          </cell>
        </row>
        <row r="192">
          <cell r="Q192">
            <v>2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-19</v>
          </cell>
          <cell r="T194" t="str">
            <v>уточ.режима</v>
          </cell>
        </row>
        <row r="195">
          <cell r="Q195">
            <v>0</v>
          </cell>
          <cell r="T195" t="str">
            <v>уточ.режима</v>
          </cell>
        </row>
        <row r="196">
          <cell r="Q196">
            <v>1</v>
          </cell>
          <cell r="T196" t="str">
            <v>уточ.режима</v>
          </cell>
        </row>
        <row r="197">
          <cell r="Q197">
            <v>1</v>
          </cell>
          <cell r="T197">
            <v>0</v>
          </cell>
        </row>
        <row r="198">
          <cell r="Q198">
            <v>-3</v>
          </cell>
          <cell r="T198" t="str">
            <v>вода</v>
          </cell>
        </row>
        <row r="199">
          <cell r="Q199">
            <v>-1</v>
          </cell>
          <cell r="T199">
            <v>0</v>
          </cell>
        </row>
        <row r="200">
          <cell r="Q200">
            <v>0</v>
          </cell>
          <cell r="T200" t="str">
            <v>уточ.режима</v>
          </cell>
        </row>
        <row r="201">
          <cell r="Q201">
            <v>0</v>
          </cell>
          <cell r="T201">
            <v>0</v>
          </cell>
        </row>
        <row r="202">
          <cell r="Q202">
            <v>0</v>
          </cell>
          <cell r="T202" t="str">
            <v>уточ.режима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-2</v>
          </cell>
          <cell r="T205">
            <v>0</v>
          </cell>
        </row>
        <row r="206">
          <cell r="Q206">
            <v>0</v>
          </cell>
          <cell r="T206" t="str">
            <v>уточ.режима</v>
          </cell>
        </row>
        <row r="207">
          <cell r="Q207">
            <v>0</v>
          </cell>
          <cell r="T207">
            <v>0</v>
          </cell>
        </row>
        <row r="208">
          <cell r="Q208">
            <v>-1</v>
          </cell>
          <cell r="T208">
            <v>0</v>
          </cell>
        </row>
        <row r="209">
          <cell r="Q209">
            <v>4</v>
          </cell>
          <cell r="T209">
            <v>0</v>
          </cell>
        </row>
        <row r="210">
          <cell r="Q210">
            <v>0</v>
          </cell>
          <cell r="T210">
            <v>0</v>
          </cell>
        </row>
        <row r="211">
          <cell r="Q211">
            <v>2</v>
          </cell>
          <cell r="T211">
            <v>0</v>
          </cell>
        </row>
        <row r="212">
          <cell r="Q212" t="e">
            <v>#N/A</v>
          </cell>
          <cell r="T212" t="e">
            <v>#N/A</v>
          </cell>
        </row>
        <row r="213">
          <cell r="Q213">
            <v>-1</v>
          </cell>
          <cell r="T213">
            <v>0</v>
          </cell>
        </row>
        <row r="214">
          <cell r="Q214">
            <v>0</v>
          </cell>
          <cell r="T214">
            <v>0</v>
          </cell>
        </row>
        <row r="215">
          <cell r="Q215">
            <v>-1</v>
          </cell>
          <cell r="T215">
            <v>0</v>
          </cell>
        </row>
        <row r="216">
          <cell r="Q216">
            <v>0</v>
          </cell>
          <cell r="T216">
            <v>0</v>
          </cell>
        </row>
        <row r="217">
          <cell r="Q217">
            <v>31</v>
          </cell>
          <cell r="T217" t="str">
            <v>уточ.режима</v>
          </cell>
        </row>
        <row r="218">
          <cell r="Q218">
            <v>0</v>
          </cell>
          <cell r="T218">
            <v>0</v>
          </cell>
        </row>
        <row r="219">
          <cell r="Q219">
            <v>0</v>
          </cell>
          <cell r="T219" t="str">
            <v>уточ.режима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-2</v>
          </cell>
          <cell r="T222">
            <v>0</v>
          </cell>
        </row>
        <row r="223">
          <cell r="Q223">
            <v>1</v>
          </cell>
          <cell r="T223" t="str">
            <v>уточ.режима</v>
          </cell>
        </row>
        <row r="224">
          <cell r="Q224">
            <v>0</v>
          </cell>
          <cell r="T224">
            <v>0</v>
          </cell>
        </row>
        <row r="225">
          <cell r="Q225">
            <v>-6</v>
          </cell>
          <cell r="T225">
            <v>0</v>
          </cell>
        </row>
        <row r="226">
          <cell r="Q226">
            <v>2</v>
          </cell>
          <cell r="T226">
            <v>0</v>
          </cell>
        </row>
        <row r="227">
          <cell r="Q227">
            <v>50</v>
          </cell>
          <cell r="T227" t="str">
            <v>грп</v>
          </cell>
        </row>
        <row r="228">
          <cell r="Q228">
            <v>3</v>
          </cell>
          <cell r="T228" t="str">
            <v>вода</v>
          </cell>
        </row>
        <row r="229">
          <cell r="Q229">
            <v>-1</v>
          </cell>
          <cell r="T229">
            <v>0</v>
          </cell>
        </row>
        <row r="230">
          <cell r="Q230">
            <v>-3</v>
          </cell>
          <cell r="T230">
            <v>0</v>
          </cell>
        </row>
        <row r="231">
          <cell r="Q231">
            <v>-2</v>
          </cell>
          <cell r="T231">
            <v>0</v>
          </cell>
        </row>
        <row r="232">
          <cell r="Q232">
            <v>-3</v>
          </cell>
          <cell r="T232" t="str">
            <v>уточ.режима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-1</v>
          </cell>
          <cell r="T235" t="str">
            <v>уточ.режима</v>
          </cell>
        </row>
        <row r="236">
          <cell r="Q236">
            <v>0</v>
          </cell>
          <cell r="T236" t="str">
            <v>уточ.режима</v>
          </cell>
        </row>
        <row r="237">
          <cell r="Q237">
            <v>0</v>
          </cell>
          <cell r="T237">
            <v>0</v>
          </cell>
        </row>
        <row r="238">
          <cell r="Q238">
            <v>2</v>
          </cell>
          <cell r="T238">
            <v>0</v>
          </cell>
        </row>
        <row r="239">
          <cell r="Q239">
            <v>-1</v>
          </cell>
          <cell r="T239">
            <v>0</v>
          </cell>
        </row>
        <row r="240">
          <cell r="Q240">
            <v>-1</v>
          </cell>
          <cell r="T240">
            <v>0</v>
          </cell>
        </row>
        <row r="241">
          <cell r="Q241">
            <v>-1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-1</v>
          </cell>
          <cell r="T243">
            <v>0</v>
          </cell>
        </row>
        <row r="244">
          <cell r="Q244">
            <v>-2</v>
          </cell>
          <cell r="T244">
            <v>0</v>
          </cell>
        </row>
        <row r="245">
          <cell r="Q245">
            <v>-1</v>
          </cell>
          <cell r="T245">
            <v>0</v>
          </cell>
        </row>
        <row r="246">
          <cell r="Q246">
            <v>-1</v>
          </cell>
          <cell r="T246">
            <v>0</v>
          </cell>
        </row>
        <row r="247">
          <cell r="Q247">
            <v>0</v>
          </cell>
          <cell r="T247" t="str">
            <v>уточ.режима</v>
          </cell>
        </row>
        <row r="248">
          <cell r="Q248">
            <v>7</v>
          </cell>
          <cell r="T248" t="str">
            <v>уточ.режима</v>
          </cell>
        </row>
        <row r="249">
          <cell r="Q249">
            <v>0</v>
          </cell>
          <cell r="T249">
            <v>0</v>
          </cell>
        </row>
        <row r="250">
          <cell r="Q250">
            <v>0</v>
          </cell>
          <cell r="T250">
            <v>0</v>
          </cell>
        </row>
        <row r="251">
          <cell r="Q251">
            <v>0</v>
          </cell>
          <cell r="T251">
            <v>0</v>
          </cell>
        </row>
        <row r="252">
          <cell r="Q252">
            <v>0</v>
          </cell>
          <cell r="T252">
            <v>0</v>
          </cell>
        </row>
        <row r="253">
          <cell r="Q253">
            <v>0</v>
          </cell>
          <cell r="T253">
            <v>0</v>
          </cell>
        </row>
        <row r="254">
          <cell r="Q254">
            <v>-1</v>
          </cell>
          <cell r="T254">
            <v>0</v>
          </cell>
        </row>
        <row r="255">
          <cell r="Q255">
            <v>0</v>
          </cell>
          <cell r="T255">
            <v>0</v>
          </cell>
        </row>
        <row r="256">
          <cell r="Q256">
            <v>0</v>
          </cell>
          <cell r="T256">
            <v>0</v>
          </cell>
        </row>
        <row r="257">
          <cell r="Q257">
            <v>0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-6</v>
          </cell>
          <cell r="T259">
            <v>0</v>
          </cell>
        </row>
        <row r="260">
          <cell r="Q260">
            <v>1</v>
          </cell>
          <cell r="T260">
            <v>0</v>
          </cell>
        </row>
        <row r="261">
          <cell r="Q261">
            <v>0</v>
          </cell>
          <cell r="T261" t="str">
            <v>вода</v>
          </cell>
        </row>
        <row r="262">
          <cell r="Q262">
            <v>45</v>
          </cell>
          <cell r="T262">
            <v>0</v>
          </cell>
        </row>
        <row r="263">
          <cell r="Q263">
            <v>1</v>
          </cell>
          <cell r="T263">
            <v>0</v>
          </cell>
        </row>
        <row r="264">
          <cell r="Q264">
            <v>72</v>
          </cell>
          <cell r="T264" t="str">
            <v>грп</v>
          </cell>
        </row>
        <row r="265">
          <cell r="Q265">
            <v>-1</v>
          </cell>
          <cell r="T265">
            <v>0</v>
          </cell>
        </row>
        <row r="266">
          <cell r="Q266">
            <v>0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-1</v>
          </cell>
          <cell r="T268" t="str">
            <v>уточ.режима</v>
          </cell>
        </row>
        <row r="269">
          <cell r="Q269">
            <v>2</v>
          </cell>
          <cell r="T269">
            <v>0</v>
          </cell>
        </row>
        <row r="270">
          <cell r="Q270">
            <v>-2</v>
          </cell>
          <cell r="T270">
            <v>0</v>
          </cell>
        </row>
        <row r="271">
          <cell r="Q271">
            <v>20</v>
          </cell>
          <cell r="T271" t="str">
            <v>опт</v>
          </cell>
        </row>
        <row r="272">
          <cell r="Q272">
            <v>-1</v>
          </cell>
          <cell r="T272" t="str">
            <v>уточ.режима</v>
          </cell>
        </row>
        <row r="273">
          <cell r="Q273">
            <v>0</v>
          </cell>
          <cell r="T273">
            <v>0</v>
          </cell>
        </row>
        <row r="274">
          <cell r="Q274">
            <v>-11</v>
          </cell>
          <cell r="T274" t="str">
            <v>сн.опт</v>
          </cell>
        </row>
        <row r="275">
          <cell r="Q275">
            <v>-2</v>
          </cell>
          <cell r="T275">
            <v>0</v>
          </cell>
        </row>
        <row r="276">
          <cell r="Q276">
            <v>0</v>
          </cell>
          <cell r="T276">
            <v>0</v>
          </cell>
        </row>
        <row r="277">
          <cell r="Q277">
            <v>-2</v>
          </cell>
          <cell r="T277">
            <v>0</v>
          </cell>
        </row>
        <row r="278">
          <cell r="Q278">
            <v>-5</v>
          </cell>
          <cell r="T278" t="str">
            <v>по</v>
          </cell>
        </row>
        <row r="279">
          <cell r="Q279">
            <v>0</v>
          </cell>
          <cell r="T279">
            <v>0</v>
          </cell>
        </row>
        <row r="280">
          <cell r="Q280">
            <v>-3</v>
          </cell>
          <cell r="T280" t="str">
            <v>вода</v>
          </cell>
        </row>
        <row r="281">
          <cell r="Q281">
            <v>31</v>
          </cell>
          <cell r="T281" t="str">
            <v>уточ.режима</v>
          </cell>
        </row>
        <row r="282">
          <cell r="Q282">
            <v>-1</v>
          </cell>
          <cell r="T282">
            <v>0</v>
          </cell>
        </row>
        <row r="283">
          <cell r="Q283">
            <v>-2</v>
          </cell>
          <cell r="T283" t="str">
            <v>уточ.режима</v>
          </cell>
        </row>
        <row r="284">
          <cell r="Q284">
            <v>4</v>
          </cell>
          <cell r="T284">
            <v>0</v>
          </cell>
        </row>
        <row r="285">
          <cell r="Q285">
            <v>-15</v>
          </cell>
          <cell r="T285" t="str">
            <v>по</v>
          </cell>
        </row>
        <row r="286">
          <cell r="Q286">
            <v>-2</v>
          </cell>
          <cell r="T286">
            <v>0</v>
          </cell>
        </row>
        <row r="287">
          <cell r="Q287">
            <v>-1</v>
          </cell>
          <cell r="T287">
            <v>0</v>
          </cell>
        </row>
        <row r="288">
          <cell r="Q288">
            <v>-2</v>
          </cell>
          <cell r="T288">
            <v>0</v>
          </cell>
        </row>
        <row r="289">
          <cell r="Q289">
            <v>4</v>
          </cell>
          <cell r="T289">
            <v>0</v>
          </cell>
        </row>
        <row r="290">
          <cell r="Q290">
            <v>3</v>
          </cell>
          <cell r="T290" t="str">
            <v>уточ.режима</v>
          </cell>
        </row>
        <row r="291">
          <cell r="Q291">
            <v>-4</v>
          </cell>
          <cell r="T291" t="str">
            <v>сн.опт</v>
          </cell>
        </row>
        <row r="292">
          <cell r="Q292">
            <v>-1</v>
          </cell>
          <cell r="T292" t="str">
            <v>уточ.режима</v>
          </cell>
        </row>
        <row r="293">
          <cell r="Q293">
            <v>-3</v>
          </cell>
          <cell r="T293">
            <v>0</v>
          </cell>
        </row>
        <row r="294">
          <cell r="Q294">
            <v>-1</v>
          </cell>
          <cell r="T294">
            <v>0</v>
          </cell>
        </row>
        <row r="295">
          <cell r="Q295">
            <v>-4</v>
          </cell>
          <cell r="T295">
            <v>0</v>
          </cell>
        </row>
        <row r="296">
          <cell r="Q296">
            <v>1</v>
          </cell>
          <cell r="T296">
            <v>0</v>
          </cell>
        </row>
        <row r="297">
          <cell r="Q297">
            <v>6</v>
          </cell>
          <cell r="T297" t="str">
            <v>уточ.режима</v>
          </cell>
        </row>
        <row r="298">
          <cell r="Q298">
            <v>-7</v>
          </cell>
          <cell r="T298" t="str">
            <v>уточ.режима</v>
          </cell>
        </row>
        <row r="299">
          <cell r="Q299">
            <v>0</v>
          </cell>
          <cell r="T299">
            <v>0</v>
          </cell>
        </row>
        <row r="300">
          <cell r="Q300">
            <v>-2</v>
          </cell>
          <cell r="T300">
            <v>0</v>
          </cell>
        </row>
        <row r="301">
          <cell r="Q301">
            <v>-5</v>
          </cell>
          <cell r="T301" t="str">
            <v>уточ.режима</v>
          </cell>
        </row>
        <row r="302">
          <cell r="Q302">
            <v>4</v>
          </cell>
          <cell r="T302">
            <v>0</v>
          </cell>
        </row>
        <row r="303">
          <cell r="Q303">
            <v>0</v>
          </cell>
          <cell r="T303" t="str">
            <v>уточ.режима</v>
          </cell>
        </row>
        <row r="304">
          <cell r="Q304">
            <v>-5</v>
          </cell>
          <cell r="T304" t="str">
            <v>уточ.режима</v>
          </cell>
        </row>
        <row r="305">
          <cell r="Q305">
            <v>0</v>
          </cell>
          <cell r="T305">
            <v>0</v>
          </cell>
        </row>
        <row r="306">
          <cell r="Q306">
            <v>0</v>
          </cell>
          <cell r="T306">
            <v>0</v>
          </cell>
        </row>
        <row r="307">
          <cell r="Q307">
            <v>-1</v>
          </cell>
          <cell r="T307">
            <v>0</v>
          </cell>
        </row>
        <row r="308">
          <cell r="Q308">
            <v>0</v>
          </cell>
          <cell r="T308">
            <v>0</v>
          </cell>
        </row>
        <row r="309">
          <cell r="Q309">
            <v>2</v>
          </cell>
          <cell r="T309">
            <v>0</v>
          </cell>
        </row>
        <row r="310">
          <cell r="Q310">
            <v>-8</v>
          </cell>
          <cell r="T310" t="str">
            <v>уточ.режима</v>
          </cell>
        </row>
        <row r="311">
          <cell r="Q311">
            <v>0</v>
          </cell>
          <cell r="T311">
            <v>0</v>
          </cell>
        </row>
        <row r="312">
          <cell r="Q312">
            <v>1</v>
          </cell>
          <cell r="T312" t="str">
            <v>уточ.режима</v>
          </cell>
        </row>
        <row r="313">
          <cell r="Q313">
            <v>-2</v>
          </cell>
          <cell r="T313">
            <v>0</v>
          </cell>
        </row>
        <row r="314">
          <cell r="Q314">
            <v>0</v>
          </cell>
          <cell r="T314" t="str">
            <v>прс</v>
          </cell>
        </row>
        <row r="315">
          <cell r="Q315">
            <v>0</v>
          </cell>
          <cell r="T315">
            <v>0</v>
          </cell>
        </row>
        <row r="316">
          <cell r="Q316">
            <v>0</v>
          </cell>
          <cell r="T316" t="str">
            <v>уточ.режима</v>
          </cell>
        </row>
        <row r="317">
          <cell r="Q317">
            <v>-15</v>
          </cell>
          <cell r="T317" t="str">
            <v>ипп</v>
          </cell>
        </row>
        <row r="318">
          <cell r="Q318">
            <v>1</v>
          </cell>
          <cell r="T318">
            <v>0</v>
          </cell>
        </row>
        <row r="319">
          <cell r="Q319">
            <v>0</v>
          </cell>
          <cell r="T319">
            <v>0</v>
          </cell>
        </row>
        <row r="320">
          <cell r="Q320">
            <v>0</v>
          </cell>
          <cell r="T320">
            <v>0</v>
          </cell>
        </row>
        <row r="321">
          <cell r="Q321">
            <v>-2</v>
          </cell>
          <cell r="T321">
            <v>0</v>
          </cell>
        </row>
        <row r="322">
          <cell r="Q322">
            <v>0</v>
          </cell>
          <cell r="T322">
            <v>0</v>
          </cell>
        </row>
        <row r="323">
          <cell r="Q323">
            <v>0</v>
          </cell>
          <cell r="T323">
            <v>0</v>
          </cell>
        </row>
        <row r="324">
          <cell r="Q324">
            <v>2</v>
          </cell>
          <cell r="T324" t="str">
            <v>уточ.режима</v>
          </cell>
        </row>
        <row r="325">
          <cell r="Q325">
            <v>2</v>
          </cell>
          <cell r="T325">
            <v>0</v>
          </cell>
        </row>
        <row r="326">
          <cell r="Q326">
            <v>0</v>
          </cell>
          <cell r="T326">
            <v>0</v>
          </cell>
        </row>
        <row r="327">
          <cell r="Q327">
            <v>0</v>
          </cell>
          <cell r="T327" t="str">
            <v>вода</v>
          </cell>
        </row>
        <row r="328">
          <cell r="Q328">
            <v>0</v>
          </cell>
          <cell r="T328">
            <v>0</v>
          </cell>
        </row>
        <row r="329">
          <cell r="Q329">
            <v>-3</v>
          </cell>
          <cell r="T329">
            <v>0</v>
          </cell>
        </row>
        <row r="330">
          <cell r="Q330">
            <v>-2</v>
          </cell>
          <cell r="T330">
            <v>0</v>
          </cell>
        </row>
        <row r="331">
          <cell r="Q331">
            <v>-22</v>
          </cell>
          <cell r="T331" t="str">
            <v>ипп</v>
          </cell>
        </row>
        <row r="332">
          <cell r="Q332">
            <v>-5</v>
          </cell>
          <cell r="T332">
            <v>0</v>
          </cell>
        </row>
        <row r="333">
          <cell r="Q333">
            <v>24</v>
          </cell>
          <cell r="T333">
            <v>0</v>
          </cell>
        </row>
        <row r="334">
          <cell r="Q334">
            <v>-2</v>
          </cell>
          <cell r="T334">
            <v>0</v>
          </cell>
        </row>
        <row r="335">
          <cell r="Q335">
            <v>20</v>
          </cell>
          <cell r="T335">
            <v>0</v>
          </cell>
        </row>
        <row r="336">
          <cell r="Q336">
            <v>2</v>
          </cell>
          <cell r="T336">
            <v>0</v>
          </cell>
        </row>
        <row r="337">
          <cell r="Q337">
            <v>10</v>
          </cell>
          <cell r="T337" t="str">
            <v>уточ.режима</v>
          </cell>
        </row>
        <row r="338">
          <cell r="Q338">
            <v>-2</v>
          </cell>
          <cell r="T338" t="str">
            <v>уточ.режима</v>
          </cell>
        </row>
        <row r="339">
          <cell r="Q339">
            <v>2</v>
          </cell>
          <cell r="T339">
            <v>0</v>
          </cell>
        </row>
        <row r="340">
          <cell r="Q340">
            <v>1</v>
          </cell>
          <cell r="T340">
            <v>0</v>
          </cell>
        </row>
        <row r="341">
          <cell r="Q341">
            <v>-15</v>
          </cell>
          <cell r="T341">
            <v>0</v>
          </cell>
        </row>
        <row r="342">
          <cell r="Q342">
            <v>0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-12</v>
          </cell>
          <cell r="T344">
            <v>0</v>
          </cell>
        </row>
        <row r="345">
          <cell r="Q345">
            <v>-8</v>
          </cell>
          <cell r="T345" t="str">
            <v>вода</v>
          </cell>
        </row>
        <row r="346">
          <cell r="Q346">
            <v>-3</v>
          </cell>
          <cell r="T346">
            <v>0</v>
          </cell>
        </row>
        <row r="347">
          <cell r="Q347">
            <v>0</v>
          </cell>
          <cell r="T347">
            <v>0</v>
          </cell>
        </row>
        <row r="348">
          <cell r="Q348">
            <v>0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3</v>
          </cell>
          <cell r="T350">
            <v>0</v>
          </cell>
        </row>
        <row r="351">
          <cell r="Q351">
            <v>0</v>
          </cell>
          <cell r="T351">
            <v>0</v>
          </cell>
        </row>
        <row r="352">
          <cell r="Q352">
            <v>-1</v>
          </cell>
          <cell r="T352" t="str">
            <v>уточ.режима</v>
          </cell>
        </row>
        <row r="353">
          <cell r="Q353">
            <v>0</v>
          </cell>
          <cell r="T353">
            <v>0</v>
          </cell>
        </row>
        <row r="354">
          <cell r="Q354">
            <v>2</v>
          </cell>
          <cell r="T354" t="str">
            <v>уточ.режима</v>
          </cell>
        </row>
        <row r="355">
          <cell r="Q355">
            <v>2</v>
          </cell>
          <cell r="T355">
            <v>0</v>
          </cell>
        </row>
        <row r="356">
          <cell r="Q356">
            <v>5</v>
          </cell>
          <cell r="T356" t="str">
            <v>уточ.режима</v>
          </cell>
        </row>
        <row r="357">
          <cell r="Q357">
            <v>1</v>
          </cell>
          <cell r="T357">
            <v>0</v>
          </cell>
        </row>
        <row r="358">
          <cell r="Q358">
            <v>1</v>
          </cell>
          <cell r="T358">
            <v>0</v>
          </cell>
        </row>
        <row r="359">
          <cell r="Q359">
            <v>2</v>
          </cell>
          <cell r="T359">
            <v>0</v>
          </cell>
        </row>
        <row r="360">
          <cell r="Q360">
            <v>-1</v>
          </cell>
          <cell r="T360">
            <v>0</v>
          </cell>
        </row>
        <row r="361">
          <cell r="Q361">
            <v>-5</v>
          </cell>
          <cell r="T361" t="str">
            <v>уточ.режима</v>
          </cell>
        </row>
        <row r="362">
          <cell r="Q362">
            <v>-3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-5</v>
          </cell>
          <cell r="T364" t="str">
            <v>уточ.режима</v>
          </cell>
        </row>
        <row r="365">
          <cell r="Q365">
            <v>1</v>
          </cell>
          <cell r="T365" t="str">
            <v>уточ.режима</v>
          </cell>
        </row>
        <row r="366">
          <cell r="Q366">
            <v>-1</v>
          </cell>
          <cell r="T366">
            <v>0</v>
          </cell>
        </row>
        <row r="367">
          <cell r="Q367">
            <v>-1</v>
          </cell>
          <cell r="T367" t="str">
            <v>уточ.режима</v>
          </cell>
        </row>
        <row r="368">
          <cell r="Q368">
            <v>10</v>
          </cell>
          <cell r="T368" t="str">
            <v>уточ.режима</v>
          </cell>
        </row>
        <row r="369">
          <cell r="Q369">
            <v>-4</v>
          </cell>
          <cell r="T369" t="str">
            <v>уточ.режима</v>
          </cell>
        </row>
        <row r="370">
          <cell r="Q370">
            <v>-2</v>
          </cell>
          <cell r="T370" t="str">
            <v>прс</v>
          </cell>
        </row>
        <row r="371">
          <cell r="Q371">
            <v>0</v>
          </cell>
          <cell r="T371" t="str">
            <v>сн.грп</v>
          </cell>
        </row>
        <row r="372">
          <cell r="Q372">
            <v>-2</v>
          </cell>
          <cell r="T372">
            <v>0</v>
          </cell>
        </row>
        <row r="373">
          <cell r="Q373">
            <v>0</v>
          </cell>
          <cell r="T373" t="str">
            <v>уточ.режима</v>
          </cell>
        </row>
        <row r="374">
          <cell r="Q374">
            <v>-1</v>
          </cell>
          <cell r="T374">
            <v>0</v>
          </cell>
        </row>
        <row r="375">
          <cell r="Q375">
            <v>-1</v>
          </cell>
          <cell r="T375">
            <v>0</v>
          </cell>
        </row>
        <row r="376">
          <cell r="Q376">
            <v>1</v>
          </cell>
          <cell r="T376">
            <v>0</v>
          </cell>
        </row>
        <row r="377">
          <cell r="Q377">
            <v>-2</v>
          </cell>
          <cell r="T377">
            <v>0</v>
          </cell>
        </row>
        <row r="378">
          <cell r="Q378">
            <v>-7</v>
          </cell>
          <cell r="T378">
            <v>0</v>
          </cell>
        </row>
        <row r="379">
          <cell r="Q379">
            <v>-2</v>
          </cell>
          <cell r="T379">
            <v>0</v>
          </cell>
        </row>
        <row r="380">
          <cell r="Q380">
            <v>0</v>
          </cell>
          <cell r="T380">
            <v>0</v>
          </cell>
        </row>
        <row r="381">
          <cell r="Q381">
            <v>0</v>
          </cell>
          <cell r="T381">
            <v>0</v>
          </cell>
        </row>
        <row r="382">
          <cell r="Q382">
            <v>-4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-1</v>
          </cell>
          <cell r="T385">
            <v>0</v>
          </cell>
        </row>
        <row r="386">
          <cell r="Q386">
            <v>0</v>
          </cell>
          <cell r="T386">
            <v>0</v>
          </cell>
        </row>
        <row r="387">
          <cell r="Q387">
            <v>0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 t="str">
            <v>уточ.режима</v>
          </cell>
        </row>
        <row r="391">
          <cell r="Q391">
            <v>0</v>
          </cell>
          <cell r="T391">
            <v>0</v>
          </cell>
        </row>
        <row r="392">
          <cell r="Q392">
            <v>3</v>
          </cell>
          <cell r="T392" t="str">
            <v>уточ.режима</v>
          </cell>
        </row>
        <row r="393">
          <cell r="Q393">
            <v>5</v>
          </cell>
          <cell r="T393" t="str">
            <v>прс</v>
          </cell>
        </row>
        <row r="394">
          <cell r="Q394">
            <v>-2</v>
          </cell>
          <cell r="T394">
            <v>0</v>
          </cell>
        </row>
        <row r="395">
          <cell r="Q395">
            <v>1</v>
          </cell>
          <cell r="T395" t="str">
            <v>уточ.режима</v>
          </cell>
        </row>
        <row r="396">
          <cell r="Q396">
            <v>-2</v>
          </cell>
          <cell r="T396" t="str">
            <v>уточ.режима</v>
          </cell>
        </row>
        <row r="397">
          <cell r="Q397">
            <v>3</v>
          </cell>
          <cell r="T397" t="str">
            <v>уточ.режима</v>
          </cell>
        </row>
        <row r="398">
          <cell r="Q398">
            <v>-2</v>
          </cell>
          <cell r="T398">
            <v>0</v>
          </cell>
        </row>
        <row r="399">
          <cell r="Q399">
            <v>-1</v>
          </cell>
          <cell r="T399">
            <v>0</v>
          </cell>
        </row>
        <row r="400">
          <cell r="Q400">
            <v>0</v>
          </cell>
          <cell r="T400">
            <v>0</v>
          </cell>
        </row>
        <row r="401">
          <cell r="Q401">
            <v>-2</v>
          </cell>
          <cell r="T401" t="str">
            <v>ипп</v>
          </cell>
        </row>
        <row r="402">
          <cell r="Q402">
            <v>1</v>
          </cell>
          <cell r="T402">
            <v>0</v>
          </cell>
        </row>
        <row r="403">
          <cell r="Q403">
            <v>-20</v>
          </cell>
          <cell r="T403" t="str">
            <v>уточ.режима</v>
          </cell>
        </row>
        <row r="404">
          <cell r="Q404">
            <v>-5</v>
          </cell>
          <cell r="T404" t="str">
            <v>уточ.режима</v>
          </cell>
        </row>
        <row r="405">
          <cell r="Q405">
            <v>-18</v>
          </cell>
          <cell r="T405" t="str">
            <v>уточ.режима</v>
          </cell>
        </row>
        <row r="406">
          <cell r="Q406">
            <v>-12</v>
          </cell>
          <cell r="T406" t="str">
            <v>уточ.режима</v>
          </cell>
        </row>
        <row r="407">
          <cell r="Q407">
            <v>0</v>
          </cell>
          <cell r="T407" t="str">
            <v>вода</v>
          </cell>
        </row>
        <row r="408">
          <cell r="Q408">
            <v>0</v>
          </cell>
          <cell r="T408">
            <v>0</v>
          </cell>
        </row>
        <row r="409">
          <cell r="Q409">
            <v>0</v>
          </cell>
          <cell r="T409">
            <v>0</v>
          </cell>
        </row>
        <row r="410">
          <cell r="Q410">
            <v>0</v>
          </cell>
          <cell r="T410">
            <v>0</v>
          </cell>
        </row>
        <row r="411">
          <cell r="Q411">
            <v>0</v>
          </cell>
          <cell r="T411">
            <v>0</v>
          </cell>
        </row>
        <row r="412">
          <cell r="Q412">
            <v>0</v>
          </cell>
          <cell r="T412">
            <v>0</v>
          </cell>
        </row>
        <row r="413">
          <cell r="Q413">
            <v>0</v>
          </cell>
          <cell r="T413">
            <v>0</v>
          </cell>
        </row>
        <row r="414">
          <cell r="Q414">
            <v>-3</v>
          </cell>
          <cell r="T414">
            <v>0</v>
          </cell>
        </row>
        <row r="415">
          <cell r="Q415">
            <v>-1</v>
          </cell>
          <cell r="T415">
            <v>0</v>
          </cell>
        </row>
        <row r="416">
          <cell r="Q416">
            <v>1</v>
          </cell>
          <cell r="T416">
            <v>0</v>
          </cell>
        </row>
        <row r="417">
          <cell r="Q417">
            <v>0</v>
          </cell>
          <cell r="T417">
            <v>0</v>
          </cell>
        </row>
        <row r="418">
          <cell r="Q418">
            <v>0</v>
          </cell>
          <cell r="T418">
            <v>0</v>
          </cell>
        </row>
        <row r="419">
          <cell r="Q419">
            <v>0</v>
          </cell>
          <cell r="T419">
            <v>0</v>
          </cell>
        </row>
        <row r="421">
          <cell r="Q421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3</v>
          </cell>
          <cell r="T7" t="str">
            <v>уточ.режима</v>
          </cell>
        </row>
        <row r="8">
          <cell r="Q8">
            <v>4</v>
          </cell>
          <cell r="T8" t="str">
            <v>вода</v>
          </cell>
        </row>
        <row r="9">
          <cell r="Q9">
            <v>0</v>
          </cell>
          <cell r="T9" t="str">
            <v>вода</v>
          </cell>
        </row>
        <row r="10">
          <cell r="Q10">
            <v>-7</v>
          </cell>
          <cell r="T10">
            <v>0</v>
          </cell>
        </row>
        <row r="11">
          <cell r="Q11">
            <v>1</v>
          </cell>
          <cell r="T11" t="str">
            <v>уточ.режима</v>
          </cell>
        </row>
        <row r="12">
          <cell r="Q12">
            <v>6</v>
          </cell>
          <cell r="T12" t="str">
            <v>уточ.режима</v>
          </cell>
        </row>
        <row r="13">
          <cell r="Q13">
            <v>-19</v>
          </cell>
          <cell r="T13" t="str">
            <v>ипп</v>
          </cell>
        </row>
        <row r="14">
          <cell r="Q14">
            <v>-1</v>
          </cell>
          <cell r="T14">
            <v>0</v>
          </cell>
        </row>
        <row r="15">
          <cell r="Q15">
            <v>3</v>
          </cell>
          <cell r="T15" t="str">
            <v>уточ.режима</v>
          </cell>
        </row>
        <row r="16">
          <cell r="Q16">
            <v>-2</v>
          </cell>
          <cell r="T16" t="str">
            <v>уточ.режима</v>
          </cell>
        </row>
        <row r="17">
          <cell r="Q17">
            <v>-7</v>
          </cell>
          <cell r="T17" t="str">
            <v>ипп</v>
          </cell>
        </row>
        <row r="18">
          <cell r="Q18">
            <v>0</v>
          </cell>
          <cell r="T18">
            <v>0</v>
          </cell>
        </row>
        <row r="19">
          <cell r="Q19">
            <v>0</v>
          </cell>
          <cell r="T19">
            <v>0</v>
          </cell>
        </row>
        <row r="20">
          <cell r="Q20">
            <v>-1</v>
          </cell>
          <cell r="T20">
            <v>0</v>
          </cell>
        </row>
        <row r="21">
          <cell r="Q21" t="e">
            <v>#N/A</v>
          </cell>
          <cell r="T21" t="e">
            <v>#N/A</v>
          </cell>
        </row>
        <row r="22">
          <cell r="Q22">
            <v>0</v>
          </cell>
          <cell r="T22">
            <v>0</v>
          </cell>
        </row>
        <row r="23">
          <cell r="Q23">
            <v>-1</v>
          </cell>
          <cell r="T23">
            <v>0</v>
          </cell>
        </row>
        <row r="24">
          <cell r="Q24">
            <v>-7</v>
          </cell>
          <cell r="T24">
            <v>0</v>
          </cell>
        </row>
        <row r="25">
          <cell r="Q25">
            <v>11</v>
          </cell>
          <cell r="T25" t="str">
            <v>прс</v>
          </cell>
        </row>
        <row r="26">
          <cell r="Q26">
            <v>-5</v>
          </cell>
          <cell r="T26" t="str">
            <v>по</v>
          </cell>
        </row>
        <row r="27">
          <cell r="Q27">
            <v>-5</v>
          </cell>
          <cell r="T27">
            <v>0</v>
          </cell>
        </row>
        <row r="28">
          <cell r="Q28">
            <v>-2</v>
          </cell>
          <cell r="T28">
            <v>0</v>
          </cell>
        </row>
        <row r="29">
          <cell r="Q29">
            <v>3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-1</v>
          </cell>
          <cell r="T32" t="str">
            <v>уточ.режима</v>
          </cell>
        </row>
        <row r="33">
          <cell r="Q33">
            <v>1</v>
          </cell>
          <cell r="T33">
            <v>0</v>
          </cell>
        </row>
        <row r="34">
          <cell r="Q34">
            <v>0</v>
          </cell>
          <cell r="T34">
            <v>0</v>
          </cell>
        </row>
        <row r="35">
          <cell r="Q35">
            <v>2</v>
          </cell>
          <cell r="T35">
            <v>0</v>
          </cell>
        </row>
        <row r="36">
          <cell r="Q36">
            <v>7</v>
          </cell>
          <cell r="T36">
            <v>0</v>
          </cell>
        </row>
        <row r="37">
          <cell r="Q37">
            <v>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>
            <v>0</v>
          </cell>
        </row>
        <row r="40">
          <cell r="Q40">
            <v>2</v>
          </cell>
          <cell r="T40">
            <v>0</v>
          </cell>
        </row>
        <row r="41">
          <cell r="Q41">
            <v>7</v>
          </cell>
          <cell r="T41">
            <v>0</v>
          </cell>
        </row>
        <row r="42">
          <cell r="Q42">
            <v>0</v>
          </cell>
          <cell r="T42">
            <v>0</v>
          </cell>
        </row>
        <row r="43">
          <cell r="Q43">
            <v>-49</v>
          </cell>
          <cell r="T43" t="str">
            <v>сн.грп</v>
          </cell>
        </row>
        <row r="44">
          <cell r="Q44">
            <v>-1</v>
          </cell>
          <cell r="T44">
            <v>0</v>
          </cell>
        </row>
        <row r="45">
          <cell r="Q45">
            <v>-2</v>
          </cell>
          <cell r="T45">
            <v>0</v>
          </cell>
        </row>
        <row r="46">
          <cell r="Q46">
            <v>0</v>
          </cell>
          <cell r="T46">
            <v>0</v>
          </cell>
        </row>
        <row r="47">
          <cell r="Q47">
            <v>1</v>
          </cell>
          <cell r="T47">
            <v>0</v>
          </cell>
        </row>
        <row r="48">
          <cell r="Q48">
            <v>4</v>
          </cell>
          <cell r="T48">
            <v>0</v>
          </cell>
        </row>
        <row r="49">
          <cell r="Q49">
            <v>2</v>
          </cell>
          <cell r="T49">
            <v>0</v>
          </cell>
        </row>
        <row r="50">
          <cell r="Q50">
            <v>3</v>
          </cell>
          <cell r="T50">
            <v>0</v>
          </cell>
        </row>
        <row r="51">
          <cell r="Q51">
            <v>-3</v>
          </cell>
          <cell r="T51">
            <v>0</v>
          </cell>
        </row>
        <row r="52">
          <cell r="Q52">
            <v>6</v>
          </cell>
          <cell r="T52">
            <v>0</v>
          </cell>
        </row>
        <row r="53">
          <cell r="Q53">
            <v>3</v>
          </cell>
          <cell r="T53">
            <v>0</v>
          </cell>
        </row>
        <row r="54">
          <cell r="Q54">
            <v>-1</v>
          </cell>
          <cell r="T54">
            <v>0</v>
          </cell>
        </row>
        <row r="55">
          <cell r="Q55">
            <v>5</v>
          </cell>
          <cell r="T55" t="str">
            <v>уточ.режима</v>
          </cell>
        </row>
        <row r="56">
          <cell r="Q56">
            <v>0</v>
          </cell>
          <cell r="T56">
            <v>0</v>
          </cell>
        </row>
        <row r="57">
          <cell r="Q57">
            <v>-1</v>
          </cell>
          <cell r="T57">
            <v>0</v>
          </cell>
        </row>
        <row r="58">
          <cell r="Q58">
            <v>-1</v>
          </cell>
          <cell r="T58">
            <v>0</v>
          </cell>
        </row>
        <row r="59">
          <cell r="Q59">
            <v>0</v>
          </cell>
          <cell r="T59">
            <v>0</v>
          </cell>
        </row>
        <row r="60">
          <cell r="Q60">
            <v>0</v>
          </cell>
          <cell r="T60">
            <v>0</v>
          </cell>
        </row>
        <row r="61">
          <cell r="Q61">
            <v>-2</v>
          </cell>
          <cell r="T61">
            <v>0</v>
          </cell>
        </row>
        <row r="62">
          <cell r="Q62">
            <v>-2</v>
          </cell>
          <cell r="T62">
            <v>0</v>
          </cell>
        </row>
        <row r="63">
          <cell r="Q63">
            <v>-3</v>
          </cell>
          <cell r="T63" t="str">
            <v>вода</v>
          </cell>
        </row>
        <row r="64">
          <cell r="Q64">
            <v>2</v>
          </cell>
          <cell r="T64">
            <v>0</v>
          </cell>
        </row>
        <row r="65">
          <cell r="Q65">
            <v>4</v>
          </cell>
          <cell r="T65">
            <v>0</v>
          </cell>
        </row>
        <row r="66">
          <cell r="Q66">
            <v>4</v>
          </cell>
          <cell r="T66">
            <v>0</v>
          </cell>
        </row>
        <row r="67">
          <cell r="Q67">
            <v>14</v>
          </cell>
          <cell r="T67">
            <v>0</v>
          </cell>
        </row>
        <row r="68">
          <cell r="Q68">
            <v>7</v>
          </cell>
          <cell r="T68">
            <v>0</v>
          </cell>
        </row>
        <row r="69">
          <cell r="Q69">
            <v>0</v>
          </cell>
          <cell r="T69">
            <v>0</v>
          </cell>
        </row>
        <row r="70">
          <cell r="Q70">
            <v>0</v>
          </cell>
          <cell r="T70">
            <v>0</v>
          </cell>
        </row>
        <row r="71">
          <cell r="Q71">
            <v>-16</v>
          </cell>
          <cell r="T71" t="str">
            <v>ипп</v>
          </cell>
        </row>
        <row r="72">
          <cell r="Q72">
            <v>-2</v>
          </cell>
          <cell r="T72">
            <v>0</v>
          </cell>
        </row>
        <row r="73">
          <cell r="Q73">
            <v>-2</v>
          </cell>
          <cell r="T73">
            <v>0</v>
          </cell>
        </row>
        <row r="74">
          <cell r="Q74">
            <v>-4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-5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-1</v>
          </cell>
          <cell r="T78">
            <v>0</v>
          </cell>
        </row>
        <row r="79">
          <cell r="Q79">
            <v>-11</v>
          </cell>
          <cell r="T79" t="str">
            <v>уточ.режима</v>
          </cell>
        </row>
        <row r="80">
          <cell r="Q80">
            <v>-2</v>
          </cell>
          <cell r="T80">
            <v>0</v>
          </cell>
        </row>
        <row r="81">
          <cell r="Q81">
            <v>0</v>
          </cell>
          <cell r="T81">
            <v>0</v>
          </cell>
        </row>
        <row r="82">
          <cell r="Q82">
            <v>113</v>
          </cell>
          <cell r="T82">
            <v>0</v>
          </cell>
        </row>
        <row r="83">
          <cell r="Q83">
            <v>2</v>
          </cell>
          <cell r="T83">
            <v>0</v>
          </cell>
        </row>
        <row r="84">
          <cell r="Q84">
            <v>6</v>
          </cell>
          <cell r="T84" t="str">
            <v>вода</v>
          </cell>
        </row>
        <row r="85">
          <cell r="Q85">
            <v>-9</v>
          </cell>
          <cell r="T85" t="str">
            <v>ипп</v>
          </cell>
        </row>
        <row r="86">
          <cell r="Q86">
            <v>-6</v>
          </cell>
          <cell r="T86" t="str">
            <v>ипп</v>
          </cell>
        </row>
        <row r="87">
          <cell r="Q87">
            <v>0</v>
          </cell>
          <cell r="T87">
            <v>0</v>
          </cell>
        </row>
        <row r="88">
          <cell r="Q88">
            <v>-3</v>
          </cell>
          <cell r="T88" t="str">
            <v>вода</v>
          </cell>
        </row>
        <row r="89">
          <cell r="Q89">
            <v>0</v>
          </cell>
          <cell r="T89">
            <v>0</v>
          </cell>
        </row>
        <row r="90">
          <cell r="Q90">
            <v>-3</v>
          </cell>
          <cell r="T90" t="str">
            <v>уточ.режима</v>
          </cell>
        </row>
        <row r="91">
          <cell r="Q91">
            <v>-5</v>
          </cell>
          <cell r="T91">
            <v>0</v>
          </cell>
        </row>
        <row r="92">
          <cell r="Q92">
            <v>0</v>
          </cell>
          <cell r="T92">
            <v>0</v>
          </cell>
        </row>
        <row r="93">
          <cell r="Q93">
            <v>-2</v>
          </cell>
          <cell r="T93" t="str">
            <v>уточ.режима</v>
          </cell>
        </row>
        <row r="94">
          <cell r="Q94" t="e">
            <v>#N/A</v>
          </cell>
          <cell r="T94" t="e">
            <v>#N/A</v>
          </cell>
        </row>
        <row r="95">
          <cell r="Q95">
            <v>-3</v>
          </cell>
          <cell r="T95" t="str">
            <v>по</v>
          </cell>
        </row>
        <row r="96">
          <cell r="Q96">
            <v>0</v>
          </cell>
          <cell r="T96">
            <v>0</v>
          </cell>
        </row>
        <row r="97">
          <cell r="Q97">
            <v>-3</v>
          </cell>
          <cell r="T97">
            <v>0</v>
          </cell>
        </row>
        <row r="98">
          <cell r="Q98">
            <v>0</v>
          </cell>
          <cell r="T98">
            <v>0</v>
          </cell>
        </row>
        <row r="99">
          <cell r="Q99">
            <v>0</v>
          </cell>
          <cell r="T99">
            <v>0</v>
          </cell>
        </row>
        <row r="100">
          <cell r="Q100">
            <v>-1</v>
          </cell>
          <cell r="T100">
            <v>0</v>
          </cell>
        </row>
        <row r="101">
          <cell r="Q101">
            <v>0</v>
          </cell>
          <cell r="T101" t="str">
            <v>вода</v>
          </cell>
        </row>
        <row r="102">
          <cell r="Q102">
            <v>1</v>
          </cell>
          <cell r="T102">
            <v>0</v>
          </cell>
        </row>
        <row r="103">
          <cell r="Q103">
            <v>0</v>
          </cell>
          <cell r="T103">
            <v>0</v>
          </cell>
        </row>
        <row r="104">
          <cell r="Q104">
            <v>1</v>
          </cell>
          <cell r="T104" t="str">
            <v>вода</v>
          </cell>
        </row>
        <row r="105">
          <cell r="Q105">
            <v>-1</v>
          </cell>
          <cell r="T105">
            <v>0</v>
          </cell>
        </row>
        <row r="106">
          <cell r="Q106">
            <v>-2</v>
          </cell>
          <cell r="T106">
            <v>0</v>
          </cell>
        </row>
        <row r="107">
          <cell r="Q107">
            <v>2</v>
          </cell>
          <cell r="T107">
            <v>0</v>
          </cell>
        </row>
        <row r="108">
          <cell r="Q108">
            <v>-2</v>
          </cell>
          <cell r="T108">
            <v>0</v>
          </cell>
        </row>
        <row r="109">
          <cell r="Q109">
            <v>-1</v>
          </cell>
          <cell r="T109">
            <v>0</v>
          </cell>
        </row>
        <row r="110">
          <cell r="Q110">
            <v>-4</v>
          </cell>
          <cell r="T110" t="str">
            <v>вода</v>
          </cell>
        </row>
        <row r="111">
          <cell r="Q111">
            <v>2</v>
          </cell>
          <cell r="T111" t="str">
            <v>уточ.режима</v>
          </cell>
        </row>
        <row r="112">
          <cell r="Q112">
            <v>4</v>
          </cell>
          <cell r="T112">
            <v>0</v>
          </cell>
        </row>
        <row r="113">
          <cell r="Q113">
            <v>2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-1</v>
          </cell>
          <cell r="T115">
            <v>0</v>
          </cell>
        </row>
        <row r="116">
          <cell r="Q116">
            <v>-4</v>
          </cell>
          <cell r="T116">
            <v>0</v>
          </cell>
        </row>
        <row r="117">
          <cell r="Q117">
            <v>3</v>
          </cell>
          <cell r="T117">
            <v>0</v>
          </cell>
        </row>
        <row r="118">
          <cell r="Q118">
            <v>-5</v>
          </cell>
          <cell r="T118">
            <v>0</v>
          </cell>
        </row>
        <row r="119">
          <cell r="Q119">
            <v>-13</v>
          </cell>
          <cell r="T119" t="str">
            <v>уточ.режима</v>
          </cell>
        </row>
        <row r="120">
          <cell r="Q120">
            <v>0</v>
          </cell>
          <cell r="T120">
            <v>0</v>
          </cell>
        </row>
        <row r="121">
          <cell r="Q121">
            <v>-2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-2</v>
          </cell>
          <cell r="T123" t="str">
            <v>уточ.режима</v>
          </cell>
        </row>
        <row r="124">
          <cell r="Q124">
            <v>0</v>
          </cell>
          <cell r="T124">
            <v>0</v>
          </cell>
        </row>
        <row r="125">
          <cell r="Q125">
            <v>-1</v>
          </cell>
          <cell r="T125">
            <v>0</v>
          </cell>
        </row>
        <row r="126">
          <cell r="Q126">
            <v>8</v>
          </cell>
          <cell r="T126" t="str">
            <v>вода</v>
          </cell>
        </row>
        <row r="127">
          <cell r="Q127">
            <v>0</v>
          </cell>
          <cell r="T127">
            <v>0</v>
          </cell>
        </row>
        <row r="128">
          <cell r="Q128">
            <v>0</v>
          </cell>
          <cell r="T128">
            <v>0</v>
          </cell>
        </row>
        <row r="129">
          <cell r="Q129">
            <v>0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0</v>
          </cell>
          <cell r="T132">
            <v>0</v>
          </cell>
        </row>
        <row r="133">
          <cell r="Q133">
            <v>0</v>
          </cell>
          <cell r="T133">
            <v>0</v>
          </cell>
        </row>
        <row r="134">
          <cell r="Q134" t="e">
            <v>#N/A</v>
          </cell>
          <cell r="T134" t="e">
            <v>#N/A</v>
          </cell>
        </row>
        <row r="135">
          <cell r="Q135">
            <v>0</v>
          </cell>
          <cell r="T135">
            <v>0</v>
          </cell>
        </row>
        <row r="136">
          <cell r="Q136">
            <v>0</v>
          </cell>
          <cell r="T136">
            <v>0</v>
          </cell>
        </row>
        <row r="137">
          <cell r="Q137">
            <v>-3</v>
          </cell>
          <cell r="T137" t="str">
            <v>уточ.режима</v>
          </cell>
        </row>
        <row r="138">
          <cell r="Q138">
            <v>0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4</v>
          </cell>
          <cell r="T140" t="str">
            <v>уточ.режима</v>
          </cell>
        </row>
        <row r="141">
          <cell r="Q141">
            <v>4</v>
          </cell>
          <cell r="T141" t="str">
            <v>уточ.режима</v>
          </cell>
        </row>
        <row r="142">
          <cell r="Q142">
            <v>-3</v>
          </cell>
          <cell r="T142">
            <v>0</v>
          </cell>
        </row>
        <row r="143">
          <cell r="Q143">
            <v>-1</v>
          </cell>
          <cell r="T143">
            <v>0</v>
          </cell>
        </row>
        <row r="144">
          <cell r="Q144">
            <v>-3</v>
          </cell>
          <cell r="T144" t="str">
            <v>уточ.режима</v>
          </cell>
        </row>
        <row r="145">
          <cell r="Q145">
            <v>-2</v>
          </cell>
          <cell r="T145" t="str">
            <v>уточ.режима</v>
          </cell>
        </row>
        <row r="146">
          <cell r="Q146">
            <v>-3</v>
          </cell>
          <cell r="T146">
            <v>0</v>
          </cell>
        </row>
        <row r="147">
          <cell r="Q147">
            <v>0</v>
          </cell>
          <cell r="T147" t="str">
            <v>уточ.режима</v>
          </cell>
        </row>
        <row r="148">
          <cell r="Q148">
            <v>-6</v>
          </cell>
          <cell r="T148" t="str">
            <v>ипп</v>
          </cell>
        </row>
        <row r="149">
          <cell r="Q149">
            <v>0</v>
          </cell>
          <cell r="T149">
            <v>0</v>
          </cell>
        </row>
        <row r="150">
          <cell r="Q150">
            <v>8</v>
          </cell>
          <cell r="T150" t="str">
            <v>уточ.режима</v>
          </cell>
        </row>
        <row r="151">
          <cell r="Q151">
            <v>-1</v>
          </cell>
          <cell r="T151">
            <v>0</v>
          </cell>
        </row>
        <row r="152">
          <cell r="Q152">
            <v>-1</v>
          </cell>
          <cell r="T152">
            <v>0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0</v>
          </cell>
          <cell r="T154">
            <v>0</v>
          </cell>
        </row>
        <row r="155">
          <cell r="Q155">
            <v>71</v>
          </cell>
          <cell r="T155" t="str">
            <v>грп</v>
          </cell>
        </row>
        <row r="156">
          <cell r="Q156">
            <v>-3</v>
          </cell>
          <cell r="T156">
            <v>0</v>
          </cell>
        </row>
        <row r="157">
          <cell r="Q157">
            <v>0</v>
          </cell>
          <cell r="T157">
            <v>0</v>
          </cell>
        </row>
        <row r="158">
          <cell r="Q158" t="e">
            <v>#N/A</v>
          </cell>
          <cell r="T158" t="e">
            <v>#N/A</v>
          </cell>
        </row>
        <row r="159">
          <cell r="Q159">
            <v>-16</v>
          </cell>
          <cell r="T159">
            <v>0</v>
          </cell>
        </row>
        <row r="160">
          <cell r="Q160">
            <v>-6</v>
          </cell>
          <cell r="T160" t="str">
            <v>уточ.режима</v>
          </cell>
        </row>
        <row r="161">
          <cell r="Q161">
            <v>-1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4</v>
          </cell>
          <cell r="T163" t="str">
            <v>прс</v>
          </cell>
        </row>
        <row r="164">
          <cell r="Q164">
            <v>0</v>
          </cell>
          <cell r="T164">
            <v>0</v>
          </cell>
        </row>
        <row r="165">
          <cell r="Q165">
            <v>4</v>
          </cell>
          <cell r="T165">
            <v>0</v>
          </cell>
        </row>
        <row r="166">
          <cell r="Q166">
            <v>9</v>
          </cell>
          <cell r="T166">
            <v>0</v>
          </cell>
        </row>
        <row r="167">
          <cell r="Q167">
            <v>3</v>
          </cell>
          <cell r="T167">
            <v>0</v>
          </cell>
        </row>
        <row r="168">
          <cell r="Q168">
            <v>0</v>
          </cell>
          <cell r="T168">
            <v>0</v>
          </cell>
        </row>
        <row r="169">
          <cell r="Q169">
            <v>8</v>
          </cell>
          <cell r="T169">
            <v>0</v>
          </cell>
        </row>
        <row r="170">
          <cell r="Q170">
            <v>0</v>
          </cell>
          <cell r="T170">
            <v>0</v>
          </cell>
        </row>
        <row r="171">
          <cell r="Q171">
            <v>-3</v>
          </cell>
          <cell r="T171">
            <v>0</v>
          </cell>
        </row>
        <row r="172">
          <cell r="Q172">
            <v>2</v>
          </cell>
          <cell r="T172" t="str">
            <v>уточ.режима</v>
          </cell>
        </row>
        <row r="173">
          <cell r="Q173">
            <v>0</v>
          </cell>
          <cell r="T173">
            <v>0</v>
          </cell>
        </row>
        <row r="174">
          <cell r="Q174">
            <v>1</v>
          </cell>
          <cell r="T174" t="str">
            <v>уточ.режима</v>
          </cell>
        </row>
        <row r="175">
          <cell r="Q175">
            <v>0</v>
          </cell>
          <cell r="T175">
            <v>0</v>
          </cell>
        </row>
        <row r="176">
          <cell r="Q176">
            <v>-1</v>
          </cell>
          <cell r="T176">
            <v>0</v>
          </cell>
        </row>
        <row r="177">
          <cell r="Q177">
            <v>-3</v>
          </cell>
          <cell r="T177">
            <v>0</v>
          </cell>
        </row>
        <row r="178">
          <cell r="Q178">
            <v>3</v>
          </cell>
          <cell r="T178">
            <v>0</v>
          </cell>
        </row>
        <row r="179">
          <cell r="Q179">
            <v>-3</v>
          </cell>
          <cell r="T179">
            <v>0</v>
          </cell>
        </row>
        <row r="180">
          <cell r="Q180">
            <v>-5</v>
          </cell>
          <cell r="T180" t="str">
            <v>уточ.режима</v>
          </cell>
        </row>
        <row r="181">
          <cell r="Q181">
            <v>0</v>
          </cell>
          <cell r="T181">
            <v>0</v>
          </cell>
        </row>
        <row r="182">
          <cell r="Q182">
            <v>-2</v>
          </cell>
          <cell r="T182">
            <v>0</v>
          </cell>
        </row>
        <row r="183">
          <cell r="Q183">
            <v>0</v>
          </cell>
          <cell r="T183">
            <v>0</v>
          </cell>
        </row>
        <row r="184">
          <cell r="Q184">
            <v>-5</v>
          </cell>
          <cell r="T184">
            <v>0</v>
          </cell>
        </row>
        <row r="185">
          <cell r="Q185">
            <v>0</v>
          </cell>
          <cell r="T185">
            <v>0</v>
          </cell>
        </row>
        <row r="186">
          <cell r="Q186">
            <v>-6</v>
          </cell>
          <cell r="T186" t="str">
            <v>ипп</v>
          </cell>
        </row>
        <row r="187">
          <cell r="Q187">
            <v>0</v>
          </cell>
          <cell r="T187">
            <v>0</v>
          </cell>
        </row>
        <row r="188">
          <cell r="Q188">
            <v>0</v>
          </cell>
          <cell r="T188">
            <v>0</v>
          </cell>
        </row>
        <row r="189">
          <cell r="Q189">
            <v>-5</v>
          </cell>
          <cell r="T189">
            <v>0</v>
          </cell>
        </row>
        <row r="190">
          <cell r="Q190">
            <v>-3</v>
          </cell>
          <cell r="T190">
            <v>0</v>
          </cell>
        </row>
        <row r="191">
          <cell r="Q191">
            <v>-9</v>
          </cell>
          <cell r="T191">
            <v>0</v>
          </cell>
        </row>
        <row r="192">
          <cell r="Q192">
            <v>0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3</v>
          </cell>
          <cell r="T194">
            <v>0</v>
          </cell>
        </row>
        <row r="195">
          <cell r="Q195">
            <v>-3</v>
          </cell>
          <cell r="T195">
            <v>0</v>
          </cell>
        </row>
        <row r="196">
          <cell r="Q196">
            <v>0</v>
          </cell>
          <cell r="T196">
            <v>0</v>
          </cell>
        </row>
        <row r="197">
          <cell r="Q197">
            <v>2</v>
          </cell>
          <cell r="T197">
            <v>0</v>
          </cell>
        </row>
        <row r="198">
          <cell r="Q198">
            <v>0</v>
          </cell>
          <cell r="T198">
            <v>0</v>
          </cell>
        </row>
        <row r="199">
          <cell r="Q199">
            <v>-2</v>
          </cell>
          <cell r="T199">
            <v>0</v>
          </cell>
        </row>
        <row r="200">
          <cell r="Q200">
            <v>0</v>
          </cell>
          <cell r="T200">
            <v>0</v>
          </cell>
        </row>
        <row r="201">
          <cell r="Q201">
            <v>-1</v>
          </cell>
          <cell r="T201">
            <v>0</v>
          </cell>
        </row>
        <row r="202">
          <cell r="Q202">
            <v>1</v>
          </cell>
          <cell r="T202">
            <v>0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-3</v>
          </cell>
          <cell r="T205" t="str">
            <v>уточ.режима</v>
          </cell>
        </row>
        <row r="206">
          <cell r="Q206">
            <v>2</v>
          </cell>
          <cell r="T206">
            <v>0</v>
          </cell>
        </row>
        <row r="207">
          <cell r="Q207">
            <v>0</v>
          </cell>
          <cell r="T207">
            <v>0</v>
          </cell>
        </row>
        <row r="208">
          <cell r="Q208">
            <v>1</v>
          </cell>
          <cell r="T208" t="str">
            <v>уточ.режима</v>
          </cell>
        </row>
        <row r="209">
          <cell r="Q209">
            <v>0</v>
          </cell>
          <cell r="T209">
            <v>0</v>
          </cell>
        </row>
        <row r="210">
          <cell r="Q210">
            <v>-5</v>
          </cell>
          <cell r="T210">
            <v>0</v>
          </cell>
        </row>
        <row r="211">
          <cell r="Q211">
            <v>0</v>
          </cell>
          <cell r="T211" t="str">
            <v>уточ.режима</v>
          </cell>
        </row>
        <row r="212">
          <cell r="Q212">
            <v>0</v>
          </cell>
          <cell r="T212">
            <v>0</v>
          </cell>
        </row>
        <row r="213">
          <cell r="Q213">
            <v>-1</v>
          </cell>
          <cell r="T213">
            <v>0</v>
          </cell>
        </row>
        <row r="214">
          <cell r="Q214">
            <v>-1</v>
          </cell>
          <cell r="T214">
            <v>0</v>
          </cell>
        </row>
        <row r="215">
          <cell r="Q215">
            <v>0</v>
          </cell>
          <cell r="T215">
            <v>0</v>
          </cell>
        </row>
        <row r="216">
          <cell r="Q216">
            <v>2</v>
          </cell>
          <cell r="T216">
            <v>0</v>
          </cell>
        </row>
        <row r="217">
          <cell r="Q217">
            <v>-1</v>
          </cell>
          <cell r="T217">
            <v>0</v>
          </cell>
        </row>
        <row r="218">
          <cell r="Q218">
            <v>-3</v>
          </cell>
          <cell r="T218" t="str">
            <v>уточ.режима</v>
          </cell>
        </row>
        <row r="219">
          <cell r="Q219">
            <v>-1</v>
          </cell>
          <cell r="T219">
            <v>0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-1</v>
          </cell>
          <cell r="T222">
            <v>0</v>
          </cell>
        </row>
        <row r="223">
          <cell r="Q223">
            <v>2</v>
          </cell>
          <cell r="T223">
            <v>0</v>
          </cell>
        </row>
        <row r="224">
          <cell r="Q224">
            <v>0</v>
          </cell>
          <cell r="T224">
            <v>0</v>
          </cell>
        </row>
        <row r="225">
          <cell r="Q225">
            <v>0</v>
          </cell>
          <cell r="T225">
            <v>0</v>
          </cell>
        </row>
        <row r="226">
          <cell r="Q226">
            <v>-3</v>
          </cell>
          <cell r="T226">
            <v>0</v>
          </cell>
        </row>
        <row r="227">
          <cell r="Q227">
            <v>-1</v>
          </cell>
          <cell r="T227">
            <v>0</v>
          </cell>
        </row>
        <row r="228">
          <cell r="Q228">
            <v>0</v>
          </cell>
          <cell r="T228" t="str">
            <v>вода</v>
          </cell>
        </row>
        <row r="229">
          <cell r="Q229">
            <v>-5</v>
          </cell>
          <cell r="T229">
            <v>0</v>
          </cell>
        </row>
        <row r="230">
          <cell r="Q230">
            <v>-2</v>
          </cell>
          <cell r="T230" t="str">
            <v>уточ.режима</v>
          </cell>
        </row>
        <row r="231">
          <cell r="Q231">
            <v>-6</v>
          </cell>
          <cell r="T231" t="str">
            <v>ипп</v>
          </cell>
        </row>
        <row r="232">
          <cell r="Q232">
            <v>-2</v>
          </cell>
          <cell r="T232">
            <v>0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0</v>
          </cell>
          <cell r="T235">
            <v>0</v>
          </cell>
        </row>
        <row r="236">
          <cell r="Q236">
            <v>0</v>
          </cell>
          <cell r="T236">
            <v>0</v>
          </cell>
        </row>
        <row r="237">
          <cell r="Q237">
            <v>0</v>
          </cell>
          <cell r="T237">
            <v>0</v>
          </cell>
        </row>
        <row r="238">
          <cell r="Q238">
            <v>0</v>
          </cell>
          <cell r="T238">
            <v>0</v>
          </cell>
        </row>
        <row r="239">
          <cell r="Q239">
            <v>1</v>
          </cell>
          <cell r="T239" t="str">
            <v>уточ.режима</v>
          </cell>
        </row>
        <row r="240">
          <cell r="Q240">
            <v>-1</v>
          </cell>
          <cell r="T240">
            <v>0</v>
          </cell>
        </row>
        <row r="241">
          <cell r="Q241">
            <v>0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0</v>
          </cell>
          <cell r="T243">
            <v>0</v>
          </cell>
        </row>
        <row r="244">
          <cell r="Q244">
            <v>-6</v>
          </cell>
          <cell r="T244">
            <v>0</v>
          </cell>
        </row>
        <row r="245">
          <cell r="Q245">
            <v>0</v>
          </cell>
          <cell r="T245">
            <v>0</v>
          </cell>
        </row>
        <row r="246">
          <cell r="Q246">
            <v>3</v>
          </cell>
          <cell r="T246" t="str">
            <v>прс</v>
          </cell>
        </row>
        <row r="247">
          <cell r="Q247">
            <v>0</v>
          </cell>
          <cell r="T247">
            <v>0</v>
          </cell>
        </row>
        <row r="248">
          <cell r="Q248">
            <v>0</v>
          </cell>
          <cell r="T248">
            <v>0</v>
          </cell>
        </row>
        <row r="249">
          <cell r="Q249">
            <v>1</v>
          </cell>
          <cell r="T249">
            <v>0</v>
          </cell>
        </row>
        <row r="250">
          <cell r="Q250">
            <v>-2</v>
          </cell>
          <cell r="T250">
            <v>0</v>
          </cell>
        </row>
        <row r="251">
          <cell r="Q251">
            <v>0</v>
          </cell>
          <cell r="T251" t="str">
            <v>уточ.режима</v>
          </cell>
        </row>
        <row r="252">
          <cell r="Q252">
            <v>0</v>
          </cell>
          <cell r="T252">
            <v>0</v>
          </cell>
        </row>
        <row r="253">
          <cell r="Q253">
            <v>1</v>
          </cell>
          <cell r="T253">
            <v>0</v>
          </cell>
        </row>
        <row r="254">
          <cell r="Q254">
            <v>-4</v>
          </cell>
          <cell r="T254" t="str">
            <v>уточ.режима</v>
          </cell>
        </row>
        <row r="255">
          <cell r="Q255">
            <v>-6</v>
          </cell>
          <cell r="T255">
            <v>0</v>
          </cell>
        </row>
        <row r="256">
          <cell r="Q256">
            <v>3</v>
          </cell>
          <cell r="T256">
            <v>0</v>
          </cell>
        </row>
        <row r="257">
          <cell r="Q257">
            <v>-2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-9</v>
          </cell>
          <cell r="T259" t="str">
            <v>сн.опт</v>
          </cell>
        </row>
        <row r="260">
          <cell r="Q260" t="e">
            <v>#N/A</v>
          </cell>
          <cell r="T260" t="e">
            <v>#N/A</v>
          </cell>
        </row>
        <row r="261">
          <cell r="Q261">
            <v>4</v>
          </cell>
          <cell r="T261" t="str">
            <v>уточ.режима</v>
          </cell>
        </row>
        <row r="262">
          <cell r="Q262">
            <v>-1</v>
          </cell>
          <cell r="T262">
            <v>0</v>
          </cell>
        </row>
        <row r="263">
          <cell r="Q263">
            <v>-1</v>
          </cell>
          <cell r="T263">
            <v>0</v>
          </cell>
        </row>
        <row r="264">
          <cell r="Q264">
            <v>0</v>
          </cell>
          <cell r="T264">
            <v>0</v>
          </cell>
        </row>
        <row r="265">
          <cell r="Q265">
            <v>1</v>
          </cell>
          <cell r="T265">
            <v>0</v>
          </cell>
        </row>
        <row r="266">
          <cell r="Q266">
            <v>3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9</v>
          </cell>
          <cell r="T268">
            <v>0</v>
          </cell>
        </row>
        <row r="269">
          <cell r="Q269">
            <v>1</v>
          </cell>
          <cell r="T269">
            <v>0</v>
          </cell>
        </row>
        <row r="270">
          <cell r="Q270">
            <v>-1</v>
          </cell>
          <cell r="T270">
            <v>0</v>
          </cell>
        </row>
        <row r="271">
          <cell r="Q271">
            <v>-1</v>
          </cell>
          <cell r="T271">
            <v>0</v>
          </cell>
        </row>
        <row r="272">
          <cell r="Q272">
            <v>3</v>
          </cell>
          <cell r="T272" t="str">
            <v>уточ.режима</v>
          </cell>
        </row>
        <row r="273">
          <cell r="Q273">
            <v>0</v>
          </cell>
          <cell r="T273" t="str">
            <v>уточ.режима</v>
          </cell>
        </row>
        <row r="274">
          <cell r="Q274">
            <v>-1</v>
          </cell>
          <cell r="T274">
            <v>0</v>
          </cell>
        </row>
        <row r="275">
          <cell r="Q275">
            <v>1</v>
          </cell>
          <cell r="T275">
            <v>0</v>
          </cell>
        </row>
        <row r="276">
          <cell r="Q276">
            <v>1</v>
          </cell>
          <cell r="T276">
            <v>0</v>
          </cell>
        </row>
        <row r="277">
          <cell r="Q277">
            <v>0</v>
          </cell>
          <cell r="T277">
            <v>0</v>
          </cell>
        </row>
        <row r="278">
          <cell r="Q278">
            <v>0</v>
          </cell>
          <cell r="T278" t="str">
            <v>уточ.режима</v>
          </cell>
        </row>
        <row r="279">
          <cell r="Q279">
            <v>-2</v>
          </cell>
          <cell r="T279">
            <v>0</v>
          </cell>
        </row>
        <row r="280">
          <cell r="Q280">
            <v>0</v>
          </cell>
          <cell r="T280">
            <v>0</v>
          </cell>
        </row>
        <row r="281">
          <cell r="Q281">
            <v>-3</v>
          </cell>
          <cell r="T281">
            <v>0</v>
          </cell>
        </row>
        <row r="282">
          <cell r="Q282">
            <v>0</v>
          </cell>
          <cell r="T282" t="str">
            <v>вода</v>
          </cell>
        </row>
        <row r="283">
          <cell r="Q283">
            <v>-7</v>
          </cell>
          <cell r="T283">
            <v>0</v>
          </cell>
        </row>
        <row r="284">
          <cell r="Q284">
            <v>-2</v>
          </cell>
          <cell r="T284" t="str">
            <v>уточ.режима</v>
          </cell>
        </row>
        <row r="285">
          <cell r="Q285">
            <v>1</v>
          </cell>
          <cell r="T285">
            <v>0</v>
          </cell>
        </row>
        <row r="286">
          <cell r="Q286">
            <v>-9</v>
          </cell>
          <cell r="T286">
            <v>0</v>
          </cell>
        </row>
        <row r="287">
          <cell r="Q287" t="e">
            <v>#N/A</v>
          </cell>
          <cell r="T287" t="e">
            <v>#N/A</v>
          </cell>
        </row>
        <row r="288">
          <cell r="Q288">
            <v>-2</v>
          </cell>
          <cell r="T288">
            <v>0</v>
          </cell>
        </row>
        <row r="289">
          <cell r="Q289">
            <v>0</v>
          </cell>
          <cell r="T289" t="str">
            <v>уточ.режима</v>
          </cell>
        </row>
        <row r="290">
          <cell r="Q290">
            <v>-26</v>
          </cell>
          <cell r="T290" t="str">
            <v>уточ.режима</v>
          </cell>
        </row>
        <row r="291">
          <cell r="Q291">
            <v>-1</v>
          </cell>
          <cell r="T291" t="str">
            <v>уточ.режима</v>
          </cell>
        </row>
        <row r="292">
          <cell r="Q292">
            <v>1</v>
          </cell>
          <cell r="T292" t="str">
            <v>вода</v>
          </cell>
        </row>
        <row r="293">
          <cell r="Q293">
            <v>1</v>
          </cell>
          <cell r="T293">
            <v>0</v>
          </cell>
        </row>
        <row r="294">
          <cell r="Q294">
            <v>0</v>
          </cell>
          <cell r="T294">
            <v>0</v>
          </cell>
        </row>
        <row r="295">
          <cell r="Q295">
            <v>-48</v>
          </cell>
          <cell r="T295" t="str">
            <v>сн.грп</v>
          </cell>
        </row>
        <row r="296">
          <cell r="Q296">
            <v>0</v>
          </cell>
          <cell r="T296">
            <v>0</v>
          </cell>
        </row>
        <row r="297">
          <cell r="Q297">
            <v>0</v>
          </cell>
          <cell r="T297">
            <v>0</v>
          </cell>
        </row>
        <row r="298">
          <cell r="Q298" t="e">
            <v>#N/A</v>
          </cell>
          <cell r="T298" t="e">
            <v>#N/A</v>
          </cell>
        </row>
        <row r="299">
          <cell r="Q299">
            <v>-9</v>
          </cell>
          <cell r="T299" t="str">
            <v>ипп</v>
          </cell>
        </row>
        <row r="300">
          <cell r="Q300">
            <v>-1</v>
          </cell>
          <cell r="T300" t="str">
            <v>уточ.режима</v>
          </cell>
        </row>
        <row r="301">
          <cell r="Q301">
            <v>0</v>
          </cell>
          <cell r="T301">
            <v>0</v>
          </cell>
        </row>
        <row r="302">
          <cell r="Q302">
            <v>-1</v>
          </cell>
          <cell r="T302">
            <v>0</v>
          </cell>
        </row>
        <row r="303">
          <cell r="Q303">
            <v>-13</v>
          </cell>
          <cell r="T303" t="str">
            <v>сн.грп</v>
          </cell>
        </row>
        <row r="304">
          <cell r="Q304">
            <v>-19</v>
          </cell>
          <cell r="T304" t="str">
            <v>сн.грп</v>
          </cell>
        </row>
        <row r="305">
          <cell r="Q305">
            <v>-11</v>
          </cell>
          <cell r="T305" t="str">
            <v>ипп</v>
          </cell>
        </row>
        <row r="306">
          <cell r="Q306">
            <v>-1</v>
          </cell>
          <cell r="T306">
            <v>0</v>
          </cell>
        </row>
        <row r="307">
          <cell r="Q307">
            <v>0</v>
          </cell>
          <cell r="T307">
            <v>0</v>
          </cell>
        </row>
        <row r="308">
          <cell r="Q308">
            <v>-6</v>
          </cell>
          <cell r="T308" t="str">
            <v>сн.грп</v>
          </cell>
        </row>
        <row r="309">
          <cell r="Q309">
            <v>0</v>
          </cell>
          <cell r="T309">
            <v>0</v>
          </cell>
        </row>
        <row r="310">
          <cell r="Q310">
            <v>2</v>
          </cell>
          <cell r="T310">
            <v>0</v>
          </cell>
        </row>
        <row r="311">
          <cell r="Q311">
            <v>-1</v>
          </cell>
          <cell r="T311">
            <v>0</v>
          </cell>
        </row>
        <row r="312">
          <cell r="Q312">
            <v>0</v>
          </cell>
          <cell r="T312">
            <v>0</v>
          </cell>
        </row>
        <row r="313">
          <cell r="Q313">
            <v>2</v>
          </cell>
          <cell r="T313" t="str">
            <v>уточ.режима</v>
          </cell>
        </row>
        <row r="314">
          <cell r="Q314">
            <v>0</v>
          </cell>
          <cell r="T314">
            <v>0</v>
          </cell>
        </row>
        <row r="315">
          <cell r="Q315">
            <v>1</v>
          </cell>
          <cell r="T315">
            <v>0</v>
          </cell>
        </row>
        <row r="316">
          <cell r="Q316">
            <v>-1</v>
          </cell>
          <cell r="T316">
            <v>0</v>
          </cell>
        </row>
        <row r="317">
          <cell r="Q317">
            <v>154</v>
          </cell>
          <cell r="T317" t="str">
            <v>прс</v>
          </cell>
        </row>
        <row r="318">
          <cell r="Q318">
            <v>1</v>
          </cell>
          <cell r="T318">
            <v>0</v>
          </cell>
        </row>
        <row r="319">
          <cell r="Q319">
            <v>-8</v>
          </cell>
          <cell r="T319" t="str">
            <v>уточ.режима</v>
          </cell>
        </row>
        <row r="320">
          <cell r="Q320">
            <v>3</v>
          </cell>
          <cell r="T320">
            <v>0</v>
          </cell>
        </row>
        <row r="321">
          <cell r="Q321">
            <v>-21</v>
          </cell>
          <cell r="T321" t="str">
            <v>по</v>
          </cell>
        </row>
        <row r="322">
          <cell r="Q322">
            <v>-9</v>
          </cell>
          <cell r="T322" t="str">
            <v>уточ.режима</v>
          </cell>
        </row>
        <row r="323">
          <cell r="Q323">
            <v>3</v>
          </cell>
          <cell r="T323">
            <v>0</v>
          </cell>
        </row>
        <row r="324">
          <cell r="Q324">
            <v>-3</v>
          </cell>
          <cell r="T324">
            <v>0</v>
          </cell>
        </row>
        <row r="325">
          <cell r="Q325">
            <v>0</v>
          </cell>
          <cell r="T325" t="str">
            <v>уточ.режима</v>
          </cell>
        </row>
        <row r="326">
          <cell r="Q326">
            <v>4</v>
          </cell>
          <cell r="T326">
            <v>0</v>
          </cell>
        </row>
        <row r="327">
          <cell r="Q327">
            <v>0</v>
          </cell>
          <cell r="T327">
            <v>0</v>
          </cell>
        </row>
        <row r="328">
          <cell r="Q328">
            <v>0</v>
          </cell>
          <cell r="T328">
            <v>0</v>
          </cell>
        </row>
        <row r="329">
          <cell r="Q329">
            <v>0</v>
          </cell>
          <cell r="T329">
            <v>0</v>
          </cell>
        </row>
        <row r="330">
          <cell r="Q330">
            <v>0</v>
          </cell>
          <cell r="T330">
            <v>0</v>
          </cell>
        </row>
        <row r="331">
          <cell r="Q331">
            <v>0</v>
          </cell>
          <cell r="T331">
            <v>0</v>
          </cell>
        </row>
        <row r="332">
          <cell r="Q332">
            <v>0</v>
          </cell>
          <cell r="T332">
            <v>0</v>
          </cell>
        </row>
        <row r="333">
          <cell r="Q333">
            <v>4</v>
          </cell>
          <cell r="T333">
            <v>0</v>
          </cell>
        </row>
        <row r="334">
          <cell r="Q334">
            <v>0</v>
          </cell>
          <cell r="T334">
            <v>0</v>
          </cell>
        </row>
        <row r="335">
          <cell r="Q335">
            <v>0</v>
          </cell>
          <cell r="T335">
            <v>0</v>
          </cell>
        </row>
        <row r="336">
          <cell r="Q336">
            <v>0</v>
          </cell>
          <cell r="T336">
            <v>0</v>
          </cell>
        </row>
        <row r="337">
          <cell r="Q337">
            <v>-1</v>
          </cell>
          <cell r="T337">
            <v>0</v>
          </cell>
        </row>
        <row r="338">
          <cell r="Q338">
            <v>0</v>
          </cell>
          <cell r="T338">
            <v>0</v>
          </cell>
        </row>
        <row r="339">
          <cell r="Q339">
            <v>-1</v>
          </cell>
          <cell r="T339">
            <v>0</v>
          </cell>
        </row>
        <row r="340">
          <cell r="Q340">
            <v>-6</v>
          </cell>
          <cell r="T340">
            <v>0</v>
          </cell>
        </row>
        <row r="341">
          <cell r="Q341">
            <v>-8</v>
          </cell>
          <cell r="T341" t="str">
            <v>по</v>
          </cell>
        </row>
        <row r="342">
          <cell r="Q342">
            <v>-8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-4</v>
          </cell>
          <cell r="T344" t="str">
            <v>вода</v>
          </cell>
        </row>
        <row r="345">
          <cell r="Q345">
            <v>0</v>
          </cell>
          <cell r="T345">
            <v>0</v>
          </cell>
        </row>
        <row r="346">
          <cell r="Q346">
            <v>-4</v>
          </cell>
          <cell r="T346" t="str">
            <v>уточ.режима</v>
          </cell>
        </row>
        <row r="347">
          <cell r="Q347">
            <v>0</v>
          </cell>
          <cell r="T347">
            <v>0</v>
          </cell>
        </row>
        <row r="348">
          <cell r="Q348">
            <v>-2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-1</v>
          </cell>
          <cell r="T350">
            <v>0</v>
          </cell>
        </row>
        <row r="351">
          <cell r="Q351">
            <v>1</v>
          </cell>
          <cell r="T351">
            <v>0</v>
          </cell>
        </row>
        <row r="352">
          <cell r="Q352">
            <v>0</v>
          </cell>
          <cell r="T352">
            <v>0</v>
          </cell>
        </row>
        <row r="353">
          <cell r="Q353">
            <v>-7</v>
          </cell>
          <cell r="T353" t="str">
            <v>ипп</v>
          </cell>
        </row>
        <row r="354">
          <cell r="Q354">
            <v>5</v>
          </cell>
          <cell r="T354">
            <v>0</v>
          </cell>
        </row>
        <row r="355">
          <cell r="Q355">
            <v>0</v>
          </cell>
          <cell r="T355">
            <v>0</v>
          </cell>
        </row>
        <row r="356">
          <cell r="Q356">
            <v>-1</v>
          </cell>
          <cell r="T356">
            <v>0</v>
          </cell>
        </row>
        <row r="357">
          <cell r="Q357">
            <v>-1</v>
          </cell>
          <cell r="T357" t="str">
            <v>уточ.режима</v>
          </cell>
        </row>
        <row r="358">
          <cell r="Q358">
            <v>7</v>
          </cell>
          <cell r="T358" t="str">
            <v>уточ.режима</v>
          </cell>
        </row>
        <row r="359">
          <cell r="Q359">
            <v>-11</v>
          </cell>
          <cell r="T359" t="str">
            <v>уточ.режима</v>
          </cell>
        </row>
        <row r="360">
          <cell r="Q360">
            <v>1</v>
          </cell>
          <cell r="T360">
            <v>0</v>
          </cell>
        </row>
        <row r="361">
          <cell r="Q361">
            <v>3</v>
          </cell>
          <cell r="T361">
            <v>0</v>
          </cell>
        </row>
        <row r="362">
          <cell r="Q362">
            <v>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0</v>
          </cell>
          <cell r="T364">
            <v>0</v>
          </cell>
        </row>
        <row r="365">
          <cell r="Q365">
            <v>-1</v>
          </cell>
          <cell r="T365">
            <v>0</v>
          </cell>
        </row>
        <row r="366">
          <cell r="Q366">
            <v>-2</v>
          </cell>
          <cell r="T366">
            <v>0</v>
          </cell>
        </row>
        <row r="367">
          <cell r="Q367">
            <v>1</v>
          </cell>
          <cell r="T367">
            <v>0</v>
          </cell>
        </row>
        <row r="368">
          <cell r="Q368">
            <v>-2</v>
          </cell>
          <cell r="T368">
            <v>0</v>
          </cell>
        </row>
        <row r="369">
          <cell r="Q369">
            <v>-6</v>
          </cell>
          <cell r="T369">
            <v>0</v>
          </cell>
        </row>
        <row r="370">
          <cell r="Q370">
            <v>1</v>
          </cell>
          <cell r="T370" t="str">
            <v>уточ.режима</v>
          </cell>
        </row>
        <row r="371">
          <cell r="Q371">
            <v>-2</v>
          </cell>
          <cell r="T371" t="str">
            <v>уточ.режима</v>
          </cell>
        </row>
        <row r="372">
          <cell r="Q372">
            <v>5</v>
          </cell>
          <cell r="T372" t="str">
            <v>уточ.режима</v>
          </cell>
        </row>
        <row r="373">
          <cell r="Q373">
            <v>0</v>
          </cell>
          <cell r="T373">
            <v>0</v>
          </cell>
        </row>
        <row r="374">
          <cell r="Q374">
            <v>0</v>
          </cell>
          <cell r="T374">
            <v>0</v>
          </cell>
        </row>
        <row r="375">
          <cell r="Q375">
            <v>-2</v>
          </cell>
          <cell r="T375">
            <v>0</v>
          </cell>
        </row>
        <row r="376">
          <cell r="Q376">
            <v>0</v>
          </cell>
          <cell r="T376" t="str">
            <v>уточ.режима</v>
          </cell>
        </row>
        <row r="377">
          <cell r="Q377">
            <v>0</v>
          </cell>
          <cell r="T377">
            <v>0</v>
          </cell>
        </row>
        <row r="378">
          <cell r="Q378" t="e">
            <v>#N/A</v>
          </cell>
          <cell r="T378" t="e">
            <v>#N/A</v>
          </cell>
        </row>
        <row r="379">
          <cell r="Q379">
            <v>0</v>
          </cell>
          <cell r="T379" t="str">
            <v>уточ.режима</v>
          </cell>
        </row>
        <row r="380">
          <cell r="Q380">
            <v>0</v>
          </cell>
          <cell r="T380" t="str">
            <v>уточ.режима</v>
          </cell>
        </row>
        <row r="381">
          <cell r="Q381">
            <v>0</v>
          </cell>
          <cell r="T381">
            <v>0</v>
          </cell>
        </row>
        <row r="382">
          <cell r="Q382">
            <v>0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0</v>
          </cell>
          <cell r="T385" t="str">
            <v>уточ.режима</v>
          </cell>
        </row>
        <row r="386">
          <cell r="Q386">
            <v>0</v>
          </cell>
          <cell r="T386">
            <v>0</v>
          </cell>
        </row>
        <row r="387">
          <cell r="Q387">
            <v>-2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>
            <v>0</v>
          </cell>
        </row>
        <row r="391">
          <cell r="Q391">
            <v>0</v>
          </cell>
          <cell r="T391">
            <v>0</v>
          </cell>
        </row>
        <row r="392">
          <cell r="Q392">
            <v>0</v>
          </cell>
          <cell r="T392">
            <v>0</v>
          </cell>
        </row>
        <row r="393">
          <cell r="Q393">
            <v>-3</v>
          </cell>
          <cell r="T393">
            <v>0</v>
          </cell>
        </row>
        <row r="394">
          <cell r="Q394">
            <v>0</v>
          </cell>
          <cell r="T394" t="str">
            <v>уточ.режима</v>
          </cell>
        </row>
        <row r="395">
          <cell r="Q395">
            <v>0</v>
          </cell>
          <cell r="T395">
            <v>0</v>
          </cell>
        </row>
        <row r="396">
          <cell r="Q396">
            <v>-1</v>
          </cell>
          <cell r="T396">
            <v>0</v>
          </cell>
        </row>
        <row r="397">
          <cell r="Q397">
            <v>0</v>
          </cell>
          <cell r="T397">
            <v>0</v>
          </cell>
        </row>
        <row r="398">
          <cell r="Q398">
            <v>0</v>
          </cell>
          <cell r="T398">
            <v>0</v>
          </cell>
        </row>
        <row r="399">
          <cell r="Q399">
            <v>-1</v>
          </cell>
          <cell r="T399" t="str">
            <v>уточ.режима</v>
          </cell>
        </row>
        <row r="400">
          <cell r="Q400">
            <v>5</v>
          </cell>
          <cell r="T400" t="str">
            <v>уточ.режима</v>
          </cell>
        </row>
        <row r="401">
          <cell r="Q401">
            <v>-5</v>
          </cell>
          <cell r="T401" t="str">
            <v>вода</v>
          </cell>
        </row>
        <row r="402">
          <cell r="Q402">
            <v>-17</v>
          </cell>
          <cell r="T402" t="str">
            <v>ипп</v>
          </cell>
        </row>
        <row r="403">
          <cell r="Q403">
            <v>15</v>
          </cell>
          <cell r="T403" t="str">
            <v>прс</v>
          </cell>
        </row>
        <row r="404">
          <cell r="Q404">
            <v>-43</v>
          </cell>
          <cell r="T404" t="str">
            <v>по</v>
          </cell>
        </row>
        <row r="405">
          <cell r="Q405">
            <v>0</v>
          </cell>
          <cell r="T405">
            <v>0</v>
          </cell>
        </row>
        <row r="406">
          <cell r="Q406">
            <v>-2</v>
          </cell>
          <cell r="T406">
            <v>0</v>
          </cell>
        </row>
        <row r="407">
          <cell r="Q407">
            <v>0</v>
          </cell>
          <cell r="T407">
            <v>0</v>
          </cell>
        </row>
        <row r="408">
          <cell r="Q408">
            <v>0</v>
          </cell>
          <cell r="T408">
            <v>0</v>
          </cell>
        </row>
        <row r="409">
          <cell r="Q409">
            <v>-1</v>
          </cell>
          <cell r="T409">
            <v>0</v>
          </cell>
        </row>
        <row r="410">
          <cell r="Q410">
            <v>-4</v>
          </cell>
          <cell r="T410">
            <v>0</v>
          </cell>
        </row>
        <row r="411">
          <cell r="Q411">
            <v>20</v>
          </cell>
          <cell r="T411" t="str">
            <v>уточ.режима</v>
          </cell>
        </row>
        <row r="412">
          <cell r="Q412">
            <v>-8</v>
          </cell>
          <cell r="T412" t="str">
            <v>ипп</v>
          </cell>
        </row>
        <row r="413">
          <cell r="Q413">
            <v>0</v>
          </cell>
          <cell r="T413">
            <v>0</v>
          </cell>
        </row>
        <row r="414">
          <cell r="Q414">
            <v>0</v>
          </cell>
          <cell r="T414">
            <v>0</v>
          </cell>
        </row>
        <row r="415">
          <cell r="Q415">
            <v>0</v>
          </cell>
          <cell r="T415" t="str">
            <v>уточ.режима</v>
          </cell>
        </row>
        <row r="416">
          <cell r="Q416">
            <v>-22</v>
          </cell>
          <cell r="T416" t="str">
            <v>уточ.режима</v>
          </cell>
        </row>
        <row r="417">
          <cell r="Q417">
            <v>1</v>
          </cell>
          <cell r="T417">
            <v>0</v>
          </cell>
        </row>
        <row r="418">
          <cell r="Q418">
            <v>-2</v>
          </cell>
          <cell r="T418">
            <v>0</v>
          </cell>
        </row>
        <row r="419">
          <cell r="Q419">
            <v>-3</v>
          </cell>
          <cell r="T419">
            <v>0</v>
          </cell>
        </row>
        <row r="420">
          <cell r="Q420">
            <v>0</v>
          </cell>
          <cell r="T420" t="str">
            <v>уточ.режима</v>
          </cell>
        </row>
        <row r="421">
          <cell r="Q421">
            <v>3</v>
          </cell>
          <cell r="T421">
            <v>0</v>
          </cell>
        </row>
        <row r="422">
          <cell r="Q422">
            <v>0</v>
          </cell>
          <cell r="T422">
            <v>0</v>
          </cell>
        </row>
        <row r="423">
          <cell r="Q423">
            <v>0</v>
          </cell>
          <cell r="T423">
            <v>0</v>
          </cell>
        </row>
        <row r="424">
          <cell r="Q424">
            <v>0</v>
          </cell>
          <cell r="T424">
            <v>0</v>
          </cell>
        </row>
        <row r="426">
          <cell r="Q426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 8"/>
      <sheetName val="Techreg format"/>
      <sheetName val="Techreg format 8"/>
      <sheetName val="изм"/>
      <sheetName val="изм-09.02"/>
      <sheetName val="изм-09.02 (2)"/>
      <sheetName val="булг"/>
      <sheetName val="ДНС"/>
    </sheetNames>
    <sheetDataSet>
      <sheetData sheetId="0"/>
      <sheetData sheetId="1"/>
      <sheetData sheetId="2"/>
      <sheetData sheetId="3"/>
      <sheetData sheetId="4"/>
      <sheetData sheetId="5" refreshError="1">
        <row r="7">
          <cell r="K7">
            <v>2.9</v>
          </cell>
        </row>
        <row r="8">
          <cell r="K8">
            <v>2.2999999999999998</v>
          </cell>
          <cell r="W8">
            <v>20.7</v>
          </cell>
        </row>
        <row r="9">
          <cell r="K9">
            <v>20.5</v>
          </cell>
          <cell r="W9">
            <v>266.5</v>
          </cell>
        </row>
        <row r="10">
          <cell r="K10">
            <v>5.5</v>
          </cell>
        </row>
        <row r="11">
          <cell r="K11">
            <v>0.1</v>
          </cell>
        </row>
        <row r="12">
          <cell r="K12">
            <v>3.3</v>
          </cell>
        </row>
        <row r="13">
          <cell r="K13">
            <v>3.9</v>
          </cell>
        </row>
        <row r="14">
          <cell r="K14">
            <v>5.7</v>
          </cell>
        </row>
        <row r="15">
          <cell r="K15">
            <v>8.1999999999999993</v>
          </cell>
        </row>
        <row r="16">
          <cell r="K16">
            <v>3.9</v>
          </cell>
        </row>
        <row r="17">
          <cell r="K17">
            <v>5.6</v>
          </cell>
        </row>
        <row r="18">
          <cell r="K18">
            <v>21.4</v>
          </cell>
        </row>
        <row r="19">
          <cell r="K19">
            <v>6.9</v>
          </cell>
        </row>
        <row r="20">
          <cell r="K20">
            <v>15.5</v>
          </cell>
          <cell r="W20">
            <v>232.5</v>
          </cell>
        </row>
        <row r="21">
          <cell r="K21">
            <v>18</v>
          </cell>
          <cell r="W21">
            <v>450</v>
          </cell>
        </row>
        <row r="22">
          <cell r="K22">
            <v>1.5</v>
          </cell>
        </row>
        <row r="23">
          <cell r="K23">
            <v>0.9</v>
          </cell>
        </row>
        <row r="24">
          <cell r="K24">
            <v>26.6</v>
          </cell>
        </row>
        <row r="25">
          <cell r="K25">
            <v>4.0999999999999996</v>
          </cell>
        </row>
        <row r="26">
          <cell r="K26">
            <v>9.4</v>
          </cell>
        </row>
        <row r="27">
          <cell r="K27">
            <v>24.2</v>
          </cell>
        </row>
        <row r="28">
          <cell r="K28">
            <v>17.600000000000001</v>
          </cell>
        </row>
        <row r="29">
          <cell r="K29">
            <v>15.3</v>
          </cell>
        </row>
        <row r="30">
          <cell r="K30">
            <v>6.3</v>
          </cell>
        </row>
        <row r="31">
          <cell r="K31">
            <v>3.3</v>
          </cell>
          <cell r="W31">
            <v>29.7</v>
          </cell>
        </row>
        <row r="32">
          <cell r="K32">
            <v>18.899999999999999</v>
          </cell>
        </row>
        <row r="33">
          <cell r="K33">
            <v>3.1</v>
          </cell>
        </row>
        <row r="34">
          <cell r="K34">
            <v>13.6</v>
          </cell>
        </row>
        <row r="35">
          <cell r="K35">
            <v>5.9</v>
          </cell>
        </row>
        <row r="36">
          <cell r="K36">
            <v>4.4000000000000004</v>
          </cell>
        </row>
        <row r="37">
          <cell r="K37">
            <v>3.1</v>
          </cell>
        </row>
        <row r="38">
          <cell r="K38">
            <v>1.7</v>
          </cell>
        </row>
        <row r="39">
          <cell r="K39">
            <v>10.4</v>
          </cell>
        </row>
        <row r="40">
          <cell r="K40">
            <v>4.7</v>
          </cell>
        </row>
        <row r="41">
          <cell r="K41">
            <v>6.7</v>
          </cell>
        </row>
        <row r="42">
          <cell r="K42">
            <v>6.2</v>
          </cell>
        </row>
        <row r="43">
          <cell r="K43">
            <v>22.2</v>
          </cell>
        </row>
        <row r="44">
          <cell r="K44">
            <v>4.8</v>
          </cell>
        </row>
        <row r="45">
          <cell r="K45">
            <v>5.6</v>
          </cell>
        </row>
        <row r="46">
          <cell r="K46">
            <v>7.9</v>
          </cell>
        </row>
        <row r="47">
          <cell r="K47">
            <v>8.3000000000000007</v>
          </cell>
        </row>
        <row r="48">
          <cell r="K48">
            <v>0.3</v>
          </cell>
        </row>
        <row r="49">
          <cell r="K49">
            <v>2.4</v>
          </cell>
        </row>
        <row r="50">
          <cell r="K50">
            <v>8.5</v>
          </cell>
        </row>
        <row r="51">
          <cell r="K51">
            <v>6.4</v>
          </cell>
        </row>
        <row r="52">
          <cell r="K52">
            <v>1</v>
          </cell>
        </row>
        <row r="53">
          <cell r="K53">
            <v>4.7</v>
          </cell>
        </row>
        <row r="54">
          <cell r="K54">
            <v>13.4</v>
          </cell>
        </row>
        <row r="55">
          <cell r="K55">
            <v>3.6</v>
          </cell>
        </row>
        <row r="56">
          <cell r="K56">
            <v>3.8</v>
          </cell>
        </row>
        <row r="57">
          <cell r="K57">
            <v>3.3</v>
          </cell>
        </row>
        <row r="58">
          <cell r="K58">
            <v>3.2</v>
          </cell>
        </row>
        <row r="59">
          <cell r="K59">
            <v>18.8</v>
          </cell>
        </row>
        <row r="60">
          <cell r="K60">
            <v>3.1</v>
          </cell>
        </row>
        <row r="61">
          <cell r="K61">
            <v>8.1</v>
          </cell>
        </row>
        <row r="62">
          <cell r="K62">
            <v>5.8</v>
          </cell>
        </row>
        <row r="63">
          <cell r="K63">
            <v>1.5</v>
          </cell>
        </row>
        <row r="64">
          <cell r="K64">
            <v>3.9</v>
          </cell>
        </row>
        <row r="65">
          <cell r="K65">
            <v>11</v>
          </cell>
        </row>
        <row r="66">
          <cell r="K66">
            <v>17.7</v>
          </cell>
        </row>
        <row r="67">
          <cell r="K67">
            <v>15.6</v>
          </cell>
        </row>
        <row r="68">
          <cell r="K68">
            <v>4.0999999999999996</v>
          </cell>
        </row>
        <row r="69">
          <cell r="K69">
            <v>8.1999999999999993</v>
          </cell>
        </row>
        <row r="70">
          <cell r="K70">
            <v>4.2</v>
          </cell>
        </row>
        <row r="71">
          <cell r="K71">
            <v>8.4</v>
          </cell>
        </row>
        <row r="72">
          <cell r="K72">
            <v>23.5</v>
          </cell>
        </row>
        <row r="73">
          <cell r="K73">
            <v>4.8</v>
          </cell>
        </row>
        <row r="74">
          <cell r="K74">
            <v>21.3</v>
          </cell>
        </row>
        <row r="75">
          <cell r="K75">
            <v>11.7</v>
          </cell>
        </row>
        <row r="76">
          <cell r="K76">
            <v>5.2</v>
          </cell>
        </row>
        <row r="77">
          <cell r="K77">
            <v>8.3000000000000007</v>
          </cell>
        </row>
        <row r="78">
          <cell r="K78">
            <v>4.4000000000000004</v>
          </cell>
        </row>
        <row r="79">
          <cell r="K79">
            <v>5.0999999999999996</v>
          </cell>
        </row>
        <row r="80">
          <cell r="K80">
            <v>22.6</v>
          </cell>
        </row>
        <row r="81">
          <cell r="K81">
            <v>3.9</v>
          </cell>
        </row>
        <row r="82">
          <cell r="K82">
            <v>0.9</v>
          </cell>
        </row>
        <row r="83">
          <cell r="K83">
            <v>3.5</v>
          </cell>
        </row>
        <row r="84">
          <cell r="K84">
            <v>6.3</v>
          </cell>
        </row>
        <row r="85">
          <cell r="K85">
            <v>11.1</v>
          </cell>
        </row>
        <row r="86">
          <cell r="K86">
            <v>5.2</v>
          </cell>
        </row>
        <row r="87">
          <cell r="K87">
            <v>7.7</v>
          </cell>
        </row>
        <row r="88">
          <cell r="K88">
            <v>7.6</v>
          </cell>
        </row>
        <row r="89">
          <cell r="K89">
            <v>1.2</v>
          </cell>
        </row>
        <row r="90">
          <cell r="K90">
            <v>5.7</v>
          </cell>
        </row>
        <row r="91">
          <cell r="K91">
            <v>2.2000000000000002</v>
          </cell>
        </row>
        <row r="92">
          <cell r="K92">
            <v>1.9</v>
          </cell>
        </row>
        <row r="93">
          <cell r="K93">
            <v>20.2</v>
          </cell>
        </row>
        <row r="94">
          <cell r="K94">
            <v>4.9000000000000004</v>
          </cell>
        </row>
        <row r="95">
          <cell r="K95">
            <v>5.0999999999999996</v>
          </cell>
        </row>
        <row r="96">
          <cell r="K96">
            <v>9</v>
          </cell>
        </row>
        <row r="97">
          <cell r="K97">
            <v>0.4</v>
          </cell>
        </row>
        <row r="98">
          <cell r="K98">
            <v>11</v>
          </cell>
        </row>
        <row r="99">
          <cell r="K99">
            <v>9.1</v>
          </cell>
        </row>
        <row r="100">
          <cell r="K100">
            <v>3.7</v>
          </cell>
        </row>
        <row r="101">
          <cell r="K101">
            <v>2.1</v>
          </cell>
        </row>
        <row r="102">
          <cell r="K102">
            <v>5</v>
          </cell>
        </row>
        <row r="103">
          <cell r="K103">
            <v>1.9</v>
          </cell>
        </row>
        <row r="104">
          <cell r="K104">
            <v>11.1</v>
          </cell>
        </row>
        <row r="105">
          <cell r="K105">
            <v>36.799999999999997</v>
          </cell>
        </row>
        <row r="106">
          <cell r="K106">
            <v>2.2999999999999998</v>
          </cell>
        </row>
        <row r="107">
          <cell r="K107">
            <v>7.4</v>
          </cell>
        </row>
        <row r="108">
          <cell r="K108">
            <v>1.4</v>
          </cell>
        </row>
        <row r="109">
          <cell r="K109">
            <v>6.2</v>
          </cell>
        </row>
        <row r="110">
          <cell r="K110">
            <v>7.7</v>
          </cell>
        </row>
        <row r="111">
          <cell r="K111">
            <v>5.6</v>
          </cell>
        </row>
        <row r="112">
          <cell r="K112">
            <v>4.5</v>
          </cell>
        </row>
        <row r="113">
          <cell r="K113">
            <v>9.9</v>
          </cell>
        </row>
        <row r="114">
          <cell r="K114">
            <v>9.1999999999999993</v>
          </cell>
        </row>
        <row r="115">
          <cell r="K115">
            <v>3.8</v>
          </cell>
        </row>
        <row r="116">
          <cell r="K116">
            <v>3.4</v>
          </cell>
        </row>
        <row r="117">
          <cell r="K117">
            <v>0.8</v>
          </cell>
        </row>
        <row r="118">
          <cell r="K118">
            <v>6.2</v>
          </cell>
        </row>
        <row r="119">
          <cell r="K119">
            <v>2.5</v>
          </cell>
        </row>
        <row r="120">
          <cell r="K120">
            <v>1.5</v>
          </cell>
        </row>
        <row r="121">
          <cell r="K121">
            <v>2.4</v>
          </cell>
        </row>
        <row r="122">
          <cell r="K122">
            <v>11.7</v>
          </cell>
        </row>
        <row r="123">
          <cell r="K123">
            <v>1.1000000000000001</v>
          </cell>
        </row>
        <row r="124">
          <cell r="K124">
            <v>2.4</v>
          </cell>
        </row>
        <row r="125">
          <cell r="K125">
            <v>7.6</v>
          </cell>
        </row>
        <row r="126">
          <cell r="K126">
            <v>5.5</v>
          </cell>
        </row>
        <row r="127">
          <cell r="K127">
            <v>8.6</v>
          </cell>
        </row>
        <row r="128">
          <cell r="K128">
            <v>7.5</v>
          </cell>
        </row>
        <row r="129">
          <cell r="K129">
            <v>3.8</v>
          </cell>
        </row>
        <row r="130">
          <cell r="K130">
            <v>9.4</v>
          </cell>
        </row>
        <row r="131">
          <cell r="K131">
            <v>5.5</v>
          </cell>
        </row>
        <row r="132">
          <cell r="K132">
            <v>1.2</v>
          </cell>
        </row>
        <row r="133">
          <cell r="K133">
            <v>3.1</v>
          </cell>
        </row>
        <row r="134">
          <cell r="K134">
            <v>13.1</v>
          </cell>
        </row>
        <row r="135">
          <cell r="K135">
            <v>5.4</v>
          </cell>
        </row>
        <row r="136">
          <cell r="K136">
            <v>1.4</v>
          </cell>
        </row>
        <row r="137">
          <cell r="K137">
            <v>2.2000000000000002</v>
          </cell>
        </row>
        <row r="138">
          <cell r="K138">
            <v>1.8</v>
          </cell>
        </row>
        <row r="139">
          <cell r="K139">
            <v>1.7</v>
          </cell>
        </row>
        <row r="140">
          <cell r="K140">
            <v>1.5</v>
          </cell>
        </row>
        <row r="141">
          <cell r="K141">
            <v>2.5</v>
          </cell>
        </row>
        <row r="142">
          <cell r="K142">
            <v>3.1</v>
          </cell>
        </row>
        <row r="143">
          <cell r="K143">
            <v>5.2</v>
          </cell>
        </row>
        <row r="144">
          <cell r="K144">
            <v>7.7</v>
          </cell>
        </row>
        <row r="145">
          <cell r="K145">
            <v>4.0999999999999996</v>
          </cell>
        </row>
        <row r="146">
          <cell r="K146">
            <v>2.4</v>
          </cell>
        </row>
        <row r="147">
          <cell r="K147">
            <v>4</v>
          </cell>
        </row>
        <row r="148">
          <cell r="K148">
            <v>5.6</v>
          </cell>
        </row>
        <row r="149">
          <cell r="K149">
            <v>5.8</v>
          </cell>
        </row>
        <row r="150">
          <cell r="K150">
            <v>1.1000000000000001</v>
          </cell>
        </row>
        <row r="151">
          <cell r="K151">
            <v>0.7</v>
          </cell>
        </row>
        <row r="152">
          <cell r="K152">
            <v>1.4</v>
          </cell>
        </row>
        <row r="153">
          <cell r="K153">
            <v>1.2</v>
          </cell>
        </row>
        <row r="154">
          <cell r="K154">
            <v>0.7</v>
          </cell>
        </row>
        <row r="155">
          <cell r="K155">
            <v>0.7</v>
          </cell>
        </row>
        <row r="156">
          <cell r="K156">
            <v>3.2</v>
          </cell>
        </row>
        <row r="157">
          <cell r="K157">
            <v>1.1000000000000001</v>
          </cell>
        </row>
        <row r="158">
          <cell r="K158">
            <v>4</v>
          </cell>
        </row>
        <row r="159">
          <cell r="K159">
            <v>2.1</v>
          </cell>
        </row>
        <row r="160">
          <cell r="K160">
            <v>2.2000000000000002</v>
          </cell>
        </row>
        <row r="161">
          <cell r="K161">
            <v>14.5</v>
          </cell>
        </row>
        <row r="162">
          <cell r="K162">
            <v>13.3</v>
          </cell>
        </row>
        <row r="163">
          <cell r="K163">
            <v>5.0999999999999996</v>
          </cell>
        </row>
        <row r="164">
          <cell r="K164">
            <v>5.7</v>
          </cell>
        </row>
        <row r="165">
          <cell r="K165">
            <v>8.3000000000000007</v>
          </cell>
        </row>
        <row r="166">
          <cell r="K166">
            <v>1.2</v>
          </cell>
        </row>
        <row r="167">
          <cell r="K167">
            <v>14.3</v>
          </cell>
        </row>
        <row r="168">
          <cell r="K168">
            <v>2.8</v>
          </cell>
        </row>
        <row r="169">
          <cell r="K169">
            <v>6.8</v>
          </cell>
        </row>
        <row r="170">
          <cell r="K170">
            <v>3.1</v>
          </cell>
        </row>
        <row r="171">
          <cell r="K171">
            <v>0.8</v>
          </cell>
        </row>
        <row r="172">
          <cell r="K172">
            <v>1</v>
          </cell>
        </row>
        <row r="173">
          <cell r="K173">
            <v>2.5</v>
          </cell>
        </row>
        <row r="174">
          <cell r="K174">
            <v>3.8</v>
          </cell>
        </row>
        <row r="175">
          <cell r="K175">
            <v>7.8</v>
          </cell>
        </row>
        <row r="176">
          <cell r="K176">
            <v>8.5</v>
          </cell>
        </row>
        <row r="177">
          <cell r="K177">
            <v>1.5</v>
          </cell>
        </row>
        <row r="178">
          <cell r="K178">
            <v>5.9</v>
          </cell>
        </row>
        <row r="179">
          <cell r="K179">
            <v>3.4</v>
          </cell>
        </row>
        <row r="180">
          <cell r="K180">
            <v>3.6</v>
          </cell>
        </row>
        <row r="181">
          <cell r="K181">
            <v>3.7</v>
          </cell>
        </row>
        <row r="182">
          <cell r="K182">
            <v>0.7</v>
          </cell>
        </row>
        <row r="183">
          <cell r="K183">
            <v>1</v>
          </cell>
        </row>
        <row r="184">
          <cell r="K184">
            <v>2.2000000000000002</v>
          </cell>
        </row>
        <row r="185">
          <cell r="K185">
            <v>3.2</v>
          </cell>
        </row>
        <row r="186">
          <cell r="K186">
            <v>2.8</v>
          </cell>
        </row>
        <row r="187">
          <cell r="K187">
            <v>11.7</v>
          </cell>
        </row>
        <row r="188">
          <cell r="K188">
            <v>4.5999999999999996</v>
          </cell>
        </row>
        <row r="189">
          <cell r="K189">
            <v>9.1999999999999993</v>
          </cell>
        </row>
        <row r="190">
          <cell r="K190">
            <v>2.2999999999999998</v>
          </cell>
        </row>
        <row r="191">
          <cell r="K191">
            <v>1.7</v>
          </cell>
        </row>
        <row r="192">
          <cell r="K192">
            <v>1.1000000000000001</v>
          </cell>
        </row>
        <row r="193">
          <cell r="K193">
            <v>6.1</v>
          </cell>
        </row>
        <row r="194">
          <cell r="K194">
            <v>2</v>
          </cell>
        </row>
        <row r="195">
          <cell r="K195">
            <v>3.4</v>
          </cell>
        </row>
        <row r="196">
          <cell r="K196">
            <v>7.5</v>
          </cell>
        </row>
        <row r="197">
          <cell r="K197">
            <v>40.299999999999997</v>
          </cell>
        </row>
        <row r="198">
          <cell r="K198">
            <v>0</v>
          </cell>
        </row>
        <row r="199">
          <cell r="K199">
            <v>1.2</v>
          </cell>
        </row>
        <row r="200">
          <cell r="K200">
            <v>13.1</v>
          </cell>
        </row>
        <row r="201">
          <cell r="K201">
            <v>5.7</v>
          </cell>
        </row>
        <row r="202">
          <cell r="K202">
            <v>4.8</v>
          </cell>
        </row>
        <row r="203">
          <cell r="K203">
            <v>0.7</v>
          </cell>
        </row>
        <row r="204">
          <cell r="K204">
            <v>6.7</v>
          </cell>
        </row>
        <row r="205">
          <cell r="K205">
            <v>0.8</v>
          </cell>
        </row>
        <row r="206">
          <cell r="K206">
            <v>0.7</v>
          </cell>
        </row>
        <row r="207">
          <cell r="K207">
            <v>6.8</v>
          </cell>
        </row>
        <row r="208">
          <cell r="K208">
            <v>5.7</v>
          </cell>
        </row>
        <row r="209">
          <cell r="K209">
            <v>12.8</v>
          </cell>
        </row>
        <row r="210">
          <cell r="K210">
            <v>11</v>
          </cell>
        </row>
        <row r="211">
          <cell r="K211">
            <v>1.6</v>
          </cell>
        </row>
        <row r="212">
          <cell r="K212">
            <v>2.4</v>
          </cell>
        </row>
        <row r="213">
          <cell r="K213">
            <v>1.5</v>
          </cell>
        </row>
        <row r="214">
          <cell r="K214">
            <v>21.6</v>
          </cell>
        </row>
        <row r="215">
          <cell r="K215">
            <v>3</v>
          </cell>
        </row>
      </sheetData>
      <sheetData sheetId="6"/>
      <sheetData sheetId="7"/>
      <sheetData sheetId="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ТОЧНЫЙ РАПОРТ"/>
      <sheetName val="HSE"/>
      <sheetName val="ЖИДКОСТЬ,НЕФТЬ"/>
      <sheetName val="Графики нефть"/>
      <sheetName val="ГАЗ"/>
      <sheetName val="Графики газ"/>
      <sheetName val="Баланс нефти"/>
      <sheetName val="Баланс газа"/>
      <sheetName val="Графики наличие"/>
      <sheetName val="ГТМ"/>
      <sheetName val="Бурение"/>
      <sheetName val="База"/>
      <sheetName val="gas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.бр."/>
      <sheetName val="пояснительная"/>
      <sheetName val="доб"/>
      <sheetName val="изм.по бриг."/>
      <sheetName val="изм"/>
      <sheetName val="01-изм"/>
      <sheetName val="Расчет-01-02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O7" t="str">
            <v>м3/с</v>
          </cell>
        </row>
        <row r="9">
          <cell r="O9">
            <v>-1</v>
          </cell>
        </row>
        <row r="10">
          <cell r="O10">
            <v>3</v>
          </cell>
        </row>
        <row r="11">
          <cell r="O11">
            <v>-2</v>
          </cell>
        </row>
        <row r="12">
          <cell r="O12">
            <v>0</v>
          </cell>
        </row>
        <row r="13">
          <cell r="O13">
            <v>-1</v>
          </cell>
        </row>
        <row r="14">
          <cell r="O14">
            <v>-16</v>
          </cell>
        </row>
        <row r="15">
          <cell r="O15">
            <v>-4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-2</v>
          </cell>
        </row>
        <row r="19">
          <cell r="O19">
            <v>0</v>
          </cell>
        </row>
        <row r="20">
          <cell r="O20">
            <v>12</v>
          </cell>
        </row>
        <row r="21">
          <cell r="O21">
            <v>-3</v>
          </cell>
        </row>
        <row r="22">
          <cell r="O22">
            <v>-5</v>
          </cell>
        </row>
        <row r="23">
          <cell r="O23">
            <v>-3</v>
          </cell>
        </row>
        <row r="24">
          <cell r="O24">
            <v>-17</v>
          </cell>
        </row>
        <row r="25">
          <cell r="O25">
            <v>-4</v>
          </cell>
        </row>
        <row r="26">
          <cell r="O26">
            <v>-1</v>
          </cell>
        </row>
        <row r="27">
          <cell r="O27">
            <v>-2</v>
          </cell>
        </row>
        <row r="28">
          <cell r="O28">
            <v>2</v>
          </cell>
        </row>
        <row r="29">
          <cell r="O29">
            <v>0</v>
          </cell>
        </row>
        <row r="30">
          <cell r="O30">
            <v>-8</v>
          </cell>
        </row>
        <row r="31">
          <cell r="O31">
            <v>-2</v>
          </cell>
        </row>
        <row r="32">
          <cell r="O32">
            <v>5</v>
          </cell>
        </row>
        <row r="33">
          <cell r="O33">
            <v>-2</v>
          </cell>
        </row>
        <row r="34">
          <cell r="O34">
            <v>2</v>
          </cell>
        </row>
        <row r="35">
          <cell r="O35">
            <v>3</v>
          </cell>
        </row>
        <row r="36">
          <cell r="O36">
            <v>-10</v>
          </cell>
        </row>
        <row r="37">
          <cell r="O37">
            <v>-7</v>
          </cell>
        </row>
        <row r="38">
          <cell r="O38">
            <v>2</v>
          </cell>
        </row>
        <row r="39">
          <cell r="O39">
            <v>-2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-5</v>
          </cell>
        </row>
        <row r="44">
          <cell r="O44">
            <v>0</v>
          </cell>
        </row>
        <row r="45">
          <cell r="O45">
            <v>9</v>
          </cell>
        </row>
        <row r="46">
          <cell r="O46">
            <v>-3</v>
          </cell>
        </row>
        <row r="47">
          <cell r="O47">
            <v>0</v>
          </cell>
        </row>
        <row r="48">
          <cell r="O48">
            <v>-2</v>
          </cell>
        </row>
        <row r="49">
          <cell r="O49">
            <v>-15</v>
          </cell>
        </row>
        <row r="50">
          <cell r="O50">
            <v>5</v>
          </cell>
        </row>
        <row r="51">
          <cell r="O51">
            <v>-3</v>
          </cell>
        </row>
        <row r="52">
          <cell r="O52">
            <v>1</v>
          </cell>
        </row>
        <row r="53">
          <cell r="O53">
            <v>-6</v>
          </cell>
        </row>
        <row r="54">
          <cell r="O54">
            <v>-4</v>
          </cell>
        </row>
        <row r="55">
          <cell r="O55">
            <v>-10</v>
          </cell>
        </row>
        <row r="56">
          <cell r="O56">
            <v>-5</v>
          </cell>
        </row>
        <row r="57">
          <cell r="O57">
            <v>19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7</v>
          </cell>
        </row>
        <row r="63">
          <cell r="O63">
            <v>-1</v>
          </cell>
        </row>
        <row r="64">
          <cell r="O64">
            <v>-3</v>
          </cell>
        </row>
        <row r="65">
          <cell r="O65">
            <v>-6</v>
          </cell>
        </row>
        <row r="66">
          <cell r="O66">
            <v>4</v>
          </cell>
        </row>
        <row r="67">
          <cell r="O67">
            <v>-2</v>
          </cell>
        </row>
        <row r="68">
          <cell r="O68">
            <v>8</v>
          </cell>
        </row>
        <row r="69">
          <cell r="O69">
            <v>3</v>
          </cell>
        </row>
        <row r="70">
          <cell r="O70">
            <v>1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-3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-1</v>
          </cell>
        </row>
        <row r="77">
          <cell r="O77">
            <v>-2</v>
          </cell>
        </row>
        <row r="78">
          <cell r="O78">
            <v>-2</v>
          </cell>
        </row>
        <row r="79">
          <cell r="O79">
            <v>-6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1</v>
          </cell>
        </row>
        <row r="83">
          <cell r="O83">
            <v>-3</v>
          </cell>
        </row>
        <row r="84">
          <cell r="O84">
            <v>-5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-1</v>
          </cell>
        </row>
        <row r="88">
          <cell r="O88">
            <v>-5</v>
          </cell>
        </row>
        <row r="89">
          <cell r="O89">
            <v>-17</v>
          </cell>
        </row>
        <row r="90">
          <cell r="O90">
            <v>-1</v>
          </cell>
        </row>
        <row r="91">
          <cell r="O91">
            <v>-1</v>
          </cell>
        </row>
        <row r="92">
          <cell r="O92">
            <v>-1</v>
          </cell>
        </row>
        <row r="93">
          <cell r="O93">
            <v>0</v>
          </cell>
        </row>
        <row r="94">
          <cell r="O94">
            <v>4</v>
          </cell>
        </row>
        <row r="95">
          <cell r="O95">
            <v>-2</v>
          </cell>
        </row>
        <row r="96">
          <cell r="O96">
            <v>7</v>
          </cell>
        </row>
        <row r="97">
          <cell r="O97">
            <v>-3</v>
          </cell>
        </row>
        <row r="98">
          <cell r="O98">
            <v>-4</v>
          </cell>
        </row>
        <row r="99">
          <cell r="O99">
            <v>-5</v>
          </cell>
        </row>
        <row r="100">
          <cell r="O100">
            <v>26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-1</v>
          </cell>
        </row>
        <row r="104">
          <cell r="O104">
            <v>-4</v>
          </cell>
        </row>
        <row r="105">
          <cell r="O105">
            <v>0</v>
          </cell>
        </row>
        <row r="106">
          <cell r="O106">
            <v>-1</v>
          </cell>
        </row>
        <row r="107">
          <cell r="O107">
            <v>1</v>
          </cell>
        </row>
        <row r="108">
          <cell r="O108">
            <v>-5</v>
          </cell>
        </row>
        <row r="109">
          <cell r="O109">
            <v>-8</v>
          </cell>
        </row>
        <row r="110">
          <cell r="O110">
            <v>8</v>
          </cell>
        </row>
        <row r="111">
          <cell r="O111">
            <v>0</v>
          </cell>
        </row>
        <row r="112">
          <cell r="O112">
            <v>2</v>
          </cell>
        </row>
        <row r="113">
          <cell r="O113">
            <v>17</v>
          </cell>
        </row>
        <row r="114">
          <cell r="O114">
            <v>-4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-2</v>
          </cell>
        </row>
        <row r="118">
          <cell r="O118">
            <v>-4</v>
          </cell>
        </row>
        <row r="119">
          <cell r="O119">
            <v>-5</v>
          </cell>
        </row>
        <row r="120">
          <cell r="O120">
            <v>-2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-4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-7</v>
          </cell>
        </row>
        <row r="128">
          <cell r="O128">
            <v>-4</v>
          </cell>
        </row>
        <row r="129">
          <cell r="O129">
            <v>-1</v>
          </cell>
        </row>
        <row r="130">
          <cell r="O130">
            <v>0</v>
          </cell>
        </row>
        <row r="131">
          <cell r="O131">
            <v>-2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16</v>
          </cell>
        </row>
        <row r="135">
          <cell r="O135">
            <v>-2</v>
          </cell>
        </row>
        <row r="136">
          <cell r="O136">
            <v>8</v>
          </cell>
        </row>
        <row r="137">
          <cell r="O137">
            <v>-2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-5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-4</v>
          </cell>
        </row>
        <row r="144">
          <cell r="O144">
            <v>-2</v>
          </cell>
        </row>
        <row r="145">
          <cell r="O145">
            <v>2</v>
          </cell>
        </row>
        <row r="146">
          <cell r="O146">
            <v>8</v>
          </cell>
        </row>
        <row r="147">
          <cell r="O147">
            <v>-7</v>
          </cell>
        </row>
        <row r="148">
          <cell r="O148">
            <v>2</v>
          </cell>
        </row>
        <row r="149">
          <cell r="O149">
            <v>-3</v>
          </cell>
        </row>
        <row r="150">
          <cell r="O150">
            <v>-1</v>
          </cell>
        </row>
        <row r="151">
          <cell r="O151">
            <v>3</v>
          </cell>
        </row>
        <row r="152">
          <cell r="O152">
            <v>2</v>
          </cell>
        </row>
        <row r="153">
          <cell r="O153">
            <v>0</v>
          </cell>
        </row>
        <row r="154">
          <cell r="O154">
            <v>4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6</v>
          </cell>
        </row>
        <row r="158">
          <cell r="O158">
            <v>-2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-3</v>
          </cell>
        </row>
        <row r="162">
          <cell r="O162">
            <v>3</v>
          </cell>
        </row>
        <row r="163">
          <cell r="O163">
            <v>0</v>
          </cell>
        </row>
        <row r="164">
          <cell r="O164">
            <v>3</v>
          </cell>
        </row>
        <row r="165">
          <cell r="O165">
            <v>-5</v>
          </cell>
        </row>
        <row r="166">
          <cell r="O166">
            <v>-6</v>
          </cell>
        </row>
        <row r="167">
          <cell r="O167">
            <v>-5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4</v>
          </cell>
        </row>
        <row r="173">
          <cell r="O173">
            <v>-2</v>
          </cell>
        </row>
        <row r="174">
          <cell r="O174">
            <v>-5</v>
          </cell>
        </row>
        <row r="175">
          <cell r="O175">
            <v>-2</v>
          </cell>
        </row>
        <row r="176">
          <cell r="O176">
            <v>4</v>
          </cell>
        </row>
        <row r="177">
          <cell r="O177">
            <v>10</v>
          </cell>
        </row>
        <row r="178">
          <cell r="O178">
            <v>-2</v>
          </cell>
        </row>
        <row r="179">
          <cell r="O179">
            <v>0</v>
          </cell>
        </row>
        <row r="180">
          <cell r="O180">
            <v>7</v>
          </cell>
        </row>
        <row r="181">
          <cell r="O181">
            <v>0</v>
          </cell>
        </row>
        <row r="182">
          <cell r="O182">
            <v>2</v>
          </cell>
        </row>
        <row r="183">
          <cell r="O183">
            <v>2</v>
          </cell>
        </row>
        <row r="184">
          <cell r="O184">
            <v>-0.5</v>
          </cell>
        </row>
        <row r="185">
          <cell r="O185">
            <v>0</v>
          </cell>
        </row>
        <row r="186">
          <cell r="O186">
            <v>-6</v>
          </cell>
        </row>
        <row r="187">
          <cell r="O187">
            <v>-1</v>
          </cell>
        </row>
        <row r="188">
          <cell r="O188">
            <v>-10</v>
          </cell>
        </row>
        <row r="189">
          <cell r="O189">
            <v>0</v>
          </cell>
        </row>
        <row r="190">
          <cell r="O190">
            <v>0</v>
          </cell>
        </row>
        <row r="191">
          <cell r="O191">
            <v>6</v>
          </cell>
        </row>
        <row r="192">
          <cell r="O192">
            <v>-1</v>
          </cell>
        </row>
        <row r="193">
          <cell r="O193">
            <v>0</v>
          </cell>
        </row>
        <row r="194">
          <cell r="O194">
            <v>0</v>
          </cell>
        </row>
        <row r="195">
          <cell r="O195">
            <v>0</v>
          </cell>
        </row>
        <row r="196">
          <cell r="O196">
            <v>-15</v>
          </cell>
        </row>
        <row r="197">
          <cell r="O197">
            <v>1</v>
          </cell>
        </row>
        <row r="198">
          <cell r="O198">
            <v>-11</v>
          </cell>
        </row>
        <row r="199">
          <cell r="O199">
            <v>-1</v>
          </cell>
        </row>
        <row r="200">
          <cell r="O200">
            <v>9</v>
          </cell>
        </row>
        <row r="201">
          <cell r="O201">
            <v>-2</v>
          </cell>
        </row>
        <row r="202">
          <cell r="O202">
            <v>1</v>
          </cell>
        </row>
        <row r="203">
          <cell r="O203">
            <v>0</v>
          </cell>
        </row>
        <row r="204">
          <cell r="O204">
            <v>-15</v>
          </cell>
        </row>
        <row r="205">
          <cell r="O205">
            <v>0</v>
          </cell>
        </row>
        <row r="206">
          <cell r="O206">
            <v>6</v>
          </cell>
        </row>
        <row r="207">
          <cell r="O207">
            <v>-1</v>
          </cell>
        </row>
        <row r="208">
          <cell r="O208">
            <v>0</v>
          </cell>
        </row>
        <row r="209">
          <cell r="O209">
            <v>-3</v>
          </cell>
        </row>
        <row r="210">
          <cell r="O210">
            <v>0</v>
          </cell>
        </row>
        <row r="211">
          <cell r="O211">
            <v>-1</v>
          </cell>
        </row>
        <row r="212">
          <cell r="O212">
            <v>0</v>
          </cell>
        </row>
        <row r="213">
          <cell r="O213">
            <v>-4</v>
          </cell>
        </row>
        <row r="214">
          <cell r="O214">
            <v>4</v>
          </cell>
        </row>
        <row r="215">
          <cell r="O215">
            <v>0</v>
          </cell>
        </row>
        <row r="216">
          <cell r="O216">
            <v>3</v>
          </cell>
        </row>
        <row r="217">
          <cell r="O217">
            <v>3</v>
          </cell>
        </row>
        <row r="218">
          <cell r="O218">
            <v>0</v>
          </cell>
        </row>
        <row r="219">
          <cell r="O219">
            <v>1</v>
          </cell>
        </row>
        <row r="220">
          <cell r="O220">
            <v>-2</v>
          </cell>
        </row>
        <row r="221">
          <cell r="O221">
            <v>0</v>
          </cell>
        </row>
        <row r="222">
          <cell r="O222">
            <v>-14</v>
          </cell>
        </row>
        <row r="223">
          <cell r="O223">
            <v>-3</v>
          </cell>
        </row>
        <row r="224">
          <cell r="O224">
            <v>0</v>
          </cell>
        </row>
        <row r="225">
          <cell r="O225">
            <v>-11</v>
          </cell>
        </row>
        <row r="226">
          <cell r="O226">
            <v>11</v>
          </cell>
        </row>
        <row r="227">
          <cell r="O227">
            <v>0</v>
          </cell>
        </row>
        <row r="228">
          <cell r="O228">
            <v>0</v>
          </cell>
        </row>
        <row r="229">
          <cell r="O229">
            <v>0</v>
          </cell>
        </row>
        <row r="230">
          <cell r="O230">
            <v>4</v>
          </cell>
        </row>
        <row r="231">
          <cell r="O231">
            <v>0</v>
          </cell>
        </row>
        <row r="232">
          <cell r="O232">
            <v>-8</v>
          </cell>
        </row>
        <row r="233">
          <cell r="O233">
            <v>-1</v>
          </cell>
        </row>
        <row r="234">
          <cell r="O234">
            <v>0</v>
          </cell>
        </row>
        <row r="235">
          <cell r="O235">
            <v>2</v>
          </cell>
        </row>
        <row r="236">
          <cell r="O236">
            <v>0</v>
          </cell>
        </row>
        <row r="237">
          <cell r="O237">
            <v>0</v>
          </cell>
        </row>
        <row r="238">
          <cell r="O238">
            <v>0</v>
          </cell>
        </row>
        <row r="239">
          <cell r="O239">
            <v>0</v>
          </cell>
        </row>
        <row r="240">
          <cell r="O240">
            <v>0</v>
          </cell>
        </row>
        <row r="241">
          <cell r="O241">
            <v>0</v>
          </cell>
        </row>
        <row r="242">
          <cell r="O242">
            <v>15</v>
          </cell>
        </row>
        <row r="243">
          <cell r="O243">
            <v>-4</v>
          </cell>
        </row>
        <row r="244">
          <cell r="O244">
            <v>0</v>
          </cell>
        </row>
        <row r="245">
          <cell r="O245">
            <v>4</v>
          </cell>
        </row>
        <row r="246">
          <cell r="O246">
            <v>0</v>
          </cell>
        </row>
        <row r="247">
          <cell r="O247">
            <v>9</v>
          </cell>
        </row>
        <row r="248">
          <cell r="O248">
            <v>0</v>
          </cell>
        </row>
        <row r="249">
          <cell r="O249">
            <v>0</v>
          </cell>
        </row>
        <row r="250">
          <cell r="O250">
            <v>0</v>
          </cell>
        </row>
        <row r="251">
          <cell r="O251">
            <v>-14</v>
          </cell>
        </row>
        <row r="252">
          <cell r="O252">
            <v>-9</v>
          </cell>
        </row>
        <row r="253">
          <cell r="O253">
            <v>1</v>
          </cell>
        </row>
        <row r="254">
          <cell r="O254">
            <v>0</v>
          </cell>
        </row>
        <row r="255">
          <cell r="O255">
            <v>-1</v>
          </cell>
        </row>
        <row r="256">
          <cell r="O256">
            <v>0</v>
          </cell>
        </row>
        <row r="257">
          <cell r="O257">
            <v>0</v>
          </cell>
        </row>
        <row r="258">
          <cell r="O258">
            <v>-9</v>
          </cell>
        </row>
        <row r="259">
          <cell r="O259">
            <v>0</v>
          </cell>
        </row>
        <row r="260">
          <cell r="O260">
            <v>0</v>
          </cell>
        </row>
        <row r="261">
          <cell r="O261">
            <v>0</v>
          </cell>
        </row>
        <row r="262">
          <cell r="O262">
            <v>0</v>
          </cell>
        </row>
        <row r="263">
          <cell r="O263">
            <v>-10</v>
          </cell>
        </row>
        <row r="264">
          <cell r="O264">
            <v>0</v>
          </cell>
        </row>
        <row r="265">
          <cell r="O265">
            <v>0</v>
          </cell>
        </row>
        <row r="266">
          <cell r="O266">
            <v>0</v>
          </cell>
        </row>
        <row r="267">
          <cell r="O267">
            <v>4</v>
          </cell>
        </row>
        <row r="268">
          <cell r="O268">
            <v>3</v>
          </cell>
        </row>
        <row r="269">
          <cell r="O269">
            <v>6</v>
          </cell>
        </row>
        <row r="270">
          <cell r="O270">
            <v>-4</v>
          </cell>
        </row>
        <row r="271">
          <cell r="O271">
            <v>0</v>
          </cell>
        </row>
        <row r="272">
          <cell r="O272">
            <v>7</v>
          </cell>
        </row>
        <row r="273">
          <cell r="O273">
            <v>2</v>
          </cell>
        </row>
        <row r="274">
          <cell r="O274">
            <v>-6</v>
          </cell>
        </row>
        <row r="275">
          <cell r="O275">
            <v>-1</v>
          </cell>
        </row>
        <row r="276">
          <cell r="O276">
            <v>0</v>
          </cell>
        </row>
        <row r="277">
          <cell r="O277">
            <v>1</v>
          </cell>
        </row>
        <row r="278">
          <cell r="O278">
            <v>13</v>
          </cell>
        </row>
        <row r="279">
          <cell r="O279">
            <v>-2</v>
          </cell>
        </row>
        <row r="280">
          <cell r="O280">
            <v>0</v>
          </cell>
        </row>
        <row r="281">
          <cell r="O281">
            <v>0</v>
          </cell>
        </row>
        <row r="282">
          <cell r="O282">
            <v>-1</v>
          </cell>
        </row>
        <row r="283">
          <cell r="O283">
            <v>1</v>
          </cell>
        </row>
        <row r="284">
          <cell r="O284">
            <v>-11</v>
          </cell>
        </row>
        <row r="285">
          <cell r="O285">
            <v>-2</v>
          </cell>
        </row>
        <row r="286">
          <cell r="O286">
            <v>0</v>
          </cell>
        </row>
        <row r="287">
          <cell r="O287">
            <v>0</v>
          </cell>
        </row>
        <row r="288">
          <cell r="O288">
            <v>-2</v>
          </cell>
        </row>
        <row r="289">
          <cell r="O289">
            <v>2</v>
          </cell>
        </row>
        <row r="290">
          <cell r="O290">
            <v>16</v>
          </cell>
        </row>
        <row r="291">
          <cell r="O291">
            <v>0</v>
          </cell>
        </row>
        <row r="292">
          <cell r="O292">
            <v>0</v>
          </cell>
        </row>
        <row r="293">
          <cell r="O293">
            <v>0</v>
          </cell>
        </row>
        <row r="294">
          <cell r="O294">
            <v>-5</v>
          </cell>
        </row>
        <row r="295">
          <cell r="O295">
            <v>0</v>
          </cell>
        </row>
        <row r="296">
          <cell r="O296">
            <v>-1</v>
          </cell>
        </row>
        <row r="297">
          <cell r="O297">
            <v>-2</v>
          </cell>
        </row>
        <row r="298">
          <cell r="O298">
            <v>0</v>
          </cell>
        </row>
        <row r="299">
          <cell r="O299">
            <v>0</v>
          </cell>
        </row>
        <row r="300">
          <cell r="O300">
            <v>-8</v>
          </cell>
        </row>
        <row r="301">
          <cell r="O301">
            <v>-14</v>
          </cell>
        </row>
        <row r="302">
          <cell r="O302">
            <v>32</v>
          </cell>
        </row>
        <row r="303">
          <cell r="O303">
            <v>0</v>
          </cell>
        </row>
        <row r="304">
          <cell r="O304">
            <v>0</v>
          </cell>
        </row>
        <row r="305">
          <cell r="O305">
            <v>-2</v>
          </cell>
        </row>
        <row r="306">
          <cell r="O306">
            <v>-5</v>
          </cell>
        </row>
        <row r="307">
          <cell r="O307">
            <v>0</v>
          </cell>
        </row>
        <row r="308">
          <cell r="O308">
            <v>0</v>
          </cell>
        </row>
        <row r="309">
          <cell r="O309">
            <v>-2</v>
          </cell>
        </row>
        <row r="310">
          <cell r="O310">
            <v>0</v>
          </cell>
        </row>
        <row r="311">
          <cell r="O311">
            <v>-3</v>
          </cell>
        </row>
        <row r="312">
          <cell r="O312">
            <v>0</v>
          </cell>
        </row>
        <row r="313">
          <cell r="O313">
            <v>0</v>
          </cell>
        </row>
        <row r="314">
          <cell r="O314">
            <v>0</v>
          </cell>
        </row>
        <row r="315">
          <cell r="O315">
            <v>0</v>
          </cell>
        </row>
        <row r="316">
          <cell r="O316">
            <v>-2</v>
          </cell>
        </row>
        <row r="317">
          <cell r="O317">
            <v>-5</v>
          </cell>
        </row>
        <row r="318">
          <cell r="O318">
            <v>-2</v>
          </cell>
        </row>
        <row r="319">
          <cell r="O319">
            <v>5</v>
          </cell>
        </row>
        <row r="320">
          <cell r="O320">
            <v>0</v>
          </cell>
        </row>
        <row r="321">
          <cell r="O321">
            <v>9</v>
          </cell>
        </row>
        <row r="322">
          <cell r="O322">
            <v>0</v>
          </cell>
        </row>
        <row r="323">
          <cell r="O323">
            <v>1</v>
          </cell>
        </row>
        <row r="324">
          <cell r="O324">
            <v>0</v>
          </cell>
        </row>
        <row r="325">
          <cell r="O325">
            <v>0</v>
          </cell>
        </row>
        <row r="326">
          <cell r="O326">
            <v>-1</v>
          </cell>
        </row>
        <row r="327">
          <cell r="O327">
            <v>-2</v>
          </cell>
        </row>
        <row r="328">
          <cell r="O328">
            <v>3</v>
          </cell>
        </row>
        <row r="329">
          <cell r="O329">
            <v>0</v>
          </cell>
        </row>
        <row r="330">
          <cell r="O330">
            <v>0</v>
          </cell>
        </row>
        <row r="331">
          <cell r="O331">
            <v>0</v>
          </cell>
        </row>
        <row r="332">
          <cell r="O332">
            <v>0</v>
          </cell>
        </row>
        <row r="333">
          <cell r="O333">
            <v>0</v>
          </cell>
        </row>
        <row r="334">
          <cell r="O334">
            <v>-2</v>
          </cell>
        </row>
        <row r="335">
          <cell r="O335">
            <v>-2.8999999999999986</v>
          </cell>
        </row>
        <row r="336">
          <cell r="O336">
            <v>4</v>
          </cell>
        </row>
        <row r="337">
          <cell r="O337">
            <v>-2</v>
          </cell>
        </row>
        <row r="338">
          <cell r="O338">
            <v>1</v>
          </cell>
        </row>
        <row r="339">
          <cell r="O339">
            <v>-3</v>
          </cell>
        </row>
        <row r="340">
          <cell r="O340">
            <v>-1</v>
          </cell>
        </row>
        <row r="341">
          <cell r="O341">
            <v>0</v>
          </cell>
        </row>
        <row r="342">
          <cell r="O342">
            <v>-15</v>
          </cell>
        </row>
        <row r="343">
          <cell r="O343">
            <v>0</v>
          </cell>
        </row>
        <row r="344">
          <cell r="O344">
            <v>-2</v>
          </cell>
        </row>
        <row r="345">
          <cell r="O345">
            <v>0</v>
          </cell>
        </row>
        <row r="346">
          <cell r="O346">
            <v>0</v>
          </cell>
        </row>
        <row r="347">
          <cell r="O347">
            <v>5</v>
          </cell>
        </row>
        <row r="348">
          <cell r="O348">
            <v>-2</v>
          </cell>
        </row>
        <row r="349">
          <cell r="O349">
            <v>-1</v>
          </cell>
        </row>
        <row r="350">
          <cell r="O350">
            <v>0</v>
          </cell>
        </row>
        <row r="351">
          <cell r="O351">
            <v>-1</v>
          </cell>
        </row>
        <row r="352">
          <cell r="O352">
            <v>-3</v>
          </cell>
        </row>
        <row r="353">
          <cell r="O353">
            <v>0</v>
          </cell>
        </row>
        <row r="354">
          <cell r="O354">
            <v>0</v>
          </cell>
        </row>
        <row r="355">
          <cell r="O355">
            <v>23</v>
          </cell>
        </row>
        <row r="356">
          <cell r="O356">
            <v>11</v>
          </cell>
        </row>
        <row r="357">
          <cell r="O357">
            <v>0</v>
          </cell>
        </row>
        <row r="358">
          <cell r="O358">
            <v>0</v>
          </cell>
        </row>
        <row r="359">
          <cell r="O359">
            <v>-1</v>
          </cell>
        </row>
        <row r="360">
          <cell r="O360">
            <v>3</v>
          </cell>
        </row>
        <row r="361">
          <cell r="O361">
            <v>-2</v>
          </cell>
        </row>
        <row r="362">
          <cell r="O362">
            <v>0</v>
          </cell>
        </row>
        <row r="363">
          <cell r="O363">
            <v>1</v>
          </cell>
        </row>
        <row r="364">
          <cell r="O364">
            <v>-1</v>
          </cell>
        </row>
        <row r="365">
          <cell r="O365">
            <v>0</v>
          </cell>
        </row>
        <row r="366">
          <cell r="O366">
            <v>-19</v>
          </cell>
        </row>
        <row r="367">
          <cell r="O367">
            <v>2</v>
          </cell>
        </row>
        <row r="368">
          <cell r="O368">
            <v>5</v>
          </cell>
        </row>
        <row r="369">
          <cell r="O369">
            <v>-2</v>
          </cell>
        </row>
        <row r="370">
          <cell r="O370">
            <v>-6</v>
          </cell>
        </row>
        <row r="371">
          <cell r="O371">
            <v>1</v>
          </cell>
        </row>
        <row r="372">
          <cell r="O372">
            <v>-5</v>
          </cell>
        </row>
        <row r="373">
          <cell r="O373">
            <v>-2</v>
          </cell>
        </row>
        <row r="374">
          <cell r="O374">
            <v>-5</v>
          </cell>
        </row>
        <row r="375">
          <cell r="O375">
            <v>0</v>
          </cell>
        </row>
        <row r="376">
          <cell r="O376">
            <v>0</v>
          </cell>
        </row>
        <row r="377">
          <cell r="O377">
            <v>0</v>
          </cell>
        </row>
        <row r="378">
          <cell r="O378">
            <v>-4</v>
          </cell>
        </row>
        <row r="379">
          <cell r="O379">
            <v>-5</v>
          </cell>
        </row>
        <row r="380">
          <cell r="O380">
            <v>-4</v>
          </cell>
        </row>
        <row r="381">
          <cell r="O381">
            <v>9</v>
          </cell>
        </row>
        <row r="382">
          <cell r="O382">
            <v>0</v>
          </cell>
        </row>
        <row r="383">
          <cell r="O383">
            <v>-6</v>
          </cell>
        </row>
        <row r="384">
          <cell r="O384">
            <v>-1</v>
          </cell>
        </row>
        <row r="385">
          <cell r="O385">
            <v>-2</v>
          </cell>
        </row>
        <row r="386">
          <cell r="O386">
            <v>0</v>
          </cell>
        </row>
        <row r="387">
          <cell r="O387">
            <v>-2</v>
          </cell>
        </row>
        <row r="388">
          <cell r="O388">
            <v>-3</v>
          </cell>
        </row>
        <row r="389">
          <cell r="O389">
            <v>0</v>
          </cell>
        </row>
        <row r="390">
          <cell r="O390">
            <v>0</v>
          </cell>
        </row>
        <row r="391">
          <cell r="O391">
            <v>-1.5</v>
          </cell>
        </row>
        <row r="392">
          <cell r="O392">
            <v>-1</v>
          </cell>
        </row>
        <row r="393">
          <cell r="O393">
            <v>-4</v>
          </cell>
        </row>
        <row r="394">
          <cell r="O394">
            <v>0</v>
          </cell>
        </row>
        <row r="395">
          <cell r="O395">
            <v>0</v>
          </cell>
        </row>
        <row r="396">
          <cell r="O396">
            <v>-1</v>
          </cell>
        </row>
        <row r="397">
          <cell r="O397">
            <v>0</v>
          </cell>
        </row>
        <row r="398">
          <cell r="O398">
            <v>-1</v>
          </cell>
        </row>
        <row r="399">
          <cell r="O399">
            <v>-1</v>
          </cell>
        </row>
        <row r="400">
          <cell r="O400">
            <v>9</v>
          </cell>
        </row>
        <row r="401">
          <cell r="O401">
            <v>0</v>
          </cell>
        </row>
        <row r="402">
          <cell r="O402">
            <v>5</v>
          </cell>
        </row>
        <row r="403">
          <cell r="O403">
            <v>0</v>
          </cell>
        </row>
        <row r="404">
          <cell r="O404">
            <v>0</v>
          </cell>
        </row>
        <row r="405">
          <cell r="O405">
            <v>-2</v>
          </cell>
        </row>
        <row r="406">
          <cell r="O406">
            <v>0</v>
          </cell>
        </row>
        <row r="407">
          <cell r="O407">
            <v>0</v>
          </cell>
        </row>
        <row r="408">
          <cell r="O408">
            <v>-5</v>
          </cell>
        </row>
        <row r="409">
          <cell r="O409">
            <v>0</v>
          </cell>
        </row>
        <row r="410">
          <cell r="O410">
            <v>-1</v>
          </cell>
        </row>
        <row r="411">
          <cell r="O411">
            <v>0</v>
          </cell>
        </row>
        <row r="412">
          <cell r="O412">
            <v>0</v>
          </cell>
        </row>
        <row r="413">
          <cell r="O413">
            <v>-3</v>
          </cell>
        </row>
        <row r="414">
          <cell r="O414">
            <v>0</v>
          </cell>
        </row>
        <row r="415">
          <cell r="O415">
            <v>0</v>
          </cell>
        </row>
        <row r="416">
          <cell r="O416">
            <v>0</v>
          </cell>
        </row>
        <row r="417">
          <cell r="O417">
            <v>14</v>
          </cell>
        </row>
        <row r="418">
          <cell r="O418">
            <v>0</v>
          </cell>
        </row>
        <row r="419">
          <cell r="O419">
            <v>-3</v>
          </cell>
        </row>
        <row r="420">
          <cell r="O420">
            <v>3</v>
          </cell>
        </row>
        <row r="421">
          <cell r="O421">
            <v>-3</v>
          </cell>
        </row>
        <row r="422">
          <cell r="O422">
            <v>-3</v>
          </cell>
        </row>
        <row r="423">
          <cell r="O423">
            <v>0</v>
          </cell>
        </row>
        <row r="424">
          <cell r="O424">
            <v>-4</v>
          </cell>
        </row>
        <row r="425">
          <cell r="O425">
            <v>-4</v>
          </cell>
        </row>
        <row r="426">
          <cell r="O426">
            <v>-3</v>
          </cell>
        </row>
        <row r="427">
          <cell r="O427">
            <v>-1</v>
          </cell>
        </row>
        <row r="428">
          <cell r="O428">
            <v>-2</v>
          </cell>
        </row>
        <row r="429">
          <cell r="O429">
            <v>-6</v>
          </cell>
        </row>
        <row r="430">
          <cell r="O430">
            <v>0</v>
          </cell>
        </row>
        <row r="431">
          <cell r="O431">
            <v>-2</v>
          </cell>
        </row>
        <row r="432">
          <cell r="O432">
            <v>-6</v>
          </cell>
        </row>
        <row r="433">
          <cell r="O433">
            <v>15</v>
          </cell>
        </row>
        <row r="434">
          <cell r="O434">
            <v>0</v>
          </cell>
        </row>
        <row r="435">
          <cell r="O435">
            <v>0</v>
          </cell>
        </row>
        <row r="436">
          <cell r="O436">
            <v>-4</v>
          </cell>
        </row>
        <row r="437">
          <cell r="O437">
            <v>-5</v>
          </cell>
        </row>
        <row r="438">
          <cell r="O438">
            <v>0</v>
          </cell>
        </row>
        <row r="439">
          <cell r="O439">
            <v>0</v>
          </cell>
        </row>
        <row r="440">
          <cell r="O440">
            <v>0</v>
          </cell>
        </row>
        <row r="441">
          <cell r="O441">
            <v>-2</v>
          </cell>
        </row>
        <row r="442">
          <cell r="O442">
            <v>0</v>
          </cell>
        </row>
        <row r="443">
          <cell r="O443">
            <v>26</v>
          </cell>
        </row>
        <row r="444">
          <cell r="O444">
            <v>9</v>
          </cell>
        </row>
        <row r="445">
          <cell r="O445">
            <v>-3</v>
          </cell>
        </row>
        <row r="446">
          <cell r="O446">
            <v>0</v>
          </cell>
        </row>
        <row r="447">
          <cell r="O447">
            <v>-4</v>
          </cell>
        </row>
        <row r="448">
          <cell r="O448">
            <v>-1</v>
          </cell>
        </row>
        <row r="449">
          <cell r="O449">
            <v>1</v>
          </cell>
        </row>
        <row r="450">
          <cell r="O450">
            <v>1</v>
          </cell>
        </row>
        <row r="451">
          <cell r="O451">
            <v>0</v>
          </cell>
        </row>
        <row r="452">
          <cell r="O452">
            <v>-3</v>
          </cell>
        </row>
        <row r="453">
          <cell r="O453">
            <v>0</v>
          </cell>
        </row>
        <row r="454">
          <cell r="O454">
            <v>0</v>
          </cell>
        </row>
        <row r="455">
          <cell r="O455">
            <v>0</v>
          </cell>
        </row>
        <row r="456">
          <cell r="O456">
            <v>0</v>
          </cell>
        </row>
        <row r="457">
          <cell r="O457">
            <v>0</v>
          </cell>
        </row>
        <row r="458">
          <cell r="O458">
            <v>-1</v>
          </cell>
        </row>
        <row r="459">
          <cell r="O459">
            <v>-1</v>
          </cell>
        </row>
        <row r="460">
          <cell r="O460">
            <v>-1</v>
          </cell>
        </row>
        <row r="461">
          <cell r="O461">
            <v>0</v>
          </cell>
        </row>
        <row r="462">
          <cell r="O462">
            <v>0</v>
          </cell>
        </row>
        <row r="463">
          <cell r="O463">
            <v>-15</v>
          </cell>
        </row>
        <row r="464">
          <cell r="O464">
            <v>11</v>
          </cell>
        </row>
        <row r="465">
          <cell r="O465">
            <v>-9</v>
          </cell>
        </row>
        <row r="466">
          <cell r="O466">
            <v>0</v>
          </cell>
        </row>
        <row r="467">
          <cell r="O467">
            <v>-11</v>
          </cell>
        </row>
        <row r="468">
          <cell r="O468">
            <v>-1</v>
          </cell>
        </row>
        <row r="469">
          <cell r="O469">
            <v>0</v>
          </cell>
        </row>
        <row r="470">
          <cell r="O470">
            <v>1</v>
          </cell>
        </row>
        <row r="471">
          <cell r="O471">
            <v>0</v>
          </cell>
        </row>
        <row r="472">
          <cell r="O472">
            <v>0</v>
          </cell>
        </row>
        <row r="473">
          <cell r="O473">
            <v>0</v>
          </cell>
        </row>
        <row r="474">
          <cell r="O474">
            <v>-2</v>
          </cell>
        </row>
        <row r="475">
          <cell r="O475">
            <v>-3</v>
          </cell>
        </row>
        <row r="476">
          <cell r="O476">
            <v>1</v>
          </cell>
        </row>
        <row r="477">
          <cell r="O477">
            <v>-2</v>
          </cell>
        </row>
        <row r="478">
          <cell r="O478">
            <v>0</v>
          </cell>
        </row>
        <row r="479">
          <cell r="O479">
            <v>8</v>
          </cell>
        </row>
        <row r="480">
          <cell r="O480">
            <v>9</v>
          </cell>
        </row>
        <row r="481">
          <cell r="O481">
            <v>-5</v>
          </cell>
        </row>
        <row r="482">
          <cell r="O482">
            <v>13</v>
          </cell>
        </row>
        <row r="483">
          <cell r="O483">
            <v>2</v>
          </cell>
        </row>
        <row r="484">
          <cell r="O484">
            <v>20</v>
          </cell>
        </row>
        <row r="485">
          <cell r="O485">
            <v>-8</v>
          </cell>
        </row>
        <row r="486">
          <cell r="O486">
            <v>-1</v>
          </cell>
        </row>
        <row r="487">
          <cell r="O487">
            <v>0</v>
          </cell>
        </row>
        <row r="488">
          <cell r="O488">
            <v>0</v>
          </cell>
        </row>
        <row r="489">
          <cell r="O489">
            <v>-4</v>
          </cell>
        </row>
        <row r="490">
          <cell r="O490">
            <v>0</v>
          </cell>
        </row>
        <row r="491">
          <cell r="O491">
            <v>-10</v>
          </cell>
        </row>
        <row r="492">
          <cell r="O492">
            <v>0</v>
          </cell>
        </row>
        <row r="493">
          <cell r="O493">
            <v>11</v>
          </cell>
        </row>
        <row r="494">
          <cell r="O494">
            <v>-7</v>
          </cell>
        </row>
        <row r="495">
          <cell r="O495">
            <v>0</v>
          </cell>
        </row>
        <row r="496">
          <cell r="O496">
            <v>-4</v>
          </cell>
        </row>
        <row r="497">
          <cell r="O497">
            <v>0</v>
          </cell>
        </row>
        <row r="498">
          <cell r="O498">
            <v>0</v>
          </cell>
        </row>
        <row r="499">
          <cell r="O499">
            <v>0</v>
          </cell>
        </row>
        <row r="500">
          <cell r="O500">
            <v>-1</v>
          </cell>
        </row>
        <row r="501">
          <cell r="O501">
            <v>0</v>
          </cell>
        </row>
        <row r="502">
          <cell r="O502">
            <v>0</v>
          </cell>
        </row>
        <row r="503">
          <cell r="O503">
            <v>-10</v>
          </cell>
        </row>
        <row r="504">
          <cell r="O504">
            <v>-4</v>
          </cell>
        </row>
        <row r="505">
          <cell r="O505">
            <v>-4</v>
          </cell>
        </row>
        <row r="506">
          <cell r="O506">
            <v>0</v>
          </cell>
        </row>
        <row r="507">
          <cell r="O507">
            <v>0</v>
          </cell>
        </row>
        <row r="508">
          <cell r="O508">
            <v>2</v>
          </cell>
        </row>
        <row r="509">
          <cell r="O509">
            <v>-6</v>
          </cell>
        </row>
        <row r="510">
          <cell r="O510">
            <v>-5</v>
          </cell>
        </row>
        <row r="511">
          <cell r="O511">
            <v>-1</v>
          </cell>
        </row>
        <row r="512">
          <cell r="O512">
            <v>11</v>
          </cell>
        </row>
        <row r="513">
          <cell r="O513">
            <v>4</v>
          </cell>
        </row>
        <row r="514">
          <cell r="O514">
            <v>0</v>
          </cell>
        </row>
        <row r="515">
          <cell r="O515">
            <v>0</v>
          </cell>
        </row>
        <row r="516">
          <cell r="O516">
            <v>0</v>
          </cell>
        </row>
        <row r="517">
          <cell r="O517">
            <v>3</v>
          </cell>
        </row>
        <row r="518">
          <cell r="O518">
            <v>-2</v>
          </cell>
        </row>
        <row r="519">
          <cell r="O519">
            <v>-2</v>
          </cell>
        </row>
        <row r="520">
          <cell r="O520">
            <v>0</v>
          </cell>
        </row>
        <row r="521">
          <cell r="O521">
            <v>2</v>
          </cell>
        </row>
        <row r="522">
          <cell r="O522">
            <v>0</v>
          </cell>
        </row>
        <row r="523">
          <cell r="O523">
            <v>7</v>
          </cell>
        </row>
        <row r="524">
          <cell r="O524">
            <v>44.5</v>
          </cell>
        </row>
        <row r="525">
          <cell r="O525">
            <v>0</v>
          </cell>
        </row>
        <row r="526">
          <cell r="O526">
            <v>-7</v>
          </cell>
        </row>
        <row r="527">
          <cell r="O527">
            <v>-3</v>
          </cell>
        </row>
        <row r="528">
          <cell r="O528">
            <v>-2</v>
          </cell>
        </row>
        <row r="529">
          <cell r="O529">
            <v>-1</v>
          </cell>
        </row>
        <row r="530">
          <cell r="O530">
            <v>-5</v>
          </cell>
        </row>
        <row r="531">
          <cell r="O531">
            <v>0</v>
          </cell>
        </row>
        <row r="532">
          <cell r="O532">
            <v>0</v>
          </cell>
        </row>
        <row r="533">
          <cell r="O533">
            <v>1</v>
          </cell>
        </row>
        <row r="534">
          <cell r="O534">
            <v>-8</v>
          </cell>
        </row>
        <row r="535">
          <cell r="O535">
            <v>-6</v>
          </cell>
        </row>
        <row r="536">
          <cell r="O536">
            <v>0</v>
          </cell>
        </row>
        <row r="537">
          <cell r="O537">
            <v>-2</v>
          </cell>
        </row>
        <row r="538">
          <cell r="O538">
            <v>-1</v>
          </cell>
        </row>
        <row r="539">
          <cell r="O539">
            <v>2</v>
          </cell>
        </row>
        <row r="540">
          <cell r="O540">
            <v>0</v>
          </cell>
        </row>
        <row r="541">
          <cell r="O541">
            <v>2</v>
          </cell>
        </row>
        <row r="542">
          <cell r="O542">
            <v>-1</v>
          </cell>
        </row>
        <row r="543">
          <cell r="O543">
            <v>-3</v>
          </cell>
        </row>
        <row r="544">
          <cell r="O544">
            <v>0</v>
          </cell>
        </row>
        <row r="545">
          <cell r="O545">
            <v>2</v>
          </cell>
        </row>
        <row r="546">
          <cell r="O546">
            <v>25</v>
          </cell>
        </row>
        <row r="547">
          <cell r="O547">
            <v>-2</v>
          </cell>
        </row>
        <row r="548">
          <cell r="O548">
            <v>1</v>
          </cell>
        </row>
        <row r="549">
          <cell r="O549">
            <v>-3</v>
          </cell>
        </row>
        <row r="550">
          <cell r="O550">
            <v>1</v>
          </cell>
        </row>
        <row r="551">
          <cell r="O551">
            <v>0</v>
          </cell>
        </row>
        <row r="552">
          <cell r="O552">
            <v>-2</v>
          </cell>
        </row>
        <row r="553">
          <cell r="O553">
            <v>1</v>
          </cell>
        </row>
        <row r="554">
          <cell r="O554">
            <v>-1</v>
          </cell>
        </row>
        <row r="555">
          <cell r="O555">
            <v>0</v>
          </cell>
        </row>
        <row r="556">
          <cell r="O556">
            <v>-2</v>
          </cell>
        </row>
        <row r="557">
          <cell r="O557">
            <v>-1</v>
          </cell>
        </row>
        <row r="558">
          <cell r="O558">
            <v>0</v>
          </cell>
        </row>
        <row r="559">
          <cell r="O559">
            <v>2</v>
          </cell>
        </row>
        <row r="560">
          <cell r="O560">
            <v>8</v>
          </cell>
        </row>
        <row r="561">
          <cell r="O561">
            <v>0</v>
          </cell>
        </row>
        <row r="562">
          <cell r="O562">
            <v>0</v>
          </cell>
        </row>
        <row r="563">
          <cell r="O563">
            <v>0</v>
          </cell>
        </row>
        <row r="564">
          <cell r="O564">
            <v>3</v>
          </cell>
        </row>
        <row r="565">
          <cell r="O565">
            <v>2</v>
          </cell>
        </row>
        <row r="566">
          <cell r="O566">
            <v>0</v>
          </cell>
        </row>
        <row r="567">
          <cell r="O567">
            <v>102</v>
          </cell>
        </row>
        <row r="568">
          <cell r="O568">
            <v>0</v>
          </cell>
        </row>
        <row r="569">
          <cell r="O569">
            <v>9</v>
          </cell>
        </row>
        <row r="570">
          <cell r="O570">
            <v>0</v>
          </cell>
        </row>
        <row r="571">
          <cell r="O571">
            <v>0</v>
          </cell>
        </row>
        <row r="572">
          <cell r="O572">
            <v>2</v>
          </cell>
        </row>
        <row r="573">
          <cell r="O573">
            <v>-8</v>
          </cell>
        </row>
        <row r="574">
          <cell r="O574">
            <v>0</v>
          </cell>
        </row>
        <row r="575">
          <cell r="O575">
            <v>0</v>
          </cell>
        </row>
        <row r="576">
          <cell r="O576">
            <v>0</v>
          </cell>
        </row>
        <row r="577">
          <cell r="O577">
            <v>0</v>
          </cell>
        </row>
        <row r="578">
          <cell r="O578">
            <v>-9</v>
          </cell>
        </row>
        <row r="579">
          <cell r="O579">
            <v>-59.400000000000006</v>
          </cell>
        </row>
      </sheetData>
      <sheetData sheetId="6" refreshError="1"/>
      <sheetData sheetId="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0</v>
          </cell>
        </row>
        <row r="9">
          <cell r="Q9">
            <v>0</v>
          </cell>
        </row>
        <row r="10">
          <cell r="Q10">
            <v>-2</v>
          </cell>
        </row>
        <row r="11">
          <cell r="Q11">
            <v>-1</v>
          </cell>
        </row>
        <row r="12">
          <cell r="Q12">
            <v>-1</v>
          </cell>
        </row>
        <row r="13">
          <cell r="Q13">
            <v>0</v>
          </cell>
        </row>
        <row r="14">
          <cell r="Q14">
            <v>0</v>
          </cell>
        </row>
        <row r="15">
          <cell r="Q15">
            <v>0</v>
          </cell>
        </row>
        <row r="16">
          <cell r="Q16">
            <v>3</v>
          </cell>
        </row>
        <row r="17">
          <cell r="Q17">
            <v>-1</v>
          </cell>
        </row>
        <row r="18">
          <cell r="Q18">
            <v>0</v>
          </cell>
        </row>
        <row r="19">
          <cell r="Q19">
            <v>0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0</v>
          </cell>
        </row>
        <row r="23">
          <cell r="Q23">
            <v>0</v>
          </cell>
        </row>
        <row r="24">
          <cell r="Q24">
            <v>-1</v>
          </cell>
        </row>
        <row r="25">
          <cell r="Q25">
            <v>-3</v>
          </cell>
        </row>
        <row r="26">
          <cell r="Q26">
            <v>-5</v>
          </cell>
        </row>
        <row r="27">
          <cell r="Q27">
            <v>2</v>
          </cell>
        </row>
        <row r="28">
          <cell r="Q28">
            <v>-2</v>
          </cell>
        </row>
        <row r="29">
          <cell r="Q29">
            <v>-1</v>
          </cell>
        </row>
        <row r="30">
          <cell r="Q30">
            <v>-29</v>
          </cell>
        </row>
        <row r="31">
          <cell r="Q31">
            <v>2</v>
          </cell>
        </row>
        <row r="32">
          <cell r="Q32">
            <v>4</v>
          </cell>
        </row>
        <row r="33">
          <cell r="Q33">
            <v>0</v>
          </cell>
        </row>
        <row r="34">
          <cell r="Q34">
            <v>-1</v>
          </cell>
        </row>
        <row r="35">
          <cell r="Q35">
            <v>-4</v>
          </cell>
        </row>
        <row r="36">
          <cell r="Q36">
            <v>0</v>
          </cell>
        </row>
        <row r="37">
          <cell r="Q37">
            <v>2</v>
          </cell>
        </row>
        <row r="38">
          <cell r="Q38">
            <v>0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-4</v>
          </cell>
        </row>
        <row r="43">
          <cell r="Q43">
            <v>-2</v>
          </cell>
        </row>
        <row r="44">
          <cell r="Q44">
            <v>-7</v>
          </cell>
        </row>
        <row r="45">
          <cell r="Q45">
            <v>0</v>
          </cell>
        </row>
        <row r="46">
          <cell r="Q46">
            <v>-3</v>
          </cell>
        </row>
        <row r="47">
          <cell r="Q47">
            <v>2</v>
          </cell>
        </row>
        <row r="48">
          <cell r="Q48">
            <v>-3</v>
          </cell>
        </row>
        <row r="49">
          <cell r="Q49">
            <v>-1</v>
          </cell>
        </row>
        <row r="50">
          <cell r="Q50">
            <v>28</v>
          </cell>
        </row>
        <row r="51">
          <cell r="Q51">
            <v>-4</v>
          </cell>
        </row>
        <row r="52">
          <cell r="Q52">
            <v>0</v>
          </cell>
        </row>
        <row r="53">
          <cell r="Q53">
            <v>-1</v>
          </cell>
        </row>
        <row r="54">
          <cell r="Q54">
            <v>0</v>
          </cell>
        </row>
        <row r="55">
          <cell r="Q55">
            <v>0</v>
          </cell>
        </row>
        <row r="56">
          <cell r="Q56">
            <v>0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0</v>
          </cell>
        </row>
        <row r="60">
          <cell r="Q60">
            <v>-1</v>
          </cell>
        </row>
        <row r="61">
          <cell r="Q61">
            <v>0</v>
          </cell>
        </row>
        <row r="62">
          <cell r="Q62">
            <v>11</v>
          </cell>
        </row>
        <row r="63">
          <cell r="Q63">
            <v>-13</v>
          </cell>
        </row>
        <row r="64">
          <cell r="Q64">
            <v>2</v>
          </cell>
        </row>
        <row r="65">
          <cell r="Q65">
            <v>-5</v>
          </cell>
        </row>
        <row r="66">
          <cell r="Q66">
            <v>3</v>
          </cell>
        </row>
        <row r="67">
          <cell r="Q67">
            <v>0</v>
          </cell>
        </row>
        <row r="68">
          <cell r="Q68">
            <v>0</v>
          </cell>
        </row>
        <row r="69">
          <cell r="Q69">
            <v>0</v>
          </cell>
        </row>
        <row r="70">
          <cell r="Q70">
            <v>0</v>
          </cell>
        </row>
        <row r="71">
          <cell r="Q71">
            <v>2</v>
          </cell>
        </row>
        <row r="72">
          <cell r="Q72">
            <v>0</v>
          </cell>
        </row>
        <row r="73">
          <cell r="Q73">
            <v>0</v>
          </cell>
        </row>
        <row r="74">
          <cell r="Q74">
            <v>0</v>
          </cell>
        </row>
        <row r="75">
          <cell r="Q75">
            <v>4</v>
          </cell>
        </row>
        <row r="76">
          <cell r="Q76">
            <v>-2</v>
          </cell>
        </row>
        <row r="77">
          <cell r="Q77">
            <v>-2</v>
          </cell>
        </row>
        <row r="78">
          <cell r="Q78">
            <v>5</v>
          </cell>
        </row>
        <row r="79">
          <cell r="Q79">
            <v>3</v>
          </cell>
        </row>
        <row r="80">
          <cell r="Q80">
            <v>1</v>
          </cell>
        </row>
        <row r="81">
          <cell r="Q81">
            <v>0</v>
          </cell>
        </row>
        <row r="82">
          <cell r="Q82">
            <v>-14</v>
          </cell>
        </row>
        <row r="83">
          <cell r="Q83">
            <v>-1</v>
          </cell>
        </row>
        <row r="84">
          <cell r="Q84">
            <v>2</v>
          </cell>
        </row>
        <row r="85">
          <cell r="Q85">
            <v>2</v>
          </cell>
        </row>
        <row r="86">
          <cell r="Q86">
            <v>0</v>
          </cell>
        </row>
        <row r="87">
          <cell r="Q87">
            <v>0</v>
          </cell>
        </row>
        <row r="88">
          <cell r="Q88">
            <v>1</v>
          </cell>
        </row>
        <row r="89">
          <cell r="Q89">
            <v>-4</v>
          </cell>
        </row>
        <row r="90">
          <cell r="Q90">
            <v>9</v>
          </cell>
        </row>
        <row r="91">
          <cell r="Q91">
            <v>4</v>
          </cell>
        </row>
        <row r="92">
          <cell r="Q92">
            <v>5</v>
          </cell>
        </row>
        <row r="93">
          <cell r="Q93">
            <v>0</v>
          </cell>
        </row>
        <row r="94">
          <cell r="Q94">
            <v>0</v>
          </cell>
        </row>
        <row r="95">
          <cell r="Q95">
            <v>0</v>
          </cell>
        </row>
        <row r="96">
          <cell r="Q96">
            <v>-2</v>
          </cell>
        </row>
        <row r="97">
          <cell r="Q97">
            <v>0</v>
          </cell>
        </row>
        <row r="98">
          <cell r="Q98">
            <v>4</v>
          </cell>
        </row>
        <row r="99">
          <cell r="Q99">
            <v>0</v>
          </cell>
        </row>
        <row r="100">
          <cell r="Q100">
            <v>-3</v>
          </cell>
        </row>
        <row r="101">
          <cell r="Q101">
            <v>4</v>
          </cell>
        </row>
        <row r="102">
          <cell r="Q102">
            <v>0</v>
          </cell>
        </row>
        <row r="103">
          <cell r="Q103">
            <v>21</v>
          </cell>
        </row>
        <row r="104">
          <cell r="Q104">
            <v>0</v>
          </cell>
        </row>
        <row r="105">
          <cell r="Q105">
            <v>-2</v>
          </cell>
        </row>
        <row r="106">
          <cell r="Q106">
            <v>0</v>
          </cell>
        </row>
        <row r="107">
          <cell r="Q107">
            <v>-1</v>
          </cell>
        </row>
        <row r="108">
          <cell r="Q108">
            <v>4</v>
          </cell>
        </row>
        <row r="109">
          <cell r="Q109">
            <v>3</v>
          </cell>
        </row>
        <row r="110">
          <cell r="Q110">
            <v>-2</v>
          </cell>
        </row>
        <row r="111">
          <cell r="Q111">
            <v>1</v>
          </cell>
        </row>
        <row r="112">
          <cell r="Q112">
            <v>-16</v>
          </cell>
        </row>
        <row r="113">
          <cell r="Q113">
            <v>-4</v>
          </cell>
        </row>
        <row r="114">
          <cell r="Q114">
            <v>-3</v>
          </cell>
        </row>
        <row r="115">
          <cell r="Q115">
            <v>3</v>
          </cell>
        </row>
        <row r="116">
          <cell r="Q116">
            <v>0</v>
          </cell>
        </row>
        <row r="117">
          <cell r="Q117">
            <v>-3</v>
          </cell>
        </row>
        <row r="118">
          <cell r="Q118">
            <v>0</v>
          </cell>
        </row>
        <row r="119">
          <cell r="Q119">
            <v>0</v>
          </cell>
        </row>
        <row r="120">
          <cell r="Q120">
            <v>0</v>
          </cell>
        </row>
        <row r="121">
          <cell r="Q121">
            <v>0</v>
          </cell>
        </row>
        <row r="122">
          <cell r="Q122">
            <v>0</v>
          </cell>
        </row>
        <row r="123">
          <cell r="Q123">
            <v>0</v>
          </cell>
        </row>
        <row r="124">
          <cell r="Q124">
            <v>0</v>
          </cell>
        </row>
        <row r="125">
          <cell r="Q125">
            <v>0</v>
          </cell>
        </row>
        <row r="126">
          <cell r="Q126">
            <v>0</v>
          </cell>
        </row>
        <row r="127">
          <cell r="Q127">
            <v>0</v>
          </cell>
        </row>
        <row r="128">
          <cell r="Q128">
            <v>0</v>
          </cell>
        </row>
        <row r="129">
          <cell r="Q129">
            <v>0</v>
          </cell>
        </row>
        <row r="130">
          <cell r="Q130">
            <v>-1</v>
          </cell>
        </row>
        <row r="131">
          <cell r="Q131">
            <v>-5</v>
          </cell>
        </row>
        <row r="132">
          <cell r="Q132">
            <v>-5</v>
          </cell>
        </row>
        <row r="133"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0</v>
          </cell>
        </row>
        <row r="137">
          <cell r="Q137">
            <v>0</v>
          </cell>
        </row>
        <row r="138">
          <cell r="Q138">
            <v>-1</v>
          </cell>
        </row>
        <row r="139">
          <cell r="Q139">
            <v>-1</v>
          </cell>
        </row>
        <row r="140">
          <cell r="Q140">
            <v>-1</v>
          </cell>
        </row>
        <row r="141">
          <cell r="Q141">
            <v>-2</v>
          </cell>
        </row>
        <row r="142">
          <cell r="Q142">
            <v>-1</v>
          </cell>
        </row>
        <row r="143">
          <cell r="Q143">
            <v>1</v>
          </cell>
        </row>
        <row r="144">
          <cell r="Q144">
            <v>-1</v>
          </cell>
        </row>
        <row r="145">
          <cell r="Q145">
            <v>1</v>
          </cell>
        </row>
        <row r="146">
          <cell r="Q146">
            <v>-3</v>
          </cell>
        </row>
        <row r="147">
          <cell r="Q147">
            <v>0</v>
          </cell>
        </row>
        <row r="148">
          <cell r="Q148">
            <v>-1</v>
          </cell>
        </row>
        <row r="149">
          <cell r="Q149">
            <v>1</v>
          </cell>
        </row>
        <row r="150">
          <cell r="Q150">
            <v>0</v>
          </cell>
        </row>
        <row r="151">
          <cell r="Q151">
            <v>-1</v>
          </cell>
        </row>
        <row r="152">
          <cell r="Q152">
            <v>-5</v>
          </cell>
        </row>
        <row r="153">
          <cell r="Q153">
            <v>-4</v>
          </cell>
        </row>
        <row r="154">
          <cell r="Q154">
            <v>-8</v>
          </cell>
        </row>
        <row r="155">
          <cell r="Q155">
            <v>-12</v>
          </cell>
        </row>
        <row r="156">
          <cell r="Q156">
            <v>-3</v>
          </cell>
        </row>
        <row r="157">
          <cell r="Q157">
            <v>-3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Q160">
            <v>1</v>
          </cell>
        </row>
        <row r="161">
          <cell r="Q161">
            <v>1</v>
          </cell>
        </row>
        <row r="162">
          <cell r="Q162">
            <v>-11</v>
          </cell>
        </row>
        <row r="163">
          <cell r="Q163">
            <v>0</v>
          </cell>
        </row>
        <row r="164">
          <cell r="Q164">
            <v>0</v>
          </cell>
        </row>
        <row r="165">
          <cell r="Q165">
            <v>-7</v>
          </cell>
        </row>
        <row r="166">
          <cell r="Q166">
            <v>0</v>
          </cell>
        </row>
        <row r="167">
          <cell r="Q167">
            <v>-9</v>
          </cell>
        </row>
        <row r="168">
          <cell r="Q168">
            <v>1</v>
          </cell>
        </row>
        <row r="169">
          <cell r="Q169">
            <v>1</v>
          </cell>
        </row>
        <row r="170">
          <cell r="Q170">
            <v>9</v>
          </cell>
        </row>
        <row r="171">
          <cell r="Q171">
            <v>0</v>
          </cell>
        </row>
        <row r="172">
          <cell r="Q172">
            <v>-2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4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Q178">
            <v>8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Q181">
            <v>-7</v>
          </cell>
        </row>
        <row r="182">
          <cell r="Q182">
            <v>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-4</v>
          </cell>
        </row>
        <row r="186">
          <cell r="Q186">
            <v>-3</v>
          </cell>
        </row>
        <row r="187">
          <cell r="Q187">
            <v>5</v>
          </cell>
        </row>
        <row r="188">
          <cell r="Q188">
            <v>6</v>
          </cell>
        </row>
        <row r="189">
          <cell r="Q189">
            <v>3</v>
          </cell>
        </row>
        <row r="190">
          <cell r="Q190">
            <v>0</v>
          </cell>
        </row>
        <row r="191">
          <cell r="Q191">
            <v>-11</v>
          </cell>
        </row>
        <row r="192">
          <cell r="Q192">
            <v>-1</v>
          </cell>
        </row>
        <row r="193">
          <cell r="Q193">
            <v>-1</v>
          </cell>
        </row>
        <row r="194">
          <cell r="Q194">
            <v>-8</v>
          </cell>
        </row>
        <row r="195">
          <cell r="Q195">
            <v>0</v>
          </cell>
        </row>
        <row r="196">
          <cell r="Q196">
            <v>0</v>
          </cell>
        </row>
        <row r="197">
          <cell r="Q197">
            <v>-1</v>
          </cell>
        </row>
        <row r="198">
          <cell r="Q198">
            <v>0</v>
          </cell>
        </row>
        <row r="199">
          <cell r="Q199">
            <v>3</v>
          </cell>
        </row>
        <row r="200">
          <cell r="Q200">
            <v>-9</v>
          </cell>
        </row>
        <row r="201">
          <cell r="Q201">
            <v>0</v>
          </cell>
        </row>
        <row r="202">
          <cell r="Q202">
            <v>0</v>
          </cell>
        </row>
        <row r="203">
          <cell r="Q203">
            <v>0</v>
          </cell>
        </row>
        <row r="204">
          <cell r="Q204">
            <v>0</v>
          </cell>
        </row>
        <row r="205">
          <cell r="Q205">
            <v>0</v>
          </cell>
        </row>
        <row r="206">
          <cell r="Q206">
            <v>-7</v>
          </cell>
        </row>
        <row r="207">
          <cell r="Q207">
            <v>-26</v>
          </cell>
        </row>
        <row r="208">
          <cell r="Q208">
            <v>-3</v>
          </cell>
        </row>
        <row r="209">
          <cell r="Q209">
            <v>-1</v>
          </cell>
        </row>
        <row r="210">
          <cell r="Q210">
            <v>3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-3</v>
          </cell>
        </row>
        <row r="214">
          <cell r="Q214">
            <v>8</v>
          </cell>
        </row>
        <row r="215">
          <cell r="Q215">
            <v>0</v>
          </cell>
        </row>
        <row r="216">
          <cell r="Q216">
            <v>-8</v>
          </cell>
        </row>
        <row r="217">
          <cell r="Q217">
            <v>0</v>
          </cell>
        </row>
        <row r="218">
          <cell r="Q218">
            <v>-3</v>
          </cell>
        </row>
        <row r="219">
          <cell r="Q219">
            <v>-3</v>
          </cell>
        </row>
        <row r="220">
          <cell r="Q220">
            <v>-9</v>
          </cell>
        </row>
        <row r="221">
          <cell r="Q221">
            <v>1</v>
          </cell>
        </row>
        <row r="222">
          <cell r="Q222">
            <v>1</v>
          </cell>
        </row>
        <row r="223">
          <cell r="Q223">
            <v>-3</v>
          </cell>
        </row>
        <row r="224">
          <cell r="Q224">
            <v>-1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2</v>
          </cell>
        </row>
        <row r="230">
          <cell r="Q230">
            <v>1</v>
          </cell>
        </row>
        <row r="231">
          <cell r="Q231">
            <v>1</v>
          </cell>
        </row>
        <row r="232">
          <cell r="Q232">
            <v>-45</v>
          </cell>
        </row>
        <row r="233">
          <cell r="Q233">
            <v>-12</v>
          </cell>
        </row>
        <row r="234">
          <cell r="Q234">
            <v>-8</v>
          </cell>
        </row>
        <row r="235">
          <cell r="Q235">
            <v>-1</v>
          </cell>
        </row>
        <row r="236">
          <cell r="Q236">
            <v>-9</v>
          </cell>
        </row>
        <row r="237">
          <cell r="Q237">
            <v>-2</v>
          </cell>
        </row>
        <row r="238">
          <cell r="Q238">
            <v>11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Q241">
            <v>-3</v>
          </cell>
        </row>
        <row r="242">
          <cell r="Q242">
            <v>6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Q245">
            <v>-18</v>
          </cell>
        </row>
        <row r="246">
          <cell r="Q246">
            <v>0</v>
          </cell>
        </row>
        <row r="247">
          <cell r="Q247">
            <v>-3</v>
          </cell>
        </row>
        <row r="248">
          <cell r="Q248">
            <v>0</v>
          </cell>
        </row>
        <row r="249">
          <cell r="Q249">
            <v>-1</v>
          </cell>
        </row>
        <row r="250">
          <cell r="Q250">
            <v>0</v>
          </cell>
        </row>
        <row r="251">
          <cell r="Q251">
            <v>0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1</v>
          </cell>
        </row>
        <row r="255">
          <cell r="Q255">
            <v>0</v>
          </cell>
        </row>
        <row r="256">
          <cell r="Q256">
            <v>-1</v>
          </cell>
        </row>
        <row r="257">
          <cell r="Q257">
            <v>0</v>
          </cell>
        </row>
        <row r="258">
          <cell r="Q258">
            <v>0</v>
          </cell>
        </row>
        <row r="259">
          <cell r="Q259">
            <v>-2</v>
          </cell>
        </row>
        <row r="260">
          <cell r="Q260">
            <v>1</v>
          </cell>
        </row>
        <row r="261">
          <cell r="Q261">
            <v>-2</v>
          </cell>
        </row>
        <row r="262">
          <cell r="Q262">
            <v>7</v>
          </cell>
        </row>
        <row r="263">
          <cell r="Q263">
            <v>6</v>
          </cell>
        </row>
        <row r="264">
          <cell r="Q264">
            <v>-1</v>
          </cell>
        </row>
        <row r="265">
          <cell r="Q265">
            <v>-2</v>
          </cell>
        </row>
        <row r="266">
          <cell r="Q266">
            <v>-6</v>
          </cell>
        </row>
        <row r="267">
          <cell r="Q267">
            <v>5</v>
          </cell>
        </row>
        <row r="268">
          <cell r="Q268">
            <v>-10</v>
          </cell>
        </row>
        <row r="269">
          <cell r="Q269">
            <v>-1</v>
          </cell>
        </row>
        <row r="270">
          <cell r="Q270">
            <v>0</v>
          </cell>
        </row>
        <row r="271">
          <cell r="Q271">
            <v>-5</v>
          </cell>
        </row>
        <row r="272">
          <cell r="Q272">
            <v>-5</v>
          </cell>
        </row>
        <row r="273">
          <cell r="Q273">
            <v>7</v>
          </cell>
        </row>
        <row r="274">
          <cell r="Q274">
            <v>-6</v>
          </cell>
        </row>
        <row r="275">
          <cell r="Q275">
            <v>0</v>
          </cell>
        </row>
        <row r="276">
          <cell r="Q276">
            <v>1</v>
          </cell>
        </row>
        <row r="277">
          <cell r="Q277">
            <v>-7</v>
          </cell>
        </row>
        <row r="278">
          <cell r="Q278">
            <v>2</v>
          </cell>
        </row>
        <row r="279">
          <cell r="Q279">
            <v>1</v>
          </cell>
        </row>
        <row r="280">
          <cell r="Q280">
            <v>51</v>
          </cell>
        </row>
        <row r="281">
          <cell r="Q281">
            <v>-1</v>
          </cell>
        </row>
        <row r="282">
          <cell r="Q282">
            <v>-39</v>
          </cell>
        </row>
        <row r="283">
          <cell r="Q283">
            <v>-8</v>
          </cell>
        </row>
        <row r="284">
          <cell r="Q284">
            <v>0</v>
          </cell>
        </row>
        <row r="285">
          <cell r="Q285">
            <v>6</v>
          </cell>
        </row>
        <row r="286">
          <cell r="Q286">
            <v>2</v>
          </cell>
        </row>
        <row r="287">
          <cell r="Q287">
            <v>-2</v>
          </cell>
        </row>
        <row r="288">
          <cell r="Q288">
            <v>-14</v>
          </cell>
        </row>
        <row r="289">
          <cell r="Q289">
            <v>-1</v>
          </cell>
        </row>
        <row r="290">
          <cell r="Q290">
            <v>-1</v>
          </cell>
        </row>
        <row r="291">
          <cell r="Q291">
            <v>-1</v>
          </cell>
        </row>
        <row r="292">
          <cell r="Q292">
            <v>-1</v>
          </cell>
        </row>
        <row r="293">
          <cell r="Q293">
            <v>2</v>
          </cell>
        </row>
        <row r="294">
          <cell r="Q294">
            <v>0</v>
          </cell>
        </row>
        <row r="295">
          <cell r="Q295">
            <v>-3</v>
          </cell>
        </row>
        <row r="296">
          <cell r="Q296">
            <v>8</v>
          </cell>
        </row>
        <row r="297">
          <cell r="Q297">
            <v>-4</v>
          </cell>
        </row>
        <row r="298">
          <cell r="Q298">
            <v>0</v>
          </cell>
        </row>
        <row r="299">
          <cell r="Q299">
            <v>-3</v>
          </cell>
        </row>
        <row r="300">
          <cell r="Q300">
            <v>4</v>
          </cell>
        </row>
        <row r="301">
          <cell r="Q301">
            <v>-2</v>
          </cell>
        </row>
        <row r="302">
          <cell r="Q302">
            <v>2</v>
          </cell>
        </row>
        <row r="303">
          <cell r="Q303">
            <v>0</v>
          </cell>
        </row>
        <row r="304">
          <cell r="Q304">
            <v>-2</v>
          </cell>
        </row>
        <row r="305">
          <cell r="Q305">
            <v>3</v>
          </cell>
        </row>
        <row r="306">
          <cell r="Q306">
            <v>0</v>
          </cell>
        </row>
        <row r="307">
          <cell r="Q307">
            <v>0</v>
          </cell>
        </row>
        <row r="308">
          <cell r="Q308">
            <v>-2</v>
          </cell>
        </row>
        <row r="309">
          <cell r="Q309">
            <v>-4</v>
          </cell>
        </row>
        <row r="310">
          <cell r="Q310">
            <v>0</v>
          </cell>
        </row>
        <row r="311">
          <cell r="Q311">
            <v>-5</v>
          </cell>
        </row>
        <row r="312">
          <cell r="Q312">
            <v>6</v>
          </cell>
        </row>
        <row r="313">
          <cell r="Q313">
            <v>-4</v>
          </cell>
        </row>
        <row r="314">
          <cell r="Q314">
            <v>-9</v>
          </cell>
        </row>
        <row r="315">
          <cell r="Q315">
            <v>-6</v>
          </cell>
        </row>
        <row r="316">
          <cell r="Q316">
            <v>-4</v>
          </cell>
        </row>
        <row r="317">
          <cell r="Q317">
            <v>1</v>
          </cell>
        </row>
        <row r="318">
          <cell r="Q318">
            <v>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-8</v>
          </cell>
        </row>
        <row r="322">
          <cell r="Q322">
            <v>3</v>
          </cell>
        </row>
        <row r="323">
          <cell r="Q323">
            <v>2</v>
          </cell>
        </row>
        <row r="324">
          <cell r="Q324">
            <v>-1</v>
          </cell>
        </row>
        <row r="325">
          <cell r="Q325">
            <v>-18</v>
          </cell>
        </row>
        <row r="326">
          <cell r="Q326">
            <v>-1</v>
          </cell>
        </row>
        <row r="327">
          <cell r="Q327">
            <v>-8</v>
          </cell>
        </row>
        <row r="328">
          <cell r="Q328">
            <v>-3</v>
          </cell>
        </row>
        <row r="329">
          <cell r="Q329">
            <v>0</v>
          </cell>
        </row>
        <row r="330">
          <cell r="Q330">
            <v>-2</v>
          </cell>
        </row>
        <row r="331">
          <cell r="Q331">
            <v>0</v>
          </cell>
        </row>
        <row r="332">
          <cell r="Q332">
            <v>0</v>
          </cell>
        </row>
        <row r="333">
          <cell r="Q333">
            <v>-5</v>
          </cell>
        </row>
        <row r="334">
          <cell r="Q334">
            <v>4</v>
          </cell>
        </row>
        <row r="335">
          <cell r="Q335">
            <v>0</v>
          </cell>
        </row>
        <row r="336">
          <cell r="Q336">
            <v>22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-1</v>
          </cell>
        </row>
        <row r="341">
          <cell r="Q341">
            <v>1</v>
          </cell>
        </row>
        <row r="342">
          <cell r="Q342">
            <v>0</v>
          </cell>
        </row>
        <row r="343">
          <cell r="Q343">
            <v>-2</v>
          </cell>
        </row>
        <row r="344">
          <cell r="Q344">
            <v>0</v>
          </cell>
        </row>
        <row r="345">
          <cell r="Q345">
            <v>2</v>
          </cell>
        </row>
        <row r="346">
          <cell r="Q346">
            <v>21</v>
          </cell>
        </row>
        <row r="347">
          <cell r="Q347">
            <v>0</v>
          </cell>
        </row>
        <row r="348">
          <cell r="Q348">
            <v>0</v>
          </cell>
        </row>
        <row r="349">
          <cell r="Q349">
            <v>0</v>
          </cell>
        </row>
        <row r="350">
          <cell r="Q350">
            <v>0</v>
          </cell>
        </row>
        <row r="351">
          <cell r="Q351">
            <v>0</v>
          </cell>
        </row>
        <row r="352">
          <cell r="Q352">
            <v>0</v>
          </cell>
        </row>
        <row r="353">
          <cell r="Q353">
            <v>0</v>
          </cell>
        </row>
        <row r="354">
          <cell r="Q354">
            <v>0</v>
          </cell>
        </row>
        <row r="355">
          <cell r="Q355">
            <v>-4</v>
          </cell>
        </row>
        <row r="356">
          <cell r="Q356">
            <v>0</v>
          </cell>
        </row>
        <row r="357">
          <cell r="Q357">
            <v>1</v>
          </cell>
        </row>
        <row r="358">
          <cell r="Q358">
            <v>2</v>
          </cell>
        </row>
        <row r="359">
          <cell r="Q359">
            <v>1</v>
          </cell>
        </row>
        <row r="360">
          <cell r="Q360">
            <v>10</v>
          </cell>
        </row>
        <row r="361">
          <cell r="Q361">
            <v>-3</v>
          </cell>
        </row>
        <row r="362">
          <cell r="Q362">
            <v>0</v>
          </cell>
        </row>
        <row r="363">
          <cell r="Q363">
            <v>15</v>
          </cell>
        </row>
        <row r="364">
          <cell r="Q364">
            <v>29</v>
          </cell>
        </row>
        <row r="365">
          <cell r="Q365">
            <v>0</v>
          </cell>
        </row>
        <row r="366">
          <cell r="Q366">
            <v>-3</v>
          </cell>
        </row>
        <row r="367">
          <cell r="Q367">
            <v>-1</v>
          </cell>
        </row>
        <row r="368">
          <cell r="Q368">
            <v>-1</v>
          </cell>
        </row>
        <row r="369">
          <cell r="Q369">
            <v>0</v>
          </cell>
        </row>
        <row r="370">
          <cell r="Q370">
            <v>-12</v>
          </cell>
        </row>
        <row r="371">
          <cell r="Q371">
            <v>-2</v>
          </cell>
        </row>
        <row r="372">
          <cell r="Q372">
            <v>-2</v>
          </cell>
        </row>
        <row r="373">
          <cell r="Q373">
            <v>2</v>
          </cell>
        </row>
        <row r="374">
          <cell r="Q374">
            <v>-4</v>
          </cell>
        </row>
        <row r="375">
          <cell r="Q375">
            <v>4</v>
          </cell>
        </row>
        <row r="376">
          <cell r="Q376">
            <v>-3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Q379">
            <v>-2</v>
          </cell>
        </row>
        <row r="380">
          <cell r="Q380">
            <v>0</v>
          </cell>
        </row>
        <row r="381">
          <cell r="Q381">
            <v>-4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-1</v>
          </cell>
        </row>
        <row r="389">
          <cell r="Q389">
            <v>0</v>
          </cell>
        </row>
        <row r="390">
          <cell r="Q390">
            <v>0</v>
          </cell>
        </row>
        <row r="391">
          <cell r="Q391">
            <v>3</v>
          </cell>
        </row>
        <row r="392">
          <cell r="Q392">
            <v>0</v>
          </cell>
        </row>
        <row r="393">
          <cell r="Q393">
            <v>1</v>
          </cell>
        </row>
        <row r="394">
          <cell r="Q394">
            <v>2</v>
          </cell>
        </row>
        <row r="395">
          <cell r="Q395">
            <v>2</v>
          </cell>
        </row>
        <row r="396">
          <cell r="Q396">
            <v>1</v>
          </cell>
        </row>
        <row r="397">
          <cell r="Q397">
            <v>0</v>
          </cell>
        </row>
        <row r="398">
          <cell r="Q398">
            <v>1</v>
          </cell>
        </row>
        <row r="399">
          <cell r="Q399">
            <v>0</v>
          </cell>
        </row>
        <row r="400">
          <cell r="Q400">
            <v>1</v>
          </cell>
        </row>
        <row r="401">
          <cell r="Q401">
            <v>5</v>
          </cell>
        </row>
        <row r="402">
          <cell r="Q402">
            <v>-1</v>
          </cell>
        </row>
        <row r="403">
          <cell r="Q403">
            <v>-7</v>
          </cell>
        </row>
        <row r="404">
          <cell r="Q404">
            <v>0</v>
          </cell>
        </row>
        <row r="405">
          <cell r="Q405">
            <v>-1</v>
          </cell>
        </row>
        <row r="406">
          <cell r="Q406">
            <v>1</v>
          </cell>
        </row>
        <row r="407">
          <cell r="Q407">
            <v>-8</v>
          </cell>
        </row>
        <row r="408">
          <cell r="Q408">
            <v>0</v>
          </cell>
        </row>
        <row r="409">
          <cell r="Q409">
            <v>-1</v>
          </cell>
        </row>
        <row r="410">
          <cell r="Q410">
            <v>-3</v>
          </cell>
        </row>
        <row r="411">
          <cell r="Q411">
            <v>3</v>
          </cell>
        </row>
        <row r="412">
          <cell r="Q412">
            <v>-9</v>
          </cell>
        </row>
        <row r="413">
          <cell r="Q413">
            <v>-9</v>
          </cell>
        </row>
        <row r="414">
          <cell r="Q414">
            <v>-13</v>
          </cell>
        </row>
        <row r="415">
          <cell r="Q415">
            <v>-1</v>
          </cell>
        </row>
        <row r="416">
          <cell r="Q416">
            <v>1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Q419">
            <v>-2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Q422">
            <v>0</v>
          </cell>
        </row>
        <row r="423">
          <cell r="Q423">
            <v>0</v>
          </cell>
        </row>
        <row r="424">
          <cell r="Q424">
            <v>4</v>
          </cell>
        </row>
        <row r="425">
          <cell r="Q425">
            <v>0</v>
          </cell>
        </row>
        <row r="426">
          <cell r="Q426">
            <v>0</v>
          </cell>
        </row>
        <row r="428">
          <cell r="Q428">
            <v>-297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хнологические режимы"/>
      <sheetName val=" изменение режима"/>
      <sheetName val=" свод ГТМ"/>
      <sheetName val=" изменение режима (2)"/>
      <sheetName val="СБРОС"/>
    </sheetNames>
    <sheetDataSet>
      <sheetData sheetId="0"/>
      <sheetData sheetId="1"/>
      <sheetData sheetId="2">
        <row r="6">
          <cell r="W6" t="str">
            <v>Примечание (шифр)</v>
          </cell>
        </row>
        <row r="8">
          <cell r="W8" t="str">
            <v>вода</v>
          </cell>
        </row>
        <row r="9">
          <cell r="W9" t="str">
            <v>вода</v>
          </cell>
        </row>
        <row r="10">
          <cell r="W10">
            <v>0</v>
          </cell>
        </row>
        <row r="11">
          <cell r="W11" t="str">
            <v>вода</v>
          </cell>
        </row>
        <row r="12">
          <cell r="W12" t="str">
            <v>вода</v>
          </cell>
        </row>
        <row r="13">
          <cell r="W13" t="str">
            <v>вода</v>
          </cell>
        </row>
        <row r="14">
          <cell r="W14">
            <v>0</v>
          </cell>
        </row>
        <row r="15">
          <cell r="W15" t="str">
            <v>крс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0</v>
          </cell>
        </row>
        <row r="19">
          <cell r="W19" t="str">
            <v>вода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>
            <v>0</v>
          </cell>
        </row>
        <row r="23">
          <cell r="W23" t="str">
            <v>вода</v>
          </cell>
        </row>
        <row r="24">
          <cell r="W24" t="str">
            <v>ут.реж</v>
          </cell>
        </row>
        <row r="25">
          <cell r="W25">
            <v>0</v>
          </cell>
        </row>
        <row r="26">
          <cell r="W26" t="str">
            <v>прс</v>
          </cell>
        </row>
        <row r="27">
          <cell r="W27" t="str">
            <v>вода</v>
          </cell>
        </row>
        <row r="28">
          <cell r="W28">
            <v>0</v>
          </cell>
        </row>
        <row r="29">
          <cell r="W29">
            <v>0</v>
          </cell>
        </row>
        <row r="30">
          <cell r="W30">
            <v>0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вода</v>
          </cell>
        </row>
        <row r="34">
          <cell r="W34">
            <v>0</v>
          </cell>
        </row>
        <row r="35">
          <cell r="W35" t="str">
            <v>нов</v>
          </cell>
        </row>
        <row r="36">
          <cell r="W36">
            <v>0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 t="str">
            <v>ут.реж</v>
          </cell>
        </row>
        <row r="41">
          <cell r="W41" t="str">
            <v>ут.реж</v>
          </cell>
        </row>
        <row r="42">
          <cell r="W42">
            <v>0</v>
          </cell>
        </row>
        <row r="43">
          <cell r="W43" t="str">
            <v>вода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ут.реж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 t="str">
            <v>вода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>
            <v>0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ут.реж</v>
          </cell>
        </row>
        <row r="56">
          <cell r="W56">
            <v>0</v>
          </cell>
        </row>
        <row r="57">
          <cell r="W57">
            <v>0</v>
          </cell>
        </row>
        <row r="58">
          <cell r="W58" t="str">
            <v>ут.реж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 t="str">
            <v>ут.реж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 t="str">
            <v>вода</v>
          </cell>
        </row>
        <row r="69">
          <cell r="W69" t="str">
            <v>вода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 t="str">
            <v>вода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 t="str">
            <v>крс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 t="str">
            <v>прс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>
            <v>0</v>
          </cell>
        </row>
        <row r="92">
          <cell r="W92" t="str">
            <v>по</v>
          </cell>
        </row>
        <row r="93">
          <cell r="W93">
            <v>0</v>
          </cell>
        </row>
        <row r="94">
          <cell r="W94" t="str">
            <v>ут.реж</v>
          </cell>
        </row>
        <row r="95">
          <cell r="W95">
            <v>0</v>
          </cell>
        </row>
        <row r="96">
          <cell r="W96" t="str">
            <v>вода</v>
          </cell>
        </row>
        <row r="97">
          <cell r="W97">
            <v>0</v>
          </cell>
        </row>
        <row r="98">
          <cell r="W98" t="str">
            <v>ут.реж</v>
          </cell>
        </row>
        <row r="99">
          <cell r="W99">
            <v>0</v>
          </cell>
        </row>
        <row r="100">
          <cell r="W100" t="str">
            <v>вода</v>
          </cell>
        </row>
        <row r="101">
          <cell r="W101" t="str">
            <v>вода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0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 t="str">
            <v>вода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0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 t="str">
            <v>ут.реж</v>
          </cell>
        </row>
        <row r="120">
          <cell r="W120" t="str">
            <v>ут.реж</v>
          </cell>
        </row>
        <row r="121">
          <cell r="W121" t="str">
            <v>ут.реж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>
            <v>0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0</v>
          </cell>
        </row>
        <row r="133">
          <cell r="W133">
            <v>0</v>
          </cell>
        </row>
        <row r="134">
          <cell r="W134" t="str">
            <v>ут.реж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</v>
          </cell>
        </row>
        <row r="138">
          <cell r="W138" t="str">
            <v>вода</v>
          </cell>
        </row>
        <row r="139">
          <cell r="W139">
            <v>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>
            <v>0</v>
          </cell>
        </row>
        <row r="146">
          <cell r="W146" t="str">
            <v>по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 t="str">
            <v>ут.реж</v>
          </cell>
        </row>
        <row r="150">
          <cell r="W150" t="str">
            <v>вода</v>
          </cell>
        </row>
        <row r="151">
          <cell r="W151">
            <v>0</v>
          </cell>
        </row>
        <row r="152">
          <cell r="W152">
            <v>0</v>
          </cell>
        </row>
        <row r="153">
          <cell r="W153" t="str">
            <v>прс</v>
          </cell>
        </row>
        <row r="154">
          <cell r="W154" t="str">
            <v>ут.реж</v>
          </cell>
        </row>
        <row r="155">
          <cell r="W155">
            <v>0</v>
          </cell>
        </row>
        <row r="156">
          <cell r="W156" t="str">
            <v>ут.реж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 t="str">
            <v>ут.реж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ут.реж</v>
          </cell>
        </row>
        <row r="173">
          <cell r="W173">
            <v>0</v>
          </cell>
        </row>
        <row r="174">
          <cell r="W174">
            <v>0</v>
          </cell>
        </row>
        <row r="175">
          <cell r="W175" t="str">
            <v>вода</v>
          </cell>
        </row>
        <row r="176">
          <cell r="W176">
            <v>0</v>
          </cell>
        </row>
        <row r="177">
          <cell r="W177" t="str">
            <v>ут.реж</v>
          </cell>
        </row>
        <row r="178">
          <cell r="W178" t="str">
            <v>ут.реж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 t="str">
            <v>ут.реж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 t="str">
            <v>ут.реж</v>
          </cell>
        </row>
        <row r="191">
          <cell r="W191">
            <v>0</v>
          </cell>
        </row>
        <row r="192">
          <cell r="W192">
            <v>0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>
            <v>0</v>
          </cell>
        </row>
        <row r="196">
          <cell r="W196" t="str">
            <v>прс</v>
          </cell>
        </row>
        <row r="197">
          <cell r="W197">
            <v>0</v>
          </cell>
        </row>
        <row r="198">
          <cell r="W198">
            <v>0</v>
          </cell>
        </row>
        <row r="199">
          <cell r="W199">
            <v>0</v>
          </cell>
        </row>
        <row r="200">
          <cell r="W200" t="str">
            <v>сн.грп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0</v>
          </cell>
        </row>
        <row r="204">
          <cell r="W204">
            <v>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 t="str">
            <v>ут.реж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ут.реж</v>
          </cell>
        </row>
        <row r="212">
          <cell r="W212">
            <v>0</v>
          </cell>
        </row>
        <row r="213">
          <cell r="W213">
            <v>0</v>
          </cell>
        </row>
        <row r="214">
          <cell r="W214" t="str">
            <v>вода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 t="str">
            <v>прс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 t="str">
            <v>вода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 t="str">
            <v>вода</v>
          </cell>
        </row>
        <row r="230">
          <cell r="W230">
            <v>0</v>
          </cell>
        </row>
        <row r="231">
          <cell r="W231">
            <v>0</v>
          </cell>
        </row>
        <row r="232">
          <cell r="W232">
            <v>0</v>
          </cell>
        </row>
        <row r="233">
          <cell r="W233">
            <v>0</v>
          </cell>
        </row>
        <row r="234">
          <cell r="W234">
            <v>0</v>
          </cell>
        </row>
        <row r="235">
          <cell r="W235">
            <v>0</v>
          </cell>
        </row>
        <row r="236">
          <cell r="W236">
            <v>0</v>
          </cell>
        </row>
        <row r="237">
          <cell r="W237">
            <v>0</v>
          </cell>
        </row>
        <row r="238">
          <cell r="W238" t="str">
            <v>ут.реж</v>
          </cell>
        </row>
        <row r="239">
          <cell r="W239" t="str">
            <v>вода</v>
          </cell>
        </row>
        <row r="240">
          <cell r="W240">
            <v>0</v>
          </cell>
        </row>
        <row r="241">
          <cell r="W241">
            <v>0</v>
          </cell>
        </row>
        <row r="242">
          <cell r="W242" t="str">
            <v>прс</v>
          </cell>
        </row>
        <row r="243">
          <cell r="W243">
            <v>0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>
            <v>0</v>
          </cell>
        </row>
        <row r="247">
          <cell r="W247">
            <v>0</v>
          </cell>
        </row>
        <row r="248">
          <cell r="W248" t="str">
            <v>вода</v>
          </cell>
        </row>
        <row r="249">
          <cell r="W249" t="str">
            <v>ут.реж</v>
          </cell>
        </row>
        <row r="250">
          <cell r="W250">
            <v>0</v>
          </cell>
        </row>
        <row r="251">
          <cell r="W251" t="str">
            <v>ут.реж</v>
          </cell>
        </row>
        <row r="252">
          <cell r="W252" t="str">
            <v>ут.реж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 t="str">
            <v>по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>
            <v>0</v>
          </cell>
        </row>
        <row r="262">
          <cell r="W262">
            <v>0</v>
          </cell>
        </row>
        <row r="263">
          <cell r="W263" t="str">
            <v>прс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 t="str">
            <v>вода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 t="str">
            <v>вода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 t="str">
            <v>ут.реж</v>
          </cell>
        </row>
        <row r="277">
          <cell r="W277" t="str">
            <v>по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 t="str">
            <v>опз</v>
          </cell>
        </row>
        <row r="286">
          <cell r="W286">
            <v>0</v>
          </cell>
        </row>
        <row r="287">
          <cell r="W287" t="str">
            <v>вода</v>
          </cell>
        </row>
        <row r="288">
          <cell r="W288">
            <v>0</v>
          </cell>
        </row>
        <row r="289">
          <cell r="W289" t="str">
            <v>вода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>
            <v>0</v>
          </cell>
        </row>
        <row r="293">
          <cell r="W293" t="str">
            <v>вода</v>
          </cell>
        </row>
        <row r="294">
          <cell r="W294">
            <v>0</v>
          </cell>
        </row>
        <row r="295">
          <cell r="W295">
            <v>0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>
            <v>0</v>
          </cell>
        </row>
        <row r="299">
          <cell r="W299" t="str">
            <v>сн.опз</v>
          </cell>
        </row>
        <row r="300">
          <cell r="W300">
            <v>0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 t="str">
            <v>вода</v>
          </cell>
        </row>
        <row r="304">
          <cell r="W304" t="str">
            <v>прс</v>
          </cell>
        </row>
        <row r="305">
          <cell r="W305" t="str">
            <v>вода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 t="str">
            <v>вода</v>
          </cell>
        </row>
        <row r="310">
          <cell r="W310" t="str">
            <v>вода</v>
          </cell>
        </row>
        <row r="311">
          <cell r="W311" t="str">
            <v>вода</v>
          </cell>
        </row>
        <row r="312">
          <cell r="W312" t="str">
            <v>вода</v>
          </cell>
        </row>
        <row r="313">
          <cell r="W313" t="str">
            <v>вода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 t="str">
            <v>вода</v>
          </cell>
        </row>
        <row r="317">
          <cell r="W317">
            <v>0</v>
          </cell>
        </row>
        <row r="318">
          <cell r="W318">
            <v>0</v>
          </cell>
        </row>
        <row r="319">
          <cell r="W319">
            <v>0</v>
          </cell>
        </row>
        <row r="320">
          <cell r="W320" t="str">
            <v>ут.реж</v>
          </cell>
        </row>
        <row r="321">
          <cell r="W321" t="str">
            <v>вода</v>
          </cell>
        </row>
        <row r="322">
          <cell r="W322" t="str">
            <v>прс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 t="str">
            <v>вода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 t="str">
            <v>по</v>
          </cell>
        </row>
        <row r="331">
          <cell r="W331" t="str">
            <v>ут.реж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 t="str">
            <v>опз</v>
          </cell>
        </row>
        <row r="335">
          <cell r="W335" t="str">
            <v>вода</v>
          </cell>
        </row>
        <row r="336">
          <cell r="W336" t="str">
            <v>вода</v>
          </cell>
        </row>
        <row r="337">
          <cell r="W337" t="str">
            <v>ипп</v>
          </cell>
        </row>
        <row r="338">
          <cell r="W338" t="str">
            <v>вода</v>
          </cell>
        </row>
        <row r="339">
          <cell r="W339">
            <v>0</v>
          </cell>
        </row>
        <row r="340">
          <cell r="W340" t="str">
            <v>крс</v>
          </cell>
        </row>
        <row r="341">
          <cell r="W341">
            <v>0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 t="str">
            <v>сн.грп</v>
          </cell>
        </row>
        <row r="346">
          <cell r="W346" t="str">
            <v>ут.реж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вода</v>
          </cell>
        </row>
        <row r="350">
          <cell r="W350">
            <v>0</v>
          </cell>
        </row>
        <row r="351">
          <cell r="W351" t="str">
            <v>вода</v>
          </cell>
        </row>
        <row r="352">
          <cell r="W352" t="str">
            <v>прс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>
            <v>0</v>
          </cell>
        </row>
        <row r="356">
          <cell r="W356" t="str">
            <v>ут.реж</v>
          </cell>
        </row>
        <row r="357">
          <cell r="W357">
            <v>0</v>
          </cell>
        </row>
        <row r="358">
          <cell r="W358" t="str">
            <v>вода</v>
          </cell>
        </row>
        <row r="359">
          <cell r="W359" t="str">
            <v>вода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вода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>
            <v>0</v>
          </cell>
        </row>
        <row r="367">
          <cell r="W367">
            <v>0</v>
          </cell>
        </row>
        <row r="368">
          <cell r="W368">
            <v>0</v>
          </cell>
        </row>
        <row r="369">
          <cell r="W369">
            <v>0</v>
          </cell>
        </row>
        <row r="370">
          <cell r="W370">
            <v>0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 t="str">
            <v>ипп</v>
          </cell>
        </row>
        <row r="375">
          <cell r="W375" t="str">
            <v>ипп</v>
          </cell>
        </row>
        <row r="376">
          <cell r="W376" t="str">
            <v>прс</v>
          </cell>
        </row>
        <row r="377">
          <cell r="W377" t="str">
            <v>ут.реж</v>
          </cell>
        </row>
        <row r="378">
          <cell r="W378" t="str">
            <v>прс</v>
          </cell>
        </row>
        <row r="379">
          <cell r="W379">
            <v>0</v>
          </cell>
        </row>
        <row r="380">
          <cell r="W380" t="str">
            <v>вода</v>
          </cell>
        </row>
        <row r="381">
          <cell r="W381">
            <v>0</v>
          </cell>
        </row>
        <row r="382">
          <cell r="W382">
            <v>0</v>
          </cell>
        </row>
        <row r="383">
          <cell r="W383" t="str">
            <v>по</v>
          </cell>
        </row>
        <row r="384">
          <cell r="W384">
            <v>0</v>
          </cell>
        </row>
        <row r="385">
          <cell r="W385" t="str">
            <v>ипп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>
            <v>0</v>
          </cell>
        </row>
        <row r="389">
          <cell r="W389">
            <v>0</v>
          </cell>
        </row>
        <row r="390">
          <cell r="W390" t="str">
            <v>вода</v>
          </cell>
        </row>
        <row r="391">
          <cell r="W391">
            <v>0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>
            <v>0</v>
          </cell>
        </row>
        <row r="395">
          <cell r="W395" t="str">
            <v>вода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 t="str">
            <v>сн.грп</v>
          </cell>
        </row>
        <row r="402">
          <cell r="W402">
            <v>0</v>
          </cell>
        </row>
        <row r="403">
          <cell r="W403">
            <v>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 t="str">
            <v>ут.реж</v>
          </cell>
        </row>
        <row r="407">
          <cell r="W407" t="str">
            <v>сн.грп</v>
          </cell>
        </row>
        <row r="408">
          <cell r="W408">
            <v>0</v>
          </cell>
        </row>
        <row r="409">
          <cell r="W409">
            <v>0</v>
          </cell>
        </row>
        <row r="410">
          <cell r="W410" t="str">
            <v>по</v>
          </cell>
        </row>
        <row r="411">
          <cell r="W411" t="str">
            <v>ут.реж</v>
          </cell>
        </row>
        <row r="412">
          <cell r="W412">
            <v>0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>
            <v>0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>
            <v>0</v>
          </cell>
        </row>
        <row r="422">
          <cell r="W422" t="str">
            <v>ут.реж</v>
          </cell>
        </row>
        <row r="423">
          <cell r="W423" t="str">
            <v>сн.грп</v>
          </cell>
        </row>
        <row r="424">
          <cell r="W424" t="str">
            <v>вода</v>
          </cell>
        </row>
        <row r="425">
          <cell r="W425">
            <v>0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>
            <v>0</v>
          </cell>
        </row>
        <row r="429">
          <cell r="W429">
            <v>0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 t="str">
            <v>ут.реж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>
            <v>0</v>
          </cell>
        </row>
        <row r="436">
          <cell r="W436" t="str">
            <v>ут.реж</v>
          </cell>
        </row>
        <row r="437">
          <cell r="W437" t="str">
            <v>вода</v>
          </cell>
        </row>
        <row r="438">
          <cell r="W438">
            <v>0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>
            <v>0</v>
          </cell>
        </row>
        <row r="442">
          <cell r="W442">
            <v>0</v>
          </cell>
        </row>
        <row r="443">
          <cell r="W443">
            <v>0</v>
          </cell>
        </row>
        <row r="444">
          <cell r="W444">
            <v>0</v>
          </cell>
        </row>
        <row r="445">
          <cell r="W445">
            <v>0</v>
          </cell>
        </row>
        <row r="446">
          <cell r="W446">
            <v>0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 t="str">
            <v>ипп</v>
          </cell>
        </row>
        <row r="450">
          <cell r="W450">
            <v>0</v>
          </cell>
        </row>
        <row r="451">
          <cell r="W451">
            <v>0</v>
          </cell>
        </row>
        <row r="452">
          <cell r="W452" t="str">
            <v>вода</v>
          </cell>
        </row>
        <row r="453">
          <cell r="W453" t="str">
            <v>нов</v>
          </cell>
        </row>
        <row r="454">
          <cell r="W454" t="str">
            <v>нов</v>
          </cell>
        </row>
        <row r="455">
          <cell r="W455" t="str">
            <v>прс</v>
          </cell>
        </row>
        <row r="456">
          <cell r="W456">
            <v>0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0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вода</v>
          </cell>
        </row>
        <row r="463">
          <cell r="W463" t="str">
            <v>вода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 t="str">
            <v>по</v>
          </cell>
        </row>
        <row r="469">
          <cell r="W469">
            <v>0</v>
          </cell>
        </row>
        <row r="470">
          <cell r="W470" t="str">
            <v>нов</v>
          </cell>
        </row>
        <row r="471">
          <cell r="W471" t="str">
            <v>вода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>
            <v>0</v>
          </cell>
        </row>
        <row r="475">
          <cell r="W475" t="str">
            <v>вода</v>
          </cell>
        </row>
        <row r="476">
          <cell r="W476">
            <v>0</v>
          </cell>
        </row>
        <row r="477">
          <cell r="W477">
            <v>0</v>
          </cell>
        </row>
        <row r="478">
          <cell r="W478">
            <v>0</v>
          </cell>
        </row>
        <row r="479">
          <cell r="W479">
            <v>0</v>
          </cell>
        </row>
        <row r="480">
          <cell r="W480">
            <v>0</v>
          </cell>
        </row>
        <row r="481">
          <cell r="W481">
            <v>0</v>
          </cell>
        </row>
        <row r="482">
          <cell r="W482" t="str">
            <v>ут.реж</v>
          </cell>
        </row>
        <row r="483">
          <cell r="W483" t="str">
            <v>ут.реж</v>
          </cell>
        </row>
        <row r="484">
          <cell r="W484" t="str">
            <v>ут.реж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>
            <v>0</v>
          </cell>
        </row>
        <row r="492">
          <cell r="W492">
            <v>0</v>
          </cell>
        </row>
        <row r="493">
          <cell r="W493">
            <v>0</v>
          </cell>
        </row>
        <row r="494">
          <cell r="W494">
            <v>0</v>
          </cell>
        </row>
        <row r="495">
          <cell r="W495">
            <v>0</v>
          </cell>
        </row>
        <row r="496">
          <cell r="W496" t="str">
            <v>прс</v>
          </cell>
        </row>
        <row r="497">
          <cell r="W497">
            <v>0</v>
          </cell>
        </row>
        <row r="498">
          <cell r="W498">
            <v>0</v>
          </cell>
        </row>
        <row r="499">
          <cell r="W499">
            <v>0</v>
          </cell>
        </row>
        <row r="500">
          <cell r="W500" t="str">
            <v>вода</v>
          </cell>
        </row>
        <row r="501">
          <cell r="W501" t="str">
            <v>вода</v>
          </cell>
        </row>
        <row r="502">
          <cell r="W502" t="str">
            <v>прс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>
            <v>0</v>
          </cell>
        </row>
        <row r="506">
          <cell r="W506">
            <v>0</v>
          </cell>
        </row>
        <row r="507">
          <cell r="W507" t="str">
            <v>вода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>
            <v>0</v>
          </cell>
        </row>
        <row r="511">
          <cell r="W511">
            <v>0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>
            <v>0</v>
          </cell>
        </row>
        <row r="515">
          <cell r="W515">
            <v>0</v>
          </cell>
        </row>
        <row r="516">
          <cell r="W516" t="str">
            <v>опз</v>
          </cell>
        </row>
        <row r="517">
          <cell r="W517">
            <v>0</v>
          </cell>
        </row>
        <row r="518">
          <cell r="W518">
            <v>0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 t="str">
            <v>сн.грп</v>
          </cell>
        </row>
        <row r="522">
          <cell r="W522">
            <v>0</v>
          </cell>
        </row>
        <row r="523">
          <cell r="W523">
            <v>0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 t="str">
            <v>вода</v>
          </cell>
        </row>
        <row r="531">
          <cell r="W531">
            <v>0</v>
          </cell>
        </row>
        <row r="532">
          <cell r="W532" t="str">
            <v>ут.реж</v>
          </cell>
        </row>
        <row r="533">
          <cell r="W533">
            <v>0</v>
          </cell>
        </row>
        <row r="534">
          <cell r="W534">
            <v>0</v>
          </cell>
        </row>
        <row r="535">
          <cell r="W535">
            <v>0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>
            <v>0</v>
          </cell>
        </row>
        <row r="539">
          <cell r="W539">
            <v>0</v>
          </cell>
        </row>
        <row r="540">
          <cell r="W540">
            <v>0</v>
          </cell>
        </row>
        <row r="541">
          <cell r="W541">
            <v>0</v>
          </cell>
        </row>
        <row r="542">
          <cell r="W542">
            <v>0</v>
          </cell>
        </row>
        <row r="543">
          <cell r="W543" t="str">
            <v>ут.реж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>
            <v>0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вода</v>
          </cell>
        </row>
        <row r="552">
          <cell r="W552">
            <v>0</v>
          </cell>
        </row>
        <row r="553">
          <cell r="W553">
            <v>0</v>
          </cell>
        </row>
        <row r="554">
          <cell r="W554">
            <v>0</v>
          </cell>
        </row>
        <row r="555">
          <cell r="W555">
            <v>0</v>
          </cell>
        </row>
        <row r="556">
          <cell r="W556">
            <v>0</v>
          </cell>
        </row>
        <row r="557">
          <cell r="W557">
            <v>0</v>
          </cell>
        </row>
        <row r="558">
          <cell r="W558">
            <v>0</v>
          </cell>
        </row>
        <row r="559">
          <cell r="W559">
            <v>0</v>
          </cell>
        </row>
        <row r="560">
          <cell r="W560">
            <v>0</v>
          </cell>
        </row>
        <row r="561">
          <cell r="W561">
            <v>0</v>
          </cell>
        </row>
        <row r="562">
          <cell r="W562" t="str">
            <v>ут.реж</v>
          </cell>
        </row>
        <row r="563">
          <cell r="W563">
            <v>0</v>
          </cell>
        </row>
        <row r="564">
          <cell r="W564" t="str">
            <v>по</v>
          </cell>
        </row>
        <row r="565">
          <cell r="W565">
            <v>0</v>
          </cell>
        </row>
        <row r="566">
          <cell r="W566">
            <v>0</v>
          </cell>
        </row>
        <row r="567">
          <cell r="W567">
            <v>0</v>
          </cell>
        </row>
        <row r="568">
          <cell r="W568" t="str">
            <v>ут.реж</v>
          </cell>
        </row>
        <row r="569">
          <cell r="W569">
            <v>0</v>
          </cell>
        </row>
        <row r="570">
          <cell r="W570">
            <v>0</v>
          </cell>
        </row>
        <row r="571">
          <cell r="W571">
            <v>0</v>
          </cell>
        </row>
        <row r="572">
          <cell r="W572" t="str">
            <v>ут.реж</v>
          </cell>
        </row>
        <row r="573">
          <cell r="W573" t="str">
            <v>ут.реж</v>
          </cell>
        </row>
        <row r="574">
          <cell r="W574">
            <v>0</v>
          </cell>
        </row>
        <row r="575">
          <cell r="W575" t="str">
            <v>вода</v>
          </cell>
        </row>
        <row r="576">
          <cell r="W576">
            <v>0</v>
          </cell>
        </row>
        <row r="577">
          <cell r="W577">
            <v>0</v>
          </cell>
        </row>
        <row r="578">
          <cell r="W578">
            <v>0</v>
          </cell>
        </row>
        <row r="579">
          <cell r="W579">
            <v>0</v>
          </cell>
        </row>
        <row r="580">
          <cell r="W580" t="str">
            <v>ут.реж</v>
          </cell>
        </row>
        <row r="581">
          <cell r="W581">
            <v>0</v>
          </cell>
        </row>
        <row r="582">
          <cell r="W582">
            <v>0</v>
          </cell>
        </row>
        <row r="583">
          <cell r="W583">
            <v>0</v>
          </cell>
        </row>
        <row r="584">
          <cell r="W584">
            <v>0</v>
          </cell>
        </row>
        <row r="585">
          <cell r="W585">
            <v>0</v>
          </cell>
        </row>
        <row r="586">
          <cell r="W586" t="str">
            <v>прс</v>
          </cell>
        </row>
        <row r="587">
          <cell r="W587" t="str">
            <v>ут.реж</v>
          </cell>
        </row>
        <row r="588">
          <cell r="W588">
            <v>0</v>
          </cell>
        </row>
        <row r="589">
          <cell r="W589">
            <v>0</v>
          </cell>
        </row>
        <row r="590">
          <cell r="W590" t="str">
            <v>по</v>
          </cell>
        </row>
        <row r="591">
          <cell r="W591">
            <v>0</v>
          </cell>
        </row>
        <row r="592">
          <cell r="W592">
            <v>0</v>
          </cell>
        </row>
        <row r="593">
          <cell r="W593">
            <v>0</v>
          </cell>
        </row>
        <row r="594">
          <cell r="W594">
            <v>0</v>
          </cell>
        </row>
        <row r="595">
          <cell r="W595">
            <v>0</v>
          </cell>
        </row>
        <row r="596">
          <cell r="W596" t="str">
            <v>вода</v>
          </cell>
        </row>
        <row r="597">
          <cell r="W597">
            <v>0</v>
          </cell>
        </row>
        <row r="598">
          <cell r="W598">
            <v>0</v>
          </cell>
        </row>
        <row r="599">
          <cell r="W599" t="str">
            <v>ут.реж</v>
          </cell>
        </row>
        <row r="600">
          <cell r="W600">
            <v>0</v>
          </cell>
        </row>
        <row r="601">
          <cell r="W601" t="str">
            <v>сн.грп</v>
          </cell>
        </row>
        <row r="602">
          <cell r="W602" t="str">
            <v>вода</v>
          </cell>
        </row>
        <row r="603">
          <cell r="W603" t="str">
            <v>вода</v>
          </cell>
        </row>
        <row r="604">
          <cell r="W604">
            <v>0</v>
          </cell>
        </row>
        <row r="605">
          <cell r="W605">
            <v>0</v>
          </cell>
        </row>
        <row r="606">
          <cell r="W606">
            <v>0</v>
          </cell>
        </row>
        <row r="607">
          <cell r="W607" t="str">
            <v>ут.реж</v>
          </cell>
        </row>
        <row r="608">
          <cell r="W608" t="str">
            <v>вода</v>
          </cell>
        </row>
        <row r="609">
          <cell r="W609" t="str">
            <v>ипп</v>
          </cell>
        </row>
        <row r="610">
          <cell r="W610" t="str">
            <v>ут.реж</v>
          </cell>
        </row>
        <row r="611">
          <cell r="W611" t="str">
            <v>вода</v>
          </cell>
        </row>
        <row r="612">
          <cell r="W612">
            <v>0</v>
          </cell>
        </row>
        <row r="613">
          <cell r="W613" t="str">
            <v>вода</v>
          </cell>
        </row>
        <row r="614">
          <cell r="W614">
            <v>0</v>
          </cell>
        </row>
        <row r="615">
          <cell r="W615">
            <v>0</v>
          </cell>
        </row>
        <row r="616">
          <cell r="W616">
            <v>0</v>
          </cell>
        </row>
        <row r="617">
          <cell r="W617">
            <v>0</v>
          </cell>
        </row>
        <row r="618">
          <cell r="W618">
            <v>0</v>
          </cell>
        </row>
        <row r="619">
          <cell r="W619" t="str">
            <v>вода</v>
          </cell>
        </row>
        <row r="620">
          <cell r="W620">
            <v>0</v>
          </cell>
        </row>
        <row r="621">
          <cell r="W621">
            <v>0</v>
          </cell>
        </row>
        <row r="622">
          <cell r="W622">
            <v>0</v>
          </cell>
        </row>
        <row r="623">
          <cell r="W623">
            <v>0</v>
          </cell>
        </row>
        <row r="624">
          <cell r="W624" t="str">
            <v>вода</v>
          </cell>
        </row>
        <row r="625">
          <cell r="W625" t="str">
            <v>ипп</v>
          </cell>
        </row>
        <row r="626">
          <cell r="W626">
            <v>0</v>
          </cell>
        </row>
        <row r="627">
          <cell r="W627" t="str">
            <v>вода</v>
          </cell>
        </row>
        <row r="628">
          <cell r="W628">
            <v>0</v>
          </cell>
        </row>
        <row r="629">
          <cell r="W629" t="str">
            <v>ипп</v>
          </cell>
        </row>
        <row r="630">
          <cell r="W630">
            <v>0</v>
          </cell>
        </row>
        <row r="631">
          <cell r="W631">
            <v>0</v>
          </cell>
        </row>
        <row r="632">
          <cell r="W632">
            <v>0</v>
          </cell>
        </row>
        <row r="633">
          <cell r="W633">
            <v>0</v>
          </cell>
        </row>
        <row r="634">
          <cell r="W634">
            <v>0</v>
          </cell>
        </row>
        <row r="635">
          <cell r="W635">
            <v>0</v>
          </cell>
        </row>
        <row r="636">
          <cell r="W636">
            <v>0</v>
          </cell>
        </row>
        <row r="637">
          <cell r="W637" t="str">
            <v>прс</v>
          </cell>
        </row>
        <row r="638">
          <cell r="W638">
            <v>0</v>
          </cell>
        </row>
        <row r="639">
          <cell r="W639">
            <v>0</v>
          </cell>
        </row>
        <row r="640">
          <cell r="W640">
            <v>0</v>
          </cell>
        </row>
        <row r="641">
          <cell r="W641" t="str">
            <v>по</v>
          </cell>
        </row>
        <row r="642">
          <cell r="W642" t="str">
            <v>прс</v>
          </cell>
        </row>
        <row r="643">
          <cell r="W643" t="str">
            <v>вода</v>
          </cell>
        </row>
        <row r="644">
          <cell r="W644" t="str">
            <v>ут.реж</v>
          </cell>
        </row>
        <row r="645">
          <cell r="W645">
            <v>0</v>
          </cell>
        </row>
        <row r="646">
          <cell r="W646">
            <v>0</v>
          </cell>
        </row>
        <row r="647">
          <cell r="W647">
            <v>0</v>
          </cell>
        </row>
        <row r="648">
          <cell r="W648">
            <v>0</v>
          </cell>
        </row>
        <row r="649">
          <cell r="W649">
            <v>0</v>
          </cell>
        </row>
        <row r="650">
          <cell r="W650" t="str">
            <v>прс</v>
          </cell>
        </row>
        <row r="651">
          <cell r="W651" t="str">
            <v>уход в бд</v>
          </cell>
        </row>
        <row r="652">
          <cell r="W652">
            <v>0</v>
          </cell>
        </row>
        <row r="653">
          <cell r="W653" t="str">
            <v>по</v>
          </cell>
        </row>
        <row r="654">
          <cell r="W654">
            <v>0</v>
          </cell>
        </row>
        <row r="655">
          <cell r="W655" t="str">
            <v>ут.реж</v>
          </cell>
        </row>
        <row r="656">
          <cell r="W656">
            <v>0</v>
          </cell>
        </row>
        <row r="657">
          <cell r="W657" t="str">
            <v>крс</v>
          </cell>
        </row>
        <row r="658">
          <cell r="W658">
            <v>0</v>
          </cell>
        </row>
        <row r="659">
          <cell r="W659">
            <v>0</v>
          </cell>
        </row>
        <row r="660">
          <cell r="W660">
            <v>0</v>
          </cell>
        </row>
      </sheetData>
      <sheetData sheetId="3"/>
      <sheetData sheetId="4"/>
      <sheetData sheetId="5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ННП"/>
      <sheetName val="СНГ"/>
      <sheetName val="УНП"/>
      <sheetName val="База"/>
      <sheetName val="Расчет"/>
      <sheetName val="Корректировка"/>
      <sheetName val="План"/>
      <sheetName val="Даты"/>
      <sheetName val="бланк на нач мес"/>
      <sheetName val="Модуль1"/>
      <sheetName val="Модуль2"/>
      <sheetName val="Модуль3"/>
      <sheetName val="Куда"/>
      <sheetName val="Организации"/>
      <sheetName val="Параметры"/>
      <sheetName val="O_ANALIZ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E2" t="str">
            <v>Об-ние2</v>
          </cell>
          <cell r="F2" t="str">
            <v>ВД</v>
          </cell>
          <cell r="G2" t="str">
            <v>ФД</v>
          </cell>
          <cell r="H2" t="str">
            <v>ФД_Д</v>
          </cell>
          <cell r="I2" t="str">
            <v>ФМ_Д</v>
          </cell>
          <cell r="J2" t="str">
            <v>ФПМ</v>
          </cell>
          <cell r="K2" t="str">
            <v>ФМ</v>
          </cell>
        </row>
        <row r="3">
          <cell r="E3" t="str">
            <v>НН_ПР_СКВ</v>
          </cell>
          <cell r="F3">
            <v>6</v>
          </cell>
          <cell r="G3">
            <v>6</v>
          </cell>
          <cell r="H3">
            <v>6</v>
          </cell>
          <cell r="I3">
            <v>20</v>
          </cell>
          <cell r="J3">
            <v>30</v>
          </cell>
          <cell r="K3">
            <v>26</v>
          </cell>
        </row>
        <row r="4">
          <cell r="E4" t="str">
            <v>НН_ПРО_СКВ</v>
          </cell>
          <cell r="F4">
            <v>75</v>
          </cell>
          <cell r="G4">
            <v>75</v>
          </cell>
          <cell r="H4">
            <v>75</v>
          </cell>
          <cell r="I4">
            <v>385</v>
          </cell>
          <cell r="J4">
            <v>366</v>
          </cell>
          <cell r="K4">
            <v>460</v>
          </cell>
        </row>
        <row r="5">
          <cell r="E5" t="str">
            <v>НН_ОСТМ_СКВ</v>
          </cell>
          <cell r="F5">
            <v>16</v>
          </cell>
          <cell r="G5">
            <v>16</v>
          </cell>
          <cell r="H5">
            <v>12</v>
          </cell>
          <cell r="I5">
            <v>38</v>
          </cell>
          <cell r="J5">
            <v>138</v>
          </cell>
          <cell r="K5">
            <v>54</v>
          </cell>
        </row>
        <row r="6">
          <cell r="E6" t="str">
            <v>НН_ОСТ_СКВ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0</v>
          </cell>
        </row>
        <row r="7">
          <cell r="E7" t="str">
            <v>НН_ООС_СКВ</v>
          </cell>
          <cell r="F7">
            <v>16</v>
          </cell>
          <cell r="G7">
            <v>16</v>
          </cell>
          <cell r="H7">
            <v>12</v>
          </cell>
          <cell r="I7">
            <v>38</v>
          </cell>
          <cell r="J7">
            <v>137</v>
          </cell>
          <cell r="K7">
            <v>54</v>
          </cell>
        </row>
        <row r="8">
          <cell r="E8" t="str">
            <v>НН_БЕН_СКВ</v>
          </cell>
          <cell r="F8">
            <v>415</v>
          </cell>
          <cell r="G8">
            <v>415</v>
          </cell>
          <cell r="H8">
            <v>415</v>
          </cell>
          <cell r="I8">
            <v>2075</v>
          </cell>
          <cell r="J8">
            <v>2340</v>
          </cell>
          <cell r="K8">
            <v>2490</v>
          </cell>
        </row>
        <row r="9">
          <cell r="E9" t="str">
            <v>НН_БЕЗ_СКВ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6</v>
          </cell>
          <cell r="K9">
            <v>2</v>
          </cell>
        </row>
        <row r="10">
          <cell r="E10" t="str">
            <v>НН_БЕО_СКВ</v>
          </cell>
          <cell r="F10">
            <v>414</v>
          </cell>
          <cell r="G10">
            <v>414</v>
          </cell>
          <cell r="H10">
            <v>414</v>
          </cell>
          <cell r="I10">
            <v>2074</v>
          </cell>
          <cell r="J10">
            <v>2334</v>
          </cell>
          <cell r="K10">
            <v>2488</v>
          </cell>
        </row>
        <row r="11">
          <cell r="E11" t="str">
            <v>НН_ДФ_СКВ</v>
          </cell>
          <cell r="F11">
            <v>909</v>
          </cell>
          <cell r="G11">
            <v>909</v>
          </cell>
          <cell r="H11">
            <v>913</v>
          </cell>
          <cell r="I11">
            <v>4573</v>
          </cell>
          <cell r="J11">
            <v>5623</v>
          </cell>
          <cell r="K11">
            <v>5482</v>
          </cell>
        </row>
        <row r="12">
          <cell r="E12" t="str">
            <v>НН_НЕР_СКВ</v>
          </cell>
          <cell r="F12">
            <v>524</v>
          </cell>
          <cell r="G12">
            <v>524</v>
          </cell>
          <cell r="H12">
            <v>520</v>
          </cell>
          <cell r="I12">
            <v>2592</v>
          </cell>
          <cell r="J12">
            <v>2951</v>
          </cell>
          <cell r="K12">
            <v>3116</v>
          </cell>
        </row>
        <row r="13">
          <cell r="E13" t="str">
            <v>НН_КОНС_СКВ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E14" t="str">
            <v>НН_КОНО_СКВ</v>
          </cell>
          <cell r="F14">
            <v>164</v>
          </cell>
          <cell r="G14">
            <v>164</v>
          </cell>
          <cell r="H14">
            <v>164</v>
          </cell>
          <cell r="I14">
            <v>820</v>
          </cell>
          <cell r="J14">
            <v>984</v>
          </cell>
          <cell r="K14">
            <v>984</v>
          </cell>
        </row>
        <row r="15">
          <cell r="E15" t="str">
            <v>НН_ЗАП_СКВ</v>
          </cell>
          <cell r="F15">
            <v>7</v>
          </cell>
          <cell r="G15">
            <v>7</v>
          </cell>
          <cell r="H15">
            <v>7</v>
          </cell>
          <cell r="I15">
            <v>21</v>
          </cell>
          <cell r="J15">
            <v>37</v>
          </cell>
          <cell r="K15">
            <v>28</v>
          </cell>
        </row>
        <row r="16">
          <cell r="E16" t="str">
            <v>НН_ПРСП_СКВ</v>
          </cell>
          <cell r="F16">
            <v>25</v>
          </cell>
          <cell r="G16">
            <v>25</v>
          </cell>
          <cell r="H16">
            <v>21</v>
          </cell>
          <cell r="I16">
            <v>65</v>
          </cell>
          <cell r="J16">
            <v>63</v>
          </cell>
          <cell r="K16">
            <v>90</v>
          </cell>
        </row>
        <row r="17">
          <cell r="E17" t="str">
            <v>НН_ПРСФ_СКВ</v>
          </cell>
          <cell r="F17">
            <v>7</v>
          </cell>
          <cell r="G17">
            <v>7</v>
          </cell>
          <cell r="H17">
            <v>7</v>
          </cell>
          <cell r="I17">
            <v>21</v>
          </cell>
          <cell r="J17">
            <v>32</v>
          </cell>
          <cell r="K17">
            <v>28</v>
          </cell>
        </row>
        <row r="18">
          <cell r="E18" t="str">
            <v>НН_КРСП_СКВ</v>
          </cell>
          <cell r="F18">
            <v>3</v>
          </cell>
          <cell r="G18">
            <v>3</v>
          </cell>
          <cell r="H18">
            <v>3</v>
          </cell>
          <cell r="I18">
            <v>7</v>
          </cell>
          <cell r="J18">
            <v>0</v>
          </cell>
          <cell r="K18">
            <v>10</v>
          </cell>
        </row>
        <row r="19">
          <cell r="E19" t="str">
            <v>НН_КРСФ_СКВ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E20" t="str">
            <v>НН_МЕРП_СКВ</v>
          </cell>
          <cell r="F20">
            <v>34</v>
          </cell>
          <cell r="G20">
            <v>34</v>
          </cell>
          <cell r="H20">
            <v>28</v>
          </cell>
          <cell r="I20">
            <v>81</v>
          </cell>
          <cell r="J20">
            <v>63</v>
          </cell>
          <cell r="K20">
            <v>115</v>
          </cell>
        </row>
        <row r="21">
          <cell r="E21" t="str">
            <v>НН_МЕРФ_СКВ</v>
          </cell>
          <cell r="F21">
            <v>7</v>
          </cell>
          <cell r="G21">
            <v>7</v>
          </cell>
          <cell r="H21">
            <v>7</v>
          </cell>
          <cell r="I21">
            <v>21</v>
          </cell>
          <cell r="J21">
            <v>37</v>
          </cell>
          <cell r="K21">
            <v>28</v>
          </cell>
        </row>
        <row r="22">
          <cell r="E22" t="str">
            <v>НН_СУММ_СКВ</v>
          </cell>
          <cell r="F22" t="str">
            <v>НЕТ</v>
          </cell>
          <cell r="G22">
            <v>1680</v>
          </cell>
          <cell r="H22">
            <v>1670</v>
          </cell>
          <cell r="I22">
            <v>8201</v>
          </cell>
          <cell r="J22">
            <v>9790</v>
          </cell>
          <cell r="K22">
            <v>9881</v>
          </cell>
        </row>
        <row r="23">
          <cell r="E23" t="str">
            <v>НН_ПР_Т</v>
          </cell>
          <cell r="F23">
            <v>56</v>
          </cell>
          <cell r="G23">
            <v>56</v>
          </cell>
          <cell r="H23">
            <v>45</v>
          </cell>
          <cell r="I23">
            <v>147</v>
          </cell>
          <cell r="J23">
            <v>316</v>
          </cell>
          <cell r="K23">
            <v>203</v>
          </cell>
        </row>
        <row r="24">
          <cell r="E24" t="str">
            <v>НН_ПРО_Т</v>
          </cell>
          <cell r="F24">
            <v>556.9</v>
          </cell>
          <cell r="G24">
            <v>556.9</v>
          </cell>
          <cell r="H24">
            <v>556.9</v>
          </cell>
          <cell r="I24">
            <v>2935.5</v>
          </cell>
          <cell r="J24">
            <v>1983.8</v>
          </cell>
          <cell r="K24">
            <v>3492.4</v>
          </cell>
        </row>
        <row r="25">
          <cell r="E25" t="str">
            <v>НН_ОСТМ_Т</v>
          </cell>
          <cell r="F25">
            <v>208.9</v>
          </cell>
          <cell r="G25">
            <v>208.9</v>
          </cell>
          <cell r="H25">
            <v>158.9</v>
          </cell>
          <cell r="I25">
            <v>424.5</v>
          </cell>
          <cell r="J25">
            <v>1731</v>
          </cell>
          <cell r="K25">
            <v>633.4</v>
          </cell>
        </row>
        <row r="26">
          <cell r="E26" t="str">
            <v>НН_ОСТ_Т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0</v>
          </cell>
        </row>
        <row r="27">
          <cell r="E27" t="str">
            <v>НН_ООС_Т</v>
          </cell>
          <cell r="F27">
            <v>208.9</v>
          </cell>
          <cell r="G27">
            <v>208.9</v>
          </cell>
          <cell r="H27">
            <v>158.9</v>
          </cell>
          <cell r="I27">
            <v>424.5</v>
          </cell>
          <cell r="J27">
            <v>1730</v>
          </cell>
          <cell r="K27">
            <v>633.4</v>
          </cell>
        </row>
        <row r="28">
          <cell r="E28" t="str">
            <v>НН_БЕН_Т</v>
          </cell>
          <cell r="F28">
            <v>856</v>
          </cell>
          <cell r="G28">
            <v>856</v>
          </cell>
          <cell r="H28">
            <v>856</v>
          </cell>
          <cell r="I28">
            <v>4280</v>
          </cell>
          <cell r="J28">
            <v>4899.6000000000004</v>
          </cell>
          <cell r="K28">
            <v>5136</v>
          </cell>
        </row>
        <row r="29">
          <cell r="E29" t="str">
            <v>НН_БЕЗ_Т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156</v>
          </cell>
          <cell r="K29">
            <v>2</v>
          </cell>
        </row>
        <row r="30">
          <cell r="E30" t="str">
            <v>НН_БЕО_Т</v>
          </cell>
          <cell r="F30">
            <v>855</v>
          </cell>
          <cell r="G30">
            <v>855</v>
          </cell>
          <cell r="H30">
            <v>855</v>
          </cell>
          <cell r="I30">
            <v>4279</v>
          </cell>
          <cell r="J30">
            <v>4743.6000000000004</v>
          </cell>
          <cell r="K30">
            <v>5134</v>
          </cell>
        </row>
        <row r="31">
          <cell r="E31" t="str">
            <v>НН_ДФ_Т</v>
          </cell>
          <cell r="F31">
            <v>13248.1</v>
          </cell>
          <cell r="G31">
            <v>13248.1</v>
          </cell>
          <cell r="H31">
            <v>13287.1</v>
          </cell>
          <cell r="I31">
            <v>66723.5</v>
          </cell>
          <cell r="J31">
            <v>82102</v>
          </cell>
          <cell r="K31">
            <v>79971.600000000006</v>
          </cell>
        </row>
        <row r="32">
          <cell r="E32" t="str">
            <v>НН_НЕР_Т</v>
          </cell>
          <cell r="F32">
            <v>1620.8</v>
          </cell>
          <cell r="G32">
            <v>1620.8</v>
          </cell>
          <cell r="H32">
            <v>1570.8</v>
          </cell>
          <cell r="I32">
            <v>7639</v>
          </cell>
          <cell r="J32">
            <v>8457.4</v>
          </cell>
          <cell r="K32">
            <v>9259.7999999999993</v>
          </cell>
        </row>
        <row r="33">
          <cell r="E33" t="str">
            <v>НН_КОНС_Т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 t="str">
            <v>НН_КОНО_Т</v>
          </cell>
          <cell r="F34">
            <v>67</v>
          </cell>
          <cell r="G34">
            <v>67</v>
          </cell>
          <cell r="H34">
            <v>67</v>
          </cell>
          <cell r="I34">
            <v>335</v>
          </cell>
          <cell r="J34">
            <v>618</v>
          </cell>
          <cell r="K34">
            <v>402</v>
          </cell>
        </row>
        <row r="35">
          <cell r="E35" t="str">
            <v>НН_ЗАП_Т</v>
          </cell>
          <cell r="F35">
            <v>57</v>
          </cell>
          <cell r="G35">
            <v>57</v>
          </cell>
          <cell r="H35">
            <v>46</v>
          </cell>
          <cell r="I35">
            <v>148</v>
          </cell>
          <cell r="J35">
            <v>475</v>
          </cell>
          <cell r="K35">
            <v>205</v>
          </cell>
        </row>
        <row r="36">
          <cell r="E36" t="str">
            <v>НН_ПРСП_Т</v>
          </cell>
          <cell r="F36">
            <v>344</v>
          </cell>
          <cell r="G36">
            <v>344</v>
          </cell>
          <cell r="H36">
            <v>297</v>
          </cell>
          <cell r="I36">
            <v>852</v>
          </cell>
          <cell r="J36">
            <v>639</v>
          </cell>
          <cell r="K36">
            <v>1196</v>
          </cell>
        </row>
        <row r="37">
          <cell r="E37" t="str">
            <v>НН_ПРСФ_Т</v>
          </cell>
          <cell r="F37">
            <v>57</v>
          </cell>
          <cell r="G37">
            <v>57</v>
          </cell>
          <cell r="H37">
            <v>46</v>
          </cell>
          <cell r="I37">
            <v>148</v>
          </cell>
          <cell r="J37">
            <v>435</v>
          </cell>
          <cell r="K37">
            <v>205</v>
          </cell>
        </row>
        <row r="38">
          <cell r="E38" t="str">
            <v>НН_КРСП_Т</v>
          </cell>
          <cell r="F38">
            <v>9</v>
          </cell>
          <cell r="G38">
            <v>9</v>
          </cell>
          <cell r="H38">
            <v>9</v>
          </cell>
          <cell r="I38">
            <v>27</v>
          </cell>
          <cell r="J38">
            <v>0</v>
          </cell>
          <cell r="K38">
            <v>36</v>
          </cell>
        </row>
        <row r="39">
          <cell r="E39" t="str">
            <v>НН_КРСФ_Т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E40" t="str">
            <v>НН_МЕРП_Т</v>
          </cell>
          <cell r="F40">
            <v>587</v>
          </cell>
          <cell r="G40">
            <v>587</v>
          </cell>
          <cell r="H40">
            <v>441</v>
          </cell>
          <cell r="I40">
            <v>1036</v>
          </cell>
          <cell r="J40">
            <v>639</v>
          </cell>
          <cell r="K40">
            <v>1623</v>
          </cell>
        </row>
        <row r="41">
          <cell r="E41" t="str">
            <v>НН_МЕРФ_Т</v>
          </cell>
          <cell r="F41">
            <v>57</v>
          </cell>
          <cell r="G41">
            <v>57</v>
          </cell>
          <cell r="H41">
            <v>46</v>
          </cell>
          <cell r="I41">
            <v>148</v>
          </cell>
          <cell r="J41">
            <v>475</v>
          </cell>
          <cell r="K41">
            <v>205</v>
          </cell>
        </row>
        <row r="42">
          <cell r="E42" t="str">
            <v>НН_СУММ_Т</v>
          </cell>
          <cell r="F42" t="str">
            <v>НЕТ</v>
          </cell>
          <cell r="G42">
            <v>16046.9</v>
          </cell>
          <cell r="H42">
            <v>15809.9</v>
          </cell>
          <cell r="I42">
            <v>77056.5</v>
          </cell>
          <cell r="J42">
            <v>93840.4</v>
          </cell>
          <cell r="K42">
            <v>93103.400000000009</v>
          </cell>
        </row>
        <row r="43">
          <cell r="E43" t="str">
            <v>СН_ПР_СКВ</v>
          </cell>
          <cell r="F43">
            <v>17</v>
          </cell>
          <cell r="G43">
            <v>17</v>
          </cell>
          <cell r="H43">
            <v>11</v>
          </cell>
          <cell r="I43">
            <v>30</v>
          </cell>
          <cell r="J43">
            <v>46</v>
          </cell>
          <cell r="K43">
            <v>47</v>
          </cell>
        </row>
        <row r="44">
          <cell r="E44" t="str">
            <v>СН_ПРО_СКВ</v>
          </cell>
          <cell r="F44">
            <v>119</v>
          </cell>
          <cell r="G44">
            <v>119</v>
          </cell>
          <cell r="H44">
            <v>125</v>
          </cell>
          <cell r="I44">
            <v>651</v>
          </cell>
          <cell r="J44">
            <v>578</v>
          </cell>
          <cell r="K44">
            <v>770</v>
          </cell>
        </row>
        <row r="45">
          <cell r="E45" t="str">
            <v>СН_ОСТМ_СКВ</v>
          </cell>
          <cell r="F45">
            <v>35</v>
          </cell>
          <cell r="G45">
            <v>35</v>
          </cell>
          <cell r="H45">
            <v>27</v>
          </cell>
          <cell r="I45">
            <v>70</v>
          </cell>
          <cell r="J45">
            <v>91</v>
          </cell>
          <cell r="K45">
            <v>105</v>
          </cell>
        </row>
        <row r="46">
          <cell r="E46" t="str">
            <v>СН_ОСТ_СКВ</v>
          </cell>
          <cell r="F46">
            <v>1</v>
          </cell>
          <cell r="G46">
            <v>1</v>
          </cell>
          <cell r="H46">
            <v>0</v>
          </cell>
          <cell r="I46">
            <v>0</v>
          </cell>
          <cell r="J46">
            <v>3</v>
          </cell>
          <cell r="K46">
            <v>1</v>
          </cell>
        </row>
        <row r="47">
          <cell r="E47" t="str">
            <v>СН_ООС_СКВ</v>
          </cell>
          <cell r="F47">
            <v>34</v>
          </cell>
          <cell r="G47">
            <v>34</v>
          </cell>
          <cell r="H47">
            <v>27</v>
          </cell>
          <cell r="I47">
            <v>70</v>
          </cell>
          <cell r="J47">
            <v>88</v>
          </cell>
          <cell r="K47">
            <v>104</v>
          </cell>
        </row>
        <row r="48">
          <cell r="E48" t="str">
            <v>СН_БЕН_СКВ</v>
          </cell>
          <cell r="F48">
            <v>1574</v>
          </cell>
          <cell r="G48">
            <v>1574</v>
          </cell>
          <cell r="H48">
            <v>1574</v>
          </cell>
          <cell r="I48">
            <v>7870</v>
          </cell>
          <cell r="J48">
            <v>9396</v>
          </cell>
          <cell r="K48">
            <v>9444</v>
          </cell>
        </row>
        <row r="49">
          <cell r="E49" t="str">
            <v>СН_БЕЗ_СКВ</v>
          </cell>
          <cell r="F49">
            <v>4</v>
          </cell>
          <cell r="G49">
            <v>4</v>
          </cell>
          <cell r="H49">
            <v>3</v>
          </cell>
          <cell r="I49">
            <v>11</v>
          </cell>
          <cell r="J49">
            <v>12</v>
          </cell>
          <cell r="K49">
            <v>15</v>
          </cell>
        </row>
        <row r="50">
          <cell r="E50" t="str">
            <v>СН_БЕО_СКВ</v>
          </cell>
          <cell r="F50">
            <v>1571</v>
          </cell>
          <cell r="G50">
            <v>1571</v>
          </cell>
          <cell r="H50">
            <v>1571</v>
          </cell>
          <cell r="I50">
            <v>7862</v>
          </cell>
          <cell r="J50">
            <v>9386</v>
          </cell>
          <cell r="K50">
            <v>9433</v>
          </cell>
        </row>
        <row r="51">
          <cell r="E51" t="str">
            <v>СН_ДФ_СКВ</v>
          </cell>
          <cell r="F51">
            <v>2507</v>
          </cell>
          <cell r="G51">
            <v>2507</v>
          </cell>
          <cell r="H51">
            <v>2507</v>
          </cell>
          <cell r="I51">
            <v>12567</v>
          </cell>
          <cell r="J51">
            <v>15318</v>
          </cell>
          <cell r="K51">
            <v>15074</v>
          </cell>
        </row>
        <row r="52">
          <cell r="E52" t="str">
            <v>СН_НЕР_СКВ</v>
          </cell>
          <cell r="F52">
            <v>1731</v>
          </cell>
          <cell r="G52">
            <v>1731</v>
          </cell>
          <cell r="H52">
            <v>1730</v>
          </cell>
          <cell r="I52">
            <v>8618</v>
          </cell>
          <cell r="J52">
            <v>10094</v>
          </cell>
          <cell r="K52">
            <v>10349</v>
          </cell>
        </row>
        <row r="53">
          <cell r="E53" t="str">
            <v>СН_КОНС_СКВ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E54" t="str">
            <v>СН_КОНО_СКВ</v>
          </cell>
          <cell r="F54">
            <v>723</v>
          </cell>
          <cell r="G54">
            <v>723</v>
          </cell>
          <cell r="H54">
            <v>724</v>
          </cell>
          <cell r="I54">
            <v>3620</v>
          </cell>
          <cell r="J54">
            <v>4360</v>
          </cell>
          <cell r="K54">
            <v>4343</v>
          </cell>
        </row>
        <row r="55">
          <cell r="E55" t="str">
            <v>СН_ЗАП_СКВ</v>
          </cell>
          <cell r="F55">
            <v>22</v>
          </cell>
          <cell r="G55">
            <v>22</v>
          </cell>
          <cell r="H55">
            <v>14</v>
          </cell>
          <cell r="I55">
            <v>37</v>
          </cell>
          <cell r="J55">
            <v>61</v>
          </cell>
          <cell r="K55">
            <v>59</v>
          </cell>
        </row>
        <row r="56">
          <cell r="E56" t="str">
            <v>СН_ПРСП_СКВ</v>
          </cell>
          <cell r="F56">
            <v>32</v>
          </cell>
          <cell r="G56">
            <v>32</v>
          </cell>
          <cell r="H56">
            <v>24</v>
          </cell>
          <cell r="I56">
            <v>54</v>
          </cell>
          <cell r="J56">
            <v>56</v>
          </cell>
          <cell r="K56">
            <v>86</v>
          </cell>
        </row>
        <row r="57">
          <cell r="E57" t="str">
            <v>СН_ПРСФ_СКВ</v>
          </cell>
          <cell r="F57">
            <v>17</v>
          </cell>
          <cell r="G57">
            <v>17</v>
          </cell>
          <cell r="H57">
            <v>9</v>
          </cell>
          <cell r="I57">
            <v>24</v>
          </cell>
          <cell r="J57">
            <v>54</v>
          </cell>
          <cell r="K57">
            <v>41</v>
          </cell>
        </row>
        <row r="58">
          <cell r="E58" t="str">
            <v>СН_КРСП_СКВ</v>
          </cell>
          <cell r="F58">
            <v>4</v>
          </cell>
          <cell r="G58">
            <v>4</v>
          </cell>
          <cell r="H58">
            <v>3</v>
          </cell>
          <cell r="I58">
            <v>8</v>
          </cell>
          <cell r="J58">
            <v>7</v>
          </cell>
          <cell r="K58">
            <v>12</v>
          </cell>
        </row>
        <row r="59">
          <cell r="E59" t="str">
            <v>СН_КРСФ_СКВ</v>
          </cell>
          <cell r="F59">
            <v>2</v>
          </cell>
          <cell r="G59">
            <v>2</v>
          </cell>
          <cell r="H59">
            <v>2</v>
          </cell>
          <cell r="I59">
            <v>5</v>
          </cell>
          <cell r="J59">
            <v>7</v>
          </cell>
          <cell r="K59">
            <v>7</v>
          </cell>
        </row>
        <row r="60">
          <cell r="E60" t="str">
            <v>СН_МЕРП_СКВ</v>
          </cell>
          <cell r="F60">
            <v>36</v>
          </cell>
          <cell r="G60">
            <v>36</v>
          </cell>
          <cell r="H60">
            <v>27</v>
          </cell>
          <cell r="I60">
            <v>62</v>
          </cell>
          <cell r="J60">
            <v>63</v>
          </cell>
          <cell r="K60">
            <v>98</v>
          </cell>
        </row>
        <row r="61">
          <cell r="E61" t="str">
            <v>СН_МЕРФ_СКВ</v>
          </cell>
          <cell r="F61">
            <v>22</v>
          </cell>
          <cell r="G61">
            <v>22</v>
          </cell>
          <cell r="H61">
            <v>14</v>
          </cell>
          <cell r="I61">
            <v>37</v>
          </cell>
          <cell r="J61">
            <v>61</v>
          </cell>
          <cell r="K61">
            <v>59</v>
          </cell>
        </row>
        <row r="62">
          <cell r="E62" t="str">
            <v>СН_СУММ_СКВ</v>
          </cell>
          <cell r="F62" t="str">
            <v>НЕТ</v>
          </cell>
          <cell r="G62">
            <v>5096</v>
          </cell>
          <cell r="H62">
            <v>5054</v>
          </cell>
          <cell r="I62">
            <v>25032</v>
          </cell>
          <cell r="J62">
            <v>30081</v>
          </cell>
          <cell r="K62">
            <v>30128</v>
          </cell>
        </row>
        <row r="63">
          <cell r="E63" t="str">
            <v>СН_ПР_Т</v>
          </cell>
          <cell r="F63">
            <v>153</v>
          </cell>
          <cell r="G63">
            <v>153</v>
          </cell>
          <cell r="H63">
            <v>107</v>
          </cell>
          <cell r="I63">
            <v>276</v>
          </cell>
          <cell r="J63">
            <v>528</v>
          </cell>
          <cell r="K63">
            <v>429</v>
          </cell>
        </row>
        <row r="64">
          <cell r="E64" t="str">
            <v>СН_ПРО_Т</v>
          </cell>
          <cell r="F64">
            <v>590</v>
          </cell>
          <cell r="G64">
            <v>590</v>
          </cell>
          <cell r="H64">
            <v>636</v>
          </cell>
          <cell r="I64">
            <v>3453</v>
          </cell>
          <cell r="J64">
            <v>4176</v>
          </cell>
          <cell r="K64">
            <v>4043</v>
          </cell>
        </row>
        <row r="65">
          <cell r="E65" t="str">
            <v>СН_ОСТМ_Т</v>
          </cell>
          <cell r="F65">
            <v>302</v>
          </cell>
          <cell r="G65">
            <v>302</v>
          </cell>
          <cell r="H65">
            <v>247</v>
          </cell>
          <cell r="I65">
            <v>613</v>
          </cell>
          <cell r="J65">
            <v>830</v>
          </cell>
          <cell r="K65">
            <v>915</v>
          </cell>
        </row>
        <row r="66">
          <cell r="E66" t="str">
            <v>СН_ОСТ_Т</v>
          </cell>
          <cell r="F66">
            <v>10</v>
          </cell>
          <cell r="G66">
            <v>10</v>
          </cell>
          <cell r="H66">
            <v>0</v>
          </cell>
          <cell r="I66">
            <v>0</v>
          </cell>
          <cell r="J66">
            <v>18</v>
          </cell>
          <cell r="K66">
            <v>10</v>
          </cell>
        </row>
        <row r="67">
          <cell r="E67" t="str">
            <v>СН_ООС_Т</v>
          </cell>
          <cell r="F67">
            <v>292</v>
          </cell>
          <cell r="G67">
            <v>292</v>
          </cell>
          <cell r="H67">
            <v>247</v>
          </cell>
          <cell r="I67">
            <v>613</v>
          </cell>
          <cell r="J67">
            <v>812</v>
          </cell>
          <cell r="K67">
            <v>905</v>
          </cell>
        </row>
        <row r="68">
          <cell r="E68" t="str">
            <v>СН_БЕН_Т</v>
          </cell>
          <cell r="F68">
            <v>4174</v>
          </cell>
          <cell r="G68">
            <v>4174</v>
          </cell>
          <cell r="H68">
            <v>4174</v>
          </cell>
          <cell r="I68">
            <v>20870</v>
          </cell>
          <cell r="J68">
            <v>24966</v>
          </cell>
          <cell r="K68">
            <v>25044</v>
          </cell>
        </row>
        <row r="69">
          <cell r="E69" t="str">
            <v>СН_БЕЗ_Т</v>
          </cell>
          <cell r="F69">
            <v>17</v>
          </cell>
          <cell r="G69">
            <v>17</v>
          </cell>
          <cell r="H69">
            <v>15</v>
          </cell>
          <cell r="I69">
            <v>78</v>
          </cell>
          <cell r="J69">
            <v>56</v>
          </cell>
          <cell r="K69">
            <v>95</v>
          </cell>
        </row>
        <row r="70">
          <cell r="E70" t="str">
            <v>СН_БЕО_Т</v>
          </cell>
          <cell r="F70">
            <v>4162</v>
          </cell>
          <cell r="G70">
            <v>4162</v>
          </cell>
          <cell r="H70">
            <v>4159</v>
          </cell>
          <cell r="I70">
            <v>20841</v>
          </cell>
          <cell r="J70">
            <v>24910</v>
          </cell>
          <cell r="K70">
            <v>25003</v>
          </cell>
        </row>
        <row r="71">
          <cell r="E71" t="str">
            <v>СН_ДФ_Т</v>
          </cell>
          <cell r="F71">
            <v>22706</v>
          </cell>
          <cell r="G71">
            <v>22706</v>
          </cell>
          <cell r="H71">
            <v>22700</v>
          </cell>
          <cell r="I71">
            <v>113820</v>
          </cell>
          <cell r="J71">
            <v>138511</v>
          </cell>
          <cell r="K71">
            <v>136526</v>
          </cell>
        </row>
        <row r="72">
          <cell r="E72" t="str">
            <v>СН_НЕР_Т</v>
          </cell>
          <cell r="F72">
            <v>5044</v>
          </cell>
          <cell r="G72">
            <v>5044</v>
          </cell>
          <cell r="H72">
            <v>5042</v>
          </cell>
          <cell r="I72">
            <v>24907</v>
          </cell>
          <cell r="J72">
            <v>29898</v>
          </cell>
          <cell r="K72">
            <v>29951</v>
          </cell>
        </row>
        <row r="73">
          <cell r="E73" t="str">
            <v>СН_КОНС_Т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 t="str">
            <v>СН_КОНО_Т</v>
          </cell>
          <cell r="F74">
            <v>737</v>
          </cell>
          <cell r="G74">
            <v>737</v>
          </cell>
          <cell r="H74">
            <v>737</v>
          </cell>
          <cell r="I74">
            <v>3685</v>
          </cell>
          <cell r="J74">
            <v>4452</v>
          </cell>
          <cell r="K74">
            <v>4422</v>
          </cell>
        </row>
        <row r="75">
          <cell r="E75" t="str">
            <v>СН_ЗАП_Т</v>
          </cell>
          <cell r="F75">
            <v>178</v>
          </cell>
          <cell r="G75">
            <v>178</v>
          </cell>
          <cell r="H75">
            <v>117</v>
          </cell>
          <cell r="I75">
            <v>283</v>
          </cell>
          <cell r="J75">
            <v>663</v>
          </cell>
          <cell r="K75">
            <v>461</v>
          </cell>
        </row>
        <row r="76">
          <cell r="E76" t="str">
            <v>СН_ПРСП_Т</v>
          </cell>
          <cell r="F76">
            <v>309</v>
          </cell>
          <cell r="G76">
            <v>309</v>
          </cell>
          <cell r="H76">
            <v>215</v>
          </cell>
          <cell r="I76">
            <v>488</v>
          </cell>
          <cell r="J76">
            <v>515</v>
          </cell>
          <cell r="K76">
            <v>797</v>
          </cell>
        </row>
        <row r="77">
          <cell r="E77" t="str">
            <v>СН_ПРСФ_Т</v>
          </cell>
          <cell r="F77">
            <v>155</v>
          </cell>
          <cell r="G77">
            <v>155</v>
          </cell>
          <cell r="H77">
            <v>102</v>
          </cell>
          <cell r="I77">
            <v>252</v>
          </cell>
          <cell r="J77">
            <v>629</v>
          </cell>
          <cell r="K77">
            <v>407</v>
          </cell>
        </row>
        <row r="78">
          <cell r="E78" t="str">
            <v>СН_КРСП_Т</v>
          </cell>
          <cell r="F78">
            <v>36</v>
          </cell>
          <cell r="G78">
            <v>36</v>
          </cell>
          <cell r="H78">
            <v>31</v>
          </cell>
          <cell r="I78">
            <v>73</v>
          </cell>
          <cell r="J78">
            <v>41</v>
          </cell>
          <cell r="K78">
            <v>109</v>
          </cell>
        </row>
        <row r="79">
          <cell r="E79" t="str">
            <v>СН_КРСФ_Т</v>
          </cell>
          <cell r="F79">
            <v>10</v>
          </cell>
          <cell r="G79">
            <v>10</v>
          </cell>
          <cell r="H79">
            <v>2</v>
          </cell>
          <cell r="I79">
            <v>8</v>
          </cell>
          <cell r="J79">
            <v>34</v>
          </cell>
          <cell r="K79">
            <v>18</v>
          </cell>
        </row>
        <row r="80">
          <cell r="E80" t="str">
            <v>СН_МЕРП_Т</v>
          </cell>
          <cell r="F80">
            <v>345</v>
          </cell>
          <cell r="G80">
            <v>345</v>
          </cell>
          <cell r="H80">
            <v>246</v>
          </cell>
          <cell r="I80">
            <v>561</v>
          </cell>
          <cell r="J80">
            <v>556</v>
          </cell>
          <cell r="K80">
            <v>906</v>
          </cell>
        </row>
        <row r="81">
          <cell r="E81" t="str">
            <v>СН_МЕРФ_Т</v>
          </cell>
          <cell r="F81">
            <v>178</v>
          </cell>
          <cell r="G81">
            <v>178</v>
          </cell>
          <cell r="H81">
            <v>117</v>
          </cell>
          <cell r="I81">
            <v>283</v>
          </cell>
          <cell r="J81">
            <v>663</v>
          </cell>
          <cell r="K81">
            <v>461</v>
          </cell>
        </row>
        <row r="82">
          <cell r="E82" t="str">
            <v>СН_СУММ_Т</v>
          </cell>
          <cell r="F82" t="str">
            <v>НЕТ</v>
          </cell>
          <cell r="G82">
            <v>29698</v>
          </cell>
          <cell r="H82">
            <v>29309</v>
          </cell>
          <cell r="I82">
            <v>144360</v>
          </cell>
          <cell r="J82">
            <v>175962</v>
          </cell>
          <cell r="K82">
            <v>174058</v>
          </cell>
        </row>
        <row r="83">
          <cell r="E83" t="str">
            <v>БН_ПР_СКВ</v>
          </cell>
          <cell r="F83">
            <v>21</v>
          </cell>
          <cell r="G83">
            <v>21</v>
          </cell>
          <cell r="H83">
            <v>17</v>
          </cell>
          <cell r="I83">
            <v>41</v>
          </cell>
          <cell r="J83">
            <v>51</v>
          </cell>
          <cell r="K83">
            <v>62</v>
          </cell>
        </row>
        <row r="84">
          <cell r="E84" t="str">
            <v>БН_ПРО_СКВ</v>
          </cell>
          <cell r="F84">
            <v>142</v>
          </cell>
          <cell r="G84">
            <v>142</v>
          </cell>
          <cell r="H84">
            <v>146</v>
          </cell>
          <cell r="I84">
            <v>774</v>
          </cell>
          <cell r="J84">
            <v>927</v>
          </cell>
          <cell r="K84">
            <v>916</v>
          </cell>
        </row>
        <row r="85">
          <cell r="E85" t="str">
            <v>БН_ОСТМ_СКВ</v>
          </cell>
          <cell r="F85">
            <v>50</v>
          </cell>
          <cell r="G85">
            <v>50</v>
          </cell>
          <cell r="H85">
            <v>40</v>
          </cell>
          <cell r="I85">
            <v>105</v>
          </cell>
          <cell r="J85">
            <v>117</v>
          </cell>
          <cell r="K85">
            <v>155</v>
          </cell>
        </row>
        <row r="86">
          <cell r="E86" t="str">
            <v>БН_ОСТ_СКВ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1</v>
          </cell>
          <cell r="K86">
            <v>0</v>
          </cell>
        </row>
        <row r="87">
          <cell r="E87" t="str">
            <v>БН_ООС_СКВ</v>
          </cell>
          <cell r="F87">
            <v>50</v>
          </cell>
          <cell r="G87">
            <v>50</v>
          </cell>
          <cell r="H87">
            <v>40</v>
          </cell>
          <cell r="I87">
            <v>105</v>
          </cell>
          <cell r="J87">
            <v>116</v>
          </cell>
          <cell r="K87">
            <v>155</v>
          </cell>
        </row>
        <row r="88">
          <cell r="E88" t="str">
            <v>БН_БЕН_СКВ</v>
          </cell>
          <cell r="F88">
            <v>1316</v>
          </cell>
          <cell r="G88">
            <v>1316</v>
          </cell>
          <cell r="H88">
            <v>1316</v>
          </cell>
          <cell r="I88">
            <v>6580</v>
          </cell>
          <cell r="J88">
            <v>7590</v>
          </cell>
          <cell r="K88">
            <v>7896</v>
          </cell>
        </row>
        <row r="89">
          <cell r="E89" t="str">
            <v>БН_БЕЗ_СКВ</v>
          </cell>
          <cell r="F89">
            <v>5</v>
          </cell>
          <cell r="G89">
            <v>5</v>
          </cell>
          <cell r="H89">
            <v>3</v>
          </cell>
          <cell r="I89">
            <v>8</v>
          </cell>
          <cell r="J89">
            <v>4</v>
          </cell>
          <cell r="K89">
            <v>13</v>
          </cell>
        </row>
        <row r="90">
          <cell r="E90" t="str">
            <v>БН_БЕО_СКВ</v>
          </cell>
          <cell r="F90">
            <v>1311</v>
          </cell>
          <cell r="G90">
            <v>1311</v>
          </cell>
          <cell r="H90">
            <v>1313</v>
          </cell>
          <cell r="I90">
            <v>6572</v>
          </cell>
          <cell r="J90">
            <v>7586</v>
          </cell>
          <cell r="K90">
            <v>7883</v>
          </cell>
        </row>
        <row r="91">
          <cell r="E91" t="str">
            <v>БН_ДФ_СКВ</v>
          </cell>
          <cell r="F91">
            <v>2353</v>
          </cell>
          <cell r="G91">
            <v>2353</v>
          </cell>
          <cell r="H91">
            <v>2356</v>
          </cell>
          <cell r="I91">
            <v>11824</v>
          </cell>
          <cell r="J91">
            <v>14437</v>
          </cell>
          <cell r="K91">
            <v>14177</v>
          </cell>
        </row>
        <row r="92">
          <cell r="E92" t="str">
            <v>БН_НЕР_СКВ</v>
          </cell>
          <cell r="F92">
            <v>1527</v>
          </cell>
          <cell r="G92">
            <v>1527</v>
          </cell>
          <cell r="H92">
            <v>1523</v>
          </cell>
          <cell r="I92">
            <v>7571</v>
          </cell>
          <cell r="J92">
            <v>8797</v>
          </cell>
          <cell r="K92">
            <v>9098</v>
          </cell>
        </row>
        <row r="93">
          <cell r="E93" t="str">
            <v>БН_КОНС_СКВ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  <cell r="K93">
            <v>1</v>
          </cell>
        </row>
        <row r="94">
          <cell r="E94" t="str">
            <v>БН_КОНО_СКВ</v>
          </cell>
          <cell r="F94">
            <v>1055</v>
          </cell>
          <cell r="G94">
            <v>1055</v>
          </cell>
          <cell r="H94">
            <v>1056</v>
          </cell>
          <cell r="I94">
            <v>5280</v>
          </cell>
          <cell r="J94">
            <v>6382</v>
          </cell>
          <cell r="K94">
            <v>6335</v>
          </cell>
        </row>
        <row r="95">
          <cell r="E95" t="str">
            <v>БН_ЗАП_СКВ</v>
          </cell>
          <cell r="F95">
            <v>27</v>
          </cell>
          <cell r="G95">
            <v>27</v>
          </cell>
          <cell r="H95">
            <v>20</v>
          </cell>
          <cell r="I95">
            <v>49</v>
          </cell>
          <cell r="J95">
            <v>58</v>
          </cell>
          <cell r="K95">
            <v>76</v>
          </cell>
        </row>
        <row r="96">
          <cell r="E96" t="str">
            <v>БН_ПРСП_СКВ</v>
          </cell>
          <cell r="F96">
            <v>44</v>
          </cell>
          <cell r="G96">
            <v>44</v>
          </cell>
          <cell r="H96">
            <v>33</v>
          </cell>
          <cell r="I96">
            <v>79</v>
          </cell>
          <cell r="J96">
            <v>140</v>
          </cell>
          <cell r="K96">
            <v>123</v>
          </cell>
        </row>
        <row r="97">
          <cell r="E97" t="str">
            <v>БН_ПРСФ_СКВ</v>
          </cell>
          <cell r="F97">
            <v>24</v>
          </cell>
          <cell r="G97">
            <v>24</v>
          </cell>
          <cell r="H97">
            <v>19</v>
          </cell>
          <cell r="I97">
            <v>48</v>
          </cell>
          <cell r="J97">
            <v>54</v>
          </cell>
          <cell r="K97">
            <v>72</v>
          </cell>
        </row>
        <row r="98">
          <cell r="E98" t="str">
            <v>БН_КРСП_СКВ</v>
          </cell>
          <cell r="F98">
            <v>1</v>
          </cell>
          <cell r="G98">
            <v>1</v>
          </cell>
          <cell r="H98">
            <v>1</v>
          </cell>
          <cell r="I98">
            <v>1</v>
          </cell>
          <cell r="J98">
            <v>2</v>
          </cell>
          <cell r="K98">
            <v>2</v>
          </cell>
        </row>
        <row r="99">
          <cell r="E99" t="str">
            <v>БН_КРСФ_СКВ</v>
          </cell>
          <cell r="F99">
            <v>2</v>
          </cell>
          <cell r="G99">
            <v>2</v>
          </cell>
          <cell r="H99">
            <v>0</v>
          </cell>
          <cell r="I99">
            <v>0</v>
          </cell>
          <cell r="J99">
            <v>4</v>
          </cell>
          <cell r="K99">
            <v>2</v>
          </cell>
        </row>
        <row r="100">
          <cell r="E100" t="str">
            <v>БН_МЕРП_СКВ</v>
          </cell>
          <cell r="F100">
            <v>45</v>
          </cell>
          <cell r="G100">
            <v>45</v>
          </cell>
          <cell r="H100">
            <v>34</v>
          </cell>
          <cell r="I100">
            <v>80</v>
          </cell>
          <cell r="J100">
            <v>142</v>
          </cell>
          <cell r="K100">
            <v>125</v>
          </cell>
        </row>
        <row r="101">
          <cell r="E101" t="str">
            <v>БН_МЕРФ_СКВ</v>
          </cell>
          <cell r="F101">
            <v>27</v>
          </cell>
          <cell r="G101">
            <v>27</v>
          </cell>
          <cell r="H101">
            <v>20</v>
          </cell>
          <cell r="I101">
            <v>49</v>
          </cell>
          <cell r="J101">
            <v>58</v>
          </cell>
          <cell r="K101">
            <v>76</v>
          </cell>
        </row>
        <row r="102">
          <cell r="E102" t="str">
            <v>БН_СУММ_СКВ</v>
          </cell>
          <cell r="F102" t="str">
            <v>НЕТ</v>
          </cell>
          <cell r="G102">
            <v>5106</v>
          </cell>
          <cell r="H102">
            <v>5062</v>
          </cell>
          <cell r="I102">
            <v>24981</v>
          </cell>
          <cell r="J102">
            <v>30074</v>
          </cell>
          <cell r="K102">
            <v>30087</v>
          </cell>
        </row>
        <row r="103">
          <cell r="E103" t="str">
            <v>БН_ПР_Т</v>
          </cell>
          <cell r="F103">
            <v>158</v>
          </cell>
          <cell r="G103">
            <v>158</v>
          </cell>
          <cell r="H103">
            <v>123</v>
          </cell>
          <cell r="I103">
            <v>325</v>
          </cell>
          <cell r="J103">
            <v>497</v>
          </cell>
          <cell r="K103">
            <v>483</v>
          </cell>
        </row>
        <row r="104">
          <cell r="E104" t="str">
            <v>БН_ПРО_Т</v>
          </cell>
          <cell r="F104">
            <v>1111</v>
          </cell>
          <cell r="G104">
            <v>1111</v>
          </cell>
          <cell r="H104">
            <v>1123</v>
          </cell>
          <cell r="I104">
            <v>5969</v>
          </cell>
          <cell r="J104">
            <v>8251</v>
          </cell>
          <cell r="K104">
            <v>7080</v>
          </cell>
        </row>
        <row r="105">
          <cell r="E105" t="str">
            <v>БН_ОСТМ_Т</v>
          </cell>
          <cell r="F105">
            <v>542</v>
          </cell>
          <cell r="G105">
            <v>542</v>
          </cell>
          <cell r="H105">
            <v>402</v>
          </cell>
          <cell r="I105">
            <v>1212</v>
          </cell>
          <cell r="J105">
            <v>2023</v>
          </cell>
          <cell r="K105">
            <v>1754</v>
          </cell>
        </row>
        <row r="106">
          <cell r="E106" t="str">
            <v>БН_ОСТ_Т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2</v>
          </cell>
          <cell r="K106">
            <v>0</v>
          </cell>
        </row>
        <row r="107">
          <cell r="E107" t="str">
            <v>БН_ООС_Т</v>
          </cell>
          <cell r="F107">
            <v>542</v>
          </cell>
          <cell r="G107">
            <v>542</v>
          </cell>
          <cell r="H107">
            <v>402</v>
          </cell>
          <cell r="I107">
            <v>1212</v>
          </cell>
          <cell r="J107">
            <v>2022</v>
          </cell>
          <cell r="K107">
            <v>1754</v>
          </cell>
        </row>
        <row r="108">
          <cell r="E108" t="str">
            <v>БН_БЕН_Т</v>
          </cell>
          <cell r="F108">
            <v>4992</v>
          </cell>
          <cell r="G108">
            <v>4992</v>
          </cell>
          <cell r="H108">
            <v>4992</v>
          </cell>
          <cell r="I108">
            <v>24960</v>
          </cell>
          <cell r="J108">
            <v>28494</v>
          </cell>
          <cell r="K108">
            <v>29952</v>
          </cell>
        </row>
        <row r="109">
          <cell r="E109" t="str">
            <v>БН_БЕЗ_Т</v>
          </cell>
          <cell r="F109">
            <v>35</v>
          </cell>
          <cell r="G109">
            <v>35</v>
          </cell>
          <cell r="H109">
            <v>15</v>
          </cell>
          <cell r="I109">
            <v>43</v>
          </cell>
          <cell r="J109">
            <v>54</v>
          </cell>
          <cell r="K109">
            <v>78</v>
          </cell>
        </row>
        <row r="110">
          <cell r="E110" t="str">
            <v>БН_БЕО_Т</v>
          </cell>
          <cell r="F110">
            <v>4957</v>
          </cell>
          <cell r="G110">
            <v>4957</v>
          </cell>
          <cell r="H110">
            <v>4977</v>
          </cell>
          <cell r="I110">
            <v>24917</v>
          </cell>
          <cell r="J110">
            <v>28440</v>
          </cell>
          <cell r="K110">
            <v>29874</v>
          </cell>
        </row>
        <row r="111">
          <cell r="E111" t="str">
            <v>БН_ДФ_Т</v>
          </cell>
          <cell r="F111">
            <v>18538</v>
          </cell>
          <cell r="G111">
            <v>18538</v>
          </cell>
          <cell r="H111">
            <v>18621</v>
          </cell>
          <cell r="I111">
            <v>93581</v>
          </cell>
          <cell r="J111">
            <v>114862</v>
          </cell>
          <cell r="K111">
            <v>112119</v>
          </cell>
        </row>
        <row r="112">
          <cell r="E112" t="str">
            <v>БН_НЕР_Т</v>
          </cell>
          <cell r="F112">
            <v>6650</v>
          </cell>
          <cell r="G112">
            <v>6650</v>
          </cell>
          <cell r="H112">
            <v>6542</v>
          </cell>
          <cell r="I112">
            <v>32298</v>
          </cell>
          <cell r="J112">
            <v>39043</v>
          </cell>
          <cell r="K112">
            <v>38948</v>
          </cell>
        </row>
        <row r="113">
          <cell r="E113" t="str">
            <v>БН_КОНС_Т</v>
          </cell>
          <cell r="F113">
            <v>2</v>
          </cell>
          <cell r="G113">
            <v>2</v>
          </cell>
          <cell r="H113">
            <v>0</v>
          </cell>
          <cell r="I113">
            <v>0</v>
          </cell>
          <cell r="J113">
            <v>0</v>
          </cell>
          <cell r="K113">
            <v>2</v>
          </cell>
        </row>
        <row r="114">
          <cell r="E114" t="str">
            <v>БН_КОНО_Т</v>
          </cell>
          <cell r="F114">
            <v>762</v>
          </cell>
          <cell r="G114">
            <v>762</v>
          </cell>
          <cell r="H114">
            <v>762</v>
          </cell>
          <cell r="I114">
            <v>3810</v>
          </cell>
          <cell r="J114">
            <v>4562</v>
          </cell>
          <cell r="K114">
            <v>4572</v>
          </cell>
        </row>
        <row r="115">
          <cell r="E115" t="str">
            <v>БН_ЗАП_Т</v>
          </cell>
          <cell r="F115">
            <v>195</v>
          </cell>
          <cell r="G115">
            <v>195</v>
          </cell>
          <cell r="H115">
            <v>138</v>
          </cell>
          <cell r="I115">
            <v>368</v>
          </cell>
          <cell r="J115">
            <v>563</v>
          </cell>
          <cell r="K115">
            <v>563</v>
          </cell>
        </row>
        <row r="116">
          <cell r="E116" t="str">
            <v>БН_ПРСП_Т</v>
          </cell>
          <cell r="F116">
            <v>464</v>
          </cell>
          <cell r="G116">
            <v>464</v>
          </cell>
          <cell r="H116">
            <v>346</v>
          </cell>
          <cell r="I116">
            <v>814</v>
          </cell>
          <cell r="J116">
            <v>1266</v>
          </cell>
          <cell r="K116">
            <v>1278</v>
          </cell>
        </row>
        <row r="117">
          <cell r="E117" t="str">
            <v>БН_ПРСФ_Т</v>
          </cell>
          <cell r="F117">
            <v>165</v>
          </cell>
          <cell r="G117">
            <v>165</v>
          </cell>
          <cell r="H117">
            <v>136</v>
          </cell>
          <cell r="I117">
            <v>366</v>
          </cell>
          <cell r="J117">
            <v>501</v>
          </cell>
          <cell r="K117">
            <v>531</v>
          </cell>
        </row>
        <row r="118">
          <cell r="E118" t="str">
            <v>БН_КРСП_Т</v>
          </cell>
          <cell r="F118">
            <v>8</v>
          </cell>
          <cell r="G118">
            <v>8</v>
          </cell>
          <cell r="H118">
            <v>8</v>
          </cell>
          <cell r="I118">
            <v>8</v>
          </cell>
          <cell r="J118">
            <v>21</v>
          </cell>
          <cell r="K118">
            <v>16</v>
          </cell>
        </row>
        <row r="119">
          <cell r="E119" t="str">
            <v>БН_КРСФ_Т</v>
          </cell>
          <cell r="F119">
            <v>20</v>
          </cell>
          <cell r="G119">
            <v>20</v>
          </cell>
          <cell r="H119">
            <v>0</v>
          </cell>
          <cell r="I119">
            <v>0</v>
          </cell>
          <cell r="J119">
            <v>62</v>
          </cell>
          <cell r="K119">
            <v>20</v>
          </cell>
        </row>
        <row r="120">
          <cell r="E120" t="str">
            <v>БН_МЕРП_Т</v>
          </cell>
          <cell r="F120">
            <v>472</v>
          </cell>
          <cell r="G120">
            <v>472</v>
          </cell>
          <cell r="H120">
            <v>354</v>
          </cell>
          <cell r="I120">
            <v>822</v>
          </cell>
          <cell r="J120">
            <v>1287</v>
          </cell>
          <cell r="K120">
            <v>1294</v>
          </cell>
        </row>
        <row r="121">
          <cell r="E121" t="str">
            <v>БН_МЕРФ_Т</v>
          </cell>
          <cell r="F121">
            <v>195</v>
          </cell>
          <cell r="G121">
            <v>195</v>
          </cell>
          <cell r="H121">
            <v>138</v>
          </cell>
          <cell r="I121">
            <v>368</v>
          </cell>
          <cell r="J121">
            <v>563</v>
          </cell>
          <cell r="K121">
            <v>563</v>
          </cell>
        </row>
        <row r="122">
          <cell r="E122" t="str">
            <v>БН_СУММ_Т</v>
          </cell>
          <cell r="F122" t="str">
            <v>НЕТ</v>
          </cell>
          <cell r="G122">
            <v>27471</v>
          </cell>
          <cell r="H122">
            <v>27045</v>
          </cell>
          <cell r="I122">
            <v>132435</v>
          </cell>
          <cell r="J122">
            <v>162730</v>
          </cell>
          <cell r="K122">
            <v>159906</v>
          </cell>
        </row>
        <row r="123">
          <cell r="E123" t="str">
            <v>УН_ПР_СКВ</v>
          </cell>
          <cell r="F123">
            <v>2</v>
          </cell>
          <cell r="G123">
            <v>2</v>
          </cell>
          <cell r="H123">
            <v>0</v>
          </cell>
          <cell r="I123">
            <v>0</v>
          </cell>
          <cell r="J123">
            <v>0</v>
          </cell>
          <cell r="K123">
            <v>2</v>
          </cell>
        </row>
        <row r="124">
          <cell r="E124" t="str">
            <v>УН_ПРО_СКВ</v>
          </cell>
          <cell r="F124">
            <v>18</v>
          </cell>
          <cell r="G124">
            <v>18</v>
          </cell>
          <cell r="H124">
            <v>20</v>
          </cell>
          <cell r="I124">
            <v>100</v>
          </cell>
          <cell r="J124">
            <v>84</v>
          </cell>
          <cell r="K124">
            <v>118</v>
          </cell>
        </row>
        <row r="125">
          <cell r="E125" t="str">
            <v>УН_ОСТМ_СКВ</v>
          </cell>
          <cell r="F125">
            <v>10</v>
          </cell>
          <cell r="G125">
            <v>10</v>
          </cell>
          <cell r="H125">
            <v>7</v>
          </cell>
          <cell r="I125">
            <v>17</v>
          </cell>
          <cell r="J125">
            <v>36</v>
          </cell>
          <cell r="K125">
            <v>27</v>
          </cell>
        </row>
        <row r="126">
          <cell r="E126" t="str">
            <v>УН_ОСТ_СКВ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2</v>
          </cell>
        </row>
        <row r="127">
          <cell r="E127" t="str">
            <v>УН_ООС_СКВ</v>
          </cell>
          <cell r="F127">
            <v>9</v>
          </cell>
          <cell r="G127">
            <v>9</v>
          </cell>
          <cell r="H127">
            <v>6</v>
          </cell>
          <cell r="I127">
            <v>16</v>
          </cell>
          <cell r="J127">
            <v>36</v>
          </cell>
          <cell r="K127">
            <v>25</v>
          </cell>
        </row>
        <row r="128">
          <cell r="E128" t="str">
            <v>УН_БЕН_СКВ</v>
          </cell>
          <cell r="F128">
            <v>151</v>
          </cell>
          <cell r="G128">
            <v>151</v>
          </cell>
          <cell r="H128">
            <v>151</v>
          </cell>
          <cell r="I128">
            <v>755</v>
          </cell>
          <cell r="J128">
            <v>882</v>
          </cell>
          <cell r="K128">
            <v>906</v>
          </cell>
        </row>
        <row r="129">
          <cell r="E129" t="str">
            <v>УН_БЕЗ_СКВ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</v>
          </cell>
          <cell r="K129">
            <v>0</v>
          </cell>
        </row>
        <row r="130">
          <cell r="E130" t="str">
            <v>УН_БЕО_СКВ</v>
          </cell>
          <cell r="F130">
            <v>151</v>
          </cell>
          <cell r="G130">
            <v>151</v>
          </cell>
          <cell r="H130">
            <v>151</v>
          </cell>
          <cell r="I130">
            <v>755</v>
          </cell>
          <cell r="J130">
            <v>879</v>
          </cell>
          <cell r="K130">
            <v>906</v>
          </cell>
        </row>
        <row r="131">
          <cell r="E131" t="str">
            <v>УН_ДФ_СКВ</v>
          </cell>
          <cell r="F131">
            <v>476</v>
          </cell>
          <cell r="G131">
            <v>476</v>
          </cell>
          <cell r="H131">
            <v>477</v>
          </cell>
          <cell r="I131">
            <v>2399</v>
          </cell>
          <cell r="J131">
            <v>2919</v>
          </cell>
          <cell r="K131">
            <v>2875</v>
          </cell>
        </row>
        <row r="132">
          <cell r="E132" t="str">
            <v>УН_НЕР_СКВ</v>
          </cell>
          <cell r="F132">
            <v>185</v>
          </cell>
          <cell r="G132">
            <v>185</v>
          </cell>
          <cell r="H132">
            <v>184</v>
          </cell>
          <cell r="I132">
            <v>906</v>
          </cell>
          <cell r="J132">
            <v>1041</v>
          </cell>
          <cell r="K132">
            <v>1091</v>
          </cell>
        </row>
        <row r="133">
          <cell r="E133" t="str">
            <v>УН_КОНС_СКВ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E134" t="str">
            <v>УН_КОНО_СКВ</v>
          </cell>
          <cell r="F134">
            <v>153</v>
          </cell>
          <cell r="G134">
            <v>153</v>
          </cell>
          <cell r="H134">
            <v>153</v>
          </cell>
          <cell r="I134">
            <v>765</v>
          </cell>
          <cell r="J134">
            <v>918</v>
          </cell>
          <cell r="K134">
            <v>918</v>
          </cell>
        </row>
        <row r="135">
          <cell r="E135" t="str">
            <v>УН_ЗАП_СКВ</v>
          </cell>
          <cell r="F135">
            <v>3</v>
          </cell>
          <cell r="G135">
            <v>3</v>
          </cell>
          <cell r="H135">
            <v>1</v>
          </cell>
          <cell r="I135">
            <v>1</v>
          </cell>
          <cell r="J135">
            <v>3</v>
          </cell>
          <cell r="K135">
            <v>4</v>
          </cell>
        </row>
        <row r="136">
          <cell r="E136" t="str">
            <v>УН_ПРСП_СКВ</v>
          </cell>
          <cell r="F136">
            <v>7</v>
          </cell>
          <cell r="G136">
            <v>7</v>
          </cell>
          <cell r="H136">
            <v>6</v>
          </cell>
          <cell r="I136">
            <v>18</v>
          </cell>
          <cell r="J136">
            <v>21</v>
          </cell>
          <cell r="K136">
            <v>25</v>
          </cell>
        </row>
        <row r="137">
          <cell r="E137" t="str">
            <v>УН_ПРСФ_СКВ</v>
          </cell>
          <cell r="F137">
            <v>3</v>
          </cell>
          <cell r="G137">
            <v>3</v>
          </cell>
          <cell r="H137">
            <v>1</v>
          </cell>
          <cell r="I137">
            <v>1</v>
          </cell>
          <cell r="J137">
            <v>3</v>
          </cell>
          <cell r="K137">
            <v>4</v>
          </cell>
        </row>
        <row r="138">
          <cell r="E138" t="str">
            <v>УН_КРСП_СКВ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E139" t="str">
            <v>УН_КРСФ_СКВ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E140" t="str">
            <v>УН_МЕРП_СКВ</v>
          </cell>
          <cell r="F140">
            <v>7</v>
          </cell>
          <cell r="G140">
            <v>7</v>
          </cell>
          <cell r="H140">
            <v>6</v>
          </cell>
          <cell r="I140">
            <v>18</v>
          </cell>
          <cell r="J140">
            <v>23</v>
          </cell>
          <cell r="K140">
            <v>25</v>
          </cell>
        </row>
        <row r="141">
          <cell r="E141" t="str">
            <v>УН_МЕРФ_СКВ</v>
          </cell>
          <cell r="F141">
            <v>3</v>
          </cell>
          <cell r="G141">
            <v>3</v>
          </cell>
          <cell r="H141">
            <v>1</v>
          </cell>
          <cell r="I141">
            <v>1</v>
          </cell>
          <cell r="J141">
            <v>3</v>
          </cell>
          <cell r="K141">
            <v>4</v>
          </cell>
        </row>
        <row r="142">
          <cell r="E142" t="str">
            <v>УН_СУММ_СКВ</v>
          </cell>
          <cell r="F142" t="str">
            <v>НЕТ</v>
          </cell>
          <cell r="G142">
            <v>837</v>
          </cell>
          <cell r="H142">
            <v>829</v>
          </cell>
          <cell r="I142">
            <v>4109</v>
          </cell>
          <cell r="J142">
            <v>4931</v>
          </cell>
          <cell r="K142">
            <v>4946</v>
          </cell>
        </row>
        <row r="143">
          <cell r="E143" t="str">
            <v>УН_ПР_Т</v>
          </cell>
          <cell r="F143">
            <v>11</v>
          </cell>
          <cell r="G143">
            <v>11</v>
          </cell>
          <cell r="H143">
            <v>0</v>
          </cell>
          <cell r="I143">
            <v>0</v>
          </cell>
          <cell r="J143">
            <v>0</v>
          </cell>
          <cell r="K143">
            <v>11</v>
          </cell>
        </row>
        <row r="144">
          <cell r="E144" t="str">
            <v>УН_ПРО_Т</v>
          </cell>
          <cell r="F144">
            <v>112</v>
          </cell>
          <cell r="G144">
            <v>112</v>
          </cell>
          <cell r="H144">
            <v>123</v>
          </cell>
          <cell r="I144">
            <v>615</v>
          </cell>
          <cell r="J144">
            <v>702</v>
          </cell>
          <cell r="K144">
            <v>727</v>
          </cell>
        </row>
        <row r="145">
          <cell r="E145" t="str">
            <v>УН_ОСТМ_Т</v>
          </cell>
          <cell r="F145">
            <v>51</v>
          </cell>
          <cell r="G145">
            <v>51</v>
          </cell>
          <cell r="H145">
            <v>28</v>
          </cell>
          <cell r="I145">
            <v>66</v>
          </cell>
          <cell r="J145">
            <v>229</v>
          </cell>
          <cell r="K145">
            <v>117</v>
          </cell>
        </row>
        <row r="146">
          <cell r="E146" t="str">
            <v>УН_ОСТ_Т</v>
          </cell>
          <cell r="F146">
            <v>6</v>
          </cell>
          <cell r="G146">
            <v>6</v>
          </cell>
          <cell r="H146">
            <v>6</v>
          </cell>
          <cell r="I146">
            <v>6</v>
          </cell>
          <cell r="J146">
            <v>0</v>
          </cell>
          <cell r="K146">
            <v>12</v>
          </cell>
        </row>
        <row r="147">
          <cell r="E147" t="str">
            <v>УН_ООС_Т</v>
          </cell>
          <cell r="F147">
            <v>45</v>
          </cell>
          <cell r="G147">
            <v>45</v>
          </cell>
          <cell r="H147">
            <v>22</v>
          </cell>
          <cell r="I147">
            <v>60</v>
          </cell>
          <cell r="J147">
            <v>229</v>
          </cell>
          <cell r="K147">
            <v>105</v>
          </cell>
        </row>
        <row r="148">
          <cell r="E148" t="str">
            <v>УН_БЕН_Т</v>
          </cell>
          <cell r="F148">
            <v>241.7</v>
          </cell>
          <cell r="G148">
            <v>241.7</v>
          </cell>
          <cell r="H148">
            <v>241.7</v>
          </cell>
          <cell r="I148">
            <v>1208.5</v>
          </cell>
          <cell r="J148">
            <v>1272</v>
          </cell>
          <cell r="K148">
            <v>1450.2</v>
          </cell>
        </row>
        <row r="149">
          <cell r="E149" t="str">
            <v>УН_БЕЗ_Т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3</v>
          </cell>
          <cell r="K149">
            <v>0</v>
          </cell>
        </row>
        <row r="150">
          <cell r="E150" t="str">
            <v>УН_БЕО_Т</v>
          </cell>
          <cell r="F150">
            <v>241.7</v>
          </cell>
          <cell r="G150">
            <v>241.7</v>
          </cell>
          <cell r="H150">
            <v>241.7</v>
          </cell>
          <cell r="I150">
            <v>1208.5</v>
          </cell>
          <cell r="J150">
            <v>1268.0999999999999</v>
          </cell>
          <cell r="K150">
            <v>1450.2</v>
          </cell>
        </row>
        <row r="151">
          <cell r="E151" t="str">
            <v>УН_ДФ_Т</v>
          </cell>
          <cell r="F151">
            <v>4179</v>
          </cell>
          <cell r="G151">
            <v>4179</v>
          </cell>
          <cell r="H151">
            <v>4191</v>
          </cell>
          <cell r="I151">
            <v>21005</v>
          </cell>
          <cell r="J151">
            <v>25436</v>
          </cell>
          <cell r="K151">
            <v>25184</v>
          </cell>
        </row>
        <row r="152">
          <cell r="E152" t="str">
            <v>УН_НЕР_Т</v>
          </cell>
          <cell r="F152">
            <v>398.7</v>
          </cell>
          <cell r="G152">
            <v>398.7</v>
          </cell>
          <cell r="H152">
            <v>386.7</v>
          </cell>
          <cell r="I152">
            <v>1883.5</v>
          </cell>
          <cell r="J152">
            <v>2199.1</v>
          </cell>
          <cell r="K152">
            <v>2282.1999999999998</v>
          </cell>
        </row>
        <row r="153">
          <cell r="E153" t="str">
            <v>УН_КОНС_Т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E154" t="str">
            <v>УН_КОНО_Т</v>
          </cell>
          <cell r="F154">
            <v>100</v>
          </cell>
          <cell r="G154">
            <v>100</v>
          </cell>
          <cell r="H154">
            <v>100</v>
          </cell>
          <cell r="I154">
            <v>500</v>
          </cell>
          <cell r="J154">
            <v>600</v>
          </cell>
          <cell r="K154">
            <v>600</v>
          </cell>
        </row>
        <row r="155">
          <cell r="E155" t="str">
            <v>УН_ЗАП_Т</v>
          </cell>
          <cell r="F155">
            <v>17</v>
          </cell>
          <cell r="G155">
            <v>17</v>
          </cell>
          <cell r="H155">
            <v>6</v>
          </cell>
          <cell r="I155">
            <v>6</v>
          </cell>
          <cell r="J155">
            <v>3</v>
          </cell>
          <cell r="K155">
            <v>23</v>
          </cell>
        </row>
        <row r="156">
          <cell r="E156" t="str">
            <v>УН_ПРСП_Т</v>
          </cell>
          <cell r="F156">
            <v>67</v>
          </cell>
          <cell r="G156">
            <v>67</v>
          </cell>
          <cell r="H156">
            <v>55</v>
          </cell>
          <cell r="I156">
            <v>161</v>
          </cell>
          <cell r="J156">
            <v>218</v>
          </cell>
          <cell r="K156">
            <v>228</v>
          </cell>
        </row>
        <row r="157">
          <cell r="E157" t="str">
            <v>УН_ПРСФ_Т</v>
          </cell>
          <cell r="F157">
            <v>17</v>
          </cell>
          <cell r="G157">
            <v>17</v>
          </cell>
          <cell r="H157">
            <v>6</v>
          </cell>
          <cell r="I157">
            <v>6</v>
          </cell>
          <cell r="J157">
            <v>3</v>
          </cell>
          <cell r="K157">
            <v>23</v>
          </cell>
        </row>
        <row r="158">
          <cell r="E158" t="str">
            <v>УН_КРСП_Т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E159" t="str">
            <v>УН_КРСФ_Т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E160" t="str">
            <v>УН_МЕРП_Т</v>
          </cell>
          <cell r="F160">
            <v>67</v>
          </cell>
          <cell r="G160">
            <v>67</v>
          </cell>
          <cell r="H160">
            <v>55</v>
          </cell>
          <cell r="I160">
            <v>161</v>
          </cell>
          <cell r="J160">
            <v>268</v>
          </cell>
          <cell r="K160">
            <v>228</v>
          </cell>
        </row>
        <row r="161">
          <cell r="E161" t="str">
            <v>УН_МЕРФ_Т</v>
          </cell>
          <cell r="F161">
            <v>17</v>
          </cell>
          <cell r="G161">
            <v>17</v>
          </cell>
          <cell r="H161">
            <v>6</v>
          </cell>
          <cell r="I161">
            <v>6</v>
          </cell>
          <cell r="J161">
            <v>3</v>
          </cell>
          <cell r="K161">
            <v>23</v>
          </cell>
        </row>
        <row r="162">
          <cell r="E162" t="str">
            <v>УН_СУММ_Т</v>
          </cell>
          <cell r="F162" t="str">
            <v>НЕТ</v>
          </cell>
          <cell r="G162">
            <v>4862.7</v>
          </cell>
          <cell r="H162">
            <v>4805.7</v>
          </cell>
          <cell r="I162">
            <v>23728.5</v>
          </cell>
          <cell r="J162">
            <v>28730.1</v>
          </cell>
          <cell r="K162">
            <v>28591.200000000001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>
        <row r="3">
          <cell r="B3" t="str">
            <v>НН</v>
          </cell>
          <cell r="C3" t="str">
            <v>ННП</v>
          </cell>
        </row>
        <row r="4">
          <cell r="B4" t="str">
            <v>СН</v>
          </cell>
          <cell r="C4" t="str">
            <v>СНГДУ-1</v>
          </cell>
        </row>
        <row r="5">
          <cell r="B5" t="str">
            <v>БН</v>
          </cell>
          <cell r="C5" t="str">
            <v>СНГДУ-2</v>
          </cell>
        </row>
        <row r="6">
          <cell r="B6" t="str">
            <v>УН</v>
          </cell>
          <cell r="C6" t="str">
            <v>УНП-3</v>
          </cell>
        </row>
        <row r="7">
          <cell r="B7" t="str">
            <v>ННП</v>
          </cell>
          <cell r="C7" t="str">
            <v>ННП</v>
          </cell>
        </row>
        <row r="8">
          <cell r="B8" t="str">
            <v>СНГ</v>
          </cell>
          <cell r="C8" t="str">
            <v>Самотлорнефтегаз</v>
          </cell>
        </row>
      </sheetData>
      <sheetData sheetId="15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-8"/>
      <sheetName val="Techreg format"/>
      <sheetName val="Techreg format-8т"/>
      <sheetName val="изм"/>
      <sheetName val="изм-0603"/>
      <sheetName val="изм-0603 (2)"/>
      <sheetName val="булг"/>
      <sheetName val="график 38"/>
      <sheetName val="отчет к план гр.37"/>
      <sheetName val="отчет к граф.37"/>
      <sheetName val="дин"/>
      <sheetName val="режим"/>
      <sheetName val="техкат"/>
      <sheetName val="быстр.расч.глушен."/>
      <sheetName val="скв"/>
      <sheetName val="Лист1 (2)"/>
      <sheetName val="скв. под ПРС"/>
      <sheetName val="Расчет глушения"/>
      <sheetName val="отчёт к графику 36"/>
      <sheetName val="отчёт к графику 35"/>
      <sheetName val="отчёт к графику 34"/>
      <sheetName val="отчет к графику 33"/>
      <sheetName val="отчёт к графику 32"/>
      <sheetName val="отчёт к графику 31"/>
      <sheetName val="отчет к граф.30"/>
      <sheetName val="отчет к граф.29"/>
      <sheetName val="отчет к графику 28"/>
      <sheetName val="ИМПОР"/>
      <sheetName val="дебит"/>
      <sheetName val="ГТИ"/>
      <sheetName val="спр"/>
      <sheetName val="глуш"/>
      <sheetName val="ЭЦН"/>
      <sheetName val="ШГН"/>
      <sheetName val="ОСН"/>
      <sheetName val="График-автом"/>
      <sheetName val="График (2)"/>
      <sheetName val="Технологические режимы"/>
      <sheetName val="ввод из БД 2006г."/>
      <sheetName val="Свод"/>
      <sheetName val="Буфер"/>
      <sheetName val="Прирост от ГТМ"/>
      <sheetName val="Режим работы скважины"/>
    </sheetNames>
    <sheetDataSet>
      <sheetData sheetId="0" refreshError="1">
        <row r="13">
          <cell r="A13">
            <v>1</v>
          </cell>
        </row>
        <row r="14">
          <cell r="A14">
            <v>2</v>
          </cell>
        </row>
        <row r="15">
          <cell r="A15">
            <v>3</v>
          </cell>
        </row>
        <row r="16">
          <cell r="A16">
            <v>4</v>
          </cell>
        </row>
        <row r="17">
          <cell r="A17">
            <v>5</v>
          </cell>
        </row>
        <row r="18">
          <cell r="A18">
            <v>6</v>
          </cell>
        </row>
        <row r="19">
          <cell r="A19">
            <v>7</v>
          </cell>
        </row>
        <row r="20">
          <cell r="A20">
            <v>8</v>
          </cell>
        </row>
        <row r="21">
          <cell r="A21">
            <v>9</v>
          </cell>
        </row>
        <row r="22">
          <cell r="A22">
            <v>10</v>
          </cell>
        </row>
        <row r="23">
          <cell r="A23">
            <v>11</v>
          </cell>
        </row>
        <row r="24">
          <cell r="A24">
            <v>12</v>
          </cell>
        </row>
        <row r="25">
          <cell r="A25">
            <v>13</v>
          </cell>
        </row>
        <row r="26">
          <cell r="A26">
            <v>14</v>
          </cell>
        </row>
        <row r="27">
          <cell r="A27">
            <v>15</v>
          </cell>
        </row>
        <row r="28">
          <cell r="A28">
            <v>16</v>
          </cell>
        </row>
        <row r="29">
          <cell r="A29">
            <v>17</v>
          </cell>
        </row>
        <row r="30">
          <cell r="A30">
            <v>18</v>
          </cell>
        </row>
        <row r="31">
          <cell r="A31">
            <v>19</v>
          </cell>
        </row>
        <row r="32">
          <cell r="A32">
            <v>20</v>
          </cell>
        </row>
        <row r="33">
          <cell r="A33">
            <v>21</v>
          </cell>
        </row>
        <row r="34">
          <cell r="A34">
            <v>22</v>
          </cell>
        </row>
        <row r="35">
          <cell r="A35">
            <v>23</v>
          </cell>
        </row>
        <row r="36">
          <cell r="A36">
            <v>24</v>
          </cell>
        </row>
        <row r="37">
          <cell r="A37">
            <v>25</v>
          </cell>
        </row>
        <row r="38">
          <cell r="A38">
            <v>26</v>
          </cell>
        </row>
        <row r="39">
          <cell r="A39">
            <v>27</v>
          </cell>
        </row>
        <row r="40">
          <cell r="A40">
            <v>28</v>
          </cell>
        </row>
        <row r="41">
          <cell r="A41">
            <v>29</v>
          </cell>
        </row>
        <row r="42">
          <cell r="A42">
            <v>30</v>
          </cell>
        </row>
        <row r="43">
          <cell r="A43">
            <v>31</v>
          </cell>
        </row>
        <row r="44">
          <cell r="A44">
            <v>32</v>
          </cell>
        </row>
        <row r="45">
          <cell r="A45">
            <v>33</v>
          </cell>
        </row>
        <row r="46">
          <cell r="A46">
            <v>34</v>
          </cell>
        </row>
        <row r="47">
          <cell r="A47">
            <v>35</v>
          </cell>
        </row>
        <row r="48">
          <cell r="A48">
            <v>36</v>
          </cell>
        </row>
        <row r="49">
          <cell r="A49">
            <v>37</v>
          </cell>
        </row>
        <row r="50">
          <cell r="A50">
            <v>38</v>
          </cell>
        </row>
        <row r="51">
          <cell r="A51">
            <v>39</v>
          </cell>
        </row>
        <row r="52">
          <cell r="A52">
            <v>40</v>
          </cell>
        </row>
        <row r="53">
          <cell r="A53">
            <v>41</v>
          </cell>
        </row>
        <row r="54">
          <cell r="A54">
            <v>42</v>
          </cell>
        </row>
        <row r="55">
          <cell r="A55">
            <v>43</v>
          </cell>
        </row>
        <row r="56">
          <cell r="A56">
            <v>44</v>
          </cell>
        </row>
        <row r="57">
          <cell r="A57">
            <v>45</v>
          </cell>
        </row>
        <row r="58">
          <cell r="A58">
            <v>46</v>
          </cell>
        </row>
        <row r="59">
          <cell r="A59">
            <v>47</v>
          </cell>
        </row>
        <row r="60">
          <cell r="A60">
            <v>48</v>
          </cell>
        </row>
        <row r="61">
          <cell r="A61">
            <v>49</v>
          </cell>
        </row>
        <row r="62">
          <cell r="A62">
            <v>50</v>
          </cell>
        </row>
        <row r="63">
          <cell r="A63">
            <v>51</v>
          </cell>
        </row>
        <row r="64">
          <cell r="A64">
            <v>52</v>
          </cell>
        </row>
        <row r="65">
          <cell r="A65">
            <v>53</v>
          </cell>
        </row>
        <row r="66">
          <cell r="A66">
            <v>54</v>
          </cell>
        </row>
        <row r="67">
          <cell r="A67">
            <v>55</v>
          </cell>
        </row>
        <row r="68">
          <cell r="A68">
            <v>56</v>
          </cell>
        </row>
        <row r="69">
          <cell r="A69">
            <v>57</v>
          </cell>
        </row>
        <row r="70">
          <cell r="A70">
            <v>58</v>
          </cell>
        </row>
        <row r="71">
          <cell r="A71">
            <v>59</v>
          </cell>
        </row>
        <row r="72">
          <cell r="A72">
            <v>60</v>
          </cell>
        </row>
        <row r="73">
          <cell r="A73">
            <v>61</v>
          </cell>
        </row>
        <row r="74">
          <cell r="A74">
            <v>62</v>
          </cell>
        </row>
        <row r="75">
          <cell r="A75">
            <v>63</v>
          </cell>
        </row>
        <row r="76">
          <cell r="A76">
            <v>64</v>
          </cell>
        </row>
        <row r="77">
          <cell r="A77">
            <v>65</v>
          </cell>
        </row>
        <row r="78">
          <cell r="A78">
            <v>66</v>
          </cell>
        </row>
        <row r="79">
          <cell r="A79">
            <v>67</v>
          </cell>
        </row>
        <row r="80">
          <cell r="A80">
            <v>68</v>
          </cell>
        </row>
        <row r="81">
          <cell r="A81">
            <v>69</v>
          </cell>
        </row>
        <row r="82">
          <cell r="A82">
            <v>70</v>
          </cell>
        </row>
        <row r="83">
          <cell r="A83">
            <v>71</v>
          </cell>
        </row>
        <row r="84">
          <cell r="A84">
            <v>72</v>
          </cell>
        </row>
        <row r="85">
          <cell r="A85">
            <v>73</v>
          </cell>
        </row>
        <row r="86">
          <cell r="A86">
            <v>74</v>
          </cell>
        </row>
        <row r="87">
          <cell r="A87">
            <v>75</v>
          </cell>
        </row>
        <row r="88">
          <cell r="A88">
            <v>76</v>
          </cell>
        </row>
        <row r="89">
          <cell r="A89">
            <v>77</v>
          </cell>
        </row>
        <row r="90">
          <cell r="A90">
            <v>78</v>
          </cell>
        </row>
        <row r="91">
          <cell r="A91">
            <v>79</v>
          </cell>
        </row>
        <row r="92">
          <cell r="A92">
            <v>80</v>
          </cell>
        </row>
        <row r="93">
          <cell r="A93">
            <v>81</v>
          </cell>
        </row>
        <row r="94">
          <cell r="A94">
            <v>82</v>
          </cell>
        </row>
        <row r="95">
          <cell r="A95">
            <v>83</v>
          </cell>
        </row>
        <row r="96">
          <cell r="A96">
            <v>84</v>
          </cell>
        </row>
        <row r="97">
          <cell r="A97">
            <v>85</v>
          </cell>
        </row>
        <row r="98">
          <cell r="A98">
            <v>86</v>
          </cell>
        </row>
        <row r="99">
          <cell r="A99">
            <v>87</v>
          </cell>
        </row>
        <row r="100">
          <cell r="A100">
            <v>88</v>
          </cell>
        </row>
        <row r="101">
          <cell r="A101">
            <v>89</v>
          </cell>
        </row>
        <row r="102">
          <cell r="A102">
            <v>90</v>
          </cell>
        </row>
        <row r="103">
          <cell r="A103">
            <v>91</v>
          </cell>
        </row>
        <row r="104">
          <cell r="A104">
            <v>92</v>
          </cell>
        </row>
        <row r="105">
          <cell r="A105">
            <v>93</v>
          </cell>
        </row>
        <row r="106">
          <cell r="A106">
            <v>94</v>
          </cell>
        </row>
        <row r="107">
          <cell r="A107">
            <v>95</v>
          </cell>
        </row>
        <row r="108">
          <cell r="A108">
            <v>96</v>
          </cell>
        </row>
        <row r="109">
          <cell r="A109">
            <v>97</v>
          </cell>
        </row>
        <row r="110">
          <cell r="A110">
            <v>98</v>
          </cell>
        </row>
        <row r="111">
          <cell r="A111">
            <v>99</v>
          </cell>
        </row>
        <row r="112">
          <cell r="A112">
            <v>100</v>
          </cell>
        </row>
        <row r="113">
          <cell r="A113">
            <v>101</v>
          </cell>
        </row>
        <row r="114">
          <cell r="A114">
            <v>102</v>
          </cell>
        </row>
        <row r="115">
          <cell r="A115">
            <v>103</v>
          </cell>
        </row>
        <row r="116">
          <cell r="A116">
            <v>104</v>
          </cell>
        </row>
        <row r="117">
          <cell r="A117">
            <v>105</v>
          </cell>
        </row>
        <row r="118">
          <cell r="A118">
            <v>106</v>
          </cell>
        </row>
        <row r="119">
          <cell r="A119">
            <v>107</v>
          </cell>
        </row>
        <row r="120">
          <cell r="A120">
            <v>108</v>
          </cell>
        </row>
        <row r="121">
          <cell r="A121">
            <v>109</v>
          </cell>
        </row>
        <row r="122">
          <cell r="A122">
            <v>110</v>
          </cell>
        </row>
        <row r="123">
          <cell r="A123">
            <v>111</v>
          </cell>
        </row>
        <row r="124">
          <cell r="A124">
            <v>112</v>
          </cell>
        </row>
        <row r="125">
          <cell r="A125">
            <v>113</v>
          </cell>
        </row>
        <row r="126">
          <cell r="A126">
            <v>114</v>
          </cell>
        </row>
        <row r="127">
          <cell r="A127">
            <v>115</v>
          </cell>
        </row>
        <row r="128">
          <cell r="A128">
            <v>116</v>
          </cell>
        </row>
        <row r="129">
          <cell r="A129">
            <v>117</v>
          </cell>
        </row>
        <row r="130">
          <cell r="A130">
            <v>118</v>
          </cell>
        </row>
        <row r="131">
          <cell r="A131">
            <v>119</v>
          </cell>
        </row>
        <row r="132">
          <cell r="A132">
            <v>120</v>
          </cell>
        </row>
        <row r="133">
          <cell r="A133">
            <v>121</v>
          </cell>
        </row>
        <row r="134">
          <cell r="A134">
            <v>122</v>
          </cell>
        </row>
        <row r="135">
          <cell r="A135">
            <v>123</v>
          </cell>
        </row>
        <row r="136">
          <cell r="A136">
            <v>124</v>
          </cell>
        </row>
        <row r="137">
          <cell r="A137">
            <v>125</v>
          </cell>
        </row>
        <row r="138">
          <cell r="A138">
            <v>126</v>
          </cell>
        </row>
        <row r="139">
          <cell r="A139">
            <v>127</v>
          </cell>
        </row>
        <row r="140">
          <cell r="A140">
            <v>128</v>
          </cell>
        </row>
        <row r="141">
          <cell r="A141">
            <v>129</v>
          </cell>
        </row>
        <row r="142">
          <cell r="A142">
            <v>130</v>
          </cell>
        </row>
        <row r="143">
          <cell r="A143">
            <v>131</v>
          </cell>
        </row>
        <row r="144">
          <cell r="A144">
            <v>132</v>
          </cell>
        </row>
        <row r="145">
          <cell r="A145">
            <v>133</v>
          </cell>
        </row>
        <row r="146">
          <cell r="A146">
            <v>134</v>
          </cell>
        </row>
        <row r="147">
          <cell r="A147">
            <v>135</v>
          </cell>
        </row>
        <row r="148">
          <cell r="A148">
            <v>136</v>
          </cell>
        </row>
        <row r="149">
          <cell r="A149">
            <v>137</v>
          </cell>
        </row>
        <row r="150">
          <cell r="A150">
            <v>138</v>
          </cell>
        </row>
        <row r="151">
          <cell r="A151">
            <v>139</v>
          </cell>
        </row>
        <row r="152">
          <cell r="A152">
            <v>140</v>
          </cell>
        </row>
        <row r="153">
          <cell r="A153">
            <v>141</v>
          </cell>
        </row>
        <row r="154">
          <cell r="A154">
            <v>142</v>
          </cell>
        </row>
        <row r="155">
          <cell r="A155">
            <v>143</v>
          </cell>
        </row>
        <row r="156">
          <cell r="A156">
            <v>144</v>
          </cell>
        </row>
        <row r="157">
          <cell r="A157">
            <v>145</v>
          </cell>
        </row>
        <row r="158">
          <cell r="A158">
            <v>146</v>
          </cell>
        </row>
        <row r="159">
          <cell r="A159">
            <v>147</v>
          </cell>
        </row>
        <row r="160">
          <cell r="A160">
            <v>148</v>
          </cell>
        </row>
        <row r="161">
          <cell r="A161">
            <v>149</v>
          </cell>
        </row>
        <row r="162">
          <cell r="A162">
            <v>150</v>
          </cell>
        </row>
        <row r="163">
          <cell r="A163">
            <v>151</v>
          </cell>
        </row>
        <row r="164">
          <cell r="A164">
            <v>152</v>
          </cell>
        </row>
        <row r="165">
          <cell r="A165">
            <v>153</v>
          </cell>
        </row>
        <row r="166">
          <cell r="A166">
            <v>154</v>
          </cell>
        </row>
        <row r="167">
          <cell r="A167">
            <v>155</v>
          </cell>
        </row>
        <row r="168">
          <cell r="A168">
            <v>156</v>
          </cell>
        </row>
        <row r="169">
          <cell r="A169">
            <v>157</v>
          </cell>
        </row>
        <row r="170">
          <cell r="A170">
            <v>158</v>
          </cell>
        </row>
        <row r="171">
          <cell r="A171">
            <v>159</v>
          </cell>
        </row>
        <row r="172">
          <cell r="A172">
            <v>160</v>
          </cell>
        </row>
        <row r="173">
          <cell r="A173">
            <v>161</v>
          </cell>
        </row>
        <row r="174">
          <cell r="A174">
            <v>162</v>
          </cell>
        </row>
        <row r="175">
          <cell r="A175">
            <v>163</v>
          </cell>
        </row>
        <row r="176">
          <cell r="A176">
            <v>164</v>
          </cell>
        </row>
        <row r="177">
          <cell r="A177">
            <v>165</v>
          </cell>
        </row>
        <row r="178">
          <cell r="A178">
            <v>166</v>
          </cell>
        </row>
        <row r="179">
          <cell r="A179">
            <v>167</v>
          </cell>
        </row>
        <row r="180">
          <cell r="A180">
            <v>168</v>
          </cell>
        </row>
        <row r="181">
          <cell r="A181">
            <v>169</v>
          </cell>
        </row>
        <row r="182">
          <cell r="A182">
            <v>170</v>
          </cell>
        </row>
        <row r="183">
          <cell r="A183">
            <v>171</v>
          </cell>
        </row>
        <row r="184">
          <cell r="A184">
            <v>172</v>
          </cell>
        </row>
        <row r="185">
          <cell r="A185">
            <v>173</v>
          </cell>
        </row>
        <row r="186">
          <cell r="A186">
            <v>174</v>
          </cell>
        </row>
        <row r="187">
          <cell r="A187">
            <v>175</v>
          </cell>
        </row>
        <row r="188">
          <cell r="A188">
            <v>176</v>
          </cell>
        </row>
        <row r="189">
          <cell r="A189">
            <v>177</v>
          </cell>
        </row>
        <row r="190">
          <cell r="A190">
            <v>178</v>
          </cell>
        </row>
        <row r="191">
          <cell r="A191">
            <v>179</v>
          </cell>
        </row>
        <row r="192">
          <cell r="A192">
            <v>180</v>
          </cell>
        </row>
        <row r="193">
          <cell r="A193">
            <v>181</v>
          </cell>
        </row>
        <row r="194">
          <cell r="A194">
            <v>182</v>
          </cell>
        </row>
        <row r="195">
          <cell r="A195">
            <v>183</v>
          </cell>
        </row>
        <row r="196">
          <cell r="A196">
            <v>184</v>
          </cell>
        </row>
        <row r="197">
          <cell r="A197">
            <v>185</v>
          </cell>
        </row>
        <row r="198">
          <cell r="A198">
            <v>186</v>
          </cell>
        </row>
        <row r="199">
          <cell r="A199">
            <v>187</v>
          </cell>
        </row>
        <row r="200">
          <cell r="A200">
            <v>188</v>
          </cell>
        </row>
        <row r="201">
          <cell r="A201">
            <v>189</v>
          </cell>
        </row>
        <row r="202">
          <cell r="A202">
            <v>190</v>
          </cell>
        </row>
        <row r="203">
          <cell r="A203">
            <v>191</v>
          </cell>
        </row>
        <row r="204">
          <cell r="A204">
            <v>192</v>
          </cell>
        </row>
        <row r="205">
          <cell r="A205">
            <v>193</v>
          </cell>
        </row>
        <row r="206">
          <cell r="A206">
            <v>194</v>
          </cell>
        </row>
        <row r="207">
          <cell r="A207">
            <v>195</v>
          </cell>
        </row>
        <row r="208">
          <cell r="A208">
            <v>196</v>
          </cell>
        </row>
        <row r="209">
          <cell r="A209">
            <v>197</v>
          </cell>
        </row>
        <row r="210">
          <cell r="A210">
            <v>198</v>
          </cell>
        </row>
        <row r="211">
          <cell r="A211">
            <v>199</v>
          </cell>
        </row>
        <row r="212">
          <cell r="A212">
            <v>200</v>
          </cell>
        </row>
        <row r="213">
          <cell r="A213">
            <v>201</v>
          </cell>
        </row>
        <row r="214">
          <cell r="A214">
            <v>202</v>
          </cell>
        </row>
        <row r="215">
          <cell r="A215">
            <v>203</v>
          </cell>
        </row>
        <row r="216">
          <cell r="A216">
            <v>204</v>
          </cell>
        </row>
        <row r="217">
          <cell r="A217">
            <v>205</v>
          </cell>
        </row>
        <row r="218">
          <cell r="A218">
            <v>206</v>
          </cell>
        </row>
        <row r="219">
          <cell r="A219">
            <v>207</v>
          </cell>
        </row>
        <row r="220">
          <cell r="A220">
            <v>208</v>
          </cell>
        </row>
        <row r="221">
          <cell r="A221">
            <v>209</v>
          </cell>
        </row>
        <row r="222">
          <cell r="A222">
            <v>210</v>
          </cell>
        </row>
        <row r="223">
          <cell r="A223">
            <v>211</v>
          </cell>
        </row>
        <row r="224">
          <cell r="A224">
            <v>212</v>
          </cell>
        </row>
        <row r="225">
          <cell r="A225">
            <v>213</v>
          </cell>
        </row>
        <row r="226">
          <cell r="A226">
            <v>214</v>
          </cell>
        </row>
        <row r="227">
          <cell r="A227">
            <v>215</v>
          </cell>
        </row>
        <row r="228">
          <cell r="A228">
            <v>216</v>
          </cell>
        </row>
        <row r="229">
          <cell r="A229">
            <v>217</v>
          </cell>
        </row>
        <row r="230">
          <cell r="A230">
            <v>218</v>
          </cell>
        </row>
        <row r="231">
          <cell r="A231">
            <v>219</v>
          </cell>
        </row>
        <row r="232">
          <cell r="A232">
            <v>220</v>
          </cell>
        </row>
        <row r="233">
          <cell r="A233">
            <v>221</v>
          </cell>
        </row>
        <row r="234">
          <cell r="A234">
            <v>222</v>
          </cell>
        </row>
        <row r="235">
          <cell r="A235">
            <v>223</v>
          </cell>
        </row>
        <row r="236">
          <cell r="A236">
            <v>224</v>
          </cell>
        </row>
        <row r="237">
          <cell r="A237">
            <v>225</v>
          </cell>
        </row>
        <row r="238">
          <cell r="A238">
            <v>226</v>
          </cell>
        </row>
        <row r="239">
          <cell r="A239">
            <v>227</v>
          </cell>
        </row>
        <row r="240">
          <cell r="A240">
            <v>228</v>
          </cell>
        </row>
        <row r="241">
          <cell r="A241">
            <v>229</v>
          </cell>
        </row>
        <row r="242">
          <cell r="A242">
            <v>230</v>
          </cell>
        </row>
        <row r="243">
          <cell r="A243">
            <v>231</v>
          </cell>
        </row>
        <row r="244">
          <cell r="A244">
            <v>232</v>
          </cell>
        </row>
        <row r="245">
          <cell r="A245">
            <v>233</v>
          </cell>
        </row>
        <row r="246">
          <cell r="A246">
            <v>234</v>
          </cell>
        </row>
        <row r="247">
          <cell r="A247">
            <v>235</v>
          </cell>
        </row>
        <row r="248">
          <cell r="A248">
            <v>236</v>
          </cell>
        </row>
        <row r="249">
          <cell r="A249">
            <v>237</v>
          </cell>
        </row>
        <row r="250">
          <cell r="A250">
            <v>238</v>
          </cell>
        </row>
        <row r="251">
          <cell r="A251">
            <v>239</v>
          </cell>
        </row>
        <row r="253">
          <cell r="A253" t="str">
            <v>Всего по фонтанным</v>
          </cell>
        </row>
        <row r="254">
          <cell r="A254" t="str">
            <v>Всего по ЭЦН</v>
          </cell>
        </row>
        <row r="255">
          <cell r="A255" t="str">
            <v>Всего по ШГН</v>
          </cell>
        </row>
        <row r="256">
          <cell r="A256" t="str">
            <v>Всего по ЭДН</v>
          </cell>
        </row>
        <row r="259">
          <cell r="A259" t="str">
            <v>Всего по 1 бригаде</v>
          </cell>
        </row>
        <row r="260">
          <cell r="A260" t="str">
            <v>Всего по 2 бригаде</v>
          </cell>
        </row>
        <row r="261">
          <cell r="A261" t="str">
            <v>Всего по 3 бригаде</v>
          </cell>
        </row>
        <row r="264">
          <cell r="A264" t="str">
            <v>Всего по ДНС-1</v>
          </cell>
        </row>
        <row r="265">
          <cell r="A265" t="str">
            <v>Всего по ДНС-9</v>
          </cell>
        </row>
        <row r="266">
          <cell r="A266" t="str">
            <v>Всего по ДНС-10</v>
          </cell>
        </row>
        <row r="267">
          <cell r="A267" t="str">
            <v>Всего по ДНС-12</v>
          </cell>
        </row>
        <row r="268">
          <cell r="A268" t="str">
            <v>Всего по ДНС-4</v>
          </cell>
        </row>
        <row r="271">
          <cell r="A271" t="str">
            <v>Всего по ЮК-1</v>
          </cell>
        </row>
        <row r="272">
          <cell r="A272" t="str">
            <v>Всего по ЮК-2-9</v>
          </cell>
        </row>
        <row r="273">
          <cell r="A273" t="str">
            <v>Всего по ЮК-10</v>
          </cell>
        </row>
        <row r="274">
          <cell r="A274" t="str">
            <v>Всего по ЮК-10-11</v>
          </cell>
        </row>
        <row r="290">
          <cell r="A290" t="str">
            <v xml:space="preserve">    Мастер бр. ДНГ №</v>
          </cell>
        </row>
        <row r="292">
          <cell r="A292" t="str">
            <v xml:space="preserve">    Мастер бр. ДНГ №</v>
          </cell>
        </row>
        <row r="294">
          <cell r="A294" t="str">
            <v xml:space="preserve">    Мастер бр. ДНГ №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.реж."/>
      <sheetName val="доб"/>
      <sheetName val="изм.по бриг."/>
      <sheetName val="изм"/>
      <sheetName val="01-изм"/>
      <sheetName val="Расчет-01-02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N6" t="str">
            <v>Изменение</v>
          </cell>
        </row>
        <row r="7">
          <cell r="N7" t="str">
            <v>т/с</v>
          </cell>
          <cell r="T7" t="str">
            <v>Примечание (шифр)</v>
          </cell>
        </row>
        <row r="9">
          <cell r="N9">
            <v>0.60000000000000009</v>
          </cell>
          <cell r="T9" t="str">
            <v>по</v>
          </cell>
        </row>
        <row r="10">
          <cell r="N10">
            <v>0</v>
          </cell>
          <cell r="T10">
            <v>0</v>
          </cell>
        </row>
        <row r="11">
          <cell r="N11">
            <v>-1.7999999999999998</v>
          </cell>
          <cell r="T11" t="str">
            <v>вода</v>
          </cell>
        </row>
        <row r="12">
          <cell r="N12">
            <v>0</v>
          </cell>
          <cell r="T12">
            <v>0</v>
          </cell>
        </row>
        <row r="13">
          <cell r="N13">
            <v>0</v>
          </cell>
          <cell r="T13">
            <v>0</v>
          </cell>
        </row>
        <row r="14">
          <cell r="N14">
            <v>2.7</v>
          </cell>
          <cell r="T14" t="str">
            <v>ут.реж.</v>
          </cell>
        </row>
        <row r="15">
          <cell r="N15">
            <v>0.60000000000000009</v>
          </cell>
          <cell r="T15" t="str">
            <v>по</v>
          </cell>
        </row>
        <row r="16">
          <cell r="N16">
            <v>-1.8000000000000007</v>
          </cell>
          <cell r="T16" t="str">
            <v>ут.реж.</v>
          </cell>
        </row>
        <row r="17">
          <cell r="N17">
            <v>0</v>
          </cell>
          <cell r="T17">
            <v>0</v>
          </cell>
        </row>
        <row r="18">
          <cell r="N18">
            <v>-2.1999999999999993</v>
          </cell>
          <cell r="T18" t="str">
            <v>см</v>
          </cell>
        </row>
        <row r="19">
          <cell r="N19">
            <v>-0.20000000000000018</v>
          </cell>
          <cell r="T19">
            <v>0</v>
          </cell>
        </row>
        <row r="20">
          <cell r="N20">
            <v>-1.4000000000000004</v>
          </cell>
          <cell r="T20" t="str">
            <v>ипп</v>
          </cell>
        </row>
        <row r="21">
          <cell r="N21">
            <v>-0.5</v>
          </cell>
          <cell r="T21" t="str">
            <v>ут.реж.</v>
          </cell>
        </row>
        <row r="22">
          <cell r="N22">
            <v>-0.5</v>
          </cell>
          <cell r="T22" t="str">
            <v>ут.реж.</v>
          </cell>
        </row>
        <row r="23">
          <cell r="N23">
            <v>0</v>
          </cell>
          <cell r="T23">
            <v>0</v>
          </cell>
        </row>
        <row r="24">
          <cell r="N24">
            <v>-0.5</v>
          </cell>
          <cell r="T24" t="str">
            <v>по</v>
          </cell>
        </row>
        <row r="25">
          <cell r="N25">
            <v>-1.6999999999999993</v>
          </cell>
          <cell r="T25" t="str">
            <v>вода</v>
          </cell>
        </row>
        <row r="26">
          <cell r="N26">
            <v>-0.30000000000000071</v>
          </cell>
          <cell r="T26">
            <v>0</v>
          </cell>
        </row>
        <row r="27">
          <cell r="N27">
            <v>0.10000000000000053</v>
          </cell>
          <cell r="T27">
            <v>0</v>
          </cell>
        </row>
        <row r="28">
          <cell r="N28">
            <v>3.5000000000000009</v>
          </cell>
          <cell r="T28" t="str">
            <v>прс</v>
          </cell>
        </row>
        <row r="29">
          <cell r="N29">
            <v>-9.9999999999999645E-2</v>
          </cell>
          <cell r="T29">
            <v>0</v>
          </cell>
        </row>
        <row r="30">
          <cell r="N30">
            <v>0</v>
          </cell>
          <cell r="T30">
            <v>0</v>
          </cell>
        </row>
        <row r="31">
          <cell r="N31">
            <v>0</v>
          </cell>
          <cell r="T31">
            <v>0</v>
          </cell>
        </row>
        <row r="32">
          <cell r="N32">
            <v>-0.70000000000000107</v>
          </cell>
          <cell r="T32" t="str">
            <v>ут.реж.</v>
          </cell>
        </row>
        <row r="33">
          <cell r="N33">
            <v>-3.8999999999999995</v>
          </cell>
          <cell r="T33" t="str">
            <v>ипп</v>
          </cell>
        </row>
        <row r="34">
          <cell r="N34">
            <v>-0.69999999999999929</v>
          </cell>
          <cell r="T34" t="str">
            <v>прс</v>
          </cell>
        </row>
        <row r="35">
          <cell r="N35">
            <v>0.30000000000000071</v>
          </cell>
          <cell r="T35">
            <v>0</v>
          </cell>
        </row>
        <row r="36">
          <cell r="N36">
            <v>4</v>
          </cell>
          <cell r="T36" t="str">
            <v>прс</v>
          </cell>
        </row>
        <row r="37">
          <cell r="N37">
            <v>-9.9999999999999645E-2</v>
          </cell>
          <cell r="T37">
            <v>0</v>
          </cell>
        </row>
        <row r="38">
          <cell r="N38">
            <v>0</v>
          </cell>
          <cell r="T38">
            <v>0</v>
          </cell>
        </row>
        <row r="39">
          <cell r="N39">
            <v>-0.70000000000000018</v>
          </cell>
          <cell r="T39" t="str">
            <v>по</v>
          </cell>
        </row>
        <row r="40">
          <cell r="N40">
            <v>-5.4</v>
          </cell>
          <cell r="T40" t="str">
            <v>по</v>
          </cell>
        </row>
        <row r="41">
          <cell r="N41">
            <v>-0.70000000000000018</v>
          </cell>
          <cell r="T41" t="str">
            <v>ут.реж.</v>
          </cell>
        </row>
        <row r="42">
          <cell r="N42">
            <v>0</v>
          </cell>
          <cell r="T42" t="str">
            <v>уход в б/д</v>
          </cell>
        </row>
        <row r="43">
          <cell r="N43">
            <v>-2.5999999999999996</v>
          </cell>
          <cell r="T43" t="str">
            <v>ипп</v>
          </cell>
        </row>
        <row r="44">
          <cell r="N44">
            <v>0.59999999999999964</v>
          </cell>
          <cell r="T44" t="str">
            <v>по</v>
          </cell>
        </row>
        <row r="45">
          <cell r="N45">
            <v>-3.4000000000000004</v>
          </cell>
          <cell r="T45" t="str">
            <v>ипп</v>
          </cell>
        </row>
        <row r="46">
          <cell r="N46">
            <v>2.0999999999999996</v>
          </cell>
          <cell r="T46" t="str">
            <v>по</v>
          </cell>
        </row>
        <row r="47">
          <cell r="N47">
            <v>4.5</v>
          </cell>
          <cell r="T47" t="str">
            <v>по</v>
          </cell>
        </row>
        <row r="48">
          <cell r="N48">
            <v>-1.1999999999999993</v>
          </cell>
          <cell r="T48" t="str">
            <v>вода</v>
          </cell>
        </row>
        <row r="49">
          <cell r="N49">
            <v>4.5</v>
          </cell>
          <cell r="T49" t="str">
            <v>по</v>
          </cell>
        </row>
        <row r="50">
          <cell r="N50">
            <v>-9.9999999999999645E-2</v>
          </cell>
          <cell r="T50">
            <v>0</v>
          </cell>
        </row>
        <row r="51">
          <cell r="N51">
            <v>-3.3999999999999986</v>
          </cell>
          <cell r="T51" t="str">
            <v>ут.реж.</v>
          </cell>
        </row>
        <row r="52">
          <cell r="N52">
            <v>-0.5</v>
          </cell>
          <cell r="T52" t="str">
            <v>вода</v>
          </cell>
        </row>
        <row r="53">
          <cell r="N53">
            <v>0.59999999999999964</v>
          </cell>
          <cell r="T53" t="str">
            <v>вода</v>
          </cell>
        </row>
        <row r="54">
          <cell r="N54">
            <v>-1.1000000000000014</v>
          </cell>
          <cell r="T54" t="str">
            <v>ипп</v>
          </cell>
        </row>
        <row r="55">
          <cell r="N55">
            <v>0</v>
          </cell>
          <cell r="T55">
            <v>0</v>
          </cell>
        </row>
        <row r="56">
          <cell r="N56">
            <v>-0.69999999999999929</v>
          </cell>
          <cell r="T56" t="str">
            <v>вода</v>
          </cell>
        </row>
        <row r="57">
          <cell r="N57">
            <v>-0.10000000000000009</v>
          </cell>
          <cell r="T57" t="str">
            <v>ут.реж.</v>
          </cell>
        </row>
        <row r="58">
          <cell r="N58">
            <v>-0.39999999999999947</v>
          </cell>
          <cell r="T58" t="str">
            <v>вода</v>
          </cell>
        </row>
        <row r="59">
          <cell r="N59">
            <v>0</v>
          </cell>
          <cell r="T59">
            <v>0</v>
          </cell>
        </row>
        <row r="60">
          <cell r="N60">
            <v>-3.1999999999999993</v>
          </cell>
          <cell r="T60" t="str">
            <v>ипп</v>
          </cell>
        </row>
        <row r="61">
          <cell r="N61">
            <v>0</v>
          </cell>
          <cell r="T61">
            <v>0</v>
          </cell>
        </row>
        <row r="62">
          <cell r="N62">
            <v>9.9999999999999645E-2</v>
          </cell>
          <cell r="T62">
            <v>0</v>
          </cell>
        </row>
        <row r="63">
          <cell r="N63">
            <v>-4.1999999999999993</v>
          </cell>
          <cell r="T63" t="str">
            <v>ут.реж.</v>
          </cell>
        </row>
        <row r="64">
          <cell r="N64">
            <v>-0.60000000000000053</v>
          </cell>
          <cell r="T64" t="str">
            <v>ипп</v>
          </cell>
        </row>
        <row r="65">
          <cell r="N65">
            <v>-0.40000000000000036</v>
          </cell>
          <cell r="T65" t="str">
            <v>ут.реж.</v>
          </cell>
        </row>
        <row r="66">
          <cell r="N66">
            <v>-1.8999999999999986</v>
          </cell>
          <cell r="T66" t="str">
            <v>вода</v>
          </cell>
        </row>
        <row r="67">
          <cell r="N67">
            <v>1</v>
          </cell>
          <cell r="T67" t="str">
            <v>по</v>
          </cell>
        </row>
        <row r="68">
          <cell r="N68">
            <v>2.1000000000000014</v>
          </cell>
          <cell r="T68" t="str">
            <v>по</v>
          </cell>
        </row>
        <row r="69">
          <cell r="N69">
            <v>-0.40000000000000036</v>
          </cell>
          <cell r="T69" t="str">
            <v>см</v>
          </cell>
        </row>
        <row r="70">
          <cell r="N70">
            <v>0</v>
          </cell>
          <cell r="T70">
            <v>0</v>
          </cell>
        </row>
        <row r="71">
          <cell r="N71">
            <v>0.19999999999999929</v>
          </cell>
          <cell r="T71">
            <v>0</v>
          </cell>
        </row>
        <row r="72">
          <cell r="N72">
            <v>1.5</v>
          </cell>
          <cell r="T72" t="str">
            <v>по</v>
          </cell>
        </row>
        <row r="73">
          <cell r="N73">
            <v>0</v>
          </cell>
          <cell r="T73" t="str">
            <v>уход в б/д</v>
          </cell>
        </row>
        <row r="74">
          <cell r="N74">
            <v>-5.5</v>
          </cell>
          <cell r="T74" t="str">
            <v>см</v>
          </cell>
        </row>
        <row r="75">
          <cell r="N75">
            <v>-2.8</v>
          </cell>
          <cell r="T75" t="str">
            <v>по</v>
          </cell>
        </row>
        <row r="76">
          <cell r="N76">
            <v>-1.5</v>
          </cell>
          <cell r="T76" t="str">
            <v>ипп</v>
          </cell>
        </row>
        <row r="77">
          <cell r="N77">
            <v>0</v>
          </cell>
          <cell r="T77">
            <v>0</v>
          </cell>
        </row>
        <row r="78">
          <cell r="N78">
            <v>-4.7000000000000011</v>
          </cell>
          <cell r="T78" t="str">
            <v>см</v>
          </cell>
        </row>
        <row r="79">
          <cell r="N79">
            <v>4.1000000000000014</v>
          </cell>
          <cell r="T79" t="str">
            <v>прс</v>
          </cell>
        </row>
        <row r="80">
          <cell r="N80">
            <v>3.8999999999999986</v>
          </cell>
          <cell r="T80" t="str">
            <v>ипп</v>
          </cell>
        </row>
        <row r="81">
          <cell r="N81">
            <v>-5</v>
          </cell>
          <cell r="T81" t="str">
            <v>ипп</v>
          </cell>
        </row>
        <row r="82">
          <cell r="N82">
            <v>-0.80000000000000071</v>
          </cell>
          <cell r="T82" t="str">
            <v>по</v>
          </cell>
        </row>
        <row r="83">
          <cell r="N83">
            <v>6.4</v>
          </cell>
          <cell r="T83" t="str">
            <v>прс</v>
          </cell>
        </row>
        <row r="84">
          <cell r="N84">
            <v>-9.9999999999999978E-2</v>
          </cell>
          <cell r="T84">
            <v>0</v>
          </cell>
        </row>
        <row r="85">
          <cell r="N85">
            <v>0.30000000000000004</v>
          </cell>
          <cell r="T85">
            <v>0</v>
          </cell>
        </row>
        <row r="86">
          <cell r="N86">
            <v>0</v>
          </cell>
          <cell r="T86">
            <v>0</v>
          </cell>
        </row>
        <row r="87">
          <cell r="N87">
            <v>-0.5</v>
          </cell>
          <cell r="T87" t="str">
            <v>ипп</v>
          </cell>
        </row>
        <row r="88">
          <cell r="N88">
            <v>-2.9000000000000004</v>
          </cell>
          <cell r="T88" t="str">
            <v>вода</v>
          </cell>
        </row>
        <row r="89">
          <cell r="N89">
            <v>0</v>
          </cell>
          <cell r="T89">
            <v>0</v>
          </cell>
        </row>
        <row r="90">
          <cell r="N90">
            <v>0.80000000000000027</v>
          </cell>
          <cell r="T90" t="str">
            <v>ут.реж.</v>
          </cell>
        </row>
        <row r="91">
          <cell r="N91">
            <v>-1.5000000000000018</v>
          </cell>
          <cell r="T91" t="str">
            <v>ут.реж.</v>
          </cell>
        </row>
        <row r="92">
          <cell r="N92">
            <v>-2.5999999999999979</v>
          </cell>
          <cell r="T92" t="str">
            <v>вода</v>
          </cell>
        </row>
        <row r="93">
          <cell r="N93">
            <v>0</v>
          </cell>
          <cell r="T93">
            <v>0</v>
          </cell>
        </row>
        <row r="94">
          <cell r="N94">
            <v>0</v>
          </cell>
          <cell r="T94">
            <v>0</v>
          </cell>
        </row>
        <row r="95">
          <cell r="N95">
            <v>0</v>
          </cell>
          <cell r="T95">
            <v>0</v>
          </cell>
        </row>
        <row r="96">
          <cell r="N96">
            <v>-3.1000000000000005</v>
          </cell>
          <cell r="T96" t="str">
            <v>см</v>
          </cell>
        </row>
        <row r="97">
          <cell r="N97">
            <v>0.5</v>
          </cell>
          <cell r="T97" t="str">
            <v>вода</v>
          </cell>
        </row>
        <row r="98">
          <cell r="N98">
            <v>-0.30000000000000071</v>
          </cell>
          <cell r="T98">
            <v>0</v>
          </cell>
        </row>
        <row r="99">
          <cell r="N99">
            <v>0.30000000000000071</v>
          </cell>
          <cell r="T99">
            <v>0</v>
          </cell>
        </row>
        <row r="100">
          <cell r="N100">
            <v>0</v>
          </cell>
          <cell r="T100">
            <v>0</v>
          </cell>
        </row>
        <row r="101">
          <cell r="N101">
            <v>0</v>
          </cell>
          <cell r="T101">
            <v>0</v>
          </cell>
        </row>
        <row r="102">
          <cell r="N102">
            <v>-6.6</v>
          </cell>
          <cell r="T102" t="str">
            <v>ипп</v>
          </cell>
        </row>
        <row r="103">
          <cell r="N103">
            <v>1.3999999999999995</v>
          </cell>
          <cell r="T103" t="str">
            <v>ут.реж.</v>
          </cell>
        </row>
        <row r="104">
          <cell r="N104">
            <v>-0.4</v>
          </cell>
          <cell r="T104" t="str">
            <v>уход в б/д</v>
          </cell>
        </row>
        <row r="105">
          <cell r="N105">
            <v>0</v>
          </cell>
          <cell r="T105" t="str">
            <v>уход в б/д</v>
          </cell>
        </row>
        <row r="106">
          <cell r="N106">
            <v>-1.2999999999999989</v>
          </cell>
          <cell r="T106" t="str">
            <v>ипп</v>
          </cell>
        </row>
        <row r="107">
          <cell r="N107">
            <v>-0.29999999999999982</v>
          </cell>
          <cell r="T107">
            <v>0</v>
          </cell>
        </row>
        <row r="108">
          <cell r="N108">
            <v>-0.10000000000000009</v>
          </cell>
          <cell r="T108">
            <v>0</v>
          </cell>
        </row>
        <row r="109">
          <cell r="N109">
            <v>0.29999999999999893</v>
          </cell>
          <cell r="T109">
            <v>0</v>
          </cell>
        </row>
        <row r="110">
          <cell r="N110">
            <v>-0.40000000000000036</v>
          </cell>
          <cell r="T110" t="str">
            <v>вода</v>
          </cell>
        </row>
        <row r="111">
          <cell r="N111">
            <v>0</v>
          </cell>
          <cell r="T111">
            <v>0</v>
          </cell>
        </row>
        <row r="112">
          <cell r="N112">
            <v>0</v>
          </cell>
          <cell r="T112">
            <v>0</v>
          </cell>
        </row>
        <row r="113">
          <cell r="N113">
            <v>-3.3000000000000007</v>
          </cell>
          <cell r="T113" t="str">
            <v>не уч.</v>
          </cell>
        </row>
        <row r="114">
          <cell r="N114">
            <v>0.69999999999999973</v>
          </cell>
          <cell r="T114" t="str">
            <v>ут.реж.</v>
          </cell>
        </row>
        <row r="115">
          <cell r="N115">
            <v>0</v>
          </cell>
          <cell r="T115" t="str">
            <v>уход в б/д</v>
          </cell>
        </row>
        <row r="116">
          <cell r="N116">
            <v>2.5</v>
          </cell>
          <cell r="T116" t="str">
            <v>ут.реж.</v>
          </cell>
        </row>
        <row r="117">
          <cell r="N117">
            <v>4.4000000000000004</v>
          </cell>
          <cell r="T117" t="str">
            <v>прс</v>
          </cell>
        </row>
        <row r="118">
          <cell r="N118">
            <v>2.4000000000000004</v>
          </cell>
          <cell r="T118" t="str">
            <v>по</v>
          </cell>
        </row>
        <row r="119">
          <cell r="N119">
            <v>-2.8000000000000007</v>
          </cell>
          <cell r="T119" t="str">
            <v>ипп</v>
          </cell>
        </row>
        <row r="120">
          <cell r="N120">
            <v>0</v>
          </cell>
          <cell r="T120">
            <v>0</v>
          </cell>
        </row>
        <row r="121">
          <cell r="N121">
            <v>4.4000000000000021</v>
          </cell>
          <cell r="T121" t="str">
            <v>ут.реж.</v>
          </cell>
        </row>
        <row r="122">
          <cell r="N122">
            <v>9.9999999999999645E-2</v>
          </cell>
          <cell r="T122">
            <v>0</v>
          </cell>
        </row>
        <row r="123">
          <cell r="N123">
            <v>-0.29999999999999982</v>
          </cell>
          <cell r="T123">
            <v>0</v>
          </cell>
        </row>
        <row r="124">
          <cell r="N124">
            <v>-0.20000000000000018</v>
          </cell>
          <cell r="T124" t="str">
            <v>по</v>
          </cell>
        </row>
        <row r="125">
          <cell r="N125">
            <v>-2.7000000000000011</v>
          </cell>
          <cell r="T125" t="str">
            <v>ипп</v>
          </cell>
        </row>
        <row r="126">
          <cell r="N126">
            <v>0</v>
          </cell>
          <cell r="T126">
            <v>0</v>
          </cell>
        </row>
        <row r="127">
          <cell r="N127">
            <v>-0.30000000000000071</v>
          </cell>
          <cell r="T127">
            <v>0</v>
          </cell>
        </row>
        <row r="128">
          <cell r="N128">
            <v>-1.5000000000000004</v>
          </cell>
          <cell r="T128" t="str">
            <v>см</v>
          </cell>
        </row>
        <row r="129">
          <cell r="N129">
            <v>-0.19999999999999973</v>
          </cell>
          <cell r="T129">
            <v>0</v>
          </cell>
        </row>
        <row r="130">
          <cell r="N130">
            <v>1.3000000000000007</v>
          </cell>
          <cell r="T130" t="str">
            <v>ут.реж.</v>
          </cell>
        </row>
        <row r="131">
          <cell r="N131">
            <v>1.3999999999999986</v>
          </cell>
          <cell r="T131" t="str">
            <v>ут.реж.</v>
          </cell>
        </row>
        <row r="132">
          <cell r="N132">
            <v>0.90000000000000036</v>
          </cell>
          <cell r="T132" t="str">
            <v>ут.реж.</v>
          </cell>
        </row>
        <row r="133">
          <cell r="N133">
            <v>1.1000000000000005</v>
          </cell>
          <cell r="T133">
            <v>0</v>
          </cell>
        </row>
        <row r="134">
          <cell r="N134">
            <v>-1.5000000000000018</v>
          </cell>
          <cell r="T134" t="str">
            <v>ипп</v>
          </cell>
        </row>
        <row r="135">
          <cell r="N135">
            <v>-1.4000000000000004</v>
          </cell>
          <cell r="T135" t="str">
            <v>ипп</v>
          </cell>
        </row>
        <row r="136">
          <cell r="N136">
            <v>-1.6999999999999993</v>
          </cell>
          <cell r="T136" t="str">
            <v>вода</v>
          </cell>
        </row>
        <row r="137">
          <cell r="N137">
            <v>4.8000000000000007</v>
          </cell>
          <cell r="T137" t="str">
            <v>прс</v>
          </cell>
        </row>
        <row r="138">
          <cell r="N138">
            <v>0</v>
          </cell>
          <cell r="T138">
            <v>0</v>
          </cell>
        </row>
        <row r="139">
          <cell r="N139">
            <v>0</v>
          </cell>
          <cell r="T139">
            <v>0</v>
          </cell>
        </row>
        <row r="140">
          <cell r="N140">
            <v>1.3000000000000003</v>
          </cell>
          <cell r="T140" t="str">
            <v>прс</v>
          </cell>
        </row>
        <row r="141">
          <cell r="N141">
            <v>0.69999999999999929</v>
          </cell>
          <cell r="T141" t="str">
            <v>ут.реж.</v>
          </cell>
        </row>
        <row r="142">
          <cell r="N142">
            <v>0.69999999999999929</v>
          </cell>
          <cell r="T142" t="str">
            <v>ут.реж.</v>
          </cell>
        </row>
        <row r="143">
          <cell r="N143">
            <v>-0.19999999999999929</v>
          </cell>
          <cell r="T143">
            <v>0</v>
          </cell>
        </row>
        <row r="144">
          <cell r="N144">
            <v>0</v>
          </cell>
          <cell r="T144">
            <v>0</v>
          </cell>
        </row>
        <row r="145">
          <cell r="N145">
            <v>0</v>
          </cell>
          <cell r="T145">
            <v>0</v>
          </cell>
        </row>
        <row r="146">
          <cell r="N146">
            <v>5.3000000000000007</v>
          </cell>
          <cell r="T146" t="str">
            <v>прс</v>
          </cell>
        </row>
        <row r="147">
          <cell r="N147">
            <v>0</v>
          </cell>
          <cell r="T147">
            <v>0</v>
          </cell>
        </row>
        <row r="148">
          <cell r="N148">
            <v>-3.1000000000000014</v>
          </cell>
          <cell r="T148" t="str">
            <v>вода</v>
          </cell>
        </row>
        <row r="149">
          <cell r="N149">
            <v>0</v>
          </cell>
          <cell r="T149">
            <v>0</v>
          </cell>
        </row>
        <row r="150">
          <cell r="N150">
            <v>-0.60000000000000009</v>
          </cell>
          <cell r="T150" t="str">
            <v>вода</v>
          </cell>
        </row>
        <row r="151">
          <cell r="N151">
            <v>0</v>
          </cell>
          <cell r="T151" t="str">
            <v>см</v>
          </cell>
        </row>
        <row r="152">
          <cell r="N152">
            <v>0.60000000000000142</v>
          </cell>
          <cell r="T152" t="str">
            <v>по</v>
          </cell>
        </row>
        <row r="153">
          <cell r="N153">
            <v>-0.19999999999999973</v>
          </cell>
          <cell r="T153">
            <v>0</v>
          </cell>
        </row>
        <row r="154">
          <cell r="N154">
            <v>0</v>
          </cell>
          <cell r="T154">
            <v>0</v>
          </cell>
        </row>
        <row r="155">
          <cell r="N155">
            <v>0</v>
          </cell>
          <cell r="T155">
            <v>0</v>
          </cell>
        </row>
        <row r="156">
          <cell r="N156">
            <v>0</v>
          </cell>
          <cell r="T156">
            <v>0</v>
          </cell>
        </row>
        <row r="157">
          <cell r="N157">
            <v>0</v>
          </cell>
          <cell r="T157">
            <v>0</v>
          </cell>
        </row>
        <row r="158">
          <cell r="N158">
            <v>-0.5</v>
          </cell>
          <cell r="T158" t="str">
            <v>ут.реж.</v>
          </cell>
        </row>
        <row r="159">
          <cell r="N159">
            <v>-0.79999999999999982</v>
          </cell>
          <cell r="T159" t="str">
            <v>ут.реж.</v>
          </cell>
        </row>
        <row r="160">
          <cell r="N160">
            <v>0</v>
          </cell>
          <cell r="T160">
            <v>0</v>
          </cell>
        </row>
        <row r="161">
          <cell r="N161">
            <v>0</v>
          </cell>
          <cell r="T161">
            <v>0</v>
          </cell>
        </row>
        <row r="162">
          <cell r="N162">
            <v>-1</v>
          </cell>
          <cell r="T162" t="str">
            <v>вода</v>
          </cell>
        </row>
        <row r="163">
          <cell r="N163">
            <v>0</v>
          </cell>
          <cell r="T163">
            <v>0</v>
          </cell>
        </row>
        <row r="164">
          <cell r="N164">
            <v>5.4</v>
          </cell>
          <cell r="T164" t="str">
            <v>прс</v>
          </cell>
        </row>
        <row r="165">
          <cell r="N165">
            <v>-0.40000000000000036</v>
          </cell>
          <cell r="T165" t="str">
            <v>вода</v>
          </cell>
        </row>
        <row r="166">
          <cell r="N166">
            <v>6.8000000000000007</v>
          </cell>
          <cell r="T166" t="str">
            <v>прс</v>
          </cell>
        </row>
        <row r="167">
          <cell r="N167">
            <v>0</v>
          </cell>
          <cell r="T167">
            <v>0</v>
          </cell>
        </row>
        <row r="168">
          <cell r="N168">
            <v>0</v>
          </cell>
          <cell r="T168">
            <v>0</v>
          </cell>
        </row>
        <row r="169">
          <cell r="N169">
            <v>9.9999999999999978E-2</v>
          </cell>
          <cell r="T169">
            <v>0</v>
          </cell>
        </row>
        <row r="170">
          <cell r="N170">
            <v>-1.1000000000000005</v>
          </cell>
          <cell r="T170" t="str">
            <v>вода</v>
          </cell>
        </row>
        <row r="171">
          <cell r="N171">
            <v>-1.3999999999999995</v>
          </cell>
          <cell r="T171" t="str">
            <v>вода</v>
          </cell>
        </row>
        <row r="172">
          <cell r="N172">
            <v>-1.3000000000000007</v>
          </cell>
          <cell r="T172" t="str">
            <v>ипп</v>
          </cell>
        </row>
        <row r="173">
          <cell r="N173">
            <v>-1.2000000000000002</v>
          </cell>
          <cell r="T173" t="str">
            <v>вода</v>
          </cell>
        </row>
        <row r="174">
          <cell r="N174">
            <v>0.30000000000000071</v>
          </cell>
          <cell r="T174">
            <v>0</v>
          </cell>
        </row>
        <row r="175">
          <cell r="N175">
            <v>-3.8000000000000007</v>
          </cell>
          <cell r="T175" t="str">
            <v>прс</v>
          </cell>
        </row>
        <row r="176">
          <cell r="N176">
            <v>-1.1000000000000014</v>
          </cell>
          <cell r="T176" t="str">
            <v>вода</v>
          </cell>
        </row>
        <row r="177">
          <cell r="N177">
            <v>0</v>
          </cell>
          <cell r="T177">
            <v>0</v>
          </cell>
        </row>
        <row r="178">
          <cell r="N178">
            <v>-0.19999999999999929</v>
          </cell>
          <cell r="T178">
            <v>0</v>
          </cell>
        </row>
        <row r="179">
          <cell r="N179">
            <v>1.5</v>
          </cell>
          <cell r="T179" t="str">
            <v>вода</v>
          </cell>
        </row>
        <row r="180">
          <cell r="N180">
            <v>0</v>
          </cell>
          <cell r="T180">
            <v>0</v>
          </cell>
        </row>
        <row r="181">
          <cell r="N181">
            <v>0</v>
          </cell>
          <cell r="T181">
            <v>0</v>
          </cell>
        </row>
        <row r="182">
          <cell r="N182">
            <v>-2.2000000000000011</v>
          </cell>
          <cell r="T182" t="str">
            <v>ут.реж.</v>
          </cell>
        </row>
        <row r="183">
          <cell r="N183">
            <v>-2</v>
          </cell>
          <cell r="T183" t="str">
            <v>ипп</v>
          </cell>
        </row>
        <row r="184">
          <cell r="N184">
            <v>0.10000000000000009</v>
          </cell>
          <cell r="T184">
            <v>0</v>
          </cell>
        </row>
        <row r="185">
          <cell r="N185">
            <v>0</v>
          </cell>
          <cell r="T185">
            <v>0</v>
          </cell>
        </row>
        <row r="186">
          <cell r="N186">
            <v>-2.3000000000000007</v>
          </cell>
          <cell r="T186" t="str">
            <v>вода</v>
          </cell>
        </row>
        <row r="187">
          <cell r="N187">
            <v>1.8000000000000007</v>
          </cell>
          <cell r="T187" t="str">
            <v>вода</v>
          </cell>
        </row>
        <row r="188">
          <cell r="N188">
            <v>0</v>
          </cell>
          <cell r="T188">
            <v>0</v>
          </cell>
        </row>
        <row r="189">
          <cell r="N189">
            <v>0</v>
          </cell>
          <cell r="T189">
            <v>0</v>
          </cell>
        </row>
        <row r="190">
          <cell r="N190">
            <v>0.59999999999999964</v>
          </cell>
          <cell r="T190" t="str">
            <v>вода</v>
          </cell>
        </row>
        <row r="191">
          <cell r="N191">
            <v>0.5</v>
          </cell>
          <cell r="T191" t="str">
            <v>вода</v>
          </cell>
        </row>
        <row r="192">
          <cell r="N192">
            <v>0</v>
          </cell>
          <cell r="T192">
            <v>0</v>
          </cell>
        </row>
        <row r="193">
          <cell r="N193">
            <v>-7.5</v>
          </cell>
          <cell r="T193" t="str">
            <v>вода</v>
          </cell>
        </row>
        <row r="194">
          <cell r="N194">
            <v>0.19999999999999929</v>
          </cell>
          <cell r="T194">
            <v>0</v>
          </cell>
        </row>
        <row r="195">
          <cell r="N195">
            <v>-2.1999999999999993</v>
          </cell>
          <cell r="T195" t="str">
            <v>прс</v>
          </cell>
        </row>
        <row r="196">
          <cell r="N196">
            <v>0.19999999999999929</v>
          </cell>
          <cell r="T196">
            <v>0</v>
          </cell>
        </row>
        <row r="197">
          <cell r="N197">
            <v>1.6999999999999993</v>
          </cell>
          <cell r="T197" t="str">
            <v>по</v>
          </cell>
        </row>
        <row r="198">
          <cell r="N198">
            <v>0</v>
          </cell>
          <cell r="T198">
            <v>0</v>
          </cell>
        </row>
        <row r="199">
          <cell r="N199">
            <v>-1.8000000000000007</v>
          </cell>
          <cell r="T199" t="str">
            <v>вода</v>
          </cell>
        </row>
        <row r="200">
          <cell r="N200">
            <v>0.60000000000000053</v>
          </cell>
          <cell r="T200" t="str">
            <v>вода</v>
          </cell>
        </row>
        <row r="201">
          <cell r="N201">
            <v>-1.8000000000000007</v>
          </cell>
          <cell r="T201" t="str">
            <v>по</v>
          </cell>
        </row>
        <row r="202">
          <cell r="N202">
            <v>-0.70000000000000018</v>
          </cell>
          <cell r="T202" t="str">
            <v>вода</v>
          </cell>
        </row>
        <row r="203">
          <cell r="N203">
            <v>-0.5</v>
          </cell>
          <cell r="T203" t="str">
            <v>см</v>
          </cell>
        </row>
        <row r="204">
          <cell r="N204">
            <v>0</v>
          </cell>
          <cell r="T204">
            <v>0</v>
          </cell>
        </row>
        <row r="205">
          <cell r="N205">
            <v>-1.3</v>
          </cell>
          <cell r="T205" t="str">
            <v>см</v>
          </cell>
        </row>
        <row r="206">
          <cell r="N206">
            <v>-9.9999999999999978E-2</v>
          </cell>
          <cell r="T206">
            <v>0</v>
          </cell>
        </row>
        <row r="207">
          <cell r="N207">
            <v>0.89999999999999858</v>
          </cell>
          <cell r="T207" t="str">
            <v>вода</v>
          </cell>
        </row>
        <row r="208">
          <cell r="N208">
            <v>-2</v>
          </cell>
          <cell r="T208" t="str">
            <v>ипп</v>
          </cell>
        </row>
        <row r="209">
          <cell r="N209">
            <v>-0.30000000000000071</v>
          </cell>
          <cell r="T209">
            <v>0</v>
          </cell>
        </row>
        <row r="210">
          <cell r="N210">
            <v>2.3000000000000007</v>
          </cell>
          <cell r="T210" t="str">
            <v>вода</v>
          </cell>
        </row>
        <row r="211">
          <cell r="N211">
            <v>-0.79999999999999982</v>
          </cell>
          <cell r="T211" t="str">
            <v>ПРС</v>
          </cell>
        </row>
        <row r="212">
          <cell r="N212">
            <v>-0.70000000000000018</v>
          </cell>
          <cell r="T212" t="str">
            <v>по</v>
          </cell>
        </row>
        <row r="213">
          <cell r="N213">
            <v>-3.1000000000000014</v>
          </cell>
          <cell r="T213" t="str">
            <v>ут.реж.</v>
          </cell>
        </row>
        <row r="214">
          <cell r="N214">
            <v>-0.19999999999999996</v>
          </cell>
          <cell r="T214">
            <v>0</v>
          </cell>
        </row>
        <row r="215">
          <cell r="N215">
            <v>0</v>
          </cell>
          <cell r="T215">
            <v>0</v>
          </cell>
        </row>
        <row r="216">
          <cell r="N216">
            <v>0.39999999999999991</v>
          </cell>
          <cell r="T216" t="str">
            <v>по</v>
          </cell>
        </row>
        <row r="217">
          <cell r="N217">
            <v>9.9999999999999867E-2</v>
          </cell>
          <cell r="T217">
            <v>0</v>
          </cell>
        </row>
        <row r="218">
          <cell r="N218">
            <v>1.5000000000000004</v>
          </cell>
          <cell r="T218" t="str">
            <v>прс</v>
          </cell>
        </row>
        <row r="219">
          <cell r="N219">
            <v>-9.9999999999999978E-2</v>
          </cell>
          <cell r="T219">
            <v>0</v>
          </cell>
        </row>
        <row r="220">
          <cell r="N220">
            <v>0</v>
          </cell>
          <cell r="T220">
            <v>0</v>
          </cell>
        </row>
        <row r="221">
          <cell r="N221">
            <v>-1.2999999999999998</v>
          </cell>
          <cell r="T221" t="str">
            <v>вода</v>
          </cell>
        </row>
        <row r="222">
          <cell r="N222">
            <v>-2.6999999999999993</v>
          </cell>
          <cell r="T222" t="str">
            <v>ут.реж.</v>
          </cell>
        </row>
        <row r="223">
          <cell r="N223">
            <v>0</v>
          </cell>
          <cell r="T223">
            <v>0</v>
          </cell>
        </row>
        <row r="224">
          <cell r="N224">
            <v>1.0999999999999996</v>
          </cell>
          <cell r="T224" t="str">
            <v>вода</v>
          </cell>
        </row>
        <row r="225">
          <cell r="N225">
            <v>-1.3999999999999986</v>
          </cell>
          <cell r="T225" t="str">
            <v>ут.реж.</v>
          </cell>
        </row>
        <row r="226">
          <cell r="N226">
            <v>0</v>
          </cell>
          <cell r="T226">
            <v>0</v>
          </cell>
        </row>
        <row r="227">
          <cell r="N227">
            <v>-0.89999999999999858</v>
          </cell>
          <cell r="T227" t="str">
            <v>ипп</v>
          </cell>
        </row>
        <row r="228">
          <cell r="N228">
            <v>0</v>
          </cell>
          <cell r="T228">
            <v>0</v>
          </cell>
        </row>
        <row r="229">
          <cell r="N229">
            <v>-0.10000000000000053</v>
          </cell>
          <cell r="T229">
            <v>0</v>
          </cell>
        </row>
        <row r="230">
          <cell r="N230">
            <v>0</v>
          </cell>
          <cell r="T230">
            <v>0</v>
          </cell>
        </row>
        <row r="231">
          <cell r="N231">
            <v>-0.79999999999999982</v>
          </cell>
          <cell r="T231" t="str">
            <v>по</v>
          </cell>
        </row>
        <row r="232">
          <cell r="N232">
            <v>-0.10000000000000003</v>
          </cell>
          <cell r="T232">
            <v>0</v>
          </cell>
        </row>
        <row r="233">
          <cell r="N233">
            <v>0.59999999999999964</v>
          </cell>
          <cell r="T233" t="str">
            <v>по</v>
          </cell>
        </row>
        <row r="234">
          <cell r="N234">
            <v>0</v>
          </cell>
          <cell r="T234">
            <v>0</v>
          </cell>
        </row>
        <row r="235">
          <cell r="N235">
            <v>0</v>
          </cell>
          <cell r="T235">
            <v>0</v>
          </cell>
        </row>
        <row r="236">
          <cell r="N236">
            <v>5.6</v>
          </cell>
          <cell r="T236" t="str">
            <v>КРС</v>
          </cell>
        </row>
        <row r="237">
          <cell r="N237">
            <v>1.6999999999999993</v>
          </cell>
          <cell r="T237" t="str">
            <v>ипп</v>
          </cell>
        </row>
        <row r="238">
          <cell r="N238">
            <v>0.5</v>
          </cell>
          <cell r="T238" t="str">
            <v>вода</v>
          </cell>
        </row>
        <row r="239">
          <cell r="N239">
            <v>0.5</v>
          </cell>
          <cell r="T239" t="str">
            <v>вода</v>
          </cell>
        </row>
        <row r="240">
          <cell r="N240">
            <v>-0.40000000000000036</v>
          </cell>
          <cell r="T240" t="str">
            <v>вода</v>
          </cell>
        </row>
        <row r="241">
          <cell r="N241">
            <v>2.9000000000000021</v>
          </cell>
          <cell r="T241" t="str">
            <v>ипп</v>
          </cell>
        </row>
        <row r="242">
          <cell r="N242">
            <v>-0.10000000000000053</v>
          </cell>
          <cell r="T242">
            <v>0</v>
          </cell>
        </row>
        <row r="243">
          <cell r="N243">
            <v>0</v>
          </cell>
          <cell r="T243">
            <v>0</v>
          </cell>
        </row>
        <row r="244">
          <cell r="N244">
            <v>0.30000000000000071</v>
          </cell>
          <cell r="T244">
            <v>0</v>
          </cell>
        </row>
        <row r="245">
          <cell r="N245">
            <v>1.2999999999999998</v>
          </cell>
          <cell r="T245">
            <v>0</v>
          </cell>
        </row>
        <row r="246">
          <cell r="N246">
            <v>-0.29999999999999893</v>
          </cell>
          <cell r="T246">
            <v>0</v>
          </cell>
        </row>
        <row r="247">
          <cell r="N247">
            <v>0</v>
          </cell>
          <cell r="T247">
            <v>0</v>
          </cell>
        </row>
        <row r="248">
          <cell r="N248">
            <v>-0.20000000000000107</v>
          </cell>
          <cell r="T248">
            <v>0</v>
          </cell>
        </row>
        <row r="249">
          <cell r="N249">
            <v>0.39999999999999947</v>
          </cell>
          <cell r="T249" t="str">
            <v>вода</v>
          </cell>
        </row>
        <row r="250">
          <cell r="N250">
            <v>1.6999999999999993</v>
          </cell>
          <cell r="T250" t="str">
            <v>ипп</v>
          </cell>
        </row>
        <row r="251">
          <cell r="N251">
            <v>3.1999999999999997</v>
          </cell>
          <cell r="T251" t="str">
            <v>ипп</v>
          </cell>
        </row>
        <row r="252">
          <cell r="N252">
            <v>0</v>
          </cell>
          <cell r="T252">
            <v>0</v>
          </cell>
        </row>
        <row r="253">
          <cell r="N253">
            <v>-0.30000000000000004</v>
          </cell>
          <cell r="T253">
            <v>0</v>
          </cell>
        </row>
        <row r="254">
          <cell r="N254">
            <v>0</v>
          </cell>
          <cell r="T254">
            <v>0</v>
          </cell>
        </row>
        <row r="255">
          <cell r="N255">
            <v>0</v>
          </cell>
          <cell r="T255">
            <v>0</v>
          </cell>
        </row>
        <row r="256">
          <cell r="N256">
            <v>0</v>
          </cell>
          <cell r="T256">
            <v>0</v>
          </cell>
        </row>
        <row r="257">
          <cell r="N257">
            <v>-1</v>
          </cell>
          <cell r="T257" t="str">
            <v>по</v>
          </cell>
        </row>
        <row r="258">
          <cell r="N258">
            <v>0</v>
          </cell>
          <cell r="T258">
            <v>0</v>
          </cell>
        </row>
        <row r="259">
          <cell r="N259">
            <v>-0.20000000000000018</v>
          </cell>
          <cell r="T259">
            <v>0</v>
          </cell>
        </row>
        <row r="260">
          <cell r="N260">
            <v>-7.2000000000000011</v>
          </cell>
          <cell r="T260" t="str">
            <v>по</v>
          </cell>
        </row>
        <row r="261">
          <cell r="N261">
            <v>2.4000000000000004</v>
          </cell>
          <cell r="T261" t="str">
            <v>ипп</v>
          </cell>
        </row>
        <row r="262">
          <cell r="N262">
            <v>-0.10000000000000009</v>
          </cell>
          <cell r="T262">
            <v>0</v>
          </cell>
        </row>
        <row r="263">
          <cell r="N263">
            <v>-0.10000000000000009</v>
          </cell>
          <cell r="T263">
            <v>0</v>
          </cell>
        </row>
        <row r="264">
          <cell r="N264">
            <v>-0.29999999999999982</v>
          </cell>
          <cell r="T264">
            <v>0</v>
          </cell>
        </row>
        <row r="265">
          <cell r="N265">
            <v>1.2000000000000002</v>
          </cell>
          <cell r="T265" t="str">
            <v>вода</v>
          </cell>
        </row>
        <row r="266">
          <cell r="N266">
            <v>0.90000000000000036</v>
          </cell>
          <cell r="T266" t="str">
            <v>вода</v>
          </cell>
        </row>
        <row r="267">
          <cell r="N267">
            <v>-0.19999999999999574</v>
          </cell>
          <cell r="T267">
            <v>0</v>
          </cell>
        </row>
        <row r="268">
          <cell r="N268">
            <v>-2.0000000000000036</v>
          </cell>
          <cell r="T268" t="str">
            <v>ипп</v>
          </cell>
        </row>
        <row r="269">
          <cell r="N269">
            <v>0</v>
          </cell>
          <cell r="T269">
            <v>0</v>
          </cell>
        </row>
        <row r="270">
          <cell r="N270">
            <v>0.40000000000000036</v>
          </cell>
          <cell r="T270" t="str">
            <v>вода</v>
          </cell>
        </row>
        <row r="271">
          <cell r="N271">
            <v>-1.1000000000000014</v>
          </cell>
          <cell r="T271" t="str">
            <v>ипп</v>
          </cell>
        </row>
        <row r="272">
          <cell r="N272">
            <v>11.5</v>
          </cell>
          <cell r="T272" t="str">
            <v>по</v>
          </cell>
        </row>
        <row r="273">
          <cell r="N273">
            <v>0</v>
          </cell>
          <cell r="T273">
            <v>0</v>
          </cell>
        </row>
        <row r="274">
          <cell r="N274">
            <v>0</v>
          </cell>
          <cell r="T274">
            <v>0</v>
          </cell>
        </row>
        <row r="275">
          <cell r="N275">
            <v>-9.9999999999999867E-2</v>
          </cell>
          <cell r="T275">
            <v>0</v>
          </cell>
        </row>
        <row r="276">
          <cell r="N276">
            <v>0.5</v>
          </cell>
          <cell r="T276" t="str">
            <v>ут.реж.</v>
          </cell>
        </row>
        <row r="277">
          <cell r="N277">
            <v>-0.60000000000000053</v>
          </cell>
          <cell r="T277" t="str">
            <v>по</v>
          </cell>
        </row>
        <row r="278">
          <cell r="N278">
            <v>-0.60000000000000009</v>
          </cell>
          <cell r="T278" t="str">
            <v>ипп</v>
          </cell>
        </row>
        <row r="279">
          <cell r="N279">
            <v>0.4</v>
          </cell>
          <cell r="T279" t="str">
            <v>ут.реж.</v>
          </cell>
        </row>
        <row r="280">
          <cell r="N280">
            <v>0</v>
          </cell>
          <cell r="T280">
            <v>0</v>
          </cell>
        </row>
        <row r="281">
          <cell r="N281">
            <v>0</v>
          </cell>
          <cell r="T281">
            <v>0</v>
          </cell>
        </row>
        <row r="282">
          <cell r="N282">
            <v>-1.6999999999999993</v>
          </cell>
          <cell r="T282" t="str">
            <v>ут.реж.</v>
          </cell>
        </row>
        <row r="283">
          <cell r="N283">
            <v>1.7999999999999989</v>
          </cell>
          <cell r="T283" t="str">
            <v>вода</v>
          </cell>
        </row>
        <row r="284">
          <cell r="N284">
            <v>-1.7000000000000002</v>
          </cell>
          <cell r="T284" t="str">
            <v>вода</v>
          </cell>
        </row>
        <row r="285">
          <cell r="N285">
            <v>3.4999999999999991</v>
          </cell>
          <cell r="T285" t="str">
            <v>прс</v>
          </cell>
        </row>
        <row r="286">
          <cell r="N286">
            <v>9.9999999999999978E-2</v>
          </cell>
          <cell r="T286">
            <v>0</v>
          </cell>
        </row>
        <row r="287">
          <cell r="N287">
            <v>0</v>
          </cell>
          <cell r="T287">
            <v>0</v>
          </cell>
        </row>
        <row r="288">
          <cell r="N288">
            <v>-2.9000000000000021</v>
          </cell>
          <cell r="T288" t="str">
            <v>ут.реж.</v>
          </cell>
        </row>
        <row r="289">
          <cell r="N289">
            <v>0</v>
          </cell>
          <cell r="T289">
            <v>0</v>
          </cell>
        </row>
        <row r="290">
          <cell r="N290">
            <v>0.39999999999999991</v>
          </cell>
          <cell r="T290" t="str">
            <v>ут.реж.</v>
          </cell>
        </row>
        <row r="291">
          <cell r="N291">
            <v>-1.5</v>
          </cell>
          <cell r="T291" t="str">
            <v>по</v>
          </cell>
        </row>
        <row r="292">
          <cell r="N292">
            <v>1</v>
          </cell>
          <cell r="T292" t="str">
            <v>ут.реж.</v>
          </cell>
        </row>
        <row r="293">
          <cell r="N293">
            <v>-0.5</v>
          </cell>
          <cell r="T293" t="str">
            <v>по</v>
          </cell>
        </row>
        <row r="294">
          <cell r="N294">
            <v>-4.3000000000000007</v>
          </cell>
          <cell r="T294" t="str">
            <v>по</v>
          </cell>
        </row>
        <row r="295">
          <cell r="N295">
            <v>0</v>
          </cell>
          <cell r="T295">
            <v>0</v>
          </cell>
        </row>
        <row r="296">
          <cell r="N296">
            <v>0.70000000000000018</v>
          </cell>
          <cell r="T296" t="str">
            <v>вода</v>
          </cell>
        </row>
        <row r="297">
          <cell r="N297">
            <v>0.4</v>
          </cell>
          <cell r="T297" t="str">
            <v>ут.реж.</v>
          </cell>
        </row>
        <row r="298">
          <cell r="N298">
            <v>0.60000000000000009</v>
          </cell>
          <cell r="T298" t="str">
            <v>вода</v>
          </cell>
        </row>
        <row r="299">
          <cell r="N299">
            <v>4.2999999999999989</v>
          </cell>
          <cell r="T299" t="str">
            <v>ПРС</v>
          </cell>
        </row>
        <row r="300">
          <cell r="N300">
            <v>1.1000000000000005</v>
          </cell>
          <cell r="T300" t="str">
            <v>ут.реж.</v>
          </cell>
        </row>
        <row r="301">
          <cell r="N301">
            <v>0.10000000000000009</v>
          </cell>
          <cell r="T301">
            <v>0</v>
          </cell>
        </row>
        <row r="302">
          <cell r="N302">
            <v>0</v>
          </cell>
          <cell r="T302">
            <v>0</v>
          </cell>
        </row>
        <row r="303">
          <cell r="N303">
            <v>-0.5</v>
          </cell>
          <cell r="T303" t="str">
            <v>вода</v>
          </cell>
        </row>
        <row r="304">
          <cell r="N304">
            <v>-0.10000000000000009</v>
          </cell>
          <cell r="T304">
            <v>0</v>
          </cell>
        </row>
        <row r="305">
          <cell r="N305">
            <v>0</v>
          </cell>
          <cell r="T305">
            <v>0</v>
          </cell>
        </row>
        <row r="306">
          <cell r="N306">
            <v>0</v>
          </cell>
          <cell r="T306">
            <v>0</v>
          </cell>
        </row>
        <row r="307">
          <cell r="N307">
            <v>-4.1999999999999993</v>
          </cell>
          <cell r="T307" t="str">
            <v>ипп</v>
          </cell>
        </row>
        <row r="308">
          <cell r="N308">
            <v>0</v>
          </cell>
          <cell r="T308">
            <v>0</v>
          </cell>
        </row>
        <row r="309">
          <cell r="N309">
            <v>0</v>
          </cell>
          <cell r="T309">
            <v>0</v>
          </cell>
        </row>
        <row r="310">
          <cell r="N310">
            <v>-0.5</v>
          </cell>
          <cell r="T310" t="str">
            <v>вода</v>
          </cell>
        </row>
        <row r="311">
          <cell r="N311">
            <v>0.80000000000000027</v>
          </cell>
          <cell r="T311" t="str">
            <v>ипп</v>
          </cell>
        </row>
        <row r="312">
          <cell r="N312">
            <v>0</v>
          </cell>
          <cell r="T312">
            <v>0</v>
          </cell>
        </row>
        <row r="313">
          <cell r="N313">
            <v>-0.20000000000000018</v>
          </cell>
          <cell r="T313">
            <v>0</v>
          </cell>
        </row>
        <row r="314">
          <cell r="N314">
            <v>0</v>
          </cell>
          <cell r="T314">
            <v>0</v>
          </cell>
        </row>
        <row r="315">
          <cell r="N315">
            <v>-3.9000000000000004</v>
          </cell>
          <cell r="T315" t="str">
            <v>по</v>
          </cell>
        </row>
        <row r="316">
          <cell r="N316">
            <v>0</v>
          </cell>
          <cell r="T316" t="str">
            <v>по</v>
          </cell>
        </row>
        <row r="317">
          <cell r="N317">
            <v>-0.39999999999999991</v>
          </cell>
          <cell r="T317" t="str">
            <v>по</v>
          </cell>
        </row>
        <row r="318">
          <cell r="N318">
            <v>-1.0999999999999979</v>
          </cell>
          <cell r="T318" t="str">
            <v>вода</v>
          </cell>
        </row>
        <row r="319">
          <cell r="N319">
            <v>-3.9000000000000004</v>
          </cell>
          <cell r="T319" t="str">
            <v>ут.реж.</v>
          </cell>
        </row>
        <row r="320">
          <cell r="N320">
            <v>-2.0999999999999996</v>
          </cell>
          <cell r="T320" t="str">
            <v>вода</v>
          </cell>
        </row>
        <row r="321">
          <cell r="N321">
            <v>0</v>
          </cell>
          <cell r="T321">
            <v>0</v>
          </cell>
        </row>
        <row r="322">
          <cell r="N322">
            <v>-2.8000000000000007</v>
          </cell>
          <cell r="T322" t="str">
            <v>ипп</v>
          </cell>
        </row>
        <row r="323">
          <cell r="N323">
            <v>-0.5</v>
          </cell>
          <cell r="T323" t="str">
            <v>вода</v>
          </cell>
        </row>
        <row r="324">
          <cell r="N324">
            <v>-1</v>
          </cell>
          <cell r="T324" t="str">
            <v>вода</v>
          </cell>
        </row>
        <row r="325">
          <cell r="N325">
            <v>0.29999999999999982</v>
          </cell>
          <cell r="T325">
            <v>0</v>
          </cell>
        </row>
        <row r="326">
          <cell r="N326">
            <v>-0.20000000000000018</v>
          </cell>
          <cell r="T326">
            <v>0</v>
          </cell>
        </row>
        <row r="327">
          <cell r="N327">
            <v>0</v>
          </cell>
          <cell r="T327">
            <v>0</v>
          </cell>
        </row>
        <row r="328">
          <cell r="N328">
            <v>-1.2000000000000002</v>
          </cell>
          <cell r="T328" t="str">
            <v>по</v>
          </cell>
        </row>
        <row r="329">
          <cell r="N329">
            <v>0</v>
          </cell>
          <cell r="T329">
            <v>0</v>
          </cell>
        </row>
        <row r="330">
          <cell r="N330">
            <v>0.30000000000000004</v>
          </cell>
          <cell r="T330">
            <v>0</v>
          </cell>
        </row>
        <row r="331">
          <cell r="N331">
            <v>0</v>
          </cell>
          <cell r="T331" t="str">
            <v>уход в б/д</v>
          </cell>
        </row>
        <row r="332">
          <cell r="N332">
            <v>14.9</v>
          </cell>
          <cell r="T332" t="str">
            <v>КРС</v>
          </cell>
        </row>
        <row r="333">
          <cell r="N333">
            <v>-1.6999999999999993</v>
          </cell>
          <cell r="T333" t="str">
            <v>по</v>
          </cell>
        </row>
        <row r="334">
          <cell r="N334">
            <v>0.5</v>
          </cell>
          <cell r="T334" t="str">
            <v>ут.реж.</v>
          </cell>
        </row>
        <row r="335">
          <cell r="N335">
            <v>-3.0999999999999979</v>
          </cell>
          <cell r="T335" t="str">
            <v>ут.реж.</v>
          </cell>
        </row>
        <row r="336">
          <cell r="N336">
            <v>0.10000000000000009</v>
          </cell>
          <cell r="T336">
            <v>0</v>
          </cell>
        </row>
        <row r="337">
          <cell r="N337">
            <v>-4.5</v>
          </cell>
          <cell r="T337" t="str">
            <v>ут.реж.</v>
          </cell>
        </row>
        <row r="338">
          <cell r="N338">
            <v>2</v>
          </cell>
          <cell r="T338" t="str">
            <v>ПРС</v>
          </cell>
        </row>
        <row r="339">
          <cell r="N339">
            <v>-0.10000000000000009</v>
          </cell>
          <cell r="T339">
            <v>0</v>
          </cell>
        </row>
        <row r="340">
          <cell r="N340">
            <v>0</v>
          </cell>
          <cell r="T340">
            <v>0</v>
          </cell>
        </row>
        <row r="341">
          <cell r="N341">
            <v>-0.60000000000000053</v>
          </cell>
          <cell r="T341" t="str">
            <v>вода</v>
          </cell>
        </row>
        <row r="342">
          <cell r="N342">
            <v>-0.70000000000000018</v>
          </cell>
          <cell r="T342" t="str">
            <v>ут.реж.</v>
          </cell>
        </row>
        <row r="343">
          <cell r="N343">
            <v>-1.5</v>
          </cell>
          <cell r="T343" t="str">
            <v>вода</v>
          </cell>
        </row>
        <row r="344">
          <cell r="N344">
            <v>0</v>
          </cell>
          <cell r="T344">
            <v>0</v>
          </cell>
        </row>
        <row r="345">
          <cell r="N345">
            <v>0</v>
          </cell>
          <cell r="T345">
            <v>0</v>
          </cell>
        </row>
        <row r="346">
          <cell r="N346">
            <v>-0.5</v>
          </cell>
          <cell r="T346" t="str">
            <v>ипп</v>
          </cell>
        </row>
        <row r="347">
          <cell r="N347">
            <v>-1.3000000000000003</v>
          </cell>
          <cell r="T347" t="str">
            <v>вода</v>
          </cell>
        </row>
        <row r="348">
          <cell r="N348">
            <v>0.10000000000000009</v>
          </cell>
          <cell r="T348">
            <v>0</v>
          </cell>
        </row>
        <row r="349">
          <cell r="N349">
            <v>0</v>
          </cell>
          <cell r="T349">
            <v>0</v>
          </cell>
        </row>
        <row r="350">
          <cell r="N350">
            <v>-8.2000000000000028</v>
          </cell>
          <cell r="T350" t="str">
            <v>ипп</v>
          </cell>
        </row>
        <row r="351">
          <cell r="N351">
            <v>-3</v>
          </cell>
          <cell r="T351" t="str">
            <v>вода</v>
          </cell>
        </row>
        <row r="352">
          <cell r="N352">
            <v>0.10000000000000009</v>
          </cell>
          <cell r="T352" t="str">
            <v>см</v>
          </cell>
        </row>
        <row r="353">
          <cell r="N353">
            <v>0</v>
          </cell>
          <cell r="T353" t="str">
            <v>уход в б/д</v>
          </cell>
        </row>
        <row r="354">
          <cell r="N354">
            <v>-1.5</v>
          </cell>
          <cell r="T354" t="str">
            <v>вода</v>
          </cell>
        </row>
        <row r="355">
          <cell r="N355">
            <v>-4</v>
          </cell>
          <cell r="T355" t="str">
            <v>вода</v>
          </cell>
        </row>
        <row r="356">
          <cell r="N356">
            <v>0</v>
          </cell>
          <cell r="T356">
            <v>0</v>
          </cell>
        </row>
        <row r="357">
          <cell r="N357">
            <v>0</v>
          </cell>
          <cell r="T357">
            <v>0</v>
          </cell>
        </row>
        <row r="358">
          <cell r="N358">
            <v>-0.10000000000000009</v>
          </cell>
          <cell r="T358">
            <v>0</v>
          </cell>
        </row>
        <row r="359">
          <cell r="N359">
            <v>0.90000000000000036</v>
          </cell>
          <cell r="T359" t="str">
            <v>вода</v>
          </cell>
        </row>
        <row r="360">
          <cell r="N360">
            <v>0</v>
          </cell>
          <cell r="T360">
            <v>0</v>
          </cell>
        </row>
        <row r="361">
          <cell r="N361">
            <v>0</v>
          </cell>
          <cell r="T361">
            <v>0</v>
          </cell>
        </row>
        <row r="362">
          <cell r="N362">
            <v>0</v>
          </cell>
          <cell r="T362">
            <v>0</v>
          </cell>
        </row>
        <row r="363">
          <cell r="N363">
            <v>-0.10000000000000009</v>
          </cell>
          <cell r="T363">
            <v>0</v>
          </cell>
        </row>
        <row r="364">
          <cell r="N364">
            <v>0.70000000000000018</v>
          </cell>
          <cell r="T364" t="str">
            <v>вода</v>
          </cell>
        </row>
        <row r="365">
          <cell r="N365">
            <v>3</v>
          </cell>
          <cell r="T365" t="str">
            <v>по</v>
          </cell>
        </row>
        <row r="366">
          <cell r="N366">
            <v>0</v>
          </cell>
          <cell r="T366">
            <v>0</v>
          </cell>
        </row>
        <row r="367">
          <cell r="N367">
            <v>-1.4999999999999991</v>
          </cell>
          <cell r="T367" t="str">
            <v>вода</v>
          </cell>
        </row>
        <row r="368">
          <cell r="N368">
            <v>0</v>
          </cell>
          <cell r="T368">
            <v>0</v>
          </cell>
        </row>
        <row r="369">
          <cell r="N369">
            <v>0</v>
          </cell>
          <cell r="T369">
            <v>0</v>
          </cell>
        </row>
        <row r="370">
          <cell r="N370">
            <v>-2.0999999999999996</v>
          </cell>
          <cell r="T370" t="str">
            <v>см</v>
          </cell>
        </row>
        <row r="371">
          <cell r="N371">
            <v>0</v>
          </cell>
          <cell r="T371">
            <v>0</v>
          </cell>
        </row>
        <row r="372">
          <cell r="N372">
            <v>-1.2000000000000002</v>
          </cell>
          <cell r="T372" t="str">
            <v>ипп</v>
          </cell>
        </row>
        <row r="373">
          <cell r="N373">
            <v>-1</v>
          </cell>
          <cell r="T373" t="str">
            <v>ут.реж.</v>
          </cell>
        </row>
        <row r="374">
          <cell r="N374">
            <v>0.20000000000000107</v>
          </cell>
          <cell r="T374">
            <v>0</v>
          </cell>
        </row>
        <row r="375">
          <cell r="N375">
            <v>0</v>
          </cell>
          <cell r="T375">
            <v>0</v>
          </cell>
        </row>
        <row r="376">
          <cell r="N376">
            <v>14.5</v>
          </cell>
          <cell r="T376" t="str">
            <v>КРС</v>
          </cell>
        </row>
        <row r="377">
          <cell r="N377">
            <v>0</v>
          </cell>
          <cell r="T377">
            <v>0</v>
          </cell>
        </row>
        <row r="378">
          <cell r="N378">
            <v>-4.1999999999999993</v>
          </cell>
          <cell r="T378" t="str">
            <v>вода</v>
          </cell>
        </row>
        <row r="379">
          <cell r="N379">
            <v>0</v>
          </cell>
          <cell r="T379">
            <v>0</v>
          </cell>
        </row>
        <row r="380">
          <cell r="N380">
            <v>0</v>
          </cell>
          <cell r="T380">
            <v>0</v>
          </cell>
        </row>
        <row r="381">
          <cell r="N381">
            <v>-1.7000000000000011</v>
          </cell>
          <cell r="T381" t="str">
            <v>вода</v>
          </cell>
        </row>
        <row r="382">
          <cell r="N382">
            <v>-3.2000000000000011</v>
          </cell>
          <cell r="T382" t="str">
            <v>вода</v>
          </cell>
        </row>
        <row r="383">
          <cell r="N383">
            <v>-9.5</v>
          </cell>
          <cell r="T383" t="str">
            <v>ут.реж.</v>
          </cell>
        </row>
        <row r="384">
          <cell r="N384">
            <v>-2.1999999999999993</v>
          </cell>
          <cell r="T384" t="str">
            <v>вода</v>
          </cell>
        </row>
        <row r="385">
          <cell r="N385">
            <v>-0.20000000000000007</v>
          </cell>
          <cell r="T385">
            <v>0</v>
          </cell>
        </row>
        <row r="386">
          <cell r="N386">
            <v>-1.2999999999999989</v>
          </cell>
          <cell r="T386" t="str">
            <v>вода</v>
          </cell>
        </row>
        <row r="387">
          <cell r="N387">
            <v>1.0999999999999996</v>
          </cell>
          <cell r="T387" t="str">
            <v>вода</v>
          </cell>
        </row>
        <row r="388">
          <cell r="N388">
            <v>-0.19999999999999973</v>
          </cell>
          <cell r="T388">
            <v>0</v>
          </cell>
        </row>
        <row r="389">
          <cell r="N389">
            <v>-2.2000000000000011</v>
          </cell>
          <cell r="T389" t="str">
            <v>по</v>
          </cell>
        </row>
        <row r="390">
          <cell r="N390">
            <v>0</v>
          </cell>
          <cell r="T390" t="str">
            <v>уход в б/д</v>
          </cell>
        </row>
        <row r="391">
          <cell r="N391">
            <v>-0.19999999999999996</v>
          </cell>
          <cell r="T391">
            <v>0</v>
          </cell>
        </row>
        <row r="392">
          <cell r="N392">
            <v>-0.29999999999999893</v>
          </cell>
          <cell r="T392">
            <v>0</v>
          </cell>
        </row>
        <row r="393">
          <cell r="N393">
            <v>0</v>
          </cell>
          <cell r="T393">
            <v>0</v>
          </cell>
        </row>
        <row r="394">
          <cell r="N394">
            <v>-1.2999999999999998</v>
          </cell>
          <cell r="T394" t="str">
            <v>по</v>
          </cell>
        </row>
        <row r="395">
          <cell r="N395">
            <v>0</v>
          </cell>
          <cell r="T395">
            <v>0</v>
          </cell>
        </row>
        <row r="396">
          <cell r="N396">
            <v>-0.50000000000000022</v>
          </cell>
          <cell r="T396" t="str">
            <v>по</v>
          </cell>
        </row>
        <row r="397">
          <cell r="N397">
            <v>0.30000000000000004</v>
          </cell>
          <cell r="T397" t="str">
            <v>вода</v>
          </cell>
        </row>
        <row r="398">
          <cell r="N398">
            <v>0.6</v>
          </cell>
          <cell r="T398" t="str">
            <v>ипп</v>
          </cell>
        </row>
        <row r="399">
          <cell r="N399">
            <v>9.9999999999999645E-2</v>
          </cell>
          <cell r="T399">
            <v>0</v>
          </cell>
        </row>
        <row r="400">
          <cell r="N400">
            <v>-0.59999999999999987</v>
          </cell>
          <cell r="T400" t="str">
            <v>ипп</v>
          </cell>
        </row>
        <row r="401">
          <cell r="N401">
            <v>0.19999999999999996</v>
          </cell>
          <cell r="T401">
            <v>0</v>
          </cell>
        </row>
        <row r="402">
          <cell r="N402">
            <v>-1.1999999999999993</v>
          </cell>
          <cell r="T402" t="str">
            <v>вода</v>
          </cell>
        </row>
        <row r="403">
          <cell r="N403">
            <v>2.9000000000000004</v>
          </cell>
          <cell r="T403" t="str">
            <v>по</v>
          </cell>
        </row>
        <row r="404">
          <cell r="N404">
            <v>3.3000000000000007</v>
          </cell>
          <cell r="T404" t="str">
            <v>прс</v>
          </cell>
        </row>
        <row r="405">
          <cell r="N405">
            <v>0</v>
          </cell>
          <cell r="T405">
            <v>0</v>
          </cell>
        </row>
        <row r="406">
          <cell r="N406">
            <v>0</v>
          </cell>
          <cell r="T406">
            <v>0</v>
          </cell>
        </row>
        <row r="407">
          <cell r="N407">
            <v>1.5000000000000009</v>
          </cell>
          <cell r="T407" t="str">
            <v>по</v>
          </cell>
        </row>
        <row r="408">
          <cell r="N408">
            <v>-0.90000000000000036</v>
          </cell>
          <cell r="T408" t="str">
            <v>по</v>
          </cell>
        </row>
        <row r="409">
          <cell r="N409">
            <v>-2.0999999999999996</v>
          </cell>
          <cell r="T409" t="str">
            <v>вода</v>
          </cell>
        </row>
        <row r="410">
          <cell r="N410">
            <v>0</v>
          </cell>
          <cell r="T410">
            <v>0</v>
          </cell>
        </row>
        <row r="411">
          <cell r="N411">
            <v>-2</v>
          </cell>
          <cell r="T411" t="str">
            <v>ипп</v>
          </cell>
        </row>
        <row r="412">
          <cell r="N412">
            <v>0</v>
          </cell>
          <cell r="T412">
            <v>0</v>
          </cell>
        </row>
        <row r="413">
          <cell r="N413">
            <v>0</v>
          </cell>
          <cell r="T413">
            <v>0</v>
          </cell>
        </row>
        <row r="414">
          <cell r="N414">
            <v>-4.3999999999999986</v>
          </cell>
          <cell r="T414" t="str">
            <v>ипп</v>
          </cell>
        </row>
        <row r="415">
          <cell r="N415">
            <v>0</v>
          </cell>
          <cell r="T415">
            <v>0</v>
          </cell>
        </row>
        <row r="416">
          <cell r="N416">
            <v>0</v>
          </cell>
          <cell r="T416" t="str">
            <v>см</v>
          </cell>
        </row>
        <row r="417">
          <cell r="N417">
            <v>-3.7999999999999989</v>
          </cell>
          <cell r="T417" t="str">
            <v>по</v>
          </cell>
        </row>
        <row r="418">
          <cell r="N418">
            <v>-0.79999999999999893</v>
          </cell>
          <cell r="T418" t="str">
            <v>ипп</v>
          </cell>
        </row>
        <row r="419">
          <cell r="N419">
            <v>-0.19999999999999973</v>
          </cell>
          <cell r="T419">
            <v>0</v>
          </cell>
        </row>
        <row r="420">
          <cell r="N420">
            <v>0</v>
          </cell>
          <cell r="T420">
            <v>0</v>
          </cell>
        </row>
        <row r="421">
          <cell r="N421">
            <v>0</v>
          </cell>
          <cell r="T421">
            <v>0</v>
          </cell>
        </row>
        <row r="422">
          <cell r="N422">
            <v>-4.4000000000000004</v>
          </cell>
          <cell r="T422" t="str">
            <v>по</v>
          </cell>
        </row>
        <row r="423">
          <cell r="N423">
            <v>-2.6000000000000005</v>
          </cell>
          <cell r="T423" t="str">
            <v>ипп</v>
          </cell>
        </row>
        <row r="424">
          <cell r="N424">
            <v>-8.0999999999999979</v>
          </cell>
          <cell r="T424" t="str">
            <v>ут.реж.</v>
          </cell>
        </row>
        <row r="425">
          <cell r="N425">
            <v>0</v>
          </cell>
          <cell r="T425">
            <v>0</v>
          </cell>
        </row>
        <row r="426">
          <cell r="N426">
            <v>-2.4000000000000004</v>
          </cell>
          <cell r="T426" t="str">
            <v>вода</v>
          </cell>
        </row>
        <row r="427">
          <cell r="N427">
            <v>0</v>
          </cell>
          <cell r="T427">
            <v>0</v>
          </cell>
        </row>
        <row r="428">
          <cell r="N428">
            <v>-1.7999999999999989</v>
          </cell>
          <cell r="T428" t="str">
            <v>вода</v>
          </cell>
        </row>
        <row r="429">
          <cell r="N429">
            <v>0.79999999999999893</v>
          </cell>
          <cell r="T429" t="str">
            <v>вода</v>
          </cell>
        </row>
        <row r="430">
          <cell r="N430">
            <v>0</v>
          </cell>
          <cell r="T430">
            <v>0</v>
          </cell>
        </row>
        <row r="431">
          <cell r="N431">
            <v>2.8000000000000007</v>
          </cell>
          <cell r="T431" t="str">
            <v>ут.реж.</v>
          </cell>
        </row>
        <row r="432">
          <cell r="N432">
            <v>0</v>
          </cell>
          <cell r="T432" t="str">
            <v>см</v>
          </cell>
        </row>
        <row r="433">
          <cell r="N433">
            <v>0</v>
          </cell>
          <cell r="T433">
            <v>0</v>
          </cell>
        </row>
        <row r="434">
          <cell r="N434">
            <v>0.19999999999999973</v>
          </cell>
          <cell r="T434">
            <v>0</v>
          </cell>
        </row>
        <row r="435">
          <cell r="N435">
            <v>-2.1999999999999993</v>
          </cell>
          <cell r="T435" t="str">
            <v>по</v>
          </cell>
        </row>
        <row r="436">
          <cell r="N436">
            <v>-0.70000000000000107</v>
          </cell>
          <cell r="T436" t="str">
            <v>вода</v>
          </cell>
        </row>
        <row r="437">
          <cell r="N437">
            <v>-8.5</v>
          </cell>
          <cell r="T437" t="str">
            <v>по</v>
          </cell>
        </row>
        <row r="438">
          <cell r="N438">
            <v>0.10000000000000009</v>
          </cell>
          <cell r="T438">
            <v>0</v>
          </cell>
        </row>
        <row r="439">
          <cell r="N439">
            <v>-0.5</v>
          </cell>
          <cell r="T439" t="str">
            <v>вода</v>
          </cell>
        </row>
        <row r="440">
          <cell r="N440">
            <v>-0.70000000000000107</v>
          </cell>
          <cell r="T440" t="str">
            <v>ут.реж.</v>
          </cell>
        </row>
        <row r="441">
          <cell r="N441">
            <v>0</v>
          </cell>
          <cell r="T441" t="str">
            <v>по</v>
          </cell>
        </row>
        <row r="442">
          <cell r="N442">
            <v>-2.0000000000000018</v>
          </cell>
          <cell r="T442" t="str">
            <v>ут.реж.</v>
          </cell>
        </row>
        <row r="443">
          <cell r="N443">
            <v>-2.4000000000000004</v>
          </cell>
          <cell r="T443" t="str">
            <v>ут.реж.</v>
          </cell>
        </row>
        <row r="444">
          <cell r="N444">
            <v>1</v>
          </cell>
          <cell r="T444" t="str">
            <v>ут.реж.</v>
          </cell>
        </row>
        <row r="445">
          <cell r="N445">
            <v>2.5</v>
          </cell>
          <cell r="T445" t="str">
            <v>ут.реж.</v>
          </cell>
        </row>
        <row r="446">
          <cell r="N446">
            <v>-0.79999999999999982</v>
          </cell>
          <cell r="T446" t="str">
            <v>вода</v>
          </cell>
        </row>
        <row r="447">
          <cell r="N447">
            <v>1.2999999999999998</v>
          </cell>
          <cell r="T447" t="str">
            <v>прс</v>
          </cell>
        </row>
        <row r="448">
          <cell r="N448">
            <v>-2.8000000000000007</v>
          </cell>
          <cell r="T448" t="str">
            <v>см</v>
          </cell>
        </row>
        <row r="449">
          <cell r="N449">
            <v>0.5</v>
          </cell>
          <cell r="T449" t="str">
            <v>ипп</v>
          </cell>
        </row>
        <row r="450">
          <cell r="N450">
            <v>-0.40000000000000036</v>
          </cell>
          <cell r="T450" t="str">
            <v>ут.реж.</v>
          </cell>
        </row>
        <row r="451">
          <cell r="N451">
            <v>0</v>
          </cell>
          <cell r="T451">
            <v>0</v>
          </cell>
        </row>
        <row r="452">
          <cell r="N452">
            <v>1.2000000000000011</v>
          </cell>
          <cell r="T452" t="str">
            <v>прс</v>
          </cell>
        </row>
        <row r="453">
          <cell r="N453">
            <v>0</v>
          </cell>
          <cell r="T453">
            <v>0</v>
          </cell>
        </row>
        <row r="454">
          <cell r="N454">
            <v>-9.9999999999999978E-2</v>
          </cell>
          <cell r="T454">
            <v>0</v>
          </cell>
        </row>
        <row r="455">
          <cell r="N455">
            <v>0</v>
          </cell>
          <cell r="T455">
            <v>0</v>
          </cell>
        </row>
        <row r="456">
          <cell r="N456">
            <v>0.5</v>
          </cell>
          <cell r="T456" t="str">
            <v>ут.реж.</v>
          </cell>
        </row>
        <row r="457">
          <cell r="N457">
            <v>-1.7000000000000002</v>
          </cell>
          <cell r="T457" t="str">
            <v>см</v>
          </cell>
        </row>
        <row r="458">
          <cell r="N458">
            <v>-3.6999999999999993</v>
          </cell>
          <cell r="T458" t="str">
            <v>ут.реж.</v>
          </cell>
        </row>
        <row r="459">
          <cell r="N459">
            <v>-0.30000000000000004</v>
          </cell>
          <cell r="T459">
            <v>0</v>
          </cell>
        </row>
        <row r="460">
          <cell r="N460">
            <v>0</v>
          </cell>
          <cell r="T460">
            <v>0</v>
          </cell>
        </row>
        <row r="461">
          <cell r="N461">
            <v>0</v>
          </cell>
          <cell r="T461">
            <v>0</v>
          </cell>
        </row>
        <row r="462">
          <cell r="N462">
            <v>6.5</v>
          </cell>
          <cell r="T462" t="str">
            <v>ут.реж.</v>
          </cell>
        </row>
        <row r="463">
          <cell r="N463">
            <v>-1.7000000000000011</v>
          </cell>
          <cell r="T463" t="str">
            <v>ипп</v>
          </cell>
        </row>
        <row r="464">
          <cell r="N464">
            <v>1.6999999999999993</v>
          </cell>
          <cell r="T464" t="str">
            <v>ут.реж.</v>
          </cell>
        </row>
        <row r="465">
          <cell r="N465">
            <v>-6.9999999999999991</v>
          </cell>
          <cell r="T465" t="str">
            <v>по</v>
          </cell>
        </row>
        <row r="466">
          <cell r="N466">
            <v>-0.10000000000000142</v>
          </cell>
          <cell r="T466">
            <v>0</v>
          </cell>
        </row>
        <row r="467">
          <cell r="N467">
            <v>0.39999999999999858</v>
          </cell>
          <cell r="T467" t="str">
            <v>ут.реж.</v>
          </cell>
        </row>
        <row r="468">
          <cell r="N468">
            <v>-2.2999999999999989</v>
          </cell>
          <cell r="T468" t="str">
            <v>ут.реж.</v>
          </cell>
        </row>
        <row r="469">
          <cell r="N469">
            <v>0.5</v>
          </cell>
          <cell r="T469" t="str">
            <v>прс</v>
          </cell>
        </row>
        <row r="470">
          <cell r="N470">
            <v>0</v>
          </cell>
          <cell r="T470">
            <v>0</v>
          </cell>
        </row>
        <row r="471">
          <cell r="N471">
            <v>-9.9999999999999867E-2</v>
          </cell>
          <cell r="T471">
            <v>0</v>
          </cell>
        </row>
        <row r="472">
          <cell r="N472">
            <v>-1.1999999999999993</v>
          </cell>
          <cell r="T472" t="str">
            <v>вода</v>
          </cell>
        </row>
        <row r="473">
          <cell r="N473">
            <v>-1.4000000000000004</v>
          </cell>
          <cell r="T473" t="str">
            <v>вода</v>
          </cell>
        </row>
        <row r="474">
          <cell r="N474">
            <v>2.1999999999999993</v>
          </cell>
          <cell r="T474" t="str">
            <v>ут.реж.</v>
          </cell>
        </row>
        <row r="475">
          <cell r="N475">
            <v>0</v>
          </cell>
          <cell r="T475">
            <v>0</v>
          </cell>
        </row>
        <row r="476">
          <cell r="N476">
            <v>-0.40000000000000213</v>
          </cell>
          <cell r="T476" t="str">
            <v>ут.реж.</v>
          </cell>
        </row>
        <row r="477">
          <cell r="N477">
            <v>-4.8</v>
          </cell>
          <cell r="T477" t="str">
            <v>по</v>
          </cell>
        </row>
        <row r="478">
          <cell r="N478">
            <v>-0.5</v>
          </cell>
          <cell r="T478" t="str">
            <v>вода</v>
          </cell>
        </row>
        <row r="479">
          <cell r="N479">
            <v>0</v>
          </cell>
          <cell r="T479">
            <v>0</v>
          </cell>
        </row>
        <row r="480">
          <cell r="N480">
            <v>-2.4000000000000004</v>
          </cell>
          <cell r="T480" t="str">
            <v>вода</v>
          </cell>
        </row>
        <row r="481">
          <cell r="N481">
            <v>-1.8000000000000007</v>
          </cell>
          <cell r="T481" t="str">
            <v>ут.реж.</v>
          </cell>
        </row>
        <row r="482">
          <cell r="N482">
            <v>-0.20000000000000018</v>
          </cell>
          <cell r="T482">
            <v>0</v>
          </cell>
        </row>
        <row r="483">
          <cell r="N483">
            <v>-0.19999999999999929</v>
          </cell>
          <cell r="T483">
            <v>0</v>
          </cell>
        </row>
        <row r="484">
          <cell r="N484">
            <v>0.6</v>
          </cell>
          <cell r="T484" t="str">
            <v>ут.реж.</v>
          </cell>
        </row>
        <row r="485">
          <cell r="N485">
            <v>0</v>
          </cell>
          <cell r="T485">
            <v>0</v>
          </cell>
        </row>
        <row r="486">
          <cell r="N486">
            <v>-1</v>
          </cell>
          <cell r="T486" t="str">
            <v>вода</v>
          </cell>
        </row>
        <row r="487">
          <cell r="N487">
            <v>0.50000000000000011</v>
          </cell>
          <cell r="T487" t="str">
            <v>вода</v>
          </cell>
        </row>
        <row r="488">
          <cell r="N488">
            <v>0.10000000000000009</v>
          </cell>
          <cell r="T488">
            <v>0</v>
          </cell>
        </row>
        <row r="489">
          <cell r="N489">
            <v>0</v>
          </cell>
          <cell r="T489">
            <v>0</v>
          </cell>
        </row>
        <row r="490">
          <cell r="N490">
            <v>0.20000000000000107</v>
          </cell>
          <cell r="T490">
            <v>0</v>
          </cell>
        </row>
        <row r="491">
          <cell r="N491">
            <v>0</v>
          </cell>
          <cell r="T491">
            <v>0</v>
          </cell>
        </row>
        <row r="492">
          <cell r="N492">
            <v>-5</v>
          </cell>
          <cell r="T492" t="str">
            <v>см</v>
          </cell>
        </row>
        <row r="493">
          <cell r="N493">
            <v>2.3000000000000007</v>
          </cell>
          <cell r="T493" t="str">
            <v>по</v>
          </cell>
        </row>
        <row r="494">
          <cell r="N494">
            <v>-0.20000000000000284</v>
          </cell>
          <cell r="T494">
            <v>0</v>
          </cell>
        </row>
        <row r="495">
          <cell r="N495">
            <v>-0.20000000000000018</v>
          </cell>
          <cell r="T495">
            <v>0</v>
          </cell>
        </row>
        <row r="496">
          <cell r="N496">
            <v>0</v>
          </cell>
          <cell r="T496">
            <v>0</v>
          </cell>
        </row>
        <row r="497">
          <cell r="N497">
            <v>-1.4000000000000001</v>
          </cell>
          <cell r="T497" t="str">
            <v>ипп</v>
          </cell>
        </row>
        <row r="498">
          <cell r="N498">
            <v>-1.5</v>
          </cell>
          <cell r="T498" t="str">
            <v>ипп</v>
          </cell>
        </row>
        <row r="499">
          <cell r="N499">
            <v>-0.10000000000000009</v>
          </cell>
          <cell r="T499">
            <v>0</v>
          </cell>
        </row>
        <row r="500">
          <cell r="N500">
            <v>-0.80000000000000071</v>
          </cell>
          <cell r="T500" t="str">
            <v>вода</v>
          </cell>
        </row>
        <row r="501">
          <cell r="N501">
            <v>0.69999999999999929</v>
          </cell>
          <cell r="T501" t="str">
            <v>вода</v>
          </cell>
        </row>
        <row r="502">
          <cell r="N502">
            <v>0.19999999999999929</v>
          </cell>
          <cell r="T502">
            <v>0</v>
          </cell>
        </row>
        <row r="503">
          <cell r="N503">
            <v>-0.30000000000000027</v>
          </cell>
          <cell r="T503">
            <v>0</v>
          </cell>
        </row>
        <row r="504">
          <cell r="N504">
            <v>-1.5999999999999996</v>
          </cell>
          <cell r="T504" t="str">
            <v>вода</v>
          </cell>
        </row>
        <row r="505">
          <cell r="N505">
            <v>0.19999999999999996</v>
          </cell>
          <cell r="T505">
            <v>0</v>
          </cell>
        </row>
        <row r="506">
          <cell r="N506">
            <v>-0.4</v>
          </cell>
          <cell r="T506" t="str">
            <v>вода</v>
          </cell>
        </row>
        <row r="507">
          <cell r="N507">
            <v>0</v>
          </cell>
          <cell r="T507">
            <v>0</v>
          </cell>
        </row>
        <row r="508">
          <cell r="N508">
            <v>2.2999999999999998</v>
          </cell>
          <cell r="T508" t="str">
            <v>прс</v>
          </cell>
        </row>
        <row r="509">
          <cell r="N509">
            <v>-2.1999999999999993</v>
          </cell>
          <cell r="T509" t="str">
            <v>по</v>
          </cell>
        </row>
        <row r="510">
          <cell r="N510">
            <v>0</v>
          </cell>
          <cell r="T510">
            <v>0</v>
          </cell>
        </row>
        <row r="511">
          <cell r="N511">
            <v>-1.6999999999999993</v>
          </cell>
          <cell r="T511" t="str">
            <v>ут.реж.</v>
          </cell>
        </row>
        <row r="512">
          <cell r="N512">
            <v>0.29999999999999982</v>
          </cell>
          <cell r="T512">
            <v>0</v>
          </cell>
        </row>
        <row r="513">
          <cell r="N513">
            <v>-1</v>
          </cell>
          <cell r="T513" t="str">
            <v>вода</v>
          </cell>
        </row>
        <row r="514">
          <cell r="N514">
            <v>1.3000000000000007</v>
          </cell>
          <cell r="T514" t="str">
            <v>прс</v>
          </cell>
        </row>
        <row r="515">
          <cell r="N515">
            <v>-0.19999999999999996</v>
          </cell>
          <cell r="T515">
            <v>0</v>
          </cell>
        </row>
        <row r="516">
          <cell r="N516">
            <v>0.10000000000000053</v>
          </cell>
          <cell r="T516">
            <v>0</v>
          </cell>
        </row>
        <row r="517">
          <cell r="N517">
            <v>-0.30000000000000071</v>
          </cell>
          <cell r="T517">
            <v>0</v>
          </cell>
        </row>
        <row r="518">
          <cell r="N518">
            <v>0</v>
          </cell>
          <cell r="T518">
            <v>0</v>
          </cell>
        </row>
        <row r="519">
          <cell r="N519">
            <v>1.2000000000000028</v>
          </cell>
          <cell r="T519" t="str">
            <v>ипп</v>
          </cell>
        </row>
        <row r="520">
          <cell r="N520">
            <v>-2.5</v>
          </cell>
          <cell r="T520" t="str">
            <v>ут.реж.</v>
          </cell>
        </row>
        <row r="521">
          <cell r="N521">
            <v>0.79999999999999893</v>
          </cell>
          <cell r="T521" t="str">
            <v>по</v>
          </cell>
        </row>
        <row r="522">
          <cell r="N522">
            <v>0.80000000000000071</v>
          </cell>
          <cell r="T522" t="str">
            <v>вода</v>
          </cell>
        </row>
        <row r="523">
          <cell r="N523">
            <v>-9.2000000000000011</v>
          </cell>
          <cell r="T523" t="str">
            <v>ут.реж.</v>
          </cell>
        </row>
        <row r="524">
          <cell r="N524">
            <v>0</v>
          </cell>
          <cell r="T524">
            <v>0</v>
          </cell>
        </row>
        <row r="525">
          <cell r="N525">
            <v>-0.40000000000000036</v>
          </cell>
          <cell r="T525" t="str">
            <v>ПРС</v>
          </cell>
        </row>
        <row r="526">
          <cell r="N526">
            <v>-1.5999999999999996</v>
          </cell>
          <cell r="T526" t="str">
            <v>ипп</v>
          </cell>
        </row>
        <row r="527">
          <cell r="N527">
            <v>-2.4000000000000004</v>
          </cell>
          <cell r="T527" t="str">
            <v>ут.реж.</v>
          </cell>
        </row>
        <row r="528">
          <cell r="N528">
            <v>2.0999999999999996</v>
          </cell>
          <cell r="T528" t="str">
            <v>вода</v>
          </cell>
        </row>
        <row r="529">
          <cell r="N529">
            <v>0</v>
          </cell>
          <cell r="T529">
            <v>0</v>
          </cell>
        </row>
        <row r="530">
          <cell r="N530">
            <v>0</v>
          </cell>
          <cell r="T530">
            <v>0</v>
          </cell>
        </row>
        <row r="531">
          <cell r="N531">
            <v>-1.2999999999999998</v>
          </cell>
          <cell r="T531" t="str">
            <v>ипп</v>
          </cell>
        </row>
        <row r="532">
          <cell r="N532">
            <v>-2.7999999999999989</v>
          </cell>
          <cell r="T532" t="str">
            <v>по</v>
          </cell>
        </row>
        <row r="533">
          <cell r="N533">
            <v>0.60000000000000142</v>
          </cell>
          <cell r="T533" t="str">
            <v>ут.реж.</v>
          </cell>
        </row>
        <row r="534">
          <cell r="N534">
            <v>-0.40000000000000013</v>
          </cell>
          <cell r="T534" t="str">
            <v>ут.реж.</v>
          </cell>
        </row>
        <row r="535">
          <cell r="N535">
            <v>0.7</v>
          </cell>
          <cell r="T535" t="str">
            <v>ипп</v>
          </cell>
        </row>
        <row r="536">
          <cell r="N536">
            <v>0</v>
          </cell>
          <cell r="T536">
            <v>0</v>
          </cell>
        </row>
        <row r="537">
          <cell r="N537">
            <v>-0.10000000000000009</v>
          </cell>
          <cell r="T537">
            <v>0</v>
          </cell>
        </row>
        <row r="538">
          <cell r="N538">
            <v>0.39999999999999991</v>
          </cell>
          <cell r="T538" t="str">
            <v>по</v>
          </cell>
        </row>
        <row r="539">
          <cell r="N539">
            <v>-1.1000000000000001</v>
          </cell>
          <cell r="T539" t="str">
            <v>по</v>
          </cell>
        </row>
        <row r="540">
          <cell r="N540">
            <v>-0.39999999999999991</v>
          </cell>
          <cell r="T540" t="str">
            <v>по</v>
          </cell>
        </row>
        <row r="541">
          <cell r="N541">
            <v>0</v>
          </cell>
          <cell r="T541">
            <v>0</v>
          </cell>
        </row>
        <row r="542">
          <cell r="N542">
            <v>0.19999999999999996</v>
          </cell>
          <cell r="T542" t="str">
            <v>вода</v>
          </cell>
        </row>
        <row r="543">
          <cell r="N543">
            <v>-0.99999999999999978</v>
          </cell>
          <cell r="T543" t="str">
            <v>ут.реж.</v>
          </cell>
        </row>
        <row r="544">
          <cell r="N544">
            <v>-1.6999999999999993</v>
          </cell>
          <cell r="T544" t="str">
            <v>ут.реж.</v>
          </cell>
        </row>
        <row r="545">
          <cell r="N545">
            <v>0</v>
          </cell>
          <cell r="T545">
            <v>0</v>
          </cell>
        </row>
        <row r="546">
          <cell r="N546">
            <v>-1.4000000000000004</v>
          </cell>
          <cell r="T546" t="str">
            <v>вода</v>
          </cell>
        </row>
        <row r="547">
          <cell r="N547">
            <v>-1.4</v>
          </cell>
          <cell r="T547" t="str">
            <v>по</v>
          </cell>
        </row>
        <row r="548">
          <cell r="N548">
            <v>0.39999999999999991</v>
          </cell>
          <cell r="T548" t="str">
            <v>ут.реж.</v>
          </cell>
        </row>
        <row r="549">
          <cell r="N549">
            <v>0.20000000000000018</v>
          </cell>
          <cell r="T549">
            <v>0</v>
          </cell>
        </row>
        <row r="550">
          <cell r="N550">
            <v>-0.90000000000000036</v>
          </cell>
          <cell r="T550" t="str">
            <v>вода</v>
          </cell>
        </row>
        <row r="551">
          <cell r="N551">
            <v>-2.9999999999999982</v>
          </cell>
          <cell r="T551" t="str">
            <v>ипп</v>
          </cell>
        </row>
        <row r="552">
          <cell r="N552">
            <v>0.29999999999999982</v>
          </cell>
          <cell r="T552">
            <v>0</v>
          </cell>
        </row>
        <row r="553">
          <cell r="N553">
            <v>-0.70000000000000018</v>
          </cell>
          <cell r="T553" t="str">
            <v>ипп</v>
          </cell>
        </row>
        <row r="554">
          <cell r="N554">
            <v>0</v>
          </cell>
          <cell r="T554">
            <v>0</v>
          </cell>
        </row>
        <row r="555">
          <cell r="N555">
            <v>-0.60000000000000009</v>
          </cell>
          <cell r="T555" t="str">
            <v>по</v>
          </cell>
        </row>
        <row r="556">
          <cell r="N556">
            <v>0.5</v>
          </cell>
          <cell r="T556" t="str">
            <v>по</v>
          </cell>
        </row>
        <row r="557">
          <cell r="N557">
            <v>-0.30000000000000004</v>
          </cell>
          <cell r="T557">
            <v>0</v>
          </cell>
        </row>
        <row r="558">
          <cell r="N558">
            <v>2.6999999999999993</v>
          </cell>
          <cell r="T558" t="str">
            <v>вода</v>
          </cell>
        </row>
        <row r="559">
          <cell r="N559">
            <v>-0.10000000000000053</v>
          </cell>
          <cell r="T559">
            <v>0</v>
          </cell>
        </row>
        <row r="560">
          <cell r="N560">
            <v>0</v>
          </cell>
          <cell r="T560">
            <v>0</v>
          </cell>
        </row>
        <row r="561">
          <cell r="N561">
            <v>0</v>
          </cell>
          <cell r="T561">
            <v>0</v>
          </cell>
        </row>
        <row r="562">
          <cell r="N562">
            <v>1.2000000000000002</v>
          </cell>
          <cell r="T562" t="str">
            <v>по</v>
          </cell>
        </row>
        <row r="563">
          <cell r="N563">
            <v>-0.20000000000000018</v>
          </cell>
          <cell r="T563">
            <v>0</v>
          </cell>
        </row>
        <row r="564">
          <cell r="N564">
            <v>0</v>
          </cell>
          <cell r="T564">
            <v>0</v>
          </cell>
        </row>
        <row r="565">
          <cell r="N565">
            <v>4.2000000000000028</v>
          </cell>
          <cell r="T565" t="str">
            <v>вода</v>
          </cell>
        </row>
        <row r="566">
          <cell r="N566">
            <v>0</v>
          </cell>
          <cell r="T566">
            <v>0</v>
          </cell>
        </row>
        <row r="567">
          <cell r="N567">
            <v>-2.5</v>
          </cell>
          <cell r="T567" t="str">
            <v>вода</v>
          </cell>
        </row>
        <row r="568">
          <cell r="N568">
            <v>0.4</v>
          </cell>
          <cell r="T568" t="str">
            <v>вода</v>
          </cell>
        </row>
        <row r="569">
          <cell r="N569">
            <v>0</v>
          </cell>
          <cell r="T569">
            <v>0</v>
          </cell>
        </row>
        <row r="570">
          <cell r="N570">
            <v>0</v>
          </cell>
          <cell r="T570">
            <v>0</v>
          </cell>
        </row>
        <row r="571">
          <cell r="N571">
            <v>0</v>
          </cell>
          <cell r="T571">
            <v>0</v>
          </cell>
        </row>
        <row r="572">
          <cell r="N572">
            <v>1.5</v>
          </cell>
          <cell r="T572" t="str">
            <v>ипп</v>
          </cell>
        </row>
        <row r="573">
          <cell r="N573">
            <v>-0.60000000000000053</v>
          </cell>
          <cell r="T573" t="str">
            <v>ипп</v>
          </cell>
        </row>
        <row r="574">
          <cell r="N574">
            <v>0</v>
          </cell>
          <cell r="T574">
            <v>0</v>
          </cell>
        </row>
        <row r="575">
          <cell r="N575">
            <v>-0.79999999999999982</v>
          </cell>
          <cell r="T575" t="str">
            <v>по</v>
          </cell>
        </row>
        <row r="576">
          <cell r="N576">
            <v>0</v>
          </cell>
          <cell r="T576">
            <v>0</v>
          </cell>
        </row>
        <row r="577">
          <cell r="N577">
            <v>-51.499999999999993</v>
          </cell>
        </row>
      </sheetData>
      <sheetData sheetId="5" refreshError="1"/>
      <sheetData sheetId="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 изменение режима"/>
      <sheetName val=" свод ГТМ"/>
      <sheetName val=" изменение режима (2)"/>
    </sheetNames>
    <sheetDataSet>
      <sheetData sheetId="0"/>
      <sheetData sheetId="1">
        <row r="6">
          <cell r="W6" t="str">
            <v>Примечание (шифр)</v>
          </cell>
        </row>
        <row r="8">
          <cell r="W8">
            <v>0</v>
          </cell>
        </row>
        <row r="9">
          <cell r="W9">
            <v>0</v>
          </cell>
        </row>
        <row r="10">
          <cell r="W10" t="str">
            <v>ут.реж</v>
          </cell>
        </row>
        <row r="11">
          <cell r="W11" t="str">
            <v>ипп</v>
          </cell>
        </row>
        <row r="12">
          <cell r="W12">
            <v>0</v>
          </cell>
        </row>
        <row r="13">
          <cell r="W13" t="str">
            <v>ут.реж</v>
          </cell>
        </row>
        <row r="14">
          <cell r="W14" t="str">
            <v>прс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 t="str">
            <v>ут.реж</v>
          </cell>
        </row>
        <row r="18">
          <cell r="W18">
            <v>0</v>
          </cell>
        </row>
        <row r="19">
          <cell r="W19">
            <v>0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 t="str">
            <v>ут.реж</v>
          </cell>
        </row>
        <row r="23">
          <cell r="W23" t="str">
            <v>вода</v>
          </cell>
        </row>
        <row r="24">
          <cell r="W24">
            <v>0</v>
          </cell>
        </row>
        <row r="25">
          <cell r="W25">
            <v>0</v>
          </cell>
        </row>
        <row r="26">
          <cell r="W26" t="str">
            <v>ут.реж</v>
          </cell>
        </row>
        <row r="27">
          <cell r="W27">
            <v>0</v>
          </cell>
        </row>
        <row r="28">
          <cell r="W28">
            <v>0</v>
          </cell>
        </row>
        <row r="29">
          <cell r="W29" t="str">
            <v>вода</v>
          </cell>
        </row>
        <row r="30">
          <cell r="W30" t="str">
            <v>сн.грп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ут.реж</v>
          </cell>
        </row>
        <row r="34">
          <cell r="W34" t="str">
            <v>ппд</v>
          </cell>
        </row>
        <row r="35">
          <cell r="W35">
            <v>0</v>
          </cell>
        </row>
        <row r="36">
          <cell r="W36" t="str">
            <v>вода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 t="str">
            <v>ут.реж</v>
          </cell>
        </row>
        <row r="40">
          <cell r="W40">
            <v>0</v>
          </cell>
        </row>
        <row r="41">
          <cell r="W41">
            <v>0</v>
          </cell>
        </row>
        <row r="42">
          <cell r="W42">
            <v>0</v>
          </cell>
        </row>
        <row r="43">
          <cell r="W43" t="str">
            <v>ут.реж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вода</v>
          </cell>
        </row>
        <row r="47">
          <cell r="W47" t="str">
            <v>прс</v>
          </cell>
        </row>
        <row r="48">
          <cell r="W48">
            <v>0</v>
          </cell>
        </row>
        <row r="49">
          <cell r="W49" t="str">
            <v>ут.реж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 t="str">
            <v>ут.реж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вода</v>
          </cell>
        </row>
        <row r="56">
          <cell r="W56">
            <v>0</v>
          </cell>
        </row>
        <row r="57">
          <cell r="W57" t="str">
            <v>ут.реж</v>
          </cell>
        </row>
        <row r="58">
          <cell r="W58" t="str">
            <v>опз</v>
          </cell>
        </row>
        <row r="59">
          <cell r="W59" t="str">
            <v>ипп</v>
          </cell>
        </row>
        <row r="60">
          <cell r="W60" t="str">
            <v>сн.грп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 t="str">
            <v>ипп</v>
          </cell>
        </row>
        <row r="64">
          <cell r="W64" t="str">
            <v>ут.реж</v>
          </cell>
        </row>
        <row r="65">
          <cell r="W65" t="str">
            <v>уход в бд</v>
          </cell>
        </row>
        <row r="66">
          <cell r="W66" t="str">
            <v>крс</v>
          </cell>
        </row>
        <row r="67">
          <cell r="W67" t="str">
            <v>ут.реж</v>
          </cell>
        </row>
        <row r="68">
          <cell r="W68" t="str">
            <v>вода</v>
          </cell>
        </row>
        <row r="69">
          <cell r="W69" t="str">
            <v>прс</v>
          </cell>
        </row>
        <row r="70">
          <cell r="W70" t="str">
            <v>ут.реж</v>
          </cell>
        </row>
        <row r="71">
          <cell r="W71">
            <v>0</v>
          </cell>
        </row>
        <row r="72">
          <cell r="W72" t="str">
            <v>ут.реж</v>
          </cell>
        </row>
        <row r="73">
          <cell r="W73" t="str">
            <v>ут.реж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 t="str">
            <v>ут.реж</v>
          </cell>
        </row>
        <row r="79">
          <cell r="W79">
            <v>0</v>
          </cell>
        </row>
        <row r="80">
          <cell r="W80" t="str">
            <v>ут.реж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 t="str">
            <v>ут.реж</v>
          </cell>
        </row>
        <row r="85">
          <cell r="W85">
            <v>0</v>
          </cell>
        </row>
        <row r="86">
          <cell r="W86" t="str">
            <v>вода</v>
          </cell>
        </row>
        <row r="87">
          <cell r="W87">
            <v>0</v>
          </cell>
        </row>
        <row r="88">
          <cell r="W88" t="str">
            <v>вода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 t="str">
            <v>ут.реж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 t="str">
            <v>ут.реж</v>
          </cell>
        </row>
        <row r="96">
          <cell r="W96" t="str">
            <v>вода</v>
          </cell>
        </row>
        <row r="97">
          <cell r="W97" t="str">
            <v>ут.реж</v>
          </cell>
        </row>
        <row r="98">
          <cell r="W98" t="str">
            <v>прс</v>
          </cell>
        </row>
        <row r="99">
          <cell r="W99">
            <v>0</v>
          </cell>
        </row>
        <row r="100">
          <cell r="W100">
            <v>0</v>
          </cell>
        </row>
        <row r="101">
          <cell r="W101" t="str">
            <v>ут.реж</v>
          </cell>
        </row>
        <row r="102">
          <cell r="W102" t="str">
            <v>прс</v>
          </cell>
        </row>
        <row r="103">
          <cell r="W103">
            <v>0</v>
          </cell>
        </row>
        <row r="104">
          <cell r="W104" t="str">
            <v>ут.реж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 t="str">
            <v>вода</v>
          </cell>
        </row>
        <row r="108">
          <cell r="W108" t="str">
            <v>ут.реж</v>
          </cell>
        </row>
        <row r="109">
          <cell r="W109" t="str">
            <v>ипп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 t="str">
            <v>по</v>
          </cell>
        </row>
        <row r="114">
          <cell r="W114">
            <v>0</v>
          </cell>
        </row>
        <row r="115">
          <cell r="W115" t="str">
            <v>ипп</v>
          </cell>
        </row>
        <row r="116">
          <cell r="W116" t="str">
            <v>ут.реж</v>
          </cell>
        </row>
        <row r="117">
          <cell r="W117" t="str">
            <v>ут.реж</v>
          </cell>
        </row>
        <row r="118">
          <cell r="W118" t="str">
            <v>опт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0</v>
          </cell>
        </row>
        <row r="122">
          <cell r="W122" t="str">
            <v>ут.реж</v>
          </cell>
        </row>
        <row r="123">
          <cell r="W123" t="str">
            <v>ут.реж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 t="str">
            <v>ут.реж</v>
          </cell>
        </row>
        <row r="128">
          <cell r="W128">
            <v>0</v>
          </cell>
        </row>
        <row r="129">
          <cell r="W129" t="str">
            <v>ут.реж</v>
          </cell>
        </row>
        <row r="130">
          <cell r="W130" t="str">
            <v>прс</v>
          </cell>
        </row>
        <row r="131">
          <cell r="W131">
            <v>0</v>
          </cell>
        </row>
        <row r="132">
          <cell r="W132" t="str">
            <v>ут.реж</v>
          </cell>
        </row>
        <row r="133">
          <cell r="W133" t="str">
            <v>ут.реж</v>
          </cell>
        </row>
        <row r="134">
          <cell r="W134" t="str">
            <v>ут.реж</v>
          </cell>
        </row>
        <row r="135">
          <cell r="W135" t="str">
            <v>ут.реж</v>
          </cell>
        </row>
        <row r="136">
          <cell r="W136" t="str">
            <v>вода</v>
          </cell>
        </row>
        <row r="137">
          <cell r="W137" t="str">
            <v>ут.реж</v>
          </cell>
        </row>
        <row r="138">
          <cell r="W138" t="str">
            <v>вода</v>
          </cell>
        </row>
        <row r="139">
          <cell r="W139" t="str">
            <v>ут.реж</v>
          </cell>
        </row>
        <row r="140">
          <cell r="W140" t="str">
            <v>по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 t="str">
            <v>прс</v>
          </cell>
        </row>
        <row r="146">
          <cell r="W146">
            <v>0</v>
          </cell>
        </row>
        <row r="147">
          <cell r="W147" t="str">
            <v>вода</v>
          </cell>
        </row>
        <row r="148">
          <cell r="W148">
            <v>0</v>
          </cell>
        </row>
        <row r="149">
          <cell r="W149" t="str">
            <v>вода</v>
          </cell>
        </row>
        <row r="150">
          <cell r="W150" t="str">
            <v>ут.реж</v>
          </cell>
        </row>
        <row r="151">
          <cell r="W151" t="str">
            <v>ут.реж</v>
          </cell>
        </row>
        <row r="152">
          <cell r="W152" t="str">
            <v>прс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 t="str">
            <v>прс</v>
          </cell>
        </row>
        <row r="164">
          <cell r="W164">
            <v>0</v>
          </cell>
        </row>
        <row r="165">
          <cell r="W165" t="str">
            <v>вода</v>
          </cell>
        </row>
        <row r="166">
          <cell r="W166" t="str">
            <v>вода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вода</v>
          </cell>
        </row>
        <row r="173">
          <cell r="W173">
            <v>0</v>
          </cell>
        </row>
        <row r="174">
          <cell r="W174" t="str">
            <v>ут.реж</v>
          </cell>
        </row>
        <row r="175">
          <cell r="W175" t="str">
            <v>ут.реж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 t="str">
            <v>вода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 t="str">
            <v>сн.опз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>
            <v>0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 t="str">
            <v>прс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 t="str">
            <v>ут.реж</v>
          </cell>
        </row>
        <row r="196">
          <cell r="W196" t="str">
            <v>вода</v>
          </cell>
        </row>
        <row r="197">
          <cell r="W197" t="str">
            <v>крс</v>
          </cell>
        </row>
        <row r="198">
          <cell r="W198">
            <v>0</v>
          </cell>
        </row>
        <row r="199">
          <cell r="W199" t="str">
            <v>ут.реж</v>
          </cell>
        </row>
        <row r="200">
          <cell r="W200">
            <v>0</v>
          </cell>
        </row>
        <row r="201">
          <cell r="W201" t="str">
            <v>ут.реж</v>
          </cell>
        </row>
        <row r="202">
          <cell r="W202" t="str">
            <v>ут.реж</v>
          </cell>
        </row>
        <row r="203">
          <cell r="W203">
            <v>0</v>
          </cell>
        </row>
        <row r="204">
          <cell r="W204" t="str">
            <v>ут.реж</v>
          </cell>
        </row>
        <row r="205">
          <cell r="W205">
            <v>0</v>
          </cell>
        </row>
        <row r="206">
          <cell r="W206" t="str">
            <v>ут.реж</v>
          </cell>
        </row>
        <row r="207">
          <cell r="W207" t="str">
            <v>ут.реж</v>
          </cell>
        </row>
        <row r="208">
          <cell r="W208" t="str">
            <v>ут.реж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ипп</v>
          </cell>
        </row>
        <row r="212">
          <cell r="W212" t="str">
            <v>ут.реж</v>
          </cell>
        </row>
        <row r="213">
          <cell r="W213" t="str">
            <v>вода</v>
          </cell>
        </row>
        <row r="214">
          <cell r="W214">
            <v>0</v>
          </cell>
        </row>
        <row r="215">
          <cell r="W215" t="str">
            <v>по</v>
          </cell>
        </row>
        <row r="216">
          <cell r="W216" t="str">
            <v>уход в бд</v>
          </cell>
        </row>
        <row r="217">
          <cell r="W217" t="str">
            <v>прс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>
            <v>0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 t="str">
            <v>прс</v>
          </cell>
        </row>
        <row r="229">
          <cell r="W229">
            <v>0</v>
          </cell>
        </row>
        <row r="230">
          <cell r="W230" t="str">
            <v>прс</v>
          </cell>
        </row>
        <row r="231">
          <cell r="W231">
            <v>0</v>
          </cell>
        </row>
        <row r="232">
          <cell r="W232" t="str">
            <v>вода</v>
          </cell>
        </row>
        <row r="233">
          <cell r="W233" t="str">
            <v>по</v>
          </cell>
        </row>
        <row r="234">
          <cell r="W234">
            <v>0</v>
          </cell>
        </row>
        <row r="235">
          <cell r="W235" t="str">
            <v>прс</v>
          </cell>
        </row>
        <row r="236">
          <cell r="W236" t="str">
            <v>ипп</v>
          </cell>
        </row>
        <row r="237">
          <cell r="W237">
            <v>0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0</v>
          </cell>
        </row>
        <row r="241">
          <cell r="W241" t="str">
            <v>ут.реж</v>
          </cell>
        </row>
        <row r="242">
          <cell r="W242">
            <v>0</v>
          </cell>
        </row>
        <row r="243">
          <cell r="W243" t="str">
            <v>прс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 t="str">
            <v>вода</v>
          </cell>
        </row>
        <row r="247">
          <cell r="W247" t="str">
            <v>вода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 t="str">
            <v>ут.реж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 t="str">
            <v>опз</v>
          </cell>
        </row>
        <row r="254">
          <cell r="W254">
            <v>0</v>
          </cell>
        </row>
        <row r="255">
          <cell r="W255" t="str">
            <v>прс</v>
          </cell>
        </row>
        <row r="256">
          <cell r="W256" t="str">
            <v>вода</v>
          </cell>
        </row>
        <row r="257">
          <cell r="W257">
            <v>0</v>
          </cell>
        </row>
        <row r="258">
          <cell r="W258" t="str">
            <v>прс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 t="str">
            <v>прс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>
            <v>0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 t="str">
            <v>прс</v>
          </cell>
        </row>
        <row r="279">
          <cell r="W279" t="str">
            <v>прс</v>
          </cell>
        </row>
        <row r="280">
          <cell r="W280" t="str">
            <v>вода</v>
          </cell>
        </row>
        <row r="281">
          <cell r="W281" t="str">
            <v>вода</v>
          </cell>
        </row>
        <row r="282">
          <cell r="W282">
            <v>0</v>
          </cell>
        </row>
        <row r="283">
          <cell r="W283" t="str">
            <v>ипп</v>
          </cell>
        </row>
        <row r="284">
          <cell r="W284">
            <v>0</v>
          </cell>
        </row>
        <row r="285">
          <cell r="W285">
            <v>0</v>
          </cell>
        </row>
        <row r="286">
          <cell r="W286">
            <v>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 t="str">
            <v>ут.реж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 t="str">
            <v>прс</v>
          </cell>
        </row>
        <row r="293">
          <cell r="W293">
            <v>0</v>
          </cell>
        </row>
        <row r="294">
          <cell r="W294" t="str">
            <v>вода</v>
          </cell>
        </row>
        <row r="295">
          <cell r="W295" t="str">
            <v>вода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 t="str">
            <v>вода</v>
          </cell>
        </row>
        <row r="299">
          <cell r="W299">
            <v>0</v>
          </cell>
        </row>
        <row r="300">
          <cell r="W300" t="str">
            <v>ут.реж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>
            <v>0</v>
          </cell>
        </row>
        <row r="304">
          <cell r="W304">
            <v>0</v>
          </cell>
        </row>
        <row r="305">
          <cell r="W305">
            <v>0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 t="str">
            <v>вода</v>
          </cell>
        </row>
        <row r="314">
          <cell r="W314" t="str">
            <v>крс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 t="str">
            <v>ут.реж</v>
          </cell>
        </row>
        <row r="319">
          <cell r="W319">
            <v>0</v>
          </cell>
        </row>
        <row r="320">
          <cell r="W320" t="str">
            <v>вода</v>
          </cell>
        </row>
        <row r="321">
          <cell r="W321">
            <v>0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 t="str">
            <v>прс</v>
          </cell>
        </row>
        <row r="327">
          <cell r="W327" t="str">
            <v>прс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>
            <v>0</v>
          </cell>
        </row>
        <row r="331">
          <cell r="W331" t="str">
            <v>прс</v>
          </cell>
        </row>
        <row r="332">
          <cell r="W332" t="str">
            <v>ипп</v>
          </cell>
        </row>
        <row r="333">
          <cell r="W333">
            <v>0</v>
          </cell>
        </row>
        <row r="334">
          <cell r="W334" t="str">
            <v>прс</v>
          </cell>
        </row>
        <row r="335">
          <cell r="W335">
            <v>0</v>
          </cell>
        </row>
        <row r="336">
          <cell r="W336" t="str">
            <v>прс</v>
          </cell>
        </row>
        <row r="337">
          <cell r="W337">
            <v>0</v>
          </cell>
        </row>
        <row r="338">
          <cell r="W338">
            <v>0</v>
          </cell>
        </row>
        <row r="339">
          <cell r="W339" t="str">
            <v>по</v>
          </cell>
        </row>
        <row r="340">
          <cell r="W340">
            <v>0</v>
          </cell>
        </row>
        <row r="341">
          <cell r="W341" t="str">
            <v>ипп</v>
          </cell>
        </row>
        <row r="342">
          <cell r="W342" t="str">
            <v>ут.реж</v>
          </cell>
        </row>
        <row r="343">
          <cell r="W343">
            <v>0</v>
          </cell>
        </row>
        <row r="344">
          <cell r="W344" t="str">
            <v>ут.реж</v>
          </cell>
        </row>
        <row r="345">
          <cell r="W345">
            <v>0</v>
          </cell>
        </row>
        <row r="346">
          <cell r="W346">
            <v>0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ипп</v>
          </cell>
        </row>
        <row r="350">
          <cell r="W350" t="str">
            <v>ипп</v>
          </cell>
        </row>
        <row r="351">
          <cell r="W351">
            <v>0</v>
          </cell>
        </row>
        <row r="352">
          <cell r="W352">
            <v>0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 t="str">
            <v>ут.реж</v>
          </cell>
        </row>
        <row r="356">
          <cell r="W356">
            <v>0</v>
          </cell>
        </row>
        <row r="357">
          <cell r="W357">
            <v>0</v>
          </cell>
        </row>
        <row r="358">
          <cell r="W358">
            <v>0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ут.реж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 t="str">
            <v>ут.реж</v>
          </cell>
        </row>
        <row r="367">
          <cell r="W367" t="str">
            <v>крс</v>
          </cell>
        </row>
        <row r="368">
          <cell r="W368" t="str">
            <v>ут.реж</v>
          </cell>
        </row>
        <row r="369">
          <cell r="W369">
            <v>0</v>
          </cell>
        </row>
        <row r="370">
          <cell r="W370" t="str">
            <v>прс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>
            <v>0</v>
          </cell>
        </row>
        <row r="375">
          <cell r="W375">
            <v>0</v>
          </cell>
        </row>
        <row r="376">
          <cell r="W376">
            <v>0</v>
          </cell>
        </row>
        <row r="377">
          <cell r="W377">
            <v>0</v>
          </cell>
        </row>
        <row r="378">
          <cell r="W378">
            <v>0</v>
          </cell>
        </row>
        <row r="379">
          <cell r="W379">
            <v>0</v>
          </cell>
        </row>
        <row r="380">
          <cell r="W380">
            <v>0</v>
          </cell>
        </row>
        <row r="381">
          <cell r="W381">
            <v>0</v>
          </cell>
        </row>
        <row r="382">
          <cell r="W382" t="str">
            <v>ут.реж</v>
          </cell>
        </row>
        <row r="383">
          <cell r="W383">
            <v>0</v>
          </cell>
        </row>
        <row r="384">
          <cell r="W384">
            <v>0</v>
          </cell>
        </row>
        <row r="385">
          <cell r="W385">
            <v>0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 t="str">
            <v>по</v>
          </cell>
        </row>
        <row r="389">
          <cell r="W389" t="str">
            <v>вода</v>
          </cell>
        </row>
        <row r="390">
          <cell r="W390">
            <v>0</v>
          </cell>
        </row>
        <row r="391">
          <cell r="W391" t="str">
            <v>ипп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 t="str">
            <v>ут.реж</v>
          </cell>
        </row>
        <row r="395">
          <cell r="W395">
            <v>0</v>
          </cell>
        </row>
        <row r="396">
          <cell r="W396" t="str">
            <v>вода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 t="str">
            <v>крс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 t="str">
            <v>ут.реж</v>
          </cell>
        </row>
        <row r="404">
          <cell r="W404">
            <v>0</v>
          </cell>
        </row>
        <row r="405">
          <cell r="W405" t="str">
            <v>по</v>
          </cell>
        </row>
        <row r="406">
          <cell r="W406" t="str">
            <v>ипп</v>
          </cell>
        </row>
        <row r="407">
          <cell r="W407" t="str">
            <v>ут.реж</v>
          </cell>
        </row>
        <row r="408">
          <cell r="W408" t="str">
            <v>вода</v>
          </cell>
        </row>
        <row r="409">
          <cell r="W409" t="str">
            <v>ут.реж</v>
          </cell>
        </row>
        <row r="410">
          <cell r="W410" t="str">
            <v>ут.реж</v>
          </cell>
        </row>
        <row r="411">
          <cell r="W411" t="str">
            <v>ут.реж</v>
          </cell>
        </row>
        <row r="412">
          <cell r="W412" t="str">
            <v>прс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 t="str">
            <v>ут.реж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 t="str">
            <v>ут.реж</v>
          </cell>
        </row>
        <row r="422">
          <cell r="W422">
            <v>0</v>
          </cell>
        </row>
        <row r="423">
          <cell r="W423">
            <v>0</v>
          </cell>
        </row>
        <row r="424">
          <cell r="W424">
            <v>0</v>
          </cell>
        </row>
        <row r="425">
          <cell r="W425" t="str">
            <v>ут.реж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 t="str">
            <v>вода</v>
          </cell>
        </row>
        <row r="429">
          <cell r="W429" t="str">
            <v>ут.реж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>
            <v>0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 t="str">
            <v>ут.реж</v>
          </cell>
        </row>
        <row r="436">
          <cell r="W436" t="str">
            <v>вода</v>
          </cell>
        </row>
        <row r="437">
          <cell r="W437">
            <v>0</v>
          </cell>
        </row>
        <row r="438">
          <cell r="W438" t="str">
            <v>ут.реж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 t="str">
            <v>ут.реж</v>
          </cell>
        </row>
        <row r="442">
          <cell r="W442">
            <v>0</v>
          </cell>
        </row>
        <row r="443">
          <cell r="W443" t="str">
            <v>ут.реж</v>
          </cell>
        </row>
        <row r="444">
          <cell r="W444" t="str">
            <v>крс</v>
          </cell>
        </row>
        <row r="445">
          <cell r="W445" t="str">
            <v>ут.реж</v>
          </cell>
        </row>
        <row r="446">
          <cell r="W446" t="str">
            <v>ут.реж</v>
          </cell>
        </row>
        <row r="447">
          <cell r="W447" t="str">
            <v>ут.реж</v>
          </cell>
        </row>
        <row r="448">
          <cell r="W448">
            <v>0</v>
          </cell>
        </row>
        <row r="449">
          <cell r="W449">
            <v>0</v>
          </cell>
        </row>
        <row r="450">
          <cell r="W450" t="str">
            <v>ут.реж</v>
          </cell>
        </row>
        <row r="451">
          <cell r="W451">
            <v>0</v>
          </cell>
        </row>
        <row r="452">
          <cell r="W452">
            <v>0</v>
          </cell>
        </row>
        <row r="453">
          <cell r="W453" t="str">
            <v>ут.реж</v>
          </cell>
        </row>
        <row r="454">
          <cell r="W454" t="str">
            <v>ут.реж</v>
          </cell>
        </row>
        <row r="455">
          <cell r="W455">
            <v>0</v>
          </cell>
        </row>
        <row r="456">
          <cell r="W456" t="str">
            <v>ут.реж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 t="str">
            <v>ут.реж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ут.реж</v>
          </cell>
        </row>
        <row r="463">
          <cell r="W463" t="str">
            <v>крс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>
            <v>0</v>
          </cell>
        </row>
        <row r="469">
          <cell r="W469">
            <v>0</v>
          </cell>
        </row>
        <row r="470">
          <cell r="W470" t="str">
            <v>ут.реж</v>
          </cell>
        </row>
        <row r="471">
          <cell r="W471">
            <v>0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 t="str">
            <v>ут.реж</v>
          </cell>
        </row>
        <row r="475">
          <cell r="W475" t="str">
            <v>прс</v>
          </cell>
        </row>
        <row r="476">
          <cell r="W476">
            <v>0</v>
          </cell>
        </row>
        <row r="477">
          <cell r="W477" t="str">
            <v>ут.реж</v>
          </cell>
        </row>
        <row r="478">
          <cell r="W478">
            <v>0</v>
          </cell>
        </row>
        <row r="479">
          <cell r="W479" t="str">
            <v>вода</v>
          </cell>
        </row>
        <row r="480">
          <cell r="W480" t="str">
            <v>ут.реж</v>
          </cell>
        </row>
        <row r="481">
          <cell r="W481">
            <v>0</v>
          </cell>
        </row>
        <row r="482">
          <cell r="W482" t="str">
            <v>вода</v>
          </cell>
        </row>
        <row r="483">
          <cell r="W483">
            <v>0</v>
          </cell>
        </row>
        <row r="484">
          <cell r="W484">
            <v>0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 t="str">
            <v>вода</v>
          </cell>
        </row>
        <row r="492">
          <cell r="W492">
            <v>0</v>
          </cell>
        </row>
        <row r="493">
          <cell r="W493" t="str">
            <v>сн.грп</v>
          </cell>
        </row>
        <row r="494">
          <cell r="W494">
            <v>0</v>
          </cell>
        </row>
        <row r="495">
          <cell r="W495" t="str">
            <v>ут.реж</v>
          </cell>
        </row>
        <row r="496">
          <cell r="W496" t="str">
            <v>вода</v>
          </cell>
        </row>
        <row r="497">
          <cell r="W497" t="str">
            <v>ут.реж</v>
          </cell>
        </row>
        <row r="498">
          <cell r="W498" t="str">
            <v>ут.реж</v>
          </cell>
        </row>
        <row r="499">
          <cell r="W499">
            <v>0</v>
          </cell>
        </row>
        <row r="500">
          <cell r="W500">
            <v>0</v>
          </cell>
        </row>
        <row r="501">
          <cell r="W501" t="str">
            <v>прс</v>
          </cell>
        </row>
        <row r="502">
          <cell r="W502" t="str">
            <v>вода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 t="str">
            <v>вода</v>
          </cell>
        </row>
        <row r="506">
          <cell r="W506" t="str">
            <v>ут.реж</v>
          </cell>
        </row>
        <row r="507">
          <cell r="W507">
            <v>0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 t="str">
            <v>ут.реж</v>
          </cell>
        </row>
        <row r="511">
          <cell r="W511" t="str">
            <v>прс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 t="str">
            <v>ут.реж</v>
          </cell>
        </row>
        <row r="515">
          <cell r="W515">
            <v>0</v>
          </cell>
        </row>
        <row r="516">
          <cell r="W516" t="str">
            <v>прс</v>
          </cell>
        </row>
        <row r="517">
          <cell r="W517" t="str">
            <v>ут.реж</v>
          </cell>
        </row>
        <row r="518">
          <cell r="W518" t="str">
            <v>прс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>
            <v>0</v>
          </cell>
        </row>
        <row r="522">
          <cell r="W522">
            <v>0</v>
          </cell>
        </row>
        <row r="523">
          <cell r="W523" t="str">
            <v>прс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>
            <v>0</v>
          </cell>
        </row>
        <row r="531">
          <cell r="W531" t="str">
            <v>ипп</v>
          </cell>
        </row>
        <row r="532">
          <cell r="W532" t="str">
            <v>прс</v>
          </cell>
        </row>
        <row r="533">
          <cell r="W533" t="str">
            <v>ипп</v>
          </cell>
        </row>
        <row r="534">
          <cell r="W534">
            <v>0</v>
          </cell>
        </row>
        <row r="535">
          <cell r="W535" t="str">
            <v>вода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 t="str">
            <v>ут.реж</v>
          </cell>
        </row>
        <row r="539">
          <cell r="W539" t="str">
            <v>уход в бд</v>
          </cell>
        </row>
        <row r="540">
          <cell r="W540">
            <v>0</v>
          </cell>
        </row>
        <row r="541">
          <cell r="W541" t="str">
            <v>ут.реж</v>
          </cell>
        </row>
        <row r="542">
          <cell r="W542">
            <v>0</v>
          </cell>
        </row>
        <row r="543">
          <cell r="W543">
            <v>0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 t="str">
            <v>ут.реж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сн.опз</v>
          </cell>
        </row>
        <row r="552">
          <cell r="W552" t="str">
            <v>крс</v>
          </cell>
        </row>
        <row r="553">
          <cell r="W553" t="str">
            <v>опз</v>
          </cell>
        </row>
        <row r="554">
          <cell r="W554" t="str">
            <v>крс</v>
          </cell>
        </row>
        <row r="555">
          <cell r="W555" t="str">
            <v>крс</v>
          </cell>
        </row>
        <row r="556">
          <cell r="W556" t="str">
            <v>опз</v>
          </cell>
        </row>
        <row r="557">
          <cell r="W557">
            <v>0</v>
          </cell>
        </row>
        <row r="558">
          <cell r="W558" t="str">
            <v>опз</v>
          </cell>
        </row>
        <row r="559">
          <cell r="W559" t="str">
            <v>крс</v>
          </cell>
        </row>
        <row r="560">
          <cell r="W560">
            <v>0</v>
          </cell>
        </row>
        <row r="561">
          <cell r="W561" t="str">
            <v>ипп</v>
          </cell>
        </row>
        <row r="562">
          <cell r="W562">
            <v>0</v>
          </cell>
        </row>
        <row r="563">
          <cell r="W563">
            <v>0</v>
          </cell>
        </row>
        <row r="564">
          <cell r="W564">
            <v>0</v>
          </cell>
        </row>
        <row r="565">
          <cell r="W565" t="str">
            <v>ут.реж</v>
          </cell>
        </row>
        <row r="566">
          <cell r="W566">
            <v>0</v>
          </cell>
        </row>
      </sheetData>
      <sheetData sheetId="2"/>
      <sheetData sheetId="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Графики"/>
      <sheetName val="таблица руководству"/>
      <sheetName val="суточная сводка"/>
      <sheetName val="Суточная добыча за неделю"/>
      <sheetName val="2003"/>
      <sheetName val="ControlList"/>
      <sheetName val="Лист3"/>
      <sheetName val="В работ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вл и нерентаб. "/>
      <sheetName val="доп.потери"/>
      <sheetName val="Краснолен."/>
      <sheetName val="август"/>
      <sheetName val="Фонд с"/>
      <sheetName val="Ост.под ислед."/>
      <sheetName val="Ост.под ислед. (2)"/>
      <sheetName val="титул"/>
      <sheetName val="словарь"/>
      <sheetName val="база"/>
      <sheetName val="время"/>
      <sheetName val="база-п 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вцд</v>
          </cell>
          <cell r="W2" t="str">
            <v>ВЦ КОПС,рев.НВ-44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U5" t="str">
            <v>ВВ</v>
          </cell>
          <cell r="W5" t="str">
            <v>ВЦ,ВЗ,ДП ЮК-10</v>
          </cell>
          <cell r="X5" t="str">
            <v>11,12,02 не вып.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</row>
        <row r="10">
          <cell r="B10">
            <v>2880</v>
          </cell>
          <cell r="C10">
            <v>127</v>
          </cell>
          <cell r="F10" t="str">
            <v>УПНП</v>
          </cell>
          <cell r="G10">
            <v>260</v>
          </cell>
          <cell r="H10" t="str">
            <v>ЭЦН</v>
          </cell>
          <cell r="I10" t="str">
            <v>бд</v>
          </cell>
          <cell r="J10">
            <v>36019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16.3</v>
          </cell>
          <cell r="P10">
            <v>75</v>
          </cell>
          <cell r="Q10">
            <v>80</v>
          </cell>
          <cell r="R10">
            <v>16.3</v>
          </cell>
          <cell r="S10">
            <v>74.8</v>
          </cell>
          <cell r="T10">
            <v>37592</v>
          </cell>
          <cell r="U10" t="str">
            <v>ЛА</v>
          </cell>
          <cell r="W10" t="str">
            <v xml:space="preserve">ЛА,ОТСК,ПП,сп.Э-80 </v>
          </cell>
        </row>
        <row r="11">
          <cell r="B11">
            <v>2863</v>
          </cell>
          <cell r="C11">
            <v>131</v>
          </cell>
          <cell r="F11" t="str">
            <v>УПНП</v>
          </cell>
          <cell r="G11">
            <v>265</v>
          </cell>
          <cell r="H11" t="str">
            <v>ЭЦН</v>
          </cell>
          <cell r="I11" t="str">
            <v>бд</v>
          </cell>
          <cell r="J11">
            <v>33635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12.2</v>
          </cell>
          <cell r="P11">
            <v>70</v>
          </cell>
          <cell r="Q11">
            <v>50</v>
          </cell>
          <cell r="R11">
            <v>12.2</v>
          </cell>
          <cell r="S11">
            <v>69.900000000000006</v>
          </cell>
          <cell r="T11">
            <v>37613</v>
          </cell>
          <cell r="U11" t="str">
            <v>ЛА</v>
          </cell>
          <cell r="W11" t="str">
            <v>ЛА. ПП, ОПЗ</v>
          </cell>
        </row>
        <row r="12">
          <cell r="B12">
            <v>5650</v>
          </cell>
          <cell r="C12">
            <v>124</v>
          </cell>
          <cell r="F12" t="str">
            <v>УПНП</v>
          </cell>
          <cell r="G12">
            <v>260</v>
          </cell>
          <cell r="H12" t="str">
            <v>ЭЦН</v>
          </cell>
          <cell r="I12" t="str">
            <v>конс.</v>
          </cell>
          <cell r="J12">
            <v>35433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6.5</v>
          </cell>
          <cell r="P12">
            <v>90</v>
          </cell>
          <cell r="Q12">
            <v>80</v>
          </cell>
          <cell r="R12">
            <v>6.5</v>
          </cell>
          <cell r="S12">
            <v>90</v>
          </cell>
          <cell r="T12">
            <v>37607</v>
          </cell>
          <cell r="U12" t="str">
            <v>ВВ</v>
          </cell>
          <cell r="W12" t="str">
            <v>ВЦ,ПП,ДП,ОПЗ,сп.Э-80</v>
          </cell>
        </row>
        <row r="13">
          <cell r="B13">
            <v>5596</v>
          </cell>
          <cell r="C13">
            <v>120</v>
          </cell>
          <cell r="F13" t="str">
            <v>УПНП</v>
          </cell>
          <cell r="G13">
            <v>280</v>
          </cell>
          <cell r="H13" t="str">
            <v>ЭЦН</v>
          </cell>
          <cell r="I13" t="str">
            <v>бд</v>
          </cell>
          <cell r="J13">
            <v>33583</v>
          </cell>
          <cell r="K13">
            <v>0</v>
          </cell>
          <cell r="L13">
            <v>0</v>
          </cell>
          <cell r="M13">
            <v>0</v>
          </cell>
          <cell r="N13">
            <v>50</v>
          </cell>
          <cell r="O13">
            <v>8.1999999999999993</v>
          </cell>
          <cell r="P13">
            <v>80</v>
          </cell>
          <cell r="Q13">
            <v>50</v>
          </cell>
          <cell r="R13">
            <v>8.1999999999999993</v>
          </cell>
          <cell r="S13">
            <v>79.8</v>
          </cell>
          <cell r="T13">
            <v>37611</v>
          </cell>
          <cell r="U13" t="str">
            <v>ВЦ</v>
          </cell>
          <cell r="W13" t="str">
            <v>ВЦ,ПП ЮК-10,сп Э-50</v>
          </cell>
        </row>
        <row r="14">
          <cell r="B14">
            <v>5848</v>
          </cell>
          <cell r="C14">
            <v>168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35733</v>
          </cell>
          <cell r="K14">
            <v>0</v>
          </cell>
          <cell r="L14">
            <v>0</v>
          </cell>
          <cell r="M14">
            <v>0</v>
          </cell>
          <cell r="N14">
            <v>24</v>
          </cell>
          <cell r="O14">
            <v>12.1</v>
          </cell>
          <cell r="P14">
            <v>38</v>
          </cell>
          <cell r="Q14">
            <v>24</v>
          </cell>
          <cell r="R14">
            <v>12.1</v>
          </cell>
          <cell r="S14">
            <v>37.799999999999997</v>
          </cell>
          <cell r="T14">
            <v>37596</v>
          </cell>
          <cell r="U14" t="str">
            <v>ВЦ</v>
          </cell>
          <cell r="W14" t="str">
            <v>ВЦ, ПП, ОПЗ сп Э-30</v>
          </cell>
        </row>
        <row r="15">
          <cell r="B15">
            <v>2693</v>
          </cell>
          <cell r="C15">
            <v>161</v>
          </cell>
          <cell r="F15" t="str">
            <v>УПНП</v>
          </cell>
          <cell r="G15">
            <v>250</v>
          </cell>
          <cell r="H15" t="str">
            <v>ЭЦН</v>
          </cell>
          <cell r="I15" t="str">
            <v>конс.</v>
          </cell>
          <cell r="J15">
            <v>34274</v>
          </cell>
          <cell r="K15">
            <v>0</v>
          </cell>
          <cell r="L15">
            <v>0</v>
          </cell>
          <cell r="M15">
            <v>0</v>
          </cell>
          <cell r="N15">
            <v>30</v>
          </cell>
          <cell r="O15">
            <v>12.2</v>
          </cell>
          <cell r="P15">
            <v>50</v>
          </cell>
          <cell r="Q15">
            <v>30</v>
          </cell>
          <cell r="R15">
            <v>12.2</v>
          </cell>
          <cell r="S15">
            <v>49.8</v>
          </cell>
          <cell r="T15">
            <v>37627</v>
          </cell>
          <cell r="U15" t="str">
            <v>ВВ</v>
          </cell>
          <cell r="W15" t="str">
            <v>ВЦ, ВЗ, ДП сп Э-30</v>
          </cell>
        </row>
        <row r="16">
          <cell r="B16">
            <v>5825</v>
          </cell>
          <cell r="C16">
            <v>142</v>
          </cell>
          <cell r="F16" t="str">
            <v>УПНП</v>
          </cell>
          <cell r="G16">
            <v>275</v>
          </cell>
          <cell r="H16" t="str">
            <v>ШГН</v>
          </cell>
          <cell r="I16" t="str">
            <v>конс.</v>
          </cell>
          <cell r="J16">
            <v>33420</v>
          </cell>
          <cell r="K16">
            <v>0</v>
          </cell>
          <cell r="L16">
            <v>0</v>
          </cell>
          <cell r="M16">
            <v>0</v>
          </cell>
          <cell r="N16">
            <v>15</v>
          </cell>
          <cell r="O16">
            <v>7.9</v>
          </cell>
          <cell r="P16">
            <v>35</v>
          </cell>
          <cell r="Q16">
            <v>15</v>
          </cell>
          <cell r="R16">
            <v>7.9</v>
          </cell>
          <cell r="S16">
            <v>35</v>
          </cell>
          <cell r="T16">
            <v>37621</v>
          </cell>
          <cell r="U16" t="str">
            <v>ВЦ</v>
          </cell>
          <cell r="W16" t="str">
            <v>ВЦ.ВЗ,ПП</v>
          </cell>
        </row>
        <row r="17">
          <cell r="B17">
            <v>5435</v>
          </cell>
          <cell r="C17">
            <v>106</v>
          </cell>
          <cell r="F17" t="str">
            <v>УПНП</v>
          </cell>
          <cell r="G17">
            <v>275</v>
          </cell>
          <cell r="H17" t="str">
            <v>ЭЦН</v>
          </cell>
          <cell r="I17" t="str">
            <v>бд</v>
          </cell>
          <cell r="J17">
            <v>34790</v>
          </cell>
          <cell r="K17">
            <v>0</v>
          </cell>
          <cell r="L17">
            <v>0</v>
          </cell>
          <cell r="M17">
            <v>0</v>
          </cell>
          <cell r="N17">
            <v>30</v>
          </cell>
          <cell r="O17">
            <v>12.2</v>
          </cell>
          <cell r="P17">
            <v>50</v>
          </cell>
          <cell r="Q17">
            <v>30</v>
          </cell>
          <cell r="R17">
            <v>12.2</v>
          </cell>
          <cell r="S17">
            <v>49.8</v>
          </cell>
          <cell r="T17">
            <v>37601</v>
          </cell>
          <cell r="U17" t="str">
            <v>ЛА</v>
          </cell>
          <cell r="W17" t="str">
            <v>ЛА(извл.НКТ),ВЗ,ПП,ГДИ,сп.Э-30</v>
          </cell>
        </row>
        <row r="19">
          <cell r="B19">
            <v>3447</v>
          </cell>
          <cell r="C19">
            <v>92</v>
          </cell>
          <cell r="F19" t="str">
            <v>УПНП</v>
          </cell>
          <cell r="G19">
            <v>240</v>
          </cell>
          <cell r="H19" t="str">
            <v>фон</v>
          </cell>
          <cell r="I19" t="str">
            <v>конс.</v>
          </cell>
          <cell r="J19">
            <v>34060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</row>
        <row r="20">
          <cell r="B20">
            <v>5291</v>
          </cell>
          <cell r="C20">
            <v>134</v>
          </cell>
          <cell r="F20" t="str">
            <v>УПНП</v>
          </cell>
          <cell r="G20">
            <v>220</v>
          </cell>
          <cell r="H20" t="str">
            <v>ЭЦН</v>
          </cell>
          <cell r="I20" t="str">
            <v>действ.</v>
          </cell>
          <cell r="J20">
            <v>37561</v>
          </cell>
          <cell r="K20">
            <v>0</v>
          </cell>
          <cell r="L20">
            <v>0</v>
          </cell>
          <cell r="M20">
            <v>0</v>
          </cell>
          <cell r="N20">
            <v>15</v>
          </cell>
          <cell r="O20">
            <v>9.3000000000000007</v>
          </cell>
          <cell r="P20">
            <v>24</v>
          </cell>
          <cell r="Q20">
            <v>15</v>
          </cell>
          <cell r="R20">
            <v>9.3000000000000007</v>
          </cell>
          <cell r="S20">
            <v>23.5</v>
          </cell>
          <cell r="T20">
            <v>37635</v>
          </cell>
          <cell r="U20" t="str">
            <v>ЛА</v>
          </cell>
          <cell r="W20" t="str">
            <v>ЛА. См.Э-60/Н-44</v>
          </cell>
        </row>
        <row r="21">
          <cell r="B21">
            <v>5710</v>
          </cell>
          <cell r="C21">
            <v>124</v>
          </cell>
          <cell r="F21" t="str">
            <v>Э-прогрев</v>
          </cell>
          <cell r="G21">
            <v>250</v>
          </cell>
          <cell r="H21" t="str">
            <v>ЭЦН</v>
          </cell>
          <cell r="I21" t="str">
            <v>конс.</v>
          </cell>
          <cell r="J21">
            <v>34213</v>
          </cell>
          <cell r="K21">
            <v>0</v>
          </cell>
          <cell r="L21">
            <v>0</v>
          </cell>
          <cell r="M21">
            <v>0</v>
          </cell>
          <cell r="N21">
            <v>50</v>
          </cell>
          <cell r="O21">
            <v>6.1</v>
          </cell>
          <cell r="P21">
            <v>85</v>
          </cell>
          <cell r="Q21">
            <v>50</v>
          </cell>
          <cell r="R21">
            <v>6.1</v>
          </cell>
          <cell r="S21">
            <v>84.9</v>
          </cell>
          <cell r="T21">
            <v>37634</v>
          </cell>
          <cell r="U21" t="str">
            <v>ВЦД</v>
          </cell>
          <cell r="W21" t="str">
            <v>ВЦ</v>
          </cell>
        </row>
        <row r="22">
          <cell r="B22">
            <v>5319</v>
          </cell>
          <cell r="C22">
            <v>134</v>
          </cell>
          <cell r="F22" t="str">
            <v>УПНП</v>
          </cell>
          <cell r="G22">
            <v>250</v>
          </cell>
          <cell r="H22" t="str">
            <v>ЭЦН</v>
          </cell>
          <cell r="I22" t="str">
            <v>действ.</v>
          </cell>
          <cell r="K22">
            <v>52</v>
          </cell>
          <cell r="L22">
            <v>1.7</v>
          </cell>
          <cell r="M22">
            <v>96</v>
          </cell>
          <cell r="N22">
            <v>40</v>
          </cell>
          <cell r="O22">
            <v>25.1</v>
          </cell>
          <cell r="P22">
            <v>23</v>
          </cell>
          <cell r="Q22">
            <v>-12</v>
          </cell>
          <cell r="R22">
            <v>23.400000000000002</v>
          </cell>
          <cell r="S22">
            <v>23</v>
          </cell>
          <cell r="U22" t="str">
            <v>ГРП</v>
          </cell>
          <cell r="W22" t="str">
            <v>ИР ЮК-10,ДП ЮК-2,ГРП.осв.</v>
          </cell>
        </row>
        <row r="27">
          <cell r="B27">
            <v>5351</v>
          </cell>
          <cell r="C27">
            <v>104</v>
          </cell>
          <cell r="F27" t="str">
            <v>УПНП</v>
          </cell>
          <cell r="G27">
            <v>270</v>
          </cell>
          <cell r="H27" t="str">
            <v>ШГН</v>
          </cell>
          <cell r="I27" t="str">
            <v>бд</v>
          </cell>
          <cell r="J27">
            <v>30869</v>
          </cell>
          <cell r="K27">
            <v>0</v>
          </cell>
          <cell r="L27">
            <v>0</v>
          </cell>
          <cell r="M27">
            <v>0</v>
          </cell>
          <cell r="N27">
            <v>50</v>
          </cell>
          <cell r="O27">
            <v>20.399999999999999</v>
          </cell>
          <cell r="P27">
            <v>50</v>
          </cell>
          <cell r="Q27">
            <v>50</v>
          </cell>
          <cell r="R27">
            <v>20.399999999999999</v>
          </cell>
          <cell r="S27">
            <v>49.6</v>
          </cell>
          <cell r="T27">
            <v>37809</v>
          </cell>
          <cell r="U27" t="str">
            <v>ЛА</v>
          </cell>
          <cell r="W27" t="str">
            <v>ВЦ, ЛА, ВЗ, ОТСК, ПП, сп.Э-50</v>
          </cell>
        </row>
        <row r="28">
          <cell r="B28">
            <v>5562</v>
          </cell>
          <cell r="C28">
            <v>119</v>
          </cell>
          <cell r="F28" t="str">
            <v>УПНП</v>
          </cell>
          <cell r="G28">
            <v>260</v>
          </cell>
          <cell r="H28" t="str">
            <v>ШГН</v>
          </cell>
          <cell r="I28" t="str">
            <v>бд</v>
          </cell>
          <cell r="J28">
            <v>36896</v>
          </cell>
          <cell r="K28">
            <v>0</v>
          </cell>
          <cell r="L28">
            <v>0</v>
          </cell>
          <cell r="M28">
            <v>0</v>
          </cell>
          <cell r="N28">
            <v>30</v>
          </cell>
          <cell r="O28">
            <v>11</v>
          </cell>
          <cell r="P28">
            <v>55</v>
          </cell>
          <cell r="Q28">
            <v>30</v>
          </cell>
          <cell r="R28">
            <v>11</v>
          </cell>
          <cell r="S28">
            <v>54.7</v>
          </cell>
          <cell r="T28">
            <v>37784</v>
          </cell>
          <cell r="U28" t="str">
            <v>ВЦ</v>
          </cell>
          <cell r="W28" t="str">
            <v>ВЦ,ПП ЮК-10,сп Э-30</v>
          </cell>
        </row>
        <row r="29">
          <cell r="B29">
            <v>2938</v>
          </cell>
          <cell r="C29" t="str">
            <v>43б</v>
          </cell>
          <cell r="F29" t="str">
            <v>ПРС</v>
          </cell>
          <cell r="H29" t="str">
            <v>ШГН</v>
          </cell>
          <cell r="I29" t="str">
            <v>действ.</v>
          </cell>
          <cell r="K29">
            <v>35</v>
          </cell>
          <cell r="L29">
            <v>18</v>
          </cell>
          <cell r="M29">
            <v>37</v>
          </cell>
          <cell r="N29">
            <v>46</v>
          </cell>
          <cell r="O29">
            <v>23.6</v>
          </cell>
          <cell r="P29">
            <v>37</v>
          </cell>
          <cell r="Q29">
            <v>11</v>
          </cell>
          <cell r="R29">
            <v>5.6000000000000014</v>
          </cell>
          <cell r="S29">
            <v>37.1</v>
          </cell>
          <cell r="T29">
            <v>37795</v>
          </cell>
          <cell r="U29" t="str">
            <v>опт</v>
          </cell>
          <cell r="W29" t="str">
            <v>Оптимизация Э-30/50</v>
          </cell>
        </row>
        <row r="30">
          <cell r="B30">
            <v>2683</v>
          </cell>
          <cell r="C30" t="str">
            <v>145б</v>
          </cell>
          <cell r="F30" t="str">
            <v>УПНП</v>
          </cell>
          <cell r="G30">
            <v>260</v>
          </cell>
          <cell r="H30" t="str">
            <v>ЭЦН</v>
          </cell>
          <cell r="I30" t="str">
            <v>бд</v>
          </cell>
          <cell r="J30">
            <v>34648</v>
          </cell>
          <cell r="K30">
            <v>0</v>
          </cell>
          <cell r="L30">
            <v>0</v>
          </cell>
          <cell r="M30">
            <v>0</v>
          </cell>
          <cell r="N30">
            <v>30</v>
          </cell>
          <cell r="O30">
            <v>18.3</v>
          </cell>
          <cell r="P30">
            <v>25</v>
          </cell>
          <cell r="Q30">
            <v>30</v>
          </cell>
          <cell r="R30">
            <v>18.3</v>
          </cell>
          <cell r="S30">
            <v>24.7</v>
          </cell>
          <cell r="T30">
            <v>37753</v>
          </cell>
          <cell r="U30" t="str">
            <v>ЛА</v>
          </cell>
          <cell r="W30" t="str">
            <v>ВЗ,ЛА,ОПЗ ,ИДН ( ГЖ+пакер),сп Э-30</v>
          </cell>
        </row>
        <row r="31">
          <cell r="B31">
            <v>2784</v>
          </cell>
          <cell r="C31">
            <v>145</v>
          </cell>
          <cell r="F31" t="str">
            <v>УПНП</v>
          </cell>
          <cell r="G31">
            <v>280</v>
          </cell>
          <cell r="H31" t="str">
            <v>ф/Э</v>
          </cell>
          <cell r="I31" t="str">
            <v>бд</v>
          </cell>
          <cell r="J31">
            <v>32932</v>
          </cell>
          <cell r="K31">
            <v>0</v>
          </cell>
          <cell r="L31">
            <v>0</v>
          </cell>
          <cell r="M31">
            <v>0</v>
          </cell>
          <cell r="N31">
            <v>80</v>
          </cell>
          <cell r="O31">
            <v>19.600000000000001</v>
          </cell>
          <cell r="P31">
            <v>70</v>
          </cell>
          <cell r="Q31">
            <v>80</v>
          </cell>
          <cell r="R31">
            <v>19.600000000000001</v>
          </cell>
          <cell r="S31">
            <v>69.8</v>
          </cell>
          <cell r="T31">
            <v>37758</v>
          </cell>
          <cell r="U31" t="str">
            <v>ЛА</v>
          </cell>
          <cell r="W31" t="str">
            <v>Л.А.ПП,ОПЗ,спЭ-80</v>
          </cell>
        </row>
        <row r="32">
          <cell r="B32">
            <v>2756</v>
          </cell>
          <cell r="C32">
            <v>145</v>
          </cell>
          <cell r="F32" t="str">
            <v>УПНП</v>
          </cell>
          <cell r="G32">
            <v>270</v>
          </cell>
          <cell r="H32" t="str">
            <v>ЭЦН</v>
          </cell>
          <cell r="I32" t="str">
            <v>бд</v>
          </cell>
          <cell r="J32">
            <v>35786</v>
          </cell>
          <cell r="K32">
            <v>0</v>
          </cell>
          <cell r="L32">
            <v>0</v>
          </cell>
          <cell r="M32">
            <v>0</v>
          </cell>
          <cell r="N32">
            <v>50</v>
          </cell>
          <cell r="O32">
            <v>10.199999999999999</v>
          </cell>
          <cell r="P32">
            <v>75</v>
          </cell>
          <cell r="Q32">
            <v>50</v>
          </cell>
          <cell r="R32">
            <v>10.199999999999999</v>
          </cell>
          <cell r="S32">
            <v>74.8</v>
          </cell>
          <cell r="T32">
            <v>37763</v>
          </cell>
          <cell r="U32" t="str">
            <v>ЛА</v>
          </cell>
          <cell r="W32" t="str">
            <v>ЛА, ГДИ, сп.Э-80</v>
          </cell>
        </row>
        <row r="33">
          <cell r="B33">
            <v>2983</v>
          </cell>
          <cell r="C33">
            <v>45</v>
          </cell>
          <cell r="F33" t="str">
            <v>УПНП</v>
          </cell>
          <cell r="G33">
            <v>280</v>
          </cell>
          <cell r="H33" t="str">
            <v>Ф/Э</v>
          </cell>
          <cell r="I33" t="str">
            <v>бд</v>
          </cell>
          <cell r="J33">
            <v>34849</v>
          </cell>
          <cell r="K33">
            <v>0</v>
          </cell>
          <cell r="L33">
            <v>0</v>
          </cell>
          <cell r="M33">
            <v>0</v>
          </cell>
          <cell r="N33">
            <v>30</v>
          </cell>
          <cell r="O33">
            <v>12.2</v>
          </cell>
          <cell r="P33">
            <v>50</v>
          </cell>
          <cell r="Q33">
            <v>30</v>
          </cell>
          <cell r="R33">
            <v>12.2</v>
          </cell>
          <cell r="S33">
            <v>49.8</v>
          </cell>
          <cell r="T33">
            <v>37755</v>
          </cell>
          <cell r="U33" t="str">
            <v>ЛА</v>
          </cell>
          <cell r="W33" t="str">
            <v>ЛА,ВЗ ГЖ,ПП,сп Э-30</v>
          </cell>
        </row>
        <row r="34">
          <cell r="B34">
            <v>2984</v>
          </cell>
          <cell r="C34">
            <v>45</v>
          </cell>
          <cell r="F34" t="str">
            <v>УПНП</v>
          </cell>
          <cell r="G34">
            <v>280</v>
          </cell>
          <cell r="H34" t="str">
            <v>ШГН</v>
          </cell>
          <cell r="I34" t="str">
            <v>бд</v>
          </cell>
          <cell r="J34">
            <v>34080</v>
          </cell>
          <cell r="K34">
            <v>0</v>
          </cell>
          <cell r="L34">
            <v>0</v>
          </cell>
          <cell r="M34">
            <v>0</v>
          </cell>
          <cell r="N34">
            <v>15</v>
          </cell>
          <cell r="O34">
            <v>12.2</v>
          </cell>
          <cell r="P34">
            <v>0</v>
          </cell>
          <cell r="Q34">
            <v>15</v>
          </cell>
          <cell r="R34">
            <v>12.2</v>
          </cell>
          <cell r="S34">
            <v>0</v>
          </cell>
          <cell r="T34">
            <v>7</v>
          </cell>
          <cell r="U34" t="str">
            <v>ЛА</v>
          </cell>
          <cell r="W34" t="str">
            <v>ЛА,ВЗ ГЖ,ОПЗ,ПП,сп Н-32</v>
          </cell>
        </row>
        <row r="35">
          <cell r="B35">
            <v>3214</v>
          </cell>
          <cell r="C35" t="str">
            <v>55б</v>
          </cell>
          <cell r="F35" t="str">
            <v>УПНП</v>
          </cell>
          <cell r="G35">
            <v>270</v>
          </cell>
          <cell r="H35" t="str">
            <v>фон</v>
          </cell>
          <cell r="I35" t="str">
            <v>конс.</v>
          </cell>
          <cell r="J35">
            <v>35065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20.399999999999999</v>
          </cell>
          <cell r="P35">
            <v>50</v>
          </cell>
          <cell r="Q35">
            <v>50</v>
          </cell>
          <cell r="R35">
            <v>20.399999999999999</v>
          </cell>
          <cell r="S35">
            <v>49.6</v>
          </cell>
          <cell r="T35">
            <v>37763</v>
          </cell>
          <cell r="W35" t="str">
            <v>ВЦ, ДП ЮК-10, сп.Э-50</v>
          </cell>
        </row>
        <row r="36">
          <cell r="B36">
            <v>3191</v>
          </cell>
          <cell r="C36">
            <v>55</v>
          </cell>
          <cell r="F36" t="str">
            <v>УПНП</v>
          </cell>
          <cell r="G36">
            <v>260</v>
          </cell>
          <cell r="H36" t="str">
            <v>ШГН</v>
          </cell>
          <cell r="I36" t="str">
            <v>конс.</v>
          </cell>
          <cell r="J36">
            <v>32964</v>
          </cell>
          <cell r="K36">
            <v>0</v>
          </cell>
          <cell r="L36">
            <v>0</v>
          </cell>
          <cell r="M36">
            <v>0</v>
          </cell>
          <cell r="N36">
            <v>50</v>
          </cell>
          <cell r="O36">
            <v>10.199999999999999</v>
          </cell>
          <cell r="P36">
            <v>75</v>
          </cell>
          <cell r="Q36">
            <v>50</v>
          </cell>
          <cell r="R36">
            <v>10.199999999999999</v>
          </cell>
          <cell r="S36">
            <v>74.8</v>
          </cell>
          <cell r="T36">
            <v>37746</v>
          </cell>
          <cell r="W36" t="str">
            <v>ВЦ, ВЗ, ДП ЮК-11, сп Э-50</v>
          </cell>
        </row>
        <row r="37">
          <cell r="B37">
            <v>3249</v>
          </cell>
          <cell r="C37">
            <v>70</v>
          </cell>
          <cell r="F37" t="str">
            <v>УПНП</v>
          </cell>
          <cell r="G37">
            <v>282</v>
          </cell>
          <cell r="H37" t="str">
            <v>Ф/Э</v>
          </cell>
          <cell r="I37" t="str">
            <v>конс.</v>
          </cell>
          <cell r="J37">
            <v>33878</v>
          </cell>
          <cell r="K37">
            <v>0</v>
          </cell>
          <cell r="L37">
            <v>0</v>
          </cell>
          <cell r="M37">
            <v>0</v>
          </cell>
          <cell r="N37">
            <v>30</v>
          </cell>
          <cell r="O37">
            <v>9.8000000000000007</v>
          </cell>
          <cell r="P37">
            <v>60</v>
          </cell>
          <cell r="Q37">
            <v>30</v>
          </cell>
          <cell r="R37">
            <v>9.8000000000000007</v>
          </cell>
          <cell r="S37">
            <v>59.7</v>
          </cell>
          <cell r="T37">
            <v>37755</v>
          </cell>
          <cell r="U37" t="str">
            <v>ВВ</v>
          </cell>
          <cell r="W37" t="str">
            <v>ВЦ, ВЗ, ПП ЮК-10, ДП ЮК-11</v>
          </cell>
        </row>
        <row r="38">
          <cell r="B38">
            <v>11054</v>
          </cell>
          <cell r="C38" t="str">
            <v>100б</v>
          </cell>
          <cell r="F38" t="str">
            <v>УПНП</v>
          </cell>
          <cell r="G38">
            <v>230</v>
          </cell>
          <cell r="H38" t="str">
            <v>фон</v>
          </cell>
          <cell r="I38" t="str">
            <v>конс.</v>
          </cell>
          <cell r="J38">
            <v>32874</v>
          </cell>
          <cell r="K38">
            <v>0</v>
          </cell>
          <cell r="L38">
            <v>0</v>
          </cell>
          <cell r="M38">
            <v>0</v>
          </cell>
          <cell r="N38">
            <v>30</v>
          </cell>
          <cell r="O38">
            <v>12.2</v>
          </cell>
          <cell r="P38">
            <v>50</v>
          </cell>
          <cell r="Q38">
            <v>30</v>
          </cell>
          <cell r="R38">
            <v>12.2</v>
          </cell>
          <cell r="S38">
            <v>49.8</v>
          </cell>
          <cell r="T38">
            <v>37757</v>
          </cell>
          <cell r="U38" t="str">
            <v>мд</v>
          </cell>
          <cell r="W38" t="str">
            <v>ВЦ,ВЗ,ПП ЮК-10 ПК-105С,ОПЗ,сп Э-30</v>
          </cell>
        </row>
        <row r="39">
          <cell r="B39">
            <v>5643</v>
          </cell>
          <cell r="C39">
            <v>126</v>
          </cell>
          <cell r="F39" t="str">
            <v>УПНП</v>
          </cell>
          <cell r="G39">
            <v>230</v>
          </cell>
          <cell r="H39" t="str">
            <v>фон</v>
          </cell>
          <cell r="I39" t="str">
            <v>бд</v>
          </cell>
          <cell r="J39">
            <v>35796</v>
          </cell>
          <cell r="K39">
            <v>0</v>
          </cell>
          <cell r="L39">
            <v>0</v>
          </cell>
          <cell r="M39">
            <v>0</v>
          </cell>
          <cell r="N39">
            <v>30</v>
          </cell>
          <cell r="O39">
            <v>12.2</v>
          </cell>
          <cell r="P39">
            <v>50</v>
          </cell>
          <cell r="Q39">
            <v>30</v>
          </cell>
          <cell r="R39">
            <v>12.2</v>
          </cell>
          <cell r="S39">
            <v>49.8</v>
          </cell>
          <cell r="T39">
            <v>37745</v>
          </cell>
          <cell r="U39" t="str">
            <v>ОПЗ</v>
          </cell>
          <cell r="W39" t="str">
            <v>ГТМ прошлого месяца.ПП,ОПЗ,спуск ЭЦН</v>
          </cell>
        </row>
        <row r="40">
          <cell r="B40">
            <v>11053</v>
          </cell>
          <cell r="C40" t="str">
            <v>100б</v>
          </cell>
          <cell r="F40" t="str">
            <v>УПНП</v>
          </cell>
          <cell r="G40">
            <v>230</v>
          </cell>
          <cell r="H40" t="str">
            <v>ЭЦН</v>
          </cell>
          <cell r="I40" t="str">
            <v>бд</v>
          </cell>
          <cell r="J40">
            <v>35957</v>
          </cell>
          <cell r="K40">
            <v>0</v>
          </cell>
          <cell r="L40">
            <v>0</v>
          </cell>
          <cell r="M40">
            <v>0</v>
          </cell>
          <cell r="N40">
            <v>30</v>
          </cell>
          <cell r="O40">
            <v>12.2</v>
          </cell>
          <cell r="P40">
            <v>50</v>
          </cell>
          <cell r="Q40">
            <v>30</v>
          </cell>
          <cell r="R40">
            <v>12.2</v>
          </cell>
          <cell r="S40">
            <v>49.8</v>
          </cell>
          <cell r="T40">
            <v>37763</v>
          </cell>
          <cell r="U40" t="str">
            <v>ЛА</v>
          </cell>
          <cell r="W40" t="str">
            <v xml:space="preserve">ЛА, ПП,ОПЗ, сп Э-30 </v>
          </cell>
        </row>
        <row r="41">
          <cell r="B41">
            <v>2917</v>
          </cell>
          <cell r="C41">
            <v>43</v>
          </cell>
          <cell r="F41" t="str">
            <v>УПНП</v>
          </cell>
          <cell r="G41">
            <v>275</v>
          </cell>
          <cell r="H41" t="str">
            <v>ЭЦН</v>
          </cell>
          <cell r="I41" t="str">
            <v>конс.</v>
          </cell>
          <cell r="J41">
            <v>34029</v>
          </cell>
          <cell r="K41">
            <v>0</v>
          </cell>
          <cell r="L41">
            <v>0</v>
          </cell>
          <cell r="M41">
            <v>0</v>
          </cell>
          <cell r="N41">
            <v>30</v>
          </cell>
          <cell r="O41">
            <v>9.8000000000000007</v>
          </cell>
          <cell r="P41">
            <v>60</v>
          </cell>
          <cell r="Q41">
            <v>30</v>
          </cell>
          <cell r="R41">
            <v>9.8000000000000007</v>
          </cell>
          <cell r="S41">
            <v>59.7</v>
          </cell>
          <cell r="T41">
            <v>37784</v>
          </cell>
          <cell r="U41" t="str">
            <v>ВЦ</v>
          </cell>
          <cell r="W41" t="str">
            <v>ВЦ,ВЗ МШУ,ГДИ,спуск Э-30</v>
          </cell>
        </row>
        <row r="42">
          <cell r="B42">
            <v>5354</v>
          </cell>
          <cell r="C42">
            <v>105</v>
          </cell>
          <cell r="F42" t="str">
            <v>УПНП</v>
          </cell>
          <cell r="G42">
            <v>280</v>
          </cell>
          <cell r="H42" t="str">
            <v>ЭЦН</v>
          </cell>
          <cell r="I42" t="str">
            <v>бд</v>
          </cell>
          <cell r="J42">
            <v>35111</v>
          </cell>
          <cell r="K42">
            <v>0</v>
          </cell>
          <cell r="L42">
            <v>0</v>
          </cell>
          <cell r="M42">
            <v>0</v>
          </cell>
          <cell r="N42">
            <v>80</v>
          </cell>
          <cell r="O42">
            <v>16.3</v>
          </cell>
          <cell r="P42">
            <v>75</v>
          </cell>
          <cell r="Q42">
            <v>80</v>
          </cell>
          <cell r="R42">
            <v>16.3</v>
          </cell>
          <cell r="S42">
            <v>74.8</v>
          </cell>
          <cell r="T42">
            <v>37804</v>
          </cell>
          <cell r="U42" t="str">
            <v>ЛА</v>
          </cell>
          <cell r="W42" t="str">
            <v>Извл.ЭЦН,ПП,спуск ЭЦН</v>
          </cell>
        </row>
        <row r="43">
          <cell r="B43">
            <v>5353</v>
          </cell>
          <cell r="C43">
            <v>105</v>
          </cell>
          <cell r="F43" t="str">
            <v>УПНП</v>
          </cell>
          <cell r="G43">
            <v>280</v>
          </cell>
          <cell r="H43" t="str">
            <v>ЭЦН</v>
          </cell>
          <cell r="I43" t="str">
            <v>бд</v>
          </cell>
          <cell r="J43">
            <v>34458</v>
          </cell>
          <cell r="K43">
            <v>0</v>
          </cell>
          <cell r="L43">
            <v>0</v>
          </cell>
          <cell r="M43">
            <v>0</v>
          </cell>
          <cell r="N43">
            <v>80</v>
          </cell>
          <cell r="O43">
            <v>16.3</v>
          </cell>
          <cell r="P43">
            <v>75</v>
          </cell>
          <cell r="Q43">
            <v>80</v>
          </cell>
          <cell r="R43">
            <v>16.3</v>
          </cell>
          <cell r="S43">
            <v>74.8</v>
          </cell>
          <cell r="T43">
            <v>7</v>
          </cell>
          <cell r="U43" t="str">
            <v>ЛА</v>
          </cell>
          <cell r="W43" t="str">
            <v>Извл.ЭЦН,ОТСК,ПП,спуск ЭЦН</v>
          </cell>
        </row>
        <row r="44">
          <cell r="B44">
            <v>2893</v>
          </cell>
          <cell r="C44">
            <v>158</v>
          </cell>
          <cell r="F44" t="str">
            <v>УПНП</v>
          </cell>
          <cell r="G44">
            <v>240</v>
          </cell>
          <cell r="H44" t="str">
            <v>ШГН</v>
          </cell>
          <cell r="I44" t="str">
            <v>конс.</v>
          </cell>
          <cell r="J44">
            <v>34973</v>
          </cell>
          <cell r="K44">
            <v>0</v>
          </cell>
          <cell r="L44">
            <v>0</v>
          </cell>
          <cell r="M44">
            <v>0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37803</v>
          </cell>
          <cell r="U44" t="str">
            <v>вв</v>
          </cell>
          <cell r="W44" t="str">
            <v>ВЦ.ИР ЮК-10,Испыт.Bg+Ab</v>
          </cell>
        </row>
        <row r="45">
          <cell r="B45">
            <v>5532</v>
          </cell>
          <cell r="C45">
            <v>119</v>
          </cell>
          <cell r="F45" t="str">
            <v>УПНП</v>
          </cell>
          <cell r="G45">
            <v>270</v>
          </cell>
          <cell r="H45" t="str">
            <v>ЭЦН</v>
          </cell>
          <cell r="I45" t="str">
            <v>конс.</v>
          </cell>
          <cell r="J45">
            <v>35218</v>
          </cell>
          <cell r="K45">
            <v>0</v>
          </cell>
          <cell r="L45">
            <v>0</v>
          </cell>
          <cell r="M45">
            <v>0</v>
          </cell>
          <cell r="N45">
            <v>50</v>
          </cell>
          <cell r="O45">
            <v>9</v>
          </cell>
          <cell r="P45">
            <v>78</v>
          </cell>
          <cell r="Q45">
            <v>50</v>
          </cell>
          <cell r="R45">
            <v>9</v>
          </cell>
          <cell r="S45">
            <v>77.8</v>
          </cell>
          <cell r="T45">
            <v>37802</v>
          </cell>
          <cell r="U45" t="str">
            <v>ОВП</v>
          </cell>
          <cell r="W45" t="str">
            <v>ВЦ.ИР ЮК-11,ПП ЮК-10,спуск ЭЦН</v>
          </cell>
        </row>
        <row r="46">
          <cell r="B46">
            <v>5612</v>
          </cell>
          <cell r="C46">
            <v>115</v>
          </cell>
          <cell r="F46" t="str">
            <v>УПНП</v>
          </cell>
          <cell r="G46">
            <v>255</v>
          </cell>
          <cell r="H46" t="str">
            <v>нагнет.</v>
          </cell>
          <cell r="I46" t="str">
            <v>бд</v>
          </cell>
          <cell r="J46">
            <v>33876</v>
          </cell>
          <cell r="K46">
            <v>0</v>
          </cell>
          <cell r="L46">
            <v>0</v>
          </cell>
          <cell r="M46">
            <v>0</v>
          </cell>
          <cell r="N46">
            <v>37</v>
          </cell>
          <cell r="O46">
            <v>28.6</v>
          </cell>
          <cell r="P46">
            <v>5</v>
          </cell>
          <cell r="Q46">
            <v>37</v>
          </cell>
          <cell r="R46">
            <v>28.6</v>
          </cell>
          <cell r="S46">
            <v>4.5999999999999996</v>
          </cell>
          <cell r="T46">
            <v>37804</v>
          </cell>
          <cell r="U46" t="str">
            <v>ГРП</v>
          </cell>
          <cell r="W46" t="str">
            <v>ЛА. ИР ЮК-10,ГРП ЮК-2</v>
          </cell>
        </row>
        <row r="47">
          <cell r="B47">
            <v>5675</v>
          </cell>
          <cell r="C47">
            <v>126</v>
          </cell>
          <cell r="F47" t="str">
            <v>УПНП</v>
          </cell>
          <cell r="G47">
            <v>250</v>
          </cell>
          <cell r="H47" t="str">
            <v>ШГН</v>
          </cell>
          <cell r="I47" t="str">
            <v>конс.</v>
          </cell>
          <cell r="J47">
            <v>35585</v>
          </cell>
          <cell r="K47">
            <v>0</v>
          </cell>
          <cell r="L47">
            <v>0</v>
          </cell>
          <cell r="M47">
            <v>0</v>
          </cell>
          <cell r="N47">
            <v>30</v>
          </cell>
          <cell r="O47">
            <v>12.2</v>
          </cell>
          <cell r="P47">
            <v>50</v>
          </cell>
          <cell r="Q47">
            <v>30</v>
          </cell>
          <cell r="R47">
            <v>12.2</v>
          </cell>
          <cell r="S47">
            <v>49.8</v>
          </cell>
          <cell r="T47">
            <v>37768</v>
          </cell>
          <cell r="U47" t="str">
            <v>ОПЗ</v>
          </cell>
          <cell r="W47" t="str">
            <v>ВЦ,ПП ЮК-10,ОПЗ,ГИС-2,сп Э-30</v>
          </cell>
        </row>
        <row r="48">
          <cell r="B48">
            <v>5441</v>
          </cell>
          <cell r="C48">
            <v>108</v>
          </cell>
          <cell r="F48" t="str">
            <v>УПНП</v>
          </cell>
          <cell r="G48">
            <v>270</v>
          </cell>
          <cell r="H48" t="str">
            <v>ШГН</v>
          </cell>
          <cell r="I48" t="str">
            <v>бд</v>
          </cell>
          <cell r="J48">
            <v>34834</v>
          </cell>
          <cell r="K48">
            <v>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T48">
            <v>37802</v>
          </cell>
          <cell r="U48" t="str">
            <v>ОВП</v>
          </cell>
          <cell r="W48" t="str">
            <v>ВЦ , ОТСК Э/К, РИР ЗКЦ ЮК-11,  ПП ЮК-10 сп Э-50</v>
          </cell>
        </row>
        <row r="49">
          <cell r="B49" t="str">
            <v>5484б</v>
          </cell>
          <cell r="C49">
            <v>115</v>
          </cell>
          <cell r="F49" t="str">
            <v>УПНП</v>
          </cell>
          <cell r="G49">
            <v>220</v>
          </cell>
          <cell r="H49" t="str">
            <v>ЭЦН</v>
          </cell>
          <cell r="I49" t="str">
            <v>действ.</v>
          </cell>
          <cell r="T49">
            <v>37841</v>
          </cell>
          <cell r="U49" t="str">
            <v>нг</v>
          </cell>
          <cell r="W49" t="str">
            <v>Перевод в ППД</v>
          </cell>
        </row>
        <row r="50">
          <cell r="B50">
            <v>5546</v>
          </cell>
          <cell r="C50">
            <v>115</v>
          </cell>
          <cell r="F50" t="str">
            <v>УПНП</v>
          </cell>
          <cell r="G50">
            <v>240</v>
          </cell>
          <cell r="H50" t="str">
            <v>нагн.</v>
          </cell>
          <cell r="I50" t="str">
            <v>б/д</v>
          </cell>
          <cell r="J50">
            <v>34261</v>
          </cell>
          <cell r="K50">
            <v>0</v>
          </cell>
          <cell r="L50">
            <v>0</v>
          </cell>
          <cell r="M50">
            <v>0</v>
          </cell>
          <cell r="N50">
            <v>37</v>
          </cell>
          <cell r="O50">
            <v>28.6</v>
          </cell>
          <cell r="P50">
            <v>5</v>
          </cell>
          <cell r="Q50">
            <v>37</v>
          </cell>
          <cell r="R50">
            <v>28.6</v>
          </cell>
          <cell r="S50">
            <v>5</v>
          </cell>
          <cell r="T50">
            <v>37804</v>
          </cell>
          <cell r="U50" t="str">
            <v>ГРП</v>
          </cell>
          <cell r="W50" t="str">
            <v xml:space="preserve">ОТСК.Изоляция ЮК10.ГРП ЮК-2 </v>
          </cell>
        </row>
        <row r="51">
          <cell r="B51">
            <v>3659</v>
          </cell>
          <cell r="C51" t="str">
            <v>76б</v>
          </cell>
          <cell r="F51" t="str">
            <v>УПНП</v>
          </cell>
          <cell r="G51">
            <v>260</v>
          </cell>
          <cell r="H51" t="str">
            <v>ЭЦН</v>
          </cell>
          <cell r="I51" t="str">
            <v>бд</v>
          </cell>
          <cell r="J51">
            <v>35214</v>
          </cell>
          <cell r="K51">
            <v>0</v>
          </cell>
          <cell r="L51">
            <v>0</v>
          </cell>
          <cell r="M51">
            <v>0</v>
          </cell>
          <cell r="N51">
            <v>125</v>
          </cell>
          <cell r="O51">
            <v>7.1</v>
          </cell>
          <cell r="P51">
            <v>93</v>
          </cell>
          <cell r="Q51">
            <v>125</v>
          </cell>
          <cell r="R51">
            <v>7.1</v>
          </cell>
          <cell r="S51">
            <v>93</v>
          </cell>
          <cell r="T51">
            <v>37784</v>
          </cell>
          <cell r="U51" t="str">
            <v>ВВ</v>
          </cell>
          <cell r="W51" t="str">
            <v>ВЦ,ДП КВ.СКО.ГДИ.Спуск Э-125.</v>
          </cell>
        </row>
        <row r="52">
          <cell r="B52">
            <v>3009</v>
          </cell>
          <cell r="C52">
            <v>51</v>
          </cell>
          <cell r="F52" t="str">
            <v>УПНП</v>
          </cell>
          <cell r="G52">
            <v>250</v>
          </cell>
          <cell r="H52" t="str">
            <v>ЭЦН</v>
          </cell>
          <cell r="I52" t="str">
            <v>действ.</v>
          </cell>
          <cell r="K52">
            <v>0</v>
          </cell>
          <cell r="L52">
            <v>0</v>
          </cell>
          <cell r="M52">
            <v>0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T52">
            <v>37833</v>
          </cell>
          <cell r="U52" t="str">
            <v>ВВ</v>
          </cell>
          <cell r="W52" t="str">
            <v>ГРП ЮК-1,освоение</v>
          </cell>
        </row>
        <row r="53">
          <cell r="B53">
            <v>2941</v>
          </cell>
          <cell r="C53">
            <v>46</v>
          </cell>
          <cell r="F53" t="str">
            <v>УПНП</v>
          </cell>
          <cell r="G53">
            <v>250</v>
          </cell>
          <cell r="H53" t="str">
            <v>ЭЦН</v>
          </cell>
          <cell r="I53" t="str">
            <v>конс.</v>
          </cell>
          <cell r="J53">
            <v>34455</v>
          </cell>
          <cell r="K53">
            <v>0</v>
          </cell>
          <cell r="L53">
            <v>0</v>
          </cell>
          <cell r="M53">
            <v>0</v>
          </cell>
          <cell r="N53">
            <v>16</v>
          </cell>
          <cell r="O53">
            <v>13</v>
          </cell>
          <cell r="P53">
            <v>0</v>
          </cell>
          <cell r="Q53">
            <v>16</v>
          </cell>
          <cell r="R53">
            <v>13</v>
          </cell>
          <cell r="S53">
            <v>-0.3</v>
          </cell>
          <cell r="T53">
            <v>37801</v>
          </cell>
          <cell r="U53" t="str">
            <v>ВВ</v>
          </cell>
          <cell r="W53" t="str">
            <v>ВЦ,ОТСК,ИР ЮК-11,ДП ЮК-10,ГДИ,сп Э-30</v>
          </cell>
        </row>
        <row r="54">
          <cell r="B54">
            <v>5516</v>
          </cell>
          <cell r="C54">
            <v>115</v>
          </cell>
          <cell r="F54" t="str">
            <v>УПНП</v>
          </cell>
          <cell r="G54">
            <v>240</v>
          </cell>
          <cell r="H54" t="str">
            <v>нагн.</v>
          </cell>
          <cell r="I54" t="str">
            <v>бд</v>
          </cell>
          <cell r="J54">
            <v>37081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e">
            <v>#DIV/0!</v>
          </cell>
          <cell r="T54">
            <v>37773</v>
          </cell>
          <cell r="U54" t="str">
            <v>ГРП</v>
          </cell>
          <cell r="W54" t="str">
            <v>ИР ЮК-10,ГРП ЮК-2</v>
          </cell>
        </row>
        <row r="55">
          <cell r="B55">
            <v>2815</v>
          </cell>
          <cell r="C55">
            <v>145</v>
          </cell>
          <cell r="F55" t="str">
            <v>УПНП</v>
          </cell>
          <cell r="G55">
            <v>280</v>
          </cell>
          <cell r="H55" t="str">
            <v>ШГН</v>
          </cell>
          <cell r="I55" t="str">
            <v>бд</v>
          </cell>
          <cell r="J55">
            <v>33146</v>
          </cell>
          <cell r="K55">
            <v>0</v>
          </cell>
          <cell r="L55">
            <v>0</v>
          </cell>
          <cell r="M55">
            <v>0</v>
          </cell>
          <cell r="N55">
            <v>50</v>
          </cell>
          <cell r="O55">
            <v>9</v>
          </cell>
          <cell r="P55">
            <v>78</v>
          </cell>
          <cell r="Q55">
            <v>50</v>
          </cell>
          <cell r="R55">
            <v>9</v>
          </cell>
          <cell r="S55">
            <v>77.8</v>
          </cell>
          <cell r="T55">
            <v>37762</v>
          </cell>
          <cell r="U55" t="str">
            <v>ВВ</v>
          </cell>
          <cell r="W55" t="str">
            <v>ВЦ,ВЗ,ПП,ДП ЮК-4,ОПЗ,сп.Э-50</v>
          </cell>
        </row>
        <row r="56">
          <cell r="B56">
            <v>2931</v>
          </cell>
          <cell r="C56">
            <v>44</v>
          </cell>
          <cell r="F56" t="str">
            <v>УПНП</v>
          </cell>
          <cell r="G56">
            <v>260</v>
          </cell>
          <cell r="H56" t="str">
            <v>нагнет.</v>
          </cell>
          <cell r="I56" t="str">
            <v>бд</v>
          </cell>
          <cell r="J56">
            <v>34234</v>
          </cell>
          <cell r="K56">
            <v>0</v>
          </cell>
          <cell r="L56">
            <v>0</v>
          </cell>
          <cell r="M56">
            <v>0</v>
          </cell>
          <cell r="T56">
            <v>3</v>
          </cell>
          <cell r="U56" t="str">
            <v>ЗБС</v>
          </cell>
          <cell r="W56" t="str">
            <v>Подготовка к ЗБГС</v>
          </cell>
        </row>
        <row r="57">
          <cell r="B57">
            <v>2949</v>
          </cell>
          <cell r="C57">
            <v>44</v>
          </cell>
          <cell r="F57" t="str">
            <v>УПНП</v>
          </cell>
          <cell r="G57">
            <v>270</v>
          </cell>
          <cell r="H57" t="str">
            <v>ШГН</v>
          </cell>
          <cell r="I57" t="str">
            <v>бд</v>
          </cell>
          <cell r="J57">
            <v>34455</v>
          </cell>
          <cell r="K57">
            <v>0</v>
          </cell>
          <cell r="L57">
            <v>0</v>
          </cell>
          <cell r="M57">
            <v>0</v>
          </cell>
          <cell r="N57">
            <v>15</v>
          </cell>
          <cell r="O57">
            <v>9.8000000000000007</v>
          </cell>
          <cell r="P57">
            <v>20</v>
          </cell>
          <cell r="Q57">
            <v>15</v>
          </cell>
          <cell r="R57">
            <v>9.8000000000000007</v>
          </cell>
          <cell r="S57">
            <v>19.3</v>
          </cell>
          <cell r="T57">
            <v>37796</v>
          </cell>
          <cell r="U57" t="str">
            <v>ЛА</v>
          </cell>
          <cell r="W57" t="str">
            <v>ВЦ,ЛА,ВЗ,ПП ЮК-10,сп Н-44</v>
          </cell>
        </row>
        <row r="58">
          <cell r="B58">
            <v>2925</v>
          </cell>
          <cell r="C58">
            <v>132</v>
          </cell>
          <cell r="F58" t="str">
            <v>УПНП</v>
          </cell>
          <cell r="G58">
            <v>255</v>
          </cell>
          <cell r="H58" t="str">
            <v>ЭЦН</v>
          </cell>
          <cell r="I58" t="str">
            <v>конс.</v>
          </cell>
          <cell r="J58">
            <v>34271</v>
          </cell>
          <cell r="K58">
            <v>0</v>
          </cell>
          <cell r="L58">
            <v>0</v>
          </cell>
          <cell r="M58">
            <v>0</v>
          </cell>
          <cell r="N58">
            <v>30</v>
          </cell>
          <cell r="O58">
            <v>12</v>
          </cell>
          <cell r="P58">
            <v>51</v>
          </cell>
          <cell r="Q58">
            <v>30</v>
          </cell>
          <cell r="R58">
            <v>12</v>
          </cell>
          <cell r="S58">
            <v>50.6</v>
          </cell>
          <cell r="T58">
            <v>37801</v>
          </cell>
          <cell r="U58" t="str">
            <v>ВВ</v>
          </cell>
          <cell r="W58" t="str">
            <v>ВЦ,уст.цем. Моста(РИР ЮК-10),исп.Ab</v>
          </cell>
        </row>
        <row r="59">
          <cell r="B59">
            <v>5707</v>
          </cell>
          <cell r="C59">
            <v>125</v>
          </cell>
          <cell r="F59" t="str">
            <v>УПНП</v>
          </cell>
          <cell r="G59">
            <v>250</v>
          </cell>
          <cell r="H59" t="str">
            <v>ШГН</v>
          </cell>
          <cell r="I59" t="str">
            <v>бд</v>
          </cell>
          <cell r="J59">
            <v>32843</v>
          </cell>
          <cell r="K59">
            <v>0</v>
          </cell>
          <cell r="L59">
            <v>0</v>
          </cell>
          <cell r="M59">
            <v>0</v>
          </cell>
          <cell r="N59">
            <v>15</v>
          </cell>
          <cell r="O59">
            <v>9.8000000000000007</v>
          </cell>
          <cell r="P59">
            <v>20</v>
          </cell>
          <cell r="Q59">
            <v>15</v>
          </cell>
          <cell r="R59">
            <v>9.8000000000000007</v>
          </cell>
          <cell r="S59">
            <v>19.3</v>
          </cell>
          <cell r="T59">
            <v>37898</v>
          </cell>
          <cell r="U59" t="str">
            <v>ЛА</v>
          </cell>
          <cell r="W59" t="str">
            <v>ЛА,РИР низа ЮК-10,ПП,2796.5-2806.5,сп.НН</v>
          </cell>
        </row>
        <row r="60">
          <cell r="B60">
            <v>5711</v>
          </cell>
          <cell r="C60">
            <v>127</v>
          </cell>
          <cell r="F60" t="str">
            <v>УПНП</v>
          </cell>
          <cell r="G60">
            <v>260</v>
          </cell>
          <cell r="H60" t="str">
            <v>ЭЦН</v>
          </cell>
          <cell r="I60" t="str">
            <v>бд</v>
          </cell>
          <cell r="J60">
            <v>33781</v>
          </cell>
          <cell r="K60">
            <v>0</v>
          </cell>
          <cell r="L60">
            <v>0</v>
          </cell>
          <cell r="M60">
            <v>0</v>
          </cell>
          <cell r="N60">
            <v>125</v>
          </cell>
          <cell r="O60">
            <v>9.6999999999999993</v>
          </cell>
          <cell r="P60">
            <v>90.5</v>
          </cell>
          <cell r="Q60">
            <v>125</v>
          </cell>
          <cell r="R60">
            <v>9.6999999999999993</v>
          </cell>
          <cell r="S60">
            <v>90.4</v>
          </cell>
          <cell r="T60">
            <v>37871</v>
          </cell>
          <cell r="U60" t="str">
            <v>ЛА</v>
          </cell>
          <cell r="W60" t="str">
            <v>Л.А.,ВЗ,ОТСК,ГИС(и.о.)по результатам РИР,сп.Э-125</v>
          </cell>
        </row>
        <row r="61">
          <cell r="B61">
            <v>2940</v>
          </cell>
          <cell r="C61">
            <v>46</v>
          </cell>
          <cell r="F61" t="str">
            <v>УПНП</v>
          </cell>
          <cell r="G61">
            <v>260</v>
          </cell>
          <cell r="H61" t="str">
            <v>ШГН</v>
          </cell>
          <cell r="I61" t="str">
            <v>бд</v>
          </cell>
          <cell r="J61">
            <v>34514</v>
          </cell>
          <cell r="K61">
            <v>0</v>
          </cell>
          <cell r="L61">
            <v>0</v>
          </cell>
          <cell r="M61">
            <v>0</v>
          </cell>
          <cell r="N61">
            <v>30</v>
          </cell>
          <cell r="O61">
            <v>7.3</v>
          </cell>
          <cell r="P61">
            <v>70</v>
          </cell>
          <cell r="Q61">
            <v>30</v>
          </cell>
          <cell r="R61">
            <v>7.3</v>
          </cell>
          <cell r="S61">
            <v>70</v>
          </cell>
          <cell r="T61">
            <v>37848</v>
          </cell>
          <cell r="U61" t="str">
            <v>ВЦ</v>
          </cell>
          <cell r="W61" t="str">
            <v>ВЦ,ПП ЮК-10,сп Э-50</v>
          </cell>
        </row>
        <row r="62">
          <cell r="B62">
            <v>5549</v>
          </cell>
          <cell r="C62">
            <v>116</v>
          </cell>
          <cell r="F62" t="str">
            <v>УПНП</v>
          </cell>
          <cell r="G62">
            <v>250</v>
          </cell>
          <cell r="H62" t="str">
            <v>ЭЦН</v>
          </cell>
          <cell r="I62" t="str">
            <v>действ.</v>
          </cell>
          <cell r="K62">
            <v>86</v>
          </cell>
          <cell r="L62">
            <v>2.1</v>
          </cell>
          <cell r="M62">
            <v>97</v>
          </cell>
          <cell r="N62">
            <v>30</v>
          </cell>
          <cell r="O62">
            <v>12</v>
          </cell>
          <cell r="P62">
            <v>51</v>
          </cell>
          <cell r="Q62">
            <v>-56</v>
          </cell>
          <cell r="R62">
            <v>9.9</v>
          </cell>
          <cell r="S62">
            <v>12</v>
          </cell>
          <cell r="T62">
            <v>37863</v>
          </cell>
          <cell r="U62" t="str">
            <v>ВВ</v>
          </cell>
          <cell r="W62" t="str">
            <v>ВЦ,ИР ЮК-10,исп.Bg+Ab</v>
          </cell>
        </row>
        <row r="63">
          <cell r="B63">
            <v>2687</v>
          </cell>
          <cell r="C63">
            <v>160</v>
          </cell>
          <cell r="F63" t="str">
            <v>УПНП</v>
          </cell>
          <cell r="G63">
            <v>240</v>
          </cell>
          <cell r="H63" t="str">
            <v>фон</v>
          </cell>
          <cell r="I63" t="str">
            <v>бд</v>
          </cell>
          <cell r="J63">
            <v>32843</v>
          </cell>
          <cell r="K63">
            <v>0</v>
          </cell>
          <cell r="L63">
            <v>0</v>
          </cell>
          <cell r="M63">
            <v>0</v>
          </cell>
          <cell r="N63">
            <v>50</v>
          </cell>
          <cell r="O63">
            <v>11</v>
          </cell>
          <cell r="P63">
            <v>73</v>
          </cell>
          <cell r="Q63">
            <v>50</v>
          </cell>
          <cell r="R63">
            <v>11</v>
          </cell>
          <cell r="S63">
            <v>72.8</v>
          </cell>
          <cell r="T63">
            <v>37852</v>
          </cell>
          <cell r="U63" t="str">
            <v>ВЦ</v>
          </cell>
          <cell r="W63" t="str">
            <v>ВЦ.ЛА. ДП ЮК-10,ПП ЮК-10,спуск ЭЦН</v>
          </cell>
        </row>
        <row r="64">
          <cell r="B64">
            <v>5846</v>
          </cell>
          <cell r="C64">
            <v>168</v>
          </cell>
          <cell r="F64" t="str">
            <v>УПНП</v>
          </cell>
          <cell r="G64">
            <v>275</v>
          </cell>
          <cell r="H64" t="str">
            <v>ЭЦН</v>
          </cell>
          <cell r="I64" t="str">
            <v>действ.</v>
          </cell>
          <cell r="K64">
            <v>19</v>
          </cell>
          <cell r="L64">
            <v>2</v>
          </cell>
          <cell r="M64">
            <v>87</v>
          </cell>
          <cell r="N64">
            <v>30</v>
          </cell>
          <cell r="O64">
            <v>12</v>
          </cell>
          <cell r="P64">
            <v>51</v>
          </cell>
          <cell r="Q64">
            <v>11</v>
          </cell>
          <cell r="R64">
            <v>10</v>
          </cell>
          <cell r="S64">
            <v>-12.2</v>
          </cell>
          <cell r="T64">
            <v>37866</v>
          </cell>
          <cell r="U64" t="str">
            <v>ВВ</v>
          </cell>
          <cell r="W64" t="str">
            <v>ВЦ,ИР ЮК-10,исп.Bg+Ab</v>
          </cell>
        </row>
        <row r="65">
          <cell r="B65">
            <v>5468</v>
          </cell>
          <cell r="C65">
            <v>108</v>
          </cell>
          <cell r="F65" t="str">
            <v>УПНП</v>
          </cell>
          <cell r="G65">
            <v>270</v>
          </cell>
          <cell r="H65" t="str">
            <v>ЭЦН</v>
          </cell>
          <cell r="I65" t="str">
            <v>бд</v>
          </cell>
          <cell r="J65">
            <v>34849</v>
          </cell>
          <cell r="K65">
            <v>0</v>
          </cell>
          <cell r="L65">
            <v>0</v>
          </cell>
          <cell r="M65">
            <v>0</v>
          </cell>
          <cell r="N65">
            <v>80</v>
          </cell>
          <cell r="O65">
            <v>9.1</v>
          </cell>
          <cell r="P65">
            <v>86</v>
          </cell>
          <cell r="Q65">
            <v>80</v>
          </cell>
          <cell r="R65">
            <v>9.1</v>
          </cell>
          <cell r="S65">
            <v>86</v>
          </cell>
          <cell r="T65">
            <v>37911</v>
          </cell>
          <cell r="U65" t="str">
            <v>ОВП</v>
          </cell>
          <cell r="W65" t="str">
            <v>ЛА, ИР ЮК-11, ПП ЮК-10.ДП ЮК-10</v>
          </cell>
        </row>
        <row r="66">
          <cell r="B66">
            <v>2700</v>
          </cell>
          <cell r="C66" t="str">
            <v>145б</v>
          </cell>
          <cell r="F66" t="str">
            <v>УПНП</v>
          </cell>
          <cell r="G66">
            <v>260</v>
          </cell>
          <cell r="H66" t="str">
            <v>ШГН</v>
          </cell>
          <cell r="I66" t="str">
            <v>бд</v>
          </cell>
          <cell r="J66">
            <v>37306</v>
          </cell>
          <cell r="K66">
            <v>0</v>
          </cell>
          <cell r="L66">
            <v>0</v>
          </cell>
          <cell r="M66">
            <v>0</v>
          </cell>
          <cell r="N66">
            <v>40</v>
          </cell>
          <cell r="O66">
            <v>28.7</v>
          </cell>
          <cell r="P66">
            <v>12</v>
          </cell>
          <cell r="Q66">
            <v>16</v>
          </cell>
          <cell r="R66">
            <v>10.199999999999999</v>
          </cell>
          <cell r="S66">
            <v>21.3</v>
          </cell>
          <cell r="T66">
            <v>37858</v>
          </cell>
          <cell r="U66" t="str">
            <v>ГРП</v>
          </cell>
          <cell r="W66" t="str">
            <v>ОТСК,РИР Э/К, ГРП ЮК-10,осв.</v>
          </cell>
        </row>
        <row r="67">
          <cell r="B67">
            <v>2651</v>
          </cell>
          <cell r="C67" t="str">
            <v>157б</v>
          </cell>
          <cell r="F67" t="str">
            <v>УПНПиКРС</v>
          </cell>
          <cell r="G67">
            <v>270</v>
          </cell>
          <cell r="H67" t="str">
            <v>ШГН</v>
          </cell>
          <cell r="I67" t="str">
            <v>конс.</v>
          </cell>
          <cell r="J67">
            <v>35073</v>
          </cell>
          <cell r="K67">
            <v>0</v>
          </cell>
          <cell r="L67">
            <v>0</v>
          </cell>
          <cell r="M67">
            <v>0</v>
          </cell>
          <cell r="N67">
            <v>40</v>
          </cell>
          <cell r="O67">
            <v>28.7</v>
          </cell>
          <cell r="P67">
            <v>12</v>
          </cell>
          <cell r="Q67">
            <v>40</v>
          </cell>
          <cell r="R67">
            <v>28.7</v>
          </cell>
          <cell r="S67">
            <v>11.4</v>
          </cell>
          <cell r="T67">
            <v>37849</v>
          </cell>
          <cell r="U67" t="str">
            <v>ГРП</v>
          </cell>
          <cell r="W67" t="str">
            <v>ВЦ,РИР ЮК-11, щел.перф.ПП ЮК-10, ГРП</v>
          </cell>
        </row>
        <row r="68">
          <cell r="B68">
            <v>5363</v>
          </cell>
          <cell r="C68">
            <v>109</v>
          </cell>
          <cell r="F68" t="str">
            <v>УПНПиКРС</v>
          </cell>
          <cell r="G68">
            <v>270</v>
          </cell>
          <cell r="H68" t="str">
            <v>фон</v>
          </cell>
          <cell r="I68" t="str">
            <v>бд</v>
          </cell>
          <cell r="J68">
            <v>33999</v>
          </cell>
          <cell r="K68">
            <v>0</v>
          </cell>
          <cell r="L68">
            <v>0</v>
          </cell>
          <cell r="M68">
            <v>0</v>
          </cell>
          <cell r="N68">
            <v>50</v>
          </cell>
          <cell r="O68">
            <v>8.1999999999999993</v>
          </cell>
          <cell r="P68">
            <v>80</v>
          </cell>
          <cell r="Q68">
            <v>50</v>
          </cell>
          <cell r="R68">
            <v>8.1999999999999993</v>
          </cell>
          <cell r="S68">
            <v>79.8</v>
          </cell>
          <cell r="T68">
            <v>37845</v>
          </cell>
          <cell r="U68" t="str">
            <v>ОВП</v>
          </cell>
          <cell r="W68" t="str">
            <v>ВЗ,ОТСК,ИР ЮК-11.ПП ЮК-10.ОПЗ.Спуск ЭЦН</v>
          </cell>
        </row>
        <row r="69">
          <cell r="B69">
            <v>5530</v>
          </cell>
          <cell r="C69">
            <v>119</v>
          </cell>
          <cell r="F69" t="str">
            <v>УПНПиКРС</v>
          </cell>
          <cell r="G69">
            <v>275</v>
          </cell>
          <cell r="H69" t="str">
            <v>ЭЦН</v>
          </cell>
          <cell r="I69" t="str">
            <v>конс.</v>
          </cell>
          <cell r="J69">
            <v>34370</v>
          </cell>
          <cell r="K69">
            <v>0</v>
          </cell>
          <cell r="L69">
            <v>0</v>
          </cell>
          <cell r="M69">
            <v>0</v>
          </cell>
          <cell r="N69">
            <v>50</v>
          </cell>
          <cell r="O69">
            <v>9.8000000000000007</v>
          </cell>
          <cell r="P69">
            <v>76</v>
          </cell>
          <cell r="Q69">
            <v>50</v>
          </cell>
          <cell r="R69">
            <v>9.8000000000000007</v>
          </cell>
          <cell r="S69">
            <v>75.8</v>
          </cell>
          <cell r="T69">
            <v>37871</v>
          </cell>
          <cell r="U69" t="str">
            <v>ОВП</v>
          </cell>
          <cell r="W69" t="str">
            <v>ВЦ.ВЗ.ИР ЮК-11.ГДИ.Спуск ЭЦН</v>
          </cell>
        </row>
        <row r="70">
          <cell r="B70">
            <v>5345</v>
          </cell>
          <cell r="C70">
            <v>102</v>
          </cell>
          <cell r="F70" t="str">
            <v>УПНПиКРС</v>
          </cell>
          <cell r="G70">
            <v>250</v>
          </cell>
          <cell r="H70" t="str">
            <v>ЭЦН</v>
          </cell>
          <cell r="I70" t="str">
            <v>бд</v>
          </cell>
          <cell r="J70">
            <v>37209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24.5</v>
          </cell>
          <cell r="P70">
            <v>40</v>
          </cell>
          <cell r="Q70">
            <v>50</v>
          </cell>
          <cell r="R70">
            <v>24.5</v>
          </cell>
          <cell r="S70">
            <v>39.5</v>
          </cell>
          <cell r="T70">
            <v>37837</v>
          </cell>
          <cell r="U70" t="str">
            <v>ГРП</v>
          </cell>
          <cell r="W70" t="str">
            <v>ИР ЮК-10, ПР и ГРП ЮК-2</v>
          </cell>
        </row>
        <row r="71">
          <cell r="B71">
            <v>3187</v>
          </cell>
          <cell r="C71">
            <v>70</v>
          </cell>
          <cell r="F71" t="str">
            <v>УПНПиКРС</v>
          </cell>
          <cell r="G71">
            <v>260</v>
          </cell>
          <cell r="H71" t="str">
            <v>ШГН</v>
          </cell>
          <cell r="I71" t="str">
            <v>конс.</v>
          </cell>
          <cell r="J71">
            <v>33939</v>
          </cell>
          <cell r="K71">
            <v>0</v>
          </cell>
          <cell r="L71">
            <v>0</v>
          </cell>
          <cell r="M71">
            <v>0</v>
          </cell>
          <cell r="N71">
            <v>30</v>
          </cell>
          <cell r="O71">
            <v>11</v>
          </cell>
          <cell r="P71">
            <v>55</v>
          </cell>
          <cell r="Q71">
            <v>30</v>
          </cell>
          <cell r="R71">
            <v>11</v>
          </cell>
          <cell r="S71">
            <v>54.7</v>
          </cell>
          <cell r="T71">
            <v>37868</v>
          </cell>
          <cell r="U71" t="str">
            <v>ВВ</v>
          </cell>
          <cell r="W71" t="str">
            <v>ВЦ. ДП ЮК-11,спуск ЭЦН</v>
          </cell>
        </row>
        <row r="72">
          <cell r="B72">
            <v>2705</v>
          </cell>
          <cell r="C72" t="str">
            <v>160б</v>
          </cell>
          <cell r="F72" t="str">
            <v>УПНПиКРС</v>
          </cell>
          <cell r="G72">
            <v>260</v>
          </cell>
          <cell r="H72" t="str">
            <v>ШГН</v>
          </cell>
          <cell r="I72" t="str">
            <v>бд</v>
          </cell>
          <cell r="J72">
            <v>36332</v>
          </cell>
          <cell r="K72">
            <v>0</v>
          </cell>
          <cell r="L72">
            <v>0</v>
          </cell>
          <cell r="M72">
            <v>0</v>
          </cell>
          <cell r="N72">
            <v>30</v>
          </cell>
          <cell r="O72">
            <v>8.6</v>
          </cell>
          <cell r="P72">
            <v>65</v>
          </cell>
          <cell r="Q72">
            <v>30</v>
          </cell>
          <cell r="R72">
            <v>8.6</v>
          </cell>
          <cell r="S72">
            <v>64.599999999999994</v>
          </cell>
          <cell r="T72">
            <v>37850</v>
          </cell>
          <cell r="U72" t="str">
            <v>ОПЗ</v>
          </cell>
          <cell r="W72" t="str">
            <v>ВЦ, ПП ЮК-10,ОПЗ,ГДИ,Спуск ЭЦН</v>
          </cell>
        </row>
        <row r="73">
          <cell r="B73">
            <v>2757</v>
          </cell>
          <cell r="C73">
            <v>144</v>
          </cell>
          <cell r="F73" t="str">
            <v>УПНПиКРС</v>
          </cell>
          <cell r="G73">
            <v>270</v>
          </cell>
          <cell r="H73" t="str">
            <v>ЭЦН</v>
          </cell>
          <cell r="I73" t="str">
            <v>действ.</v>
          </cell>
          <cell r="K73">
            <v>16</v>
          </cell>
          <cell r="L73">
            <v>1.8</v>
          </cell>
          <cell r="M73">
            <v>86</v>
          </cell>
          <cell r="N73">
            <v>80</v>
          </cell>
          <cell r="O73">
            <v>13</v>
          </cell>
          <cell r="P73">
            <v>80</v>
          </cell>
          <cell r="Q73">
            <v>64</v>
          </cell>
          <cell r="R73">
            <v>11.2</v>
          </cell>
          <cell r="S73">
            <v>78.400000000000006</v>
          </cell>
          <cell r="T73">
            <v>37861</v>
          </cell>
          <cell r="U73" t="str">
            <v>ВВ</v>
          </cell>
          <cell r="W73" t="str">
            <v>ПП ЮК-10,ДП ЮК-11,ГДИ спск ЭЦН</v>
          </cell>
        </row>
        <row r="74">
          <cell r="B74">
            <v>2649</v>
          </cell>
          <cell r="C74" t="str">
            <v>157б</v>
          </cell>
          <cell r="F74" t="str">
            <v>УПНПиКРС</v>
          </cell>
          <cell r="G74">
            <v>235</v>
          </cell>
          <cell r="H74" t="str">
            <v>ШГН</v>
          </cell>
          <cell r="I74" t="str">
            <v>действ.</v>
          </cell>
          <cell r="K74">
            <v>7</v>
          </cell>
          <cell r="L74">
            <v>5.5</v>
          </cell>
          <cell r="M74">
            <v>3</v>
          </cell>
          <cell r="N74">
            <v>40</v>
          </cell>
          <cell r="O74">
            <v>28.7</v>
          </cell>
          <cell r="P74">
            <v>12</v>
          </cell>
          <cell r="Q74">
            <v>33</v>
          </cell>
          <cell r="R74">
            <v>23.2</v>
          </cell>
          <cell r="S74">
            <v>13.2</v>
          </cell>
          <cell r="T74">
            <v>37832</v>
          </cell>
          <cell r="U74" t="str">
            <v>ГРП</v>
          </cell>
          <cell r="W74" t="str">
            <v>ПП ЮК-10,ГРП,осв.</v>
          </cell>
        </row>
        <row r="75">
          <cell r="B75">
            <v>5677</v>
          </cell>
          <cell r="C75">
            <v>125</v>
          </cell>
          <cell r="F75" t="str">
            <v>УПНПиКРС</v>
          </cell>
          <cell r="G75">
            <v>260</v>
          </cell>
          <cell r="H75" t="str">
            <v>ШГН</v>
          </cell>
          <cell r="I75" t="str">
            <v>бд</v>
          </cell>
          <cell r="J75">
            <v>35170</v>
          </cell>
          <cell r="K75">
            <v>0</v>
          </cell>
          <cell r="L75">
            <v>0</v>
          </cell>
          <cell r="M75">
            <v>0</v>
          </cell>
          <cell r="N75">
            <v>50</v>
          </cell>
          <cell r="O75">
            <v>11</v>
          </cell>
          <cell r="P75">
            <v>73</v>
          </cell>
          <cell r="Q75">
            <v>50</v>
          </cell>
          <cell r="R75">
            <v>11</v>
          </cell>
          <cell r="S75">
            <v>72.8</v>
          </cell>
          <cell r="T75">
            <v>37871</v>
          </cell>
          <cell r="U75" t="str">
            <v>ВВ</v>
          </cell>
          <cell r="W75" t="str">
            <v>ЛА.ЛЗКЦ.ПП,ДП,ОПЗ,СП ЭЦН</v>
          </cell>
        </row>
        <row r="76">
          <cell r="B76">
            <v>5642</v>
          </cell>
          <cell r="C76">
            <v>126</v>
          </cell>
          <cell r="F76" t="str">
            <v>УПНПиКРС</v>
          </cell>
          <cell r="G76">
            <v>230</v>
          </cell>
          <cell r="H76" t="str">
            <v>ШГН</v>
          </cell>
          <cell r="I76" t="str">
            <v>бд</v>
          </cell>
          <cell r="J76">
            <v>36997</v>
          </cell>
          <cell r="K76">
            <v>0</v>
          </cell>
          <cell r="L76">
            <v>0</v>
          </cell>
          <cell r="M76">
            <v>0</v>
          </cell>
          <cell r="N76">
            <v>13</v>
          </cell>
          <cell r="O76">
            <v>9.9</v>
          </cell>
          <cell r="P76">
            <v>7</v>
          </cell>
          <cell r="Q76">
            <v>13</v>
          </cell>
          <cell r="R76">
            <v>9.9</v>
          </cell>
          <cell r="S76">
            <v>6</v>
          </cell>
          <cell r="T76">
            <v>37877</v>
          </cell>
          <cell r="U76" t="str">
            <v>ВЦ</v>
          </cell>
          <cell r="W76" t="str">
            <v>ВЦ ,ОПЗ МШУ.ГДИ.Сп.НВ-44</v>
          </cell>
        </row>
        <row r="77">
          <cell r="B77" t="str">
            <v>5237б</v>
          </cell>
          <cell r="C77">
            <v>141</v>
          </cell>
          <cell r="F77" t="str">
            <v>УПНПиКРС</v>
          </cell>
          <cell r="G77">
            <v>230</v>
          </cell>
          <cell r="H77" t="str">
            <v>ШГН</v>
          </cell>
          <cell r="I77" t="str">
            <v>бд</v>
          </cell>
          <cell r="J77">
            <v>35636</v>
          </cell>
          <cell r="K77">
            <v>0</v>
          </cell>
          <cell r="L77">
            <v>0</v>
          </cell>
          <cell r="M77">
            <v>0</v>
          </cell>
          <cell r="N77">
            <v>30</v>
          </cell>
          <cell r="O77">
            <v>11</v>
          </cell>
          <cell r="P77">
            <v>55</v>
          </cell>
          <cell r="Q77">
            <v>30</v>
          </cell>
          <cell r="R77">
            <v>11</v>
          </cell>
          <cell r="S77">
            <v>54.7</v>
          </cell>
          <cell r="T77">
            <v>37912</v>
          </cell>
          <cell r="U77" t="str">
            <v>ВВ</v>
          </cell>
          <cell r="W77" t="str">
            <v>ВЗ(Из.НКТ).ПП ЮК10.ДП ЮК-11</v>
          </cell>
        </row>
        <row r="78">
          <cell r="B78">
            <v>5401</v>
          </cell>
          <cell r="C78">
            <v>103</v>
          </cell>
          <cell r="F78" t="str">
            <v>УПНПиКРС</v>
          </cell>
          <cell r="G78">
            <v>265</v>
          </cell>
          <cell r="H78" t="str">
            <v>ШГН</v>
          </cell>
          <cell r="I78" t="str">
            <v>конс.</v>
          </cell>
          <cell r="J78">
            <v>32843</v>
          </cell>
          <cell r="K78">
            <v>0</v>
          </cell>
          <cell r="L78">
            <v>0</v>
          </cell>
          <cell r="M78">
            <v>0</v>
          </cell>
          <cell r="N78">
            <v>30</v>
          </cell>
          <cell r="O78">
            <v>12.2</v>
          </cell>
          <cell r="P78">
            <v>50</v>
          </cell>
          <cell r="Q78">
            <v>30</v>
          </cell>
          <cell r="R78">
            <v>12.2</v>
          </cell>
          <cell r="S78">
            <v>49.8</v>
          </cell>
          <cell r="T78">
            <v>37921</v>
          </cell>
          <cell r="U78" t="str">
            <v>ВЦ</v>
          </cell>
          <cell r="W78" t="str">
            <v>ВЦ,ИР ЮК-10,ОПР ЮК-1,ОПЗ,ГДИ</v>
          </cell>
        </row>
        <row r="79">
          <cell r="B79">
            <v>2684</v>
          </cell>
          <cell r="C79" t="str">
            <v>145б</v>
          </cell>
          <cell r="D79">
            <v>1</v>
          </cell>
          <cell r="F79" t="str">
            <v>УПНПиКРС</v>
          </cell>
          <cell r="G79">
            <v>260</v>
          </cell>
          <cell r="H79" t="str">
            <v>фон</v>
          </cell>
          <cell r="I79" t="str">
            <v>бд</v>
          </cell>
          <cell r="J79">
            <v>34243</v>
          </cell>
          <cell r="K79">
            <v>3.3</v>
          </cell>
          <cell r="L79">
            <v>2.7</v>
          </cell>
          <cell r="M79">
            <v>0</v>
          </cell>
          <cell r="N79">
            <v>30</v>
          </cell>
          <cell r="O79">
            <v>9.8000000000000007</v>
          </cell>
          <cell r="P79">
            <v>60</v>
          </cell>
          <cell r="Q79">
            <v>30</v>
          </cell>
          <cell r="R79">
            <v>9.8000000000000007</v>
          </cell>
          <cell r="S79">
            <v>59.7</v>
          </cell>
          <cell r="T79">
            <v>37893</v>
          </cell>
          <cell r="U79" t="str">
            <v>ОВП</v>
          </cell>
          <cell r="W79" t="str">
            <v>ОТСК, РИР не герм.Э/К, ПП ЮК10.Сп.Э-30</v>
          </cell>
        </row>
        <row r="80">
          <cell r="B80">
            <v>3745</v>
          </cell>
          <cell r="C80">
            <v>76</v>
          </cell>
          <cell r="F80" t="str">
            <v>УПНПиКРС</v>
          </cell>
          <cell r="G80">
            <v>230</v>
          </cell>
          <cell r="H80" t="str">
            <v>ЭЦН</v>
          </cell>
          <cell r="I80" t="str">
            <v>бд</v>
          </cell>
          <cell r="J80">
            <v>37653</v>
          </cell>
          <cell r="K80">
            <v>44</v>
          </cell>
          <cell r="L80">
            <v>3.2</v>
          </cell>
          <cell r="M80">
            <v>91</v>
          </cell>
          <cell r="N80">
            <v>44</v>
          </cell>
          <cell r="O80">
            <v>3.2</v>
          </cell>
          <cell r="P80">
            <v>91</v>
          </cell>
          <cell r="Q80">
            <v>44</v>
          </cell>
          <cell r="R80">
            <v>3.2</v>
          </cell>
          <cell r="S80">
            <v>91</v>
          </cell>
          <cell r="T80">
            <v>37876</v>
          </cell>
          <cell r="U80" t="str">
            <v>ЛА</v>
          </cell>
          <cell r="W80" t="str">
            <v>ОТСК.ЛА.Сп.ЭЦН</v>
          </cell>
        </row>
        <row r="81">
          <cell r="B81">
            <v>2816</v>
          </cell>
          <cell r="C81">
            <v>145</v>
          </cell>
          <cell r="F81" t="str">
            <v>УПНПиКРС</v>
          </cell>
          <cell r="G81">
            <v>270</v>
          </cell>
          <cell r="H81" t="str">
            <v>Ф/Э</v>
          </cell>
          <cell r="I81" t="str">
            <v>конс.</v>
          </cell>
          <cell r="J81">
            <v>34060</v>
          </cell>
          <cell r="K81">
            <v>0</v>
          </cell>
          <cell r="L81">
            <v>0</v>
          </cell>
          <cell r="M81">
            <v>0</v>
          </cell>
          <cell r="N81">
            <v>50</v>
          </cell>
          <cell r="O81">
            <v>8.1999999999999993</v>
          </cell>
          <cell r="P81">
            <v>80</v>
          </cell>
          <cell r="Q81">
            <v>50</v>
          </cell>
          <cell r="R81">
            <v>8.1999999999999993</v>
          </cell>
          <cell r="S81">
            <v>79.8</v>
          </cell>
          <cell r="T81">
            <v>37901</v>
          </cell>
          <cell r="U81" t="str">
            <v>ВЦ</v>
          </cell>
          <cell r="W81" t="str">
            <v>ВЦ.ПП.ЮК10</v>
          </cell>
        </row>
        <row r="82">
          <cell r="B82">
            <v>2689</v>
          </cell>
          <cell r="C82">
            <v>160</v>
          </cell>
          <cell r="F82" t="str">
            <v>УПНПиКРС</v>
          </cell>
          <cell r="G82">
            <v>240</v>
          </cell>
          <cell r="H82" t="str">
            <v>ШГН</v>
          </cell>
          <cell r="I82" t="str">
            <v>конс.</v>
          </cell>
          <cell r="J82">
            <v>33239</v>
          </cell>
          <cell r="K82">
            <v>0</v>
          </cell>
          <cell r="L82">
            <v>0</v>
          </cell>
          <cell r="M82">
            <v>0</v>
          </cell>
          <cell r="N82">
            <v>40</v>
          </cell>
          <cell r="O82">
            <v>28.7</v>
          </cell>
          <cell r="P82">
            <v>12</v>
          </cell>
          <cell r="Q82">
            <v>40</v>
          </cell>
          <cell r="R82">
            <v>28.7</v>
          </cell>
          <cell r="S82">
            <v>11.4</v>
          </cell>
          <cell r="T82">
            <v>37904</v>
          </cell>
          <cell r="U82" t="str">
            <v>грп</v>
          </cell>
          <cell r="W82" t="str">
            <v>ВЦ,ГИС,ИР т.з.,ПР ГРП ЮК-10,осв.</v>
          </cell>
        </row>
        <row r="83">
          <cell r="B83">
            <v>5592</v>
          </cell>
          <cell r="C83" t="str">
            <v>119б</v>
          </cell>
          <cell r="F83" t="str">
            <v>УПНПиКРС</v>
          </cell>
          <cell r="G83">
            <v>260</v>
          </cell>
          <cell r="H83" t="str">
            <v>ЭЦН</v>
          </cell>
          <cell r="I83" t="str">
            <v>действ.</v>
          </cell>
          <cell r="K83">
            <v>26</v>
          </cell>
          <cell r="L83">
            <v>14.6</v>
          </cell>
          <cell r="M83">
            <v>31</v>
          </cell>
          <cell r="N83">
            <v>50</v>
          </cell>
          <cell r="O83">
            <v>39.5</v>
          </cell>
          <cell r="P83">
            <v>3</v>
          </cell>
          <cell r="Q83">
            <v>24</v>
          </cell>
          <cell r="R83">
            <v>24.9</v>
          </cell>
          <cell r="S83">
            <v>-28.1</v>
          </cell>
          <cell r="T83">
            <v>37889</v>
          </cell>
          <cell r="U83" t="str">
            <v>ГРП</v>
          </cell>
          <cell r="W83" t="str">
            <v>ПР к ГРП.ГРП ЮК10</v>
          </cell>
        </row>
        <row r="84">
          <cell r="B84">
            <v>3141</v>
          </cell>
          <cell r="C84" t="str">
            <v>50б</v>
          </cell>
          <cell r="F84" t="str">
            <v>УПНПиКРС</v>
          </cell>
          <cell r="G84">
            <v>260</v>
          </cell>
          <cell r="H84" t="str">
            <v>ЭЦН</v>
          </cell>
          <cell r="I84" t="str">
            <v>конс.</v>
          </cell>
          <cell r="J84">
            <v>34943</v>
          </cell>
          <cell r="K84">
            <v>0</v>
          </cell>
          <cell r="L84">
            <v>0</v>
          </cell>
          <cell r="M84">
            <v>0</v>
          </cell>
          <cell r="N84">
            <v>30</v>
          </cell>
          <cell r="O84">
            <v>11</v>
          </cell>
          <cell r="P84">
            <v>55</v>
          </cell>
          <cell r="Q84">
            <v>30</v>
          </cell>
          <cell r="R84">
            <v>11</v>
          </cell>
          <cell r="S84">
            <v>54.7</v>
          </cell>
          <cell r="T84">
            <v>37882</v>
          </cell>
          <cell r="U84" t="str">
            <v>ВВ</v>
          </cell>
          <cell r="W84" t="str">
            <v>ВЦ.ОТСК.ПП ЮК10.ДП ЮК 2-3</v>
          </cell>
        </row>
        <row r="85">
          <cell r="B85">
            <v>5397</v>
          </cell>
          <cell r="C85">
            <v>102</v>
          </cell>
          <cell r="F85" t="str">
            <v>УПНПиКРС</v>
          </cell>
          <cell r="G85">
            <v>250</v>
          </cell>
          <cell r="H85" t="str">
            <v>Ф/Э</v>
          </cell>
          <cell r="I85" t="str">
            <v>бд</v>
          </cell>
          <cell r="J85">
            <v>33967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9.8000000000000007</v>
          </cell>
          <cell r="P85">
            <v>85</v>
          </cell>
          <cell r="Q85">
            <v>80</v>
          </cell>
          <cell r="R85">
            <v>9.8000000000000007</v>
          </cell>
          <cell r="S85">
            <v>84.9</v>
          </cell>
          <cell r="T85">
            <v>37847</v>
          </cell>
          <cell r="U85" t="str">
            <v>ЛА</v>
          </cell>
          <cell r="W85" t="str">
            <v>ЛА.(из.ЭЦН).Сп. Э-80.</v>
          </cell>
        </row>
        <row r="86">
          <cell r="B86">
            <v>3209</v>
          </cell>
          <cell r="C86">
            <v>70</v>
          </cell>
          <cell r="F86" t="str">
            <v>УПНПиКРС</v>
          </cell>
          <cell r="G86">
            <v>250</v>
          </cell>
          <cell r="H86" t="str">
            <v>ШГН</v>
          </cell>
          <cell r="I86" t="str">
            <v>конс.</v>
          </cell>
          <cell r="J86">
            <v>32843</v>
          </cell>
          <cell r="K86">
            <v>0</v>
          </cell>
          <cell r="L86">
            <v>0</v>
          </cell>
          <cell r="M86">
            <v>0</v>
          </cell>
          <cell r="N86">
            <v>15</v>
          </cell>
          <cell r="O86">
            <v>9.9</v>
          </cell>
          <cell r="P86">
            <v>19</v>
          </cell>
          <cell r="Q86">
            <v>15</v>
          </cell>
          <cell r="R86">
            <v>9.9</v>
          </cell>
          <cell r="S86">
            <v>18.5</v>
          </cell>
          <cell r="T86">
            <v>37883</v>
          </cell>
          <cell r="U86" t="str">
            <v>ОПЗ</v>
          </cell>
          <cell r="W86" t="str">
            <v>ВЦ.ПП.ОПЗ МШУ.ГДИ</v>
          </cell>
        </row>
        <row r="87">
          <cell r="B87">
            <v>2696</v>
          </cell>
          <cell r="C87">
            <v>163</v>
          </cell>
          <cell r="F87" t="str">
            <v>УПНПиКРС</v>
          </cell>
          <cell r="G87">
            <v>250</v>
          </cell>
          <cell r="H87" t="str">
            <v>ЭЦН</v>
          </cell>
          <cell r="I87" t="str">
            <v>действ.</v>
          </cell>
          <cell r="J87">
            <v>36070</v>
          </cell>
          <cell r="K87">
            <v>12</v>
          </cell>
          <cell r="L87">
            <v>9.3000000000000007</v>
          </cell>
          <cell r="M87">
            <v>5</v>
          </cell>
          <cell r="N87">
            <v>50</v>
          </cell>
          <cell r="O87">
            <v>34.6</v>
          </cell>
          <cell r="P87">
            <v>15</v>
          </cell>
          <cell r="Q87">
            <v>38</v>
          </cell>
          <cell r="R87">
            <v>25.3</v>
          </cell>
          <cell r="S87">
            <v>17.8</v>
          </cell>
          <cell r="T87">
            <v>37887</v>
          </cell>
          <cell r="U87" t="str">
            <v>ГРП</v>
          </cell>
          <cell r="W87" t="str">
            <v>ОТСК.ГРП ЮК10</v>
          </cell>
        </row>
        <row r="88">
          <cell r="B88">
            <v>2860</v>
          </cell>
          <cell r="C88">
            <v>127</v>
          </cell>
          <cell r="F88" t="str">
            <v>УПНПиКРС</v>
          </cell>
          <cell r="G88">
            <v>270</v>
          </cell>
          <cell r="H88" t="str">
            <v>ШГН</v>
          </cell>
          <cell r="I88" t="str">
            <v>конс.</v>
          </cell>
          <cell r="J88">
            <v>34608</v>
          </cell>
          <cell r="K88">
            <v>0</v>
          </cell>
          <cell r="L88">
            <v>0</v>
          </cell>
          <cell r="M88">
            <v>0</v>
          </cell>
          <cell r="N88">
            <v>50</v>
          </cell>
          <cell r="O88">
            <v>8.1999999999999993</v>
          </cell>
          <cell r="P88">
            <v>80</v>
          </cell>
          <cell r="Q88">
            <v>50</v>
          </cell>
          <cell r="R88">
            <v>8.1999999999999993</v>
          </cell>
          <cell r="S88">
            <v>79.8</v>
          </cell>
          <cell r="T88">
            <v>37913</v>
          </cell>
          <cell r="U88" t="str">
            <v>ВЦ</v>
          </cell>
          <cell r="W88" t="str">
            <v>ВЦ.ВЗ.ПП.Сп. Э-50</v>
          </cell>
        </row>
        <row r="89">
          <cell r="B89">
            <v>2926</v>
          </cell>
          <cell r="C89">
            <v>132</v>
          </cell>
          <cell r="F89" t="str">
            <v>УПНПиКРС</v>
          </cell>
          <cell r="G89">
            <v>260</v>
          </cell>
          <cell r="H89" t="str">
            <v>ШГН</v>
          </cell>
          <cell r="I89" t="str">
            <v>конс.</v>
          </cell>
          <cell r="J89">
            <v>34608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9.8000000000000007</v>
          </cell>
          <cell r="P89">
            <v>76</v>
          </cell>
          <cell r="Q89">
            <v>50</v>
          </cell>
          <cell r="R89">
            <v>9.8000000000000007</v>
          </cell>
          <cell r="S89">
            <v>75.8</v>
          </cell>
          <cell r="T89">
            <v>37914</v>
          </cell>
          <cell r="U89" t="str">
            <v>ЛА</v>
          </cell>
          <cell r="W89" t="str">
            <v>ЛА(прихват),ПП ЮК-10,сп.Э-50</v>
          </cell>
        </row>
        <row r="90">
          <cell r="B90">
            <v>2918</v>
          </cell>
          <cell r="C90">
            <v>43</v>
          </cell>
          <cell r="F90" t="str">
            <v>Уват УПНПиКРС</v>
          </cell>
          <cell r="G90">
            <v>270</v>
          </cell>
          <cell r="H90" t="str">
            <v>ШГН</v>
          </cell>
          <cell r="I90" t="str">
            <v>бд</v>
          </cell>
          <cell r="J90">
            <v>37010</v>
          </cell>
          <cell r="K90">
            <v>0</v>
          </cell>
          <cell r="L90">
            <v>0</v>
          </cell>
          <cell r="M90">
            <v>0</v>
          </cell>
          <cell r="N90">
            <v>12</v>
          </cell>
          <cell r="O90">
            <v>6.8</v>
          </cell>
          <cell r="P90">
            <v>30</v>
          </cell>
          <cell r="Q90">
            <v>12</v>
          </cell>
          <cell r="R90">
            <v>6.8</v>
          </cell>
          <cell r="S90">
            <v>30</v>
          </cell>
          <cell r="T90">
            <v>37871</v>
          </cell>
          <cell r="U90" t="str">
            <v>ВЦ</v>
          </cell>
          <cell r="W90" t="str">
            <v>ВЦ.ПП.ДМШУ с пак.</v>
          </cell>
        </row>
        <row r="91">
          <cell r="B91">
            <v>5533</v>
          </cell>
          <cell r="C91">
            <v>110</v>
          </cell>
          <cell r="F91" t="str">
            <v>Уват УПНПиКРС</v>
          </cell>
          <cell r="G91">
            <v>255</v>
          </cell>
          <cell r="H91" t="str">
            <v>ЭЦН</v>
          </cell>
          <cell r="I91" t="str">
            <v>конс.</v>
          </cell>
          <cell r="J91">
            <v>33572</v>
          </cell>
          <cell r="K91">
            <v>0</v>
          </cell>
          <cell r="L91">
            <v>0</v>
          </cell>
          <cell r="M91">
            <v>0</v>
          </cell>
          <cell r="N91">
            <v>50</v>
          </cell>
          <cell r="O91">
            <v>10</v>
          </cell>
          <cell r="P91">
            <v>75.5</v>
          </cell>
          <cell r="Q91">
            <v>50</v>
          </cell>
          <cell r="R91">
            <v>10</v>
          </cell>
          <cell r="S91">
            <v>75.3</v>
          </cell>
          <cell r="T91">
            <v>37843</v>
          </cell>
          <cell r="U91" t="str">
            <v>ОВП</v>
          </cell>
          <cell r="W91" t="str">
            <v>РИР Э/К.ПП ЮК-10.сп.ЭЦН</v>
          </cell>
        </row>
        <row r="92">
          <cell r="B92">
            <v>5653</v>
          </cell>
          <cell r="C92">
            <v>123</v>
          </cell>
          <cell r="F92" t="str">
            <v>Уват УПНПиКРС</v>
          </cell>
          <cell r="G92">
            <v>260</v>
          </cell>
          <cell r="H92" t="str">
            <v>ЭЦН</v>
          </cell>
          <cell r="I92" t="str">
            <v>бд</v>
          </cell>
          <cell r="J92">
            <v>35125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11.1</v>
          </cell>
          <cell r="P92">
            <v>83</v>
          </cell>
          <cell r="Q92">
            <v>80</v>
          </cell>
          <cell r="R92">
            <v>11.1</v>
          </cell>
          <cell r="S92">
            <v>82.9</v>
          </cell>
          <cell r="T92">
            <v>37874</v>
          </cell>
          <cell r="U92" t="str">
            <v>ВВ</v>
          </cell>
          <cell r="W92" t="str">
            <v>ГИС-2.РИР.ДП.ЮК2-3.Сп.ЭЦН</v>
          </cell>
        </row>
        <row r="93">
          <cell r="B93">
            <v>5656</v>
          </cell>
          <cell r="C93">
            <v>123</v>
          </cell>
          <cell r="F93" t="str">
            <v>Уват УПНПиКРС</v>
          </cell>
          <cell r="G93">
            <v>270</v>
          </cell>
          <cell r="H93" t="str">
            <v>фон</v>
          </cell>
          <cell r="I93" t="str">
            <v>конс.</v>
          </cell>
          <cell r="J93">
            <v>35096</v>
          </cell>
          <cell r="K93">
            <v>0</v>
          </cell>
          <cell r="L93">
            <v>0</v>
          </cell>
          <cell r="M93">
            <v>0</v>
          </cell>
          <cell r="N93">
            <v>90</v>
          </cell>
          <cell r="O93">
            <v>9.8000000000000007</v>
          </cell>
          <cell r="P93">
            <v>86.575000000000003</v>
          </cell>
          <cell r="Q93">
            <v>90</v>
          </cell>
          <cell r="R93">
            <v>9.8000000000000007</v>
          </cell>
          <cell r="S93">
            <v>86.6</v>
          </cell>
          <cell r="T93">
            <v>37915</v>
          </cell>
          <cell r="U93" t="str">
            <v>ЛА</v>
          </cell>
          <cell r="W93" t="str">
            <v>ВЗ,РИР ЮК-11,ПП ЮК-10</v>
          </cell>
        </row>
        <row r="94">
          <cell r="B94">
            <v>2753</v>
          </cell>
          <cell r="C94">
            <v>145</v>
          </cell>
          <cell r="F94" t="str">
            <v>Уват УПНПиКРС</v>
          </cell>
          <cell r="G94">
            <v>280</v>
          </cell>
          <cell r="H94" t="str">
            <v>ЭЦН</v>
          </cell>
          <cell r="I94" t="str">
            <v>бд</v>
          </cell>
          <cell r="J94">
            <v>33056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10</v>
          </cell>
          <cell r="P94">
            <v>84.6</v>
          </cell>
          <cell r="Q94">
            <v>80</v>
          </cell>
          <cell r="R94">
            <v>10</v>
          </cell>
          <cell r="S94">
            <v>80</v>
          </cell>
          <cell r="T94">
            <v>37851</v>
          </cell>
          <cell r="U94" t="str">
            <v>ВВ</v>
          </cell>
          <cell r="W94" t="str">
            <v>ВЦ, ПП ЮК-10,ДП ЮК-11.ГИС-2</v>
          </cell>
        </row>
        <row r="95">
          <cell r="B95">
            <v>5416</v>
          </cell>
          <cell r="C95">
            <v>109</v>
          </cell>
          <cell r="F95" t="str">
            <v>УПНПиКРС</v>
          </cell>
          <cell r="G95">
            <v>275</v>
          </cell>
          <cell r="H95" t="str">
            <v>ЭЦН</v>
          </cell>
          <cell r="I95" t="str">
            <v>бд</v>
          </cell>
          <cell r="J95">
            <v>32964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11</v>
          </cell>
          <cell r="P95">
            <v>73</v>
          </cell>
          <cell r="Q95">
            <v>50</v>
          </cell>
          <cell r="R95">
            <v>11</v>
          </cell>
          <cell r="S95">
            <v>81</v>
          </cell>
          <cell r="T95">
            <v>37908</v>
          </cell>
          <cell r="U95" t="str">
            <v>ВЦ</v>
          </cell>
          <cell r="W95" t="str">
            <v xml:space="preserve">ВЦ.ЛА, ВЗ.ОТСК, ПП ЮК10. </v>
          </cell>
        </row>
        <row r="96">
          <cell r="B96">
            <v>3094</v>
          </cell>
          <cell r="C96" t="str">
            <v>44б</v>
          </cell>
          <cell r="F96" t="str">
            <v>Уват УПНПиКРС</v>
          </cell>
          <cell r="G96">
            <v>265</v>
          </cell>
          <cell r="H96" t="str">
            <v>ШГН</v>
          </cell>
          <cell r="I96" t="str">
            <v>бд</v>
          </cell>
          <cell r="K96">
            <v>0</v>
          </cell>
          <cell r="L96">
            <v>0</v>
          </cell>
          <cell r="M96">
            <v>0</v>
          </cell>
          <cell r="N96">
            <v>15</v>
          </cell>
          <cell r="O96">
            <v>10</v>
          </cell>
          <cell r="P96">
            <v>18</v>
          </cell>
          <cell r="Q96">
            <v>15</v>
          </cell>
          <cell r="R96">
            <v>10</v>
          </cell>
          <cell r="S96">
            <v>17.7</v>
          </cell>
          <cell r="T96">
            <v>37888</v>
          </cell>
          <cell r="U96" t="str">
            <v>ВЦ</v>
          </cell>
          <cell r="V96">
            <v>1</v>
          </cell>
          <cell r="W96" t="str">
            <v>ВЦ.ВЗ.ПП.ОПЗ (МШУ)</v>
          </cell>
        </row>
        <row r="97">
          <cell r="B97">
            <v>2915</v>
          </cell>
          <cell r="C97">
            <v>44</v>
          </cell>
          <cell r="F97" t="str">
            <v>Уват УПНПиКРС</v>
          </cell>
          <cell r="G97">
            <v>270</v>
          </cell>
          <cell r="H97" t="str">
            <v>ШГН</v>
          </cell>
          <cell r="I97" t="str">
            <v>конс.</v>
          </cell>
          <cell r="J97">
            <v>34060</v>
          </cell>
          <cell r="K97">
            <v>0</v>
          </cell>
          <cell r="L97">
            <v>0</v>
          </cell>
          <cell r="M97">
            <v>0</v>
          </cell>
          <cell r="N97">
            <v>15</v>
          </cell>
          <cell r="O97">
            <v>8.1999999999999993</v>
          </cell>
          <cell r="P97">
            <v>33</v>
          </cell>
          <cell r="Q97">
            <v>15</v>
          </cell>
          <cell r="R97">
            <v>8.1999999999999993</v>
          </cell>
          <cell r="S97">
            <v>32.5</v>
          </cell>
          <cell r="T97">
            <v>37903</v>
          </cell>
          <cell r="U97" t="str">
            <v>ВЦ</v>
          </cell>
          <cell r="W97" t="str">
            <v>ВЦ,ВЗ,ПП,ОПЗ,сп.Н-44</v>
          </cell>
        </row>
        <row r="98">
          <cell r="B98">
            <v>2772</v>
          </cell>
          <cell r="C98">
            <v>165</v>
          </cell>
          <cell r="F98" t="str">
            <v>ПРС</v>
          </cell>
          <cell r="G98">
            <v>270</v>
          </cell>
          <cell r="H98" t="str">
            <v>ШГН</v>
          </cell>
          <cell r="I98" t="str">
            <v>бд</v>
          </cell>
          <cell r="J98">
            <v>37712</v>
          </cell>
          <cell r="K98">
            <v>0</v>
          </cell>
          <cell r="L98">
            <v>0</v>
          </cell>
          <cell r="M98">
            <v>0</v>
          </cell>
          <cell r="N98">
            <v>8</v>
          </cell>
          <cell r="O98">
            <v>3.9</v>
          </cell>
          <cell r="P98">
            <v>40</v>
          </cell>
          <cell r="Q98">
            <v>8</v>
          </cell>
          <cell r="R98">
            <v>3.9</v>
          </cell>
          <cell r="S98">
            <v>39.799999999999997</v>
          </cell>
          <cell r="T98">
            <v>37909</v>
          </cell>
          <cell r="U98" t="str">
            <v>вцд</v>
          </cell>
          <cell r="W98" t="str">
            <v>ВЦ "Э-пр",см.ШГН</v>
          </cell>
        </row>
        <row r="99">
          <cell r="B99">
            <v>11084</v>
          </cell>
          <cell r="C99" t="str">
            <v>308б</v>
          </cell>
          <cell r="F99" t="str">
            <v>ПРС</v>
          </cell>
          <cell r="G99">
            <v>240</v>
          </cell>
          <cell r="H99" t="str">
            <v>фон</v>
          </cell>
          <cell r="I99" t="str">
            <v>бд</v>
          </cell>
          <cell r="J99">
            <v>34455</v>
          </cell>
          <cell r="K99">
            <v>0</v>
          </cell>
          <cell r="L99">
            <v>0</v>
          </cell>
          <cell r="M99">
            <v>0</v>
          </cell>
          <cell r="N99">
            <v>50</v>
          </cell>
          <cell r="O99">
            <v>4.0999999999999996</v>
          </cell>
          <cell r="P99">
            <v>90</v>
          </cell>
          <cell r="Q99">
            <v>50</v>
          </cell>
          <cell r="R99">
            <v>4.0999999999999996</v>
          </cell>
          <cell r="S99">
            <v>89.9</v>
          </cell>
          <cell r="T99">
            <v>37897</v>
          </cell>
          <cell r="U99" t="str">
            <v>мд</v>
          </cell>
          <cell r="W99" t="str">
            <v>ВЦ КОПС,см.вор/Э-50</v>
          </cell>
        </row>
        <row r="100">
          <cell r="B100">
            <v>5531</v>
          </cell>
          <cell r="C100" t="str">
            <v>199б</v>
          </cell>
          <cell r="F100" t="str">
            <v>УПНПиКРС</v>
          </cell>
          <cell r="G100">
            <v>270</v>
          </cell>
          <cell r="H100" t="str">
            <v>ЭЦН</v>
          </cell>
          <cell r="I100" t="str">
            <v>бд</v>
          </cell>
          <cell r="J100">
            <v>34698</v>
          </cell>
          <cell r="K100">
            <v>0</v>
          </cell>
          <cell r="L100">
            <v>0</v>
          </cell>
          <cell r="M100">
            <v>0</v>
          </cell>
          <cell r="N100">
            <v>50</v>
          </cell>
          <cell r="O100">
            <v>6.1</v>
          </cell>
          <cell r="P100">
            <v>85</v>
          </cell>
          <cell r="Q100">
            <v>50</v>
          </cell>
          <cell r="R100">
            <v>6.1</v>
          </cell>
          <cell r="S100">
            <v>84.9</v>
          </cell>
          <cell r="T100">
            <v>37915</v>
          </cell>
          <cell r="U100" t="str">
            <v>ВЦ</v>
          </cell>
          <cell r="W100" t="str">
            <v>ВЦ,ВЗ,ГИС-2,сп.Э-50</v>
          </cell>
        </row>
        <row r="101">
          <cell r="B101">
            <v>11097</v>
          </cell>
          <cell r="C101" t="str">
            <v>308б</v>
          </cell>
          <cell r="F101" t="str">
            <v>ПРС</v>
          </cell>
          <cell r="G101">
            <v>240</v>
          </cell>
          <cell r="H101" t="str">
            <v>Фон</v>
          </cell>
          <cell r="I101" t="str">
            <v>конс.</v>
          </cell>
          <cell r="J101">
            <v>34700</v>
          </cell>
          <cell r="K101">
            <v>0</v>
          </cell>
          <cell r="L101">
            <v>0</v>
          </cell>
          <cell r="M101">
            <v>0</v>
          </cell>
          <cell r="N101">
            <v>30</v>
          </cell>
          <cell r="O101">
            <v>3.8</v>
          </cell>
          <cell r="P101">
            <v>84.6</v>
          </cell>
          <cell r="Q101">
            <v>30</v>
          </cell>
          <cell r="R101">
            <v>3.8</v>
          </cell>
          <cell r="S101">
            <v>80</v>
          </cell>
          <cell r="T101">
            <v>37835</v>
          </cell>
          <cell r="U101" t="str">
            <v>ВЦД</v>
          </cell>
          <cell r="W101" t="str">
            <v>ВЦ "Электропрогрев"</v>
          </cell>
        </row>
        <row r="102">
          <cell r="B102">
            <v>5426</v>
          </cell>
          <cell r="C102">
            <v>102</v>
          </cell>
          <cell r="F102" t="str">
            <v>КРС</v>
          </cell>
          <cell r="H102" t="str">
            <v>нагнет.</v>
          </cell>
          <cell r="I102" t="str">
            <v>бд</v>
          </cell>
          <cell r="J102">
            <v>35525</v>
          </cell>
          <cell r="K102">
            <v>0</v>
          </cell>
          <cell r="L102">
            <v>0</v>
          </cell>
          <cell r="M102">
            <v>0</v>
          </cell>
          <cell r="N102">
            <v>40</v>
          </cell>
          <cell r="O102">
            <v>25.1</v>
          </cell>
          <cell r="P102">
            <v>23</v>
          </cell>
          <cell r="Q102">
            <v>40</v>
          </cell>
          <cell r="R102">
            <v>25.1</v>
          </cell>
          <cell r="S102">
            <v>23</v>
          </cell>
          <cell r="T102">
            <v>37830</v>
          </cell>
          <cell r="U102" t="str">
            <v>ГРП</v>
          </cell>
          <cell r="W102" t="str">
            <v>ИР ЮК-10,ДП ЮК-2,подг.к ГРП ЮК2-9,осв.</v>
          </cell>
        </row>
        <row r="103">
          <cell r="B103">
            <v>5819</v>
          </cell>
          <cell r="C103">
            <v>142</v>
          </cell>
          <cell r="F103" t="str">
            <v>УПНПиКРС</v>
          </cell>
          <cell r="G103">
            <v>285</v>
          </cell>
          <cell r="H103" t="str">
            <v>нагнет.</v>
          </cell>
          <cell r="I103" t="str">
            <v>бд</v>
          </cell>
          <cell r="J103">
            <v>37084</v>
          </cell>
          <cell r="N103">
            <v>150</v>
          </cell>
          <cell r="Q103">
            <v>150</v>
          </cell>
          <cell r="T103">
            <v>37596</v>
          </cell>
          <cell r="U103" t="str">
            <v>нг</v>
          </cell>
          <cell r="W103" t="str">
            <v>Ревизия пакера</v>
          </cell>
        </row>
        <row r="104">
          <cell r="B104">
            <v>5821</v>
          </cell>
          <cell r="C104">
            <v>167</v>
          </cell>
          <cell r="F104" t="str">
            <v>БлКРС</v>
          </cell>
          <cell r="G104">
            <v>300</v>
          </cell>
          <cell r="H104" t="str">
            <v>нагнет.</v>
          </cell>
          <cell r="I104" t="str">
            <v>бд</v>
          </cell>
          <cell r="J104">
            <v>37453</v>
          </cell>
          <cell r="N104">
            <v>190</v>
          </cell>
          <cell r="Q104">
            <v>190</v>
          </cell>
          <cell r="T104" t="e">
            <v>#REF!</v>
          </cell>
          <cell r="U104" t="str">
            <v>нг</v>
          </cell>
          <cell r="W104" t="str">
            <v>ОТСК, ревизия пакера</v>
          </cell>
        </row>
        <row r="105">
          <cell r="B105">
            <v>5807</v>
          </cell>
          <cell r="C105" t="str">
            <v>166б</v>
          </cell>
          <cell r="F105" t="str">
            <v>БлКРС</v>
          </cell>
          <cell r="G105">
            <v>290</v>
          </cell>
          <cell r="H105" t="str">
            <v>нагнет.</v>
          </cell>
          <cell r="I105" t="str">
            <v>бд</v>
          </cell>
          <cell r="J105">
            <v>37474</v>
          </cell>
          <cell r="N105">
            <v>150</v>
          </cell>
          <cell r="Q105">
            <v>150</v>
          </cell>
          <cell r="T105" t="e">
            <v>#REF!</v>
          </cell>
          <cell r="U105" t="str">
            <v>нг</v>
          </cell>
          <cell r="W105" t="str">
            <v>Ревизия пакера</v>
          </cell>
        </row>
        <row r="106">
          <cell r="B106">
            <v>5800</v>
          </cell>
          <cell r="C106">
            <v>141</v>
          </cell>
          <cell r="F106" t="str">
            <v>БлКРС</v>
          </cell>
          <cell r="G106">
            <v>295</v>
          </cell>
          <cell r="H106" t="str">
            <v>нагнет.</v>
          </cell>
          <cell r="I106" t="str">
            <v>бд</v>
          </cell>
          <cell r="J106">
            <v>37474</v>
          </cell>
          <cell r="N106">
            <v>190</v>
          </cell>
          <cell r="Q106">
            <v>190</v>
          </cell>
          <cell r="T106" t="e">
            <v>#REF!</v>
          </cell>
          <cell r="U106" t="str">
            <v>нг</v>
          </cell>
          <cell r="W106" t="str">
            <v>Ревизия пакера</v>
          </cell>
        </row>
        <row r="107">
          <cell r="B107">
            <v>5221</v>
          </cell>
          <cell r="C107">
            <v>126</v>
          </cell>
          <cell r="F107" t="str">
            <v>БлКРС</v>
          </cell>
          <cell r="G107">
            <v>245</v>
          </cell>
          <cell r="H107" t="str">
            <v>ШГН</v>
          </cell>
          <cell r="I107" t="str">
            <v>действ.</v>
          </cell>
          <cell r="K107">
            <v>4</v>
          </cell>
          <cell r="L107">
            <v>2.9</v>
          </cell>
          <cell r="M107">
            <v>12</v>
          </cell>
          <cell r="N107">
            <v>150</v>
          </cell>
          <cell r="Q107">
            <v>150</v>
          </cell>
          <cell r="T107" t="str">
            <v>перех.</v>
          </cell>
          <cell r="U107" t="str">
            <v>нг</v>
          </cell>
          <cell r="W107" t="str">
            <v>Ревизия пакера.ГИС-3</v>
          </cell>
        </row>
        <row r="108">
          <cell r="B108">
            <v>5242</v>
          </cell>
          <cell r="C108">
            <v>134</v>
          </cell>
          <cell r="F108" t="str">
            <v>УПНПиКРС</v>
          </cell>
          <cell r="G108">
            <v>230</v>
          </cell>
          <cell r="H108" t="str">
            <v>нагнет.</v>
          </cell>
          <cell r="I108" t="str">
            <v>действ.</v>
          </cell>
          <cell r="T108">
            <v>37918</v>
          </cell>
          <cell r="U108" t="str">
            <v>нг</v>
          </cell>
          <cell r="W108" t="str">
            <v>Перевод под нагнетание ЮК 2-3</v>
          </cell>
          <cell r="X108" t="str">
            <v>Строительство водовода</v>
          </cell>
        </row>
        <row r="110">
          <cell r="B110">
            <v>2897</v>
          </cell>
          <cell r="C110">
            <v>42</v>
          </cell>
          <cell r="F110" t="str">
            <v>УПНПиКРС</v>
          </cell>
          <cell r="G110">
            <v>295</v>
          </cell>
          <cell r="H110" t="str">
            <v>нагнет.</v>
          </cell>
          <cell r="I110" t="str">
            <v>бд</v>
          </cell>
          <cell r="J110">
            <v>37463</v>
          </cell>
          <cell r="N110">
            <v>150</v>
          </cell>
          <cell r="Q110">
            <v>150</v>
          </cell>
          <cell r="U110" t="str">
            <v>нг</v>
          </cell>
          <cell r="W110" t="str">
            <v>ОТСК, ревизия пакера</v>
          </cell>
        </row>
        <row r="111">
          <cell r="B111">
            <v>2898</v>
          </cell>
          <cell r="C111">
            <v>42</v>
          </cell>
          <cell r="F111" t="str">
            <v>УПНПиКРС</v>
          </cell>
          <cell r="G111">
            <v>295</v>
          </cell>
          <cell r="H111" t="str">
            <v>нагнет.</v>
          </cell>
          <cell r="I111" t="str">
            <v>под закачкой</v>
          </cell>
          <cell r="K111">
            <v>180</v>
          </cell>
          <cell r="N111">
            <v>180</v>
          </cell>
          <cell r="Q111">
            <v>0</v>
          </cell>
          <cell r="U111" t="str">
            <v>нг</v>
          </cell>
          <cell r="W111" t="str">
            <v>ОТСК</v>
          </cell>
        </row>
        <row r="112">
          <cell r="B112">
            <v>5380</v>
          </cell>
          <cell r="C112">
            <v>105</v>
          </cell>
          <cell r="F112" t="str">
            <v>УПНПиКРС</v>
          </cell>
          <cell r="G112">
            <v>300</v>
          </cell>
          <cell r="H112" t="str">
            <v>нагнет.</v>
          </cell>
          <cell r="I112" t="str">
            <v>под закачкой</v>
          </cell>
          <cell r="K112">
            <v>280</v>
          </cell>
          <cell r="N112">
            <v>280</v>
          </cell>
          <cell r="Q112">
            <v>0</v>
          </cell>
          <cell r="U112" t="str">
            <v>нг</v>
          </cell>
          <cell r="W112" t="str">
            <v>ОТСК</v>
          </cell>
        </row>
        <row r="113">
          <cell r="B113">
            <v>5740</v>
          </cell>
          <cell r="C113">
            <v>127</v>
          </cell>
          <cell r="F113" t="str">
            <v>УПНПиКРС</v>
          </cell>
          <cell r="G113">
            <v>290</v>
          </cell>
          <cell r="H113" t="str">
            <v>нагнет.</v>
          </cell>
          <cell r="I113" t="str">
            <v>под закачкой</v>
          </cell>
          <cell r="K113">
            <v>190</v>
          </cell>
          <cell r="N113">
            <v>190</v>
          </cell>
          <cell r="Q113">
            <v>0</v>
          </cell>
          <cell r="U113" t="str">
            <v>нг</v>
          </cell>
          <cell r="W113" t="str">
            <v>ОТСК</v>
          </cell>
        </row>
        <row r="115">
          <cell r="B115">
            <v>5858</v>
          </cell>
          <cell r="C115">
            <v>169</v>
          </cell>
          <cell r="F115" t="str">
            <v>УПНПиКРС</v>
          </cell>
          <cell r="G115">
            <v>270</v>
          </cell>
          <cell r="H115" t="str">
            <v>фон</v>
          </cell>
          <cell r="I115" t="str">
            <v>бд</v>
          </cell>
          <cell r="J115">
            <v>36649</v>
          </cell>
          <cell r="K115">
            <v>7</v>
          </cell>
          <cell r="L115">
            <v>1</v>
          </cell>
          <cell r="M115">
            <v>82</v>
          </cell>
          <cell r="N115">
            <v>30</v>
          </cell>
          <cell r="O115">
            <v>12</v>
          </cell>
          <cell r="P115">
            <v>51</v>
          </cell>
          <cell r="Q115">
            <v>30</v>
          </cell>
          <cell r="R115">
            <v>12</v>
          </cell>
          <cell r="S115">
            <v>50.6</v>
          </cell>
          <cell r="T115">
            <v>7</v>
          </cell>
          <cell r="U115" t="str">
            <v>ГРП</v>
          </cell>
          <cell r="W115" t="str">
            <v xml:space="preserve">инт.ЮК-5  2613-2628м,РИР ЮК-10,ГРП </v>
          </cell>
        </row>
        <row r="116">
          <cell r="B116">
            <v>5853</v>
          </cell>
          <cell r="C116">
            <v>169</v>
          </cell>
          <cell r="F116" t="str">
            <v>УПНПиКРС</v>
          </cell>
          <cell r="G116">
            <v>270</v>
          </cell>
          <cell r="H116" t="str">
            <v>фон</v>
          </cell>
          <cell r="I116" t="str">
            <v>конс.</v>
          </cell>
          <cell r="J116">
            <v>35401</v>
          </cell>
          <cell r="K116">
            <v>1</v>
          </cell>
          <cell r="L116">
            <v>0.8</v>
          </cell>
          <cell r="M116">
            <v>0</v>
          </cell>
          <cell r="N116">
            <v>30</v>
          </cell>
          <cell r="O116">
            <v>12</v>
          </cell>
          <cell r="P116">
            <v>51</v>
          </cell>
          <cell r="Q116">
            <v>30</v>
          </cell>
          <cell r="R116">
            <v>12</v>
          </cell>
          <cell r="S116">
            <v>50.6</v>
          </cell>
          <cell r="T116">
            <v>7</v>
          </cell>
          <cell r="U116" t="str">
            <v>ГРП</v>
          </cell>
          <cell r="W116" t="str">
            <v xml:space="preserve">инт.ЮК-5  2601-2619м,РИР ЮК-10,ГРП </v>
          </cell>
        </row>
        <row r="117">
          <cell r="B117">
            <v>2608</v>
          </cell>
          <cell r="C117" t="str">
            <v>168б</v>
          </cell>
          <cell r="F117" t="str">
            <v>УПНПиКРС</v>
          </cell>
          <cell r="G117">
            <v>240</v>
          </cell>
          <cell r="H117" t="str">
            <v>ШГН</v>
          </cell>
          <cell r="I117" t="str">
            <v>действ.</v>
          </cell>
          <cell r="K117">
            <v>3</v>
          </cell>
          <cell r="L117">
            <v>2.2999999999999998</v>
          </cell>
          <cell r="M117">
            <v>5</v>
          </cell>
          <cell r="N117">
            <v>30</v>
          </cell>
          <cell r="O117">
            <v>14.3</v>
          </cell>
          <cell r="P117">
            <v>41.4</v>
          </cell>
          <cell r="Q117">
            <v>27</v>
          </cell>
          <cell r="R117">
            <v>12</v>
          </cell>
          <cell r="S117">
            <v>45.1</v>
          </cell>
          <cell r="T117">
            <v>37367</v>
          </cell>
          <cell r="U117" t="str">
            <v>ГРП</v>
          </cell>
          <cell r="V117">
            <v>2</v>
          </cell>
          <cell r="W117" t="str">
            <v>инт.ЮК 4-5 2569-2578, 2582-2592м,ГРП</v>
          </cell>
        </row>
        <row r="118">
          <cell r="B118">
            <v>2604</v>
          </cell>
          <cell r="C118">
            <v>167</v>
          </cell>
          <cell r="F118" t="str">
            <v>УПНПиКРС</v>
          </cell>
          <cell r="G118">
            <v>235</v>
          </cell>
          <cell r="H118" t="str">
            <v>ШГН</v>
          </cell>
          <cell r="I118" t="str">
            <v>конс.</v>
          </cell>
          <cell r="J118">
            <v>34243</v>
          </cell>
          <cell r="K118">
            <v>2</v>
          </cell>
          <cell r="L118">
            <v>1.6</v>
          </cell>
          <cell r="M118">
            <v>5</v>
          </cell>
          <cell r="N118">
            <v>30</v>
          </cell>
          <cell r="O118">
            <v>14.3</v>
          </cell>
          <cell r="P118">
            <v>41.4</v>
          </cell>
          <cell r="Q118">
            <v>30</v>
          </cell>
          <cell r="R118">
            <v>14.3</v>
          </cell>
          <cell r="S118">
            <v>41.2</v>
          </cell>
          <cell r="U118" t="str">
            <v>ГРП</v>
          </cell>
          <cell r="W118" t="str">
            <v>инт.ЮК 4-5 2598-2624м,ВЦ,ПП,ОПЗ</v>
          </cell>
        </row>
        <row r="119">
          <cell r="B119">
            <v>5587</v>
          </cell>
          <cell r="C119">
            <v>118</v>
          </cell>
          <cell r="F119" t="str">
            <v>УПНПиКРС</v>
          </cell>
          <cell r="G119">
            <v>250</v>
          </cell>
          <cell r="H119" t="str">
            <v>Ф/ЭЦН</v>
          </cell>
          <cell r="I119" t="str">
            <v>бд</v>
          </cell>
          <cell r="J119">
            <v>34883</v>
          </cell>
          <cell r="K119">
            <v>17</v>
          </cell>
          <cell r="L119">
            <v>1</v>
          </cell>
          <cell r="M119">
            <v>93</v>
          </cell>
          <cell r="N119">
            <v>30</v>
          </cell>
          <cell r="O119">
            <v>12</v>
          </cell>
          <cell r="P119">
            <v>51</v>
          </cell>
          <cell r="Q119">
            <v>30</v>
          </cell>
          <cell r="R119">
            <v>12</v>
          </cell>
          <cell r="S119">
            <v>50.6</v>
          </cell>
          <cell r="T119">
            <v>10</v>
          </cell>
          <cell r="U119" t="str">
            <v>ГРП</v>
          </cell>
          <cell r="W119" t="str">
            <v>ВЗ,ПП,ОПЗ,сп Э-50 интер.ЮК 3-4 2693-2716м</v>
          </cell>
        </row>
        <row r="120">
          <cell r="B120">
            <v>5455</v>
          </cell>
          <cell r="C120">
            <v>102</v>
          </cell>
          <cell r="F120" t="str">
            <v>УПНПиКРС</v>
          </cell>
          <cell r="H120" t="str">
            <v>ШГН</v>
          </cell>
          <cell r="I120" t="str">
            <v>конс.</v>
          </cell>
          <cell r="N120">
            <v>50</v>
          </cell>
          <cell r="O120">
            <v>30</v>
          </cell>
          <cell r="P120">
            <v>26.5</v>
          </cell>
          <cell r="Q120">
            <v>50</v>
          </cell>
          <cell r="R120">
            <v>30</v>
          </cell>
          <cell r="S120">
            <v>25.9</v>
          </cell>
          <cell r="U120" t="str">
            <v>ГРП</v>
          </cell>
          <cell r="W120" t="str">
            <v>Л.А.ВЦ, РИР ЮК-10, ПР к ГРП, ГРП ЮК-2, осв.</v>
          </cell>
        </row>
        <row r="121">
          <cell r="B121">
            <v>5263</v>
          </cell>
          <cell r="C121">
            <v>133</v>
          </cell>
          <cell r="F121" t="str">
            <v>УПНПиКРС</v>
          </cell>
          <cell r="G121">
            <v>255</v>
          </cell>
          <cell r="H121" t="str">
            <v>ЭЦН</v>
          </cell>
          <cell r="I121" t="str">
            <v>бд</v>
          </cell>
          <cell r="J121">
            <v>33725</v>
          </cell>
          <cell r="K121">
            <v>10</v>
          </cell>
          <cell r="L121">
            <v>1.6</v>
          </cell>
          <cell r="M121">
            <v>80</v>
          </cell>
          <cell r="N121">
            <v>30</v>
          </cell>
          <cell r="O121">
            <v>12</v>
          </cell>
          <cell r="P121">
            <v>51</v>
          </cell>
          <cell r="Q121">
            <v>30</v>
          </cell>
          <cell r="R121">
            <v>12</v>
          </cell>
          <cell r="S121">
            <v>50.6</v>
          </cell>
          <cell r="T121">
            <v>13</v>
          </cell>
          <cell r="U121" t="str">
            <v>ГРП</v>
          </cell>
          <cell r="W121" t="str">
            <v>ЛА ( с НКТ ),инт.ЮК-4 2454-2462,ЮК-5 2408-2493м,при невозм.ЛА-ЗБС 2-го ( двустволка ),ЮК-10-2т,ЮК-4-12 т</v>
          </cell>
        </row>
        <row r="123">
          <cell r="B123">
            <v>3054</v>
          </cell>
          <cell r="C123">
            <v>51</v>
          </cell>
          <cell r="F123" t="str">
            <v>УПНПиКРС</v>
          </cell>
          <cell r="G123">
            <v>300</v>
          </cell>
          <cell r="H123" t="str">
            <v>нагнет.</v>
          </cell>
          <cell r="I123" t="str">
            <v>бд</v>
          </cell>
          <cell r="J123">
            <v>37016</v>
          </cell>
          <cell r="K123">
            <v>950</v>
          </cell>
          <cell r="L123">
            <v>0</v>
          </cell>
          <cell r="M123">
            <v>0</v>
          </cell>
          <cell r="N123">
            <v>30</v>
          </cell>
          <cell r="O123">
            <v>12</v>
          </cell>
          <cell r="P123">
            <v>51</v>
          </cell>
          <cell r="Q123">
            <v>30</v>
          </cell>
          <cell r="R123">
            <v>12</v>
          </cell>
          <cell r="S123">
            <v>50.6</v>
          </cell>
          <cell r="U123" t="str">
            <v>ГРП</v>
          </cell>
          <cell r="W123" t="str">
            <v>Инт. 2676-2688</v>
          </cell>
        </row>
        <row r="124">
          <cell r="B124">
            <v>2974</v>
          </cell>
          <cell r="C124">
            <v>46</v>
          </cell>
          <cell r="F124" t="str">
            <v>УПНПиКРС</v>
          </cell>
          <cell r="G124">
            <v>295</v>
          </cell>
          <cell r="H124" t="str">
            <v>нагнет.</v>
          </cell>
          <cell r="I124" t="str">
            <v>бд</v>
          </cell>
          <cell r="J124">
            <v>36210</v>
          </cell>
          <cell r="K124">
            <v>360</v>
          </cell>
          <cell r="L124">
            <v>0</v>
          </cell>
          <cell r="N124">
            <v>30</v>
          </cell>
          <cell r="O124">
            <v>12</v>
          </cell>
          <cell r="P124">
            <v>51</v>
          </cell>
          <cell r="Q124">
            <v>30</v>
          </cell>
          <cell r="R124">
            <v>12</v>
          </cell>
          <cell r="S124">
            <v>50.6</v>
          </cell>
          <cell r="U124" t="str">
            <v>ГРП</v>
          </cell>
          <cell r="W124" t="str">
            <v>РИР Э/К, ГИС (и.о.) интерп2556-2580</v>
          </cell>
        </row>
        <row r="125">
          <cell r="B125">
            <v>2956</v>
          </cell>
          <cell r="C125">
            <v>46</v>
          </cell>
          <cell r="F125" t="str">
            <v>УПНПиКРС</v>
          </cell>
          <cell r="G125">
            <v>265</v>
          </cell>
          <cell r="H125" t="str">
            <v>фон</v>
          </cell>
          <cell r="I125" t="str">
            <v>бд</v>
          </cell>
          <cell r="J125">
            <v>34851</v>
          </cell>
          <cell r="K125">
            <v>3</v>
          </cell>
          <cell r="L125">
            <v>2.2999999999999998</v>
          </cell>
          <cell r="N125">
            <v>30</v>
          </cell>
          <cell r="O125">
            <v>12</v>
          </cell>
          <cell r="P125">
            <v>51</v>
          </cell>
          <cell r="Q125">
            <v>30</v>
          </cell>
          <cell r="R125">
            <v>12</v>
          </cell>
          <cell r="S125">
            <v>50.6</v>
          </cell>
          <cell r="U125" t="str">
            <v>ГРП</v>
          </cell>
          <cell r="W125" t="str">
            <v>РИР ЮК-11,перевод на ЮК-10 ,сп Н-57,интер.ЮК-3 2500-2520м</v>
          </cell>
        </row>
        <row r="127">
          <cell r="B127">
            <v>2836</v>
          </cell>
          <cell r="C127">
            <v>125</v>
          </cell>
          <cell r="F127" t="str">
            <v>УПНПиКРС</v>
          </cell>
          <cell r="G127">
            <v>240</v>
          </cell>
          <cell r="H127" t="str">
            <v>ШГН</v>
          </cell>
          <cell r="I127" t="str">
            <v>конс.</v>
          </cell>
          <cell r="J127">
            <v>35684</v>
          </cell>
          <cell r="K127">
            <v>4</v>
          </cell>
          <cell r="L127">
            <v>1.1000000000000001</v>
          </cell>
          <cell r="N127">
            <v>30</v>
          </cell>
          <cell r="O127">
            <v>12</v>
          </cell>
          <cell r="P127">
            <v>51</v>
          </cell>
          <cell r="Q127">
            <v>30</v>
          </cell>
          <cell r="R127">
            <v>12</v>
          </cell>
          <cell r="S127">
            <v>50.6</v>
          </cell>
          <cell r="U127" t="str">
            <v>ГРП</v>
          </cell>
          <cell r="W127" t="str">
            <v>ГИС-2,при отс.перетоков-опытно-пром.работы,ГРП п.А</v>
          </cell>
        </row>
        <row r="128">
          <cell r="B128">
            <v>2725</v>
          </cell>
          <cell r="C128">
            <v>146</v>
          </cell>
          <cell r="F128" t="str">
            <v>УПНПиКРС</v>
          </cell>
          <cell r="G128">
            <v>350</v>
          </cell>
          <cell r="H128" t="str">
            <v>нагнет.</v>
          </cell>
          <cell r="I128" t="str">
            <v>бд</v>
          </cell>
          <cell r="J128">
            <v>36627</v>
          </cell>
          <cell r="K128">
            <v>134</v>
          </cell>
          <cell r="L128">
            <v>0</v>
          </cell>
          <cell r="N128">
            <v>30</v>
          </cell>
          <cell r="O128">
            <v>12</v>
          </cell>
          <cell r="P128">
            <v>51</v>
          </cell>
          <cell r="Q128">
            <v>30</v>
          </cell>
          <cell r="R128">
            <v>12</v>
          </cell>
          <cell r="S128">
            <v>50.6</v>
          </cell>
          <cell r="U128" t="str">
            <v>ГРП</v>
          </cell>
          <cell r="W128" t="str">
            <v>ИР ЮК-10,ДП 2593-2602,2620-2630 ГРП</v>
          </cell>
        </row>
        <row r="129">
          <cell r="B129">
            <v>5318</v>
          </cell>
          <cell r="C129">
            <v>134</v>
          </cell>
          <cell r="F129" t="str">
            <v>УПНПиКРС</v>
          </cell>
          <cell r="G129">
            <v>242</v>
          </cell>
          <cell r="H129" t="str">
            <v>нагнет.</v>
          </cell>
          <cell r="I129" t="str">
            <v>бд</v>
          </cell>
          <cell r="J129">
            <v>36799</v>
          </cell>
          <cell r="K129">
            <v>120</v>
          </cell>
          <cell r="N129">
            <v>150</v>
          </cell>
          <cell r="Q129">
            <v>150</v>
          </cell>
          <cell r="R129">
            <v>0</v>
          </cell>
          <cell r="U129" t="str">
            <v>нг</v>
          </cell>
          <cell r="W129" t="str">
            <v>Спуск и привязка пакера, Запуск в ППД</v>
          </cell>
        </row>
        <row r="130">
          <cell r="B130">
            <v>5338</v>
          </cell>
          <cell r="C130">
            <v>141</v>
          </cell>
          <cell r="F130" t="str">
            <v>УПНПиКРС</v>
          </cell>
          <cell r="G130">
            <v>275</v>
          </cell>
          <cell r="H130" t="str">
            <v>нагнет.</v>
          </cell>
          <cell r="I130" t="str">
            <v>бд</v>
          </cell>
          <cell r="J130">
            <v>36711</v>
          </cell>
          <cell r="K130">
            <v>230</v>
          </cell>
          <cell r="N130">
            <v>230</v>
          </cell>
          <cell r="Q130">
            <v>230</v>
          </cell>
          <cell r="U130" t="str">
            <v>нг</v>
          </cell>
          <cell r="W130" t="str">
            <v>Ревизия пакера</v>
          </cell>
        </row>
        <row r="131">
          <cell r="B131">
            <v>5840</v>
          </cell>
          <cell r="C131">
            <v>109</v>
          </cell>
          <cell r="F131" t="str">
            <v>УПНПиКРС</v>
          </cell>
          <cell r="G131">
            <v>285</v>
          </cell>
          <cell r="H131" t="str">
            <v>нагнет.</v>
          </cell>
          <cell r="I131" t="str">
            <v>конс.</v>
          </cell>
          <cell r="J131">
            <v>35333</v>
          </cell>
          <cell r="K131">
            <v>30</v>
          </cell>
          <cell r="Q131">
            <v>0</v>
          </cell>
          <cell r="U131" t="str">
            <v>нг</v>
          </cell>
          <cell r="W131" t="str">
            <v>Прмывка забоя, пуск под закачку</v>
          </cell>
        </row>
        <row r="132">
          <cell r="B132">
            <v>5371</v>
          </cell>
          <cell r="C132">
            <v>102</v>
          </cell>
          <cell r="F132" t="str">
            <v>УПНПиКРС</v>
          </cell>
          <cell r="G132">
            <v>255</v>
          </cell>
          <cell r="H132" t="str">
            <v>нагнет.</v>
          </cell>
          <cell r="I132" t="str">
            <v>бд</v>
          </cell>
          <cell r="J132">
            <v>35779</v>
          </cell>
          <cell r="K132">
            <v>240</v>
          </cell>
          <cell r="L132">
            <v>0</v>
          </cell>
          <cell r="Q132">
            <v>0</v>
          </cell>
          <cell r="U132" t="str">
            <v>нг</v>
          </cell>
          <cell r="W132" t="str">
            <v>Прмывка забоя, пуск под закачку</v>
          </cell>
        </row>
        <row r="133">
          <cell r="B133">
            <v>5372</v>
          </cell>
          <cell r="C133">
            <v>102</v>
          </cell>
          <cell r="F133" t="str">
            <v>УПНПиКРС</v>
          </cell>
          <cell r="G133">
            <v>250</v>
          </cell>
          <cell r="H133" t="str">
            <v>нагнет.</v>
          </cell>
          <cell r="I133" t="str">
            <v>бд</v>
          </cell>
          <cell r="J133">
            <v>32843</v>
          </cell>
          <cell r="K133">
            <v>130</v>
          </cell>
          <cell r="L133">
            <v>0</v>
          </cell>
          <cell r="Q133">
            <v>0</v>
          </cell>
          <cell r="U133" t="str">
            <v>нг</v>
          </cell>
          <cell r="W133" t="str">
            <v>Л,А. Прмывка забоя, пуск под закачку</v>
          </cell>
        </row>
        <row r="134">
          <cell r="B134">
            <v>5373</v>
          </cell>
          <cell r="C134">
            <v>103</v>
          </cell>
          <cell r="F134" t="str">
            <v>УПНПиКРС</v>
          </cell>
          <cell r="G134">
            <v>239</v>
          </cell>
          <cell r="H134" t="str">
            <v>нагнет.</v>
          </cell>
          <cell r="I134" t="str">
            <v>конс.</v>
          </cell>
          <cell r="J134">
            <v>34474</v>
          </cell>
          <cell r="K134">
            <v>375</v>
          </cell>
          <cell r="L134">
            <v>0</v>
          </cell>
          <cell r="Q134">
            <v>0</v>
          </cell>
          <cell r="U134" t="str">
            <v>нг</v>
          </cell>
          <cell r="W134" t="str">
            <v>Прмывка забоя, пуск под закачку</v>
          </cell>
        </row>
        <row r="135">
          <cell r="B135">
            <v>5374</v>
          </cell>
          <cell r="C135">
            <v>103</v>
          </cell>
          <cell r="F135" t="str">
            <v>УПНПиКРС</v>
          </cell>
          <cell r="G135">
            <v>241</v>
          </cell>
          <cell r="H135" t="str">
            <v>нагнет.</v>
          </cell>
          <cell r="I135" t="str">
            <v>конс.</v>
          </cell>
          <cell r="J135">
            <v>34474</v>
          </cell>
          <cell r="K135">
            <v>180</v>
          </cell>
          <cell r="L135">
            <v>0</v>
          </cell>
          <cell r="Q135">
            <v>0</v>
          </cell>
          <cell r="U135" t="str">
            <v>нг</v>
          </cell>
          <cell r="W135" t="str">
            <v>Прмывка забоя, пуск под закачку</v>
          </cell>
        </row>
        <row r="136">
          <cell r="B136">
            <v>5626</v>
          </cell>
          <cell r="C136">
            <v>119</v>
          </cell>
          <cell r="G136">
            <v>252</v>
          </cell>
          <cell r="H136" t="str">
            <v>нагнет.</v>
          </cell>
          <cell r="I136" t="str">
            <v>бд</v>
          </cell>
          <cell r="N136">
            <v>150</v>
          </cell>
          <cell r="Q136">
            <v>150</v>
          </cell>
          <cell r="T136">
            <v>37391</v>
          </cell>
          <cell r="U136" t="str">
            <v>нг</v>
          </cell>
          <cell r="W136" t="str">
            <v>Прмывка забоя, пуск под закачку</v>
          </cell>
        </row>
        <row r="137">
          <cell r="B137">
            <v>5629</v>
          </cell>
          <cell r="C137">
            <v>120</v>
          </cell>
          <cell r="G137">
            <v>255</v>
          </cell>
          <cell r="H137" t="str">
            <v>нагнет.</v>
          </cell>
          <cell r="I137" t="str">
            <v>бд</v>
          </cell>
          <cell r="N137">
            <v>150</v>
          </cell>
          <cell r="Q137">
            <v>150</v>
          </cell>
          <cell r="T137">
            <v>37386</v>
          </cell>
          <cell r="U137" t="str">
            <v>нг</v>
          </cell>
          <cell r="W137" t="str">
            <v>Прмывка забоя, пуск под закачку</v>
          </cell>
        </row>
        <row r="138">
          <cell r="B138">
            <v>5631</v>
          </cell>
          <cell r="C138">
            <v>120</v>
          </cell>
          <cell r="G138">
            <v>261</v>
          </cell>
          <cell r="H138" t="str">
            <v>нагнет.</v>
          </cell>
          <cell r="I138" t="str">
            <v>бд</v>
          </cell>
          <cell r="N138">
            <v>150</v>
          </cell>
          <cell r="Q138">
            <v>150</v>
          </cell>
          <cell r="T138">
            <v>37386</v>
          </cell>
          <cell r="U138" t="str">
            <v>нг</v>
          </cell>
          <cell r="W138" t="str">
            <v>Прмывка забоя, пуск под закачку</v>
          </cell>
        </row>
        <row r="144">
          <cell r="B144" t="str">
            <v>Начальник ГО Красноленинского УНП</v>
          </cell>
          <cell r="W144" t="str">
            <v>И.Н.Авсянко</v>
          </cell>
        </row>
        <row r="146">
          <cell r="B146">
            <v>1</v>
          </cell>
          <cell r="C146">
            <v>2</v>
          </cell>
          <cell r="D146">
            <v>3</v>
          </cell>
          <cell r="E146">
            <v>4</v>
          </cell>
          <cell r="F146">
            <v>5</v>
          </cell>
          <cell r="G146">
            <v>6</v>
          </cell>
          <cell r="H146">
            <v>7</v>
          </cell>
          <cell r="I146">
            <v>8</v>
          </cell>
          <cell r="J146">
            <v>9</v>
          </cell>
          <cell r="K146">
            <v>10</v>
          </cell>
          <cell r="L146">
            <v>11</v>
          </cell>
          <cell r="M146">
            <v>12</v>
          </cell>
          <cell r="N146">
            <v>13</v>
          </cell>
          <cell r="O146">
            <v>14</v>
          </cell>
          <cell r="P146">
            <v>15</v>
          </cell>
          <cell r="Q146">
            <v>16</v>
          </cell>
          <cell r="R146">
            <v>17</v>
          </cell>
          <cell r="S146">
            <v>18</v>
          </cell>
          <cell r="T146">
            <v>19</v>
          </cell>
          <cell r="U146">
            <v>20</v>
          </cell>
          <cell r="W146">
            <v>22</v>
          </cell>
          <cell r="X146">
            <v>23</v>
          </cell>
        </row>
        <row r="147">
          <cell r="B147">
            <v>3170</v>
          </cell>
          <cell r="C147">
            <v>55</v>
          </cell>
          <cell r="F147" t="str">
            <v>прс</v>
          </cell>
          <cell r="H147" t="str">
            <v>эцн</v>
          </cell>
          <cell r="I147" t="str">
            <v>конс.</v>
          </cell>
          <cell r="K147">
            <v>0</v>
          </cell>
          <cell r="L147">
            <v>0</v>
          </cell>
          <cell r="M147">
            <v>0</v>
          </cell>
          <cell r="N147">
            <v>50</v>
          </cell>
          <cell r="O147">
            <v>4.0999999999999996</v>
          </cell>
          <cell r="P147">
            <v>90</v>
          </cell>
          <cell r="Q147">
            <v>14</v>
          </cell>
          <cell r="R147">
            <v>8.1</v>
          </cell>
          <cell r="S147">
            <v>29</v>
          </cell>
          <cell r="T147">
            <v>37862</v>
          </cell>
          <cell r="W147" t="str">
            <v>ВЦ,см.Э-50</v>
          </cell>
        </row>
        <row r="148">
          <cell r="B148">
            <v>3402</v>
          </cell>
          <cell r="C148">
            <v>68</v>
          </cell>
          <cell r="F148" t="str">
            <v>прс</v>
          </cell>
          <cell r="H148" t="str">
            <v>эцн</v>
          </cell>
          <cell r="I148" t="str">
            <v>действ.</v>
          </cell>
          <cell r="K148">
            <v>120</v>
          </cell>
          <cell r="L148">
            <v>6.8</v>
          </cell>
          <cell r="M148">
            <v>93</v>
          </cell>
          <cell r="N148">
            <v>208</v>
          </cell>
          <cell r="O148">
            <v>11.9</v>
          </cell>
          <cell r="P148">
            <v>93</v>
          </cell>
          <cell r="Q148">
            <v>88</v>
          </cell>
          <cell r="R148">
            <v>5.1000000000000005</v>
          </cell>
          <cell r="S148">
            <v>92.8</v>
          </cell>
          <cell r="T148">
            <v>37884</v>
          </cell>
          <cell r="U148" t="str">
            <v>опт</v>
          </cell>
          <cell r="W148" t="str">
            <v>Смена  Э-125/Э-200</v>
          </cell>
        </row>
        <row r="149">
          <cell r="B149">
            <v>5267</v>
          </cell>
          <cell r="T149">
            <v>37811</v>
          </cell>
          <cell r="X149">
            <v>37823</v>
          </cell>
        </row>
        <row r="150">
          <cell r="B150">
            <v>4378</v>
          </cell>
          <cell r="C150" t="str">
            <v>216б</v>
          </cell>
          <cell r="F150" t="str">
            <v>ПРС</v>
          </cell>
          <cell r="H150" t="str">
            <v>ШГН</v>
          </cell>
          <cell r="I150" t="str">
            <v>действ.</v>
          </cell>
          <cell r="X150" t="str">
            <v>15,/07/2003</v>
          </cell>
        </row>
        <row r="151">
          <cell r="B151">
            <v>11051</v>
          </cell>
          <cell r="C151" t="str">
            <v>100б</v>
          </cell>
          <cell r="F151" t="str">
            <v>ПРС</v>
          </cell>
          <cell r="H151" t="str">
            <v>фон</v>
          </cell>
          <cell r="I151" t="str">
            <v>конс.</v>
          </cell>
          <cell r="U151" t="str">
            <v>ВЦ</v>
          </cell>
          <cell r="W151" t="str">
            <v>ВЦ,см.вор/Э-30</v>
          </cell>
        </row>
        <row r="152">
          <cell r="B152">
            <v>11083</v>
          </cell>
          <cell r="C152" t="str">
            <v>308б</v>
          </cell>
          <cell r="F152" t="str">
            <v>ПРС</v>
          </cell>
          <cell r="H152" t="str">
            <v>ЭЦН</v>
          </cell>
          <cell r="I152" t="str">
            <v>бд</v>
          </cell>
          <cell r="U152" t="str">
            <v>ВЦ</v>
          </cell>
          <cell r="W152" t="str">
            <v>ВЦ,см.Э-50/Э-30</v>
          </cell>
        </row>
        <row r="153">
          <cell r="B153">
            <v>3503</v>
          </cell>
          <cell r="C153" t="str">
            <v>98б</v>
          </cell>
          <cell r="F153" t="str">
            <v>ПРС</v>
          </cell>
          <cell r="H153" t="str">
            <v>ЭЦН</v>
          </cell>
          <cell r="I153" t="str">
            <v>конс.</v>
          </cell>
          <cell r="U153" t="str">
            <v>ВЦ</v>
          </cell>
          <cell r="W153" t="str">
            <v>ВЦ КОПС,см.вор/Э-30</v>
          </cell>
        </row>
        <row r="154">
          <cell r="B154">
            <v>2787</v>
          </cell>
          <cell r="C154">
            <v>145</v>
          </cell>
          <cell r="F154" t="str">
            <v>ПРС</v>
          </cell>
          <cell r="H154" t="str">
            <v>ШГН</v>
          </cell>
          <cell r="I154" t="str">
            <v>бдт</v>
          </cell>
          <cell r="J154">
            <v>37671</v>
          </cell>
          <cell r="K154">
            <v>0</v>
          </cell>
          <cell r="L154">
            <v>0</v>
          </cell>
          <cell r="M154">
            <v>0</v>
          </cell>
          <cell r="N154">
            <v>14</v>
          </cell>
          <cell r="O154">
            <v>8.1</v>
          </cell>
          <cell r="P154">
            <v>29</v>
          </cell>
          <cell r="Q154">
            <v>14</v>
          </cell>
          <cell r="R154">
            <v>8.1</v>
          </cell>
          <cell r="S154">
            <v>29</v>
          </cell>
          <cell r="T154">
            <v>37725</v>
          </cell>
          <cell r="U154" t="str">
            <v>ВЦД</v>
          </cell>
          <cell r="W154" t="str">
            <v>Смена НВ-44,"Э-пр"</v>
          </cell>
        </row>
        <row r="155">
          <cell r="B155">
            <v>5224</v>
          </cell>
          <cell r="C155">
            <v>145</v>
          </cell>
          <cell r="F155" t="str">
            <v>ПРС</v>
          </cell>
          <cell r="H155" t="str">
            <v>ЭЦН</v>
          </cell>
          <cell r="I155" t="str">
            <v>конс.</v>
          </cell>
          <cell r="J155" t="str">
            <v>95г.</v>
          </cell>
          <cell r="K155">
            <v>0</v>
          </cell>
          <cell r="L155">
            <v>0</v>
          </cell>
          <cell r="M155">
            <v>0</v>
          </cell>
          <cell r="N155">
            <v>50</v>
          </cell>
          <cell r="O155">
            <v>4.0999999999999996</v>
          </cell>
          <cell r="P155">
            <v>90</v>
          </cell>
          <cell r="Q155">
            <v>50</v>
          </cell>
          <cell r="R155">
            <v>4.0999999999999996</v>
          </cell>
          <cell r="S155">
            <v>90</v>
          </cell>
          <cell r="T155">
            <v>37734</v>
          </cell>
          <cell r="U155" t="str">
            <v>ВЦ</v>
          </cell>
          <cell r="W155" t="str">
            <v>смена Э-50</v>
          </cell>
        </row>
        <row r="156">
          <cell r="B156">
            <v>3837</v>
          </cell>
          <cell r="C156">
            <v>97</v>
          </cell>
          <cell r="F156" t="str">
            <v>ПРС</v>
          </cell>
          <cell r="H156" t="str">
            <v>ЭЦН</v>
          </cell>
          <cell r="I156" t="str">
            <v>бд</v>
          </cell>
          <cell r="K156">
            <v>0</v>
          </cell>
          <cell r="L156">
            <v>0</v>
          </cell>
          <cell r="M156">
            <v>0</v>
          </cell>
          <cell r="N156">
            <v>80</v>
          </cell>
          <cell r="O156">
            <v>4.5999999999999996</v>
          </cell>
          <cell r="P156">
            <v>93</v>
          </cell>
          <cell r="Q156">
            <v>80</v>
          </cell>
          <cell r="R156">
            <v>4.5999999999999996</v>
          </cell>
          <cell r="S156">
            <v>93</v>
          </cell>
          <cell r="T156">
            <v>37718</v>
          </cell>
          <cell r="U156" t="str">
            <v>ВЦД</v>
          </cell>
          <cell r="W156" t="str">
            <v>Смена Э80/Э-80</v>
          </cell>
        </row>
        <row r="157">
          <cell r="B157">
            <v>5565</v>
          </cell>
          <cell r="C157">
            <v>120</v>
          </cell>
          <cell r="F157" t="str">
            <v>ПРС</v>
          </cell>
          <cell r="H157" t="str">
            <v>ЭЦН</v>
          </cell>
          <cell r="I157" t="str">
            <v>бд</v>
          </cell>
          <cell r="K157">
            <v>0</v>
          </cell>
          <cell r="L157">
            <v>0</v>
          </cell>
          <cell r="M157">
            <v>0</v>
          </cell>
          <cell r="N157">
            <v>32</v>
          </cell>
          <cell r="O157">
            <v>3.1</v>
          </cell>
          <cell r="P157">
            <v>88</v>
          </cell>
          <cell r="Q157">
            <v>32</v>
          </cell>
          <cell r="R157">
            <v>3.1</v>
          </cell>
          <cell r="S157">
            <v>88</v>
          </cell>
          <cell r="T157">
            <v>37671</v>
          </cell>
          <cell r="U157" t="str">
            <v>бдп</v>
          </cell>
          <cell r="W157" t="str">
            <v>Смена Э50/Э-30</v>
          </cell>
        </row>
        <row r="158">
          <cell r="B158">
            <v>4262</v>
          </cell>
          <cell r="C158">
            <v>200</v>
          </cell>
          <cell r="F158" t="str">
            <v>ПРС</v>
          </cell>
          <cell r="H158" t="str">
            <v>ЭЦН</v>
          </cell>
          <cell r="I158" t="str">
            <v>действ.</v>
          </cell>
          <cell r="K158">
            <v>268</v>
          </cell>
          <cell r="L158">
            <v>15.3</v>
          </cell>
          <cell r="M158">
            <v>93</v>
          </cell>
          <cell r="N158">
            <v>398</v>
          </cell>
          <cell r="O158">
            <v>22.7</v>
          </cell>
          <cell r="P158">
            <v>93</v>
          </cell>
          <cell r="Q158">
            <v>130</v>
          </cell>
          <cell r="R158">
            <v>7.3999999999999986</v>
          </cell>
          <cell r="S158">
            <v>93</v>
          </cell>
          <cell r="T158">
            <v>37695</v>
          </cell>
          <cell r="U158" t="str">
            <v>опт</v>
          </cell>
          <cell r="W158" t="str">
            <v>Смена Э-250/400</v>
          </cell>
        </row>
        <row r="159">
          <cell r="B159">
            <v>3666</v>
          </cell>
          <cell r="C159">
            <v>301</v>
          </cell>
          <cell r="F159" t="str">
            <v>ПРС</v>
          </cell>
          <cell r="H159" t="str">
            <v>ЭЦН</v>
          </cell>
          <cell r="I159" t="str">
            <v>действ.</v>
          </cell>
          <cell r="K159">
            <v>85</v>
          </cell>
          <cell r="L159">
            <v>4.2</v>
          </cell>
          <cell r="M159">
            <v>94</v>
          </cell>
          <cell r="N159">
            <v>237</v>
          </cell>
          <cell r="O159">
            <v>11.7</v>
          </cell>
          <cell r="P159">
            <v>93.95</v>
          </cell>
          <cell r="Q159">
            <v>152</v>
          </cell>
          <cell r="R159">
            <v>7.4999999999999991</v>
          </cell>
          <cell r="S159">
            <v>93.9</v>
          </cell>
          <cell r="T159">
            <v>37686</v>
          </cell>
          <cell r="U159" t="str">
            <v>опт</v>
          </cell>
          <cell r="W159" t="str">
            <v>Смена Э-125/250</v>
          </cell>
        </row>
        <row r="160">
          <cell r="B160">
            <v>3027</v>
          </cell>
          <cell r="C160">
            <v>52</v>
          </cell>
          <cell r="F160" t="str">
            <v>ПРС</v>
          </cell>
          <cell r="H160" t="str">
            <v>ЭЦН</v>
          </cell>
          <cell r="I160" t="str">
            <v>действ.</v>
          </cell>
          <cell r="K160">
            <v>19</v>
          </cell>
          <cell r="L160">
            <v>9.3000000000000007</v>
          </cell>
          <cell r="M160">
            <v>40</v>
          </cell>
          <cell r="N160">
            <v>29.6</v>
          </cell>
          <cell r="O160">
            <v>14.5</v>
          </cell>
          <cell r="P160">
            <v>40</v>
          </cell>
          <cell r="Q160">
            <v>10.600000000000001</v>
          </cell>
          <cell r="R160">
            <v>5.1999999999999993</v>
          </cell>
          <cell r="S160">
            <v>39.4</v>
          </cell>
          <cell r="T160">
            <v>37721</v>
          </cell>
          <cell r="U160" t="str">
            <v>опт</v>
          </cell>
          <cell r="W160" t="str">
            <v>Смена НВ-44/Э-30</v>
          </cell>
        </row>
        <row r="161">
          <cell r="B161">
            <v>2857</v>
          </cell>
          <cell r="C161">
            <v>42</v>
          </cell>
          <cell r="F161" t="str">
            <v>ПРС</v>
          </cell>
          <cell r="H161" t="str">
            <v>ШГН</v>
          </cell>
          <cell r="I161" t="str">
            <v>действ.</v>
          </cell>
          <cell r="K161">
            <v>42</v>
          </cell>
          <cell r="L161">
            <v>22.6</v>
          </cell>
          <cell r="M161">
            <v>34</v>
          </cell>
          <cell r="N161">
            <v>54.1</v>
          </cell>
          <cell r="O161">
            <v>29.1</v>
          </cell>
          <cell r="P161">
            <v>34</v>
          </cell>
          <cell r="Q161">
            <v>12.100000000000001</v>
          </cell>
          <cell r="R161">
            <v>6.5</v>
          </cell>
          <cell r="S161">
            <v>33.700000000000003</v>
          </cell>
          <cell r="T161">
            <v>37848</v>
          </cell>
          <cell r="U161" t="str">
            <v>опт</v>
          </cell>
          <cell r="W161" t="str">
            <v>Смена Э-30/50</v>
          </cell>
        </row>
        <row r="162">
          <cell r="B162">
            <v>5322</v>
          </cell>
          <cell r="C162">
            <v>135</v>
          </cell>
          <cell r="F162" t="str">
            <v>ПРС</v>
          </cell>
          <cell r="H162" t="str">
            <v>ЭЦН</v>
          </cell>
          <cell r="I162" t="str">
            <v>действ.</v>
          </cell>
          <cell r="K162">
            <v>138</v>
          </cell>
          <cell r="L162">
            <v>12.4</v>
          </cell>
          <cell r="M162">
            <v>89</v>
          </cell>
          <cell r="N162">
            <v>216</v>
          </cell>
          <cell r="O162">
            <v>17.600000000000001</v>
          </cell>
          <cell r="P162">
            <v>90</v>
          </cell>
          <cell r="Q162">
            <v>78</v>
          </cell>
          <cell r="R162">
            <v>5.2000000000000011</v>
          </cell>
          <cell r="S162">
            <v>91.8</v>
          </cell>
          <cell r="T162">
            <v>37731</v>
          </cell>
          <cell r="U162" t="str">
            <v>опт</v>
          </cell>
          <cell r="W162" t="str">
            <v>Смена Э-125/200</v>
          </cell>
        </row>
        <row r="163">
          <cell r="B163">
            <v>3815</v>
          </cell>
          <cell r="C163">
            <v>87</v>
          </cell>
          <cell r="F163" t="str">
            <v>ПРС</v>
          </cell>
          <cell r="H163" t="str">
            <v>фон</v>
          </cell>
          <cell r="I163" t="str">
            <v>бд</v>
          </cell>
          <cell r="K163">
            <v>0</v>
          </cell>
          <cell r="L163">
            <v>0</v>
          </cell>
          <cell r="M163">
            <v>0</v>
          </cell>
          <cell r="N163">
            <v>80</v>
          </cell>
          <cell r="O163">
            <v>4.5999999999999996</v>
          </cell>
          <cell r="P163">
            <v>93</v>
          </cell>
          <cell r="Q163">
            <v>80</v>
          </cell>
          <cell r="R163">
            <v>4.5999999999999996</v>
          </cell>
          <cell r="S163">
            <v>92.9</v>
          </cell>
          <cell r="T163">
            <v>37741</v>
          </cell>
          <cell r="U163" t="str">
            <v>ВЦД</v>
          </cell>
          <cell r="W163" t="str">
            <v>ВЦ,смена вор./Э-80</v>
          </cell>
        </row>
        <row r="164">
          <cell r="B164">
            <v>5240</v>
          </cell>
          <cell r="C164">
            <v>134</v>
          </cell>
          <cell r="F164" t="str">
            <v>ПРС</v>
          </cell>
          <cell r="H164" t="str">
            <v>ШГН</v>
          </cell>
          <cell r="I164" t="str">
            <v>бдт</v>
          </cell>
          <cell r="K164">
            <v>0</v>
          </cell>
          <cell r="L164">
            <v>0</v>
          </cell>
          <cell r="M164">
            <v>0</v>
          </cell>
          <cell r="N164">
            <v>9</v>
          </cell>
          <cell r="O164">
            <v>6.6</v>
          </cell>
          <cell r="P164">
            <v>10</v>
          </cell>
          <cell r="Q164">
            <v>9</v>
          </cell>
          <cell r="R164">
            <v>6.6</v>
          </cell>
          <cell r="S164">
            <v>9.5</v>
          </cell>
          <cell r="T164">
            <v>37679</v>
          </cell>
          <cell r="U164" t="str">
            <v>бдт</v>
          </cell>
          <cell r="W164" t="str">
            <v>Смена вор/Н-44</v>
          </cell>
        </row>
        <row r="165">
          <cell r="B165">
            <v>5644</v>
          </cell>
          <cell r="C165">
            <v>126</v>
          </cell>
          <cell r="F165" t="str">
            <v>КРС</v>
          </cell>
          <cell r="H165" t="str">
            <v>ЭЦН</v>
          </cell>
          <cell r="I165" t="str">
            <v>действ.</v>
          </cell>
          <cell r="K165">
            <v>18</v>
          </cell>
          <cell r="L165">
            <v>12.8</v>
          </cell>
          <cell r="M165">
            <v>13</v>
          </cell>
          <cell r="N165">
            <v>25</v>
          </cell>
          <cell r="O165">
            <v>17.7</v>
          </cell>
          <cell r="P165">
            <v>13</v>
          </cell>
          <cell r="Q165">
            <v>7</v>
          </cell>
          <cell r="R165">
            <v>4.8999999999999986</v>
          </cell>
          <cell r="S165">
            <v>13.6</v>
          </cell>
          <cell r="T165">
            <v>37650</v>
          </cell>
          <cell r="U165" t="str">
            <v>ОПЗД</v>
          </cell>
        </row>
        <row r="166">
          <cell r="B166">
            <v>2695</v>
          </cell>
          <cell r="C166">
            <v>163</v>
          </cell>
          <cell r="F166" t="str">
            <v>ПРС</v>
          </cell>
          <cell r="H166" t="str">
            <v>фон</v>
          </cell>
          <cell r="I166" t="str">
            <v>конс.</v>
          </cell>
          <cell r="J166">
            <v>33725</v>
          </cell>
          <cell r="K166">
            <v>0</v>
          </cell>
          <cell r="L166">
            <v>0</v>
          </cell>
          <cell r="M166">
            <v>0</v>
          </cell>
          <cell r="N166">
            <v>15</v>
          </cell>
          <cell r="O166">
            <v>8.6</v>
          </cell>
          <cell r="P166">
            <v>30</v>
          </cell>
          <cell r="Q166">
            <v>15</v>
          </cell>
          <cell r="R166">
            <v>8.6</v>
          </cell>
          <cell r="S166">
            <v>29.2</v>
          </cell>
          <cell r="T166">
            <v>37650</v>
          </cell>
          <cell r="U166" t="str">
            <v>опт</v>
          </cell>
          <cell r="W166" t="str">
            <v>смена Н-57/Э-30</v>
          </cell>
        </row>
        <row r="167">
          <cell r="B167">
            <v>3626</v>
          </cell>
          <cell r="C167">
            <v>301</v>
          </cell>
          <cell r="F167" t="str">
            <v>ПРС</v>
          </cell>
          <cell r="G167">
            <v>240</v>
          </cell>
          <cell r="H167" t="str">
            <v>ЭЦН</v>
          </cell>
          <cell r="I167" t="str">
            <v>бд</v>
          </cell>
          <cell r="J167">
            <v>34121</v>
          </cell>
          <cell r="K167">
            <v>0</v>
          </cell>
          <cell r="L167">
            <v>0</v>
          </cell>
          <cell r="M167">
            <v>0</v>
          </cell>
          <cell r="N167">
            <v>125</v>
          </cell>
          <cell r="O167">
            <v>5.0999999999999996</v>
          </cell>
          <cell r="P167">
            <v>95</v>
          </cell>
          <cell r="Q167">
            <v>125</v>
          </cell>
          <cell r="R167">
            <v>5.0999999999999996</v>
          </cell>
          <cell r="S167">
            <v>95</v>
          </cell>
          <cell r="T167">
            <v>37664</v>
          </cell>
          <cell r="U167" t="str">
            <v>бдп</v>
          </cell>
        </row>
        <row r="168">
          <cell r="B168">
            <v>5611</v>
          </cell>
          <cell r="C168">
            <v>115</v>
          </cell>
          <cell r="F168" t="str">
            <v>ПРС</v>
          </cell>
          <cell r="H168" t="str">
            <v>ШГН</v>
          </cell>
          <cell r="I168" t="str">
            <v>действ.</v>
          </cell>
          <cell r="J168">
            <v>37640</v>
          </cell>
          <cell r="K168">
            <v>18</v>
          </cell>
          <cell r="L168">
            <v>8.1999999999999993</v>
          </cell>
          <cell r="M168">
            <v>44</v>
          </cell>
          <cell r="N168">
            <v>29</v>
          </cell>
          <cell r="O168">
            <v>13.2</v>
          </cell>
          <cell r="P168">
            <v>44</v>
          </cell>
          <cell r="Q168">
            <v>11</v>
          </cell>
          <cell r="R168">
            <v>5</v>
          </cell>
          <cell r="S168">
            <v>43.9</v>
          </cell>
          <cell r="T168">
            <v>37670</v>
          </cell>
          <cell r="U168" t="str">
            <v>опт</v>
          </cell>
        </row>
        <row r="169">
          <cell r="B169">
            <v>3424</v>
          </cell>
          <cell r="C169">
            <v>68</v>
          </cell>
          <cell r="F169" t="str">
            <v>Э-прогрев</v>
          </cell>
          <cell r="G169">
            <v>240</v>
          </cell>
          <cell r="H169" t="str">
            <v>ЭЦН</v>
          </cell>
          <cell r="I169" t="str">
            <v>конс.</v>
          </cell>
          <cell r="J169">
            <v>33939</v>
          </cell>
          <cell r="K169">
            <v>0</v>
          </cell>
          <cell r="L169">
            <v>0</v>
          </cell>
          <cell r="M169">
            <v>0</v>
          </cell>
          <cell r="N169">
            <v>125</v>
          </cell>
          <cell r="O169">
            <v>5.0999999999999996</v>
          </cell>
          <cell r="P169">
            <v>95</v>
          </cell>
          <cell r="Q169">
            <v>125</v>
          </cell>
          <cell r="R169">
            <v>5.0999999999999996</v>
          </cell>
          <cell r="S169">
            <v>95</v>
          </cell>
          <cell r="T169">
            <v>37657</v>
          </cell>
          <cell r="U169" t="str">
            <v>ВЦД</v>
          </cell>
          <cell r="W169" t="str">
            <v>ВЦ</v>
          </cell>
        </row>
        <row r="170">
          <cell r="B170">
            <v>5714</v>
          </cell>
          <cell r="C170">
            <v>128</v>
          </cell>
          <cell r="F170" t="str">
            <v>Э-прогрев</v>
          </cell>
          <cell r="G170">
            <v>280</v>
          </cell>
          <cell r="H170" t="str">
            <v>ЭЦН</v>
          </cell>
          <cell r="I170" t="str">
            <v>бд</v>
          </cell>
          <cell r="J170">
            <v>35753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6.1</v>
          </cell>
          <cell r="P170">
            <v>85</v>
          </cell>
          <cell r="Q170">
            <v>50</v>
          </cell>
          <cell r="R170">
            <v>6.1</v>
          </cell>
          <cell r="S170">
            <v>84.9</v>
          </cell>
          <cell r="T170">
            <v>37673</v>
          </cell>
          <cell r="U170" t="str">
            <v>ВЦД</v>
          </cell>
          <cell r="W170" t="str">
            <v>ВЦ</v>
          </cell>
        </row>
        <row r="171">
          <cell r="B171">
            <v>5856</v>
          </cell>
          <cell r="C171">
            <v>169</v>
          </cell>
          <cell r="F171" t="str">
            <v>ПРС</v>
          </cell>
          <cell r="H171" t="str">
            <v>фон.</v>
          </cell>
          <cell r="I171" t="str">
            <v>бд</v>
          </cell>
          <cell r="J171">
            <v>36585</v>
          </cell>
          <cell r="K171">
            <v>0</v>
          </cell>
          <cell r="L171">
            <v>0</v>
          </cell>
          <cell r="M171">
            <v>0</v>
          </cell>
          <cell r="N171">
            <v>30</v>
          </cell>
          <cell r="O171">
            <v>3.7</v>
          </cell>
          <cell r="P171">
            <v>85</v>
          </cell>
          <cell r="Q171">
            <v>30</v>
          </cell>
          <cell r="R171">
            <v>3.7</v>
          </cell>
          <cell r="S171">
            <v>84.8</v>
          </cell>
          <cell r="T171">
            <v>37636</v>
          </cell>
          <cell r="U171" t="str">
            <v>бдп</v>
          </cell>
          <cell r="W171" t="str">
            <v>Смена вор./Э-30</v>
          </cell>
        </row>
        <row r="172">
          <cell r="B172">
            <v>3888</v>
          </cell>
          <cell r="C172">
            <v>99</v>
          </cell>
          <cell r="F172" t="str">
            <v>Э-прогрев</v>
          </cell>
          <cell r="G172">
            <v>240</v>
          </cell>
          <cell r="H172" t="str">
            <v>ЭЦН</v>
          </cell>
          <cell r="I172" t="str">
            <v>конс.</v>
          </cell>
          <cell r="J172">
            <v>34274</v>
          </cell>
          <cell r="K172">
            <v>0</v>
          </cell>
          <cell r="L172">
            <v>0</v>
          </cell>
          <cell r="M172">
            <v>0</v>
          </cell>
          <cell r="N172">
            <v>50</v>
          </cell>
          <cell r="O172">
            <v>4.0999999999999996</v>
          </cell>
          <cell r="P172">
            <v>90</v>
          </cell>
          <cell r="Q172">
            <v>50</v>
          </cell>
          <cell r="R172">
            <v>4.0999999999999996</v>
          </cell>
          <cell r="S172">
            <v>89.9</v>
          </cell>
          <cell r="T172">
            <v>37685</v>
          </cell>
          <cell r="U172" t="str">
            <v>ВЦД</v>
          </cell>
          <cell r="W172" t="str">
            <v>ВЦ</v>
          </cell>
        </row>
        <row r="173">
          <cell r="B173">
            <v>5855</v>
          </cell>
          <cell r="C173">
            <v>169</v>
          </cell>
          <cell r="F173" t="str">
            <v>ПРС</v>
          </cell>
          <cell r="H173" t="str">
            <v>фон</v>
          </cell>
          <cell r="I173" t="str">
            <v>конс.</v>
          </cell>
          <cell r="J173">
            <v>35401</v>
          </cell>
          <cell r="K173">
            <v>0</v>
          </cell>
          <cell r="L173">
            <v>0</v>
          </cell>
          <cell r="M173">
            <v>0</v>
          </cell>
          <cell r="N173">
            <v>30</v>
          </cell>
          <cell r="O173">
            <v>12.2</v>
          </cell>
          <cell r="P173">
            <v>50</v>
          </cell>
          <cell r="Q173">
            <v>30</v>
          </cell>
          <cell r="R173">
            <v>12.2</v>
          </cell>
          <cell r="S173">
            <v>49.8</v>
          </cell>
          <cell r="T173">
            <v>37593</v>
          </cell>
          <cell r="U173" t="str">
            <v>вцд</v>
          </cell>
          <cell r="W173" t="str">
            <v>Смена вор./Э-30</v>
          </cell>
        </row>
        <row r="174">
          <cell r="B174">
            <v>5851</v>
          </cell>
          <cell r="C174">
            <v>169</v>
          </cell>
          <cell r="F174" t="str">
            <v>ПРС</v>
          </cell>
          <cell r="H174" t="str">
            <v>фон</v>
          </cell>
          <cell r="I174" t="str">
            <v>бд</v>
          </cell>
          <cell r="J174">
            <v>36840</v>
          </cell>
          <cell r="K174">
            <v>0</v>
          </cell>
          <cell r="L174">
            <v>0</v>
          </cell>
          <cell r="M174">
            <v>0</v>
          </cell>
          <cell r="N174">
            <v>80</v>
          </cell>
          <cell r="O174">
            <v>3.3</v>
          </cell>
          <cell r="P174">
            <v>95</v>
          </cell>
          <cell r="Q174">
            <v>80</v>
          </cell>
          <cell r="R174">
            <v>3.3</v>
          </cell>
          <cell r="S174">
            <v>94.9</v>
          </cell>
          <cell r="T174">
            <v>37607</v>
          </cell>
          <cell r="U174" t="str">
            <v>бдп</v>
          </cell>
          <cell r="W174" t="str">
            <v>Смена вор./Э-80</v>
          </cell>
        </row>
        <row r="175">
          <cell r="B175">
            <v>5715</v>
          </cell>
          <cell r="C175">
            <v>128</v>
          </cell>
          <cell r="F175" t="str">
            <v>ПРС</v>
          </cell>
          <cell r="H175" t="str">
            <v>фон</v>
          </cell>
          <cell r="I175" t="str">
            <v>бд</v>
          </cell>
          <cell r="J175">
            <v>32006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8.1999999999999993</v>
          </cell>
          <cell r="P175">
            <v>80</v>
          </cell>
          <cell r="Q175">
            <v>50</v>
          </cell>
          <cell r="R175">
            <v>8.1999999999999993</v>
          </cell>
          <cell r="S175">
            <v>79.8</v>
          </cell>
          <cell r="T175">
            <v>37593</v>
          </cell>
          <cell r="U175" t="str">
            <v>вцд</v>
          </cell>
          <cell r="W175" t="str">
            <v>Смена вор./Э-50</v>
          </cell>
        </row>
        <row r="176">
          <cell r="B176">
            <v>2991</v>
          </cell>
          <cell r="C176">
            <v>48</v>
          </cell>
          <cell r="F176" t="str">
            <v>ПРС</v>
          </cell>
          <cell r="G176">
            <v>255</v>
          </cell>
          <cell r="H176" t="str">
            <v>ЭЦН</v>
          </cell>
          <cell r="I176" t="str">
            <v>действ.</v>
          </cell>
          <cell r="K176">
            <v>82</v>
          </cell>
          <cell r="L176">
            <v>10.7</v>
          </cell>
          <cell r="M176">
            <v>84</v>
          </cell>
          <cell r="N176">
            <v>118</v>
          </cell>
          <cell r="O176">
            <v>15.4</v>
          </cell>
          <cell r="P176">
            <v>84</v>
          </cell>
          <cell r="Q176">
            <v>36</v>
          </cell>
          <cell r="R176">
            <v>4.7000000000000011</v>
          </cell>
          <cell r="S176">
            <v>83.9</v>
          </cell>
          <cell r="T176">
            <v>37601</v>
          </cell>
          <cell r="U176" t="str">
            <v>опт</v>
          </cell>
          <cell r="W176" t="str">
            <v>Смена Э-80/Э-125</v>
          </cell>
        </row>
        <row r="177">
          <cell r="B177">
            <v>2921</v>
          </cell>
          <cell r="C177" t="str">
            <v>43б</v>
          </cell>
          <cell r="F177" t="str">
            <v>ПРС</v>
          </cell>
          <cell r="H177" t="str">
            <v>ШГН</v>
          </cell>
          <cell r="I177" t="str">
            <v>действ.</v>
          </cell>
          <cell r="K177">
            <v>26</v>
          </cell>
          <cell r="L177">
            <v>13.8</v>
          </cell>
          <cell r="M177">
            <v>35</v>
          </cell>
          <cell r="N177">
            <v>37</v>
          </cell>
          <cell r="O177">
            <v>19.8</v>
          </cell>
          <cell r="P177">
            <v>35</v>
          </cell>
          <cell r="Q177">
            <v>11</v>
          </cell>
          <cell r="R177">
            <v>6</v>
          </cell>
          <cell r="S177">
            <v>32.700000000000003</v>
          </cell>
          <cell r="T177">
            <v>37605</v>
          </cell>
          <cell r="U177" t="str">
            <v>опт</v>
          </cell>
          <cell r="W177" t="str">
            <v>Смена Н-44/Э-30</v>
          </cell>
        </row>
        <row r="178">
          <cell r="B178">
            <v>5553</v>
          </cell>
          <cell r="C178">
            <v>117</v>
          </cell>
          <cell r="F178" t="str">
            <v>ПРС</v>
          </cell>
          <cell r="H178" t="str">
            <v>ШГН</v>
          </cell>
          <cell r="I178" t="str">
            <v>конс.</v>
          </cell>
          <cell r="J178">
            <v>33178</v>
          </cell>
          <cell r="K178">
            <v>0</v>
          </cell>
          <cell r="L178">
            <v>0</v>
          </cell>
          <cell r="M178">
            <v>0</v>
          </cell>
          <cell r="N178">
            <v>30</v>
          </cell>
          <cell r="O178">
            <v>8.6</v>
          </cell>
          <cell r="P178">
            <v>65</v>
          </cell>
          <cell r="Q178">
            <v>30</v>
          </cell>
          <cell r="R178">
            <v>8.6</v>
          </cell>
          <cell r="S178">
            <v>64.599999999999994</v>
          </cell>
          <cell r="T178">
            <v>37921</v>
          </cell>
          <cell r="U178" t="str">
            <v>ВЦ</v>
          </cell>
          <cell r="W178" t="str">
            <v>в.ц.,в.з.(г/ж),НН-57/Э-50</v>
          </cell>
          <cell r="X178" t="str">
            <v>непроход</v>
          </cell>
        </row>
        <row r="179">
          <cell r="B179">
            <v>2817</v>
          </cell>
          <cell r="C179">
            <v>145</v>
          </cell>
          <cell r="F179" t="str">
            <v>ПРС</v>
          </cell>
          <cell r="H179" t="str">
            <v>Ф/Э</v>
          </cell>
          <cell r="I179" t="str">
            <v>бд</v>
          </cell>
          <cell r="J179">
            <v>34282</v>
          </cell>
          <cell r="K179">
            <v>0</v>
          </cell>
          <cell r="L179">
            <v>0</v>
          </cell>
          <cell r="M179">
            <v>0</v>
          </cell>
          <cell r="N179">
            <v>50</v>
          </cell>
          <cell r="O179">
            <v>4.0999999999999996</v>
          </cell>
          <cell r="P179">
            <v>90</v>
          </cell>
          <cell r="Q179">
            <v>50</v>
          </cell>
          <cell r="R179">
            <v>4.0999999999999996</v>
          </cell>
          <cell r="S179">
            <v>89.9</v>
          </cell>
          <cell r="T179">
            <v>37585</v>
          </cell>
          <cell r="U179" t="str">
            <v>ВЦД</v>
          </cell>
          <cell r="W179" t="str">
            <v>в.ц.,в.з.(г/ж),рев.ЭЦН-50</v>
          </cell>
          <cell r="X179" t="str">
            <v>Прихват ЭЦН</v>
          </cell>
        </row>
        <row r="180">
          <cell r="B180">
            <v>3034</v>
          </cell>
          <cell r="C180">
            <v>51</v>
          </cell>
          <cell r="F180" t="str">
            <v>УПНПиКРС</v>
          </cell>
          <cell r="G180">
            <v>265</v>
          </cell>
          <cell r="H180" t="str">
            <v>ШГН</v>
          </cell>
          <cell r="I180" t="str">
            <v>конс.</v>
          </cell>
          <cell r="J180">
            <v>32933</v>
          </cell>
          <cell r="K180">
            <v>0</v>
          </cell>
          <cell r="L180">
            <v>0</v>
          </cell>
          <cell r="M180">
            <v>0</v>
          </cell>
          <cell r="N180">
            <v>30</v>
          </cell>
          <cell r="O180">
            <v>9.8000000000000007</v>
          </cell>
          <cell r="P180">
            <v>60</v>
          </cell>
          <cell r="Q180">
            <v>30</v>
          </cell>
          <cell r="R180">
            <v>9.8000000000000007</v>
          </cell>
          <cell r="S180">
            <v>59.7</v>
          </cell>
          <cell r="T180">
            <v>37913</v>
          </cell>
          <cell r="U180" t="str">
            <v>ВЦ</v>
          </cell>
          <cell r="W180" t="str">
            <v>ВЦ (ЭП-120м),ВЗМШУ,сп.Э-30</v>
          </cell>
          <cell r="X180" t="str">
            <v>непроход</v>
          </cell>
        </row>
        <row r="181">
          <cell r="B181">
            <v>5704</v>
          </cell>
          <cell r="C181">
            <v>126</v>
          </cell>
          <cell r="F181" t="str">
            <v>ПРС</v>
          </cell>
          <cell r="H181" t="str">
            <v>ШГН</v>
          </cell>
          <cell r="I181" t="str">
            <v>бд</v>
          </cell>
          <cell r="J181">
            <v>37174</v>
          </cell>
          <cell r="K181">
            <v>0</v>
          </cell>
          <cell r="L181">
            <v>0</v>
          </cell>
          <cell r="M181">
            <v>0</v>
          </cell>
          <cell r="N181">
            <v>10</v>
          </cell>
          <cell r="O181">
            <v>8.1999999999999993</v>
          </cell>
          <cell r="P181">
            <v>0</v>
          </cell>
          <cell r="Q181">
            <v>10</v>
          </cell>
          <cell r="R181">
            <v>8.1999999999999993</v>
          </cell>
          <cell r="S181">
            <v>-1.2</v>
          </cell>
          <cell r="W181" t="str">
            <v>ВЦ КОПС,ВЗ(ГЖ)рев.НВ-44</v>
          </cell>
        </row>
        <row r="182">
          <cell r="B182">
            <v>5339</v>
          </cell>
          <cell r="C182">
            <v>141</v>
          </cell>
          <cell r="F182" t="str">
            <v>ПРС</v>
          </cell>
          <cell r="H182" t="str">
            <v>ШГН</v>
          </cell>
          <cell r="I182" t="str">
            <v>бд</v>
          </cell>
          <cell r="J182">
            <v>36126</v>
          </cell>
          <cell r="K182">
            <v>0</v>
          </cell>
          <cell r="L182">
            <v>0</v>
          </cell>
          <cell r="M182">
            <v>0</v>
          </cell>
          <cell r="N182">
            <v>10</v>
          </cell>
          <cell r="O182">
            <v>6.1</v>
          </cell>
          <cell r="P182">
            <v>25</v>
          </cell>
          <cell r="Q182">
            <v>10</v>
          </cell>
          <cell r="R182">
            <v>6.1</v>
          </cell>
          <cell r="S182">
            <v>24.7</v>
          </cell>
          <cell r="W182" t="str">
            <v>в.ц.,в.з.(г/ж),рев.НВ-44</v>
          </cell>
        </row>
        <row r="183">
          <cell r="B183">
            <v>5545</v>
          </cell>
          <cell r="C183">
            <v>115</v>
          </cell>
          <cell r="F183" t="str">
            <v>ПРС</v>
          </cell>
          <cell r="H183" t="str">
            <v>ЭЦН</v>
          </cell>
          <cell r="I183" t="str">
            <v>бд</v>
          </cell>
          <cell r="J183">
            <v>34484</v>
          </cell>
          <cell r="K183">
            <v>0</v>
          </cell>
          <cell r="L183">
            <v>0</v>
          </cell>
          <cell r="M183">
            <v>0</v>
          </cell>
          <cell r="N183">
            <v>250</v>
          </cell>
          <cell r="O183">
            <v>6.1</v>
          </cell>
          <cell r="P183">
            <v>97</v>
          </cell>
          <cell r="Q183">
            <v>250</v>
          </cell>
          <cell r="R183">
            <v>6.1</v>
          </cell>
          <cell r="S183">
            <v>97</v>
          </cell>
          <cell r="W183" t="str">
            <v>ВЗ(ГЖ),шабл.Э/К,см.Э-125/Э-250</v>
          </cell>
        </row>
        <row r="184">
          <cell r="B184">
            <v>5219</v>
          </cell>
          <cell r="C184">
            <v>135</v>
          </cell>
          <cell r="F184" t="str">
            <v>ПРС</v>
          </cell>
          <cell r="H184" t="str">
            <v>ЭЦН</v>
          </cell>
          <cell r="I184" t="str">
            <v>конс.</v>
          </cell>
          <cell r="J184">
            <v>34366</v>
          </cell>
          <cell r="K184">
            <v>0</v>
          </cell>
          <cell r="L184">
            <v>0</v>
          </cell>
          <cell r="M184">
            <v>0</v>
          </cell>
          <cell r="N184">
            <v>80</v>
          </cell>
          <cell r="O184">
            <v>5.2</v>
          </cell>
          <cell r="P184">
            <v>92</v>
          </cell>
          <cell r="Q184">
            <v>80</v>
          </cell>
          <cell r="R184">
            <v>5.2</v>
          </cell>
          <cell r="S184">
            <v>92</v>
          </cell>
          <cell r="W184" t="str">
            <v>в.ц.,в.з.(г/ж),Э-50/Э-80</v>
          </cell>
        </row>
        <row r="185">
          <cell r="B185">
            <v>5591</v>
          </cell>
          <cell r="C185">
            <v>118</v>
          </cell>
          <cell r="F185" t="str">
            <v>ПРС</v>
          </cell>
          <cell r="H185" t="str">
            <v>ШГН</v>
          </cell>
          <cell r="I185" t="str">
            <v>конс.</v>
          </cell>
          <cell r="J185">
            <v>34153</v>
          </cell>
          <cell r="K185">
            <v>0</v>
          </cell>
          <cell r="L185">
            <v>0</v>
          </cell>
          <cell r="M185">
            <v>0</v>
          </cell>
          <cell r="N185">
            <v>125</v>
          </cell>
          <cell r="O185">
            <v>5.0999999999999996</v>
          </cell>
          <cell r="P185">
            <v>95</v>
          </cell>
          <cell r="Q185">
            <v>125</v>
          </cell>
          <cell r="R185">
            <v>5.0999999999999996</v>
          </cell>
          <cell r="S185">
            <v>95</v>
          </cell>
          <cell r="W185" t="str">
            <v>в.ц.,рев.Э-125</v>
          </cell>
        </row>
        <row r="186">
          <cell r="B186">
            <v>5589</v>
          </cell>
          <cell r="C186">
            <v>118</v>
          </cell>
          <cell r="F186" t="str">
            <v>ПРС</v>
          </cell>
          <cell r="H186" t="str">
            <v>Ф/Э</v>
          </cell>
          <cell r="I186" t="str">
            <v>конс.</v>
          </cell>
          <cell r="J186">
            <v>32843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W186" t="str">
            <v>в.ц.,в.з.(г/ж),рев.ЭЦН-125</v>
          </cell>
        </row>
        <row r="187">
          <cell r="B187">
            <v>5675</v>
          </cell>
          <cell r="C187">
            <v>126</v>
          </cell>
          <cell r="F187" t="str">
            <v>ПРС</v>
          </cell>
          <cell r="H187" t="str">
            <v>ШГН</v>
          </cell>
          <cell r="I187" t="str">
            <v>конс.</v>
          </cell>
          <cell r="J187">
            <v>35585</v>
          </cell>
          <cell r="K187">
            <v>0</v>
          </cell>
          <cell r="L187">
            <v>0</v>
          </cell>
          <cell r="M187">
            <v>0</v>
          </cell>
          <cell r="N187">
            <v>10</v>
          </cell>
          <cell r="O187">
            <v>4.9000000000000004</v>
          </cell>
          <cell r="P187">
            <v>40</v>
          </cell>
          <cell r="Q187">
            <v>10</v>
          </cell>
          <cell r="R187">
            <v>4.9000000000000004</v>
          </cell>
          <cell r="S187">
            <v>39.5</v>
          </cell>
          <cell r="W187" t="str">
            <v>в.ц.,в.з.(г/ж),рев.НВ-44</v>
          </cell>
        </row>
        <row r="188">
          <cell r="B188">
            <v>5493</v>
          </cell>
          <cell r="C188">
            <v>106</v>
          </cell>
          <cell r="F188" t="str">
            <v>ПРС</v>
          </cell>
          <cell r="H188" t="str">
            <v>ШГН</v>
          </cell>
          <cell r="I188" t="str">
            <v>конс.</v>
          </cell>
          <cell r="J188">
            <v>35247</v>
          </cell>
          <cell r="K188">
            <v>0</v>
          </cell>
          <cell r="L188">
            <v>0</v>
          </cell>
          <cell r="M188">
            <v>0</v>
          </cell>
          <cell r="N188">
            <v>12</v>
          </cell>
          <cell r="O188">
            <v>4.9000000000000004</v>
          </cell>
          <cell r="P188">
            <v>50</v>
          </cell>
          <cell r="Q188">
            <v>12</v>
          </cell>
          <cell r="R188">
            <v>4.9000000000000004</v>
          </cell>
          <cell r="S188">
            <v>49.6</v>
          </cell>
          <cell r="W188" t="str">
            <v>в.ц.,рев.НВ-44</v>
          </cell>
        </row>
        <row r="189">
          <cell r="B189">
            <v>5587</v>
          </cell>
          <cell r="C189">
            <v>118</v>
          </cell>
          <cell r="F189" t="str">
            <v>ПРС</v>
          </cell>
          <cell r="H189" t="str">
            <v>Ф/Э</v>
          </cell>
          <cell r="I189" t="str">
            <v>бд</v>
          </cell>
          <cell r="J189">
            <v>34883</v>
          </cell>
          <cell r="K189">
            <v>0</v>
          </cell>
          <cell r="L189">
            <v>0</v>
          </cell>
          <cell r="M189">
            <v>0</v>
          </cell>
          <cell r="N189">
            <v>50</v>
          </cell>
          <cell r="O189">
            <v>4.9000000000000004</v>
          </cell>
          <cell r="P189">
            <v>88</v>
          </cell>
          <cell r="Q189">
            <v>50</v>
          </cell>
          <cell r="R189">
            <v>4.9000000000000004</v>
          </cell>
          <cell r="S189">
            <v>87.9</v>
          </cell>
          <cell r="W189" t="str">
            <v>в.ц.,в.з.(г/ж),вор./Э-50</v>
          </cell>
        </row>
        <row r="190">
          <cell r="B190">
            <v>5495</v>
          </cell>
          <cell r="C190">
            <v>106</v>
          </cell>
          <cell r="F190" t="str">
            <v>ПРС</v>
          </cell>
          <cell r="H190" t="str">
            <v>ЭЦН</v>
          </cell>
          <cell r="I190" t="str">
            <v>бд</v>
          </cell>
          <cell r="J190">
            <v>33755</v>
          </cell>
          <cell r="K190">
            <v>0</v>
          </cell>
          <cell r="L190">
            <v>0</v>
          </cell>
          <cell r="M190">
            <v>0</v>
          </cell>
          <cell r="N190">
            <v>50</v>
          </cell>
          <cell r="O190">
            <v>4.9000000000000004</v>
          </cell>
          <cell r="P190">
            <v>88</v>
          </cell>
          <cell r="Q190">
            <v>50</v>
          </cell>
          <cell r="R190">
            <v>4.9000000000000004</v>
          </cell>
          <cell r="S190">
            <v>87.9</v>
          </cell>
          <cell r="T190">
            <v>37583</v>
          </cell>
          <cell r="U190" t="str">
            <v>ВЦД</v>
          </cell>
          <cell r="W190" t="str">
            <v>в.ц.,в.з.(г/ж),рев.ЭЦН-50</v>
          </cell>
          <cell r="X190" t="str">
            <v>Низкий приток</v>
          </cell>
        </row>
        <row r="191">
          <cell r="B191">
            <v>5553</v>
          </cell>
          <cell r="C191">
            <v>117</v>
          </cell>
          <cell r="F191" t="str">
            <v>ПРС</v>
          </cell>
          <cell r="H191" t="str">
            <v>ШГН</v>
          </cell>
          <cell r="I191" t="str">
            <v>конс.</v>
          </cell>
          <cell r="J191">
            <v>33178</v>
          </cell>
          <cell r="K191">
            <v>0</v>
          </cell>
          <cell r="L191">
            <v>0</v>
          </cell>
          <cell r="M191">
            <v>0</v>
          </cell>
          <cell r="N191">
            <v>50</v>
          </cell>
          <cell r="O191">
            <v>4.9000000000000004</v>
          </cell>
          <cell r="P191">
            <v>88</v>
          </cell>
          <cell r="Q191">
            <v>50</v>
          </cell>
          <cell r="R191">
            <v>4.9000000000000004</v>
          </cell>
          <cell r="S191">
            <v>87.9</v>
          </cell>
          <cell r="W191" t="str">
            <v>в.ц.,в.з.(г/ж),НН-57/Э-50</v>
          </cell>
        </row>
        <row r="192">
          <cell r="B192">
            <v>5462</v>
          </cell>
          <cell r="C192">
            <v>104</v>
          </cell>
          <cell r="F192" t="str">
            <v>ПРС</v>
          </cell>
          <cell r="H192" t="str">
            <v>ЭЦН</v>
          </cell>
          <cell r="I192" t="str">
            <v>бд</v>
          </cell>
          <cell r="J192">
            <v>34851</v>
          </cell>
          <cell r="K192">
            <v>0</v>
          </cell>
          <cell r="L192">
            <v>0</v>
          </cell>
          <cell r="M192">
            <v>0</v>
          </cell>
          <cell r="N192">
            <v>80</v>
          </cell>
          <cell r="O192">
            <v>4.5999999999999996</v>
          </cell>
          <cell r="P192">
            <v>93</v>
          </cell>
          <cell r="Q192">
            <v>80</v>
          </cell>
          <cell r="R192">
            <v>4.5999999999999996</v>
          </cell>
          <cell r="S192">
            <v>92.9</v>
          </cell>
          <cell r="W192" t="str">
            <v>в.ц.,в.з.(г/ж),рев.ЭЦН-80</v>
          </cell>
        </row>
        <row r="193">
          <cell r="B193" t="str">
            <v>5411б</v>
          </cell>
          <cell r="C193">
            <v>107</v>
          </cell>
          <cell r="F193" t="str">
            <v>ПРС</v>
          </cell>
          <cell r="H193" t="str">
            <v>ШГН</v>
          </cell>
          <cell r="I193" t="str">
            <v>бд</v>
          </cell>
          <cell r="J193">
            <v>35992</v>
          </cell>
          <cell r="K193">
            <v>0</v>
          </cell>
          <cell r="L193">
            <v>0</v>
          </cell>
          <cell r="M193">
            <v>0</v>
          </cell>
          <cell r="N193">
            <v>6</v>
          </cell>
          <cell r="O193">
            <v>4.4000000000000004</v>
          </cell>
          <cell r="P193">
            <v>10</v>
          </cell>
          <cell r="Q193">
            <v>6</v>
          </cell>
          <cell r="R193">
            <v>4.4000000000000004</v>
          </cell>
          <cell r="S193">
            <v>9.5</v>
          </cell>
          <cell r="W193" t="str">
            <v>в.ц.,рев.НВ-32</v>
          </cell>
        </row>
        <row r="194">
          <cell r="B194">
            <v>2862</v>
          </cell>
          <cell r="C194">
            <v>127</v>
          </cell>
          <cell r="F194" t="str">
            <v>ПРС</v>
          </cell>
          <cell r="H194" t="str">
            <v>ШГН</v>
          </cell>
          <cell r="I194" t="str">
            <v>бд</v>
          </cell>
          <cell r="J194">
            <v>37142</v>
          </cell>
          <cell r="K194">
            <v>0</v>
          </cell>
          <cell r="L194">
            <v>0</v>
          </cell>
          <cell r="M194">
            <v>0</v>
          </cell>
          <cell r="N194">
            <v>50</v>
          </cell>
          <cell r="O194">
            <v>4.0999999999999996</v>
          </cell>
          <cell r="P194">
            <v>90</v>
          </cell>
          <cell r="Q194">
            <v>50</v>
          </cell>
          <cell r="R194">
            <v>4.0999999999999996</v>
          </cell>
          <cell r="S194">
            <v>89.9</v>
          </cell>
          <cell r="W194" t="str">
            <v>в.ц.,НН-57/Э-50</v>
          </cell>
        </row>
        <row r="195">
          <cell r="B195">
            <v>2861</v>
          </cell>
          <cell r="C195">
            <v>127</v>
          </cell>
          <cell r="F195" t="str">
            <v>ПРС</v>
          </cell>
          <cell r="H195" t="str">
            <v>ШГН</v>
          </cell>
          <cell r="I195" t="str">
            <v>бд</v>
          </cell>
          <cell r="J195">
            <v>35455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89.9</v>
          </cell>
          <cell r="W195" t="str">
            <v>в.ц.,в.з.(г/ж),НН-57/Э-50</v>
          </cell>
        </row>
        <row r="196">
          <cell r="B196">
            <v>5224</v>
          </cell>
          <cell r="C196">
            <v>145</v>
          </cell>
          <cell r="F196" t="str">
            <v>ПРС</v>
          </cell>
          <cell r="H196" t="str">
            <v>Ф/Э</v>
          </cell>
          <cell r="I196" t="str">
            <v>конс.</v>
          </cell>
          <cell r="J196">
            <v>34883</v>
          </cell>
          <cell r="K196">
            <v>0</v>
          </cell>
          <cell r="L196">
            <v>0</v>
          </cell>
          <cell r="M196">
            <v>0</v>
          </cell>
          <cell r="N196">
            <v>50</v>
          </cell>
          <cell r="O196">
            <v>4.0999999999999996</v>
          </cell>
          <cell r="P196">
            <v>90</v>
          </cell>
          <cell r="Q196">
            <v>50</v>
          </cell>
          <cell r="R196">
            <v>4.0999999999999996</v>
          </cell>
          <cell r="S196">
            <v>89.9</v>
          </cell>
          <cell r="W196" t="str">
            <v>рев.Э-50</v>
          </cell>
        </row>
        <row r="197">
          <cell r="B197">
            <v>5583</v>
          </cell>
          <cell r="C197">
            <v>116</v>
          </cell>
          <cell r="F197" t="str">
            <v>ПРС</v>
          </cell>
          <cell r="H197" t="str">
            <v>Ф/Э</v>
          </cell>
          <cell r="I197" t="str">
            <v>конс.</v>
          </cell>
          <cell r="J197">
            <v>34883</v>
          </cell>
          <cell r="K197">
            <v>0</v>
          </cell>
          <cell r="L197">
            <v>0</v>
          </cell>
          <cell r="M197">
            <v>0</v>
          </cell>
          <cell r="N197">
            <v>50</v>
          </cell>
          <cell r="O197">
            <v>4.0999999999999996</v>
          </cell>
          <cell r="P197">
            <v>90</v>
          </cell>
          <cell r="Q197">
            <v>50</v>
          </cell>
          <cell r="R197">
            <v>4.0999999999999996</v>
          </cell>
          <cell r="S197">
            <v>89.9</v>
          </cell>
          <cell r="T197">
            <v>37870</v>
          </cell>
          <cell r="U197" t="str">
            <v>ВЦД</v>
          </cell>
          <cell r="W197" t="str">
            <v>ВЦ.Смена Э-50</v>
          </cell>
        </row>
        <row r="198">
          <cell r="B198">
            <v>5461</v>
          </cell>
          <cell r="C198">
            <v>104</v>
          </cell>
          <cell r="F198" t="str">
            <v>ПРС</v>
          </cell>
          <cell r="H198" t="str">
            <v>ЭЦН</v>
          </cell>
          <cell r="I198" t="str">
            <v>конс.</v>
          </cell>
          <cell r="J198">
            <v>34851</v>
          </cell>
          <cell r="K198">
            <v>0</v>
          </cell>
          <cell r="L198">
            <v>0</v>
          </cell>
          <cell r="M198">
            <v>0</v>
          </cell>
          <cell r="N198">
            <v>50</v>
          </cell>
          <cell r="O198">
            <v>4.0999999999999996</v>
          </cell>
          <cell r="P198">
            <v>90</v>
          </cell>
          <cell r="Q198">
            <v>50</v>
          </cell>
          <cell r="R198">
            <v>4.0999999999999996</v>
          </cell>
          <cell r="S198">
            <v>89.9</v>
          </cell>
          <cell r="W198" t="str">
            <v>в.ц.,в.з.(г/ж),ЭЦН-80/Э-50</v>
          </cell>
        </row>
        <row r="199">
          <cell r="B199">
            <v>5352</v>
          </cell>
          <cell r="C199">
            <v>104</v>
          </cell>
          <cell r="F199" t="str">
            <v>ПРС</v>
          </cell>
          <cell r="H199" t="str">
            <v>ЭЦН</v>
          </cell>
          <cell r="I199" t="str">
            <v>бд</v>
          </cell>
          <cell r="J199">
            <v>34001</v>
          </cell>
          <cell r="K199">
            <v>0</v>
          </cell>
          <cell r="L199">
            <v>0</v>
          </cell>
          <cell r="M199">
            <v>0</v>
          </cell>
          <cell r="N199">
            <v>50</v>
          </cell>
          <cell r="O199">
            <v>4.0999999999999996</v>
          </cell>
          <cell r="P199">
            <v>90</v>
          </cell>
          <cell r="Q199">
            <v>50</v>
          </cell>
          <cell r="R199">
            <v>4.0999999999999996</v>
          </cell>
          <cell r="S199">
            <v>89.9</v>
          </cell>
          <cell r="W199" t="str">
            <v>в.ц.,в.з.(г/ж),ЭЦН-80/Э-50</v>
          </cell>
        </row>
        <row r="200">
          <cell r="B200">
            <v>5309</v>
          </cell>
          <cell r="C200">
            <v>140</v>
          </cell>
          <cell r="F200" t="str">
            <v>ПРС</v>
          </cell>
          <cell r="H200" t="str">
            <v>ШГН</v>
          </cell>
          <cell r="I200" t="str">
            <v>бд</v>
          </cell>
          <cell r="J200">
            <v>35443</v>
          </cell>
          <cell r="K200">
            <v>0</v>
          </cell>
          <cell r="L200">
            <v>0</v>
          </cell>
          <cell r="M200">
            <v>0</v>
          </cell>
          <cell r="N200">
            <v>5</v>
          </cell>
          <cell r="O200">
            <v>3.7</v>
          </cell>
          <cell r="P200">
            <v>10</v>
          </cell>
          <cell r="Q200">
            <v>5</v>
          </cell>
          <cell r="R200">
            <v>3.7</v>
          </cell>
          <cell r="S200">
            <v>8.6</v>
          </cell>
          <cell r="W200" t="str">
            <v>в.ц.,в.з.(г/ж),вор./НВ-32</v>
          </cell>
        </row>
        <row r="201">
          <cell r="B201">
            <v>5454</v>
          </cell>
          <cell r="C201">
            <v>102</v>
          </cell>
          <cell r="F201" t="str">
            <v>ПРС</v>
          </cell>
          <cell r="H201" t="str">
            <v>Ф/Э</v>
          </cell>
          <cell r="I201" t="str">
            <v>бд</v>
          </cell>
          <cell r="J201">
            <v>34771</v>
          </cell>
          <cell r="K201">
            <v>0</v>
          </cell>
          <cell r="L201">
            <v>0</v>
          </cell>
          <cell r="M201">
            <v>0</v>
          </cell>
          <cell r="N201">
            <v>80</v>
          </cell>
          <cell r="O201">
            <v>3.3</v>
          </cell>
          <cell r="P201">
            <v>95</v>
          </cell>
          <cell r="Q201">
            <v>80</v>
          </cell>
          <cell r="R201">
            <v>3.3</v>
          </cell>
          <cell r="S201">
            <v>94.9</v>
          </cell>
          <cell r="W201" t="str">
            <v>отб.заб.,при (-)в.з.(г/ж), Э-80/Э-80</v>
          </cell>
        </row>
        <row r="202">
          <cell r="B202">
            <v>2758</v>
          </cell>
          <cell r="C202">
            <v>144</v>
          </cell>
          <cell r="F202" t="str">
            <v>ПРС</v>
          </cell>
          <cell r="H202" t="str">
            <v>ШГН</v>
          </cell>
          <cell r="I202" t="str">
            <v>конс.</v>
          </cell>
          <cell r="J202">
            <v>34425</v>
          </cell>
          <cell r="K202">
            <v>0</v>
          </cell>
          <cell r="L202">
            <v>0</v>
          </cell>
          <cell r="M202">
            <v>0</v>
          </cell>
          <cell r="N202">
            <v>12</v>
          </cell>
          <cell r="O202">
            <v>2.9</v>
          </cell>
          <cell r="P202">
            <v>70</v>
          </cell>
          <cell r="Q202">
            <v>12</v>
          </cell>
          <cell r="R202">
            <v>2.9</v>
          </cell>
          <cell r="S202">
            <v>70.2</v>
          </cell>
          <cell r="W202" t="str">
            <v>в.з.(г/ж), вор/НВ-44</v>
          </cell>
        </row>
        <row r="203">
          <cell r="B203">
            <v>3567</v>
          </cell>
          <cell r="C203">
            <v>93</v>
          </cell>
          <cell r="F203" t="str">
            <v>ПРС</v>
          </cell>
          <cell r="H203" t="str">
            <v>ЭЦН</v>
          </cell>
          <cell r="I203" t="str">
            <v>действ.</v>
          </cell>
          <cell r="K203">
            <v>112</v>
          </cell>
          <cell r="L203">
            <v>5.5</v>
          </cell>
          <cell r="M203">
            <v>94</v>
          </cell>
          <cell r="N203">
            <v>233</v>
          </cell>
          <cell r="O203">
            <v>11.4</v>
          </cell>
          <cell r="P203">
            <v>94</v>
          </cell>
          <cell r="Q203">
            <v>121</v>
          </cell>
          <cell r="R203">
            <v>5.9</v>
          </cell>
          <cell r="S203">
            <v>94</v>
          </cell>
          <cell r="U203" t="str">
            <v>опт</v>
          </cell>
          <cell r="W203" t="str">
            <v>Оптимизация Э-125/Э-250</v>
          </cell>
        </row>
        <row r="204">
          <cell r="B204">
            <v>2681</v>
          </cell>
          <cell r="C204" t="str">
            <v>145б</v>
          </cell>
          <cell r="F204" t="str">
            <v>ПРС</v>
          </cell>
          <cell r="H204" t="str">
            <v>ШГН</v>
          </cell>
          <cell r="I204" t="str">
            <v>простой</v>
          </cell>
          <cell r="N204">
            <v>7</v>
          </cell>
          <cell r="O204">
            <v>5.5</v>
          </cell>
          <cell r="P204">
            <v>3</v>
          </cell>
          <cell r="Q204">
            <v>7</v>
          </cell>
          <cell r="R204">
            <v>5.5</v>
          </cell>
          <cell r="S204">
            <v>3</v>
          </cell>
          <cell r="U204" t="str">
            <v>ВЦД</v>
          </cell>
          <cell r="W204" t="str">
            <v>Электропрогрев</v>
          </cell>
        </row>
        <row r="205">
          <cell r="B205" t="str">
            <v>2821б</v>
          </cell>
          <cell r="C205">
            <v>144</v>
          </cell>
          <cell r="F205" t="str">
            <v>ПРС</v>
          </cell>
          <cell r="H205" t="str">
            <v>ШГН</v>
          </cell>
          <cell r="I205" t="str">
            <v>действ.</v>
          </cell>
          <cell r="K205">
            <v>20</v>
          </cell>
          <cell r="L205">
            <v>13.5</v>
          </cell>
          <cell r="M205">
            <v>17</v>
          </cell>
          <cell r="N205">
            <v>27.8</v>
          </cell>
          <cell r="O205">
            <v>18.8</v>
          </cell>
          <cell r="P205">
            <v>17</v>
          </cell>
          <cell r="Q205">
            <v>7.8000000000000007</v>
          </cell>
          <cell r="R205">
            <v>5.3000000000000007</v>
          </cell>
          <cell r="S205">
            <v>16.100000000000001</v>
          </cell>
          <cell r="T205">
            <v>37525</v>
          </cell>
          <cell r="U205" t="str">
            <v>опт</v>
          </cell>
          <cell r="W205" t="str">
            <v>Оптимизация Н-57/Э-30</v>
          </cell>
        </row>
        <row r="206">
          <cell r="B206" t="str">
            <v>136р</v>
          </cell>
          <cell r="F206" t="str">
            <v>ДНГ</v>
          </cell>
          <cell r="H206" t="str">
            <v>ФОН</v>
          </cell>
          <cell r="I206" t="str">
            <v>бд</v>
          </cell>
          <cell r="K206">
            <v>0</v>
          </cell>
          <cell r="L206">
            <v>0</v>
          </cell>
          <cell r="M206">
            <v>0</v>
          </cell>
          <cell r="N206">
            <v>27</v>
          </cell>
          <cell r="O206">
            <v>20.5</v>
          </cell>
          <cell r="P206">
            <v>7</v>
          </cell>
          <cell r="Q206">
            <v>27</v>
          </cell>
          <cell r="R206">
            <v>20.5</v>
          </cell>
          <cell r="S206">
            <v>6.3</v>
          </cell>
          <cell r="T206">
            <v>37518</v>
          </cell>
          <cell r="U206" t="str">
            <v>БДД</v>
          </cell>
          <cell r="W206" t="str">
            <v>На ёмкость</v>
          </cell>
        </row>
        <row r="207">
          <cell r="B207" t="str">
            <v>104р</v>
          </cell>
          <cell r="F207" t="str">
            <v>ДНГ</v>
          </cell>
          <cell r="H207" t="str">
            <v>ФОН</v>
          </cell>
          <cell r="I207" t="str">
            <v>бд</v>
          </cell>
          <cell r="K207">
            <v>0</v>
          </cell>
          <cell r="L207">
            <v>0</v>
          </cell>
          <cell r="M207">
            <v>0</v>
          </cell>
          <cell r="N207">
            <v>3</v>
          </cell>
          <cell r="O207">
            <v>2.4</v>
          </cell>
          <cell r="P207">
            <v>2</v>
          </cell>
          <cell r="Q207">
            <v>3</v>
          </cell>
          <cell r="R207">
            <v>2.4</v>
          </cell>
          <cell r="S207">
            <v>1.2</v>
          </cell>
          <cell r="T207">
            <v>37522</v>
          </cell>
          <cell r="U207" t="str">
            <v>БДД</v>
          </cell>
          <cell r="W207" t="str">
            <v>На ёмкость</v>
          </cell>
        </row>
        <row r="208">
          <cell r="B208">
            <v>5644</v>
          </cell>
          <cell r="C208">
            <v>126</v>
          </cell>
          <cell r="F208" t="str">
            <v>КРС</v>
          </cell>
          <cell r="H208" t="str">
            <v>ЭЦН</v>
          </cell>
          <cell r="I208" t="str">
            <v>бд</v>
          </cell>
          <cell r="K208">
            <v>0</v>
          </cell>
          <cell r="L208">
            <v>0</v>
          </cell>
          <cell r="M208">
            <v>0</v>
          </cell>
          <cell r="N208">
            <v>27</v>
          </cell>
          <cell r="O208">
            <v>19.8</v>
          </cell>
          <cell r="P208">
            <v>10</v>
          </cell>
          <cell r="Q208">
            <v>27</v>
          </cell>
          <cell r="R208">
            <v>19.8</v>
          </cell>
          <cell r="S208">
            <v>9.5</v>
          </cell>
          <cell r="T208">
            <v>37529</v>
          </cell>
          <cell r="U208" t="str">
            <v>ЗБС</v>
          </cell>
          <cell r="W208" t="str">
            <v>ЗБГС</v>
          </cell>
        </row>
        <row r="209">
          <cell r="B209">
            <v>5659</v>
          </cell>
          <cell r="C209" t="str">
            <v>122б</v>
          </cell>
          <cell r="F209" t="str">
            <v>ПРС</v>
          </cell>
          <cell r="H209" t="str">
            <v>ЭЦН</v>
          </cell>
          <cell r="I209" t="str">
            <v>бд</v>
          </cell>
          <cell r="J209">
            <v>37465</v>
          </cell>
          <cell r="K209">
            <v>0</v>
          </cell>
          <cell r="L209">
            <v>0</v>
          </cell>
          <cell r="M209">
            <v>0</v>
          </cell>
          <cell r="N209">
            <v>30</v>
          </cell>
          <cell r="O209">
            <v>22</v>
          </cell>
          <cell r="P209">
            <v>10</v>
          </cell>
          <cell r="Q209">
            <v>30</v>
          </cell>
          <cell r="R209">
            <v>22</v>
          </cell>
          <cell r="S209">
            <v>9.5</v>
          </cell>
          <cell r="T209">
            <v>37559</v>
          </cell>
          <cell r="U209" t="str">
            <v>БДт</v>
          </cell>
          <cell r="W209" t="str">
            <v>Подъем вор.,ОПЗ СКО (V-30м3), сп.Э-30</v>
          </cell>
        </row>
        <row r="210">
          <cell r="B210">
            <v>5451</v>
          </cell>
          <cell r="C210">
            <v>101</v>
          </cell>
          <cell r="F210" t="str">
            <v>ПРС</v>
          </cell>
          <cell r="H210" t="str">
            <v>ШГН</v>
          </cell>
          <cell r="I210" t="str">
            <v>бд</v>
          </cell>
          <cell r="J210">
            <v>35708</v>
          </cell>
          <cell r="K210">
            <v>0</v>
          </cell>
          <cell r="L210">
            <v>0</v>
          </cell>
          <cell r="M210">
            <v>0</v>
          </cell>
          <cell r="N210">
            <v>10</v>
          </cell>
          <cell r="O210">
            <v>7.6</v>
          </cell>
          <cell r="P210">
            <v>7.1</v>
          </cell>
          <cell r="Q210">
            <v>10</v>
          </cell>
          <cell r="R210">
            <v>7.6</v>
          </cell>
          <cell r="S210">
            <v>6.2</v>
          </cell>
          <cell r="T210">
            <v>37559</v>
          </cell>
          <cell r="U210" t="str">
            <v>БДП</v>
          </cell>
          <cell r="W210" t="str">
            <v>Смена Н-44</v>
          </cell>
        </row>
        <row r="211">
          <cell r="B211">
            <v>2923</v>
          </cell>
          <cell r="C211">
            <v>132</v>
          </cell>
          <cell r="F211" t="str">
            <v>ПРС</v>
          </cell>
          <cell r="H211" t="str">
            <v>ШГН</v>
          </cell>
          <cell r="I211" t="str">
            <v>действ.</v>
          </cell>
          <cell r="K211">
            <v>20</v>
          </cell>
          <cell r="L211">
            <v>7.2</v>
          </cell>
          <cell r="M211">
            <v>56</v>
          </cell>
          <cell r="N211">
            <v>33</v>
          </cell>
          <cell r="O211">
            <v>11.8</v>
          </cell>
          <cell r="P211">
            <v>56</v>
          </cell>
          <cell r="Q211">
            <v>13</v>
          </cell>
          <cell r="R211">
            <v>4.6000000000000005</v>
          </cell>
          <cell r="S211">
            <v>56.3</v>
          </cell>
          <cell r="T211">
            <v>37590</v>
          </cell>
          <cell r="U211" t="str">
            <v>опт</v>
          </cell>
          <cell r="W211" t="str">
            <v>Смена Н-44/Э-30</v>
          </cell>
        </row>
        <row r="212">
          <cell r="B212">
            <v>3099</v>
          </cell>
          <cell r="C212">
            <v>52</v>
          </cell>
          <cell r="F212" t="str">
            <v>ПРС</v>
          </cell>
          <cell r="H212" t="str">
            <v>ШГН</v>
          </cell>
          <cell r="I212" t="str">
            <v>бдт</v>
          </cell>
          <cell r="J212">
            <v>37352</v>
          </cell>
          <cell r="K212">
            <v>0</v>
          </cell>
          <cell r="L212">
            <v>0</v>
          </cell>
          <cell r="M212">
            <v>0</v>
          </cell>
          <cell r="N212">
            <v>50</v>
          </cell>
          <cell r="O212">
            <v>4.0999999999999996</v>
          </cell>
          <cell r="P212">
            <v>90</v>
          </cell>
          <cell r="Q212">
            <v>50</v>
          </cell>
          <cell r="R212">
            <v>4.0999999999999996</v>
          </cell>
          <cell r="S212">
            <v>89.9</v>
          </cell>
          <cell r="T212">
            <v>37593</v>
          </cell>
          <cell r="U212" t="str">
            <v>бдп</v>
          </cell>
          <cell r="W212" t="str">
            <v>См.Н-57/Э-50</v>
          </cell>
        </row>
        <row r="213">
          <cell r="B213">
            <v>5399</v>
          </cell>
          <cell r="C213">
            <v>102</v>
          </cell>
          <cell r="F213" t="str">
            <v>ПРС</v>
          </cell>
          <cell r="H213" t="str">
            <v>ЭЦН</v>
          </cell>
          <cell r="I213" t="str">
            <v>бд</v>
          </cell>
          <cell r="J213">
            <v>34243</v>
          </cell>
          <cell r="K213">
            <v>0</v>
          </cell>
          <cell r="L213">
            <v>0</v>
          </cell>
          <cell r="M213">
            <v>0</v>
          </cell>
          <cell r="N213">
            <v>50</v>
          </cell>
          <cell r="O213">
            <v>4.0999999999999996</v>
          </cell>
          <cell r="P213">
            <v>90</v>
          </cell>
          <cell r="Q213">
            <v>50</v>
          </cell>
          <cell r="R213">
            <v>4.0999999999999996</v>
          </cell>
          <cell r="S213">
            <v>89.9</v>
          </cell>
          <cell r="T213">
            <v>37601</v>
          </cell>
          <cell r="U213" t="str">
            <v>бдп</v>
          </cell>
          <cell r="W213" t="str">
            <v>Подъем вор.,сп.Э-30</v>
          </cell>
        </row>
        <row r="214">
          <cell r="B214">
            <v>3859</v>
          </cell>
          <cell r="C214" t="str">
            <v>306б</v>
          </cell>
          <cell r="F214" t="str">
            <v>ПРС</v>
          </cell>
          <cell r="H214" t="str">
            <v>ЭЦН</v>
          </cell>
          <cell r="I214" t="str">
            <v>бдт</v>
          </cell>
          <cell r="J214">
            <v>37501</v>
          </cell>
          <cell r="K214">
            <v>0</v>
          </cell>
          <cell r="L214">
            <v>0</v>
          </cell>
          <cell r="M214">
            <v>0</v>
          </cell>
          <cell r="N214">
            <v>31</v>
          </cell>
          <cell r="O214">
            <v>3</v>
          </cell>
          <cell r="P214">
            <v>88</v>
          </cell>
          <cell r="Q214">
            <v>31</v>
          </cell>
          <cell r="R214">
            <v>3</v>
          </cell>
          <cell r="S214">
            <v>88.1</v>
          </cell>
          <cell r="T214">
            <v>37583</v>
          </cell>
          <cell r="U214" t="str">
            <v>бдп</v>
          </cell>
          <cell r="W214" t="str">
            <v>Ревизия Э-50</v>
          </cell>
        </row>
        <row r="215">
          <cell r="B215">
            <v>5463</v>
          </cell>
          <cell r="C215">
            <v>106</v>
          </cell>
          <cell r="F215" t="str">
            <v>ПРС</v>
          </cell>
          <cell r="G215">
            <v>270</v>
          </cell>
          <cell r="H215" t="str">
            <v>ЭЦН</v>
          </cell>
          <cell r="I215" t="str">
            <v>конс.</v>
          </cell>
          <cell r="J215">
            <v>33878</v>
          </cell>
          <cell r="K215">
            <v>0</v>
          </cell>
          <cell r="L215">
            <v>0</v>
          </cell>
          <cell r="M215">
            <v>0</v>
          </cell>
          <cell r="N215">
            <v>35</v>
          </cell>
          <cell r="O215">
            <v>10</v>
          </cell>
          <cell r="P215">
            <v>65</v>
          </cell>
          <cell r="Q215">
            <v>35</v>
          </cell>
          <cell r="R215">
            <v>10</v>
          </cell>
          <cell r="S215">
            <v>64.7</v>
          </cell>
          <cell r="T215">
            <v>37593</v>
          </cell>
          <cell r="U215" t="str">
            <v>вцд</v>
          </cell>
          <cell r="W215" t="str">
            <v>ВЦ,смена Э-50/30</v>
          </cell>
        </row>
        <row r="216">
          <cell r="B216">
            <v>5481</v>
          </cell>
          <cell r="C216">
            <v>114</v>
          </cell>
          <cell r="F216" t="str">
            <v>ПРС</v>
          </cell>
          <cell r="H216" t="str">
            <v>ШГН</v>
          </cell>
          <cell r="I216" t="str">
            <v>действ.</v>
          </cell>
          <cell r="K216">
            <v>25</v>
          </cell>
          <cell r="L216">
            <v>6.1</v>
          </cell>
          <cell r="M216">
            <v>70</v>
          </cell>
          <cell r="N216">
            <v>44</v>
          </cell>
          <cell r="O216">
            <v>10.8</v>
          </cell>
          <cell r="P216">
            <v>70</v>
          </cell>
          <cell r="Q216">
            <v>19</v>
          </cell>
          <cell r="R216">
            <v>4.5</v>
          </cell>
          <cell r="S216">
            <v>70.8</v>
          </cell>
          <cell r="T216">
            <v>37610</v>
          </cell>
          <cell r="U216" t="str">
            <v>опт</v>
          </cell>
          <cell r="W216" t="str">
            <v>Смена Н-57/Э-50</v>
          </cell>
        </row>
        <row r="217">
          <cell r="W217" t="str">
            <v>Выполненые ГТМ</v>
          </cell>
        </row>
        <row r="218">
          <cell r="W218" t="str">
            <v>ПРС</v>
          </cell>
        </row>
        <row r="219">
          <cell r="B219">
            <v>3632</v>
          </cell>
          <cell r="C219">
            <v>93</v>
          </cell>
          <cell r="F219" t="str">
            <v>ПРС</v>
          </cell>
          <cell r="H219" t="str">
            <v>ЭЦН</v>
          </cell>
          <cell r="I219" t="str">
            <v>действ.</v>
          </cell>
          <cell r="K219">
            <v>227</v>
          </cell>
          <cell r="L219">
            <v>14.8</v>
          </cell>
          <cell r="M219">
            <v>92</v>
          </cell>
          <cell r="N219">
            <v>385</v>
          </cell>
          <cell r="O219">
            <v>25.1</v>
          </cell>
          <cell r="P219">
            <v>92</v>
          </cell>
          <cell r="Q219">
            <v>158</v>
          </cell>
          <cell r="R219">
            <v>10.3</v>
          </cell>
          <cell r="S219">
            <v>92</v>
          </cell>
          <cell r="T219">
            <v>37499</v>
          </cell>
          <cell r="U219" t="str">
            <v>опт</v>
          </cell>
          <cell r="W219" t="str">
            <v>Оптимизация Э-250/Э-400</v>
          </cell>
        </row>
        <row r="220">
          <cell r="B220">
            <v>2682</v>
          </cell>
          <cell r="C220" t="str">
            <v>145б</v>
          </cell>
          <cell r="F220" t="str">
            <v>ПРС</v>
          </cell>
          <cell r="H220" t="str">
            <v>ЭЦН</v>
          </cell>
          <cell r="I220" t="str">
            <v>бд</v>
          </cell>
          <cell r="J220">
            <v>37424</v>
          </cell>
          <cell r="K220">
            <v>0</v>
          </cell>
          <cell r="L220">
            <v>0</v>
          </cell>
          <cell r="M220">
            <v>0</v>
          </cell>
          <cell r="N220">
            <v>10</v>
          </cell>
          <cell r="O220">
            <v>6.9</v>
          </cell>
          <cell r="P220">
            <v>15</v>
          </cell>
          <cell r="Q220">
            <v>10</v>
          </cell>
          <cell r="R220">
            <v>6.9</v>
          </cell>
          <cell r="S220">
            <v>14.8</v>
          </cell>
          <cell r="T220">
            <v>37559</v>
          </cell>
          <cell r="U220" t="str">
            <v>БДт</v>
          </cell>
          <cell r="W220" t="str">
            <v>Смена вор./Н-44</v>
          </cell>
        </row>
        <row r="221">
          <cell r="B221">
            <v>2932</v>
          </cell>
          <cell r="C221">
            <v>44</v>
          </cell>
          <cell r="F221" t="str">
            <v>ПРС</v>
          </cell>
          <cell r="H221" t="str">
            <v>ШГН</v>
          </cell>
          <cell r="I221" t="str">
            <v>действ.</v>
          </cell>
          <cell r="K221">
            <v>17</v>
          </cell>
          <cell r="L221">
            <v>6.2</v>
          </cell>
          <cell r="M221">
            <v>55</v>
          </cell>
          <cell r="N221">
            <v>36.460183709538867</v>
          </cell>
          <cell r="O221">
            <v>13.4</v>
          </cell>
          <cell r="P221">
            <v>55</v>
          </cell>
          <cell r="Q221">
            <v>19.460183709538867</v>
          </cell>
          <cell r="R221">
            <v>7.2</v>
          </cell>
          <cell r="S221">
            <v>54.3</v>
          </cell>
          <cell r="T221">
            <v>37496</v>
          </cell>
          <cell r="U221" t="str">
            <v>опт</v>
          </cell>
          <cell r="W221" t="str">
            <v>Оптимизация Н-57/Э-30</v>
          </cell>
        </row>
        <row r="222">
          <cell r="B222">
            <v>3011</v>
          </cell>
          <cell r="C222">
            <v>51</v>
          </cell>
          <cell r="F222" t="str">
            <v>ПРС</v>
          </cell>
          <cell r="H222" t="str">
            <v>ЭЦН</v>
          </cell>
          <cell r="I222" t="str">
            <v>конс.</v>
          </cell>
          <cell r="N222">
            <v>50</v>
          </cell>
          <cell r="O222">
            <v>5.0999999999999996</v>
          </cell>
          <cell r="P222">
            <v>87.6</v>
          </cell>
          <cell r="Q222">
            <v>50</v>
          </cell>
          <cell r="R222">
            <v>5.0999999999999996</v>
          </cell>
          <cell r="S222">
            <v>87.4</v>
          </cell>
          <cell r="T222">
            <v>37493</v>
          </cell>
          <cell r="U222" t="str">
            <v>ВЦД</v>
          </cell>
          <cell r="W222" t="str">
            <v>ВЦ ревизия</v>
          </cell>
        </row>
        <row r="223">
          <cell r="B223">
            <v>11003</v>
          </cell>
          <cell r="C223" t="str">
            <v>123б</v>
          </cell>
          <cell r="F223" t="str">
            <v>ПРС</v>
          </cell>
          <cell r="H223" t="str">
            <v>ЭЦН</v>
          </cell>
          <cell r="I223" t="str">
            <v>действ.</v>
          </cell>
          <cell r="K223">
            <v>130</v>
          </cell>
          <cell r="L223">
            <v>7.4</v>
          </cell>
          <cell r="M223">
            <v>93</v>
          </cell>
          <cell r="N223">
            <v>230</v>
          </cell>
          <cell r="O223">
            <v>11.2</v>
          </cell>
          <cell r="P223">
            <v>94</v>
          </cell>
          <cell r="Q223">
            <v>100</v>
          </cell>
          <cell r="R223">
            <v>3.8</v>
          </cell>
          <cell r="S223">
            <v>95.3</v>
          </cell>
          <cell r="T223">
            <v>37485</v>
          </cell>
          <cell r="U223" t="str">
            <v>опт</v>
          </cell>
          <cell r="W223" t="str">
            <v>Оптимизация Э-125/Э-250</v>
          </cell>
        </row>
        <row r="224">
          <cell r="B224">
            <v>3117</v>
          </cell>
          <cell r="C224" t="str">
            <v>44б</v>
          </cell>
          <cell r="F224" t="str">
            <v>ПРС</v>
          </cell>
          <cell r="H224" t="str">
            <v>ШГН</v>
          </cell>
          <cell r="I224" t="str">
            <v>действ.</v>
          </cell>
          <cell r="K224">
            <v>14</v>
          </cell>
          <cell r="L224">
            <v>11</v>
          </cell>
          <cell r="M224">
            <v>4</v>
          </cell>
          <cell r="N224">
            <v>24</v>
          </cell>
          <cell r="O224">
            <v>18.7</v>
          </cell>
          <cell r="P224">
            <v>4</v>
          </cell>
          <cell r="Q224">
            <v>10</v>
          </cell>
          <cell r="R224">
            <v>7.7</v>
          </cell>
          <cell r="S224">
            <v>4</v>
          </cell>
          <cell r="T224">
            <v>37748</v>
          </cell>
          <cell r="U224" t="str">
            <v>опт</v>
          </cell>
          <cell r="W224" t="str">
            <v>Оптимизация НН-57/Э-30</v>
          </cell>
        </row>
        <row r="225">
          <cell r="B225">
            <v>5660</v>
          </cell>
          <cell r="C225" t="str">
            <v>122б</v>
          </cell>
          <cell r="F225" t="str">
            <v>ПРС</v>
          </cell>
          <cell r="H225" t="str">
            <v>ЭЦН</v>
          </cell>
          <cell r="I225" t="str">
            <v>действ.</v>
          </cell>
          <cell r="K225">
            <v>110</v>
          </cell>
          <cell r="L225">
            <v>5.4</v>
          </cell>
          <cell r="M225">
            <v>94</v>
          </cell>
          <cell r="N225">
            <v>212</v>
          </cell>
          <cell r="O225">
            <v>10.4</v>
          </cell>
          <cell r="P225">
            <v>94</v>
          </cell>
          <cell r="Q225">
            <v>102</v>
          </cell>
          <cell r="R225">
            <v>5</v>
          </cell>
          <cell r="S225">
            <v>94</v>
          </cell>
          <cell r="T225">
            <v>37753</v>
          </cell>
          <cell r="U225" t="str">
            <v>опт</v>
          </cell>
          <cell r="W225" t="str">
            <v>Оптимизация Э-80/250</v>
          </cell>
        </row>
        <row r="226">
          <cell r="B226">
            <v>11034</v>
          </cell>
          <cell r="C226" t="str">
            <v>301б</v>
          </cell>
          <cell r="F226" t="str">
            <v>ПРС</v>
          </cell>
          <cell r="H226" t="str">
            <v>ШГН</v>
          </cell>
          <cell r="I226" t="str">
            <v>действ.</v>
          </cell>
          <cell r="K226">
            <v>33.5</v>
          </cell>
          <cell r="L226">
            <v>8.5</v>
          </cell>
          <cell r="M226">
            <v>69</v>
          </cell>
          <cell r="N226">
            <v>80</v>
          </cell>
          <cell r="O226">
            <v>20.2</v>
          </cell>
          <cell r="P226">
            <v>69</v>
          </cell>
          <cell r="Q226">
            <v>46.5</v>
          </cell>
          <cell r="R226">
            <v>11.7</v>
          </cell>
          <cell r="S226">
            <v>69</v>
          </cell>
          <cell r="T226">
            <v>37766</v>
          </cell>
          <cell r="U226" t="str">
            <v>опт</v>
          </cell>
          <cell r="W226" t="str">
            <v>Оптимизация Н-57/Э-80</v>
          </cell>
        </row>
        <row r="227">
          <cell r="B227">
            <v>5702</v>
          </cell>
          <cell r="C227">
            <v>126</v>
          </cell>
          <cell r="F227" t="str">
            <v>ПРС</v>
          </cell>
          <cell r="H227" t="str">
            <v>ШГН</v>
          </cell>
          <cell r="I227" t="str">
            <v>действ.</v>
          </cell>
          <cell r="K227">
            <v>17</v>
          </cell>
          <cell r="L227">
            <v>10.1</v>
          </cell>
          <cell r="M227">
            <v>27</v>
          </cell>
          <cell r="N227">
            <v>50</v>
          </cell>
          <cell r="O227">
            <v>28.5</v>
          </cell>
          <cell r="P227">
            <v>30</v>
          </cell>
          <cell r="Q227">
            <v>33</v>
          </cell>
          <cell r="R227">
            <v>18.399999999999999</v>
          </cell>
          <cell r="S227">
            <v>31.2</v>
          </cell>
          <cell r="T227">
            <v>37482</v>
          </cell>
          <cell r="U227" t="str">
            <v>опт</v>
          </cell>
          <cell r="W227" t="str">
            <v>Оптимизация Н-44/Э-30</v>
          </cell>
        </row>
        <row r="228">
          <cell r="B228">
            <v>5221</v>
          </cell>
          <cell r="C228">
            <v>126</v>
          </cell>
          <cell r="F228" t="str">
            <v>ПРС</v>
          </cell>
          <cell r="H228" t="str">
            <v>ШГН</v>
          </cell>
          <cell r="I228" t="str">
            <v>бд</v>
          </cell>
          <cell r="N228">
            <v>4</v>
          </cell>
          <cell r="O228">
            <v>2.8</v>
          </cell>
          <cell r="P228">
            <v>13</v>
          </cell>
          <cell r="Q228">
            <v>4</v>
          </cell>
          <cell r="R228">
            <v>2.8</v>
          </cell>
          <cell r="S228">
            <v>13.6</v>
          </cell>
          <cell r="T228">
            <v>37482</v>
          </cell>
          <cell r="U228" t="str">
            <v>БДП</v>
          </cell>
          <cell r="W228" t="str">
            <v>ГО</v>
          </cell>
        </row>
        <row r="229">
          <cell r="B229">
            <v>4272</v>
          </cell>
          <cell r="C229">
            <v>218</v>
          </cell>
          <cell r="F229" t="str">
            <v>ПРС</v>
          </cell>
          <cell r="H229" t="str">
            <v>ЭЦН</v>
          </cell>
          <cell r="I229" t="str">
            <v>бд</v>
          </cell>
          <cell r="N229">
            <v>50</v>
          </cell>
          <cell r="O229">
            <v>2</v>
          </cell>
          <cell r="P229">
            <v>95</v>
          </cell>
          <cell r="Q229">
            <v>50</v>
          </cell>
          <cell r="R229">
            <v>2</v>
          </cell>
          <cell r="S229">
            <v>95.1</v>
          </cell>
          <cell r="T229">
            <v>37463</v>
          </cell>
          <cell r="U229" t="str">
            <v>БДП</v>
          </cell>
          <cell r="W229" t="str">
            <v>См.вор./э-50</v>
          </cell>
        </row>
        <row r="230">
          <cell r="B230">
            <v>4123</v>
          </cell>
          <cell r="C230">
            <v>314</v>
          </cell>
          <cell r="F230" t="str">
            <v>ПРС</v>
          </cell>
          <cell r="H230" t="str">
            <v>ШГН</v>
          </cell>
          <cell r="I230" t="str">
            <v>бд</v>
          </cell>
          <cell r="N230">
            <v>4</v>
          </cell>
          <cell r="O230">
            <v>3</v>
          </cell>
          <cell r="P230">
            <v>7.9754601226993849</v>
          </cell>
          <cell r="Q230">
            <v>4</v>
          </cell>
          <cell r="R230">
            <v>3</v>
          </cell>
          <cell r="S230">
            <v>7.4</v>
          </cell>
          <cell r="T230">
            <v>37458</v>
          </cell>
          <cell r="U230" t="str">
            <v>БДП</v>
          </cell>
          <cell r="W230" t="str">
            <v>Ревизия</v>
          </cell>
        </row>
        <row r="231">
          <cell r="B231">
            <v>3530</v>
          </cell>
          <cell r="C231" t="str">
            <v>98б</v>
          </cell>
          <cell r="F231" t="str">
            <v>ПРС</v>
          </cell>
          <cell r="H231" t="str">
            <v>ЭЦН</v>
          </cell>
          <cell r="I231" t="str">
            <v>действ.</v>
          </cell>
          <cell r="K231">
            <v>27</v>
          </cell>
          <cell r="L231">
            <v>11.4</v>
          </cell>
          <cell r="M231">
            <v>48</v>
          </cell>
          <cell r="N231">
            <v>42</v>
          </cell>
          <cell r="O231">
            <v>16.100000000000001</v>
          </cell>
          <cell r="P231">
            <v>53</v>
          </cell>
          <cell r="Q231">
            <v>15</v>
          </cell>
          <cell r="R231">
            <v>4.7000000000000011</v>
          </cell>
          <cell r="S231">
            <v>61.3</v>
          </cell>
          <cell r="T231">
            <v>37453</v>
          </cell>
          <cell r="U231" t="str">
            <v>опт</v>
          </cell>
          <cell r="W231" t="str">
            <v>Оптимизация Э-30/Э-50</v>
          </cell>
        </row>
        <row r="232">
          <cell r="B232">
            <v>3982</v>
          </cell>
          <cell r="C232" t="str">
            <v>196б</v>
          </cell>
          <cell r="F232" t="str">
            <v>ПРС</v>
          </cell>
          <cell r="H232" t="str">
            <v>ЭЦН</v>
          </cell>
          <cell r="I232" t="str">
            <v>действ.</v>
          </cell>
          <cell r="K232">
            <v>91</v>
          </cell>
          <cell r="L232">
            <v>17.8</v>
          </cell>
          <cell r="M232">
            <v>76</v>
          </cell>
          <cell r="N232">
            <v>117</v>
          </cell>
          <cell r="O232">
            <v>21</v>
          </cell>
          <cell r="P232">
            <v>78</v>
          </cell>
          <cell r="Q232">
            <v>26</v>
          </cell>
          <cell r="R232">
            <v>3.1999999999999993</v>
          </cell>
          <cell r="S232">
            <v>84.8</v>
          </cell>
          <cell r="T232">
            <v>37443</v>
          </cell>
          <cell r="U232" t="str">
            <v>опт</v>
          </cell>
          <cell r="W232" t="str">
            <v>Оптимизация Э-80/125</v>
          </cell>
        </row>
        <row r="233">
          <cell r="B233">
            <v>5491</v>
          </cell>
          <cell r="C233">
            <v>117</v>
          </cell>
          <cell r="F233" t="str">
            <v>ПРС</v>
          </cell>
          <cell r="H233" t="str">
            <v>ЭЦН</v>
          </cell>
          <cell r="I233" t="str">
            <v>конс.</v>
          </cell>
          <cell r="N233">
            <v>16</v>
          </cell>
          <cell r="O233">
            <v>7.4</v>
          </cell>
          <cell r="P233">
            <v>43</v>
          </cell>
          <cell r="Q233">
            <v>16</v>
          </cell>
          <cell r="R233">
            <v>7.4</v>
          </cell>
          <cell r="S233">
            <v>42.9</v>
          </cell>
          <cell r="T233">
            <v>37441</v>
          </cell>
          <cell r="U233" t="str">
            <v>ВЦД</v>
          </cell>
          <cell r="W233" t="str">
            <v>ВЦ, См.вор./э-50</v>
          </cell>
        </row>
        <row r="234">
          <cell r="B234">
            <v>2629</v>
          </cell>
          <cell r="C234" t="str">
            <v>157б</v>
          </cell>
          <cell r="F234" t="str">
            <v>ПРС</v>
          </cell>
          <cell r="H234" t="str">
            <v>ШГН</v>
          </cell>
          <cell r="I234" t="str">
            <v>бд</v>
          </cell>
          <cell r="N234">
            <v>5</v>
          </cell>
          <cell r="O234">
            <v>3.6</v>
          </cell>
          <cell r="P234">
            <v>12</v>
          </cell>
          <cell r="Q234">
            <v>5</v>
          </cell>
          <cell r="R234">
            <v>3.6</v>
          </cell>
          <cell r="S234">
            <v>11.1</v>
          </cell>
          <cell r="T234">
            <v>37832</v>
          </cell>
          <cell r="U234" t="str">
            <v>ГРП</v>
          </cell>
          <cell r="W234" t="str">
            <v>Ревизия</v>
          </cell>
        </row>
        <row r="235">
          <cell r="B235">
            <v>5464</v>
          </cell>
          <cell r="C235">
            <v>106</v>
          </cell>
          <cell r="F235" t="str">
            <v>ПРС</v>
          </cell>
          <cell r="G235">
            <v>265</v>
          </cell>
          <cell r="H235" t="str">
            <v>ЭЦН</v>
          </cell>
          <cell r="I235" t="str">
            <v>действ.</v>
          </cell>
          <cell r="K235">
            <v>55</v>
          </cell>
          <cell r="L235">
            <v>25.1</v>
          </cell>
          <cell r="M235">
            <v>44</v>
          </cell>
          <cell r="N235">
            <v>80</v>
          </cell>
          <cell r="O235">
            <v>32.6</v>
          </cell>
          <cell r="P235">
            <v>50</v>
          </cell>
          <cell r="Q235">
            <v>25</v>
          </cell>
          <cell r="R235">
            <v>7.5</v>
          </cell>
          <cell r="S235">
            <v>63</v>
          </cell>
          <cell r="T235">
            <v>37434</v>
          </cell>
          <cell r="U235" t="str">
            <v>опт</v>
          </cell>
          <cell r="W235" t="str">
            <v>Оптимизация Э-50/Э-80</v>
          </cell>
        </row>
        <row r="236">
          <cell r="B236">
            <v>4022</v>
          </cell>
          <cell r="C236">
            <v>314</v>
          </cell>
          <cell r="F236" t="str">
            <v>ПРС</v>
          </cell>
          <cell r="G236">
            <v>255</v>
          </cell>
          <cell r="H236" t="str">
            <v>ШГН</v>
          </cell>
          <cell r="I236" t="str">
            <v>действ.</v>
          </cell>
          <cell r="K236">
            <v>15</v>
          </cell>
          <cell r="L236">
            <v>0.2</v>
          </cell>
          <cell r="M236">
            <v>98</v>
          </cell>
          <cell r="N236">
            <v>45</v>
          </cell>
          <cell r="O236">
            <v>2.2000000000000002</v>
          </cell>
          <cell r="P236">
            <v>94</v>
          </cell>
          <cell r="Q236">
            <v>30</v>
          </cell>
          <cell r="R236">
            <v>2</v>
          </cell>
          <cell r="S236">
            <v>91.8</v>
          </cell>
          <cell r="T236">
            <v>37428</v>
          </cell>
          <cell r="U236" t="str">
            <v>опт</v>
          </cell>
          <cell r="W236" t="str">
            <v>Оптимизация Н-57/Э-50</v>
          </cell>
        </row>
        <row r="237">
          <cell r="B237" t="str">
            <v>5593б</v>
          </cell>
          <cell r="C237">
            <v>141</v>
          </cell>
          <cell r="F237" t="str">
            <v>ПРС</v>
          </cell>
          <cell r="G237">
            <v>260</v>
          </cell>
          <cell r="H237" t="str">
            <v>ЭЦН</v>
          </cell>
          <cell r="I237" t="str">
            <v>действ.</v>
          </cell>
          <cell r="K237">
            <v>25</v>
          </cell>
          <cell r="L237">
            <v>14.7</v>
          </cell>
          <cell r="M237">
            <v>28</v>
          </cell>
          <cell r="N237">
            <v>40</v>
          </cell>
          <cell r="O237">
            <v>22.2</v>
          </cell>
          <cell r="P237">
            <v>32</v>
          </cell>
          <cell r="Q237">
            <v>15</v>
          </cell>
          <cell r="R237">
            <v>7.5</v>
          </cell>
          <cell r="S237">
            <v>38.299999999999997</v>
          </cell>
          <cell r="T237">
            <v>37426</v>
          </cell>
          <cell r="U237" t="str">
            <v>опт</v>
          </cell>
          <cell r="W237" t="str">
            <v>Оптимизация Э-30/Э-50</v>
          </cell>
        </row>
        <row r="238">
          <cell r="B238">
            <v>3494</v>
          </cell>
          <cell r="C238">
            <v>92</v>
          </cell>
          <cell r="F238" t="str">
            <v>ПРС</v>
          </cell>
          <cell r="G238">
            <v>245</v>
          </cell>
          <cell r="H238" t="str">
            <v>ЭЦН</v>
          </cell>
          <cell r="I238" t="str">
            <v>действ.</v>
          </cell>
          <cell r="K238">
            <v>150</v>
          </cell>
          <cell r="L238">
            <v>11</v>
          </cell>
          <cell r="M238">
            <v>91</v>
          </cell>
          <cell r="N238">
            <v>275</v>
          </cell>
          <cell r="O238">
            <v>24.7</v>
          </cell>
          <cell r="P238">
            <v>89</v>
          </cell>
          <cell r="Q238">
            <v>125</v>
          </cell>
          <cell r="R238">
            <v>13.7</v>
          </cell>
          <cell r="S238">
            <v>86.5</v>
          </cell>
          <cell r="T238">
            <v>37421</v>
          </cell>
          <cell r="U238" t="str">
            <v>опт</v>
          </cell>
          <cell r="W238" t="str">
            <v>Оптимизация Э-125/Э-250</v>
          </cell>
        </row>
        <row r="239">
          <cell r="B239">
            <v>5437</v>
          </cell>
          <cell r="C239">
            <v>106</v>
          </cell>
          <cell r="F239" t="str">
            <v>ПРС</v>
          </cell>
          <cell r="G239">
            <v>275</v>
          </cell>
          <cell r="H239" t="str">
            <v>ЭЦН</v>
          </cell>
          <cell r="I239" t="str">
            <v>конс.</v>
          </cell>
          <cell r="K239">
            <v>0</v>
          </cell>
          <cell r="L239">
            <v>0</v>
          </cell>
          <cell r="M239">
            <v>0</v>
          </cell>
          <cell r="N239">
            <v>24</v>
          </cell>
          <cell r="O239">
            <v>5.9</v>
          </cell>
          <cell r="P239">
            <v>70</v>
          </cell>
          <cell r="Q239">
            <v>24</v>
          </cell>
          <cell r="R239">
            <v>5.9</v>
          </cell>
          <cell r="S239">
            <v>69.7</v>
          </cell>
          <cell r="T239">
            <v>37415</v>
          </cell>
          <cell r="U239" t="str">
            <v>ВЦД</v>
          </cell>
          <cell r="W239" t="str">
            <v>ВЦ, ГДИ, сп.ЭЦН</v>
          </cell>
        </row>
        <row r="240">
          <cell r="B240">
            <v>2850</v>
          </cell>
          <cell r="C240">
            <v>129</v>
          </cell>
          <cell r="F240" t="str">
            <v>ПРС</v>
          </cell>
          <cell r="G240">
            <v>260</v>
          </cell>
          <cell r="H240" t="str">
            <v>ШГН</v>
          </cell>
          <cell r="I240" t="str">
            <v>бд</v>
          </cell>
          <cell r="K240">
            <v>0</v>
          </cell>
          <cell r="L240">
            <v>0</v>
          </cell>
          <cell r="M240">
            <v>0</v>
          </cell>
          <cell r="N240">
            <v>3</v>
          </cell>
          <cell r="O240">
            <v>1.5</v>
          </cell>
          <cell r="P240">
            <v>39</v>
          </cell>
          <cell r="Q240">
            <v>3</v>
          </cell>
          <cell r="R240">
            <v>1.5</v>
          </cell>
          <cell r="S240">
            <v>38.299999999999997</v>
          </cell>
          <cell r="T240">
            <v>37414</v>
          </cell>
          <cell r="U240" t="str">
            <v>БДП</v>
          </cell>
          <cell r="W240" t="str">
            <v>ПРС, ост.на зиму</v>
          </cell>
        </row>
        <row r="241">
          <cell r="B241">
            <v>5404</v>
          </cell>
          <cell r="C241">
            <v>104</v>
          </cell>
          <cell r="F241" t="str">
            <v>ПРС</v>
          </cell>
          <cell r="G241">
            <v>250</v>
          </cell>
          <cell r="H241" t="str">
            <v>ШГН</v>
          </cell>
          <cell r="I241" t="str">
            <v>бд</v>
          </cell>
          <cell r="K241">
            <v>0</v>
          </cell>
          <cell r="L241">
            <v>0</v>
          </cell>
          <cell r="M241">
            <v>0</v>
          </cell>
          <cell r="N241">
            <v>6</v>
          </cell>
          <cell r="O241">
            <v>4.4000000000000004</v>
          </cell>
          <cell r="P241">
            <v>10</v>
          </cell>
          <cell r="Q241">
            <v>6</v>
          </cell>
          <cell r="R241">
            <v>4.4000000000000004</v>
          </cell>
          <cell r="S241">
            <v>9.5</v>
          </cell>
          <cell r="T241">
            <v>37908</v>
          </cell>
          <cell r="U241" t="str">
            <v>вцд</v>
          </cell>
          <cell r="W241" t="str">
            <v>ВЦ "Э-пр"см.шгн</v>
          </cell>
        </row>
        <row r="242">
          <cell r="B242">
            <v>3100</v>
          </cell>
          <cell r="C242">
            <v>52</v>
          </cell>
          <cell r="F242" t="str">
            <v>ПРС</v>
          </cell>
          <cell r="G242">
            <v>297</v>
          </cell>
          <cell r="H242" t="str">
            <v>ШГН</v>
          </cell>
          <cell r="I242" t="str">
            <v>действ.</v>
          </cell>
          <cell r="K242">
            <v>26</v>
          </cell>
          <cell r="L242">
            <v>6.4</v>
          </cell>
          <cell r="M242">
            <v>70</v>
          </cell>
          <cell r="N242">
            <v>72</v>
          </cell>
          <cell r="O242">
            <v>16.399999999999999</v>
          </cell>
          <cell r="P242">
            <v>72</v>
          </cell>
          <cell r="Q242">
            <v>46</v>
          </cell>
          <cell r="R242">
            <v>9.9999999999999982</v>
          </cell>
          <cell r="S242">
            <v>73.2</v>
          </cell>
          <cell r="T242">
            <v>37402</v>
          </cell>
          <cell r="U242" t="str">
            <v>опт</v>
          </cell>
          <cell r="W242" t="str">
            <v>Оптимизация Н-57/Э-50</v>
          </cell>
        </row>
        <row r="243">
          <cell r="B243">
            <v>5551</v>
          </cell>
          <cell r="C243">
            <v>117</v>
          </cell>
          <cell r="F243" t="str">
            <v>ПРС</v>
          </cell>
          <cell r="G243">
            <v>247</v>
          </cell>
          <cell r="H243" t="str">
            <v>ЭЦН</v>
          </cell>
          <cell r="I243" t="str">
            <v>бд</v>
          </cell>
          <cell r="K243" t="e">
            <v>#N/A</v>
          </cell>
          <cell r="L243" t="e">
            <v>#N/A</v>
          </cell>
          <cell r="M243" t="e">
            <v>#N/A</v>
          </cell>
          <cell r="N243">
            <v>61</v>
          </cell>
          <cell r="O243">
            <v>2.5</v>
          </cell>
          <cell r="P243">
            <v>95</v>
          </cell>
          <cell r="Q243">
            <v>61</v>
          </cell>
          <cell r="R243">
            <v>2.5</v>
          </cell>
          <cell r="S243">
            <v>94.9</v>
          </cell>
          <cell r="T243">
            <v>37397</v>
          </cell>
          <cell r="U243" t="str">
            <v>БДП</v>
          </cell>
          <cell r="W243" t="str">
            <v>Из ост.на зиму</v>
          </cell>
        </row>
        <row r="244">
          <cell r="B244">
            <v>4074</v>
          </cell>
          <cell r="C244">
            <v>314</v>
          </cell>
          <cell r="F244" t="str">
            <v>ПРС</v>
          </cell>
          <cell r="G244">
            <v>245</v>
          </cell>
          <cell r="H244" t="str">
            <v>ШГН</v>
          </cell>
          <cell r="I244" t="str">
            <v>бд</v>
          </cell>
          <cell r="K244">
            <v>0</v>
          </cell>
          <cell r="L244">
            <v>0</v>
          </cell>
          <cell r="M244">
            <v>0</v>
          </cell>
          <cell r="N244">
            <v>6</v>
          </cell>
          <cell r="O244">
            <v>4.7</v>
          </cell>
          <cell r="P244">
            <v>3</v>
          </cell>
          <cell r="Q244">
            <v>6</v>
          </cell>
          <cell r="R244">
            <v>4.7</v>
          </cell>
          <cell r="S244">
            <v>3.3</v>
          </cell>
          <cell r="T244">
            <v>37396</v>
          </cell>
          <cell r="U244" t="str">
            <v>ВЦД</v>
          </cell>
          <cell r="W244" t="str">
            <v>ВЦ, ревизия Н-44</v>
          </cell>
        </row>
        <row r="245">
          <cell r="B245" t="str">
            <v>5367б</v>
          </cell>
          <cell r="C245">
            <v>101</v>
          </cell>
          <cell r="F245" t="str">
            <v>ПРС</v>
          </cell>
          <cell r="G245">
            <v>252</v>
          </cell>
          <cell r="H245" t="str">
            <v>ЭЦН</v>
          </cell>
          <cell r="I245" t="str">
            <v>бд</v>
          </cell>
          <cell r="K245">
            <v>8</v>
          </cell>
          <cell r="L245">
            <v>4.3</v>
          </cell>
          <cell r="M245">
            <v>34</v>
          </cell>
          <cell r="N245">
            <v>8</v>
          </cell>
          <cell r="O245">
            <v>4.5999999999999996</v>
          </cell>
          <cell r="P245">
            <v>29</v>
          </cell>
          <cell r="Q245">
            <v>8</v>
          </cell>
          <cell r="R245">
            <v>4.5999999999999996</v>
          </cell>
          <cell r="S245">
            <v>29</v>
          </cell>
          <cell r="T245">
            <v>37396</v>
          </cell>
          <cell r="U245" t="str">
            <v>ВЦД</v>
          </cell>
          <cell r="W245" t="str">
            <v>Восст.цирк</v>
          </cell>
        </row>
        <row r="246">
          <cell r="B246">
            <v>2991</v>
          </cell>
          <cell r="C246">
            <v>48</v>
          </cell>
          <cell r="F246" t="str">
            <v>ПРС</v>
          </cell>
          <cell r="G246">
            <v>255</v>
          </cell>
          <cell r="H246" t="str">
            <v>ЭЦН</v>
          </cell>
          <cell r="I246" t="str">
            <v>действ.</v>
          </cell>
          <cell r="K246">
            <v>53</v>
          </cell>
          <cell r="L246">
            <v>7.3</v>
          </cell>
          <cell r="M246">
            <v>83</v>
          </cell>
          <cell r="N246">
            <v>90</v>
          </cell>
          <cell r="O246">
            <v>9.5</v>
          </cell>
          <cell r="P246">
            <v>87</v>
          </cell>
          <cell r="Q246">
            <v>37</v>
          </cell>
          <cell r="R246">
            <v>2.2000000000000002</v>
          </cell>
          <cell r="S246">
            <v>92.7</v>
          </cell>
          <cell r="T246">
            <v>37392</v>
          </cell>
          <cell r="W246" t="str">
            <v>Ревизия Э-80 с углублением до 2200м</v>
          </cell>
        </row>
        <row r="247">
          <cell r="B247">
            <v>4212</v>
          </cell>
          <cell r="C247">
            <v>311</v>
          </cell>
          <cell r="F247" t="str">
            <v>ПРС</v>
          </cell>
          <cell r="G247">
            <v>251</v>
          </cell>
          <cell r="H247" t="str">
            <v>ЭЦН</v>
          </cell>
          <cell r="I247" t="str">
            <v>действ.</v>
          </cell>
          <cell r="K247">
            <v>84</v>
          </cell>
          <cell r="L247">
            <v>2.7</v>
          </cell>
          <cell r="M247">
            <v>96</v>
          </cell>
          <cell r="N247">
            <v>160</v>
          </cell>
          <cell r="O247">
            <v>3.9</v>
          </cell>
          <cell r="P247">
            <v>97</v>
          </cell>
          <cell r="Q247">
            <v>76</v>
          </cell>
          <cell r="R247">
            <v>1.1999999999999997</v>
          </cell>
          <cell r="S247">
            <v>98.1</v>
          </cell>
          <cell r="T247">
            <v>37392</v>
          </cell>
          <cell r="U247" t="str">
            <v>опт</v>
          </cell>
          <cell r="W247" t="str">
            <v>Оптимизация Э-80/125</v>
          </cell>
        </row>
        <row r="248">
          <cell r="B248">
            <v>2905</v>
          </cell>
          <cell r="C248">
            <v>132</v>
          </cell>
          <cell r="F248" t="str">
            <v>ПРС</v>
          </cell>
          <cell r="G248">
            <v>250</v>
          </cell>
          <cell r="H248" t="str">
            <v>ЭЦН</v>
          </cell>
          <cell r="I248" t="str">
            <v>действ.</v>
          </cell>
          <cell r="K248">
            <v>65</v>
          </cell>
          <cell r="L248">
            <v>2.1</v>
          </cell>
          <cell r="M248">
            <v>96</v>
          </cell>
          <cell r="N248">
            <v>85</v>
          </cell>
          <cell r="O248">
            <v>2.8</v>
          </cell>
          <cell r="P248">
            <v>96</v>
          </cell>
          <cell r="Q248">
            <v>20</v>
          </cell>
          <cell r="R248">
            <v>0.69999999999999973</v>
          </cell>
          <cell r="S248">
            <v>95.7</v>
          </cell>
          <cell r="T248">
            <v>37389</v>
          </cell>
          <cell r="U248" t="str">
            <v>опт</v>
          </cell>
          <cell r="W248" t="str">
            <v>Оптимизация Э-80</v>
          </cell>
        </row>
        <row r="249">
          <cell r="B249">
            <v>4263</v>
          </cell>
          <cell r="C249">
            <v>200</v>
          </cell>
          <cell r="F249" t="str">
            <v>ПРС</v>
          </cell>
          <cell r="G249">
            <v>224</v>
          </cell>
          <cell r="H249" t="str">
            <v>ЭЦН</v>
          </cell>
          <cell r="I249" t="str">
            <v>действ.</v>
          </cell>
          <cell r="K249">
            <v>68</v>
          </cell>
          <cell r="L249">
            <v>2.2000000000000002</v>
          </cell>
          <cell r="M249">
            <v>96</v>
          </cell>
          <cell r="N249">
            <v>160</v>
          </cell>
          <cell r="O249">
            <v>3.9</v>
          </cell>
          <cell r="P249">
            <v>97</v>
          </cell>
          <cell r="Q249">
            <v>92</v>
          </cell>
          <cell r="R249">
            <v>1.6999999999999997</v>
          </cell>
          <cell r="S249">
            <v>97.7</v>
          </cell>
          <cell r="T249">
            <v>37384</v>
          </cell>
          <cell r="U249" t="str">
            <v>опт</v>
          </cell>
          <cell r="W249" t="str">
            <v>Оптимизация Э-50/Э-125 УОПР-800, из ППД</v>
          </cell>
        </row>
        <row r="250">
          <cell r="B250">
            <v>5319</v>
          </cell>
          <cell r="C250">
            <v>134</v>
          </cell>
          <cell r="F250" t="str">
            <v>ПРС</v>
          </cell>
          <cell r="G250">
            <v>249</v>
          </cell>
          <cell r="H250" t="str">
            <v>ЭЦН</v>
          </cell>
          <cell r="I250" t="str">
            <v>действ.</v>
          </cell>
          <cell r="K250">
            <v>45</v>
          </cell>
          <cell r="L250">
            <v>1.5</v>
          </cell>
          <cell r="M250">
            <v>96</v>
          </cell>
          <cell r="N250">
            <v>80</v>
          </cell>
          <cell r="O250">
            <v>3.3</v>
          </cell>
          <cell r="P250">
            <v>95</v>
          </cell>
          <cell r="Q250">
            <v>35</v>
          </cell>
          <cell r="R250">
            <v>1.7999999999999998</v>
          </cell>
          <cell r="S250">
            <v>93.7</v>
          </cell>
          <cell r="T250">
            <v>37384</v>
          </cell>
          <cell r="U250" t="str">
            <v>опт</v>
          </cell>
          <cell r="W250" t="str">
            <v>Оптимизация Э-50/Э-80</v>
          </cell>
        </row>
        <row r="251">
          <cell r="B251">
            <v>2819</v>
          </cell>
          <cell r="C251">
            <v>144</v>
          </cell>
          <cell r="F251" t="str">
            <v>ПРС</v>
          </cell>
          <cell r="G251">
            <v>248</v>
          </cell>
          <cell r="H251" t="str">
            <v>ЭЦН</v>
          </cell>
          <cell r="I251" t="str">
            <v>действ.</v>
          </cell>
          <cell r="K251">
            <v>20</v>
          </cell>
          <cell r="L251">
            <v>1.6</v>
          </cell>
          <cell r="M251">
            <v>90</v>
          </cell>
          <cell r="N251">
            <v>50</v>
          </cell>
          <cell r="O251">
            <v>2.9</v>
          </cell>
          <cell r="P251">
            <v>93</v>
          </cell>
          <cell r="Q251">
            <v>30</v>
          </cell>
          <cell r="R251">
            <v>1.2999999999999998</v>
          </cell>
          <cell r="S251">
            <v>94.7</v>
          </cell>
          <cell r="T251">
            <v>37383</v>
          </cell>
          <cell r="U251" t="str">
            <v>опт</v>
          </cell>
          <cell r="W251" t="str">
            <v>Оптимизация Н-57/Э-50</v>
          </cell>
        </row>
        <row r="253">
          <cell r="B253">
            <v>3632</v>
          </cell>
          <cell r="C253">
            <v>93</v>
          </cell>
          <cell r="F253" t="str">
            <v>ПРС</v>
          </cell>
          <cell r="G253">
            <v>265</v>
          </cell>
          <cell r="H253" t="str">
            <v>ЭЦН</v>
          </cell>
          <cell r="I253" t="str">
            <v>действ.</v>
          </cell>
          <cell r="K253">
            <v>180</v>
          </cell>
          <cell r="L253">
            <v>10.3</v>
          </cell>
          <cell r="M253">
            <v>93</v>
          </cell>
          <cell r="N253">
            <v>250</v>
          </cell>
          <cell r="O253">
            <v>19.600000000000001</v>
          </cell>
          <cell r="P253">
            <v>90.4</v>
          </cell>
          <cell r="Q253">
            <v>70</v>
          </cell>
          <cell r="R253">
            <v>9.3000000000000007</v>
          </cell>
          <cell r="S253">
            <v>83.6</v>
          </cell>
          <cell r="T253">
            <v>37377</v>
          </cell>
          <cell r="U253" t="str">
            <v>опт</v>
          </cell>
          <cell r="V253">
            <v>2</v>
          </cell>
          <cell r="W253" t="str">
            <v>Ревизия Э-250</v>
          </cell>
        </row>
        <row r="254">
          <cell r="B254">
            <v>2933</v>
          </cell>
          <cell r="C254">
            <v>44</v>
          </cell>
          <cell r="F254" t="str">
            <v>ПРС</v>
          </cell>
          <cell r="G254">
            <v>265</v>
          </cell>
          <cell r="H254" t="str">
            <v>ШГН</v>
          </cell>
          <cell r="I254" t="str">
            <v>бд</v>
          </cell>
          <cell r="L254">
            <v>0</v>
          </cell>
          <cell r="N254">
            <v>12</v>
          </cell>
          <cell r="O254">
            <v>7</v>
          </cell>
          <cell r="P254">
            <v>28</v>
          </cell>
          <cell r="Q254">
            <v>12</v>
          </cell>
          <cell r="R254">
            <v>7</v>
          </cell>
          <cell r="S254">
            <v>28</v>
          </cell>
          <cell r="T254">
            <v>37373</v>
          </cell>
          <cell r="U254" t="str">
            <v>ВЦД</v>
          </cell>
          <cell r="V254">
            <v>1</v>
          </cell>
          <cell r="W254" t="str">
            <v>Ревизия НН-57</v>
          </cell>
        </row>
        <row r="255">
          <cell r="B255">
            <v>5284</v>
          </cell>
          <cell r="C255">
            <v>140</v>
          </cell>
          <cell r="F255" t="str">
            <v>ПРС</v>
          </cell>
          <cell r="H255" t="str">
            <v>ШГН</v>
          </cell>
          <cell r="I255" t="str">
            <v>действ.</v>
          </cell>
          <cell r="K255">
            <v>20</v>
          </cell>
          <cell r="L255">
            <v>14</v>
          </cell>
          <cell r="M255">
            <v>14</v>
          </cell>
          <cell r="N255">
            <v>53</v>
          </cell>
          <cell r="O255">
            <v>16</v>
          </cell>
          <cell r="P255">
            <v>63</v>
          </cell>
          <cell r="Q255">
            <v>33</v>
          </cell>
          <cell r="R255">
            <v>2</v>
          </cell>
          <cell r="S255">
            <v>92.5</v>
          </cell>
          <cell r="T255">
            <v>37365</v>
          </cell>
          <cell r="U255" t="str">
            <v>опт</v>
          </cell>
          <cell r="V255">
            <v>1</v>
          </cell>
          <cell r="W255" t="str">
            <v>Опт.Н-44/Э-30</v>
          </cell>
        </row>
        <row r="256">
          <cell r="B256">
            <v>5609</v>
          </cell>
          <cell r="C256">
            <v>114</v>
          </cell>
          <cell r="F256" t="str">
            <v>ПРС</v>
          </cell>
          <cell r="G256">
            <v>230</v>
          </cell>
          <cell r="H256" t="str">
            <v>ШГН</v>
          </cell>
          <cell r="I256" t="str">
            <v>бд</v>
          </cell>
          <cell r="J256">
            <v>37064</v>
          </cell>
          <cell r="K256">
            <v>2</v>
          </cell>
          <cell r="L256">
            <v>1.6</v>
          </cell>
          <cell r="M256">
            <v>0</v>
          </cell>
          <cell r="N256">
            <v>4</v>
          </cell>
          <cell r="O256">
            <v>2.1</v>
          </cell>
          <cell r="P256">
            <v>35</v>
          </cell>
          <cell r="Q256">
            <v>4</v>
          </cell>
          <cell r="R256">
            <v>2.1</v>
          </cell>
          <cell r="S256">
            <v>35.200000000000003</v>
          </cell>
          <cell r="T256">
            <v>37360</v>
          </cell>
          <cell r="U256" t="str">
            <v>БДП</v>
          </cell>
          <cell r="V256">
            <v>1</v>
          </cell>
          <cell r="W256" t="str">
            <v>ВЦ,ревизия НВ-32</v>
          </cell>
        </row>
        <row r="257">
          <cell r="B257">
            <v>3712</v>
          </cell>
          <cell r="C257">
            <v>303</v>
          </cell>
          <cell r="F257" t="str">
            <v>ПРС</v>
          </cell>
          <cell r="H257" t="str">
            <v>ШГН</v>
          </cell>
          <cell r="I257" t="str">
            <v>действ.</v>
          </cell>
          <cell r="K257">
            <v>150</v>
          </cell>
          <cell r="L257">
            <v>6.1</v>
          </cell>
          <cell r="M257">
            <v>95</v>
          </cell>
          <cell r="N257">
            <v>175</v>
          </cell>
          <cell r="O257">
            <v>8.1</v>
          </cell>
          <cell r="P257">
            <v>94.3</v>
          </cell>
          <cell r="Q257">
            <v>25</v>
          </cell>
          <cell r="R257">
            <v>2</v>
          </cell>
          <cell r="S257">
            <v>90.1</v>
          </cell>
          <cell r="T257">
            <v>37360</v>
          </cell>
          <cell r="U257" t="str">
            <v>опт</v>
          </cell>
          <cell r="V257">
            <v>1</v>
          </cell>
          <cell r="W257" t="str">
            <v>Опт.Э-160/Э-200</v>
          </cell>
        </row>
        <row r="258">
          <cell r="B258">
            <v>5528</v>
          </cell>
          <cell r="C258" t="str">
            <v>119б</v>
          </cell>
          <cell r="F258" t="str">
            <v>ПРС</v>
          </cell>
          <cell r="G258">
            <v>250</v>
          </cell>
          <cell r="H258" t="str">
            <v>ШГН</v>
          </cell>
          <cell r="I258" t="str">
            <v>бд</v>
          </cell>
          <cell r="L258">
            <v>0</v>
          </cell>
          <cell r="N258">
            <v>8</v>
          </cell>
          <cell r="O258">
            <v>5.5</v>
          </cell>
          <cell r="P258">
            <v>15</v>
          </cell>
          <cell r="Q258">
            <v>8</v>
          </cell>
          <cell r="R258">
            <v>5.5</v>
          </cell>
          <cell r="S258">
            <v>15.1</v>
          </cell>
          <cell r="T258">
            <v>37356</v>
          </cell>
          <cell r="U258" t="str">
            <v>БДП</v>
          </cell>
          <cell r="V258">
            <v>1</v>
          </cell>
        </row>
        <row r="259">
          <cell r="B259">
            <v>2721</v>
          </cell>
          <cell r="C259">
            <v>166</v>
          </cell>
          <cell r="F259" t="str">
            <v>ПРС</v>
          </cell>
          <cell r="G259">
            <v>265</v>
          </cell>
          <cell r="H259" t="str">
            <v>ШГН</v>
          </cell>
          <cell r="I259" t="str">
            <v>бд</v>
          </cell>
          <cell r="L259">
            <v>0</v>
          </cell>
          <cell r="N259">
            <v>4</v>
          </cell>
          <cell r="O259">
            <v>2.6</v>
          </cell>
          <cell r="P259">
            <v>20</v>
          </cell>
          <cell r="Q259">
            <v>4</v>
          </cell>
          <cell r="R259">
            <v>2.6</v>
          </cell>
          <cell r="S259">
            <v>19.8</v>
          </cell>
          <cell r="T259">
            <v>37333</v>
          </cell>
          <cell r="U259" t="str">
            <v>БДП</v>
          </cell>
          <cell r="W259" t="str">
            <v>Ревизия НН-44</v>
          </cell>
        </row>
        <row r="260">
          <cell r="B260">
            <v>2681</v>
          </cell>
          <cell r="C260" t="str">
            <v>145б</v>
          </cell>
          <cell r="F260" t="str">
            <v>ПРС</v>
          </cell>
          <cell r="G260">
            <v>265</v>
          </cell>
          <cell r="H260" t="str">
            <v>ШГН</v>
          </cell>
          <cell r="I260" t="str">
            <v>бд</v>
          </cell>
          <cell r="L260">
            <v>0</v>
          </cell>
          <cell r="N260">
            <v>5</v>
          </cell>
          <cell r="O260">
            <v>4</v>
          </cell>
          <cell r="P260">
            <v>3</v>
          </cell>
          <cell r="Q260">
            <v>5</v>
          </cell>
          <cell r="R260">
            <v>4</v>
          </cell>
          <cell r="S260">
            <v>1.2</v>
          </cell>
          <cell r="T260">
            <v>37311</v>
          </cell>
          <cell r="U260" t="str">
            <v>ВЦД</v>
          </cell>
          <cell r="W260" t="str">
            <v>Ревизия НН-44</v>
          </cell>
        </row>
        <row r="261">
          <cell r="B261" t="str">
            <v>136р</v>
          </cell>
          <cell r="G261">
            <v>250</v>
          </cell>
          <cell r="H261" t="str">
            <v>фон</v>
          </cell>
          <cell r="I261" t="str">
            <v>конс.</v>
          </cell>
          <cell r="L261">
            <v>0</v>
          </cell>
          <cell r="N261">
            <v>14</v>
          </cell>
          <cell r="O261">
            <v>10.8</v>
          </cell>
          <cell r="P261">
            <v>5</v>
          </cell>
          <cell r="Q261">
            <v>14</v>
          </cell>
          <cell r="R261">
            <v>10.8</v>
          </cell>
          <cell r="S261">
            <v>4.8</v>
          </cell>
          <cell r="T261">
            <v>37306</v>
          </cell>
          <cell r="U261" t="str">
            <v>БДД</v>
          </cell>
          <cell r="W261" t="str">
            <v>Пуск в работу</v>
          </cell>
        </row>
        <row r="262">
          <cell r="B262">
            <v>2710</v>
          </cell>
          <cell r="C262">
            <v>161</v>
          </cell>
          <cell r="F262" t="str">
            <v>ПРС</v>
          </cell>
          <cell r="H262" t="str">
            <v>ШГН</v>
          </cell>
          <cell r="I262" t="str">
            <v>действ.</v>
          </cell>
          <cell r="K262">
            <v>13</v>
          </cell>
          <cell r="L262">
            <v>6.3</v>
          </cell>
          <cell r="M262">
            <v>41</v>
          </cell>
          <cell r="N262">
            <v>37</v>
          </cell>
          <cell r="O262">
            <v>16</v>
          </cell>
          <cell r="P262">
            <v>47</v>
          </cell>
          <cell r="Q262">
            <v>24</v>
          </cell>
          <cell r="R262">
            <v>9.6999999999999993</v>
          </cell>
          <cell r="S262">
            <v>50.1</v>
          </cell>
          <cell r="T262">
            <v>37533</v>
          </cell>
          <cell r="U262" t="str">
            <v>опт</v>
          </cell>
          <cell r="W262" t="str">
            <v>Оптимизация Н-57/Э-30</v>
          </cell>
        </row>
        <row r="263">
          <cell r="B263">
            <v>2566</v>
          </cell>
          <cell r="C263">
            <v>167</v>
          </cell>
          <cell r="F263" t="str">
            <v>ПРС</v>
          </cell>
          <cell r="H263" t="str">
            <v>фон</v>
          </cell>
          <cell r="I263" t="str">
            <v>бд</v>
          </cell>
          <cell r="J263">
            <v>37389</v>
          </cell>
          <cell r="K263">
            <v>0</v>
          </cell>
          <cell r="L263">
            <v>0</v>
          </cell>
          <cell r="M263">
            <v>0</v>
          </cell>
          <cell r="N263">
            <v>33</v>
          </cell>
          <cell r="O263">
            <v>4.5999999999999996</v>
          </cell>
          <cell r="P263">
            <v>83</v>
          </cell>
          <cell r="Q263">
            <v>33</v>
          </cell>
          <cell r="R263">
            <v>4.5999999999999996</v>
          </cell>
          <cell r="S263">
            <v>82.8</v>
          </cell>
          <cell r="T263">
            <v>37550</v>
          </cell>
          <cell r="U263" t="str">
            <v>ВЦД</v>
          </cell>
          <cell r="W263" t="str">
            <v>ВЦ,ВЗ(ГЖ)сп.Э-80</v>
          </cell>
        </row>
        <row r="264">
          <cell r="B264">
            <v>2755</v>
          </cell>
          <cell r="C264">
            <v>145</v>
          </cell>
          <cell r="F264" t="str">
            <v>ПРС</v>
          </cell>
          <cell r="H264" t="str">
            <v>ЭЦН</v>
          </cell>
          <cell r="I264" t="str">
            <v>бд</v>
          </cell>
          <cell r="J264">
            <v>33968</v>
          </cell>
          <cell r="K264">
            <v>0</v>
          </cell>
          <cell r="L264">
            <v>0</v>
          </cell>
          <cell r="M264">
            <v>0</v>
          </cell>
          <cell r="N264">
            <v>30</v>
          </cell>
          <cell r="O264">
            <v>10.3</v>
          </cell>
          <cell r="P264">
            <v>58</v>
          </cell>
          <cell r="Q264">
            <v>30</v>
          </cell>
          <cell r="R264">
            <v>10.3</v>
          </cell>
          <cell r="S264">
            <v>57.6</v>
          </cell>
          <cell r="T264">
            <v>37551</v>
          </cell>
          <cell r="U264" t="str">
            <v>ВЦД</v>
          </cell>
          <cell r="W264" t="str">
            <v>в.ц.,в.з.(г/ж),Э-60</v>
          </cell>
        </row>
        <row r="265">
          <cell r="B265">
            <v>5585</v>
          </cell>
          <cell r="C265">
            <v>117</v>
          </cell>
          <cell r="F265" t="str">
            <v>ПРС</v>
          </cell>
          <cell r="H265" t="str">
            <v>ЭЦН</v>
          </cell>
          <cell r="I265" t="str">
            <v>бд</v>
          </cell>
          <cell r="J265">
            <v>35610</v>
          </cell>
          <cell r="K265">
            <v>0</v>
          </cell>
          <cell r="L265">
            <v>0</v>
          </cell>
          <cell r="M265">
            <v>0</v>
          </cell>
          <cell r="N265">
            <v>80</v>
          </cell>
          <cell r="O265">
            <v>2</v>
          </cell>
          <cell r="P265">
            <v>97</v>
          </cell>
          <cell r="Q265">
            <v>80</v>
          </cell>
          <cell r="R265">
            <v>2</v>
          </cell>
          <cell r="S265">
            <v>96.9</v>
          </cell>
          <cell r="T265">
            <v>37537</v>
          </cell>
          <cell r="U265" t="str">
            <v>БДП</v>
          </cell>
          <cell r="W265" t="str">
            <v>ВЗ(ГЖ)см.вор./Э-80</v>
          </cell>
        </row>
        <row r="266">
          <cell r="B266">
            <v>5586</v>
          </cell>
          <cell r="C266">
            <v>117</v>
          </cell>
          <cell r="F266" t="str">
            <v>ПРС</v>
          </cell>
          <cell r="H266" t="str">
            <v>ЭЦН</v>
          </cell>
          <cell r="I266" t="str">
            <v>бд</v>
          </cell>
          <cell r="J266">
            <v>35378</v>
          </cell>
          <cell r="K266">
            <v>0</v>
          </cell>
          <cell r="L266">
            <v>0</v>
          </cell>
          <cell r="M266">
            <v>0</v>
          </cell>
          <cell r="N266">
            <v>125</v>
          </cell>
          <cell r="O266">
            <v>5.0999999999999996</v>
          </cell>
          <cell r="P266">
            <v>95</v>
          </cell>
          <cell r="Q266">
            <v>125</v>
          </cell>
          <cell r="R266">
            <v>5.0999999999999996</v>
          </cell>
          <cell r="S266">
            <v>95</v>
          </cell>
          <cell r="T266">
            <v>37544</v>
          </cell>
          <cell r="U266" t="str">
            <v>БДП</v>
          </cell>
          <cell r="W266" t="str">
            <v>в.з.(г/ж), рев.Э-125</v>
          </cell>
        </row>
        <row r="267">
          <cell r="B267">
            <v>2877</v>
          </cell>
          <cell r="C267">
            <v>42</v>
          </cell>
          <cell r="F267" t="str">
            <v>ПРС</v>
          </cell>
          <cell r="H267" t="str">
            <v>ШГН</v>
          </cell>
          <cell r="I267" t="str">
            <v>бд</v>
          </cell>
          <cell r="J267">
            <v>36895</v>
          </cell>
          <cell r="K267">
            <v>0</v>
          </cell>
          <cell r="L267">
            <v>0</v>
          </cell>
          <cell r="M267">
            <v>0</v>
          </cell>
          <cell r="N267">
            <v>11</v>
          </cell>
          <cell r="O267">
            <v>0.7</v>
          </cell>
          <cell r="P267">
            <v>92</v>
          </cell>
          <cell r="Q267">
            <v>11</v>
          </cell>
          <cell r="R267">
            <v>0.7</v>
          </cell>
          <cell r="S267">
            <v>92.1</v>
          </cell>
          <cell r="T267">
            <v>37538</v>
          </cell>
          <cell r="U267" t="str">
            <v>БДП</v>
          </cell>
          <cell r="W267" t="str">
            <v>См.НВ-32/НВ-44, ВЗ(ГЖ)</v>
          </cell>
        </row>
        <row r="268">
          <cell r="B268" t="str">
            <v>5402б</v>
          </cell>
          <cell r="C268">
            <v>103</v>
          </cell>
          <cell r="F268" t="str">
            <v>ПРС</v>
          </cell>
          <cell r="H268" t="str">
            <v>ЭЦН</v>
          </cell>
          <cell r="I268" t="str">
            <v>конс.</v>
          </cell>
          <cell r="J268">
            <v>34099</v>
          </cell>
          <cell r="K268">
            <v>0</v>
          </cell>
          <cell r="L268">
            <v>0</v>
          </cell>
          <cell r="M268">
            <v>0</v>
          </cell>
          <cell r="N268">
            <v>29</v>
          </cell>
          <cell r="O268">
            <v>3.8</v>
          </cell>
          <cell r="P268">
            <v>84</v>
          </cell>
          <cell r="Q268">
            <v>29</v>
          </cell>
          <cell r="R268">
            <v>3.8</v>
          </cell>
          <cell r="S268">
            <v>83.8</v>
          </cell>
          <cell r="T268">
            <v>37550</v>
          </cell>
          <cell r="U268" t="str">
            <v>ВЦД</v>
          </cell>
          <cell r="W268" t="str">
            <v>ВЦ,ВЗ(ГЖ)сп.Э-80</v>
          </cell>
        </row>
        <row r="269">
          <cell r="B269">
            <v>5718</v>
          </cell>
          <cell r="C269" t="str">
            <v>122б</v>
          </cell>
          <cell r="F269" t="str">
            <v>ПРС</v>
          </cell>
          <cell r="H269" t="str">
            <v>ЭЦН</v>
          </cell>
          <cell r="I269" t="str">
            <v>действ.</v>
          </cell>
          <cell r="K269">
            <v>141</v>
          </cell>
          <cell r="L269">
            <v>10.3</v>
          </cell>
          <cell r="M269">
            <v>91</v>
          </cell>
          <cell r="N269">
            <v>200</v>
          </cell>
          <cell r="O269">
            <v>16.3</v>
          </cell>
          <cell r="P269">
            <v>90</v>
          </cell>
          <cell r="Q269">
            <v>59</v>
          </cell>
          <cell r="R269">
            <v>6</v>
          </cell>
          <cell r="S269">
            <v>87.4</v>
          </cell>
          <cell r="T269">
            <v>37574</v>
          </cell>
          <cell r="U269" t="str">
            <v>опт</v>
          </cell>
          <cell r="W269" t="str">
            <v>Смена Э-125/Э-200</v>
          </cell>
        </row>
        <row r="270">
          <cell r="B270">
            <v>5641</v>
          </cell>
          <cell r="C270">
            <v>126</v>
          </cell>
          <cell r="F270" t="str">
            <v>ПРС</v>
          </cell>
          <cell r="H270" t="str">
            <v>ЭЦН</v>
          </cell>
          <cell r="I270" t="str">
            <v>действ.</v>
          </cell>
          <cell r="K270">
            <v>96</v>
          </cell>
          <cell r="L270">
            <v>45.4</v>
          </cell>
          <cell r="M270">
            <v>42</v>
          </cell>
          <cell r="N270">
            <v>120</v>
          </cell>
          <cell r="O270">
            <v>54.8</v>
          </cell>
          <cell r="P270">
            <v>44</v>
          </cell>
          <cell r="Q270">
            <v>24</v>
          </cell>
          <cell r="R270">
            <v>9.3999999999999986</v>
          </cell>
          <cell r="S270">
            <v>51.6</v>
          </cell>
          <cell r="T270">
            <v>37573</v>
          </cell>
          <cell r="U270" t="str">
            <v>опт</v>
          </cell>
          <cell r="W270" t="str">
            <v>Смена Э-80/Э-125</v>
          </cell>
        </row>
        <row r="271">
          <cell r="B271">
            <v>5826</v>
          </cell>
          <cell r="C271">
            <v>167</v>
          </cell>
          <cell r="F271" t="str">
            <v>ПРС</v>
          </cell>
          <cell r="H271" t="str">
            <v>ШГН</v>
          </cell>
          <cell r="I271" t="str">
            <v>действ.</v>
          </cell>
          <cell r="K271">
            <v>39</v>
          </cell>
          <cell r="L271">
            <v>21</v>
          </cell>
          <cell r="M271">
            <v>34</v>
          </cell>
          <cell r="N271">
            <v>50.3</v>
          </cell>
          <cell r="O271">
            <v>27.1</v>
          </cell>
          <cell r="P271">
            <v>34</v>
          </cell>
          <cell r="Q271">
            <v>11.299999999999997</v>
          </cell>
          <cell r="R271">
            <v>6.1000000000000014</v>
          </cell>
          <cell r="S271">
            <v>33.4</v>
          </cell>
          <cell r="T271">
            <v>37843</v>
          </cell>
          <cell r="U271" t="str">
            <v>опт</v>
          </cell>
          <cell r="W271" t="str">
            <v>Оптимизация Э-30/50</v>
          </cell>
        </row>
        <row r="272">
          <cell r="B272">
            <v>5690</v>
          </cell>
          <cell r="C272" t="str">
            <v>122б</v>
          </cell>
          <cell r="F272" t="str">
            <v>ПРС</v>
          </cell>
          <cell r="H272" t="str">
            <v>ЭЦН</v>
          </cell>
          <cell r="I272" t="str">
            <v>бдт</v>
          </cell>
          <cell r="J272">
            <v>37523</v>
          </cell>
          <cell r="K272">
            <v>0</v>
          </cell>
          <cell r="L272">
            <v>0</v>
          </cell>
          <cell r="M272">
            <v>0</v>
          </cell>
          <cell r="N272">
            <v>30</v>
          </cell>
          <cell r="O272">
            <v>5.0999999999999996</v>
          </cell>
          <cell r="P272">
            <v>79</v>
          </cell>
          <cell r="Q272">
            <v>30</v>
          </cell>
          <cell r="R272">
            <v>5.0999999999999996</v>
          </cell>
          <cell r="S272">
            <v>79</v>
          </cell>
          <cell r="T272">
            <v>37577</v>
          </cell>
          <cell r="U272" t="str">
            <v>бдп</v>
          </cell>
          <cell r="W272" t="str">
            <v>См.Э-50/Э-30</v>
          </cell>
        </row>
        <row r="273">
          <cell r="B273">
            <v>5253</v>
          </cell>
          <cell r="C273">
            <v>138</v>
          </cell>
          <cell r="F273" t="str">
            <v>ПРС</v>
          </cell>
          <cell r="H273" t="str">
            <v>ЭЦН</v>
          </cell>
          <cell r="I273" t="str">
            <v>конс.</v>
          </cell>
          <cell r="J273">
            <v>34881</v>
          </cell>
          <cell r="K273">
            <v>0</v>
          </cell>
          <cell r="L273">
            <v>0</v>
          </cell>
          <cell r="M273">
            <v>0</v>
          </cell>
          <cell r="N273">
            <v>48</v>
          </cell>
          <cell r="O273">
            <v>6.2</v>
          </cell>
          <cell r="P273">
            <v>84.2</v>
          </cell>
          <cell r="Q273">
            <v>48</v>
          </cell>
          <cell r="R273">
            <v>6.2</v>
          </cell>
          <cell r="S273">
            <v>84.1</v>
          </cell>
          <cell r="T273">
            <v>37584</v>
          </cell>
          <cell r="U273" t="str">
            <v>бдп</v>
          </cell>
          <cell r="W273" t="str">
            <v>Смена вор./Э-50</v>
          </cell>
        </row>
        <row r="274">
          <cell r="B274" t="str">
            <v>11024б</v>
          </cell>
          <cell r="C274" t="str">
            <v>97б</v>
          </cell>
          <cell r="F274" t="str">
            <v>ПРС</v>
          </cell>
          <cell r="H274" t="str">
            <v>ЭЦН</v>
          </cell>
          <cell r="I274" t="str">
            <v>бд</v>
          </cell>
          <cell r="J274">
            <v>35121</v>
          </cell>
          <cell r="K274">
            <v>0</v>
          </cell>
          <cell r="L274">
            <v>0</v>
          </cell>
          <cell r="M274">
            <v>0</v>
          </cell>
          <cell r="N274">
            <v>50</v>
          </cell>
          <cell r="O274">
            <v>4.0999999999999996</v>
          </cell>
          <cell r="P274">
            <v>90</v>
          </cell>
          <cell r="Q274">
            <v>50</v>
          </cell>
          <cell r="R274">
            <v>4.0999999999999996</v>
          </cell>
          <cell r="S274">
            <v>90</v>
          </cell>
          <cell r="T274">
            <v>37706</v>
          </cell>
          <cell r="U274" t="str">
            <v>ВЦД</v>
          </cell>
          <cell r="W274" t="str">
            <v>ВЦ,ВЗ ГЖ,сп Э-50</v>
          </cell>
        </row>
        <row r="276">
          <cell r="W276" t="str">
            <v>КРС</v>
          </cell>
        </row>
        <row r="277">
          <cell r="B277">
            <v>2629</v>
          </cell>
          <cell r="C277" t="str">
            <v>157б</v>
          </cell>
          <cell r="F277" t="str">
            <v>ЛРС</v>
          </cell>
          <cell r="H277" t="str">
            <v>ШГН</v>
          </cell>
          <cell r="I277" t="str">
            <v>дающая</v>
          </cell>
          <cell r="J277">
            <v>34883</v>
          </cell>
          <cell r="K277">
            <v>9</v>
          </cell>
          <cell r="L277">
            <v>7</v>
          </cell>
          <cell r="M277">
            <v>4</v>
          </cell>
          <cell r="T277">
            <v>37832</v>
          </cell>
          <cell r="U277" t="str">
            <v>ГРП</v>
          </cell>
          <cell r="W277" t="str">
            <v>ПП ЮК-10,ГРП ЮК-10,осв.</v>
          </cell>
        </row>
        <row r="278">
          <cell r="B278">
            <v>5594</v>
          </cell>
          <cell r="C278">
            <v>119</v>
          </cell>
          <cell r="F278" t="str">
            <v>КРС</v>
          </cell>
          <cell r="H278" t="str">
            <v>ЭДН</v>
          </cell>
          <cell r="I278" t="str">
            <v>бд</v>
          </cell>
          <cell r="J278">
            <v>37201</v>
          </cell>
          <cell r="K278">
            <v>0</v>
          </cell>
          <cell r="L278">
            <v>0</v>
          </cell>
          <cell r="M278">
            <v>0</v>
          </cell>
          <cell r="T278">
            <v>37812</v>
          </cell>
          <cell r="U278" t="str">
            <v>ВЦ</v>
          </cell>
          <cell r="W278" t="str">
            <v>ПП ЮК-10,сп.Э-50</v>
          </cell>
        </row>
        <row r="279">
          <cell r="B279">
            <v>3870</v>
          </cell>
          <cell r="C279">
            <v>197</v>
          </cell>
          <cell r="F279" t="str">
            <v>ПРС</v>
          </cell>
          <cell r="H279" t="str">
            <v>Ф/Э</v>
          </cell>
          <cell r="I279" t="str">
            <v>конс.</v>
          </cell>
          <cell r="J279">
            <v>34883</v>
          </cell>
          <cell r="K279">
            <v>0</v>
          </cell>
          <cell r="L279">
            <v>0</v>
          </cell>
          <cell r="M279">
            <v>0</v>
          </cell>
          <cell r="N279">
            <v>80</v>
          </cell>
          <cell r="O279">
            <v>5.2</v>
          </cell>
          <cell r="P279">
            <v>92</v>
          </cell>
          <cell r="Q279">
            <v>80</v>
          </cell>
          <cell r="R279">
            <v>5.2</v>
          </cell>
          <cell r="S279">
            <v>92</v>
          </cell>
          <cell r="T279">
            <v>37810</v>
          </cell>
          <cell r="U279" t="str">
            <v>ВЦД</v>
          </cell>
          <cell r="W279" t="str">
            <v>ВЦ,смЭ/Э-80</v>
          </cell>
        </row>
        <row r="280">
          <cell r="B280">
            <v>3103</v>
          </cell>
          <cell r="C280">
            <v>55</v>
          </cell>
          <cell r="F280" t="str">
            <v>ПРС</v>
          </cell>
          <cell r="H280" t="str">
            <v>Ф/Э</v>
          </cell>
          <cell r="I280" t="str">
            <v>конс.</v>
          </cell>
          <cell r="J280">
            <v>33970</v>
          </cell>
          <cell r="K280">
            <v>0</v>
          </cell>
          <cell r="L280">
            <v>0</v>
          </cell>
          <cell r="M280">
            <v>0</v>
          </cell>
          <cell r="N280">
            <v>50</v>
          </cell>
          <cell r="O280">
            <v>4.0999999999999996</v>
          </cell>
          <cell r="P280">
            <v>90</v>
          </cell>
          <cell r="Q280">
            <v>50</v>
          </cell>
          <cell r="R280">
            <v>4.0999999999999996</v>
          </cell>
          <cell r="S280">
            <v>90</v>
          </cell>
          <cell r="T280">
            <v>37835</v>
          </cell>
          <cell r="U280" t="str">
            <v>ВЦД</v>
          </cell>
          <cell r="W280" t="str">
            <v>ВЦ,смЭ/Э-50</v>
          </cell>
        </row>
        <row r="281">
          <cell r="B281">
            <v>3102</v>
          </cell>
          <cell r="C281">
            <v>55</v>
          </cell>
          <cell r="F281" t="str">
            <v>ПРС</v>
          </cell>
          <cell r="H281" t="str">
            <v>фон</v>
          </cell>
          <cell r="I281" t="str">
            <v>конс.</v>
          </cell>
          <cell r="J281">
            <v>34335</v>
          </cell>
          <cell r="K281">
            <v>0</v>
          </cell>
          <cell r="L281">
            <v>0</v>
          </cell>
          <cell r="M281">
            <v>0</v>
          </cell>
          <cell r="N281">
            <v>50</v>
          </cell>
          <cell r="O281">
            <v>4.0999999999999996</v>
          </cell>
          <cell r="P281">
            <v>90</v>
          </cell>
          <cell r="Q281">
            <v>50</v>
          </cell>
          <cell r="R281">
            <v>4.0999999999999996</v>
          </cell>
          <cell r="S281">
            <v>90</v>
          </cell>
          <cell r="T281">
            <v>37879</v>
          </cell>
          <cell r="U281" t="str">
            <v>ВЦД</v>
          </cell>
          <cell r="W281" t="str">
            <v>ВЦ "Элетропрогрев"</v>
          </cell>
        </row>
        <row r="282">
          <cell r="B282">
            <v>11026</v>
          </cell>
          <cell r="C282" t="str">
            <v>96б</v>
          </cell>
          <cell r="F282" t="str">
            <v>ПРС</v>
          </cell>
          <cell r="H282" t="str">
            <v>фонт</v>
          </cell>
          <cell r="I282" t="str">
            <v>бд</v>
          </cell>
          <cell r="J282">
            <v>34390</v>
          </cell>
          <cell r="K282">
            <v>0</v>
          </cell>
          <cell r="L282">
            <v>0</v>
          </cell>
          <cell r="M282">
            <v>0</v>
          </cell>
          <cell r="N282">
            <v>50</v>
          </cell>
          <cell r="O282">
            <v>7.3</v>
          </cell>
          <cell r="P282">
            <v>90</v>
          </cell>
          <cell r="Q282">
            <v>50</v>
          </cell>
          <cell r="R282">
            <v>4.0999999999999996</v>
          </cell>
          <cell r="S282">
            <v>90</v>
          </cell>
          <cell r="T282">
            <v>37812</v>
          </cell>
          <cell r="U282" t="str">
            <v>ВЦД</v>
          </cell>
          <cell r="W282" t="str">
            <v>ВЦ,см.вор/Э-50</v>
          </cell>
        </row>
        <row r="283">
          <cell r="B283">
            <v>2614</v>
          </cell>
          <cell r="C283">
            <v>157</v>
          </cell>
          <cell r="F283" t="str">
            <v>КРС</v>
          </cell>
          <cell r="H283" t="str">
            <v>ШГН</v>
          </cell>
          <cell r="I283" t="str">
            <v>конс.</v>
          </cell>
          <cell r="J283">
            <v>33786</v>
          </cell>
          <cell r="K283">
            <v>0</v>
          </cell>
          <cell r="L283">
            <v>0</v>
          </cell>
          <cell r="M283">
            <v>0</v>
          </cell>
          <cell r="N283">
            <v>30</v>
          </cell>
          <cell r="O283">
            <v>11</v>
          </cell>
          <cell r="P283">
            <v>55</v>
          </cell>
          <cell r="Q283">
            <v>30</v>
          </cell>
          <cell r="R283">
            <v>11</v>
          </cell>
          <cell r="S283">
            <v>55</v>
          </cell>
          <cell r="T283">
            <v>37823</v>
          </cell>
          <cell r="U283" t="str">
            <v>ВВ</v>
          </cell>
          <cell r="W283" t="str">
            <v>ДП ЮК-11,ПП ЮК-10,ГИС-2</v>
          </cell>
        </row>
        <row r="284">
          <cell r="B284">
            <v>5648</v>
          </cell>
          <cell r="C284">
            <v>125</v>
          </cell>
          <cell r="F284" t="str">
            <v>КРС</v>
          </cell>
          <cell r="H284" t="str">
            <v>Ф/Ш</v>
          </cell>
          <cell r="I284" t="str">
            <v>конс.</v>
          </cell>
          <cell r="J284">
            <v>33786</v>
          </cell>
          <cell r="K284">
            <v>0</v>
          </cell>
          <cell r="L284">
            <v>0</v>
          </cell>
          <cell r="M284">
            <v>0</v>
          </cell>
          <cell r="N284">
            <v>100</v>
          </cell>
          <cell r="O284">
            <v>32.6</v>
          </cell>
          <cell r="P284">
            <v>60</v>
          </cell>
          <cell r="Q284">
            <v>100</v>
          </cell>
          <cell r="R284">
            <v>32.6</v>
          </cell>
          <cell r="S284">
            <v>60</v>
          </cell>
          <cell r="T284">
            <v>37823</v>
          </cell>
          <cell r="U284" t="str">
            <v>ГРП</v>
          </cell>
          <cell r="W284" t="str">
            <v>ВЦ,ГИС-2,,подг.к ГРП ЮК-10</v>
          </cell>
        </row>
        <row r="285">
          <cell r="B285">
            <v>5440</v>
          </cell>
          <cell r="C285">
            <v>108</v>
          </cell>
          <cell r="F285" t="str">
            <v>КРС</v>
          </cell>
          <cell r="H285" t="str">
            <v>ЭЦН</v>
          </cell>
          <cell r="I285" t="str">
            <v>бд</v>
          </cell>
          <cell r="J285">
            <v>34365</v>
          </cell>
          <cell r="K285">
            <v>0</v>
          </cell>
          <cell r="L285">
            <v>0</v>
          </cell>
          <cell r="M285">
            <v>0</v>
          </cell>
          <cell r="N285">
            <v>30</v>
          </cell>
          <cell r="O285">
            <v>7.3</v>
          </cell>
          <cell r="P285">
            <v>70</v>
          </cell>
          <cell r="Q285">
            <v>30</v>
          </cell>
          <cell r="R285">
            <v>7.3</v>
          </cell>
          <cell r="S285">
            <v>70</v>
          </cell>
          <cell r="T285">
            <v>37825</v>
          </cell>
          <cell r="U285" t="str">
            <v>ВЦ</v>
          </cell>
          <cell r="W285" t="str">
            <v>ВЦ,ГИС-2,ПП ЮК-10</v>
          </cell>
        </row>
        <row r="286">
          <cell r="B286">
            <v>5443</v>
          </cell>
          <cell r="C286">
            <v>108</v>
          </cell>
          <cell r="F286" t="str">
            <v>КРС</v>
          </cell>
          <cell r="H286" t="str">
            <v>ШГН</v>
          </cell>
          <cell r="I286" t="str">
            <v>бд</v>
          </cell>
          <cell r="J286">
            <v>35097</v>
          </cell>
          <cell r="K286">
            <v>0</v>
          </cell>
          <cell r="L286">
            <v>0</v>
          </cell>
          <cell r="M286">
            <v>0</v>
          </cell>
          <cell r="N286">
            <v>50</v>
          </cell>
          <cell r="O286">
            <v>9</v>
          </cell>
          <cell r="P286">
            <v>78</v>
          </cell>
          <cell r="Q286">
            <v>50</v>
          </cell>
          <cell r="R286">
            <v>9</v>
          </cell>
          <cell r="S286">
            <v>78</v>
          </cell>
          <cell r="T286">
            <v>37832</v>
          </cell>
          <cell r="U286" t="str">
            <v>ЛА</v>
          </cell>
          <cell r="W286" t="str">
            <v>ВЦ,ВЗ, ПП ЮК-10,сп.ЭЦН</v>
          </cell>
        </row>
        <row r="287">
          <cell r="B287">
            <v>5579</v>
          </cell>
          <cell r="C287">
            <v>115</v>
          </cell>
          <cell r="F287" t="str">
            <v>КРС</v>
          </cell>
          <cell r="H287" t="str">
            <v>Ф/Э</v>
          </cell>
          <cell r="I287" t="str">
            <v>конс.</v>
          </cell>
          <cell r="J287">
            <v>34883</v>
          </cell>
          <cell r="K287">
            <v>0</v>
          </cell>
          <cell r="L287">
            <v>0</v>
          </cell>
          <cell r="M287">
            <v>0</v>
          </cell>
          <cell r="N287">
            <v>50</v>
          </cell>
          <cell r="O287">
            <v>20.399999999999999</v>
          </cell>
          <cell r="P287">
            <v>50</v>
          </cell>
          <cell r="Q287">
            <v>50</v>
          </cell>
          <cell r="R287">
            <v>20.399999999999999</v>
          </cell>
          <cell r="S287">
            <v>50</v>
          </cell>
          <cell r="T287">
            <v>37813</v>
          </cell>
          <cell r="U287" t="str">
            <v>ГРП</v>
          </cell>
          <cell r="W287" t="str">
            <v>ВЦ,ВЗ,ИР ЮК-10,повт.ГРП ЮК-2,осв.</v>
          </cell>
        </row>
        <row r="288">
          <cell r="B288" t="str">
            <v>5484б</v>
          </cell>
          <cell r="C288">
            <v>115</v>
          </cell>
          <cell r="F288" t="str">
            <v>КРС</v>
          </cell>
          <cell r="H288" t="str">
            <v>ЭЦН</v>
          </cell>
          <cell r="I288" t="str">
            <v>дающая</v>
          </cell>
          <cell r="J288" t="e">
            <v>#REF!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37814</v>
          </cell>
          <cell r="U288" t="str">
            <v>нг</v>
          </cell>
          <cell r="W288" t="str">
            <v>перевод в ППД</v>
          </cell>
        </row>
        <row r="289">
          <cell r="B289">
            <v>5563</v>
          </cell>
          <cell r="C289">
            <v>119</v>
          </cell>
          <cell r="F289" t="str">
            <v>КРС</v>
          </cell>
          <cell r="H289" t="str">
            <v>ЭЦН</v>
          </cell>
          <cell r="I289" t="str">
            <v>бд</v>
          </cell>
          <cell r="J289">
            <v>36418</v>
          </cell>
          <cell r="K289">
            <v>0</v>
          </cell>
          <cell r="L289">
            <v>0</v>
          </cell>
          <cell r="M289">
            <v>0</v>
          </cell>
          <cell r="N289">
            <v>50</v>
          </cell>
          <cell r="O289">
            <v>6.1</v>
          </cell>
          <cell r="P289">
            <v>85</v>
          </cell>
          <cell r="Q289">
            <v>50</v>
          </cell>
          <cell r="R289">
            <v>6.1</v>
          </cell>
          <cell r="S289">
            <v>85</v>
          </cell>
          <cell r="T289">
            <v>37829</v>
          </cell>
          <cell r="U289" t="str">
            <v>ЛА</v>
          </cell>
          <cell r="W289" t="str">
            <v>Изв.ЭЦН,ПП ЮК-10</v>
          </cell>
        </row>
        <row r="290">
          <cell r="B290">
            <v>5469</v>
          </cell>
          <cell r="C290">
            <v>108</v>
          </cell>
          <cell r="F290" t="str">
            <v>КРС</v>
          </cell>
          <cell r="H290" t="str">
            <v>Ф/Э</v>
          </cell>
          <cell r="I290" t="str">
            <v>бд</v>
          </cell>
          <cell r="J290">
            <v>34303</v>
          </cell>
          <cell r="K290">
            <v>0</v>
          </cell>
          <cell r="L290">
            <v>0</v>
          </cell>
          <cell r="M290">
            <v>0</v>
          </cell>
          <cell r="N290">
            <v>50</v>
          </cell>
          <cell r="O290">
            <v>8.1999999999999993</v>
          </cell>
          <cell r="P290">
            <v>80</v>
          </cell>
          <cell r="Q290">
            <v>50</v>
          </cell>
          <cell r="R290">
            <v>8.1999999999999993</v>
          </cell>
          <cell r="S290">
            <v>80</v>
          </cell>
          <cell r="T290">
            <v>37832</v>
          </cell>
          <cell r="U290" t="str">
            <v>ОВП</v>
          </cell>
          <cell r="W290" t="str">
            <v>ВЦ,ИР ЮК-11,ГИС-2,ПП ЮК-10</v>
          </cell>
        </row>
        <row r="291">
          <cell r="B291">
            <v>5646</v>
          </cell>
          <cell r="C291">
            <v>125</v>
          </cell>
          <cell r="F291" t="str">
            <v>КРС</v>
          </cell>
          <cell r="H291" t="str">
            <v>ШГН</v>
          </cell>
          <cell r="I291" t="str">
            <v>бд</v>
          </cell>
          <cell r="J291">
            <v>36933</v>
          </cell>
          <cell r="K291">
            <v>0</v>
          </cell>
          <cell r="L291">
            <v>0</v>
          </cell>
          <cell r="M291">
            <v>0</v>
          </cell>
          <cell r="N291">
            <v>40</v>
          </cell>
          <cell r="O291">
            <v>28.7</v>
          </cell>
          <cell r="P291">
            <v>12</v>
          </cell>
          <cell r="Q291">
            <v>40</v>
          </cell>
          <cell r="R291">
            <v>28.7</v>
          </cell>
          <cell r="S291">
            <v>12</v>
          </cell>
          <cell r="T291">
            <v>37816</v>
          </cell>
          <cell r="U291" t="str">
            <v>ГРП</v>
          </cell>
          <cell r="W291" t="str">
            <v>ВЦ,ГИС-2,подг.к ГРП,ЮК-10,осв.</v>
          </cell>
        </row>
        <row r="292">
          <cell r="B292">
            <v>2925</v>
          </cell>
          <cell r="C292">
            <v>132</v>
          </cell>
          <cell r="F292" t="str">
            <v>КРС</v>
          </cell>
          <cell r="H292" t="str">
            <v>фон</v>
          </cell>
          <cell r="I292" t="str">
            <v>конс.</v>
          </cell>
          <cell r="J292">
            <v>34271</v>
          </cell>
          <cell r="K292">
            <v>0</v>
          </cell>
          <cell r="L292">
            <v>0</v>
          </cell>
          <cell r="M292">
            <v>0</v>
          </cell>
          <cell r="N292">
            <v>30</v>
          </cell>
          <cell r="O292">
            <v>7.3</v>
          </cell>
          <cell r="P292">
            <v>70</v>
          </cell>
          <cell r="Q292">
            <v>30</v>
          </cell>
          <cell r="R292">
            <v>7.3</v>
          </cell>
          <cell r="S292">
            <v>70</v>
          </cell>
          <cell r="T292">
            <v>37807</v>
          </cell>
          <cell r="U292" t="str">
            <v>ВВ</v>
          </cell>
          <cell r="W292" t="str">
            <v>ИР ЮК-10,ОПР</v>
          </cell>
        </row>
        <row r="293">
          <cell r="B293">
            <v>5242</v>
          </cell>
          <cell r="C293">
            <v>134</v>
          </cell>
          <cell r="F293" t="str">
            <v>КРС</v>
          </cell>
          <cell r="H293" t="str">
            <v>нагнет.</v>
          </cell>
          <cell r="I293" t="str">
            <v>под закачкой</v>
          </cell>
          <cell r="J293" t="e">
            <v>#REF!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37811</v>
          </cell>
          <cell r="U293" t="str">
            <v>нг</v>
          </cell>
          <cell r="W293" t="str">
            <v>Ревизия пакера ГИС-3</v>
          </cell>
        </row>
        <row r="294">
          <cell r="B294">
            <v>5267</v>
          </cell>
          <cell r="C294">
            <v>134</v>
          </cell>
          <cell r="F294" t="str">
            <v>КРС</v>
          </cell>
          <cell r="H294" t="str">
            <v>ШГН</v>
          </cell>
          <cell r="I294" t="str">
            <v>простой</v>
          </cell>
          <cell r="J294">
            <v>37798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37821</v>
          </cell>
          <cell r="U294" t="str">
            <v>нг</v>
          </cell>
          <cell r="W294" t="str">
            <v>перевод в ППД</v>
          </cell>
        </row>
        <row r="295">
          <cell r="B295">
            <v>2716</v>
          </cell>
          <cell r="C295">
            <v>165</v>
          </cell>
          <cell r="F295" t="str">
            <v>КРС</v>
          </cell>
          <cell r="H295" t="str">
            <v>ШГН</v>
          </cell>
          <cell r="I295" t="str">
            <v>бд</v>
          </cell>
          <cell r="J295">
            <v>37217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50</v>
          </cell>
          <cell r="T295">
            <v>37824</v>
          </cell>
          <cell r="U295" t="str">
            <v>ВВ</v>
          </cell>
          <cell r="W295" t="str">
            <v>ВЦ,ДП ЮК-11,ПП ЮК-10,ГИС-2</v>
          </cell>
        </row>
        <row r="296">
          <cell r="B296">
            <v>5473</v>
          </cell>
          <cell r="C296">
            <v>110</v>
          </cell>
          <cell r="F296" t="str">
            <v>КРС</v>
          </cell>
          <cell r="H296" t="str">
            <v>ЭЦН</v>
          </cell>
          <cell r="I296" t="str">
            <v>конс.</v>
          </cell>
          <cell r="J296">
            <v>36014</v>
          </cell>
          <cell r="K296">
            <v>0</v>
          </cell>
          <cell r="L296">
            <v>0</v>
          </cell>
          <cell r="M296">
            <v>0</v>
          </cell>
          <cell r="N296">
            <v>80</v>
          </cell>
          <cell r="O296">
            <v>9.1</v>
          </cell>
          <cell r="P296">
            <v>86</v>
          </cell>
          <cell r="Q296">
            <v>80</v>
          </cell>
          <cell r="R296">
            <v>9.1</v>
          </cell>
          <cell r="S296">
            <v>86</v>
          </cell>
          <cell r="T296">
            <v>37821</v>
          </cell>
          <cell r="U296" t="str">
            <v>ВЦ</v>
          </cell>
          <cell r="W296" t="str">
            <v>ВЦ,ГИС-2,ПП ЮК-10</v>
          </cell>
        </row>
        <row r="298">
          <cell r="B298">
            <v>2881</v>
          </cell>
          <cell r="C298">
            <v>127</v>
          </cell>
          <cell r="F298" t="str">
            <v>УПНП</v>
          </cell>
          <cell r="G298">
            <v>280</v>
          </cell>
          <cell r="H298" t="str">
            <v>ЭЦН</v>
          </cell>
          <cell r="I298" t="str">
            <v>конс.</v>
          </cell>
          <cell r="J298">
            <v>35677</v>
          </cell>
          <cell r="K298">
            <v>0</v>
          </cell>
          <cell r="L298">
            <v>0</v>
          </cell>
          <cell r="M298">
            <v>0</v>
          </cell>
          <cell r="N298">
            <v>52</v>
          </cell>
          <cell r="O298">
            <v>8.1</v>
          </cell>
          <cell r="P298">
            <v>81</v>
          </cell>
          <cell r="Q298">
            <v>52</v>
          </cell>
          <cell r="R298">
            <v>8.1</v>
          </cell>
          <cell r="S298">
            <v>80.8</v>
          </cell>
          <cell r="T298">
            <v>37578</v>
          </cell>
          <cell r="U298" t="str">
            <v>ОВП</v>
          </cell>
          <cell r="W298" t="str">
            <v>ОТСК,РИР ЮК-10,ПП,ДП</v>
          </cell>
        </row>
        <row r="299">
          <cell r="B299">
            <v>5651</v>
          </cell>
          <cell r="C299">
            <v>124</v>
          </cell>
          <cell r="F299" t="str">
            <v>УПНП</v>
          </cell>
          <cell r="G299">
            <v>260</v>
          </cell>
          <cell r="H299" t="str">
            <v>ЭЦН</v>
          </cell>
          <cell r="I299" t="str">
            <v>конс.</v>
          </cell>
          <cell r="J299">
            <v>35433</v>
          </cell>
          <cell r="K299">
            <v>0</v>
          </cell>
          <cell r="L299">
            <v>0</v>
          </cell>
          <cell r="M299">
            <v>0</v>
          </cell>
          <cell r="N299">
            <v>65</v>
          </cell>
          <cell r="O299">
            <v>23.3</v>
          </cell>
          <cell r="P299">
            <v>56</v>
          </cell>
          <cell r="Q299">
            <v>65</v>
          </cell>
          <cell r="R299">
            <v>23.3</v>
          </cell>
          <cell r="S299">
            <v>55.7</v>
          </cell>
          <cell r="T299">
            <v>37572</v>
          </cell>
          <cell r="U299" t="str">
            <v>ОВП</v>
          </cell>
          <cell r="W299" t="str">
            <v>ВЦ,ГИС,РИР (ЗКЦ ЮК-11),ПП</v>
          </cell>
        </row>
        <row r="300">
          <cell r="B300">
            <v>5241</v>
          </cell>
          <cell r="C300">
            <v>134</v>
          </cell>
          <cell r="D300">
            <v>6</v>
          </cell>
          <cell r="E300">
            <v>60</v>
          </cell>
          <cell r="F300" t="str">
            <v>УПНПиКРС</v>
          </cell>
          <cell r="G300">
            <v>258</v>
          </cell>
          <cell r="H300" t="str">
            <v>ЭЦН</v>
          </cell>
          <cell r="I300" t="str">
            <v>бд</v>
          </cell>
          <cell r="J300">
            <v>34547</v>
          </cell>
          <cell r="K300">
            <v>21</v>
          </cell>
          <cell r="L300">
            <v>0.2</v>
          </cell>
          <cell r="M300">
            <v>99</v>
          </cell>
          <cell r="N300">
            <v>6</v>
          </cell>
          <cell r="O300">
            <v>3.7</v>
          </cell>
          <cell r="P300">
            <v>25</v>
          </cell>
          <cell r="Q300">
            <v>6</v>
          </cell>
          <cell r="R300">
            <v>3.7</v>
          </cell>
          <cell r="S300">
            <v>30</v>
          </cell>
          <cell r="T300">
            <v>37690</v>
          </cell>
          <cell r="U300" t="str">
            <v>бдп</v>
          </cell>
          <cell r="V300">
            <v>2</v>
          </cell>
          <cell r="W300" t="str">
            <v xml:space="preserve">ВЦ, ГИС-2 ( источ. обвод.), при подтверждении воды и герм. э/колонны  </v>
          </cell>
          <cell r="X300" t="str">
            <v>ЭП выполнен, ЭЦН с КРБК на забое</v>
          </cell>
        </row>
        <row r="301">
          <cell r="B301">
            <v>5241</v>
          </cell>
          <cell r="C301">
            <v>134</v>
          </cell>
          <cell r="D301">
            <v>6</v>
          </cell>
          <cell r="E301">
            <v>60</v>
          </cell>
          <cell r="F301" t="str">
            <v>УПНПиКРС</v>
          </cell>
          <cell r="G301">
            <v>258</v>
          </cell>
          <cell r="H301" t="str">
            <v>ЭЦН</v>
          </cell>
          <cell r="I301" t="str">
            <v>бд</v>
          </cell>
          <cell r="J301">
            <v>34547</v>
          </cell>
          <cell r="K301">
            <v>21</v>
          </cell>
          <cell r="L301">
            <v>0.2</v>
          </cell>
          <cell r="M301">
            <v>99</v>
          </cell>
          <cell r="N301">
            <v>30</v>
          </cell>
          <cell r="O301">
            <v>12</v>
          </cell>
          <cell r="P301">
            <v>51</v>
          </cell>
          <cell r="Q301">
            <v>30</v>
          </cell>
          <cell r="R301">
            <v>12</v>
          </cell>
          <cell r="S301">
            <v>50.6</v>
          </cell>
          <cell r="T301">
            <v>37465</v>
          </cell>
          <cell r="U301" t="str">
            <v>ГРП</v>
          </cell>
          <cell r="V301">
            <v>2</v>
          </cell>
          <cell r="W301" t="str">
            <v>СО-каротаж, ПР к ГРП, ГРП ЮК-2, осв.</v>
          </cell>
          <cell r="X301" t="str">
            <v>ЭП выполнен, ЭЦН с КРБК на забое</v>
          </cell>
        </row>
        <row r="302">
          <cell r="B302">
            <v>2790</v>
          </cell>
          <cell r="C302">
            <v>144</v>
          </cell>
          <cell r="D302">
            <v>3</v>
          </cell>
          <cell r="E302">
            <v>30</v>
          </cell>
          <cell r="F302" t="str">
            <v>УПНПиКРС</v>
          </cell>
          <cell r="G302">
            <v>270</v>
          </cell>
          <cell r="H302" t="str">
            <v>нагнет.</v>
          </cell>
          <cell r="I302" t="str">
            <v>действ.</v>
          </cell>
          <cell r="J302">
            <v>37421</v>
          </cell>
          <cell r="K302">
            <v>150</v>
          </cell>
          <cell r="N302">
            <v>150</v>
          </cell>
          <cell r="Q302">
            <v>150</v>
          </cell>
          <cell r="T302">
            <v>37463</v>
          </cell>
          <cell r="U302" t="str">
            <v>нг</v>
          </cell>
          <cell r="W302" t="str">
            <v>Ревизия пакера</v>
          </cell>
        </row>
        <row r="303">
          <cell r="B303">
            <v>5290</v>
          </cell>
          <cell r="C303">
            <v>133</v>
          </cell>
          <cell r="D303">
            <v>4</v>
          </cell>
          <cell r="E303">
            <v>40</v>
          </cell>
          <cell r="F303" t="str">
            <v>УПНПиКРС</v>
          </cell>
          <cell r="H303" t="str">
            <v>ШГН</v>
          </cell>
          <cell r="I303" t="str">
            <v>бд</v>
          </cell>
          <cell r="N303">
            <v>65</v>
          </cell>
          <cell r="O303">
            <v>37.1</v>
          </cell>
          <cell r="P303">
            <v>30</v>
          </cell>
          <cell r="Q303">
            <v>65</v>
          </cell>
          <cell r="R303">
            <v>37.1</v>
          </cell>
          <cell r="S303">
            <v>29.5</v>
          </cell>
          <cell r="T303">
            <v>37455</v>
          </cell>
          <cell r="U303" t="str">
            <v>ГРП</v>
          </cell>
          <cell r="W303" t="str">
            <v>ВЦ, РИР ЮК-10, ПР к ГРП, ГРП ЮК-2, осв.</v>
          </cell>
        </row>
        <row r="304">
          <cell r="B304">
            <v>5483</v>
          </cell>
          <cell r="C304">
            <v>115</v>
          </cell>
          <cell r="D304">
            <v>4</v>
          </cell>
          <cell r="E304">
            <v>41</v>
          </cell>
          <cell r="F304" t="str">
            <v>УПНПиКРС</v>
          </cell>
          <cell r="G304">
            <v>250</v>
          </cell>
          <cell r="H304" t="str">
            <v>ЭЦН</v>
          </cell>
          <cell r="I304" t="str">
            <v>действ.</v>
          </cell>
          <cell r="J304">
            <v>34274</v>
          </cell>
          <cell r="K304">
            <v>20</v>
          </cell>
          <cell r="L304">
            <v>13.3</v>
          </cell>
          <cell r="M304">
            <v>18.2</v>
          </cell>
          <cell r="N304">
            <v>47</v>
          </cell>
          <cell r="O304">
            <v>33.700000000000003</v>
          </cell>
          <cell r="P304">
            <v>12</v>
          </cell>
          <cell r="Q304">
            <v>27</v>
          </cell>
          <cell r="R304">
            <v>20.400000000000002</v>
          </cell>
          <cell r="S304">
            <v>6.7</v>
          </cell>
          <cell r="T304">
            <v>37445</v>
          </cell>
          <cell r="U304" t="str">
            <v>опт</v>
          </cell>
          <cell r="V304">
            <v>3</v>
          </cell>
          <cell r="W304" t="str">
            <v>Подъём пакера , осв.после ГРП, сп.Э-50</v>
          </cell>
        </row>
        <row r="305">
          <cell r="B305">
            <v>2979</v>
          </cell>
          <cell r="C305">
            <v>50</v>
          </cell>
          <cell r="D305">
            <v>3</v>
          </cell>
          <cell r="E305">
            <v>30</v>
          </cell>
          <cell r="F305" t="str">
            <v>УПНПиКРС</v>
          </cell>
          <cell r="G305">
            <v>240</v>
          </cell>
          <cell r="H305" t="str">
            <v>ЭЦН</v>
          </cell>
          <cell r="I305" t="str">
            <v>бд</v>
          </cell>
          <cell r="J305">
            <v>37421</v>
          </cell>
          <cell r="K305">
            <v>44</v>
          </cell>
          <cell r="L305">
            <v>24.7</v>
          </cell>
          <cell r="M305">
            <v>31</v>
          </cell>
          <cell r="N305">
            <v>40</v>
          </cell>
          <cell r="O305">
            <v>18.600000000000001</v>
          </cell>
          <cell r="P305">
            <v>43</v>
          </cell>
          <cell r="Q305">
            <v>40</v>
          </cell>
          <cell r="R305">
            <v>18.600000000000001</v>
          </cell>
          <cell r="S305">
            <v>42.6</v>
          </cell>
          <cell r="T305">
            <v>37439</v>
          </cell>
          <cell r="U305" t="str">
            <v>ЛА</v>
          </cell>
          <cell r="V305">
            <v>2</v>
          </cell>
          <cell r="W305" t="str">
            <v>ЛА</v>
          </cell>
        </row>
        <row r="306">
          <cell r="B306">
            <v>5266</v>
          </cell>
          <cell r="C306">
            <v>134</v>
          </cell>
          <cell r="D306">
            <v>21</v>
          </cell>
          <cell r="E306">
            <v>210</v>
          </cell>
          <cell r="F306" t="str">
            <v>УПНПиКРС</v>
          </cell>
          <cell r="H306" t="str">
            <v>нагнет.</v>
          </cell>
          <cell r="I306" t="str">
            <v>бд</v>
          </cell>
          <cell r="N306">
            <v>50</v>
          </cell>
          <cell r="O306">
            <v>30</v>
          </cell>
          <cell r="P306">
            <v>26.5</v>
          </cell>
          <cell r="Q306">
            <v>50</v>
          </cell>
          <cell r="R306">
            <v>30</v>
          </cell>
          <cell r="S306">
            <v>25.9</v>
          </cell>
          <cell r="T306">
            <v>37436</v>
          </cell>
          <cell r="U306" t="str">
            <v>ГРП</v>
          </cell>
          <cell r="W306" t="str">
            <v>ОТСК, РИР ЮК-10, ПР к ГРП, ГРП ЮК-2, осв.</v>
          </cell>
        </row>
        <row r="307">
          <cell r="B307">
            <v>5266</v>
          </cell>
          <cell r="C307">
            <v>134</v>
          </cell>
          <cell r="D307">
            <v>21</v>
          </cell>
          <cell r="E307">
            <v>210</v>
          </cell>
          <cell r="F307" t="str">
            <v>УПНПиКРС</v>
          </cell>
          <cell r="H307" t="str">
            <v>нагнет.</v>
          </cell>
          <cell r="I307" t="str">
            <v>бд</v>
          </cell>
          <cell r="N307">
            <v>50</v>
          </cell>
          <cell r="O307">
            <v>30</v>
          </cell>
          <cell r="P307">
            <v>26.5</v>
          </cell>
          <cell r="Q307">
            <v>50</v>
          </cell>
          <cell r="R307">
            <v>30</v>
          </cell>
          <cell r="S307">
            <v>25.9</v>
          </cell>
          <cell r="T307">
            <v>37436</v>
          </cell>
          <cell r="U307" t="str">
            <v>ГРП</v>
          </cell>
          <cell r="W307" t="str">
            <v>ОТСК, РИР ЮК-10, ПР к ГРП, ГРП ЮК-2, осв.</v>
          </cell>
        </row>
        <row r="308">
          <cell r="B308">
            <v>5515</v>
          </cell>
          <cell r="C308">
            <v>115</v>
          </cell>
          <cell r="D308">
            <v>3</v>
          </cell>
          <cell r="E308">
            <v>30</v>
          </cell>
          <cell r="F308" t="str">
            <v>УПНПиКРС</v>
          </cell>
          <cell r="G308">
            <v>240</v>
          </cell>
          <cell r="H308" t="str">
            <v>ЭЦН</v>
          </cell>
          <cell r="I308" t="str">
            <v>действ.</v>
          </cell>
          <cell r="J308">
            <v>37370</v>
          </cell>
          <cell r="K308">
            <v>34</v>
          </cell>
          <cell r="L308">
            <v>25.5</v>
          </cell>
          <cell r="M308">
            <v>8</v>
          </cell>
          <cell r="N308">
            <v>40</v>
          </cell>
          <cell r="O308">
            <v>29.3</v>
          </cell>
          <cell r="P308">
            <v>10</v>
          </cell>
          <cell r="Q308">
            <v>6</v>
          </cell>
          <cell r="R308">
            <v>3.8000000000000007</v>
          </cell>
          <cell r="S308">
            <v>21.8</v>
          </cell>
          <cell r="T308">
            <v>37426</v>
          </cell>
          <cell r="U308" t="str">
            <v>опт</v>
          </cell>
          <cell r="V308">
            <v>2</v>
          </cell>
          <cell r="W308" t="str">
            <v>Подъём пакера , осв.после ГРП, сп.Э-50</v>
          </cell>
        </row>
        <row r="309">
          <cell r="B309">
            <v>5739</v>
          </cell>
          <cell r="C309">
            <v>127</v>
          </cell>
          <cell r="D309">
            <v>3</v>
          </cell>
          <cell r="E309">
            <v>31</v>
          </cell>
          <cell r="F309" t="str">
            <v>УПНПиКРС</v>
          </cell>
          <cell r="G309">
            <v>280</v>
          </cell>
          <cell r="H309" t="str">
            <v>нагнет.</v>
          </cell>
          <cell r="I309" t="str">
            <v>бд</v>
          </cell>
          <cell r="N309">
            <v>50</v>
          </cell>
          <cell r="O309">
            <v>11.4</v>
          </cell>
          <cell r="P309">
            <v>72</v>
          </cell>
          <cell r="Q309">
            <v>50</v>
          </cell>
          <cell r="R309">
            <v>11.4</v>
          </cell>
          <cell r="S309">
            <v>71.900000000000006</v>
          </cell>
          <cell r="T309">
            <v>37424</v>
          </cell>
          <cell r="U309" t="str">
            <v>ГРП</v>
          </cell>
        </row>
        <row r="310">
          <cell r="B310">
            <v>3055</v>
          </cell>
          <cell r="C310">
            <v>51</v>
          </cell>
          <cell r="D310">
            <v>19</v>
          </cell>
          <cell r="E310">
            <v>190</v>
          </cell>
          <cell r="F310" t="str">
            <v>УПНПиКРС</v>
          </cell>
          <cell r="H310" t="str">
            <v>нагнет.</v>
          </cell>
          <cell r="I310" t="str">
            <v>бд</v>
          </cell>
          <cell r="N310">
            <v>20</v>
          </cell>
          <cell r="O310">
            <v>12.2</v>
          </cell>
          <cell r="P310">
            <v>25</v>
          </cell>
          <cell r="Q310">
            <v>20</v>
          </cell>
          <cell r="R310">
            <v>12.2</v>
          </cell>
          <cell r="S310">
            <v>24.7</v>
          </cell>
          <cell r="T310">
            <v>37422</v>
          </cell>
          <cell r="U310" t="str">
            <v>ГРП</v>
          </cell>
          <cell r="W310" t="str">
            <v>ВЗ ИР ЮК-11, ПР к ГРП и ГРП ЮК-3</v>
          </cell>
        </row>
        <row r="311">
          <cell r="B311">
            <v>2963</v>
          </cell>
          <cell r="C311">
            <v>20</v>
          </cell>
          <cell r="D311">
            <v>4</v>
          </cell>
          <cell r="E311">
            <v>40</v>
          </cell>
          <cell r="F311" t="str">
            <v>УПНПиКРС</v>
          </cell>
          <cell r="G311">
            <v>291</v>
          </cell>
          <cell r="H311" t="str">
            <v>нагнет.</v>
          </cell>
          <cell r="I311" t="str">
            <v>конс.</v>
          </cell>
          <cell r="N311">
            <v>49</v>
          </cell>
          <cell r="O311">
            <v>37.9</v>
          </cell>
          <cell r="P311">
            <v>5</v>
          </cell>
          <cell r="Q311">
            <v>49</v>
          </cell>
          <cell r="R311">
            <v>37.9</v>
          </cell>
          <cell r="S311">
            <v>4.5</v>
          </cell>
          <cell r="T311">
            <v>37417</v>
          </cell>
          <cell r="U311" t="str">
            <v>ГРП</v>
          </cell>
          <cell r="W311" t="str">
            <v xml:space="preserve"> РИР ЮК-10, ПР к ГРП, ГРП ЮК-2, осв.</v>
          </cell>
        </row>
        <row r="312">
          <cell r="B312">
            <v>2820</v>
          </cell>
          <cell r="C312">
            <v>144</v>
          </cell>
          <cell r="D312">
            <v>9</v>
          </cell>
          <cell r="E312">
            <v>90</v>
          </cell>
          <cell r="F312" t="str">
            <v>УПНПиКРС</v>
          </cell>
          <cell r="H312" t="str">
            <v>ФОН</v>
          </cell>
          <cell r="I312" t="str">
            <v>действ.</v>
          </cell>
          <cell r="K312">
            <v>32</v>
          </cell>
          <cell r="L312">
            <v>21.4</v>
          </cell>
          <cell r="M312">
            <v>18</v>
          </cell>
          <cell r="N312">
            <v>40</v>
          </cell>
          <cell r="O312">
            <v>28.4</v>
          </cell>
          <cell r="P312">
            <v>13</v>
          </cell>
          <cell r="Q312">
            <v>8</v>
          </cell>
          <cell r="R312">
            <v>7</v>
          </cell>
          <cell r="S312">
            <v>-8</v>
          </cell>
          <cell r="T312">
            <v>37415</v>
          </cell>
          <cell r="U312" t="str">
            <v>опт</v>
          </cell>
          <cell r="W312" t="str">
            <v>Подъём пакера , осв.после ГРП, сп.Э-50</v>
          </cell>
        </row>
        <row r="313">
          <cell r="B313">
            <v>5242</v>
          </cell>
          <cell r="C313">
            <v>134</v>
          </cell>
          <cell r="D313">
            <v>21</v>
          </cell>
          <cell r="E313">
            <v>210</v>
          </cell>
          <cell r="F313" t="str">
            <v>УПНПиКРС</v>
          </cell>
          <cell r="H313" t="str">
            <v>ШГН</v>
          </cell>
          <cell r="I313" t="str">
            <v>конс.</v>
          </cell>
          <cell r="N313">
            <v>40</v>
          </cell>
          <cell r="O313">
            <v>28.4</v>
          </cell>
          <cell r="P313">
            <v>13</v>
          </cell>
          <cell r="Q313">
            <v>40</v>
          </cell>
          <cell r="R313">
            <v>28.4</v>
          </cell>
          <cell r="S313">
            <v>12.3</v>
          </cell>
          <cell r="T313">
            <v>37412</v>
          </cell>
          <cell r="V313">
            <v>3</v>
          </cell>
          <cell r="W313" t="str">
            <v>ВЦ, РИР ЮК-10, ПР к ГРП, ГРП ЮК-2, осв.</v>
          </cell>
        </row>
        <row r="314">
          <cell r="B314">
            <v>5218</v>
          </cell>
          <cell r="C314">
            <v>134</v>
          </cell>
          <cell r="D314">
            <v>21</v>
          </cell>
          <cell r="E314">
            <v>210</v>
          </cell>
          <cell r="F314" t="str">
            <v>УПНПиКРС</v>
          </cell>
          <cell r="G314">
            <v>245</v>
          </cell>
          <cell r="H314" t="str">
            <v>ШГН</v>
          </cell>
          <cell r="I314" t="str">
            <v>конс.</v>
          </cell>
          <cell r="J314">
            <v>32843</v>
          </cell>
          <cell r="N314">
            <v>50</v>
          </cell>
          <cell r="O314">
            <v>30</v>
          </cell>
          <cell r="P314">
            <v>26.5</v>
          </cell>
          <cell r="Q314">
            <v>50</v>
          </cell>
          <cell r="R314">
            <v>30</v>
          </cell>
          <cell r="S314">
            <v>25.9</v>
          </cell>
          <cell r="T314">
            <v>37407</v>
          </cell>
          <cell r="U314" t="str">
            <v>ГРП</v>
          </cell>
          <cell r="V314">
            <v>2</v>
          </cell>
          <cell r="W314" t="str">
            <v>ВЦ, ИР ЮК-10, ПР к ГРП и ГРП ЮК-2-3</v>
          </cell>
        </row>
        <row r="315">
          <cell r="B315">
            <v>2682</v>
          </cell>
          <cell r="C315" t="str">
            <v>145б</v>
          </cell>
          <cell r="D315">
            <v>9</v>
          </cell>
          <cell r="E315">
            <v>90</v>
          </cell>
          <cell r="F315" t="str">
            <v>УПНПиКРС</v>
          </cell>
          <cell r="G315">
            <v>260</v>
          </cell>
          <cell r="H315" t="str">
            <v>ЭЦН</v>
          </cell>
          <cell r="I315" t="str">
            <v>конс.</v>
          </cell>
          <cell r="J315">
            <v>34304</v>
          </cell>
          <cell r="K315">
            <v>0</v>
          </cell>
          <cell r="M315">
            <v>0</v>
          </cell>
          <cell r="N315">
            <v>50</v>
          </cell>
          <cell r="O315">
            <v>30</v>
          </cell>
          <cell r="P315">
            <v>26.5</v>
          </cell>
          <cell r="Q315">
            <v>50</v>
          </cell>
          <cell r="R315">
            <v>30</v>
          </cell>
          <cell r="S315">
            <v>25.9</v>
          </cell>
          <cell r="T315">
            <v>37406</v>
          </cell>
          <cell r="U315" t="str">
            <v>ГРП</v>
          </cell>
          <cell r="V315">
            <v>2</v>
          </cell>
          <cell r="W315" t="str">
            <v>ГИС-2(и.о.) ,при герм.Э/К и отс. ЗКЦ ДП 2554-2562, РИР ЮК-10, ГРП ЮК 3-4 V=30т</v>
          </cell>
          <cell r="X315" t="str">
            <v>Необходима СК?</v>
          </cell>
        </row>
        <row r="316">
          <cell r="B316">
            <v>5483</v>
          </cell>
          <cell r="C316">
            <v>115</v>
          </cell>
          <cell r="D316">
            <v>3</v>
          </cell>
          <cell r="E316">
            <v>31</v>
          </cell>
          <cell r="F316" t="str">
            <v>УПНПиКРС</v>
          </cell>
          <cell r="G316">
            <v>250</v>
          </cell>
          <cell r="H316" t="str">
            <v>ЭЦН</v>
          </cell>
          <cell r="I316" t="str">
            <v>конс.</v>
          </cell>
          <cell r="J316">
            <v>34274</v>
          </cell>
          <cell r="K316">
            <v>30</v>
          </cell>
          <cell r="L316">
            <v>23.5</v>
          </cell>
          <cell r="M316">
            <v>4</v>
          </cell>
          <cell r="N316">
            <v>30</v>
          </cell>
          <cell r="O316">
            <v>22.1</v>
          </cell>
          <cell r="P316">
            <v>9.5</v>
          </cell>
          <cell r="Q316">
            <v>30</v>
          </cell>
          <cell r="R316">
            <v>22.1</v>
          </cell>
          <cell r="S316">
            <v>9.1</v>
          </cell>
          <cell r="T316">
            <v>37393</v>
          </cell>
          <cell r="U316" t="str">
            <v>ГРП</v>
          </cell>
          <cell r="V316">
            <v>3</v>
          </cell>
          <cell r="W316" t="str">
            <v xml:space="preserve"> пр к ГРП, ГРП</v>
          </cell>
        </row>
        <row r="317">
          <cell r="B317">
            <v>5425</v>
          </cell>
          <cell r="C317">
            <v>102</v>
          </cell>
          <cell r="D317">
            <v>3</v>
          </cell>
          <cell r="E317">
            <v>30</v>
          </cell>
          <cell r="F317" t="str">
            <v>УПНПиКРС</v>
          </cell>
          <cell r="G317">
            <v>230</v>
          </cell>
          <cell r="H317" t="str">
            <v>ЭЦН</v>
          </cell>
          <cell r="I317" t="str">
            <v>действ.</v>
          </cell>
          <cell r="J317">
            <v>37355</v>
          </cell>
          <cell r="K317">
            <v>21</v>
          </cell>
          <cell r="L317">
            <v>15.6</v>
          </cell>
          <cell r="M317">
            <v>9</v>
          </cell>
          <cell r="N317">
            <v>35</v>
          </cell>
          <cell r="O317">
            <v>27.1</v>
          </cell>
          <cell r="P317">
            <v>5</v>
          </cell>
          <cell r="Q317">
            <v>14</v>
          </cell>
          <cell r="R317">
            <v>11.500000000000002</v>
          </cell>
          <cell r="S317">
            <v>-1.4</v>
          </cell>
          <cell r="T317">
            <v>37390</v>
          </cell>
          <cell r="U317" t="str">
            <v>опт</v>
          </cell>
          <cell r="V317">
            <v>2</v>
          </cell>
          <cell r="W317" t="str">
            <v>Подъём пакера , осв.после ГРП, сп.Э-50</v>
          </cell>
        </row>
        <row r="318">
          <cell r="B318" t="str">
            <v>5321б</v>
          </cell>
          <cell r="C318">
            <v>135</v>
          </cell>
          <cell r="D318">
            <v>4</v>
          </cell>
          <cell r="E318">
            <v>40</v>
          </cell>
          <cell r="F318" t="str">
            <v>УПНПиКРС</v>
          </cell>
          <cell r="G318">
            <v>245</v>
          </cell>
          <cell r="H318" t="str">
            <v>ШГН</v>
          </cell>
          <cell r="I318" t="str">
            <v>бд</v>
          </cell>
          <cell r="J318">
            <v>37681</v>
          </cell>
          <cell r="K318">
            <v>8</v>
          </cell>
          <cell r="L318">
            <v>4.9000000000000004</v>
          </cell>
          <cell r="M318">
            <v>25</v>
          </cell>
          <cell r="N318">
            <v>8</v>
          </cell>
          <cell r="O318">
            <v>4.9000000000000004</v>
          </cell>
          <cell r="P318">
            <v>25</v>
          </cell>
          <cell r="Q318">
            <v>8</v>
          </cell>
          <cell r="R318">
            <v>4.9000000000000004</v>
          </cell>
          <cell r="S318">
            <v>24.4</v>
          </cell>
          <cell r="T318">
            <v>37763</v>
          </cell>
          <cell r="U318" t="str">
            <v>вц</v>
          </cell>
          <cell r="V318">
            <v>2</v>
          </cell>
          <cell r="W318" t="str">
            <v>вц</v>
          </cell>
        </row>
        <row r="319">
          <cell r="B319">
            <v>5800</v>
          </cell>
          <cell r="C319">
            <v>141</v>
          </cell>
          <cell r="D319">
            <v>21</v>
          </cell>
          <cell r="E319">
            <v>211</v>
          </cell>
          <cell r="F319" t="str">
            <v>УПНПиКРС</v>
          </cell>
          <cell r="G319">
            <v>287</v>
          </cell>
          <cell r="H319" t="str">
            <v>нагнет.</v>
          </cell>
          <cell r="I319" t="str">
            <v>бд</v>
          </cell>
          <cell r="J319">
            <v>36641</v>
          </cell>
          <cell r="K319">
            <v>150</v>
          </cell>
          <cell r="N319">
            <v>150</v>
          </cell>
          <cell r="Q319">
            <v>150</v>
          </cell>
          <cell r="T319">
            <v>37366</v>
          </cell>
          <cell r="V319">
            <v>2</v>
          </cell>
          <cell r="W319" t="str">
            <v>Ревизия пакера</v>
          </cell>
        </row>
        <row r="320">
          <cell r="B320">
            <v>5418</v>
          </cell>
          <cell r="C320">
            <v>109</v>
          </cell>
          <cell r="D320">
            <v>3</v>
          </cell>
          <cell r="E320">
            <v>30</v>
          </cell>
          <cell r="F320" t="str">
            <v>УПНПиКРС</v>
          </cell>
          <cell r="G320">
            <v>275</v>
          </cell>
          <cell r="H320" t="str">
            <v>ЭЦН</v>
          </cell>
          <cell r="I320" t="str">
            <v>бд</v>
          </cell>
          <cell r="J320">
            <v>35823</v>
          </cell>
          <cell r="K320">
            <v>30</v>
          </cell>
          <cell r="L320">
            <v>4.2</v>
          </cell>
          <cell r="M320">
            <v>83</v>
          </cell>
          <cell r="N320">
            <v>32</v>
          </cell>
          <cell r="O320">
            <v>7.8</v>
          </cell>
          <cell r="P320">
            <v>70</v>
          </cell>
          <cell r="Q320">
            <v>32</v>
          </cell>
          <cell r="R320">
            <v>7.8</v>
          </cell>
          <cell r="S320">
            <v>69.900000000000006</v>
          </cell>
          <cell r="T320">
            <v>37356</v>
          </cell>
          <cell r="U320" t="str">
            <v>ГРП</v>
          </cell>
          <cell r="V320">
            <v>2</v>
          </cell>
          <cell r="W320" t="str">
            <v>ВЦ. РИР ЮК-11. ПП ЮК-10. ГРП</v>
          </cell>
        </row>
        <row r="321">
          <cell r="B321">
            <v>2533</v>
          </cell>
          <cell r="C321">
            <v>150</v>
          </cell>
          <cell r="D321">
            <v>4</v>
          </cell>
          <cell r="E321">
            <v>40</v>
          </cell>
          <cell r="F321" t="str">
            <v>УПНПиКРС</v>
          </cell>
          <cell r="G321">
            <v>250</v>
          </cell>
          <cell r="H321" t="str">
            <v>ШГН</v>
          </cell>
          <cell r="I321" t="str">
            <v>бд</v>
          </cell>
          <cell r="K321">
            <v>6</v>
          </cell>
          <cell r="L321">
            <v>0.5</v>
          </cell>
          <cell r="M321">
            <v>90</v>
          </cell>
          <cell r="N321">
            <v>55</v>
          </cell>
          <cell r="O321">
            <v>29.6</v>
          </cell>
          <cell r="P321">
            <v>34</v>
          </cell>
          <cell r="Q321">
            <v>55</v>
          </cell>
          <cell r="R321">
            <v>29.6</v>
          </cell>
          <cell r="S321">
            <v>33.6</v>
          </cell>
          <cell r="T321">
            <v>37351</v>
          </cell>
          <cell r="U321" t="str">
            <v>ГРП</v>
          </cell>
          <cell r="V321">
            <v>2</v>
          </cell>
          <cell r="W321" t="str">
            <v>ИР ЮК-11. ПП ЮК-10. ГРП</v>
          </cell>
          <cell r="X321" t="str">
            <v>нет СК и карточки?</v>
          </cell>
        </row>
        <row r="322">
          <cell r="B322">
            <v>2993</v>
          </cell>
          <cell r="C322">
            <v>42</v>
          </cell>
          <cell r="D322">
            <v>7</v>
          </cell>
          <cell r="E322">
            <v>70</v>
          </cell>
          <cell r="F322" t="str">
            <v>УПНПиКРС</v>
          </cell>
          <cell r="G322">
            <v>250</v>
          </cell>
          <cell r="H322" t="str">
            <v>ШГН</v>
          </cell>
          <cell r="I322" t="str">
            <v>бд</v>
          </cell>
          <cell r="J322">
            <v>35217</v>
          </cell>
          <cell r="K322">
            <v>2</v>
          </cell>
          <cell r="L322">
            <v>0.2</v>
          </cell>
          <cell r="M322">
            <v>86</v>
          </cell>
          <cell r="N322">
            <v>36</v>
          </cell>
          <cell r="O322">
            <v>26.7</v>
          </cell>
          <cell r="P322">
            <v>9</v>
          </cell>
          <cell r="Q322">
            <v>36</v>
          </cell>
          <cell r="R322">
            <v>26.7</v>
          </cell>
          <cell r="S322">
            <v>8.4</v>
          </cell>
          <cell r="T322">
            <v>37350</v>
          </cell>
          <cell r="U322" t="str">
            <v>ГРП</v>
          </cell>
          <cell r="V322">
            <v>2</v>
          </cell>
          <cell r="W322" t="str">
            <v>ВЗ. РИР ЮК-10. ГИС-2. ГРП ЮК-4-5</v>
          </cell>
          <cell r="X322" t="str">
            <v>отсутствие аварийного инструмента</v>
          </cell>
        </row>
        <row r="323">
          <cell r="B323">
            <v>2787</v>
          </cell>
          <cell r="C323">
            <v>145</v>
          </cell>
          <cell r="D323">
            <v>11</v>
          </cell>
          <cell r="E323">
            <v>110</v>
          </cell>
          <cell r="F323" t="str">
            <v>УПНПиКРС</v>
          </cell>
          <cell r="G323">
            <v>250</v>
          </cell>
          <cell r="H323" t="str">
            <v>ЭЦН</v>
          </cell>
          <cell r="I323" t="str">
            <v>действ.</v>
          </cell>
          <cell r="J323">
            <v>33786</v>
          </cell>
          <cell r="K323">
            <v>16</v>
          </cell>
          <cell r="L323">
            <v>12.4</v>
          </cell>
          <cell r="M323">
            <v>5</v>
          </cell>
          <cell r="N323">
            <v>25</v>
          </cell>
          <cell r="O323">
            <v>14.3</v>
          </cell>
          <cell r="P323">
            <v>30</v>
          </cell>
          <cell r="Q323">
            <v>9</v>
          </cell>
          <cell r="R323">
            <v>1.9000000000000004</v>
          </cell>
          <cell r="S323">
            <v>73.900000000000006</v>
          </cell>
          <cell r="V323">
            <v>1</v>
          </cell>
          <cell r="W323" t="str">
            <v>Срыв пакера, ГДИ, сп.ЭЦН</v>
          </cell>
        </row>
        <row r="324">
          <cell r="B324" t="str">
            <v>5845б</v>
          </cell>
          <cell r="C324" t="str">
            <v>168б</v>
          </cell>
          <cell r="D324">
            <v>11</v>
          </cell>
          <cell r="E324">
            <v>110</v>
          </cell>
          <cell r="F324" t="str">
            <v>УПНПиКРС</v>
          </cell>
          <cell r="G324">
            <v>253</v>
          </cell>
          <cell r="H324" t="str">
            <v>ЭЦН</v>
          </cell>
          <cell r="I324" t="str">
            <v>действ.</v>
          </cell>
          <cell r="K324">
            <v>63</v>
          </cell>
          <cell r="L324">
            <v>4.5999999999999996</v>
          </cell>
          <cell r="M324">
            <v>91</v>
          </cell>
          <cell r="N324">
            <v>93</v>
          </cell>
          <cell r="O324">
            <v>7.6</v>
          </cell>
          <cell r="P324">
            <v>90</v>
          </cell>
          <cell r="Q324">
            <v>30</v>
          </cell>
          <cell r="R324">
            <v>3</v>
          </cell>
          <cell r="S324">
            <v>87.7</v>
          </cell>
          <cell r="T324">
            <v>37338</v>
          </cell>
          <cell r="U324" t="str">
            <v>опт</v>
          </cell>
          <cell r="V324">
            <v>2</v>
          </cell>
        </row>
        <row r="325">
          <cell r="B325">
            <v>5525</v>
          </cell>
          <cell r="C325">
            <v>118</v>
          </cell>
          <cell r="D325">
            <v>21</v>
          </cell>
          <cell r="E325">
            <v>212</v>
          </cell>
          <cell r="G325">
            <v>270</v>
          </cell>
          <cell r="H325" t="str">
            <v>ШГН</v>
          </cell>
          <cell r="I325" t="str">
            <v>конс.</v>
          </cell>
          <cell r="J325">
            <v>33208</v>
          </cell>
          <cell r="K325">
            <v>5</v>
          </cell>
          <cell r="L325">
            <v>0.2</v>
          </cell>
          <cell r="M325">
            <v>96</v>
          </cell>
          <cell r="N325">
            <v>4</v>
          </cell>
          <cell r="O325">
            <v>1.6</v>
          </cell>
          <cell r="P325">
            <v>50</v>
          </cell>
          <cell r="Q325">
            <v>4</v>
          </cell>
          <cell r="R325">
            <v>1.6</v>
          </cell>
          <cell r="S325">
            <v>50.6</v>
          </cell>
          <cell r="T325">
            <v>37322</v>
          </cell>
          <cell r="U325" t="str">
            <v>ОПЗ</v>
          </cell>
          <cell r="W325" t="str">
            <v>ПП ДН п."б". ОПЗ (НТПН). ГДИ</v>
          </cell>
          <cell r="X325" t="str">
            <v>Необходима СК</v>
          </cell>
        </row>
        <row r="327">
          <cell r="B327" t="str">
            <v>5845б</v>
          </cell>
          <cell r="C327" t="str">
            <v>168б</v>
          </cell>
          <cell r="D327">
            <v>11</v>
          </cell>
          <cell r="E327">
            <v>110</v>
          </cell>
          <cell r="F327" t="str">
            <v>УПНПиКРС</v>
          </cell>
          <cell r="G327">
            <v>253</v>
          </cell>
          <cell r="H327" t="str">
            <v>ЭЦН</v>
          </cell>
          <cell r="I327" t="str">
            <v>конс.</v>
          </cell>
          <cell r="J327">
            <v>35401</v>
          </cell>
          <cell r="N327">
            <v>93</v>
          </cell>
          <cell r="O327">
            <v>10.6</v>
          </cell>
          <cell r="P327">
            <v>86</v>
          </cell>
          <cell r="Q327">
            <v>93</v>
          </cell>
          <cell r="R327">
            <v>10.6</v>
          </cell>
          <cell r="S327">
            <v>85.9</v>
          </cell>
          <cell r="T327">
            <v>37317</v>
          </cell>
          <cell r="U327" t="str">
            <v>ГРП</v>
          </cell>
          <cell r="V327">
            <v>2</v>
          </cell>
        </row>
        <row r="328">
          <cell r="B328">
            <v>5425</v>
          </cell>
          <cell r="C328">
            <v>102</v>
          </cell>
          <cell r="D328">
            <v>9</v>
          </cell>
          <cell r="E328">
            <v>90</v>
          </cell>
          <cell r="F328" t="str">
            <v>УПНПиКРС</v>
          </cell>
          <cell r="G328">
            <v>230</v>
          </cell>
          <cell r="H328" t="str">
            <v>ЭЦН</v>
          </cell>
          <cell r="I328" t="str">
            <v>бд</v>
          </cell>
          <cell r="K328">
            <v>73</v>
          </cell>
          <cell r="L328">
            <v>1.8</v>
          </cell>
          <cell r="M328">
            <v>97</v>
          </cell>
          <cell r="N328">
            <v>25</v>
          </cell>
          <cell r="O328">
            <v>19.399999999999999</v>
          </cell>
          <cell r="P328">
            <v>5</v>
          </cell>
          <cell r="Q328">
            <v>25</v>
          </cell>
          <cell r="R328">
            <v>19.399999999999999</v>
          </cell>
          <cell r="S328">
            <v>4.2</v>
          </cell>
          <cell r="T328">
            <v>37296</v>
          </cell>
          <cell r="U328" t="str">
            <v>ГРП</v>
          </cell>
          <cell r="V328">
            <v>2</v>
          </cell>
          <cell r="W328" t="str">
            <v xml:space="preserve"> ИР ЮК-10, ПР к ГРП и ГРП ЮК-2-3 </v>
          </cell>
        </row>
        <row r="329">
          <cell r="B329">
            <v>2720</v>
          </cell>
          <cell r="C329">
            <v>166</v>
          </cell>
          <cell r="D329">
            <v>80</v>
          </cell>
          <cell r="E329">
            <v>801</v>
          </cell>
          <cell r="F329" t="str">
            <v>ЗАО "УПКРС"</v>
          </cell>
          <cell r="G329">
            <v>265</v>
          </cell>
          <cell r="H329" t="str">
            <v>ШГН</v>
          </cell>
          <cell r="I329" t="str">
            <v>действ.</v>
          </cell>
          <cell r="K329">
            <v>16</v>
          </cell>
          <cell r="L329">
            <v>12</v>
          </cell>
          <cell r="M329">
            <v>8</v>
          </cell>
          <cell r="N329">
            <v>30</v>
          </cell>
          <cell r="O329">
            <v>13.7</v>
          </cell>
          <cell r="P329">
            <v>44</v>
          </cell>
          <cell r="Q329">
            <v>14</v>
          </cell>
          <cell r="R329">
            <v>1.6999999999999993</v>
          </cell>
          <cell r="S329">
            <v>85</v>
          </cell>
          <cell r="T329">
            <v>37294</v>
          </cell>
          <cell r="U329" t="str">
            <v>опт</v>
          </cell>
          <cell r="V329">
            <v>2</v>
          </cell>
          <cell r="W329" t="str">
            <v>Опт.Н-44/Э-30</v>
          </cell>
        </row>
        <row r="330">
          <cell r="B330">
            <v>5515</v>
          </cell>
          <cell r="C330">
            <v>115</v>
          </cell>
          <cell r="D330">
            <v>21</v>
          </cell>
          <cell r="E330">
            <v>211</v>
          </cell>
          <cell r="F330" t="str">
            <v>УПНПиКРС</v>
          </cell>
          <cell r="G330">
            <v>240</v>
          </cell>
          <cell r="H330" t="str">
            <v>ЭЦН</v>
          </cell>
          <cell r="I330" t="str">
            <v>конс.</v>
          </cell>
          <cell r="J330">
            <v>33910</v>
          </cell>
          <cell r="N330">
            <v>36</v>
          </cell>
          <cell r="O330">
            <v>25.8</v>
          </cell>
          <cell r="P330">
            <v>12</v>
          </cell>
          <cell r="Q330">
            <v>36</v>
          </cell>
          <cell r="R330">
            <v>25.8</v>
          </cell>
          <cell r="S330">
            <v>11.5</v>
          </cell>
          <cell r="T330">
            <v>37291</v>
          </cell>
          <cell r="U330" t="str">
            <v>ГРП</v>
          </cell>
          <cell r="V330">
            <v>2</v>
          </cell>
          <cell r="W330" t="str">
            <v>ВЦ, ИР ЮК-10, ПР к ГРП и ГРП ЮК-2-3 Сваб</v>
          </cell>
        </row>
        <row r="331">
          <cell r="B331">
            <v>5315</v>
          </cell>
          <cell r="C331">
            <v>133</v>
          </cell>
          <cell r="H331" t="str">
            <v>ШГН</v>
          </cell>
          <cell r="I331" t="str">
            <v>бд</v>
          </cell>
          <cell r="N331">
            <v>15</v>
          </cell>
          <cell r="O331">
            <v>10</v>
          </cell>
          <cell r="P331">
            <v>18</v>
          </cell>
          <cell r="Q331">
            <v>15</v>
          </cell>
          <cell r="R331">
            <v>10</v>
          </cell>
          <cell r="S331">
            <v>17.7</v>
          </cell>
          <cell r="T331">
            <v>37285</v>
          </cell>
          <cell r="U331" t="str">
            <v>ВЦД</v>
          </cell>
          <cell r="W331" t="str">
            <v>ВЦ</v>
          </cell>
        </row>
        <row r="332">
          <cell r="B332">
            <v>5311</v>
          </cell>
          <cell r="C332">
            <v>140</v>
          </cell>
          <cell r="F332" t="str">
            <v>ПРС</v>
          </cell>
          <cell r="G332">
            <v>260</v>
          </cell>
          <cell r="H332" t="str">
            <v>ШГН</v>
          </cell>
          <cell r="I332" t="str">
            <v>бд</v>
          </cell>
          <cell r="N332">
            <v>20</v>
          </cell>
          <cell r="O332">
            <v>2</v>
          </cell>
          <cell r="P332">
            <v>88</v>
          </cell>
          <cell r="Q332">
            <v>20</v>
          </cell>
          <cell r="R332">
            <v>2</v>
          </cell>
          <cell r="S332">
            <v>87.7</v>
          </cell>
          <cell r="T332">
            <v>37283</v>
          </cell>
          <cell r="U332" t="str">
            <v>БДД</v>
          </cell>
        </row>
        <row r="333">
          <cell r="B333">
            <v>5702</v>
          </cell>
          <cell r="C333">
            <v>126</v>
          </cell>
          <cell r="D333">
            <v>21</v>
          </cell>
          <cell r="E333">
            <v>213</v>
          </cell>
          <cell r="F333" t="str">
            <v>УПНПиКРС</v>
          </cell>
          <cell r="G333">
            <v>230</v>
          </cell>
          <cell r="H333" t="str">
            <v>ШГН</v>
          </cell>
          <cell r="I333" t="str">
            <v>действ.</v>
          </cell>
          <cell r="N333">
            <v>12</v>
          </cell>
          <cell r="O333">
            <v>7.9</v>
          </cell>
          <cell r="P333">
            <v>19</v>
          </cell>
          <cell r="Q333">
            <v>12</v>
          </cell>
          <cell r="R333">
            <v>7.9</v>
          </cell>
          <cell r="S333">
            <v>18.7</v>
          </cell>
          <cell r="T333">
            <v>37280</v>
          </cell>
          <cell r="U333" t="str">
            <v>БДП</v>
          </cell>
          <cell r="W333" t="str">
            <v>ВЦ, ревизия Н-57</v>
          </cell>
          <cell r="X333" t="str">
            <v>Перестрел верха</v>
          </cell>
        </row>
        <row r="334">
          <cell r="B334">
            <v>5560</v>
          </cell>
          <cell r="C334" t="str">
            <v>119б</v>
          </cell>
          <cell r="D334">
            <v>4</v>
          </cell>
          <cell r="E334">
            <v>42</v>
          </cell>
          <cell r="F334" t="str">
            <v>УПНПиКРС</v>
          </cell>
          <cell r="G334">
            <v>265</v>
          </cell>
          <cell r="H334" t="str">
            <v>ШГН</v>
          </cell>
          <cell r="I334" t="str">
            <v>бд</v>
          </cell>
          <cell r="J334">
            <v>36544</v>
          </cell>
          <cell r="K334">
            <v>2</v>
          </cell>
          <cell r="L334">
            <v>1</v>
          </cell>
          <cell r="M334">
            <v>40</v>
          </cell>
          <cell r="N334">
            <v>12</v>
          </cell>
          <cell r="O334">
            <v>2</v>
          </cell>
          <cell r="P334">
            <v>80</v>
          </cell>
          <cell r="Q334">
            <v>12</v>
          </cell>
          <cell r="R334">
            <v>2</v>
          </cell>
          <cell r="S334">
            <v>79.400000000000006</v>
          </cell>
          <cell r="T334">
            <v>37278</v>
          </cell>
          <cell r="U334" t="str">
            <v>ОПЗ</v>
          </cell>
          <cell r="W334" t="str">
            <v>ВЦ ПП. ОПЗ НТПН. ГДИ</v>
          </cell>
          <cell r="X334" t="str">
            <v>ВЦ субподрядом</v>
          </cell>
        </row>
        <row r="335">
          <cell r="B335">
            <v>2979</v>
          </cell>
          <cell r="C335">
            <v>50</v>
          </cell>
          <cell r="H335" t="str">
            <v>ШГН</v>
          </cell>
          <cell r="I335" t="str">
            <v>действ.</v>
          </cell>
          <cell r="K335">
            <v>20</v>
          </cell>
          <cell r="L335">
            <v>10.6</v>
          </cell>
          <cell r="M335">
            <v>35</v>
          </cell>
          <cell r="N335">
            <v>33</v>
          </cell>
          <cell r="O335">
            <v>15</v>
          </cell>
          <cell r="P335">
            <v>44.3</v>
          </cell>
          <cell r="Q335">
            <v>13</v>
          </cell>
          <cell r="R335">
            <v>4.4000000000000004</v>
          </cell>
          <cell r="S335">
            <v>58.2</v>
          </cell>
          <cell r="T335">
            <v>37277</v>
          </cell>
          <cell r="U335" t="str">
            <v>опт</v>
          </cell>
          <cell r="W335" t="str">
            <v>опт.Н-57/Э-45</v>
          </cell>
        </row>
        <row r="336">
          <cell r="B336">
            <v>5643</v>
          </cell>
          <cell r="C336">
            <v>126</v>
          </cell>
          <cell r="D336">
            <v>9</v>
          </cell>
          <cell r="E336">
            <v>90</v>
          </cell>
          <cell r="F336" t="str">
            <v>УПНПиКРС</v>
          </cell>
          <cell r="G336">
            <v>230</v>
          </cell>
          <cell r="H336" t="str">
            <v>ШГН</v>
          </cell>
          <cell r="O336">
            <v>0</v>
          </cell>
          <cell r="Q336">
            <v>0</v>
          </cell>
          <cell r="R336">
            <v>0</v>
          </cell>
          <cell r="T336">
            <v>37277</v>
          </cell>
          <cell r="U336" t="str">
            <v>ЗБС</v>
          </cell>
          <cell r="W336" t="str">
            <v>ПР К ЗБС</v>
          </cell>
        </row>
        <row r="337">
          <cell r="B337">
            <v>4212</v>
          </cell>
          <cell r="C337">
            <v>311</v>
          </cell>
          <cell r="H337" t="str">
            <v>ЭЦН</v>
          </cell>
          <cell r="I337" t="str">
            <v>действ.</v>
          </cell>
          <cell r="K337">
            <v>60</v>
          </cell>
          <cell r="L337">
            <v>0.5</v>
          </cell>
          <cell r="M337">
            <v>99</v>
          </cell>
          <cell r="N337">
            <v>80</v>
          </cell>
          <cell r="O337">
            <v>2</v>
          </cell>
          <cell r="P337">
            <v>97</v>
          </cell>
          <cell r="Q337">
            <v>20</v>
          </cell>
          <cell r="R337">
            <v>1.5</v>
          </cell>
          <cell r="S337">
            <v>90.7</v>
          </cell>
          <cell r="T337">
            <v>37277</v>
          </cell>
          <cell r="U337" t="str">
            <v>опт</v>
          </cell>
          <cell r="W337" t="str">
            <v>Опт.Э-50/Э-80</v>
          </cell>
        </row>
        <row r="338">
          <cell r="B338">
            <v>2720</v>
          </cell>
          <cell r="C338">
            <v>166</v>
          </cell>
          <cell r="D338">
            <v>80</v>
          </cell>
          <cell r="E338">
            <v>801</v>
          </cell>
          <cell r="F338" t="str">
            <v>ЗАО "УПКРС"</v>
          </cell>
          <cell r="G338">
            <v>265</v>
          </cell>
          <cell r="H338" t="str">
            <v>ШГН</v>
          </cell>
          <cell r="I338" t="str">
            <v>бд</v>
          </cell>
          <cell r="J338">
            <v>35746</v>
          </cell>
          <cell r="N338">
            <v>17</v>
          </cell>
          <cell r="O338">
            <v>12</v>
          </cell>
          <cell r="P338">
            <v>13.5</v>
          </cell>
          <cell r="Q338">
            <v>17</v>
          </cell>
          <cell r="R338">
            <v>12</v>
          </cell>
          <cell r="S338">
            <v>12.9</v>
          </cell>
          <cell r="T338">
            <v>37268</v>
          </cell>
          <cell r="U338" t="str">
            <v>ГРП</v>
          </cell>
          <cell r="W338" t="str">
            <v>ВЦ. Извлечение НКТ с НГН-44. ГРП ЮК-10</v>
          </cell>
        </row>
        <row r="339">
          <cell r="B339">
            <v>2722</v>
          </cell>
          <cell r="C339">
            <v>166</v>
          </cell>
          <cell r="F339" t="str">
            <v>ПРС</v>
          </cell>
          <cell r="G339">
            <v>260</v>
          </cell>
          <cell r="H339" t="str">
            <v>ШГН</v>
          </cell>
          <cell r="I339" t="str">
            <v>бд</v>
          </cell>
          <cell r="L339">
            <v>0</v>
          </cell>
          <cell r="N339">
            <v>6</v>
          </cell>
          <cell r="O339">
            <v>4.7</v>
          </cell>
          <cell r="P339">
            <v>4</v>
          </cell>
          <cell r="Q339">
            <v>6</v>
          </cell>
          <cell r="R339">
            <v>4.7</v>
          </cell>
          <cell r="S339">
            <v>3.3</v>
          </cell>
          <cell r="T339">
            <v>37264</v>
          </cell>
          <cell r="U339" t="str">
            <v>БДД</v>
          </cell>
        </row>
        <row r="340">
          <cell r="B340">
            <v>4123</v>
          </cell>
          <cell r="C340">
            <v>314</v>
          </cell>
          <cell r="H340" t="str">
            <v>ШГН</v>
          </cell>
          <cell r="I340" t="str">
            <v>конс.</v>
          </cell>
          <cell r="N340">
            <v>5</v>
          </cell>
          <cell r="O340">
            <v>2</v>
          </cell>
          <cell r="P340">
            <v>49.8</v>
          </cell>
          <cell r="Q340">
            <v>5</v>
          </cell>
          <cell r="R340">
            <v>2</v>
          </cell>
          <cell r="S340">
            <v>50.6</v>
          </cell>
          <cell r="T340">
            <v>37260</v>
          </cell>
          <cell r="U340" t="str">
            <v>ОВП</v>
          </cell>
          <cell r="V340">
            <v>1</v>
          </cell>
        </row>
        <row r="341">
          <cell r="B341">
            <v>5336</v>
          </cell>
          <cell r="C341">
            <v>140</v>
          </cell>
          <cell r="D341">
            <v>9</v>
          </cell>
          <cell r="E341">
            <v>91</v>
          </cell>
          <cell r="F341" t="str">
            <v>УПНПиКРС</v>
          </cell>
          <cell r="G341">
            <v>270</v>
          </cell>
          <cell r="H341" t="str">
            <v>ШГН</v>
          </cell>
          <cell r="I341" t="str">
            <v>бд</v>
          </cell>
          <cell r="J341">
            <v>34366</v>
          </cell>
          <cell r="K341">
            <v>3.5</v>
          </cell>
          <cell r="L341">
            <v>2.7</v>
          </cell>
          <cell r="M341">
            <v>5</v>
          </cell>
          <cell r="N341">
            <v>6</v>
          </cell>
          <cell r="O341">
            <v>2.9</v>
          </cell>
          <cell r="P341">
            <v>40</v>
          </cell>
          <cell r="Q341">
            <v>6</v>
          </cell>
          <cell r="R341">
            <v>2.9</v>
          </cell>
          <cell r="S341">
            <v>40.299999999999997</v>
          </cell>
          <cell r="T341">
            <v>37255</v>
          </cell>
          <cell r="U341" t="str">
            <v>ОПЗ</v>
          </cell>
          <cell r="W341" t="str">
            <v xml:space="preserve">Ликв.негерм.ЭК. ИР ЮК-11. ГИС. ПП п."б". </v>
          </cell>
          <cell r="X341" t="str">
            <v>СК есть</v>
          </cell>
        </row>
        <row r="342">
          <cell r="B342">
            <v>11007</v>
          </cell>
          <cell r="C342" t="str">
            <v>123б</v>
          </cell>
          <cell r="H342" t="str">
            <v>ЭЦН</v>
          </cell>
          <cell r="N342">
            <v>50</v>
          </cell>
          <cell r="O342">
            <v>2</v>
          </cell>
          <cell r="P342">
            <v>95</v>
          </cell>
          <cell r="Q342">
            <v>50</v>
          </cell>
          <cell r="R342">
            <v>2</v>
          </cell>
          <cell r="S342">
            <v>95.1</v>
          </cell>
          <cell r="T342">
            <v>37254</v>
          </cell>
          <cell r="U342" t="str">
            <v>ВЦД</v>
          </cell>
          <cell r="W342" t="str">
            <v>ВЦ Электропрогрев</v>
          </cell>
        </row>
        <row r="343">
          <cell r="B343">
            <v>4015</v>
          </cell>
          <cell r="C343">
            <v>310</v>
          </cell>
          <cell r="H343" t="str">
            <v>ШГН</v>
          </cell>
          <cell r="I343" t="str">
            <v>конс.</v>
          </cell>
          <cell r="J343">
            <v>34274</v>
          </cell>
          <cell r="N343">
            <v>6</v>
          </cell>
          <cell r="O343">
            <v>2.1</v>
          </cell>
          <cell r="P343">
            <v>58</v>
          </cell>
          <cell r="Q343">
            <v>6</v>
          </cell>
          <cell r="R343">
            <v>2.1</v>
          </cell>
          <cell r="S343">
            <v>56.8</v>
          </cell>
          <cell r="T343">
            <v>37250</v>
          </cell>
          <cell r="U343" t="str">
            <v>ОВП</v>
          </cell>
          <cell r="X343" t="str">
            <v>УОПР-800, после обустройства</v>
          </cell>
        </row>
        <row r="344">
          <cell r="B344">
            <v>5543</v>
          </cell>
          <cell r="C344">
            <v>114</v>
          </cell>
          <cell r="H344" t="str">
            <v>ШГН</v>
          </cell>
          <cell r="N344">
            <v>3</v>
          </cell>
          <cell r="O344">
            <v>1.7</v>
          </cell>
          <cell r="P344">
            <v>29</v>
          </cell>
          <cell r="Q344">
            <v>3</v>
          </cell>
          <cell r="R344">
            <v>1.7</v>
          </cell>
          <cell r="S344">
            <v>30</v>
          </cell>
          <cell r="T344">
            <v>37249</v>
          </cell>
          <cell r="U344" t="str">
            <v>ОПЗ</v>
          </cell>
          <cell r="W344" t="str">
            <v>ВЗ,ОПЗ КСПЭО, ГДИ</v>
          </cell>
        </row>
        <row r="345">
          <cell r="B345">
            <v>2878</v>
          </cell>
          <cell r="C345">
            <v>42</v>
          </cell>
          <cell r="D345">
            <v>3</v>
          </cell>
          <cell r="E345">
            <v>32</v>
          </cell>
          <cell r="F345" t="str">
            <v>ЗАО "УПКРС"</v>
          </cell>
          <cell r="G345">
            <v>260</v>
          </cell>
          <cell r="H345" t="str">
            <v>ШГН</v>
          </cell>
          <cell r="I345" t="str">
            <v>бдт</v>
          </cell>
          <cell r="N345">
            <v>12</v>
          </cell>
          <cell r="O345">
            <v>2.2999999999999998</v>
          </cell>
          <cell r="P345">
            <v>76</v>
          </cell>
          <cell r="Q345">
            <v>12</v>
          </cell>
          <cell r="R345">
            <v>2.2999999999999998</v>
          </cell>
          <cell r="S345">
            <v>76.3</v>
          </cell>
          <cell r="T345">
            <v>37247</v>
          </cell>
          <cell r="U345" t="str">
            <v>бдп</v>
          </cell>
        </row>
        <row r="346">
          <cell r="B346">
            <v>2675</v>
          </cell>
          <cell r="C346">
            <v>161</v>
          </cell>
          <cell r="H346" t="str">
            <v>ШГН</v>
          </cell>
          <cell r="I346" t="str">
            <v>бдт</v>
          </cell>
          <cell r="N346">
            <v>12</v>
          </cell>
          <cell r="O346">
            <v>1</v>
          </cell>
          <cell r="P346">
            <v>90</v>
          </cell>
          <cell r="Q346">
            <v>12</v>
          </cell>
          <cell r="R346">
            <v>1</v>
          </cell>
          <cell r="S346">
            <v>89.7</v>
          </cell>
          <cell r="T346">
            <v>37247</v>
          </cell>
          <cell r="U346" t="str">
            <v>бдп</v>
          </cell>
        </row>
        <row r="347">
          <cell r="B347">
            <v>4022</v>
          </cell>
          <cell r="C347">
            <v>313</v>
          </cell>
          <cell r="H347" t="str">
            <v>ШГН</v>
          </cell>
          <cell r="I347" t="str">
            <v>конс.</v>
          </cell>
          <cell r="J347">
            <v>33848</v>
          </cell>
          <cell r="N347">
            <v>29</v>
          </cell>
          <cell r="O347">
            <v>1.2</v>
          </cell>
          <cell r="P347">
            <v>95</v>
          </cell>
          <cell r="Q347">
            <v>29</v>
          </cell>
          <cell r="R347">
            <v>1.2</v>
          </cell>
          <cell r="S347">
            <v>94.9</v>
          </cell>
          <cell r="T347">
            <v>37245</v>
          </cell>
          <cell r="U347" t="str">
            <v>ОВП</v>
          </cell>
          <cell r="X347" t="str">
            <v>УОПР-800, после обустройства</v>
          </cell>
        </row>
        <row r="348">
          <cell r="B348">
            <v>2787</v>
          </cell>
          <cell r="C348">
            <v>145</v>
          </cell>
          <cell r="D348">
            <v>4</v>
          </cell>
          <cell r="E348">
            <v>40</v>
          </cell>
          <cell r="G348">
            <v>275</v>
          </cell>
          <cell r="H348" t="str">
            <v>ЭЦН</v>
          </cell>
          <cell r="I348" t="str">
            <v>конс.</v>
          </cell>
          <cell r="J348">
            <v>33848</v>
          </cell>
          <cell r="K348">
            <v>60</v>
          </cell>
          <cell r="L348">
            <v>8.3000000000000007</v>
          </cell>
          <cell r="M348">
            <v>83</v>
          </cell>
          <cell r="N348">
            <v>16</v>
          </cell>
          <cell r="O348">
            <v>12.5</v>
          </cell>
          <cell r="P348">
            <v>4</v>
          </cell>
          <cell r="Q348">
            <v>16</v>
          </cell>
          <cell r="R348">
            <v>12.5</v>
          </cell>
          <cell r="S348">
            <v>3.5</v>
          </cell>
          <cell r="W348" t="str">
            <v>ВЦ. ИР ЮК-11. ГИС-2. ГРП ЮК-10. Спуск ЭЦН</v>
          </cell>
        </row>
        <row r="349">
          <cell r="B349">
            <v>2857</v>
          </cell>
          <cell r="C349">
            <v>42</v>
          </cell>
          <cell r="H349" t="str">
            <v>ШГН</v>
          </cell>
          <cell r="I349" t="str">
            <v>бдт</v>
          </cell>
          <cell r="N349">
            <v>11</v>
          </cell>
          <cell r="O349">
            <v>7.2</v>
          </cell>
          <cell r="P349">
            <v>20</v>
          </cell>
          <cell r="Q349">
            <v>11</v>
          </cell>
          <cell r="R349">
            <v>7.2</v>
          </cell>
          <cell r="S349">
            <v>19.2</v>
          </cell>
          <cell r="T349">
            <v>37233</v>
          </cell>
          <cell r="U349" t="str">
            <v>ВЦД</v>
          </cell>
        </row>
        <row r="350">
          <cell r="B350">
            <v>4168</v>
          </cell>
          <cell r="C350">
            <v>314</v>
          </cell>
          <cell r="H350" t="str">
            <v>ЭЦН</v>
          </cell>
          <cell r="I350" t="str">
            <v>бдт</v>
          </cell>
          <cell r="N350">
            <v>60</v>
          </cell>
          <cell r="O350">
            <v>1</v>
          </cell>
          <cell r="P350">
            <v>98</v>
          </cell>
          <cell r="Q350">
            <v>60</v>
          </cell>
          <cell r="R350">
            <v>1</v>
          </cell>
          <cell r="S350">
            <v>97.9</v>
          </cell>
          <cell r="T350">
            <v>37231</v>
          </cell>
          <cell r="U350" t="str">
            <v>бдп</v>
          </cell>
        </row>
        <row r="351">
          <cell r="B351">
            <v>5349</v>
          </cell>
          <cell r="C351">
            <v>103</v>
          </cell>
          <cell r="H351" t="str">
            <v>ЭЦН</v>
          </cell>
          <cell r="I351" t="str">
            <v>бдт</v>
          </cell>
          <cell r="N351">
            <v>46</v>
          </cell>
          <cell r="O351">
            <v>1.1000000000000001</v>
          </cell>
          <cell r="P351">
            <v>97</v>
          </cell>
          <cell r="Q351">
            <v>46</v>
          </cell>
          <cell r="R351">
            <v>1.1000000000000001</v>
          </cell>
          <cell r="S351">
            <v>97</v>
          </cell>
          <cell r="T351">
            <v>37229</v>
          </cell>
          <cell r="U351" t="str">
            <v>бдп</v>
          </cell>
        </row>
        <row r="352">
          <cell r="B352">
            <v>5344</v>
          </cell>
          <cell r="C352">
            <v>102</v>
          </cell>
          <cell r="H352" t="str">
            <v>ЭДН</v>
          </cell>
          <cell r="I352" t="str">
            <v>бдт</v>
          </cell>
          <cell r="J352">
            <v>37124</v>
          </cell>
          <cell r="N352">
            <v>5</v>
          </cell>
          <cell r="O352">
            <v>3</v>
          </cell>
          <cell r="P352">
            <v>27</v>
          </cell>
          <cell r="Q352">
            <v>5</v>
          </cell>
          <cell r="R352">
            <v>3</v>
          </cell>
          <cell r="S352">
            <v>25.9</v>
          </cell>
          <cell r="T352">
            <v>37224</v>
          </cell>
          <cell r="U352" t="str">
            <v>бдп</v>
          </cell>
        </row>
        <row r="353">
          <cell r="B353">
            <v>5365</v>
          </cell>
          <cell r="C353">
            <v>109</v>
          </cell>
          <cell r="D353">
            <v>23</v>
          </cell>
          <cell r="G353">
            <v>275</v>
          </cell>
          <cell r="H353" t="str">
            <v>ШГН</v>
          </cell>
          <cell r="I353" t="str">
            <v>конс.</v>
          </cell>
          <cell r="J353">
            <v>33178</v>
          </cell>
          <cell r="N353">
            <v>20</v>
          </cell>
          <cell r="O353">
            <v>2</v>
          </cell>
          <cell r="P353">
            <v>88</v>
          </cell>
          <cell r="Q353">
            <v>20</v>
          </cell>
          <cell r="R353">
            <v>2</v>
          </cell>
          <cell r="S353">
            <v>87.7</v>
          </cell>
          <cell r="T353">
            <v>37224</v>
          </cell>
          <cell r="U353" t="str">
            <v>ОПЗ</v>
          </cell>
          <cell r="W353" t="str">
            <v>ВЦ. РИР ЮК-11. ПП УГИС. ГДИ</v>
          </cell>
        </row>
        <row r="354">
          <cell r="B354">
            <v>11047</v>
          </cell>
          <cell r="C354" t="str">
            <v>302б</v>
          </cell>
          <cell r="H354" t="str">
            <v>ШГН</v>
          </cell>
          <cell r="I354" t="str">
            <v>бдт</v>
          </cell>
          <cell r="N354">
            <v>3</v>
          </cell>
          <cell r="O354">
            <v>1.5</v>
          </cell>
          <cell r="P354">
            <v>40</v>
          </cell>
          <cell r="Q354">
            <v>3</v>
          </cell>
          <cell r="R354">
            <v>1.5</v>
          </cell>
          <cell r="S354">
            <v>38.299999999999997</v>
          </cell>
          <cell r="T354">
            <v>37215</v>
          </cell>
          <cell r="U354" t="str">
            <v>бдп</v>
          </cell>
        </row>
        <row r="355">
          <cell r="B355">
            <v>2762</v>
          </cell>
          <cell r="C355">
            <v>143</v>
          </cell>
          <cell r="H355" t="str">
            <v>ШГН</v>
          </cell>
          <cell r="I355" t="str">
            <v>бдт</v>
          </cell>
          <cell r="N355">
            <v>12</v>
          </cell>
          <cell r="O355">
            <v>3</v>
          </cell>
          <cell r="P355">
            <v>69</v>
          </cell>
          <cell r="Q355">
            <v>12</v>
          </cell>
          <cell r="R355">
            <v>3</v>
          </cell>
          <cell r="S355">
            <v>69.099999999999994</v>
          </cell>
          <cell r="T355">
            <v>37208</v>
          </cell>
          <cell r="U355" t="str">
            <v>бдп</v>
          </cell>
        </row>
        <row r="356">
          <cell r="B356">
            <v>5513</v>
          </cell>
          <cell r="C356">
            <v>114</v>
          </cell>
          <cell r="D356">
            <v>36</v>
          </cell>
          <cell r="E356">
            <v>351</v>
          </cell>
          <cell r="G356">
            <v>250</v>
          </cell>
          <cell r="H356" t="str">
            <v>ЭЦН</v>
          </cell>
          <cell r="I356" t="str">
            <v>бд</v>
          </cell>
          <cell r="J356">
            <v>35073</v>
          </cell>
          <cell r="N356">
            <v>15</v>
          </cell>
          <cell r="O356">
            <v>5</v>
          </cell>
          <cell r="P356">
            <v>59</v>
          </cell>
          <cell r="Q356">
            <v>15</v>
          </cell>
          <cell r="R356">
            <v>5</v>
          </cell>
          <cell r="S356">
            <v>58.8</v>
          </cell>
          <cell r="T356">
            <v>37207</v>
          </cell>
          <cell r="U356" t="str">
            <v>ОПЗ</v>
          </cell>
          <cell r="W356" t="str">
            <v>ЛА (ЭЦН и НКТ). ИР ЮК10. ГИС-2. ГРП ЮК 4-5</v>
          </cell>
          <cell r="X356" t="str">
            <v>Ликвидация аварии (ЭЦН+НКТ)</v>
          </cell>
        </row>
        <row r="357">
          <cell r="B357">
            <v>5820</v>
          </cell>
          <cell r="C357">
            <v>167</v>
          </cell>
          <cell r="H357" t="str">
            <v>ШГН</v>
          </cell>
          <cell r="I357" t="str">
            <v>бд</v>
          </cell>
          <cell r="N357">
            <v>17</v>
          </cell>
          <cell r="O357">
            <v>1.5</v>
          </cell>
          <cell r="P357">
            <v>89</v>
          </cell>
          <cell r="Q357">
            <v>17</v>
          </cell>
          <cell r="R357">
            <v>1.5</v>
          </cell>
          <cell r="S357">
            <v>89.1</v>
          </cell>
          <cell r="T357">
            <v>37207</v>
          </cell>
          <cell r="U357" t="str">
            <v>ВЦД</v>
          </cell>
        </row>
        <row r="358">
          <cell r="B358">
            <v>4212</v>
          </cell>
          <cell r="C358">
            <v>311</v>
          </cell>
          <cell r="H358" t="str">
            <v>ЭЦН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37207</v>
          </cell>
          <cell r="U358" t="str">
            <v>ВЦ</v>
          </cell>
          <cell r="W358" t="str">
            <v>ВЦ ПРС промывка забоя</v>
          </cell>
        </row>
        <row r="359">
          <cell r="B359">
            <v>2818</v>
          </cell>
          <cell r="C359">
            <v>144</v>
          </cell>
          <cell r="H359" t="str">
            <v>ШГН</v>
          </cell>
          <cell r="I359" t="str">
            <v>конс.</v>
          </cell>
          <cell r="J359">
            <v>33239</v>
          </cell>
          <cell r="N359">
            <v>10</v>
          </cell>
          <cell r="O359">
            <v>1</v>
          </cell>
          <cell r="P359">
            <v>88</v>
          </cell>
          <cell r="Q359">
            <v>10</v>
          </cell>
          <cell r="R359">
            <v>1</v>
          </cell>
          <cell r="S359">
            <v>87.7</v>
          </cell>
          <cell r="T359">
            <v>37203</v>
          </cell>
          <cell r="U359" t="str">
            <v>ВЦД</v>
          </cell>
        </row>
        <row r="360">
          <cell r="B360" t="str">
            <v>5519б</v>
          </cell>
          <cell r="C360">
            <v>116</v>
          </cell>
          <cell r="H360" t="str">
            <v>ЭЦН</v>
          </cell>
          <cell r="I360" t="str">
            <v>бдт</v>
          </cell>
          <cell r="N360">
            <v>54</v>
          </cell>
          <cell r="O360">
            <v>5</v>
          </cell>
          <cell r="P360">
            <v>88.6</v>
          </cell>
          <cell r="Q360">
            <v>54</v>
          </cell>
          <cell r="R360">
            <v>5</v>
          </cell>
          <cell r="S360">
            <v>88.6</v>
          </cell>
          <cell r="T360">
            <v>37203</v>
          </cell>
          <cell r="U360" t="str">
            <v>бдп</v>
          </cell>
        </row>
        <row r="361">
          <cell r="B361">
            <v>2739</v>
          </cell>
          <cell r="C361">
            <v>163</v>
          </cell>
          <cell r="H361" t="str">
            <v>ШГН</v>
          </cell>
          <cell r="I361" t="str">
            <v>бдт</v>
          </cell>
          <cell r="N361">
            <v>11</v>
          </cell>
          <cell r="O361">
            <v>1</v>
          </cell>
          <cell r="P361">
            <v>89</v>
          </cell>
          <cell r="Q361">
            <v>11</v>
          </cell>
          <cell r="R361">
            <v>1</v>
          </cell>
          <cell r="S361">
            <v>88.8</v>
          </cell>
          <cell r="T361">
            <v>37200</v>
          </cell>
          <cell r="U361" t="str">
            <v>бдп</v>
          </cell>
        </row>
        <row r="362">
          <cell r="B362">
            <v>3859</v>
          </cell>
          <cell r="C362" t="str">
            <v>306б</v>
          </cell>
          <cell r="H362" t="str">
            <v>ЭЦН</v>
          </cell>
          <cell r="I362" t="str">
            <v>бд</v>
          </cell>
          <cell r="J362">
            <v>35859</v>
          </cell>
          <cell r="N362">
            <v>22</v>
          </cell>
          <cell r="O362">
            <v>6</v>
          </cell>
          <cell r="P362">
            <v>66.3</v>
          </cell>
          <cell r="Q362">
            <v>22</v>
          </cell>
          <cell r="R362">
            <v>6</v>
          </cell>
          <cell r="S362">
            <v>66.3</v>
          </cell>
          <cell r="T362">
            <v>37200</v>
          </cell>
          <cell r="U362" t="str">
            <v>ВЦД</v>
          </cell>
        </row>
        <row r="363">
          <cell r="B363">
            <v>5221</v>
          </cell>
          <cell r="C363">
            <v>126</v>
          </cell>
          <cell r="D363">
            <v>21</v>
          </cell>
          <cell r="E363">
            <v>211</v>
          </cell>
          <cell r="G363">
            <v>240</v>
          </cell>
          <cell r="H363" t="str">
            <v>ШГН</v>
          </cell>
          <cell r="I363" t="str">
            <v>бд</v>
          </cell>
          <cell r="J363">
            <v>35706</v>
          </cell>
          <cell r="K363">
            <v>8</v>
          </cell>
          <cell r="L363">
            <v>6.1</v>
          </cell>
          <cell r="M363">
            <v>6</v>
          </cell>
          <cell r="N363">
            <v>4</v>
          </cell>
          <cell r="O363">
            <v>1</v>
          </cell>
          <cell r="P363">
            <v>68</v>
          </cell>
          <cell r="Q363">
            <v>4</v>
          </cell>
          <cell r="R363">
            <v>1</v>
          </cell>
          <cell r="S363">
            <v>69.099999999999994</v>
          </cell>
          <cell r="T363">
            <v>37199</v>
          </cell>
          <cell r="U363" t="str">
            <v>ГРП</v>
          </cell>
          <cell r="W363" t="str">
            <v>ПП. ОПЗ НТПН. УГИС. ГРП</v>
          </cell>
        </row>
        <row r="364">
          <cell r="B364">
            <v>5350</v>
          </cell>
          <cell r="C364">
            <v>104</v>
          </cell>
          <cell r="H364" t="str">
            <v>ЭЦН</v>
          </cell>
          <cell r="I364" t="str">
            <v>действ.</v>
          </cell>
          <cell r="K364">
            <v>105</v>
          </cell>
          <cell r="L364">
            <v>7.7</v>
          </cell>
          <cell r="M364">
            <v>91</v>
          </cell>
          <cell r="N364">
            <v>150</v>
          </cell>
          <cell r="O364">
            <v>9</v>
          </cell>
          <cell r="P364">
            <v>92.6</v>
          </cell>
          <cell r="Q364">
            <v>45</v>
          </cell>
          <cell r="R364">
            <v>1.2999999999999998</v>
          </cell>
          <cell r="S364">
            <v>0</v>
          </cell>
          <cell r="T364">
            <v>37193</v>
          </cell>
          <cell r="U364" t="str">
            <v>опт</v>
          </cell>
        </row>
        <row r="365">
          <cell r="B365">
            <v>2922</v>
          </cell>
          <cell r="C365" t="str">
            <v>43б</v>
          </cell>
          <cell r="H365" t="str">
            <v>ЭЦН</v>
          </cell>
          <cell r="I365" t="str">
            <v>действ.</v>
          </cell>
          <cell r="K365">
            <v>10</v>
          </cell>
          <cell r="L365">
            <v>6.4</v>
          </cell>
          <cell r="M365">
            <v>21</v>
          </cell>
          <cell r="N365">
            <v>33</v>
          </cell>
          <cell r="O365">
            <v>8</v>
          </cell>
          <cell r="P365">
            <v>70.2</v>
          </cell>
          <cell r="Q365">
            <v>23</v>
          </cell>
          <cell r="R365">
            <v>1.5999999999999996</v>
          </cell>
          <cell r="T365">
            <v>37187</v>
          </cell>
          <cell r="U365" t="str">
            <v>опт</v>
          </cell>
        </row>
        <row r="366">
          <cell r="B366">
            <v>2932</v>
          </cell>
          <cell r="C366">
            <v>44</v>
          </cell>
          <cell r="D366">
            <v>0</v>
          </cell>
          <cell r="G366">
            <v>265</v>
          </cell>
          <cell r="H366" t="str">
            <v>ШГН</v>
          </cell>
          <cell r="I366" t="str">
            <v>бдт</v>
          </cell>
          <cell r="J366">
            <v>37045</v>
          </cell>
          <cell r="K366">
            <v>15</v>
          </cell>
          <cell r="L366">
            <v>10.3</v>
          </cell>
          <cell r="M366">
            <v>16</v>
          </cell>
          <cell r="N366">
            <v>35</v>
          </cell>
          <cell r="O366">
            <v>12</v>
          </cell>
          <cell r="P366">
            <v>57.8</v>
          </cell>
          <cell r="Q366">
            <v>35</v>
          </cell>
          <cell r="R366">
            <v>12</v>
          </cell>
          <cell r="S366">
            <v>57.7</v>
          </cell>
          <cell r="T366">
            <v>37183</v>
          </cell>
          <cell r="U366" t="str">
            <v>ОПЗ</v>
          </cell>
          <cell r="W366" t="str">
            <v>ВЦ. ПП ДН. ОПЗ НТПН</v>
          </cell>
        </row>
        <row r="367">
          <cell r="B367">
            <v>4077</v>
          </cell>
          <cell r="C367">
            <v>315</v>
          </cell>
          <cell r="H367" t="str">
            <v>ШГН</v>
          </cell>
          <cell r="I367" t="str">
            <v>бд</v>
          </cell>
          <cell r="J367">
            <v>36091</v>
          </cell>
          <cell r="N367">
            <v>4</v>
          </cell>
          <cell r="O367">
            <v>0.2</v>
          </cell>
          <cell r="P367">
            <v>93.5</v>
          </cell>
          <cell r="Q367">
            <v>4</v>
          </cell>
          <cell r="R367">
            <v>0.2</v>
          </cell>
          <cell r="S367">
            <v>93.8</v>
          </cell>
          <cell r="T367">
            <v>37181</v>
          </cell>
          <cell r="U367" t="str">
            <v>ОВП</v>
          </cell>
          <cell r="X367" t="str">
            <v>УОПР-800, после обустройства</v>
          </cell>
        </row>
        <row r="368">
          <cell r="B368">
            <v>5835</v>
          </cell>
          <cell r="C368">
            <v>168</v>
          </cell>
          <cell r="H368" t="str">
            <v>ШГН</v>
          </cell>
          <cell r="I368" t="str">
            <v>бдт</v>
          </cell>
          <cell r="J368">
            <v>37122</v>
          </cell>
          <cell r="N368">
            <v>12</v>
          </cell>
          <cell r="O368">
            <v>6</v>
          </cell>
          <cell r="P368">
            <v>39</v>
          </cell>
          <cell r="Q368">
            <v>12</v>
          </cell>
          <cell r="R368">
            <v>6</v>
          </cell>
          <cell r="S368">
            <v>38.299999999999997</v>
          </cell>
          <cell r="T368">
            <v>37179</v>
          </cell>
          <cell r="U368" t="str">
            <v>бдп</v>
          </cell>
        </row>
        <row r="369">
          <cell r="B369">
            <v>5310</v>
          </cell>
          <cell r="C369">
            <v>140</v>
          </cell>
          <cell r="D369">
            <v>9</v>
          </cell>
          <cell r="G369">
            <v>240</v>
          </cell>
          <cell r="H369" t="str">
            <v>ШГН</v>
          </cell>
          <cell r="I369" t="str">
            <v>бд</v>
          </cell>
          <cell r="J369">
            <v>34274</v>
          </cell>
          <cell r="N369">
            <v>16</v>
          </cell>
          <cell r="O369">
            <v>1</v>
          </cell>
          <cell r="P369">
            <v>92</v>
          </cell>
          <cell r="Q369">
            <v>16</v>
          </cell>
          <cell r="R369">
            <v>1</v>
          </cell>
          <cell r="S369">
            <v>92.3</v>
          </cell>
          <cell r="T369">
            <v>37177</v>
          </cell>
          <cell r="U369" t="str">
            <v>ВЗ</v>
          </cell>
          <cell r="W369" t="str">
            <v>ВЦ. ГИС. ИР ЮК-11. ГИС. ПП ЮК-10. ГРП</v>
          </cell>
        </row>
        <row r="370">
          <cell r="B370">
            <v>2791</v>
          </cell>
          <cell r="C370">
            <v>144</v>
          </cell>
          <cell r="D370">
            <v>4</v>
          </cell>
          <cell r="G370">
            <v>280</v>
          </cell>
          <cell r="H370" t="str">
            <v>ШГН</v>
          </cell>
          <cell r="I370" t="str">
            <v>бдт</v>
          </cell>
          <cell r="J370">
            <v>37124</v>
          </cell>
          <cell r="K370">
            <v>9</v>
          </cell>
          <cell r="L370">
            <v>5.2</v>
          </cell>
          <cell r="M370">
            <v>29</v>
          </cell>
          <cell r="N370">
            <v>20</v>
          </cell>
          <cell r="O370">
            <v>11</v>
          </cell>
          <cell r="P370">
            <v>32.299999999999997</v>
          </cell>
          <cell r="Q370">
            <v>20</v>
          </cell>
          <cell r="R370">
            <v>11</v>
          </cell>
          <cell r="S370">
            <v>32.1</v>
          </cell>
          <cell r="T370">
            <v>37175</v>
          </cell>
          <cell r="U370" t="str">
            <v>ГРП</v>
          </cell>
          <cell r="W370" t="str">
            <v>ПР ГРП. ГРП</v>
          </cell>
        </row>
        <row r="371">
          <cell r="B371">
            <v>4074</v>
          </cell>
          <cell r="C371">
            <v>314</v>
          </cell>
          <cell r="H371" t="str">
            <v>ШГН</v>
          </cell>
          <cell r="I371" t="str">
            <v>бдт</v>
          </cell>
          <cell r="N371">
            <v>14</v>
          </cell>
          <cell r="O371">
            <v>9</v>
          </cell>
          <cell r="P371">
            <v>21</v>
          </cell>
          <cell r="Q371">
            <v>14</v>
          </cell>
          <cell r="R371">
            <v>9</v>
          </cell>
          <cell r="S371">
            <v>20.6</v>
          </cell>
          <cell r="T371">
            <v>37174</v>
          </cell>
          <cell r="U371" t="str">
            <v>бдп</v>
          </cell>
          <cell r="X371" t="str">
            <v>Запуск ШГН</v>
          </cell>
        </row>
        <row r="372">
          <cell r="B372">
            <v>5476</v>
          </cell>
          <cell r="C372">
            <v>110</v>
          </cell>
          <cell r="H372" t="str">
            <v>ЭЦН</v>
          </cell>
          <cell r="I372" t="str">
            <v>бдт</v>
          </cell>
          <cell r="J372">
            <v>37123</v>
          </cell>
          <cell r="N372">
            <v>55</v>
          </cell>
          <cell r="O372">
            <v>2</v>
          </cell>
          <cell r="P372">
            <v>95.5</v>
          </cell>
          <cell r="Q372">
            <v>55</v>
          </cell>
          <cell r="R372">
            <v>2</v>
          </cell>
          <cell r="S372">
            <v>95.5</v>
          </cell>
          <cell r="T372">
            <v>37174</v>
          </cell>
          <cell r="U372" t="str">
            <v>бдп</v>
          </cell>
        </row>
        <row r="373">
          <cell r="B373">
            <v>5341</v>
          </cell>
          <cell r="C373">
            <v>101</v>
          </cell>
          <cell r="H373" t="str">
            <v>ШГН</v>
          </cell>
          <cell r="I373" t="str">
            <v>бд</v>
          </cell>
          <cell r="J373">
            <v>35653</v>
          </cell>
          <cell r="N373">
            <v>10</v>
          </cell>
          <cell r="O373">
            <v>8</v>
          </cell>
          <cell r="P373">
            <v>2</v>
          </cell>
          <cell r="Q373">
            <v>10</v>
          </cell>
          <cell r="R373">
            <v>8</v>
          </cell>
          <cell r="S373">
            <v>1.2</v>
          </cell>
          <cell r="T373">
            <v>37168</v>
          </cell>
          <cell r="U373" t="str">
            <v>бдп</v>
          </cell>
        </row>
        <row r="374">
          <cell r="B374">
            <v>11003</v>
          </cell>
          <cell r="C374" t="str">
            <v>123б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5.9</v>
          </cell>
          <cell r="M374">
            <v>88</v>
          </cell>
          <cell r="N374">
            <v>161</v>
          </cell>
          <cell r="O374">
            <v>10</v>
          </cell>
          <cell r="P374">
            <v>92.4</v>
          </cell>
          <cell r="Q374">
            <v>101</v>
          </cell>
          <cell r="R374">
            <v>4.0999999999999996</v>
          </cell>
          <cell r="S374">
            <v>0</v>
          </cell>
          <cell r="T374">
            <v>37166</v>
          </cell>
          <cell r="U374" t="str">
            <v>опт</v>
          </cell>
        </row>
        <row r="375">
          <cell r="B375">
            <v>2942</v>
          </cell>
          <cell r="C375">
            <v>47</v>
          </cell>
          <cell r="D375">
            <v>35</v>
          </cell>
          <cell r="G375">
            <v>250</v>
          </cell>
          <cell r="H375" t="str">
            <v>ШГН</v>
          </cell>
          <cell r="I375" t="str">
            <v>действ.</v>
          </cell>
          <cell r="J375">
            <v>37116</v>
          </cell>
          <cell r="K375">
            <v>5</v>
          </cell>
          <cell r="L375">
            <v>3.7</v>
          </cell>
          <cell r="M375">
            <v>8</v>
          </cell>
          <cell r="N375">
            <v>10</v>
          </cell>
          <cell r="O375">
            <v>8</v>
          </cell>
          <cell r="P375">
            <v>2</v>
          </cell>
          <cell r="Q375">
            <v>5</v>
          </cell>
          <cell r="R375">
            <v>4.3</v>
          </cell>
          <cell r="T375">
            <v>37157</v>
          </cell>
          <cell r="U375" t="str">
            <v>ОПЗ</v>
          </cell>
          <cell r="W375" t="str">
            <v>УГИС. ОПЗ НТПН. ГДИ</v>
          </cell>
        </row>
        <row r="376">
          <cell r="B376">
            <v>2757</v>
          </cell>
          <cell r="C376">
            <v>144</v>
          </cell>
          <cell r="I376" t="str">
            <v>бд</v>
          </cell>
          <cell r="N376">
            <v>40</v>
          </cell>
          <cell r="O376">
            <v>3</v>
          </cell>
          <cell r="P376">
            <v>90.7</v>
          </cell>
          <cell r="Q376">
            <v>40</v>
          </cell>
          <cell r="R376">
            <v>3</v>
          </cell>
          <cell r="S376">
            <v>90.7</v>
          </cell>
          <cell r="T376">
            <v>37156</v>
          </cell>
          <cell r="U376" t="str">
            <v>ВЦ</v>
          </cell>
        </row>
        <row r="377">
          <cell r="B377">
            <v>4126</v>
          </cell>
          <cell r="C377">
            <v>315</v>
          </cell>
          <cell r="I377" t="str">
            <v>бдт</v>
          </cell>
          <cell r="N377">
            <v>58</v>
          </cell>
          <cell r="O377">
            <v>3.5</v>
          </cell>
          <cell r="P377">
            <v>92.5</v>
          </cell>
          <cell r="Q377">
            <v>58</v>
          </cell>
          <cell r="R377">
            <v>3.5</v>
          </cell>
          <cell r="S377">
            <v>92.6</v>
          </cell>
          <cell r="T377">
            <v>37151</v>
          </cell>
          <cell r="U377" t="str">
            <v>бдп</v>
          </cell>
        </row>
        <row r="378">
          <cell r="B378">
            <v>5807</v>
          </cell>
          <cell r="C378" t="str">
            <v>166б</v>
          </cell>
          <cell r="I378" t="str">
            <v>бд</v>
          </cell>
          <cell r="N378">
            <v>150</v>
          </cell>
          <cell r="Q378">
            <v>150</v>
          </cell>
          <cell r="R378">
            <v>0</v>
          </cell>
          <cell r="S378">
            <v>100</v>
          </cell>
          <cell r="T378">
            <v>37147</v>
          </cell>
          <cell r="U378" t="str">
            <v>нг</v>
          </cell>
        </row>
        <row r="379">
          <cell r="B379">
            <v>2865</v>
          </cell>
          <cell r="C379">
            <v>131</v>
          </cell>
          <cell r="I379" t="str">
            <v>действ.</v>
          </cell>
          <cell r="K379">
            <v>15</v>
          </cell>
          <cell r="L379">
            <v>5.5</v>
          </cell>
          <cell r="M379">
            <v>55</v>
          </cell>
          <cell r="N379">
            <v>63</v>
          </cell>
          <cell r="O379">
            <v>11.5</v>
          </cell>
          <cell r="P379">
            <v>77.599999999999994</v>
          </cell>
          <cell r="Q379">
            <v>48</v>
          </cell>
          <cell r="R379">
            <v>6</v>
          </cell>
          <cell r="T379">
            <v>37141</v>
          </cell>
          <cell r="U379" t="str">
            <v>опт</v>
          </cell>
        </row>
        <row r="380">
          <cell r="B380" t="str">
            <v>5484б</v>
          </cell>
          <cell r="C380">
            <v>115</v>
          </cell>
          <cell r="H380" t="str">
            <v>ШГН</v>
          </cell>
          <cell r="I380" t="str">
            <v>конс.</v>
          </cell>
          <cell r="N380">
            <v>7</v>
          </cell>
          <cell r="O380">
            <v>4</v>
          </cell>
          <cell r="P380">
            <v>30</v>
          </cell>
          <cell r="Q380">
            <v>7</v>
          </cell>
          <cell r="R380">
            <v>4</v>
          </cell>
          <cell r="S380">
            <v>29.5</v>
          </cell>
          <cell r="T380">
            <v>37138</v>
          </cell>
          <cell r="U380" t="str">
            <v>ГРП</v>
          </cell>
        </row>
        <row r="381">
          <cell r="B381">
            <v>5391</v>
          </cell>
          <cell r="C381">
            <v>109</v>
          </cell>
          <cell r="D381">
            <v>4</v>
          </cell>
          <cell r="E381">
            <v>40</v>
          </cell>
          <cell r="F381" t="str">
            <v>УПНПиКРС</v>
          </cell>
          <cell r="G381">
            <v>291</v>
          </cell>
          <cell r="H381" t="str">
            <v>нагнет.</v>
          </cell>
          <cell r="I381" t="str">
            <v>бд</v>
          </cell>
          <cell r="J381">
            <v>34426</v>
          </cell>
          <cell r="O381">
            <v>0</v>
          </cell>
          <cell r="U381" t="str">
            <v>нг</v>
          </cell>
          <cell r="W381" t="str">
            <v>ИР ЮК-11, ПП ЮК-10 пуск под закачку</v>
          </cell>
        </row>
        <row r="382">
          <cell r="B382">
            <v>5398</v>
          </cell>
          <cell r="C382">
            <v>102</v>
          </cell>
          <cell r="D382">
            <v>9</v>
          </cell>
          <cell r="E382">
            <v>90</v>
          </cell>
          <cell r="F382" t="str">
            <v>УПНПиКРС</v>
          </cell>
          <cell r="G382">
            <v>240</v>
          </cell>
          <cell r="H382" t="str">
            <v>ФОН</v>
          </cell>
          <cell r="I382" t="str">
            <v>бд</v>
          </cell>
          <cell r="J382">
            <v>33572</v>
          </cell>
          <cell r="K382">
            <v>15</v>
          </cell>
          <cell r="L382">
            <v>1.2</v>
          </cell>
          <cell r="M382">
            <v>90</v>
          </cell>
          <cell r="N382">
            <v>30</v>
          </cell>
          <cell r="O382">
            <v>12</v>
          </cell>
          <cell r="P382">
            <v>51</v>
          </cell>
          <cell r="Q382">
            <v>30</v>
          </cell>
          <cell r="R382">
            <v>12</v>
          </cell>
          <cell r="S382">
            <v>50.6</v>
          </cell>
          <cell r="U382" t="str">
            <v>ГРП</v>
          </cell>
          <cell r="V382">
            <v>2</v>
          </cell>
          <cell r="W382" t="str">
            <v>ЛА,ИР ЮК-10,ПП ЮК-2-3 пр к ГРП</v>
          </cell>
        </row>
        <row r="383">
          <cell r="B383">
            <v>2701</v>
          </cell>
          <cell r="C383" t="str">
            <v>145б</v>
          </cell>
          <cell r="H383" t="str">
            <v>ЭЦН</v>
          </cell>
          <cell r="I383" t="str">
            <v>конс.</v>
          </cell>
          <cell r="N383">
            <v>45</v>
          </cell>
          <cell r="O383">
            <v>3</v>
          </cell>
          <cell r="P383">
            <v>91.9</v>
          </cell>
          <cell r="Q383">
            <v>45</v>
          </cell>
          <cell r="R383">
            <v>3</v>
          </cell>
          <cell r="S383">
            <v>91.8</v>
          </cell>
          <cell r="U383" t="str">
            <v>ВЦ</v>
          </cell>
        </row>
        <row r="384">
          <cell r="B384">
            <v>5290</v>
          </cell>
          <cell r="C384">
            <v>133</v>
          </cell>
          <cell r="H384" t="str">
            <v>ШГН</v>
          </cell>
          <cell r="I384" t="str">
            <v>бдт</v>
          </cell>
          <cell r="J384">
            <v>37111</v>
          </cell>
          <cell r="N384">
            <v>8</v>
          </cell>
          <cell r="O384">
            <v>4.5</v>
          </cell>
          <cell r="P384">
            <v>31</v>
          </cell>
          <cell r="Q384">
            <v>8</v>
          </cell>
          <cell r="R384">
            <v>4.5</v>
          </cell>
          <cell r="S384">
            <v>30.6</v>
          </cell>
          <cell r="U384" t="str">
            <v>бдп</v>
          </cell>
        </row>
        <row r="385">
          <cell r="B385">
            <v>5528</v>
          </cell>
          <cell r="C385" t="str">
            <v>119б</v>
          </cell>
          <cell r="H385" t="str">
            <v>ШГН</v>
          </cell>
          <cell r="I385" t="str">
            <v>бдт</v>
          </cell>
          <cell r="N385">
            <v>6</v>
          </cell>
          <cell r="O385">
            <v>3</v>
          </cell>
          <cell r="P385">
            <v>38</v>
          </cell>
          <cell r="Q385">
            <v>6</v>
          </cell>
          <cell r="R385">
            <v>3</v>
          </cell>
          <cell r="S385">
            <v>38.299999999999997</v>
          </cell>
          <cell r="U385" t="str">
            <v>ВЦД</v>
          </cell>
        </row>
        <row r="386">
          <cell r="B386">
            <v>2787</v>
          </cell>
          <cell r="C386">
            <v>145</v>
          </cell>
          <cell r="D386">
            <v>4</v>
          </cell>
          <cell r="E386">
            <v>40</v>
          </cell>
          <cell r="F386" t="str">
            <v>УПНПиКРС</v>
          </cell>
          <cell r="G386">
            <v>270</v>
          </cell>
          <cell r="H386" t="str">
            <v>ШГН</v>
          </cell>
          <cell r="I386" t="str">
            <v>действ.</v>
          </cell>
          <cell r="K386">
            <v>17</v>
          </cell>
          <cell r="L386">
            <v>13.2</v>
          </cell>
          <cell r="M386">
            <v>5</v>
          </cell>
          <cell r="N386">
            <v>25</v>
          </cell>
          <cell r="O386">
            <v>19.399999999999999</v>
          </cell>
          <cell r="P386">
            <v>5</v>
          </cell>
          <cell r="Q386">
            <v>8</v>
          </cell>
          <cell r="R386">
            <v>6.1999999999999993</v>
          </cell>
          <cell r="S386">
            <v>4.3</v>
          </cell>
          <cell r="U386" t="str">
            <v>ГРП</v>
          </cell>
          <cell r="V386">
            <v>3</v>
          </cell>
          <cell r="W386" t="str">
            <v>Вымыв пропанта, освоение после ГРП</v>
          </cell>
        </row>
        <row r="387">
          <cell r="B387">
            <v>5644</v>
          </cell>
          <cell r="C387">
            <v>126</v>
          </cell>
          <cell r="D387">
            <v>21</v>
          </cell>
          <cell r="E387">
            <v>210</v>
          </cell>
          <cell r="F387" t="str">
            <v>УПНПиКРС</v>
          </cell>
          <cell r="G387">
            <v>230</v>
          </cell>
          <cell r="H387" t="str">
            <v>ШГН</v>
          </cell>
          <cell r="I387" t="str">
            <v>бд</v>
          </cell>
          <cell r="J387">
            <v>35340</v>
          </cell>
          <cell r="N387">
            <v>30</v>
          </cell>
          <cell r="O387">
            <v>15</v>
          </cell>
          <cell r="P387">
            <v>38.799999999999997</v>
          </cell>
          <cell r="Q387">
            <v>30</v>
          </cell>
          <cell r="R387">
            <v>15</v>
          </cell>
          <cell r="S387">
            <v>38.299999999999997</v>
          </cell>
          <cell r="T387">
            <v>37521</v>
          </cell>
          <cell r="U387" t="str">
            <v>ЗБС</v>
          </cell>
          <cell r="W387" t="str">
            <v>ПР К ЗБС</v>
          </cell>
        </row>
        <row r="388">
          <cell r="B388">
            <v>2576</v>
          </cell>
          <cell r="C388">
            <v>150</v>
          </cell>
          <cell r="D388">
            <v>3</v>
          </cell>
          <cell r="E388">
            <v>1</v>
          </cell>
          <cell r="F388" t="str">
            <v>УПНПиКРС</v>
          </cell>
          <cell r="H388" t="str">
            <v>нагнет.</v>
          </cell>
          <cell r="I388" t="str">
            <v>бд</v>
          </cell>
          <cell r="N388">
            <v>150</v>
          </cell>
          <cell r="Q388">
            <v>150</v>
          </cell>
          <cell r="T388">
            <v>37459</v>
          </cell>
          <cell r="U388" t="str">
            <v>нг</v>
          </cell>
          <cell r="W388" t="str">
            <v>Ревизия пакера</v>
          </cell>
        </row>
        <row r="389">
          <cell r="B389">
            <v>5241</v>
          </cell>
          <cell r="C389">
            <v>134</v>
          </cell>
          <cell r="D389">
            <v>6</v>
          </cell>
          <cell r="E389">
            <v>60</v>
          </cell>
          <cell r="F389" t="str">
            <v>УПНПиКРС</v>
          </cell>
          <cell r="G389">
            <v>258</v>
          </cell>
          <cell r="H389" t="str">
            <v>ЭЦН</v>
          </cell>
          <cell r="I389" t="str">
            <v>бд</v>
          </cell>
          <cell r="J389">
            <v>34547</v>
          </cell>
          <cell r="K389">
            <v>21</v>
          </cell>
          <cell r="L389">
            <v>0.2</v>
          </cell>
          <cell r="M389">
            <v>99</v>
          </cell>
          <cell r="N389">
            <v>30</v>
          </cell>
          <cell r="O389">
            <v>12</v>
          </cell>
          <cell r="P389">
            <v>51</v>
          </cell>
          <cell r="Q389">
            <v>30</v>
          </cell>
          <cell r="R389">
            <v>12</v>
          </cell>
          <cell r="S389">
            <v>50.6</v>
          </cell>
          <cell r="T389">
            <v>37467</v>
          </cell>
          <cell r="U389" t="str">
            <v>ГРП</v>
          </cell>
          <cell r="V389">
            <v>2</v>
          </cell>
          <cell r="W389" t="str">
            <v>СО-каротаж, ПР к ГРП, ГРП ЮК-4, осв.</v>
          </cell>
          <cell r="X389" t="str">
            <v>ЭП выполнен, ЭЦН с КРБК на забое</v>
          </cell>
        </row>
        <row r="390">
          <cell r="B390">
            <v>5267</v>
          </cell>
          <cell r="C390">
            <v>134</v>
          </cell>
          <cell r="D390">
            <v>21</v>
          </cell>
          <cell r="E390">
            <v>210</v>
          </cell>
          <cell r="F390" t="str">
            <v>УПНПиКРС</v>
          </cell>
          <cell r="H390" t="str">
            <v>ЭЦН</v>
          </cell>
          <cell r="I390" t="str">
            <v>конс.</v>
          </cell>
          <cell r="N390">
            <v>50</v>
          </cell>
          <cell r="O390">
            <v>30</v>
          </cell>
          <cell r="P390">
            <v>26.5</v>
          </cell>
          <cell r="Q390">
            <v>50</v>
          </cell>
          <cell r="R390">
            <v>30</v>
          </cell>
          <cell r="S390">
            <v>25.9</v>
          </cell>
          <cell r="T390">
            <v>37466</v>
          </cell>
          <cell r="U390" t="str">
            <v>ГРП</v>
          </cell>
          <cell r="W390" t="str">
            <v>ВЦ, РИР ЮК-10, ПР к ГРП, ГРП ЮК-2, осв.</v>
          </cell>
        </row>
        <row r="391">
          <cell r="B391">
            <v>5241</v>
          </cell>
          <cell r="C391">
            <v>134</v>
          </cell>
          <cell r="D391">
            <v>6</v>
          </cell>
          <cell r="E391">
            <v>60</v>
          </cell>
          <cell r="F391" t="str">
            <v>УПНПиКРС</v>
          </cell>
          <cell r="G391">
            <v>258</v>
          </cell>
          <cell r="H391" t="str">
            <v>ЭЦН</v>
          </cell>
          <cell r="I391" t="str">
            <v>бд</v>
          </cell>
          <cell r="J391">
            <v>34547</v>
          </cell>
          <cell r="K391">
            <v>21</v>
          </cell>
          <cell r="L391">
            <v>0.2</v>
          </cell>
          <cell r="M391">
            <v>99</v>
          </cell>
          <cell r="N391">
            <v>50</v>
          </cell>
          <cell r="O391">
            <v>30</v>
          </cell>
          <cell r="P391">
            <v>26.5</v>
          </cell>
          <cell r="Q391">
            <v>50</v>
          </cell>
          <cell r="R391">
            <v>30</v>
          </cell>
          <cell r="S391">
            <v>25.9</v>
          </cell>
          <cell r="T391">
            <v>37465</v>
          </cell>
          <cell r="U391" t="str">
            <v>ГРП</v>
          </cell>
          <cell r="V391">
            <v>2</v>
          </cell>
          <cell r="W391" t="str">
            <v xml:space="preserve">ВЦ, ГИС-2 ( источ. обвод.), при подтверждении воды и герм. э/колонны  </v>
          </cell>
          <cell r="X391" t="str">
            <v>ЭП выполнен, ЭЦН с КРБК на забое</v>
          </cell>
        </row>
        <row r="393">
          <cell r="B393">
            <v>11029</v>
          </cell>
          <cell r="C393" t="str">
            <v>97б</v>
          </cell>
          <cell r="D393">
            <v>3</v>
          </cell>
          <cell r="F393" t="str">
            <v>УПНПиКРС</v>
          </cell>
          <cell r="H393" t="str">
            <v>ЭЦН</v>
          </cell>
          <cell r="I393" t="str">
            <v>действ.</v>
          </cell>
          <cell r="K393">
            <v>71</v>
          </cell>
          <cell r="L393">
            <v>11.6</v>
          </cell>
          <cell r="M393">
            <v>80</v>
          </cell>
          <cell r="N393">
            <v>128</v>
          </cell>
          <cell r="O393">
            <v>20.9</v>
          </cell>
          <cell r="P393">
            <v>80</v>
          </cell>
          <cell r="Q393">
            <v>57</v>
          </cell>
          <cell r="R393">
            <v>9.2999999999999989</v>
          </cell>
          <cell r="S393">
            <v>79.900000000000006</v>
          </cell>
          <cell r="T393">
            <v>37759</v>
          </cell>
          <cell r="U393" t="str">
            <v>опт</v>
          </cell>
          <cell r="W393" t="str">
            <v>Дополн.Оптимизация Э-50/125</v>
          </cell>
        </row>
        <row r="394">
          <cell r="B394">
            <v>5240</v>
          </cell>
          <cell r="C394">
            <v>134</v>
          </cell>
          <cell r="D394">
            <v>21</v>
          </cell>
          <cell r="F394" t="str">
            <v>УПНПиКРС</v>
          </cell>
          <cell r="H394" t="str">
            <v>ЭЦН</v>
          </cell>
          <cell r="I394" t="str">
            <v>конс.</v>
          </cell>
          <cell r="N394">
            <v>34</v>
          </cell>
          <cell r="O394">
            <v>15.5</v>
          </cell>
          <cell r="P394">
            <v>44</v>
          </cell>
          <cell r="Q394">
            <v>34</v>
          </cell>
          <cell r="R394">
            <v>15.5</v>
          </cell>
          <cell r="S394">
            <v>43.7</v>
          </cell>
          <cell r="T394">
            <v>37516</v>
          </cell>
          <cell r="U394" t="str">
            <v>ГРП</v>
          </cell>
          <cell r="W394" t="str">
            <v>ВЦ, РИР ЮК-10, ПР к ГРП, ГРП ЮК-2, осв.</v>
          </cell>
        </row>
        <row r="395">
          <cell r="B395">
            <v>5614</v>
          </cell>
          <cell r="C395">
            <v>116</v>
          </cell>
          <cell r="D395">
            <v>4</v>
          </cell>
          <cell r="F395" t="str">
            <v>УПНПиКРС</v>
          </cell>
          <cell r="H395" t="str">
            <v>нагнет.</v>
          </cell>
          <cell r="I395" t="str">
            <v>бд</v>
          </cell>
          <cell r="N395">
            <v>120</v>
          </cell>
          <cell r="Q395">
            <v>120</v>
          </cell>
          <cell r="T395" t="e">
            <v>#REF!</v>
          </cell>
          <cell r="U395" t="str">
            <v>ЛА</v>
          </cell>
          <cell r="W395" t="str">
            <v>ЛА, пуск под закачку</v>
          </cell>
        </row>
        <row r="400">
          <cell r="W400" t="str">
            <v>Отложенные:</v>
          </cell>
        </row>
        <row r="401">
          <cell r="B401">
            <v>2612</v>
          </cell>
          <cell r="C401" t="str">
            <v>157б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бд</v>
          </cell>
          <cell r="J401">
            <v>36112</v>
          </cell>
          <cell r="K401">
            <v>3</v>
          </cell>
          <cell r="L401">
            <v>2.2999999999999998</v>
          </cell>
          <cell r="M401">
            <v>5</v>
          </cell>
          <cell r="N401">
            <v>10</v>
          </cell>
          <cell r="O401">
            <v>7.3</v>
          </cell>
          <cell r="P401">
            <v>10</v>
          </cell>
          <cell r="Q401">
            <v>10</v>
          </cell>
          <cell r="R401">
            <v>7.3</v>
          </cell>
          <cell r="S401">
            <v>9.9</v>
          </cell>
          <cell r="T401">
            <v>7</v>
          </cell>
          <cell r="U401" t="str">
            <v>ОПЗ</v>
          </cell>
          <cell r="W401" t="str">
            <v>Л.А. УГИС. ОПЗ НТПН.( ГРП 2631,2611) ГДИ</v>
          </cell>
        </row>
        <row r="402">
          <cell r="B402">
            <v>2669</v>
          </cell>
          <cell r="C402">
            <v>160</v>
          </cell>
          <cell r="H402" t="str">
            <v>ШГН</v>
          </cell>
          <cell r="I402" t="str">
            <v>бд</v>
          </cell>
          <cell r="J402">
            <v>33020</v>
          </cell>
          <cell r="N402">
            <v>15</v>
          </cell>
          <cell r="O402">
            <v>10</v>
          </cell>
          <cell r="P402">
            <v>18</v>
          </cell>
          <cell r="Q402">
            <v>15</v>
          </cell>
          <cell r="R402">
            <v>10</v>
          </cell>
          <cell r="S402">
            <v>17.7</v>
          </cell>
          <cell r="U402" t="str">
            <v>ГРП</v>
          </cell>
          <cell r="W402" t="str">
            <v>ВЦ. ИР ЮК-11, ДП ЮК-10 ГРП</v>
          </cell>
        </row>
        <row r="403">
          <cell r="B403">
            <v>2670</v>
          </cell>
          <cell r="C403">
            <v>160</v>
          </cell>
          <cell r="H403" t="str">
            <v>ШГН</v>
          </cell>
          <cell r="I403" t="str">
            <v>конс.</v>
          </cell>
          <cell r="J403">
            <v>34274</v>
          </cell>
          <cell r="N403">
            <v>15</v>
          </cell>
          <cell r="O403">
            <v>4</v>
          </cell>
          <cell r="P403">
            <v>67</v>
          </cell>
          <cell r="Q403">
            <v>15</v>
          </cell>
          <cell r="R403">
            <v>4</v>
          </cell>
          <cell r="S403">
            <v>67.099999999999994</v>
          </cell>
          <cell r="U403" t="str">
            <v>ОПЗ</v>
          </cell>
          <cell r="W403" t="str">
            <v>ВЦ. ОПЗ НТПН ГДИ</v>
          </cell>
        </row>
        <row r="404">
          <cell r="B404">
            <v>2671</v>
          </cell>
          <cell r="C404">
            <v>160</v>
          </cell>
          <cell r="H404" t="str">
            <v>ШГН</v>
          </cell>
          <cell r="I404" t="str">
            <v>конс.</v>
          </cell>
          <cell r="J404">
            <v>33178</v>
          </cell>
          <cell r="N404">
            <v>10</v>
          </cell>
          <cell r="O404">
            <v>4</v>
          </cell>
          <cell r="P404">
            <v>51</v>
          </cell>
          <cell r="Q404">
            <v>10</v>
          </cell>
          <cell r="R404">
            <v>4</v>
          </cell>
          <cell r="S404">
            <v>50.6</v>
          </cell>
          <cell r="U404" t="str">
            <v>ОПЗ</v>
          </cell>
          <cell r="W404" t="str">
            <v>ВЦ. ОПЗ НТПН ГДИ</v>
          </cell>
        </row>
        <row r="405">
          <cell r="B405">
            <v>2672</v>
          </cell>
          <cell r="C405">
            <v>160</v>
          </cell>
          <cell r="H405" t="str">
            <v>ШГН</v>
          </cell>
          <cell r="I405" t="str">
            <v>бд</v>
          </cell>
          <cell r="J405">
            <v>36659</v>
          </cell>
          <cell r="N405">
            <v>5</v>
          </cell>
          <cell r="O405">
            <v>2</v>
          </cell>
          <cell r="P405">
            <v>50</v>
          </cell>
          <cell r="Q405">
            <v>5</v>
          </cell>
          <cell r="R405">
            <v>2</v>
          </cell>
          <cell r="S405">
            <v>50.6</v>
          </cell>
          <cell r="U405" t="str">
            <v>ВЦ</v>
          </cell>
          <cell r="W405" t="str">
            <v>ВЦ. ГДИ. Ревизия НН</v>
          </cell>
        </row>
        <row r="406">
          <cell r="B406">
            <v>2681</v>
          </cell>
          <cell r="C406" t="str">
            <v>145б</v>
          </cell>
          <cell r="F406" t="str">
            <v>УПНПиКРС</v>
          </cell>
          <cell r="G406">
            <v>255</v>
          </cell>
          <cell r="H406" t="str">
            <v>ШГН</v>
          </cell>
          <cell r="I406" t="str">
            <v>бд</v>
          </cell>
          <cell r="K406">
            <v>6</v>
          </cell>
          <cell r="L406">
            <v>4</v>
          </cell>
          <cell r="M406">
            <v>18</v>
          </cell>
          <cell r="N406">
            <v>8</v>
          </cell>
          <cell r="O406">
            <v>6</v>
          </cell>
          <cell r="P406">
            <v>8</v>
          </cell>
          <cell r="Q406">
            <v>8</v>
          </cell>
          <cell r="R406">
            <v>6</v>
          </cell>
          <cell r="S406">
            <v>7.4</v>
          </cell>
          <cell r="U406" t="str">
            <v>ВВ</v>
          </cell>
          <cell r="W406" t="str">
            <v>ВЦ. ПП ДН. Ревизия ШГН</v>
          </cell>
        </row>
        <row r="407">
          <cell r="B407">
            <v>2690</v>
          </cell>
          <cell r="C407">
            <v>160</v>
          </cell>
          <cell r="H407" t="str">
            <v>ШГН</v>
          </cell>
          <cell r="I407" t="str">
            <v>бд</v>
          </cell>
          <cell r="J407">
            <v>32825</v>
          </cell>
          <cell r="N407">
            <v>12</v>
          </cell>
          <cell r="O407">
            <v>7</v>
          </cell>
          <cell r="P407">
            <v>28</v>
          </cell>
          <cell r="Q407">
            <v>12</v>
          </cell>
          <cell r="R407">
            <v>7</v>
          </cell>
          <cell r="S407">
            <v>28</v>
          </cell>
          <cell r="U407" t="str">
            <v>ЛА</v>
          </cell>
          <cell r="W407" t="str">
            <v>ЛА. ИДН.сп.НН</v>
          </cell>
        </row>
        <row r="408">
          <cell r="B408">
            <v>2702</v>
          </cell>
          <cell r="C408" t="str">
            <v>145б</v>
          </cell>
          <cell r="F408" t="str">
            <v>УПНПиКРС</v>
          </cell>
          <cell r="G408">
            <v>275</v>
          </cell>
          <cell r="H408" t="str">
            <v>ЭЦН</v>
          </cell>
          <cell r="I408" t="str">
            <v>бд</v>
          </cell>
          <cell r="K408">
            <v>45</v>
          </cell>
          <cell r="L408">
            <v>2.2000000000000002</v>
          </cell>
          <cell r="M408">
            <v>94</v>
          </cell>
          <cell r="N408">
            <v>50</v>
          </cell>
          <cell r="O408">
            <v>4</v>
          </cell>
          <cell r="P408">
            <v>90.1</v>
          </cell>
          <cell r="Q408">
            <v>50</v>
          </cell>
          <cell r="R408">
            <v>4</v>
          </cell>
          <cell r="S408">
            <v>90.1</v>
          </cell>
          <cell r="U408" t="str">
            <v>ВЦ</v>
          </cell>
          <cell r="W408" t="str">
            <v>ВЦ. ГДИ. УГИС. Спуск ЭЦН</v>
          </cell>
        </row>
        <row r="409">
          <cell r="B409">
            <v>2706</v>
          </cell>
          <cell r="C409">
            <v>160</v>
          </cell>
          <cell r="H409" t="str">
            <v>ШГН</v>
          </cell>
          <cell r="I409" t="str">
            <v>бд</v>
          </cell>
          <cell r="J409">
            <v>36869</v>
          </cell>
          <cell r="N409">
            <v>6</v>
          </cell>
          <cell r="O409">
            <v>4</v>
          </cell>
          <cell r="P409">
            <v>19</v>
          </cell>
          <cell r="Q409">
            <v>6</v>
          </cell>
          <cell r="R409">
            <v>4</v>
          </cell>
          <cell r="S409">
            <v>17.7</v>
          </cell>
          <cell r="U409" t="str">
            <v>ВЦ</v>
          </cell>
          <cell r="W409" t="str">
            <v>ВЦ. Рев.НН</v>
          </cell>
        </row>
        <row r="410">
          <cell r="B410">
            <v>2707</v>
          </cell>
          <cell r="C410">
            <v>160</v>
          </cell>
          <cell r="H410" t="str">
            <v>ШГН</v>
          </cell>
          <cell r="I410" t="str">
            <v>конс.</v>
          </cell>
          <cell r="J410">
            <v>32843</v>
          </cell>
          <cell r="N410">
            <v>15</v>
          </cell>
          <cell r="O410">
            <v>4</v>
          </cell>
          <cell r="P410">
            <v>67</v>
          </cell>
          <cell r="Q410">
            <v>15</v>
          </cell>
          <cell r="R410">
            <v>4</v>
          </cell>
          <cell r="S410">
            <v>67.099999999999994</v>
          </cell>
          <cell r="U410" t="str">
            <v>ОПЗ</v>
          </cell>
          <cell r="W410" t="str">
            <v>ВЦ. ОПЗ НТПН ГДИ</v>
          </cell>
        </row>
        <row r="411">
          <cell r="B411">
            <v>2708</v>
          </cell>
          <cell r="C411">
            <v>160</v>
          </cell>
          <cell r="H411" t="str">
            <v>ШГН</v>
          </cell>
          <cell r="I411" t="str">
            <v>бд</v>
          </cell>
          <cell r="J411">
            <v>36856</v>
          </cell>
          <cell r="N411">
            <v>6</v>
          </cell>
          <cell r="O411">
            <v>4</v>
          </cell>
          <cell r="P411">
            <v>18</v>
          </cell>
          <cell r="Q411">
            <v>6</v>
          </cell>
          <cell r="R411">
            <v>4</v>
          </cell>
          <cell r="S411">
            <v>17.7</v>
          </cell>
          <cell r="U411" t="str">
            <v>ОПЗ</v>
          </cell>
          <cell r="W411" t="str">
            <v>ВЦ. ИДН. НН</v>
          </cell>
        </row>
        <row r="412">
          <cell r="B412">
            <v>2729</v>
          </cell>
          <cell r="C412">
            <v>144</v>
          </cell>
          <cell r="E412">
            <v>1</v>
          </cell>
          <cell r="F412" t="str">
            <v>УПНПиКРС</v>
          </cell>
          <cell r="G412">
            <v>295</v>
          </cell>
          <cell r="H412" t="str">
            <v>нагнет.</v>
          </cell>
          <cell r="I412" t="str">
            <v>конс.</v>
          </cell>
          <cell r="J412">
            <v>33879</v>
          </cell>
          <cell r="N412">
            <v>100</v>
          </cell>
          <cell r="Q412">
            <v>100</v>
          </cell>
          <cell r="T412">
            <v>3</v>
          </cell>
          <cell r="U412" t="str">
            <v>нг</v>
          </cell>
          <cell r="W412" t="str">
            <v>Увеличение приём. спуск пакера</v>
          </cell>
        </row>
        <row r="413">
          <cell r="B413">
            <v>2757</v>
          </cell>
          <cell r="C413">
            <v>144</v>
          </cell>
          <cell r="E413">
            <v>58</v>
          </cell>
          <cell r="F413" t="str">
            <v>УПНПиКРС</v>
          </cell>
          <cell r="G413">
            <v>270</v>
          </cell>
          <cell r="H413" t="str">
            <v>ШГН</v>
          </cell>
          <cell r="I413" t="str">
            <v>действ.</v>
          </cell>
          <cell r="K413">
            <v>0.8</v>
          </cell>
          <cell r="L413">
            <v>0.1</v>
          </cell>
          <cell r="M413">
            <v>91</v>
          </cell>
          <cell r="N413">
            <v>15</v>
          </cell>
          <cell r="O413">
            <v>6.1</v>
          </cell>
          <cell r="P413">
            <v>50.5</v>
          </cell>
          <cell r="Q413">
            <v>14.2</v>
          </cell>
          <cell r="R413">
            <v>6</v>
          </cell>
          <cell r="S413">
            <v>47.8</v>
          </cell>
          <cell r="T413">
            <v>7</v>
          </cell>
          <cell r="U413" t="str">
            <v>ОПЗ</v>
          </cell>
          <cell r="W413" t="str">
            <v>ГДИ. ПП (п."а"). ОПЗ КСПЭО. ГДИ</v>
          </cell>
          <cell r="X413" t="str">
            <v>Пока отложить</v>
          </cell>
        </row>
        <row r="414">
          <cell r="B414">
            <v>2758</v>
          </cell>
          <cell r="C414">
            <v>144</v>
          </cell>
          <cell r="E414">
            <v>55</v>
          </cell>
          <cell r="F414" t="str">
            <v>УПНПиКРС</v>
          </cell>
          <cell r="G414">
            <v>270</v>
          </cell>
          <cell r="H414" t="str">
            <v>ШГН</v>
          </cell>
          <cell r="I414" t="str">
            <v>конс.</v>
          </cell>
          <cell r="J414">
            <v>34425</v>
          </cell>
          <cell r="K414">
            <v>11</v>
          </cell>
          <cell r="L414">
            <v>0.7</v>
          </cell>
          <cell r="M414">
            <v>92</v>
          </cell>
          <cell r="N414">
            <v>20</v>
          </cell>
          <cell r="O414">
            <v>9.8000000000000007</v>
          </cell>
          <cell r="P414">
            <v>40</v>
          </cell>
          <cell r="Q414">
            <v>20</v>
          </cell>
          <cell r="R414">
            <v>9.8000000000000007</v>
          </cell>
          <cell r="S414">
            <v>39.5</v>
          </cell>
          <cell r="T414">
            <v>7</v>
          </cell>
          <cell r="U414" t="str">
            <v>ГРП</v>
          </cell>
          <cell r="W414" t="str">
            <v>РИР низа ЮК-10. ГРП</v>
          </cell>
          <cell r="X414" t="str">
            <v>Необходима СК</v>
          </cell>
        </row>
        <row r="415">
          <cell r="B415">
            <v>2788</v>
          </cell>
          <cell r="C415">
            <v>144</v>
          </cell>
          <cell r="E415">
            <v>57</v>
          </cell>
          <cell r="F415" t="str">
            <v>УПНПиКРС</v>
          </cell>
          <cell r="G415">
            <v>270</v>
          </cell>
          <cell r="H415" t="str">
            <v>ШГН</v>
          </cell>
          <cell r="I415" t="str">
            <v>бд</v>
          </cell>
          <cell r="J415">
            <v>36630</v>
          </cell>
          <cell r="K415">
            <v>2</v>
          </cell>
          <cell r="L415">
            <v>1.4</v>
          </cell>
          <cell r="M415">
            <v>15</v>
          </cell>
          <cell r="N415">
            <v>18</v>
          </cell>
          <cell r="O415">
            <v>10</v>
          </cell>
          <cell r="P415">
            <v>31.5</v>
          </cell>
          <cell r="Q415">
            <v>18</v>
          </cell>
          <cell r="R415">
            <v>10</v>
          </cell>
          <cell r="S415">
            <v>31.4</v>
          </cell>
          <cell r="T415">
            <v>7</v>
          </cell>
          <cell r="W415" t="str">
            <v>ЛА. ПР ГРП. ГРП</v>
          </cell>
          <cell r="X415" t="str">
            <v>КРС-2000 не завершен</v>
          </cell>
        </row>
        <row r="416">
          <cell r="B416">
            <v>2789</v>
          </cell>
          <cell r="C416">
            <v>144</v>
          </cell>
          <cell r="E416">
            <v>58</v>
          </cell>
          <cell r="F416" t="str">
            <v>УПНПиКРС</v>
          </cell>
          <cell r="G416">
            <v>285</v>
          </cell>
          <cell r="H416" t="str">
            <v>ШГН</v>
          </cell>
          <cell r="I416" t="str">
            <v>бд</v>
          </cell>
          <cell r="J416">
            <v>34246</v>
          </cell>
          <cell r="N416">
            <v>6</v>
          </cell>
          <cell r="O416">
            <v>4.5</v>
          </cell>
          <cell r="P416">
            <v>8</v>
          </cell>
          <cell r="Q416">
            <v>6</v>
          </cell>
          <cell r="R416">
            <v>4.5</v>
          </cell>
          <cell r="S416">
            <v>7.4</v>
          </cell>
          <cell r="T416">
            <v>7</v>
          </cell>
          <cell r="U416" t="str">
            <v>ЛА</v>
          </cell>
          <cell r="W416" t="str">
            <v>Ликв.прихвата. ПП на депресии</v>
          </cell>
        </row>
        <row r="417">
          <cell r="B417">
            <v>2790</v>
          </cell>
          <cell r="C417">
            <v>144</v>
          </cell>
          <cell r="F417" t="str">
            <v>УПНПиКРС</v>
          </cell>
          <cell r="G417">
            <v>295</v>
          </cell>
          <cell r="H417" t="str">
            <v>нагнет.</v>
          </cell>
          <cell r="I417" t="str">
            <v>действ.</v>
          </cell>
          <cell r="N417">
            <v>150</v>
          </cell>
          <cell r="Q417">
            <v>150</v>
          </cell>
          <cell r="U417" t="str">
            <v>нг</v>
          </cell>
          <cell r="W417" t="str">
            <v>ГИС-3. ВПП ГАЛКА</v>
          </cell>
          <cell r="X417" t="str">
            <v>ГИС-3 уточнить отдельно</v>
          </cell>
        </row>
        <row r="418">
          <cell r="B418">
            <v>2792</v>
          </cell>
          <cell r="C418">
            <v>144</v>
          </cell>
          <cell r="E418">
            <v>1</v>
          </cell>
          <cell r="F418" t="str">
            <v>УПНПиКРС</v>
          </cell>
          <cell r="G418">
            <v>285</v>
          </cell>
          <cell r="H418" t="str">
            <v>ШГН</v>
          </cell>
          <cell r="I418" t="str">
            <v>действ.</v>
          </cell>
          <cell r="J418">
            <v>0</v>
          </cell>
          <cell r="K418">
            <v>14</v>
          </cell>
          <cell r="L418">
            <v>9.1</v>
          </cell>
          <cell r="M418">
            <v>20</v>
          </cell>
          <cell r="N418">
            <v>40</v>
          </cell>
          <cell r="O418">
            <v>26.1</v>
          </cell>
          <cell r="P418">
            <v>20</v>
          </cell>
          <cell r="Q418">
            <v>26</v>
          </cell>
          <cell r="R418">
            <v>17</v>
          </cell>
          <cell r="S418">
            <v>19.3</v>
          </cell>
          <cell r="T418">
            <v>7</v>
          </cell>
          <cell r="U418" t="str">
            <v>ГРП</v>
          </cell>
          <cell r="W418" t="str">
            <v>ПР ГРП. ГРП ЮК-10</v>
          </cell>
          <cell r="X418" t="str">
            <v>ГРП повторный</v>
          </cell>
        </row>
        <row r="419">
          <cell r="B419">
            <v>2802</v>
          </cell>
          <cell r="C419" t="str">
            <v>166б</v>
          </cell>
          <cell r="E419">
            <v>71</v>
          </cell>
          <cell r="F419" t="str">
            <v>ЗАО "УПКРС"</v>
          </cell>
          <cell r="G419">
            <v>290</v>
          </cell>
          <cell r="H419" t="str">
            <v>нагнет.</v>
          </cell>
          <cell r="I419" t="str">
            <v>бд</v>
          </cell>
          <cell r="J419">
            <v>36725</v>
          </cell>
          <cell r="N419">
            <v>100</v>
          </cell>
          <cell r="Q419">
            <v>100</v>
          </cell>
          <cell r="T419">
            <v>3</v>
          </cell>
          <cell r="U419" t="str">
            <v>нг</v>
          </cell>
          <cell r="V419">
            <v>1</v>
          </cell>
          <cell r="W419" t="str">
            <v>Ревизия и привязка пакера, каверномер.</v>
          </cell>
        </row>
        <row r="420">
          <cell r="B420">
            <v>2818</v>
          </cell>
          <cell r="C420">
            <v>144</v>
          </cell>
          <cell r="E420">
            <v>56</v>
          </cell>
          <cell r="F420" t="str">
            <v>УПНПиКРС</v>
          </cell>
          <cell r="G420">
            <v>255</v>
          </cell>
          <cell r="H420" t="str">
            <v>ШГН</v>
          </cell>
          <cell r="I420" t="str">
            <v>конс.</v>
          </cell>
          <cell r="J420">
            <v>33239</v>
          </cell>
          <cell r="N420">
            <v>8</v>
          </cell>
          <cell r="O420">
            <v>4</v>
          </cell>
          <cell r="P420">
            <v>39</v>
          </cell>
          <cell r="Q420">
            <v>8</v>
          </cell>
          <cell r="R420">
            <v>4</v>
          </cell>
          <cell r="S420">
            <v>38.299999999999997</v>
          </cell>
          <cell r="U420" t="str">
            <v>ОПЗ</v>
          </cell>
          <cell r="W420" t="str">
            <v>ВЦ. ГИС-2. ПП. ОПЗ. КСПЭО</v>
          </cell>
          <cell r="X420" t="str">
            <v>Возможна РИР ЗКЦ</v>
          </cell>
        </row>
        <row r="421">
          <cell r="B421">
            <v>2836</v>
          </cell>
          <cell r="C421">
            <v>125</v>
          </cell>
          <cell r="H421" t="str">
            <v>ШГН</v>
          </cell>
          <cell r="I421" t="str">
            <v>конс.</v>
          </cell>
          <cell r="J421">
            <v>35684</v>
          </cell>
          <cell r="K421">
            <v>4</v>
          </cell>
          <cell r="L421">
            <v>1.1000000000000001</v>
          </cell>
          <cell r="M421">
            <v>66</v>
          </cell>
          <cell r="N421">
            <v>20</v>
          </cell>
          <cell r="O421">
            <v>8.1999999999999993</v>
          </cell>
          <cell r="P421">
            <v>50</v>
          </cell>
          <cell r="Q421">
            <v>20</v>
          </cell>
          <cell r="R421">
            <v>8.1999999999999993</v>
          </cell>
          <cell r="S421">
            <v>49.4</v>
          </cell>
          <cell r="T421">
            <v>37270</v>
          </cell>
          <cell r="U421" t="str">
            <v>ГРП</v>
          </cell>
          <cell r="W421" t="str">
            <v>Ликвидация аварии, ИР ЮК-10, пр и ГРП ЮК-2-5</v>
          </cell>
        </row>
        <row r="422">
          <cell r="B422">
            <v>2848</v>
          </cell>
          <cell r="C422">
            <v>129</v>
          </cell>
          <cell r="E422">
            <v>1</v>
          </cell>
          <cell r="F422" t="str">
            <v>ЗАО "УПКРС"</v>
          </cell>
          <cell r="G422">
            <v>260</v>
          </cell>
          <cell r="H422" t="str">
            <v>ЭЦН</v>
          </cell>
          <cell r="K422">
            <v>29</v>
          </cell>
          <cell r="L422">
            <v>0.2</v>
          </cell>
          <cell r="M422">
            <v>99</v>
          </cell>
          <cell r="N422">
            <v>30</v>
          </cell>
          <cell r="O422">
            <v>3.5</v>
          </cell>
          <cell r="P422">
            <v>85.5</v>
          </cell>
          <cell r="Q422">
            <v>30</v>
          </cell>
          <cell r="R422">
            <v>3.5</v>
          </cell>
          <cell r="S422">
            <v>85.6</v>
          </cell>
          <cell r="T422">
            <v>7</v>
          </cell>
          <cell r="U422" t="str">
            <v>ОПЗ</v>
          </cell>
          <cell r="W422" t="str">
            <v>ВЦ. ПП (ОПЗ УГИС)</v>
          </cell>
        </row>
        <row r="423">
          <cell r="B423">
            <v>2849</v>
          </cell>
          <cell r="C423">
            <v>129</v>
          </cell>
          <cell r="E423">
            <v>2</v>
          </cell>
          <cell r="F423" t="str">
            <v>ЗАО "УПКРС"</v>
          </cell>
          <cell r="G423">
            <v>255</v>
          </cell>
          <cell r="H423" t="str">
            <v>ШГН</v>
          </cell>
          <cell r="I423" t="str">
            <v>конс.</v>
          </cell>
          <cell r="J423">
            <v>35705</v>
          </cell>
          <cell r="N423">
            <v>40</v>
          </cell>
          <cell r="O423">
            <v>12</v>
          </cell>
          <cell r="P423">
            <v>63.2</v>
          </cell>
          <cell r="Q423">
            <v>40</v>
          </cell>
          <cell r="R423">
            <v>12</v>
          </cell>
          <cell r="S423">
            <v>63</v>
          </cell>
          <cell r="T423">
            <v>7</v>
          </cell>
          <cell r="U423" t="str">
            <v>ГРП</v>
          </cell>
          <cell r="V423">
            <v>4</v>
          </cell>
          <cell r="W423" t="str">
            <v>ВЦ. ВЗ. ПП ГРП ЮК-10. ГДИ</v>
          </cell>
        </row>
        <row r="424">
          <cell r="B424">
            <v>2850</v>
          </cell>
          <cell r="C424">
            <v>129</v>
          </cell>
          <cell r="E424">
            <v>3</v>
          </cell>
          <cell r="F424" t="str">
            <v>ЗАО "УПКРС"</v>
          </cell>
          <cell r="G424">
            <v>230</v>
          </cell>
          <cell r="H424" t="str">
            <v>ШГН</v>
          </cell>
          <cell r="I424" t="str">
            <v>действ.</v>
          </cell>
          <cell r="J424">
            <v>0</v>
          </cell>
          <cell r="K424">
            <v>3</v>
          </cell>
          <cell r="L424">
            <v>1.5</v>
          </cell>
          <cell r="M424">
            <v>40</v>
          </cell>
          <cell r="N424">
            <v>40</v>
          </cell>
          <cell r="O424">
            <v>13</v>
          </cell>
          <cell r="P424">
            <v>60</v>
          </cell>
          <cell r="Q424">
            <v>37</v>
          </cell>
          <cell r="R424">
            <v>11.5</v>
          </cell>
          <cell r="S424">
            <v>61.6</v>
          </cell>
          <cell r="T424">
            <v>7</v>
          </cell>
          <cell r="U424" t="str">
            <v>ГРП</v>
          </cell>
          <cell r="W424" t="str">
            <v>ПР ГРП. ГРП. ЮК-10 ЭЦН-50</v>
          </cell>
          <cell r="X424" t="str">
            <v>Дважды перфорирована</v>
          </cell>
        </row>
        <row r="425">
          <cell r="B425">
            <v>2858</v>
          </cell>
          <cell r="C425">
            <v>42</v>
          </cell>
          <cell r="F425" t="str">
            <v>ЗАО "УПКРС"</v>
          </cell>
          <cell r="G425">
            <v>240</v>
          </cell>
          <cell r="H425" t="str">
            <v>ШГН</v>
          </cell>
          <cell r="I425" t="str">
            <v>бд</v>
          </cell>
          <cell r="J425">
            <v>35455</v>
          </cell>
          <cell r="N425">
            <v>12</v>
          </cell>
          <cell r="O425">
            <v>4.9000000000000004</v>
          </cell>
          <cell r="P425">
            <v>50</v>
          </cell>
          <cell r="Q425">
            <v>12</v>
          </cell>
          <cell r="R425">
            <v>4.9000000000000004</v>
          </cell>
          <cell r="S425">
            <v>49.6</v>
          </cell>
          <cell r="T425">
            <v>7</v>
          </cell>
          <cell r="U425" t="str">
            <v>ОПЗ</v>
          </cell>
          <cell r="W425" t="str">
            <v>ВЦ, ПП, ОПЗ НТПН, УГИС</v>
          </cell>
        </row>
        <row r="426">
          <cell r="B426">
            <v>2861</v>
          </cell>
          <cell r="C426">
            <v>127</v>
          </cell>
          <cell r="H426" t="str">
            <v>ШГН</v>
          </cell>
          <cell r="I426" t="str">
            <v>бд</v>
          </cell>
          <cell r="J426">
            <v>37018</v>
          </cell>
          <cell r="K426">
            <v>0</v>
          </cell>
          <cell r="L426">
            <v>0</v>
          </cell>
          <cell r="M426">
            <v>0</v>
          </cell>
          <cell r="N426">
            <v>40</v>
          </cell>
          <cell r="O426">
            <v>6.5</v>
          </cell>
          <cell r="P426">
            <v>80</v>
          </cell>
          <cell r="Q426">
            <v>40</v>
          </cell>
          <cell r="R426">
            <v>6.5</v>
          </cell>
          <cell r="S426">
            <v>79.900000000000006</v>
          </cell>
          <cell r="T426">
            <v>37268</v>
          </cell>
          <cell r="U426" t="str">
            <v>ОПЗ</v>
          </cell>
          <cell r="W426" t="str">
            <v>ВЦ, ГИС(ЗКЦ). Ликв.ЗКЦ ПП через УГИС в кислотной среде</v>
          </cell>
        </row>
        <row r="427">
          <cell r="B427">
            <v>3079</v>
          </cell>
          <cell r="C427">
            <v>51</v>
          </cell>
          <cell r="F427" t="str">
            <v>УПНП</v>
          </cell>
          <cell r="G427">
            <v>265</v>
          </cell>
          <cell r="H427" t="str">
            <v>ЭЦН</v>
          </cell>
          <cell r="I427" t="str">
            <v>конс.</v>
          </cell>
          <cell r="J427">
            <v>33635</v>
          </cell>
          <cell r="K427">
            <v>0</v>
          </cell>
          <cell r="L427">
            <v>0</v>
          </cell>
          <cell r="M427">
            <v>0</v>
          </cell>
          <cell r="N427">
            <v>50</v>
          </cell>
          <cell r="O427">
            <v>11</v>
          </cell>
          <cell r="P427">
            <v>73</v>
          </cell>
          <cell r="Q427">
            <v>50</v>
          </cell>
          <cell r="R427">
            <v>11</v>
          </cell>
          <cell r="S427">
            <v>72.8</v>
          </cell>
          <cell r="U427" t="str">
            <v>ВВ</v>
          </cell>
          <cell r="W427" t="str">
            <v>ВЦ,ВЗ,ДП ЮК-10</v>
          </cell>
        </row>
        <row r="429">
          <cell r="B429">
            <v>2866</v>
          </cell>
          <cell r="C429">
            <v>131</v>
          </cell>
          <cell r="E429" t="e">
            <v>#REF!</v>
          </cell>
          <cell r="F429" t="str">
            <v>ЗАО "УПКРС"</v>
          </cell>
          <cell r="G429">
            <v>250</v>
          </cell>
          <cell r="H429" t="str">
            <v>ЭЦН</v>
          </cell>
          <cell r="I429" t="str">
            <v>конс.</v>
          </cell>
          <cell r="J429">
            <v>34883</v>
          </cell>
          <cell r="N429">
            <v>16</v>
          </cell>
          <cell r="O429">
            <v>2.5</v>
          </cell>
          <cell r="P429">
            <v>81</v>
          </cell>
          <cell r="Q429">
            <v>16</v>
          </cell>
          <cell r="R429">
            <v>2.5</v>
          </cell>
          <cell r="S429">
            <v>80.7</v>
          </cell>
          <cell r="T429">
            <v>7</v>
          </cell>
          <cell r="U429" t="str">
            <v>ЛА</v>
          </cell>
          <cell r="W429" t="str">
            <v>ЛА. РИР ЮК-11. ПП. Сваб (УГИС)</v>
          </cell>
        </row>
        <row r="430">
          <cell r="B430">
            <v>2869</v>
          </cell>
          <cell r="C430">
            <v>129</v>
          </cell>
          <cell r="E430" t="e">
            <v>#REF!</v>
          </cell>
          <cell r="F430" t="str">
            <v>ЗАО "УПКРС"</v>
          </cell>
          <cell r="G430">
            <v>255</v>
          </cell>
          <cell r="H430" t="str">
            <v>ЭЦН</v>
          </cell>
          <cell r="I430" t="str">
            <v>конс.</v>
          </cell>
          <cell r="J430">
            <v>34912</v>
          </cell>
          <cell r="N430">
            <v>40</v>
          </cell>
          <cell r="O430">
            <v>12</v>
          </cell>
          <cell r="P430">
            <v>63.3</v>
          </cell>
          <cell r="Q430">
            <v>40</v>
          </cell>
          <cell r="R430">
            <v>12</v>
          </cell>
          <cell r="S430">
            <v>63</v>
          </cell>
          <cell r="T430">
            <v>7</v>
          </cell>
          <cell r="U430" t="str">
            <v>ГРП</v>
          </cell>
          <cell r="V430">
            <v>3</v>
          </cell>
          <cell r="W430" t="str">
            <v>ЛА. РИР ЮК-11. ПП.ГРП</v>
          </cell>
        </row>
        <row r="431">
          <cell r="B431">
            <v>2877</v>
          </cell>
          <cell r="C431">
            <v>42</v>
          </cell>
          <cell r="F431" t="str">
            <v>ЗАО "УПКРС"</v>
          </cell>
          <cell r="G431">
            <v>250</v>
          </cell>
          <cell r="H431" t="str">
            <v>ШГН</v>
          </cell>
          <cell r="I431" t="str">
            <v>бд</v>
          </cell>
          <cell r="J431">
            <v>36895</v>
          </cell>
          <cell r="N431">
            <v>30</v>
          </cell>
          <cell r="O431">
            <v>10</v>
          </cell>
          <cell r="P431">
            <v>59</v>
          </cell>
          <cell r="Q431">
            <v>30</v>
          </cell>
          <cell r="R431">
            <v>10</v>
          </cell>
          <cell r="S431">
            <v>58.8</v>
          </cell>
          <cell r="T431">
            <v>7</v>
          </cell>
          <cell r="U431" t="str">
            <v>ГРП</v>
          </cell>
          <cell r="W431" t="str">
            <v>ПР к ГРП, ГРП</v>
          </cell>
        </row>
        <row r="432">
          <cell r="B432">
            <v>2878</v>
          </cell>
          <cell r="C432">
            <v>42</v>
          </cell>
          <cell r="F432" t="str">
            <v>ЗАО "УПКРС"</v>
          </cell>
          <cell r="G432">
            <v>260</v>
          </cell>
          <cell r="H432" t="str">
            <v>ШГН</v>
          </cell>
          <cell r="I432" t="str">
            <v>действ.</v>
          </cell>
          <cell r="K432">
            <v>5</v>
          </cell>
          <cell r="L432">
            <v>1.1000000000000001</v>
          </cell>
          <cell r="M432">
            <v>73</v>
          </cell>
          <cell r="N432">
            <v>30</v>
          </cell>
          <cell r="O432">
            <v>10</v>
          </cell>
          <cell r="P432">
            <v>59</v>
          </cell>
          <cell r="Q432">
            <v>25</v>
          </cell>
          <cell r="R432">
            <v>8.9</v>
          </cell>
          <cell r="S432">
            <v>56</v>
          </cell>
          <cell r="T432">
            <v>7</v>
          </cell>
          <cell r="U432" t="str">
            <v>ГРП</v>
          </cell>
          <cell r="W432" t="str">
            <v>ПР к ГРП, ГРП(повторное) (ОПЗ НТПН)</v>
          </cell>
        </row>
        <row r="435">
          <cell r="B435">
            <v>2884</v>
          </cell>
          <cell r="C435">
            <v>131</v>
          </cell>
          <cell r="F435" t="str">
            <v>УПНПиКРС</v>
          </cell>
          <cell r="G435">
            <v>280</v>
          </cell>
          <cell r="H435" t="str">
            <v>ЭЦН</v>
          </cell>
          <cell r="I435" t="str">
            <v>действ.</v>
          </cell>
          <cell r="K435">
            <v>40</v>
          </cell>
          <cell r="L435">
            <v>3.9</v>
          </cell>
          <cell r="M435">
            <v>88</v>
          </cell>
          <cell r="N435">
            <v>50</v>
          </cell>
          <cell r="O435">
            <v>5.9</v>
          </cell>
          <cell r="P435">
            <v>85.5</v>
          </cell>
          <cell r="Q435">
            <v>10</v>
          </cell>
          <cell r="R435">
            <v>2.0000000000000004</v>
          </cell>
          <cell r="S435">
            <v>75.3</v>
          </cell>
          <cell r="U435" t="str">
            <v>ОВП</v>
          </cell>
          <cell r="W435" t="str">
            <v>ГИС-2. ОВП МЕТКА</v>
          </cell>
          <cell r="X435" t="str">
            <v>ИХН АН</v>
          </cell>
        </row>
        <row r="436">
          <cell r="B436">
            <v>2884</v>
          </cell>
          <cell r="C436">
            <v>131</v>
          </cell>
          <cell r="E436">
            <v>1</v>
          </cell>
          <cell r="F436" t="str">
            <v>ЗАО "УПКРС"</v>
          </cell>
          <cell r="G436">
            <v>260</v>
          </cell>
          <cell r="H436" t="str">
            <v>ЭЦН</v>
          </cell>
          <cell r="I436" t="str">
            <v>действ.</v>
          </cell>
          <cell r="K436">
            <v>30</v>
          </cell>
          <cell r="L436">
            <v>1.5</v>
          </cell>
          <cell r="M436">
            <v>94</v>
          </cell>
          <cell r="N436">
            <v>50</v>
          </cell>
          <cell r="O436">
            <v>4.5</v>
          </cell>
          <cell r="P436">
            <v>89</v>
          </cell>
          <cell r="Q436">
            <v>20</v>
          </cell>
          <cell r="R436">
            <v>3</v>
          </cell>
          <cell r="S436">
            <v>81.5</v>
          </cell>
          <cell r="T436">
            <v>7</v>
          </cell>
          <cell r="U436" t="str">
            <v>ОПЗ</v>
          </cell>
          <cell r="W436" t="str">
            <v>ГИС-2. УГИС (ОПЗ)</v>
          </cell>
        </row>
        <row r="437">
          <cell r="B437">
            <v>2886</v>
          </cell>
          <cell r="C437">
            <v>131</v>
          </cell>
          <cell r="E437">
            <v>2</v>
          </cell>
          <cell r="F437" t="str">
            <v>ЗАО "УПКРС"</v>
          </cell>
          <cell r="G437">
            <v>255</v>
          </cell>
          <cell r="H437" t="str">
            <v>ШГН</v>
          </cell>
          <cell r="K437">
            <v>24</v>
          </cell>
          <cell r="L437">
            <v>0.2</v>
          </cell>
          <cell r="M437">
            <v>99</v>
          </cell>
          <cell r="N437">
            <v>50</v>
          </cell>
          <cell r="O437">
            <v>4</v>
          </cell>
          <cell r="P437">
            <v>90.3</v>
          </cell>
          <cell r="Q437">
            <v>50</v>
          </cell>
          <cell r="R437">
            <v>4</v>
          </cell>
          <cell r="S437">
            <v>90.1</v>
          </cell>
          <cell r="T437">
            <v>7</v>
          </cell>
          <cell r="U437" t="str">
            <v>ОПЗ</v>
          </cell>
          <cell r="W437" t="str">
            <v>ГИС-2. УГИС (ОПЗ)</v>
          </cell>
        </row>
        <row r="438">
          <cell r="B438">
            <v>2904</v>
          </cell>
          <cell r="C438">
            <v>131</v>
          </cell>
          <cell r="F438" t="str">
            <v>УПНПиКРС</v>
          </cell>
          <cell r="G438">
            <v>295</v>
          </cell>
          <cell r="H438" t="str">
            <v>нагнет.</v>
          </cell>
          <cell r="I438" t="str">
            <v>действ.</v>
          </cell>
          <cell r="K438">
            <v>330</v>
          </cell>
          <cell r="N438">
            <v>250</v>
          </cell>
          <cell r="Q438">
            <v>250</v>
          </cell>
          <cell r="R438">
            <v>0</v>
          </cell>
          <cell r="U438" t="str">
            <v>ВВП</v>
          </cell>
          <cell r="W438" t="str">
            <v>ГИС-3. ВПП ГАЛКА</v>
          </cell>
          <cell r="X438" t="str">
            <v>ИХН АН</v>
          </cell>
        </row>
        <row r="439">
          <cell r="B439">
            <v>2905</v>
          </cell>
          <cell r="C439">
            <v>132</v>
          </cell>
          <cell r="F439" t="str">
            <v>УПНПиКРС</v>
          </cell>
          <cell r="G439">
            <v>290</v>
          </cell>
          <cell r="H439" t="str">
            <v>ЭЦН</v>
          </cell>
          <cell r="I439" t="str">
            <v>действ.</v>
          </cell>
          <cell r="K439">
            <v>50</v>
          </cell>
          <cell r="L439">
            <v>5.3</v>
          </cell>
          <cell r="M439">
            <v>87</v>
          </cell>
          <cell r="N439">
            <v>50</v>
          </cell>
          <cell r="O439">
            <v>8.1999999999999993</v>
          </cell>
          <cell r="P439">
            <v>80</v>
          </cell>
          <cell r="Q439">
            <v>0</v>
          </cell>
          <cell r="R439">
            <v>2.8999999999999995</v>
          </cell>
          <cell r="U439" t="str">
            <v>ОВП</v>
          </cell>
          <cell r="W439" t="str">
            <v>ГИС-2. ОВП МЕТКА.</v>
          </cell>
          <cell r="X439" t="str">
            <v>ИХН АН</v>
          </cell>
        </row>
        <row r="440">
          <cell r="B440">
            <v>2933</v>
          </cell>
          <cell r="C440">
            <v>44</v>
          </cell>
          <cell r="E440">
            <v>60</v>
          </cell>
          <cell r="F440" t="str">
            <v>ЗАО "УПКРС"</v>
          </cell>
          <cell r="G440">
            <v>265</v>
          </cell>
          <cell r="H440" t="str">
            <v>ШГН</v>
          </cell>
          <cell r="I440" t="str">
            <v>бд</v>
          </cell>
          <cell r="J440">
            <v>36935</v>
          </cell>
          <cell r="K440">
            <v>10</v>
          </cell>
          <cell r="L440">
            <v>5.0999999999999996</v>
          </cell>
          <cell r="M440">
            <v>37</v>
          </cell>
          <cell r="N440">
            <v>10</v>
          </cell>
          <cell r="O440">
            <v>5</v>
          </cell>
          <cell r="P440">
            <v>38.5</v>
          </cell>
          <cell r="Q440">
            <v>10</v>
          </cell>
          <cell r="R440">
            <v>5</v>
          </cell>
          <cell r="S440">
            <v>38.299999999999997</v>
          </cell>
          <cell r="T440">
            <v>12</v>
          </cell>
          <cell r="U440" t="str">
            <v>ВЦ</v>
          </cell>
          <cell r="V440">
            <v>2</v>
          </cell>
          <cell r="W440" t="str">
            <v xml:space="preserve">ВЦ, Ликв.грифона </v>
          </cell>
        </row>
        <row r="441">
          <cell r="B441">
            <v>3002</v>
          </cell>
          <cell r="C441">
            <v>50</v>
          </cell>
          <cell r="H441" t="str">
            <v>ШГН</v>
          </cell>
          <cell r="I441" t="str">
            <v>конс.</v>
          </cell>
          <cell r="J441">
            <v>34514</v>
          </cell>
          <cell r="K441">
            <v>5</v>
          </cell>
          <cell r="L441">
            <v>0.5</v>
          </cell>
          <cell r="M441">
            <v>88</v>
          </cell>
          <cell r="N441">
            <v>5</v>
          </cell>
          <cell r="O441">
            <v>0.5</v>
          </cell>
          <cell r="P441">
            <v>88</v>
          </cell>
          <cell r="Q441">
            <v>5</v>
          </cell>
          <cell r="R441">
            <v>0.5</v>
          </cell>
          <cell r="S441">
            <v>87.7</v>
          </cell>
          <cell r="W441" t="str">
            <v>ВЦ, ПП, ОПЗ НТПН, ГДИ, сп.НН</v>
          </cell>
        </row>
        <row r="442">
          <cell r="B442">
            <v>3003</v>
          </cell>
          <cell r="C442">
            <v>50</v>
          </cell>
          <cell r="H442" t="str">
            <v>нагн</v>
          </cell>
          <cell r="I442" t="str">
            <v>конс.</v>
          </cell>
          <cell r="J442">
            <v>32903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e">
            <v>#DIV/0!</v>
          </cell>
          <cell r="U442" t="str">
            <v>ГРП</v>
          </cell>
          <cell r="W442" t="str">
            <v>ВЦ, ПП, ГРП (ОПЗ НТПН), ГДИ, сп.НН</v>
          </cell>
        </row>
        <row r="443">
          <cell r="B443">
            <v>3026</v>
          </cell>
          <cell r="C443">
            <v>53</v>
          </cell>
          <cell r="H443" t="str">
            <v>ШГН</v>
          </cell>
          <cell r="I443" t="str">
            <v>конс.</v>
          </cell>
          <cell r="J443">
            <v>34493</v>
          </cell>
          <cell r="K443">
            <v>13</v>
          </cell>
          <cell r="L443">
            <v>10.6</v>
          </cell>
          <cell r="M443">
            <v>0</v>
          </cell>
          <cell r="N443">
            <v>13</v>
          </cell>
          <cell r="O443">
            <v>10.6</v>
          </cell>
          <cell r="P443">
            <v>0</v>
          </cell>
          <cell r="Q443">
            <v>13</v>
          </cell>
          <cell r="R443">
            <v>10.6</v>
          </cell>
          <cell r="S443">
            <v>-0.7</v>
          </cell>
          <cell r="U443" t="str">
            <v>ГРП</v>
          </cell>
          <cell r="W443" t="str">
            <v>ВЦ, ПП, ОПЗ НТПН, ГДИ, сп.НН</v>
          </cell>
        </row>
        <row r="444">
          <cell r="B444">
            <v>3027</v>
          </cell>
          <cell r="C444">
            <v>52</v>
          </cell>
          <cell r="H444" t="str">
            <v>ШГН</v>
          </cell>
          <cell r="I444" t="str">
            <v>бд</v>
          </cell>
          <cell r="J444">
            <v>36971</v>
          </cell>
          <cell r="K444">
            <v>10</v>
          </cell>
          <cell r="L444">
            <v>2.2000000000000002</v>
          </cell>
          <cell r="M444">
            <v>73</v>
          </cell>
          <cell r="N444">
            <v>20</v>
          </cell>
          <cell r="O444">
            <v>6.5</v>
          </cell>
          <cell r="P444">
            <v>60</v>
          </cell>
          <cell r="Q444">
            <v>20</v>
          </cell>
          <cell r="R444">
            <v>6.5</v>
          </cell>
          <cell r="S444">
            <v>59.9</v>
          </cell>
          <cell r="W444" t="str">
            <v>ВЦ, ЛА, ПП, ОПЗ НТПН, УГИС</v>
          </cell>
        </row>
        <row r="445">
          <cell r="B445">
            <v>3029</v>
          </cell>
          <cell r="C445">
            <v>52</v>
          </cell>
          <cell r="H445" t="str">
            <v>ЭЦН</v>
          </cell>
          <cell r="I445" t="str">
            <v>бд</v>
          </cell>
          <cell r="J445">
            <v>36795</v>
          </cell>
          <cell r="K445">
            <v>4</v>
          </cell>
          <cell r="L445">
            <v>1.9</v>
          </cell>
          <cell r="M445">
            <v>41</v>
          </cell>
          <cell r="N445">
            <v>4</v>
          </cell>
          <cell r="O445">
            <v>1.9</v>
          </cell>
          <cell r="P445">
            <v>41</v>
          </cell>
          <cell r="Q445">
            <v>4</v>
          </cell>
          <cell r="R445">
            <v>1.9</v>
          </cell>
          <cell r="S445">
            <v>41.4</v>
          </cell>
          <cell r="W445" t="str">
            <v>ВЦ, ПП, ОПЗ НТПН, ГДИ, сп.НН</v>
          </cell>
        </row>
        <row r="446">
          <cell r="B446">
            <v>3072</v>
          </cell>
          <cell r="C446">
            <v>53</v>
          </cell>
          <cell r="H446" t="str">
            <v>ШГН</v>
          </cell>
          <cell r="I446" t="str">
            <v>конс.</v>
          </cell>
          <cell r="J446">
            <v>33848</v>
          </cell>
          <cell r="K446">
            <v>2</v>
          </cell>
          <cell r="L446">
            <v>1.6</v>
          </cell>
          <cell r="M446">
            <v>0</v>
          </cell>
          <cell r="N446">
            <v>2</v>
          </cell>
          <cell r="O446">
            <v>1.6</v>
          </cell>
          <cell r="P446">
            <v>0</v>
          </cell>
          <cell r="Q446">
            <v>2</v>
          </cell>
          <cell r="R446">
            <v>1.6</v>
          </cell>
          <cell r="S446">
            <v>1.2</v>
          </cell>
          <cell r="W446" t="str">
            <v>ВЦ, ПП, ОПЗ НТПН, ГДИ, сп.НН</v>
          </cell>
        </row>
        <row r="447">
          <cell r="B447">
            <v>3073</v>
          </cell>
          <cell r="C447">
            <v>53</v>
          </cell>
          <cell r="H447" t="str">
            <v>ШГН</v>
          </cell>
          <cell r="I447" t="str">
            <v>бд</v>
          </cell>
          <cell r="J447">
            <v>36834</v>
          </cell>
          <cell r="K447">
            <v>3</v>
          </cell>
          <cell r="L447">
            <v>0.9</v>
          </cell>
          <cell r="M447">
            <v>65</v>
          </cell>
          <cell r="N447">
            <v>3</v>
          </cell>
          <cell r="O447">
            <v>0.9</v>
          </cell>
          <cell r="P447">
            <v>65</v>
          </cell>
          <cell r="Q447">
            <v>3</v>
          </cell>
          <cell r="R447">
            <v>0.9</v>
          </cell>
          <cell r="S447">
            <v>63</v>
          </cell>
          <cell r="W447" t="str">
            <v>ВЦ, ПП, ОПЗ НТПН, ГДИ, сп.НН</v>
          </cell>
        </row>
        <row r="448">
          <cell r="B448">
            <v>3096</v>
          </cell>
          <cell r="C448">
            <v>53</v>
          </cell>
          <cell r="H448" t="str">
            <v>ШГН</v>
          </cell>
          <cell r="I448" t="str">
            <v>бд</v>
          </cell>
          <cell r="J448">
            <v>36246</v>
          </cell>
          <cell r="K448">
            <v>6</v>
          </cell>
          <cell r="L448">
            <v>3.3</v>
          </cell>
          <cell r="M448">
            <v>33</v>
          </cell>
          <cell r="N448">
            <v>6</v>
          </cell>
          <cell r="O448">
            <v>3.3</v>
          </cell>
          <cell r="P448">
            <v>33</v>
          </cell>
          <cell r="Q448">
            <v>6</v>
          </cell>
          <cell r="R448">
            <v>3.3</v>
          </cell>
          <cell r="S448">
            <v>32.1</v>
          </cell>
          <cell r="W448" t="str">
            <v>ВЦ, ПП, ОПЗ НТПН, ГДИ, сп.НН</v>
          </cell>
        </row>
        <row r="449">
          <cell r="B449">
            <v>3097</v>
          </cell>
          <cell r="C449">
            <v>53</v>
          </cell>
          <cell r="H449" t="str">
            <v>ШГН</v>
          </cell>
          <cell r="I449" t="str">
            <v>бд</v>
          </cell>
          <cell r="J449">
            <v>36244</v>
          </cell>
          <cell r="K449">
            <v>6</v>
          </cell>
          <cell r="L449">
            <v>3.6</v>
          </cell>
          <cell r="M449">
            <v>26</v>
          </cell>
          <cell r="N449">
            <v>6</v>
          </cell>
          <cell r="O449">
            <v>3.6</v>
          </cell>
          <cell r="P449">
            <v>26</v>
          </cell>
          <cell r="Q449">
            <v>6</v>
          </cell>
          <cell r="R449">
            <v>3.6</v>
          </cell>
          <cell r="S449">
            <v>25.9</v>
          </cell>
          <cell r="W449" t="str">
            <v>ВЦ, ПП, ОПЗ НТПН, ГДИ, сп.НН</v>
          </cell>
        </row>
        <row r="450">
          <cell r="B450">
            <v>3952</v>
          </cell>
          <cell r="C450">
            <v>308</v>
          </cell>
          <cell r="G450">
            <v>245</v>
          </cell>
          <cell r="H450" t="str">
            <v>нагнет.</v>
          </cell>
          <cell r="I450" t="str">
            <v>бд</v>
          </cell>
          <cell r="N450">
            <v>250</v>
          </cell>
          <cell r="Q450">
            <v>250</v>
          </cell>
          <cell r="R450">
            <v>0</v>
          </cell>
          <cell r="W450" t="str">
            <v>Спуск пакера, определение прием.ЮК11</v>
          </cell>
          <cell r="X450" t="str">
            <v>утилизация</v>
          </cell>
        </row>
        <row r="451">
          <cell r="B451">
            <v>3959</v>
          </cell>
          <cell r="C451">
            <v>198</v>
          </cell>
          <cell r="G451">
            <v>226</v>
          </cell>
          <cell r="H451" t="str">
            <v>нагнет.</v>
          </cell>
          <cell r="I451" t="str">
            <v>конс.</v>
          </cell>
          <cell r="N451">
            <v>250</v>
          </cell>
          <cell r="Q451">
            <v>250</v>
          </cell>
          <cell r="R451">
            <v>0</v>
          </cell>
          <cell r="W451" t="str">
            <v>Спуск пакера, определение прием.ЮК11</v>
          </cell>
          <cell r="X451" t="str">
            <v>утилизация</v>
          </cell>
        </row>
        <row r="452">
          <cell r="B452">
            <v>4018</v>
          </cell>
          <cell r="C452">
            <v>314</v>
          </cell>
          <cell r="F452" t="str">
            <v>УПНПиКРС</v>
          </cell>
          <cell r="G452">
            <v>250</v>
          </cell>
          <cell r="H452" t="str">
            <v>Ф/ЭЦН</v>
          </cell>
          <cell r="I452" t="str">
            <v>конс.</v>
          </cell>
          <cell r="J452">
            <v>34335</v>
          </cell>
          <cell r="L452">
            <v>0</v>
          </cell>
          <cell r="N452">
            <v>30</v>
          </cell>
          <cell r="O452">
            <v>1</v>
          </cell>
          <cell r="P452">
            <v>96</v>
          </cell>
          <cell r="Q452">
            <v>30</v>
          </cell>
          <cell r="R452">
            <v>1</v>
          </cell>
          <cell r="S452">
            <v>95.9</v>
          </cell>
          <cell r="T452">
            <v>7</v>
          </cell>
          <cell r="U452" t="str">
            <v>ЛА</v>
          </cell>
          <cell r="W452" t="str">
            <v>ВЦ. ЛА. ГИС-2. УГИС</v>
          </cell>
          <cell r="X452" t="str">
            <v>УОПР-800</v>
          </cell>
        </row>
        <row r="453">
          <cell r="B453">
            <v>4020</v>
          </cell>
          <cell r="C453">
            <v>314</v>
          </cell>
          <cell r="F453" t="str">
            <v>УПНПиКРС</v>
          </cell>
          <cell r="G453">
            <v>220</v>
          </cell>
          <cell r="H453" t="str">
            <v>фон</v>
          </cell>
          <cell r="I453" t="str">
            <v>конс.</v>
          </cell>
          <cell r="J453">
            <v>34486</v>
          </cell>
          <cell r="L453">
            <v>0</v>
          </cell>
          <cell r="N453">
            <v>50</v>
          </cell>
          <cell r="O453">
            <v>2</v>
          </cell>
          <cell r="P453">
            <v>95</v>
          </cell>
          <cell r="Q453">
            <v>50</v>
          </cell>
          <cell r="R453">
            <v>2</v>
          </cell>
          <cell r="S453">
            <v>95.1</v>
          </cell>
          <cell r="T453">
            <v>7</v>
          </cell>
          <cell r="U453" t="str">
            <v>ЛН</v>
          </cell>
          <cell r="W453" t="str">
            <v>РИР (негерм. ЭК -1078-79 м). ГИС-2. ИДН</v>
          </cell>
          <cell r="X453" t="str">
            <v>УОПР-800</v>
          </cell>
        </row>
        <row r="454">
          <cell r="B454">
            <v>4021</v>
          </cell>
          <cell r="C454">
            <v>314</v>
          </cell>
          <cell r="F454" t="str">
            <v>УПНПиКРС</v>
          </cell>
          <cell r="G454">
            <v>220</v>
          </cell>
          <cell r="H454" t="str">
            <v>фон</v>
          </cell>
          <cell r="I454" t="str">
            <v>конс.</v>
          </cell>
          <cell r="J454">
            <v>34425</v>
          </cell>
          <cell r="L454">
            <v>0</v>
          </cell>
          <cell r="N454">
            <v>20</v>
          </cell>
          <cell r="O454">
            <v>1</v>
          </cell>
          <cell r="P454">
            <v>94</v>
          </cell>
          <cell r="Q454">
            <v>20</v>
          </cell>
          <cell r="R454">
            <v>1</v>
          </cell>
          <cell r="S454">
            <v>93.8</v>
          </cell>
          <cell r="T454">
            <v>7</v>
          </cell>
          <cell r="U454" t="str">
            <v>ЛА</v>
          </cell>
          <cell r="W454" t="str">
            <v>ВЦ. ЛА. ГИС-2. РИР (ЗКЦ). УГИС</v>
          </cell>
          <cell r="X454" t="str">
            <v>УОПР-800</v>
          </cell>
        </row>
        <row r="455">
          <cell r="B455">
            <v>4122</v>
          </cell>
          <cell r="C455">
            <v>314</v>
          </cell>
          <cell r="F455" t="str">
            <v>УПНПиКРС</v>
          </cell>
          <cell r="G455">
            <v>250</v>
          </cell>
          <cell r="H455" t="str">
            <v>Ф/ЭЦН</v>
          </cell>
          <cell r="I455" t="str">
            <v>бд</v>
          </cell>
          <cell r="J455">
            <v>34485</v>
          </cell>
          <cell r="L455">
            <v>0</v>
          </cell>
          <cell r="N455">
            <v>20</v>
          </cell>
          <cell r="O455">
            <v>2</v>
          </cell>
          <cell r="P455">
            <v>88</v>
          </cell>
          <cell r="Q455">
            <v>20</v>
          </cell>
          <cell r="R455">
            <v>2</v>
          </cell>
          <cell r="S455">
            <v>87.7</v>
          </cell>
          <cell r="T455">
            <v>37242</v>
          </cell>
          <cell r="U455" t="str">
            <v>ОПЗ</v>
          </cell>
          <cell r="W455" t="str">
            <v>ГИС-2. ПП. УГИС</v>
          </cell>
          <cell r="X455" t="str">
            <v>УОПР-800</v>
          </cell>
        </row>
        <row r="456">
          <cell r="B456">
            <v>4125</v>
          </cell>
          <cell r="C456">
            <v>315</v>
          </cell>
          <cell r="F456" t="str">
            <v>УПНПиКРС</v>
          </cell>
          <cell r="G456">
            <v>250</v>
          </cell>
          <cell r="H456" t="str">
            <v>Ф/ЭЦН</v>
          </cell>
          <cell r="I456" t="str">
            <v>бд</v>
          </cell>
          <cell r="J456">
            <v>33147</v>
          </cell>
          <cell r="L456">
            <v>0</v>
          </cell>
          <cell r="N456">
            <v>20</v>
          </cell>
          <cell r="O456">
            <v>1</v>
          </cell>
          <cell r="P456">
            <v>93.6</v>
          </cell>
          <cell r="Q456">
            <v>20</v>
          </cell>
          <cell r="R456">
            <v>1</v>
          </cell>
          <cell r="S456">
            <v>93.8</v>
          </cell>
          <cell r="T456">
            <v>7</v>
          </cell>
          <cell r="U456" t="str">
            <v>ОВП</v>
          </cell>
          <cell r="W456" t="str">
            <v>ЛА (Полет ЭЦН). ГИС-2. ИР</v>
          </cell>
          <cell r="X456" t="str">
            <v>ИР нижнего интервала?</v>
          </cell>
        </row>
        <row r="457">
          <cell r="B457">
            <v>4127</v>
          </cell>
          <cell r="C457">
            <v>315</v>
          </cell>
          <cell r="F457" t="str">
            <v>УПНПиКРС</v>
          </cell>
          <cell r="G457">
            <v>245</v>
          </cell>
          <cell r="H457" t="str">
            <v>ЭЦН</v>
          </cell>
          <cell r="I457" t="str">
            <v>бд</v>
          </cell>
          <cell r="J457">
            <v>35432</v>
          </cell>
          <cell r="L457">
            <v>0</v>
          </cell>
          <cell r="N457">
            <v>17</v>
          </cell>
          <cell r="O457">
            <v>1</v>
          </cell>
          <cell r="P457">
            <v>93</v>
          </cell>
          <cell r="Q457">
            <v>17</v>
          </cell>
          <cell r="R457">
            <v>1</v>
          </cell>
          <cell r="S457">
            <v>92.7</v>
          </cell>
          <cell r="T457">
            <v>7</v>
          </cell>
          <cell r="U457" t="str">
            <v>ОВП</v>
          </cell>
          <cell r="W457" t="str">
            <v>ЛА (прихват ЭЦН). СИ. ПП. ГИС-2. ШГН</v>
          </cell>
          <cell r="X457" t="str">
            <v>СИ (ниже 2728). ПП 2720-24</v>
          </cell>
        </row>
        <row r="458">
          <cell r="B458">
            <v>4128</v>
          </cell>
          <cell r="C458">
            <v>315</v>
          </cell>
          <cell r="G458">
            <v>250</v>
          </cell>
          <cell r="H458" t="str">
            <v>ЭЦН</v>
          </cell>
          <cell r="I458" t="str">
            <v>действ.</v>
          </cell>
          <cell r="K458">
            <v>44</v>
          </cell>
          <cell r="L458">
            <v>0.9</v>
          </cell>
          <cell r="M458">
            <v>97.5</v>
          </cell>
          <cell r="N458">
            <v>60</v>
          </cell>
          <cell r="O458">
            <v>2.9</v>
          </cell>
          <cell r="P458">
            <v>94</v>
          </cell>
          <cell r="Q458">
            <v>16</v>
          </cell>
          <cell r="R458">
            <v>2</v>
          </cell>
          <cell r="W458" t="str">
            <v>ГИС-2. ОВП МЕТКА.</v>
          </cell>
          <cell r="X458" t="str">
            <v>ИХН АН</v>
          </cell>
        </row>
        <row r="459">
          <cell r="B459">
            <v>4155</v>
          </cell>
          <cell r="C459">
            <v>172</v>
          </cell>
          <cell r="G459">
            <v>250</v>
          </cell>
          <cell r="H459" t="str">
            <v>нагнет.</v>
          </cell>
          <cell r="I459" t="str">
            <v>конс.</v>
          </cell>
          <cell r="N459">
            <v>250</v>
          </cell>
          <cell r="Q459">
            <v>250</v>
          </cell>
          <cell r="R459">
            <v>0</v>
          </cell>
          <cell r="W459" t="str">
            <v>ОТСК, дострел ЮК11</v>
          </cell>
          <cell r="X459" t="str">
            <v>утилизация</v>
          </cell>
        </row>
        <row r="460">
          <cell r="B460">
            <v>4156</v>
          </cell>
          <cell r="C460">
            <v>172</v>
          </cell>
          <cell r="G460">
            <v>250</v>
          </cell>
          <cell r="H460" t="str">
            <v>нагнет.</v>
          </cell>
          <cell r="I460" t="str">
            <v>конс.</v>
          </cell>
          <cell r="Q460">
            <v>0</v>
          </cell>
          <cell r="W460" t="str">
            <v>ОТСК, дострел ЮК11</v>
          </cell>
        </row>
        <row r="461">
          <cell r="B461">
            <v>4215</v>
          </cell>
          <cell r="C461" t="str">
            <v>314б</v>
          </cell>
          <cell r="G461">
            <v>255</v>
          </cell>
          <cell r="H461" t="str">
            <v>фон</v>
          </cell>
          <cell r="I461" t="str">
            <v>бд</v>
          </cell>
          <cell r="J461">
            <v>35716</v>
          </cell>
          <cell r="L461">
            <v>0</v>
          </cell>
          <cell r="N461">
            <v>30</v>
          </cell>
          <cell r="O461">
            <v>1</v>
          </cell>
          <cell r="P461">
            <v>95.8</v>
          </cell>
          <cell r="Q461">
            <v>30</v>
          </cell>
          <cell r="R461">
            <v>1</v>
          </cell>
          <cell r="S461">
            <v>95.9</v>
          </cell>
          <cell r="T461">
            <v>37378</v>
          </cell>
          <cell r="U461" t="str">
            <v>ОВП</v>
          </cell>
          <cell r="W461" t="str">
            <v>СИ 2810 и ниже</v>
          </cell>
          <cell r="X461" t="str">
            <v>УОПР-800</v>
          </cell>
        </row>
        <row r="462">
          <cell r="B462">
            <v>4216</v>
          </cell>
          <cell r="C462" t="str">
            <v>314б</v>
          </cell>
          <cell r="G462">
            <v>255</v>
          </cell>
          <cell r="H462" t="str">
            <v>ЭЦН</v>
          </cell>
          <cell r="I462" t="str">
            <v>конс.</v>
          </cell>
          <cell r="J462">
            <v>35716</v>
          </cell>
          <cell r="L462">
            <v>0</v>
          </cell>
          <cell r="N462">
            <v>50</v>
          </cell>
          <cell r="O462">
            <v>1</v>
          </cell>
          <cell r="P462">
            <v>97.6</v>
          </cell>
          <cell r="Q462">
            <v>50</v>
          </cell>
          <cell r="R462">
            <v>1</v>
          </cell>
          <cell r="S462">
            <v>97.5</v>
          </cell>
          <cell r="T462">
            <v>37213</v>
          </cell>
          <cell r="U462" t="str">
            <v>бдк</v>
          </cell>
          <cell r="W462" t="str">
            <v>ГИС-2</v>
          </cell>
          <cell r="X462" t="str">
            <v>УОПР-800</v>
          </cell>
        </row>
        <row r="463">
          <cell r="B463">
            <v>4217</v>
          </cell>
          <cell r="C463" t="str">
            <v>314б</v>
          </cell>
          <cell r="G463">
            <v>255</v>
          </cell>
          <cell r="H463" t="str">
            <v>ЭЦН</v>
          </cell>
          <cell r="I463" t="str">
            <v>конс.</v>
          </cell>
          <cell r="J463">
            <v>34304</v>
          </cell>
          <cell r="L463">
            <v>0</v>
          </cell>
          <cell r="N463">
            <v>60</v>
          </cell>
          <cell r="O463">
            <v>1</v>
          </cell>
          <cell r="P463">
            <v>97.892720306513411</v>
          </cell>
          <cell r="Q463">
            <v>60</v>
          </cell>
          <cell r="R463">
            <v>1</v>
          </cell>
          <cell r="S463">
            <v>97.9</v>
          </cell>
          <cell r="T463">
            <v>37230</v>
          </cell>
          <cell r="U463" t="str">
            <v>бдк</v>
          </cell>
          <cell r="W463" t="str">
            <v>УГИС. ЭЦН</v>
          </cell>
          <cell r="X463" t="str">
            <v>УОПР-800</v>
          </cell>
        </row>
        <row r="464">
          <cell r="B464">
            <v>4218</v>
          </cell>
          <cell r="C464" t="str">
            <v>314б</v>
          </cell>
          <cell r="G464">
            <v>255</v>
          </cell>
          <cell r="H464" t="str">
            <v>ЭЦН</v>
          </cell>
          <cell r="I464" t="str">
            <v>конс.</v>
          </cell>
          <cell r="J464">
            <v>35716</v>
          </cell>
          <cell r="L464">
            <v>0</v>
          </cell>
          <cell r="N464">
            <v>50</v>
          </cell>
          <cell r="O464">
            <v>1</v>
          </cell>
          <cell r="P464">
            <v>97.47126436781609</v>
          </cell>
          <cell r="Q464">
            <v>50</v>
          </cell>
          <cell r="R464">
            <v>1</v>
          </cell>
          <cell r="S464">
            <v>97.5</v>
          </cell>
          <cell r="T464">
            <v>37356</v>
          </cell>
          <cell r="U464" t="str">
            <v>бдк</v>
          </cell>
          <cell r="W464" t="str">
            <v>ГДИ ЦНИПР. УГИС</v>
          </cell>
          <cell r="X464" t="str">
            <v>УОПР-800</v>
          </cell>
        </row>
        <row r="465">
          <cell r="B465">
            <v>4266</v>
          </cell>
          <cell r="C465">
            <v>219</v>
          </cell>
          <cell r="G465">
            <v>255</v>
          </cell>
          <cell r="H465" t="str">
            <v>ЭЦН</v>
          </cell>
          <cell r="I465" t="str">
            <v>бд</v>
          </cell>
          <cell r="J465">
            <v>35158</v>
          </cell>
          <cell r="L465">
            <v>0</v>
          </cell>
          <cell r="N465">
            <v>15</v>
          </cell>
          <cell r="O465">
            <v>1.5</v>
          </cell>
          <cell r="P465">
            <v>88</v>
          </cell>
          <cell r="Q465">
            <v>15</v>
          </cell>
          <cell r="R465">
            <v>1.5</v>
          </cell>
          <cell r="S465">
            <v>87.7</v>
          </cell>
          <cell r="T465">
            <v>37284</v>
          </cell>
          <cell r="U465" t="str">
            <v>ЛА</v>
          </cell>
          <cell r="W465" t="str">
            <v>ВЦ. ЛА (на забое ЭЦН). СИ низа. ПП. ОПЗ</v>
          </cell>
          <cell r="X465" t="str">
            <v>Освоение УГИС. УОПР-800</v>
          </cell>
        </row>
        <row r="466">
          <cell r="B466">
            <v>4268</v>
          </cell>
          <cell r="C466">
            <v>219</v>
          </cell>
          <cell r="G466">
            <v>250</v>
          </cell>
          <cell r="H466" t="str">
            <v>Ф/ЭЦН</v>
          </cell>
          <cell r="I466" t="str">
            <v>конс.</v>
          </cell>
          <cell r="J466">
            <v>35596</v>
          </cell>
          <cell r="L466">
            <v>0</v>
          </cell>
          <cell r="N466">
            <v>40</v>
          </cell>
          <cell r="O466">
            <v>1.5</v>
          </cell>
          <cell r="P466">
            <v>95.3</v>
          </cell>
          <cell r="Q466">
            <v>40</v>
          </cell>
          <cell r="R466">
            <v>1.5</v>
          </cell>
          <cell r="S466">
            <v>95.4</v>
          </cell>
          <cell r="T466">
            <v>37334</v>
          </cell>
          <cell r="U466" t="str">
            <v>ОВП</v>
          </cell>
          <cell r="W466" t="str">
            <v>ВЗ. СИ низа. ПП 2743-48, УГИС, ГИС-2</v>
          </cell>
          <cell r="X466" t="str">
            <v>УОПР-800</v>
          </cell>
        </row>
        <row r="467">
          <cell r="B467">
            <v>4319</v>
          </cell>
          <cell r="C467">
            <v>219</v>
          </cell>
          <cell r="G467">
            <v>255</v>
          </cell>
          <cell r="H467" t="str">
            <v>ЭЦН</v>
          </cell>
          <cell r="I467" t="str">
            <v>бд</v>
          </cell>
          <cell r="J467">
            <v>34850</v>
          </cell>
          <cell r="L467">
            <v>0</v>
          </cell>
          <cell r="N467">
            <v>20</v>
          </cell>
          <cell r="O467">
            <v>1</v>
          </cell>
          <cell r="P467">
            <v>94</v>
          </cell>
          <cell r="Q467">
            <v>20</v>
          </cell>
          <cell r="R467">
            <v>1</v>
          </cell>
          <cell r="S467">
            <v>93.8</v>
          </cell>
          <cell r="T467">
            <v>37312</v>
          </cell>
          <cell r="U467" t="str">
            <v>ОВП</v>
          </cell>
          <cell r="W467" t="str">
            <v>ГИС-2. СИ. ПП ДН. ГДИ</v>
          </cell>
          <cell r="X467" t="str">
            <v>УОПР-800</v>
          </cell>
        </row>
        <row r="468">
          <cell r="B468">
            <v>4321</v>
          </cell>
          <cell r="C468">
            <v>219</v>
          </cell>
          <cell r="G468">
            <v>240</v>
          </cell>
          <cell r="H468" t="str">
            <v>ЭЦН</v>
          </cell>
          <cell r="I468" t="str">
            <v>конс.</v>
          </cell>
          <cell r="J468">
            <v>33970</v>
          </cell>
          <cell r="L468">
            <v>0</v>
          </cell>
          <cell r="N468">
            <v>30</v>
          </cell>
          <cell r="O468">
            <v>1.5</v>
          </cell>
          <cell r="P468">
            <v>93.8</v>
          </cell>
          <cell r="Q468">
            <v>30</v>
          </cell>
          <cell r="R468">
            <v>1.5</v>
          </cell>
          <cell r="S468">
            <v>93.8</v>
          </cell>
          <cell r="T468">
            <v>37251</v>
          </cell>
          <cell r="U468" t="str">
            <v>ОВП</v>
          </cell>
          <cell r="W468" t="str">
            <v>ВЦ. СИ 2676 и ниже, УГИС</v>
          </cell>
          <cell r="X468" t="str">
            <v>УОПР-800</v>
          </cell>
        </row>
        <row r="469">
          <cell r="B469">
            <v>4323</v>
          </cell>
          <cell r="C469">
            <v>218</v>
          </cell>
          <cell r="G469">
            <v>250</v>
          </cell>
          <cell r="H469" t="str">
            <v>ЭЦН</v>
          </cell>
          <cell r="I469" t="str">
            <v>действ.</v>
          </cell>
          <cell r="K469">
            <v>60</v>
          </cell>
          <cell r="L469">
            <v>1</v>
          </cell>
          <cell r="M469">
            <v>98</v>
          </cell>
          <cell r="N469">
            <v>125</v>
          </cell>
          <cell r="O469">
            <v>5.0999999999999996</v>
          </cell>
          <cell r="P469">
            <v>95</v>
          </cell>
          <cell r="Q469">
            <v>65</v>
          </cell>
          <cell r="R469">
            <v>4.0999999999999996</v>
          </cell>
          <cell r="W469" t="str">
            <v>ГИС-2. ОВП МЕТКА.</v>
          </cell>
          <cell r="X469" t="str">
            <v>ИХН АН</v>
          </cell>
        </row>
        <row r="470">
          <cell r="B470">
            <v>5218</v>
          </cell>
          <cell r="C470">
            <v>134</v>
          </cell>
          <cell r="F470" t="str">
            <v>УПНПиКРС</v>
          </cell>
          <cell r="G470">
            <v>245</v>
          </cell>
          <cell r="H470" t="str">
            <v>ШГН</v>
          </cell>
          <cell r="I470" t="str">
            <v>конс.</v>
          </cell>
          <cell r="K470">
            <v>21</v>
          </cell>
          <cell r="L470">
            <v>0.9</v>
          </cell>
          <cell r="M470">
            <v>95</v>
          </cell>
          <cell r="N470">
            <v>20</v>
          </cell>
          <cell r="O470">
            <v>3</v>
          </cell>
          <cell r="P470">
            <v>81.5</v>
          </cell>
          <cell r="Q470">
            <v>20</v>
          </cell>
          <cell r="R470">
            <v>3</v>
          </cell>
          <cell r="S470">
            <v>81.5</v>
          </cell>
          <cell r="U470" t="str">
            <v>ОПЗ</v>
          </cell>
          <cell r="W470" t="str">
            <v>ВЦ. ГИС-2. ИДН</v>
          </cell>
          <cell r="X470" t="str">
            <v>Возм.перевод на выш.пласт</v>
          </cell>
        </row>
        <row r="471">
          <cell r="B471">
            <v>5234</v>
          </cell>
          <cell r="C471">
            <v>140</v>
          </cell>
          <cell r="F471" t="str">
            <v>УПНПиКРС</v>
          </cell>
          <cell r="G471">
            <v>290</v>
          </cell>
          <cell r="H471" t="str">
            <v>нагнет.</v>
          </cell>
          <cell r="I471" t="str">
            <v>действ.</v>
          </cell>
          <cell r="K471">
            <v>340</v>
          </cell>
          <cell r="N471">
            <v>250</v>
          </cell>
          <cell r="Q471">
            <v>250</v>
          </cell>
          <cell r="R471">
            <v>0</v>
          </cell>
          <cell r="U471" t="str">
            <v>ВВП</v>
          </cell>
          <cell r="W471" t="str">
            <v>ГИС-3. ВПП ГАЛКА. ГИС-3</v>
          </cell>
          <cell r="X471" t="str">
            <v>крайний срок - 20 октября</v>
          </cell>
        </row>
        <row r="472">
          <cell r="B472">
            <v>5240</v>
          </cell>
          <cell r="C472">
            <v>134</v>
          </cell>
          <cell r="F472" t="str">
            <v>УПНПиКРС</v>
          </cell>
          <cell r="G472">
            <v>255</v>
          </cell>
          <cell r="H472" t="str">
            <v>ЭЦН</v>
          </cell>
          <cell r="I472" t="str">
            <v>конс.</v>
          </cell>
          <cell r="K472">
            <v>69</v>
          </cell>
          <cell r="L472">
            <v>1.7</v>
          </cell>
          <cell r="M472">
            <v>97</v>
          </cell>
          <cell r="N472">
            <v>80</v>
          </cell>
          <cell r="O472">
            <v>3.1</v>
          </cell>
          <cell r="P472">
            <v>95.3</v>
          </cell>
          <cell r="Q472">
            <v>80</v>
          </cell>
          <cell r="R472">
            <v>3.1</v>
          </cell>
          <cell r="S472">
            <v>95.2</v>
          </cell>
          <cell r="U472" t="str">
            <v>ВЦ</v>
          </cell>
          <cell r="W472" t="str">
            <v>ВЦ. ГИС-2. Спуск ЭЦН</v>
          </cell>
          <cell r="X472" t="str">
            <v>Электропрогрев выполнен (лом -620)</v>
          </cell>
        </row>
        <row r="473">
          <cell r="B473">
            <v>5241</v>
          </cell>
          <cell r="C473">
            <v>134</v>
          </cell>
          <cell r="F473" t="str">
            <v>УПНПиКРС</v>
          </cell>
          <cell r="G473">
            <v>255</v>
          </cell>
          <cell r="H473" t="str">
            <v>ЭЦН</v>
          </cell>
          <cell r="I473" t="str">
            <v>конс.</v>
          </cell>
          <cell r="K473">
            <v>41</v>
          </cell>
          <cell r="L473">
            <v>1.7</v>
          </cell>
          <cell r="M473">
            <v>95</v>
          </cell>
          <cell r="N473">
            <v>50</v>
          </cell>
          <cell r="O473">
            <v>4</v>
          </cell>
          <cell r="P473">
            <v>90.2</v>
          </cell>
          <cell r="Q473">
            <v>50</v>
          </cell>
          <cell r="R473">
            <v>4</v>
          </cell>
          <cell r="S473">
            <v>90.1</v>
          </cell>
          <cell r="U473" t="str">
            <v>ВЦ</v>
          </cell>
          <cell r="W473" t="str">
            <v>ВЦ. ГИС-2. Спуск ЭЦН</v>
          </cell>
          <cell r="X473" t="str">
            <v>ЭП выполнен, ЭЦН с КРБК на забое</v>
          </cell>
        </row>
        <row r="474">
          <cell r="B474">
            <v>5281</v>
          </cell>
          <cell r="C474">
            <v>139</v>
          </cell>
          <cell r="F474" t="str">
            <v>УПНПиКРС</v>
          </cell>
          <cell r="G474">
            <v>280</v>
          </cell>
          <cell r="H474" t="str">
            <v>ШГН</v>
          </cell>
          <cell r="I474" t="str">
            <v>конс.</v>
          </cell>
          <cell r="K474">
            <v>5</v>
          </cell>
          <cell r="L474">
            <v>4</v>
          </cell>
          <cell r="M474">
            <v>1</v>
          </cell>
          <cell r="N474">
            <v>7</v>
          </cell>
          <cell r="O474">
            <v>5</v>
          </cell>
          <cell r="P474">
            <v>12</v>
          </cell>
          <cell r="Q474">
            <v>7</v>
          </cell>
          <cell r="R474">
            <v>5</v>
          </cell>
          <cell r="S474">
            <v>11.8</v>
          </cell>
          <cell r="U474" t="str">
            <v>ОПЗ</v>
          </cell>
          <cell r="W474" t="str">
            <v>ЛА. ИДН. УГИС</v>
          </cell>
          <cell r="X474" t="str">
            <v>Полет НКТ (был КРС), сужение колонны?</v>
          </cell>
        </row>
        <row r="475">
          <cell r="B475">
            <v>5285</v>
          </cell>
          <cell r="C475">
            <v>140</v>
          </cell>
          <cell r="F475" t="str">
            <v>УПНПиКРС</v>
          </cell>
          <cell r="G475">
            <v>235</v>
          </cell>
          <cell r="H475" t="str">
            <v>ЭЦН</v>
          </cell>
          <cell r="I475" t="str">
            <v>бд</v>
          </cell>
          <cell r="N475">
            <v>80</v>
          </cell>
          <cell r="O475">
            <v>19.600000000000001</v>
          </cell>
          <cell r="P475">
            <v>70</v>
          </cell>
          <cell r="Q475">
            <v>80</v>
          </cell>
          <cell r="R475">
            <v>19.600000000000001</v>
          </cell>
          <cell r="S475">
            <v>69.8</v>
          </cell>
          <cell r="W475" t="str">
            <v>ПР ЗБС</v>
          </cell>
        </row>
        <row r="476">
          <cell r="B476">
            <v>5287</v>
          </cell>
          <cell r="C476">
            <v>141</v>
          </cell>
          <cell r="F476" t="str">
            <v>УПНПиКРС</v>
          </cell>
          <cell r="G476">
            <v>270</v>
          </cell>
          <cell r="H476" t="str">
            <v>ЭЦН</v>
          </cell>
          <cell r="I476" t="str">
            <v>бд</v>
          </cell>
          <cell r="N476">
            <v>50</v>
          </cell>
          <cell r="O476">
            <v>20.399999999999999</v>
          </cell>
          <cell r="P476">
            <v>50</v>
          </cell>
          <cell r="Q476">
            <v>50</v>
          </cell>
          <cell r="R476">
            <v>20.399999999999999</v>
          </cell>
          <cell r="S476">
            <v>49.6</v>
          </cell>
          <cell r="U476" t="str">
            <v>збс</v>
          </cell>
          <cell r="W476" t="str">
            <v>ПР ЗБС,ЗБС</v>
          </cell>
        </row>
        <row r="477">
          <cell r="B477">
            <v>5289</v>
          </cell>
          <cell r="C477">
            <v>133</v>
          </cell>
          <cell r="F477" t="str">
            <v>УПНПиКРС</v>
          </cell>
          <cell r="G477">
            <v>245</v>
          </cell>
          <cell r="H477" t="str">
            <v>ШГН</v>
          </cell>
          <cell r="I477" t="str">
            <v>конс.</v>
          </cell>
          <cell r="K477">
            <v>2</v>
          </cell>
          <cell r="L477">
            <v>1.6</v>
          </cell>
          <cell r="M477">
            <v>0</v>
          </cell>
          <cell r="N477">
            <v>10</v>
          </cell>
          <cell r="O477">
            <v>5.0999999999999996</v>
          </cell>
          <cell r="P477">
            <v>38</v>
          </cell>
          <cell r="Q477">
            <v>10</v>
          </cell>
          <cell r="R477">
            <v>5.0999999999999996</v>
          </cell>
          <cell r="S477">
            <v>37</v>
          </cell>
          <cell r="U477" t="str">
            <v>ЛА</v>
          </cell>
          <cell r="W477" t="str">
            <v>ЛА. ГИС-2. ПП. УГИС. (Либо, возврат ЮК-2-9)</v>
          </cell>
          <cell r="X477" t="str">
            <v>Извлечение НКТ</v>
          </cell>
        </row>
        <row r="478">
          <cell r="B478">
            <v>5291</v>
          </cell>
          <cell r="C478">
            <v>134</v>
          </cell>
          <cell r="F478" t="str">
            <v>УПНПиКРС</v>
          </cell>
          <cell r="G478">
            <v>220</v>
          </cell>
          <cell r="H478" t="str">
            <v>ЭЦН</v>
          </cell>
          <cell r="I478" t="str">
            <v>действ.</v>
          </cell>
          <cell r="K478">
            <v>15</v>
          </cell>
          <cell r="L478">
            <v>9.3000000000000007</v>
          </cell>
          <cell r="M478">
            <v>24</v>
          </cell>
          <cell r="N478">
            <v>15</v>
          </cell>
          <cell r="O478">
            <v>9.3000000000000007</v>
          </cell>
          <cell r="P478">
            <v>24</v>
          </cell>
          <cell r="Q478">
            <v>0</v>
          </cell>
          <cell r="R478">
            <v>0</v>
          </cell>
          <cell r="S478" t="e">
            <v>#DIV/0!</v>
          </cell>
          <cell r="U478" t="str">
            <v>ЛА</v>
          </cell>
          <cell r="W478" t="str">
            <v>ЛА.сп. НН-44</v>
          </cell>
        </row>
        <row r="479">
          <cell r="B479">
            <v>5292</v>
          </cell>
          <cell r="C479">
            <v>134</v>
          </cell>
          <cell r="F479" t="str">
            <v>УПНПиКРС</v>
          </cell>
          <cell r="G479">
            <v>270</v>
          </cell>
          <cell r="H479" t="str">
            <v>ЭЦН</v>
          </cell>
          <cell r="I479" t="str">
            <v>действ.</v>
          </cell>
          <cell r="K479">
            <v>155</v>
          </cell>
          <cell r="L479">
            <v>3.8</v>
          </cell>
          <cell r="M479">
            <v>97</v>
          </cell>
          <cell r="N479">
            <v>155</v>
          </cell>
          <cell r="O479">
            <v>7.6</v>
          </cell>
          <cell r="P479">
            <v>94</v>
          </cell>
          <cell r="Q479">
            <v>0</v>
          </cell>
          <cell r="R479">
            <v>3.8</v>
          </cell>
          <cell r="U479" t="str">
            <v>ОВП</v>
          </cell>
          <cell r="W479" t="str">
            <v>ГИС-2. ОВП (ЭМКО)</v>
          </cell>
          <cell r="X479" t="str">
            <v>ПермНИПИ</v>
          </cell>
        </row>
        <row r="480">
          <cell r="B480">
            <v>5293</v>
          </cell>
          <cell r="C480">
            <v>134</v>
          </cell>
          <cell r="F480" t="str">
            <v>УПНПиКРС</v>
          </cell>
          <cell r="G480">
            <v>270</v>
          </cell>
          <cell r="H480" t="str">
            <v>ЭЦН</v>
          </cell>
          <cell r="I480" t="str">
            <v>конс.</v>
          </cell>
          <cell r="K480">
            <v>53</v>
          </cell>
          <cell r="L480">
            <v>0.9</v>
          </cell>
          <cell r="M480">
            <v>98</v>
          </cell>
          <cell r="N480">
            <v>50</v>
          </cell>
          <cell r="O480">
            <v>3.1</v>
          </cell>
          <cell r="P480">
            <v>92.5</v>
          </cell>
          <cell r="Q480">
            <v>50</v>
          </cell>
          <cell r="R480">
            <v>3.1</v>
          </cell>
          <cell r="S480">
            <v>92.3</v>
          </cell>
          <cell r="U480" t="str">
            <v>ОВП</v>
          </cell>
          <cell r="W480" t="str">
            <v>ВЦ. ГИС-2. ОВП (МЕТКА). ГИС-2</v>
          </cell>
          <cell r="X480" t="str">
            <v>Электропрогрев выполнен</v>
          </cell>
        </row>
        <row r="481">
          <cell r="B481">
            <v>5309</v>
          </cell>
          <cell r="C481">
            <v>140</v>
          </cell>
          <cell r="F481" t="str">
            <v>УПНПиКРС</v>
          </cell>
          <cell r="G481">
            <v>275</v>
          </cell>
          <cell r="H481" t="str">
            <v>ШГН</v>
          </cell>
          <cell r="I481" t="str">
            <v>бд</v>
          </cell>
          <cell r="J481">
            <v>35443</v>
          </cell>
          <cell r="K481">
            <v>1.5</v>
          </cell>
          <cell r="L481">
            <v>0.9</v>
          </cell>
          <cell r="M481">
            <v>26.5</v>
          </cell>
          <cell r="N481">
            <v>8</v>
          </cell>
          <cell r="O481">
            <v>5</v>
          </cell>
          <cell r="P481">
            <v>24</v>
          </cell>
          <cell r="Q481">
            <v>8</v>
          </cell>
          <cell r="R481">
            <v>5</v>
          </cell>
          <cell r="S481">
            <v>22.8</v>
          </cell>
          <cell r="T481">
            <v>7</v>
          </cell>
          <cell r="U481" t="str">
            <v>ОПЗ</v>
          </cell>
          <cell r="W481" t="str">
            <v>ВЦ. ГИС-2. ИР ЮК-11. ПП. ОПЗ КСПЭО</v>
          </cell>
          <cell r="X481" t="str">
            <v>Почему не обводнен ЮК-11?</v>
          </cell>
        </row>
        <row r="482">
          <cell r="B482">
            <v>5313</v>
          </cell>
          <cell r="C482">
            <v>141</v>
          </cell>
          <cell r="F482" t="str">
            <v>УПНПиКРС</v>
          </cell>
          <cell r="G482">
            <v>270</v>
          </cell>
          <cell r="H482" t="str">
            <v>ЭЦН</v>
          </cell>
          <cell r="I482" t="str">
            <v>бд</v>
          </cell>
          <cell r="N482">
            <v>50</v>
          </cell>
          <cell r="O482">
            <v>20.399999999999999</v>
          </cell>
          <cell r="P482">
            <v>50</v>
          </cell>
          <cell r="Q482">
            <v>50</v>
          </cell>
          <cell r="R482">
            <v>20.399999999999999</v>
          </cell>
          <cell r="S482">
            <v>49.6</v>
          </cell>
          <cell r="U482" t="str">
            <v>збс</v>
          </cell>
          <cell r="W482" t="str">
            <v>ПР ЗБС,ЗБС</v>
          </cell>
        </row>
        <row r="483">
          <cell r="B483">
            <v>5318</v>
          </cell>
          <cell r="C483">
            <v>134</v>
          </cell>
          <cell r="G483">
            <v>232.4</v>
          </cell>
          <cell r="H483" t="str">
            <v>нагнет.</v>
          </cell>
          <cell r="I483" t="str">
            <v>бд</v>
          </cell>
          <cell r="N483">
            <v>300</v>
          </cell>
          <cell r="Q483">
            <v>300</v>
          </cell>
          <cell r="R483">
            <v>0</v>
          </cell>
          <cell r="U483" t="str">
            <v>нг</v>
          </cell>
          <cell r="W483" t="str">
            <v>Спуск и привязка пакера, Запуск в ППД</v>
          </cell>
          <cell r="X483" t="str">
            <v>Уменьшить штуцер через 3 мес.</v>
          </cell>
        </row>
        <row r="484">
          <cell r="B484">
            <v>5331</v>
          </cell>
          <cell r="C484">
            <v>139</v>
          </cell>
          <cell r="H484" t="str">
            <v>ШГН</v>
          </cell>
          <cell r="I484" t="str">
            <v>действ.</v>
          </cell>
          <cell r="K484">
            <v>13</v>
          </cell>
          <cell r="L484">
            <v>9.9</v>
          </cell>
          <cell r="M484">
            <v>7</v>
          </cell>
          <cell r="N484">
            <v>30</v>
          </cell>
          <cell r="O484">
            <v>19</v>
          </cell>
          <cell r="P484">
            <v>22.2</v>
          </cell>
          <cell r="Q484">
            <v>17</v>
          </cell>
          <cell r="R484">
            <v>9.1</v>
          </cell>
          <cell r="S484">
            <v>33.9</v>
          </cell>
          <cell r="U484" t="str">
            <v>ГРП</v>
          </cell>
          <cell r="W484" t="str">
            <v>ГРП</v>
          </cell>
        </row>
        <row r="485">
          <cell r="B485">
            <v>5333</v>
          </cell>
          <cell r="C485">
            <v>139</v>
          </cell>
          <cell r="H485" t="str">
            <v>ШГН</v>
          </cell>
          <cell r="I485" t="str">
            <v>бд</v>
          </cell>
          <cell r="J485">
            <v>37119</v>
          </cell>
          <cell r="K485">
            <v>1</v>
          </cell>
          <cell r="L485">
            <v>0.7</v>
          </cell>
          <cell r="M485">
            <v>10</v>
          </cell>
          <cell r="N485">
            <v>30</v>
          </cell>
          <cell r="O485">
            <v>13</v>
          </cell>
          <cell r="P485">
            <v>47</v>
          </cell>
          <cell r="Q485">
            <v>30</v>
          </cell>
          <cell r="R485">
            <v>13</v>
          </cell>
          <cell r="S485">
            <v>46.5</v>
          </cell>
          <cell r="U485" t="str">
            <v>ГРП</v>
          </cell>
          <cell r="W485" t="str">
            <v>ГРП</v>
          </cell>
        </row>
        <row r="486">
          <cell r="B486">
            <v>5335</v>
          </cell>
          <cell r="C486">
            <v>140</v>
          </cell>
          <cell r="F486" t="str">
            <v>УПНПиКРС</v>
          </cell>
          <cell r="G486">
            <v>270</v>
          </cell>
          <cell r="H486" t="str">
            <v>ШГН</v>
          </cell>
          <cell r="I486" t="str">
            <v>конс.</v>
          </cell>
          <cell r="J486">
            <v>34943</v>
          </cell>
          <cell r="K486">
            <v>5</v>
          </cell>
          <cell r="L486">
            <v>2.4</v>
          </cell>
          <cell r="M486">
            <v>40</v>
          </cell>
          <cell r="N486">
            <v>18</v>
          </cell>
          <cell r="O486">
            <v>5</v>
          </cell>
          <cell r="P486">
            <v>66</v>
          </cell>
          <cell r="Q486">
            <v>18</v>
          </cell>
          <cell r="R486">
            <v>5</v>
          </cell>
          <cell r="S486">
            <v>65.7</v>
          </cell>
          <cell r="T486">
            <v>7</v>
          </cell>
          <cell r="U486" t="str">
            <v>ОПЗ</v>
          </cell>
          <cell r="W486" t="str">
            <v>ВЗ. ГИС. ПП ЮК11. УГИС</v>
          </cell>
          <cell r="X486" t="str">
            <v>Проверить циркуляцию</v>
          </cell>
        </row>
        <row r="487">
          <cell r="B487">
            <v>5338</v>
          </cell>
          <cell r="C487">
            <v>141</v>
          </cell>
          <cell r="F487" t="str">
            <v>УПНПиКРС</v>
          </cell>
          <cell r="G487">
            <v>281</v>
          </cell>
          <cell r="H487" t="str">
            <v>нагнет.</v>
          </cell>
          <cell r="I487" t="str">
            <v>бд</v>
          </cell>
          <cell r="J487">
            <v>36711</v>
          </cell>
          <cell r="N487">
            <v>100</v>
          </cell>
          <cell r="Q487">
            <v>100</v>
          </cell>
          <cell r="T487">
            <v>3</v>
          </cell>
          <cell r="U487" t="str">
            <v>нг</v>
          </cell>
          <cell r="W487" t="str">
            <v>Ревизия и привязка пакера</v>
          </cell>
        </row>
        <row r="488">
          <cell r="B488">
            <v>5339</v>
          </cell>
          <cell r="C488">
            <v>141</v>
          </cell>
          <cell r="F488" t="str">
            <v>УПНПиКРС</v>
          </cell>
          <cell r="G488">
            <v>265</v>
          </cell>
          <cell r="H488" t="str">
            <v>ШГН</v>
          </cell>
          <cell r="I488" t="str">
            <v>бд</v>
          </cell>
          <cell r="J488">
            <v>36126</v>
          </cell>
          <cell r="K488">
            <v>9</v>
          </cell>
          <cell r="L488">
            <v>4</v>
          </cell>
          <cell r="M488">
            <v>45</v>
          </cell>
          <cell r="N488">
            <v>8</v>
          </cell>
          <cell r="O488">
            <v>4.5</v>
          </cell>
          <cell r="P488">
            <v>31</v>
          </cell>
          <cell r="Q488">
            <v>8</v>
          </cell>
          <cell r="R488">
            <v>4.5</v>
          </cell>
          <cell r="S488">
            <v>30.6</v>
          </cell>
          <cell r="T488">
            <v>7</v>
          </cell>
          <cell r="U488" t="str">
            <v>ОПЗ</v>
          </cell>
          <cell r="W488" t="str">
            <v>ВЦ. ИР ЮК11. ОПЗ КСПЭО. ГДИ</v>
          </cell>
        </row>
        <row r="489">
          <cell r="B489">
            <v>5362</v>
          </cell>
          <cell r="C489">
            <v>109</v>
          </cell>
          <cell r="F489" t="str">
            <v>УПНПиКРС</v>
          </cell>
          <cell r="G489">
            <v>275</v>
          </cell>
          <cell r="H489" t="str">
            <v>ШГН</v>
          </cell>
          <cell r="I489" t="str">
            <v>конс.</v>
          </cell>
          <cell r="K489">
            <v>9</v>
          </cell>
          <cell r="L489">
            <v>0.3</v>
          </cell>
          <cell r="M489">
            <v>96</v>
          </cell>
          <cell r="N489">
            <v>30</v>
          </cell>
          <cell r="O489">
            <v>5</v>
          </cell>
          <cell r="P489">
            <v>79.5</v>
          </cell>
          <cell r="Q489">
            <v>30</v>
          </cell>
          <cell r="R489">
            <v>5</v>
          </cell>
          <cell r="S489">
            <v>79.400000000000006</v>
          </cell>
          <cell r="T489">
            <v>37837</v>
          </cell>
          <cell r="U489" t="str">
            <v>ОВП</v>
          </cell>
          <cell r="W489" t="str">
            <v>ИРЮК11. ГИС-2. ПП (УГИС)</v>
          </cell>
        </row>
        <row r="490">
          <cell r="B490">
            <v>5364</v>
          </cell>
          <cell r="C490">
            <v>109</v>
          </cell>
          <cell r="F490" t="str">
            <v>УПНПиКРС</v>
          </cell>
          <cell r="G490">
            <v>275</v>
          </cell>
          <cell r="H490" t="str">
            <v>ШГН</v>
          </cell>
          <cell r="I490" t="str">
            <v>действ.</v>
          </cell>
          <cell r="J490">
            <v>0</v>
          </cell>
          <cell r="K490">
            <v>3</v>
          </cell>
          <cell r="L490">
            <v>2.1</v>
          </cell>
          <cell r="M490">
            <v>15</v>
          </cell>
          <cell r="N490">
            <v>12</v>
          </cell>
          <cell r="O490">
            <v>6.8</v>
          </cell>
          <cell r="P490">
            <v>30</v>
          </cell>
          <cell r="Q490">
            <v>9</v>
          </cell>
          <cell r="R490">
            <v>4.6999999999999993</v>
          </cell>
          <cell r="S490">
            <v>35.5</v>
          </cell>
          <cell r="T490">
            <v>7</v>
          </cell>
          <cell r="U490" t="str">
            <v>ОПЗ</v>
          </cell>
          <cell r="W490" t="str">
            <v>ГИС-2. ИР ЮК-11. ПП. ОПЗ КСПЭО. УГИС</v>
          </cell>
        </row>
        <row r="491">
          <cell r="B491">
            <v>5371</v>
          </cell>
          <cell r="C491">
            <v>102</v>
          </cell>
          <cell r="F491" t="str">
            <v>ЗАО "УПКРС"</v>
          </cell>
          <cell r="G491">
            <v>250</v>
          </cell>
          <cell r="H491" t="str">
            <v>нагнет.</v>
          </cell>
          <cell r="I491" t="str">
            <v>бд</v>
          </cell>
          <cell r="J491">
            <v>35779</v>
          </cell>
          <cell r="N491">
            <v>120</v>
          </cell>
          <cell r="Q491">
            <v>120</v>
          </cell>
          <cell r="R491">
            <v>0</v>
          </cell>
          <cell r="T491">
            <v>3</v>
          </cell>
          <cell r="U491" t="str">
            <v>нг</v>
          </cell>
          <cell r="V491">
            <v>4</v>
          </cell>
          <cell r="W491" t="str">
            <v>ОТСК. Запуск ППД</v>
          </cell>
        </row>
        <row r="492">
          <cell r="B492">
            <v>5372</v>
          </cell>
          <cell r="C492">
            <v>102</v>
          </cell>
          <cell r="F492" t="str">
            <v>ЗАО "УПКРС"</v>
          </cell>
          <cell r="G492">
            <v>250</v>
          </cell>
          <cell r="H492" t="str">
            <v>нагнет.</v>
          </cell>
          <cell r="I492" t="str">
            <v>конс.</v>
          </cell>
          <cell r="J492">
            <v>32843</v>
          </cell>
          <cell r="N492">
            <v>120</v>
          </cell>
          <cell r="Q492">
            <v>120</v>
          </cell>
          <cell r="R492">
            <v>0</v>
          </cell>
          <cell r="T492">
            <v>8</v>
          </cell>
          <cell r="U492" t="str">
            <v>нг</v>
          </cell>
          <cell r="W492" t="str">
            <v>ЛА (извлечение НКТ). ОТСК. Запуск ППД</v>
          </cell>
          <cell r="X492" t="str">
            <v>Забой - 120 м</v>
          </cell>
        </row>
        <row r="493">
          <cell r="B493">
            <v>5373</v>
          </cell>
          <cell r="C493">
            <v>103</v>
          </cell>
          <cell r="F493" t="str">
            <v>ЗАО "УПКРС"</v>
          </cell>
          <cell r="G493">
            <v>233</v>
          </cell>
          <cell r="H493" t="str">
            <v>нагнет.</v>
          </cell>
          <cell r="I493" t="str">
            <v>конс.</v>
          </cell>
          <cell r="J493">
            <v>34474</v>
          </cell>
          <cell r="N493">
            <v>120</v>
          </cell>
          <cell r="Q493">
            <v>120</v>
          </cell>
          <cell r="R493">
            <v>0</v>
          </cell>
          <cell r="T493">
            <v>3</v>
          </cell>
          <cell r="U493" t="str">
            <v>нг</v>
          </cell>
          <cell r="W493" t="str">
            <v>ОТСК. ГИС-3. Ликвидация ЗКЦ?</v>
          </cell>
        </row>
        <row r="494">
          <cell r="B494">
            <v>5374</v>
          </cell>
          <cell r="C494">
            <v>103</v>
          </cell>
          <cell r="F494" t="str">
            <v>ЗАО "УПКРС"</v>
          </cell>
          <cell r="G494">
            <v>234</v>
          </cell>
          <cell r="H494" t="str">
            <v>нагнет.</v>
          </cell>
          <cell r="I494" t="str">
            <v>бд</v>
          </cell>
          <cell r="J494">
            <v>34474</v>
          </cell>
          <cell r="N494">
            <v>120</v>
          </cell>
          <cell r="Q494">
            <v>120</v>
          </cell>
          <cell r="R494">
            <v>0</v>
          </cell>
          <cell r="T494">
            <v>3</v>
          </cell>
          <cell r="U494" t="str">
            <v>нг</v>
          </cell>
          <cell r="W494" t="str">
            <v>ВЗ. ОТСК</v>
          </cell>
        </row>
        <row r="495">
          <cell r="B495">
            <v>5389</v>
          </cell>
          <cell r="C495">
            <v>109</v>
          </cell>
          <cell r="F495" t="str">
            <v>УПНПиКРС</v>
          </cell>
          <cell r="G495">
            <v>280</v>
          </cell>
          <cell r="H495" t="str">
            <v>нагнет.</v>
          </cell>
          <cell r="I495" t="str">
            <v>бд</v>
          </cell>
          <cell r="J495">
            <v>36458</v>
          </cell>
          <cell r="N495">
            <v>100</v>
          </cell>
          <cell r="Q495">
            <v>100</v>
          </cell>
          <cell r="T495">
            <v>3</v>
          </cell>
          <cell r="U495" t="str">
            <v>нг</v>
          </cell>
          <cell r="W495" t="str">
            <v xml:space="preserve">ОПЗ </v>
          </cell>
          <cell r="X495" t="str">
            <v>Закачка от КНС-1</v>
          </cell>
        </row>
        <row r="496">
          <cell r="B496">
            <v>5391</v>
          </cell>
          <cell r="C496">
            <v>109</v>
          </cell>
          <cell r="F496" t="str">
            <v>УПНПиКРС</v>
          </cell>
          <cell r="G496">
            <v>285</v>
          </cell>
          <cell r="H496" t="str">
            <v>нагнет.</v>
          </cell>
          <cell r="I496" t="str">
            <v>бд</v>
          </cell>
          <cell r="J496">
            <v>34426</v>
          </cell>
          <cell r="N496">
            <v>100</v>
          </cell>
          <cell r="Q496">
            <v>100</v>
          </cell>
          <cell r="T496">
            <v>3</v>
          </cell>
          <cell r="U496" t="str">
            <v>нг</v>
          </cell>
          <cell r="W496" t="str">
            <v>ИР ЮК-11. ОПЗ. Пуск под закачку</v>
          </cell>
          <cell r="X496" t="str">
            <v>Закачка от КНС-1</v>
          </cell>
        </row>
        <row r="497">
          <cell r="B497">
            <v>5394</v>
          </cell>
          <cell r="C497">
            <v>101</v>
          </cell>
          <cell r="F497" t="str">
            <v>УПНПиКРС</v>
          </cell>
          <cell r="G497">
            <v>250</v>
          </cell>
          <cell r="H497" t="str">
            <v>фон</v>
          </cell>
          <cell r="I497" t="str">
            <v>бд</v>
          </cell>
          <cell r="J497">
            <v>34881</v>
          </cell>
          <cell r="K497">
            <v>5</v>
          </cell>
          <cell r="L497">
            <v>4.0999999999999996</v>
          </cell>
          <cell r="M497">
            <v>0</v>
          </cell>
          <cell r="N497">
            <v>7</v>
          </cell>
          <cell r="O497">
            <v>4</v>
          </cell>
          <cell r="P497">
            <v>30</v>
          </cell>
          <cell r="Q497">
            <v>7</v>
          </cell>
          <cell r="R497">
            <v>4</v>
          </cell>
          <cell r="S497">
            <v>29.5</v>
          </cell>
          <cell r="U497" t="str">
            <v>ОПЗ</v>
          </cell>
          <cell r="W497" t="str">
            <v>ЛА. ПП. ОПЗ КСПЭО. ГДИ</v>
          </cell>
        </row>
        <row r="498">
          <cell r="B498">
            <v>5415</v>
          </cell>
          <cell r="C498">
            <v>109</v>
          </cell>
          <cell r="F498" t="str">
            <v>УПНПиКРС</v>
          </cell>
          <cell r="G498">
            <v>275</v>
          </cell>
          <cell r="H498" t="str">
            <v>ЭЦН</v>
          </cell>
          <cell r="I498" t="str">
            <v>конс.</v>
          </cell>
          <cell r="J498">
            <v>32964</v>
          </cell>
          <cell r="K498">
            <v>30</v>
          </cell>
          <cell r="L498">
            <v>4.9000000000000004</v>
          </cell>
          <cell r="M498">
            <v>80</v>
          </cell>
          <cell r="N498">
            <v>50</v>
          </cell>
          <cell r="O498">
            <v>6</v>
          </cell>
          <cell r="P498">
            <v>85.3</v>
          </cell>
          <cell r="Q498">
            <v>50</v>
          </cell>
          <cell r="R498">
            <v>6</v>
          </cell>
          <cell r="S498">
            <v>85.2</v>
          </cell>
          <cell r="T498">
            <v>7</v>
          </cell>
          <cell r="U498" t="str">
            <v>ВЦ</v>
          </cell>
          <cell r="W498" t="str">
            <v>ВЦ. ВЗ. УГИС</v>
          </cell>
        </row>
        <row r="500">
          <cell r="B500">
            <v>5423</v>
          </cell>
          <cell r="C500">
            <v>101</v>
          </cell>
          <cell r="H500" t="str">
            <v>ФОН</v>
          </cell>
          <cell r="I500" t="str">
            <v>бд</v>
          </cell>
          <cell r="J500">
            <v>33605</v>
          </cell>
          <cell r="N500">
            <v>20</v>
          </cell>
          <cell r="O500">
            <v>8.1999999999999993</v>
          </cell>
          <cell r="P500">
            <v>50</v>
          </cell>
          <cell r="Q500">
            <v>20</v>
          </cell>
          <cell r="R500">
            <v>8.1999999999999993</v>
          </cell>
          <cell r="S500">
            <v>49.4</v>
          </cell>
          <cell r="U500" t="str">
            <v>ГРП</v>
          </cell>
          <cell r="W500" t="str">
            <v>ИР ЮК-10, ПР и ГРП ЮК-2</v>
          </cell>
        </row>
        <row r="501">
          <cell r="B501">
            <v>5428</v>
          </cell>
          <cell r="C501">
            <v>103</v>
          </cell>
          <cell r="H501" t="str">
            <v>ШГН</v>
          </cell>
          <cell r="I501" t="str">
            <v>конс.</v>
          </cell>
          <cell r="J501">
            <v>32843</v>
          </cell>
          <cell r="Q501">
            <v>0</v>
          </cell>
          <cell r="R501">
            <v>0</v>
          </cell>
          <cell r="U501" t="str">
            <v>ГРП</v>
          </cell>
          <cell r="W501" t="str">
            <v>ВЦ, ГИС-2(ОТСК), ИР ЮК-10, ПР к ГРП и ГРП</v>
          </cell>
        </row>
        <row r="502">
          <cell r="B502">
            <v>5440</v>
          </cell>
          <cell r="C502">
            <v>108</v>
          </cell>
          <cell r="H502" t="str">
            <v>ЭЦН</v>
          </cell>
          <cell r="I502" t="str">
            <v>бд</v>
          </cell>
          <cell r="J502">
            <v>34365</v>
          </cell>
          <cell r="N502">
            <v>30</v>
          </cell>
          <cell r="O502">
            <v>10</v>
          </cell>
          <cell r="P502">
            <v>59</v>
          </cell>
          <cell r="Q502">
            <v>30</v>
          </cell>
          <cell r="R502">
            <v>10</v>
          </cell>
          <cell r="S502">
            <v>58.8</v>
          </cell>
          <cell r="U502" t="str">
            <v>ГРП</v>
          </cell>
          <cell r="W502" t="str">
            <v xml:space="preserve"> ВЦ ИР ЮК-11,ГРП</v>
          </cell>
        </row>
        <row r="504">
          <cell r="B504">
            <v>5443</v>
          </cell>
          <cell r="C504">
            <v>108</v>
          </cell>
          <cell r="H504" t="str">
            <v>ШГН</v>
          </cell>
          <cell r="I504" t="str">
            <v>бд</v>
          </cell>
          <cell r="J504">
            <v>35097</v>
          </cell>
          <cell r="N504">
            <v>30</v>
          </cell>
          <cell r="O504">
            <v>10</v>
          </cell>
          <cell r="P504">
            <v>59</v>
          </cell>
          <cell r="Q504">
            <v>30</v>
          </cell>
          <cell r="R504">
            <v>10</v>
          </cell>
          <cell r="S504">
            <v>58.8</v>
          </cell>
          <cell r="U504" t="str">
            <v>ГРП</v>
          </cell>
          <cell r="W504" t="str">
            <v>ВЦ, ВЗ, ИР ЮК-11, ГРП</v>
          </cell>
        </row>
        <row r="505">
          <cell r="B505">
            <v>5444</v>
          </cell>
          <cell r="C505">
            <v>109</v>
          </cell>
          <cell r="F505" t="str">
            <v>ЗАО "УПКРС"</v>
          </cell>
          <cell r="G505">
            <v>270</v>
          </cell>
          <cell r="H505" t="str">
            <v>ЭЦН</v>
          </cell>
          <cell r="I505" t="str">
            <v>бд</v>
          </cell>
          <cell r="J505">
            <v>33784</v>
          </cell>
          <cell r="N505">
            <v>15</v>
          </cell>
          <cell r="O505">
            <v>6</v>
          </cell>
          <cell r="P505">
            <v>51</v>
          </cell>
          <cell r="Q505">
            <v>15</v>
          </cell>
          <cell r="R505">
            <v>6</v>
          </cell>
          <cell r="S505">
            <v>50.6</v>
          </cell>
          <cell r="T505">
            <v>37410</v>
          </cell>
          <cell r="U505" t="str">
            <v>ОПЗ</v>
          </cell>
          <cell r="W505" t="str">
            <v>ВЗ. ИР ЮК11. ГИС-2. ПП ЮК10. ОПЗ</v>
          </cell>
        </row>
        <row r="506">
          <cell r="B506">
            <v>5451</v>
          </cell>
          <cell r="C506">
            <v>101</v>
          </cell>
          <cell r="F506" t="str">
            <v>УПНПиКРС</v>
          </cell>
          <cell r="G506">
            <v>250</v>
          </cell>
          <cell r="H506" t="str">
            <v>ШГН</v>
          </cell>
          <cell r="I506" t="str">
            <v>бд</v>
          </cell>
          <cell r="J506">
            <v>35648</v>
          </cell>
          <cell r="N506">
            <v>21</v>
          </cell>
          <cell r="O506">
            <v>5.0999999999999996</v>
          </cell>
          <cell r="P506">
            <v>70</v>
          </cell>
          <cell r="Q506">
            <v>21</v>
          </cell>
          <cell r="R506">
            <v>5.0999999999999996</v>
          </cell>
          <cell r="S506">
            <v>70</v>
          </cell>
          <cell r="U506" t="str">
            <v>ОПЗ</v>
          </cell>
          <cell r="W506" t="str">
            <v>ВЦ,ВЗ ДП УГИС. ОПЗ НТПН. ГДИ</v>
          </cell>
          <cell r="X506" t="str">
            <v>Необходима СК</v>
          </cell>
        </row>
        <row r="507">
          <cell r="B507">
            <v>5454</v>
          </cell>
          <cell r="C507">
            <v>102</v>
          </cell>
          <cell r="F507" t="str">
            <v>УПНПиКРС</v>
          </cell>
          <cell r="G507">
            <v>250</v>
          </cell>
          <cell r="H507" t="str">
            <v>ЭЦН</v>
          </cell>
          <cell r="I507" t="str">
            <v>конс.</v>
          </cell>
          <cell r="K507">
            <v>17</v>
          </cell>
          <cell r="L507">
            <v>0.1</v>
          </cell>
          <cell r="M507">
            <v>99</v>
          </cell>
          <cell r="N507">
            <v>30</v>
          </cell>
          <cell r="O507">
            <v>2</v>
          </cell>
          <cell r="P507">
            <v>91.8</v>
          </cell>
          <cell r="Q507">
            <v>30</v>
          </cell>
          <cell r="R507">
            <v>2</v>
          </cell>
          <cell r="S507">
            <v>91.8</v>
          </cell>
          <cell r="U507" t="str">
            <v>ОПЗ</v>
          </cell>
          <cell r="W507" t="str">
            <v>ВЦ. ГИС-2. Освоение УГИС</v>
          </cell>
          <cell r="X507" t="str">
            <v>в НКТ - на 170 м металл</v>
          </cell>
        </row>
        <row r="508">
          <cell r="B508">
            <v>5455</v>
          </cell>
          <cell r="C508">
            <v>102</v>
          </cell>
          <cell r="G508">
            <v>240</v>
          </cell>
          <cell r="H508" t="str">
            <v>ШГН</v>
          </cell>
          <cell r="I508" t="str">
            <v>конс.</v>
          </cell>
          <cell r="J508">
            <v>32843</v>
          </cell>
          <cell r="K508">
            <v>7</v>
          </cell>
          <cell r="L508">
            <v>5</v>
          </cell>
          <cell r="M508">
            <v>12</v>
          </cell>
          <cell r="N508">
            <v>18</v>
          </cell>
          <cell r="O508">
            <v>10</v>
          </cell>
          <cell r="P508">
            <v>31.5</v>
          </cell>
          <cell r="Q508">
            <v>18</v>
          </cell>
          <cell r="R508">
            <v>10</v>
          </cell>
          <cell r="S508">
            <v>31.4</v>
          </cell>
          <cell r="W508" t="str">
            <v>ВЦ. ИР ЮК-10. ГДИ. ПП ДН. ГРП ЮК 2-3</v>
          </cell>
        </row>
        <row r="509">
          <cell r="B509">
            <v>5460</v>
          </cell>
          <cell r="C509">
            <v>104</v>
          </cell>
          <cell r="G509">
            <v>275</v>
          </cell>
          <cell r="H509" t="str">
            <v>ЭЦН</v>
          </cell>
          <cell r="I509" t="str">
            <v>бд</v>
          </cell>
          <cell r="J509">
            <v>34138</v>
          </cell>
          <cell r="K509">
            <v>28</v>
          </cell>
          <cell r="L509">
            <v>5.9</v>
          </cell>
          <cell r="M509">
            <v>74</v>
          </cell>
          <cell r="N509">
            <v>10</v>
          </cell>
          <cell r="O509">
            <v>0.5</v>
          </cell>
          <cell r="P509">
            <v>94</v>
          </cell>
          <cell r="Q509">
            <v>10</v>
          </cell>
          <cell r="R509">
            <v>0.5</v>
          </cell>
          <cell r="S509">
            <v>93.8</v>
          </cell>
          <cell r="U509" t="str">
            <v>ОВП</v>
          </cell>
          <cell r="W509" t="str">
            <v>ВЦ. ОТСК. Ликв.грифона. ГИС-2. ОВП. ГИС-2</v>
          </cell>
          <cell r="X509" t="str">
            <v>ВЦ субподрядом. МЕТКА</v>
          </cell>
        </row>
        <row r="510">
          <cell r="B510">
            <v>5461</v>
          </cell>
          <cell r="C510">
            <v>104</v>
          </cell>
          <cell r="F510" t="str">
            <v>УПНПиКРС</v>
          </cell>
          <cell r="G510">
            <v>280</v>
          </cell>
          <cell r="H510" t="str">
            <v>ЭЦН</v>
          </cell>
          <cell r="I510" t="str">
            <v>конс.</v>
          </cell>
          <cell r="K510">
            <v>14</v>
          </cell>
          <cell r="L510">
            <v>0.6</v>
          </cell>
          <cell r="M510">
            <v>95</v>
          </cell>
          <cell r="N510">
            <v>50</v>
          </cell>
          <cell r="O510">
            <v>3.1</v>
          </cell>
          <cell r="P510">
            <v>92.5</v>
          </cell>
          <cell r="Q510">
            <v>50</v>
          </cell>
          <cell r="R510">
            <v>3.1</v>
          </cell>
          <cell r="S510">
            <v>92.3</v>
          </cell>
          <cell r="W510" t="str">
            <v>ВЦ. ВЗ. ГИС-2. Спуск ЭЦН</v>
          </cell>
          <cell r="X510" t="str">
            <v>ОВП по результатам эксплуатации</v>
          </cell>
        </row>
        <row r="511">
          <cell r="B511">
            <v>5473</v>
          </cell>
          <cell r="C511">
            <v>110</v>
          </cell>
          <cell r="H511" t="str">
            <v>ЭЦН</v>
          </cell>
          <cell r="I511" t="str">
            <v>конс.</v>
          </cell>
          <cell r="J511">
            <v>36014</v>
          </cell>
          <cell r="N511">
            <v>20</v>
          </cell>
          <cell r="O511">
            <v>10</v>
          </cell>
          <cell r="P511">
            <v>38.5</v>
          </cell>
          <cell r="Q511">
            <v>20</v>
          </cell>
          <cell r="R511">
            <v>10</v>
          </cell>
          <cell r="S511">
            <v>38.299999999999997</v>
          </cell>
          <cell r="U511" t="str">
            <v>ГРП</v>
          </cell>
          <cell r="W511" t="str">
            <v>ВЦ, ГИС, ИР ЮК-11, ГРП верх ЮК-10</v>
          </cell>
        </row>
        <row r="512">
          <cell r="B512">
            <v>5475</v>
          </cell>
          <cell r="C512">
            <v>110</v>
          </cell>
          <cell r="H512" t="str">
            <v>нагн</v>
          </cell>
          <cell r="I512" t="str">
            <v>конс.</v>
          </cell>
          <cell r="J512">
            <v>33603</v>
          </cell>
          <cell r="N512">
            <v>40</v>
          </cell>
          <cell r="O512">
            <v>16</v>
          </cell>
          <cell r="P512">
            <v>51</v>
          </cell>
          <cell r="Q512">
            <v>40</v>
          </cell>
          <cell r="R512">
            <v>16</v>
          </cell>
          <cell r="S512">
            <v>50.6</v>
          </cell>
          <cell r="U512" t="str">
            <v>ГРП</v>
          </cell>
          <cell r="W512" t="str">
            <v>ВЦ, ГИС, ГРП  ЮК-10( ЗБГС в напр.5474)</v>
          </cell>
        </row>
        <row r="513">
          <cell r="B513">
            <v>5482</v>
          </cell>
          <cell r="C513">
            <v>114</v>
          </cell>
          <cell r="F513" t="str">
            <v>УПНПиКРС</v>
          </cell>
          <cell r="G513">
            <v>216</v>
          </cell>
          <cell r="H513" t="str">
            <v>ШГН</v>
          </cell>
          <cell r="I513" t="str">
            <v>конс.</v>
          </cell>
          <cell r="L513">
            <v>0</v>
          </cell>
          <cell r="N513">
            <v>18</v>
          </cell>
          <cell r="O513">
            <v>10</v>
          </cell>
          <cell r="P513">
            <v>31.5</v>
          </cell>
          <cell r="Q513">
            <v>18</v>
          </cell>
          <cell r="R513">
            <v>10</v>
          </cell>
          <cell r="S513">
            <v>31.4</v>
          </cell>
          <cell r="U513" t="str">
            <v>ВВ</v>
          </cell>
          <cell r="W513" t="str">
            <v>ИР ЮК10. ДП(ДН), ГРП ЮК-2-6</v>
          </cell>
          <cell r="X513" t="str">
            <v>Отложена</v>
          </cell>
        </row>
        <row r="514">
          <cell r="B514">
            <v>5483</v>
          </cell>
          <cell r="C514">
            <v>115</v>
          </cell>
          <cell r="H514" t="str">
            <v>ЭЦН</v>
          </cell>
          <cell r="I514" t="str">
            <v>конс.</v>
          </cell>
          <cell r="J514">
            <v>34274</v>
          </cell>
          <cell r="N514">
            <v>20</v>
          </cell>
          <cell r="O514">
            <v>8.1999999999999993</v>
          </cell>
          <cell r="P514">
            <v>50</v>
          </cell>
          <cell r="Q514">
            <v>20</v>
          </cell>
          <cell r="R514">
            <v>8.1999999999999993</v>
          </cell>
          <cell r="S514">
            <v>49.4</v>
          </cell>
          <cell r="U514" t="str">
            <v>ГРП</v>
          </cell>
          <cell r="W514" t="str">
            <v>ВЦ, ГИС-2(ОТСК), ИР ЮК-10, ПР к ГРП и ГРП</v>
          </cell>
        </row>
        <row r="515">
          <cell r="B515">
            <v>5511</v>
          </cell>
          <cell r="C515">
            <v>114</v>
          </cell>
          <cell r="F515" t="str">
            <v>ЗАО "УПКРС"</v>
          </cell>
          <cell r="G515">
            <v>245</v>
          </cell>
          <cell r="H515" t="str">
            <v>ШГН</v>
          </cell>
          <cell r="I515" t="str">
            <v>действ.</v>
          </cell>
          <cell r="K515">
            <v>4</v>
          </cell>
          <cell r="L515">
            <v>1.7</v>
          </cell>
          <cell r="M515">
            <v>47</v>
          </cell>
          <cell r="N515">
            <v>10</v>
          </cell>
          <cell r="O515">
            <v>4.3</v>
          </cell>
          <cell r="P515">
            <v>47</v>
          </cell>
          <cell r="Q515">
            <v>6</v>
          </cell>
          <cell r="R515">
            <v>2.5999999999999996</v>
          </cell>
          <cell r="S515">
            <v>46.5</v>
          </cell>
          <cell r="U515" t="str">
            <v>ОПЗ</v>
          </cell>
          <cell r="W515" t="str">
            <v>УГИС. ОПЗ НТПН. ГДИ</v>
          </cell>
        </row>
        <row r="516">
          <cell r="B516">
            <v>5561</v>
          </cell>
          <cell r="C516">
            <v>119</v>
          </cell>
          <cell r="F516" t="str">
            <v>УПНПиКРС</v>
          </cell>
          <cell r="G516">
            <v>235</v>
          </cell>
          <cell r="H516" t="str">
            <v>ШГН</v>
          </cell>
          <cell r="I516" t="str">
            <v>бд</v>
          </cell>
          <cell r="J516">
            <v>37123</v>
          </cell>
          <cell r="K516">
            <v>8</v>
          </cell>
          <cell r="L516">
            <v>1.6</v>
          </cell>
          <cell r="M516">
            <v>75</v>
          </cell>
          <cell r="N516">
            <v>50</v>
          </cell>
          <cell r="O516">
            <v>8.1</v>
          </cell>
          <cell r="P516">
            <v>80</v>
          </cell>
          <cell r="Q516">
            <v>50</v>
          </cell>
          <cell r="R516">
            <v>8.1</v>
          </cell>
          <cell r="T516">
            <v>37277</v>
          </cell>
          <cell r="U516" t="str">
            <v>ОПЗ</v>
          </cell>
          <cell r="V516">
            <v>2</v>
          </cell>
          <cell r="W516" t="str">
            <v>ОПЗ КСПЭО. УГИС</v>
          </cell>
          <cell r="X516" t="str">
            <v>ЮК-10 перф-н многократно</v>
          </cell>
        </row>
        <row r="517">
          <cell r="B517">
            <v>5562</v>
          </cell>
          <cell r="C517">
            <v>119</v>
          </cell>
          <cell r="F517" t="str">
            <v>УПНПиКРС</v>
          </cell>
          <cell r="G517">
            <v>255</v>
          </cell>
          <cell r="H517" t="str">
            <v>ШГН</v>
          </cell>
          <cell r="I517" t="str">
            <v>бд</v>
          </cell>
          <cell r="J517">
            <v>36896</v>
          </cell>
          <cell r="K517">
            <v>14</v>
          </cell>
          <cell r="L517">
            <v>4.0999999999999996</v>
          </cell>
          <cell r="M517">
            <v>64</v>
          </cell>
          <cell r="N517">
            <v>16</v>
          </cell>
          <cell r="O517">
            <v>4</v>
          </cell>
          <cell r="P517">
            <v>69</v>
          </cell>
          <cell r="Q517">
            <v>16</v>
          </cell>
          <cell r="R517">
            <v>4</v>
          </cell>
          <cell r="S517">
            <v>69.099999999999994</v>
          </cell>
          <cell r="T517">
            <v>37342</v>
          </cell>
          <cell r="U517" t="str">
            <v>ОПЗ</v>
          </cell>
          <cell r="V517">
            <v>4</v>
          </cell>
          <cell r="W517" t="str">
            <v>ВЦ РИР ЮК-11 ПП. ОПЗ НТПН. ГДИ</v>
          </cell>
          <cell r="X517" t="str">
            <v>РИР 2770</v>
          </cell>
        </row>
        <row r="518">
          <cell r="B518">
            <v>5563</v>
          </cell>
          <cell r="C518">
            <v>119</v>
          </cell>
          <cell r="F518" t="str">
            <v>УПНПиКРС</v>
          </cell>
          <cell r="G518">
            <v>255</v>
          </cell>
          <cell r="H518" t="str">
            <v>ЭЦН</v>
          </cell>
          <cell r="I518" t="str">
            <v>бд</v>
          </cell>
          <cell r="J518">
            <v>36418</v>
          </cell>
          <cell r="K518">
            <v>40</v>
          </cell>
          <cell r="L518">
            <v>6.5</v>
          </cell>
          <cell r="M518">
            <v>80</v>
          </cell>
          <cell r="N518">
            <v>50</v>
          </cell>
          <cell r="O518">
            <v>8</v>
          </cell>
          <cell r="P518">
            <v>80.400000000000006</v>
          </cell>
          <cell r="Q518">
            <v>50</v>
          </cell>
          <cell r="R518">
            <v>8</v>
          </cell>
          <cell r="S518">
            <v>80.2</v>
          </cell>
          <cell r="T518">
            <v>37311</v>
          </cell>
          <cell r="U518" t="str">
            <v>ОПЗ</v>
          </cell>
          <cell r="V518">
            <v>3</v>
          </cell>
          <cell r="W518" t="str">
            <v>ЛА. ПП. УГИС</v>
          </cell>
        </row>
        <row r="519">
          <cell r="B519">
            <v>5578</v>
          </cell>
          <cell r="C519">
            <v>115</v>
          </cell>
          <cell r="F519" t="str">
            <v>УПНПиКРС</v>
          </cell>
          <cell r="G519">
            <v>245</v>
          </cell>
          <cell r="H519" t="str">
            <v>ЭЦН</v>
          </cell>
          <cell r="I519" t="str">
            <v>бд</v>
          </cell>
          <cell r="J519">
            <v>36473</v>
          </cell>
          <cell r="K519">
            <v>50</v>
          </cell>
          <cell r="L519">
            <v>0.4</v>
          </cell>
          <cell r="M519">
            <v>99</v>
          </cell>
          <cell r="N519">
            <v>50</v>
          </cell>
          <cell r="O519">
            <v>4</v>
          </cell>
          <cell r="P519">
            <v>90.2</v>
          </cell>
          <cell r="Q519">
            <v>50</v>
          </cell>
          <cell r="R519">
            <v>4</v>
          </cell>
          <cell r="S519">
            <v>90.1</v>
          </cell>
          <cell r="T519">
            <v>7</v>
          </cell>
          <cell r="U519" t="str">
            <v>ОПЗ</v>
          </cell>
          <cell r="W519" t="str">
            <v>ГИС-2. ПП ДН. УГИС</v>
          </cell>
        </row>
        <row r="520">
          <cell r="B520">
            <v>5579</v>
          </cell>
          <cell r="C520">
            <v>115</v>
          </cell>
          <cell r="F520" t="str">
            <v>УПНПиКРС</v>
          </cell>
          <cell r="G520">
            <v>245</v>
          </cell>
          <cell r="H520" t="str">
            <v>ЭЦН</v>
          </cell>
          <cell r="I520" t="str">
            <v>конс.</v>
          </cell>
          <cell r="J520">
            <v>34883</v>
          </cell>
          <cell r="K520">
            <v>46</v>
          </cell>
          <cell r="L520">
            <v>1.9</v>
          </cell>
          <cell r="M520">
            <v>95</v>
          </cell>
          <cell r="N520">
            <v>50</v>
          </cell>
          <cell r="O520">
            <v>4</v>
          </cell>
          <cell r="P520">
            <v>90.2</v>
          </cell>
          <cell r="Q520">
            <v>50</v>
          </cell>
          <cell r="R520">
            <v>4</v>
          </cell>
          <cell r="S520">
            <v>90.1</v>
          </cell>
          <cell r="T520">
            <v>7</v>
          </cell>
          <cell r="U520" t="str">
            <v>ВЦ</v>
          </cell>
          <cell r="W520" t="str">
            <v>ВЦ. ВЗ. ГИС-2. УГИС. ЭЦН</v>
          </cell>
          <cell r="X520" t="str">
            <v>нет СК и карточки?</v>
          </cell>
        </row>
        <row r="521">
          <cell r="B521">
            <v>5583</v>
          </cell>
          <cell r="C521">
            <v>116</v>
          </cell>
          <cell r="F521" t="str">
            <v>УПНПиКРС</v>
          </cell>
          <cell r="G521">
            <v>250</v>
          </cell>
          <cell r="H521" t="str">
            <v>ЭЦН</v>
          </cell>
          <cell r="I521" t="str">
            <v>конс.</v>
          </cell>
          <cell r="K521">
            <v>50</v>
          </cell>
          <cell r="L521">
            <v>1.6</v>
          </cell>
          <cell r="M521">
            <v>96</v>
          </cell>
          <cell r="N521">
            <v>30</v>
          </cell>
          <cell r="O521">
            <v>4</v>
          </cell>
          <cell r="P521">
            <v>83.5</v>
          </cell>
          <cell r="Q521">
            <v>30</v>
          </cell>
          <cell r="R521">
            <v>4</v>
          </cell>
          <cell r="S521">
            <v>83.5</v>
          </cell>
          <cell r="T521">
            <v>7</v>
          </cell>
          <cell r="U521" t="str">
            <v>ОПЗ</v>
          </cell>
          <cell r="W521" t="str">
            <v>ВЦ. ОПЗ КСПЭО. ГДИ</v>
          </cell>
        </row>
        <row r="522">
          <cell r="B522">
            <v>5613</v>
          </cell>
          <cell r="C522">
            <v>115</v>
          </cell>
          <cell r="F522" t="str">
            <v>УПНПиКРС</v>
          </cell>
          <cell r="G522">
            <v>240</v>
          </cell>
          <cell r="H522" t="str">
            <v>ЭЦН</v>
          </cell>
          <cell r="I522" t="str">
            <v>конс.</v>
          </cell>
          <cell r="J522">
            <v>34883</v>
          </cell>
          <cell r="K522">
            <v>52</v>
          </cell>
          <cell r="L522">
            <v>1.7</v>
          </cell>
          <cell r="M522">
            <v>96</v>
          </cell>
          <cell r="N522">
            <v>50</v>
          </cell>
          <cell r="O522">
            <v>4</v>
          </cell>
          <cell r="P522">
            <v>90.2</v>
          </cell>
          <cell r="Q522">
            <v>50</v>
          </cell>
          <cell r="R522">
            <v>4</v>
          </cell>
          <cell r="S522">
            <v>90.1</v>
          </cell>
          <cell r="T522">
            <v>37808</v>
          </cell>
          <cell r="U522" t="str">
            <v>ОВП</v>
          </cell>
          <cell r="W522" t="str">
            <v>ВЗ. ГИС-2 (ЗКЦ). ИР. ПП. ОПЗ</v>
          </cell>
          <cell r="X522" t="str">
            <v>Что на забое?</v>
          </cell>
        </row>
        <row r="523">
          <cell r="B523">
            <v>5642</v>
          </cell>
          <cell r="C523">
            <v>126</v>
          </cell>
          <cell r="F523" t="str">
            <v>УПНПиКРС</v>
          </cell>
          <cell r="G523">
            <v>230</v>
          </cell>
          <cell r="H523" t="str">
            <v>ШГН</v>
          </cell>
          <cell r="I523" t="str">
            <v>действ.</v>
          </cell>
          <cell r="K523">
            <v>7</v>
          </cell>
          <cell r="L523">
            <v>3.1</v>
          </cell>
          <cell r="M523">
            <v>45</v>
          </cell>
          <cell r="N523">
            <v>18</v>
          </cell>
          <cell r="O523">
            <v>10</v>
          </cell>
          <cell r="P523">
            <v>31.5</v>
          </cell>
          <cell r="Q523">
            <v>11</v>
          </cell>
          <cell r="R523">
            <v>6.9</v>
          </cell>
          <cell r="S523">
            <v>22.6</v>
          </cell>
          <cell r="U523" t="str">
            <v>ВВ</v>
          </cell>
          <cell r="W523" t="str">
            <v>ИР ЮК10-11, ДП(ДН), ГРП ЮК-4-5</v>
          </cell>
          <cell r="X523" t="str">
            <v>Целесообразность?</v>
          </cell>
        </row>
        <row r="524">
          <cell r="B524">
            <v>5642</v>
          </cell>
          <cell r="C524">
            <v>126</v>
          </cell>
          <cell r="F524" t="str">
            <v>УПНПиКРС</v>
          </cell>
          <cell r="G524">
            <v>230</v>
          </cell>
          <cell r="H524" t="str">
            <v>ШГН</v>
          </cell>
          <cell r="I524" t="str">
            <v>бд</v>
          </cell>
          <cell r="J524">
            <v>36997</v>
          </cell>
          <cell r="N524">
            <v>8</v>
          </cell>
          <cell r="O524">
            <v>4</v>
          </cell>
          <cell r="P524">
            <v>38</v>
          </cell>
          <cell r="Q524">
            <v>8</v>
          </cell>
          <cell r="R524">
            <v>4</v>
          </cell>
          <cell r="S524">
            <v>38.299999999999997</v>
          </cell>
          <cell r="T524">
            <v>37317</v>
          </cell>
          <cell r="U524" t="str">
            <v>ОПЗ</v>
          </cell>
          <cell r="W524" t="str">
            <v>ВЦ. ОПЗ НТПН. УГИС</v>
          </cell>
        </row>
        <row r="525">
          <cell r="B525">
            <v>5645</v>
          </cell>
          <cell r="C525">
            <v>126</v>
          </cell>
          <cell r="F525" t="str">
            <v>УПНПиКРС</v>
          </cell>
          <cell r="G525">
            <v>230</v>
          </cell>
          <cell r="H525" t="str">
            <v>ШГН</v>
          </cell>
          <cell r="I525" t="str">
            <v>конс.</v>
          </cell>
          <cell r="J525">
            <v>35435</v>
          </cell>
          <cell r="N525">
            <v>30</v>
          </cell>
          <cell r="O525">
            <v>5</v>
          </cell>
          <cell r="P525">
            <v>79.5</v>
          </cell>
          <cell r="Q525">
            <v>30</v>
          </cell>
          <cell r="R525">
            <v>5</v>
          </cell>
          <cell r="S525">
            <v>79.400000000000006</v>
          </cell>
          <cell r="T525">
            <v>11</v>
          </cell>
          <cell r="U525" t="str">
            <v>ОПЗ</v>
          </cell>
          <cell r="W525" t="str">
            <v>ВЦ. ПП (перфосреда). ЭЦН</v>
          </cell>
        </row>
        <row r="526">
          <cell r="B526">
            <v>5646</v>
          </cell>
          <cell r="C526">
            <v>125</v>
          </cell>
          <cell r="F526" t="str">
            <v>УПНПиКРС</v>
          </cell>
          <cell r="G526">
            <v>255</v>
          </cell>
          <cell r="H526" t="str">
            <v>ШГН</v>
          </cell>
          <cell r="I526" t="str">
            <v>бд</v>
          </cell>
          <cell r="J526">
            <v>36933</v>
          </cell>
          <cell r="K526">
            <v>6</v>
          </cell>
          <cell r="L526">
            <v>4.5999999999999996</v>
          </cell>
          <cell r="M526">
            <v>6</v>
          </cell>
          <cell r="N526">
            <v>8</v>
          </cell>
          <cell r="O526">
            <v>5</v>
          </cell>
          <cell r="P526">
            <v>24</v>
          </cell>
          <cell r="Q526">
            <v>8</v>
          </cell>
          <cell r="R526">
            <v>5</v>
          </cell>
          <cell r="S526">
            <v>22.8</v>
          </cell>
          <cell r="T526">
            <v>37347</v>
          </cell>
          <cell r="U526" t="str">
            <v>ОПЗ</v>
          </cell>
          <cell r="W526" t="str">
            <v>ВЦ. ПП (перфосреда). ОПЗ НТПН</v>
          </cell>
        </row>
        <row r="527">
          <cell r="B527">
            <v>5647</v>
          </cell>
          <cell r="C527">
            <v>125</v>
          </cell>
          <cell r="F527" t="str">
            <v>УПНПиКРС</v>
          </cell>
          <cell r="G527">
            <v>230</v>
          </cell>
          <cell r="H527" t="str">
            <v>ШГН</v>
          </cell>
          <cell r="I527" t="str">
            <v>бд</v>
          </cell>
          <cell r="N527">
            <v>12</v>
          </cell>
          <cell r="O527">
            <v>2.9</v>
          </cell>
          <cell r="P527">
            <v>70</v>
          </cell>
          <cell r="Q527">
            <v>12</v>
          </cell>
          <cell r="R527">
            <v>2.9</v>
          </cell>
          <cell r="S527">
            <v>70.2</v>
          </cell>
          <cell r="U527" t="str">
            <v>ОПЗ</v>
          </cell>
          <cell r="W527" t="str">
            <v>ВЦ. ПП (перфосреда) ОПЗ НТПН</v>
          </cell>
          <cell r="X527" t="str">
            <v>в эксп.не была</v>
          </cell>
        </row>
        <row r="528">
          <cell r="B528">
            <v>5704</v>
          </cell>
          <cell r="C528">
            <v>126</v>
          </cell>
          <cell r="F528" t="str">
            <v>УПНПиКРС</v>
          </cell>
          <cell r="G528">
            <v>230</v>
          </cell>
          <cell r="H528" t="str">
            <v>ШГН</v>
          </cell>
          <cell r="I528" t="str">
            <v>действ.</v>
          </cell>
          <cell r="K528">
            <v>3</v>
          </cell>
          <cell r="L528">
            <v>2.1</v>
          </cell>
          <cell r="M528">
            <v>16</v>
          </cell>
          <cell r="N528">
            <v>10</v>
          </cell>
          <cell r="O528">
            <v>6.6</v>
          </cell>
          <cell r="P528">
            <v>19</v>
          </cell>
          <cell r="Q528">
            <v>7</v>
          </cell>
          <cell r="R528">
            <v>4.5</v>
          </cell>
          <cell r="S528">
            <v>20.6</v>
          </cell>
          <cell r="T528" t="e">
            <v>#REF!</v>
          </cell>
          <cell r="U528" t="str">
            <v>ОПЗ</v>
          </cell>
          <cell r="W528" t="str">
            <v>ПП. ОПЗ КСПЭО. ГДИ</v>
          </cell>
          <cell r="X528" t="str">
            <v>Перестрел верха</v>
          </cell>
        </row>
        <row r="529">
          <cell r="B529">
            <v>5706</v>
          </cell>
          <cell r="C529">
            <v>125</v>
          </cell>
          <cell r="F529" t="str">
            <v>УПНПиКРС</v>
          </cell>
          <cell r="G529">
            <v>250</v>
          </cell>
          <cell r="H529" t="str">
            <v>ШГН</v>
          </cell>
          <cell r="K529">
            <v>1.5</v>
          </cell>
          <cell r="L529">
            <v>1.2</v>
          </cell>
          <cell r="M529">
            <v>0</v>
          </cell>
          <cell r="N529">
            <v>10</v>
          </cell>
          <cell r="O529">
            <v>4.5</v>
          </cell>
          <cell r="P529">
            <v>45</v>
          </cell>
          <cell r="Q529">
            <v>10</v>
          </cell>
          <cell r="R529">
            <v>4.5</v>
          </cell>
          <cell r="S529">
            <v>44.4</v>
          </cell>
          <cell r="T529">
            <v>37412</v>
          </cell>
          <cell r="U529" t="str">
            <v>ОПЗ</v>
          </cell>
          <cell r="W529" t="str">
            <v>ВЦ. УГИС (ПП)</v>
          </cell>
        </row>
        <row r="530">
          <cell r="B530">
            <v>5713</v>
          </cell>
          <cell r="C530">
            <v>127</v>
          </cell>
          <cell r="H530" t="str">
            <v>ЭЦН</v>
          </cell>
          <cell r="I530" t="str">
            <v>конс.</v>
          </cell>
          <cell r="J530">
            <v>35457</v>
          </cell>
          <cell r="N530">
            <v>50</v>
          </cell>
          <cell r="O530">
            <v>6.1</v>
          </cell>
          <cell r="P530">
            <v>85</v>
          </cell>
          <cell r="Q530">
            <v>50</v>
          </cell>
          <cell r="R530">
            <v>6.1</v>
          </cell>
          <cell r="S530">
            <v>84.9</v>
          </cell>
          <cell r="U530" t="str">
            <v>ОПЗ</v>
          </cell>
          <cell r="W530" t="str">
            <v>ВЦ, ОПЗ НТПН, УГИС</v>
          </cell>
        </row>
        <row r="531">
          <cell r="B531">
            <v>5742</v>
          </cell>
          <cell r="C531">
            <v>128</v>
          </cell>
          <cell r="F531" t="str">
            <v>ЗАО "УПКРС"</v>
          </cell>
          <cell r="G531">
            <v>265</v>
          </cell>
          <cell r="H531" t="str">
            <v>ЭЦН</v>
          </cell>
          <cell r="K531">
            <v>20</v>
          </cell>
          <cell r="L531">
            <v>1</v>
          </cell>
          <cell r="M531">
            <v>94</v>
          </cell>
          <cell r="N531">
            <v>30</v>
          </cell>
          <cell r="O531">
            <v>4</v>
          </cell>
          <cell r="P531">
            <v>83.5</v>
          </cell>
          <cell r="Q531">
            <v>30</v>
          </cell>
          <cell r="R531">
            <v>4</v>
          </cell>
          <cell r="S531">
            <v>83.5</v>
          </cell>
          <cell r="T531">
            <v>7</v>
          </cell>
          <cell r="U531" t="str">
            <v>ОВП</v>
          </cell>
          <cell r="W531" t="str">
            <v>ИР ЮК11. ГИС-2. ПП ЮК10 (УГИС)</v>
          </cell>
        </row>
        <row r="532">
          <cell r="B532">
            <v>5800</v>
          </cell>
          <cell r="C532">
            <v>141</v>
          </cell>
          <cell r="F532" t="str">
            <v>ЗАО "УПКРС"</v>
          </cell>
          <cell r="G532">
            <v>281</v>
          </cell>
          <cell r="H532" t="str">
            <v>нагнет.</v>
          </cell>
          <cell r="I532" t="str">
            <v>бд</v>
          </cell>
          <cell r="J532">
            <v>36641</v>
          </cell>
          <cell r="N532">
            <v>150</v>
          </cell>
          <cell r="Q532">
            <v>150</v>
          </cell>
          <cell r="T532">
            <v>8</v>
          </cell>
          <cell r="U532" t="str">
            <v>нг</v>
          </cell>
          <cell r="V532">
            <v>2</v>
          </cell>
          <cell r="W532" t="str">
            <v>Ревизия и привязка пакера, каверномер.</v>
          </cell>
        </row>
        <row r="533">
          <cell r="B533">
            <v>5807</v>
          </cell>
          <cell r="C533" t="str">
            <v>166б</v>
          </cell>
          <cell r="F533" t="str">
            <v>ЗАО "УПКРС"</v>
          </cell>
          <cell r="G533">
            <v>290</v>
          </cell>
          <cell r="H533" t="str">
            <v>нагнет.</v>
          </cell>
          <cell r="I533" t="str">
            <v>простой</v>
          </cell>
          <cell r="J533">
            <v>37166</v>
          </cell>
          <cell r="N533">
            <v>200</v>
          </cell>
          <cell r="Q533">
            <v>200</v>
          </cell>
          <cell r="T533">
            <v>11</v>
          </cell>
          <cell r="U533" t="str">
            <v>нг</v>
          </cell>
          <cell r="V533">
            <v>2</v>
          </cell>
          <cell r="W533" t="str">
            <v>Ревизия и привязка пакера, каверномер.</v>
          </cell>
        </row>
        <row r="534">
          <cell r="B534">
            <v>5808</v>
          </cell>
          <cell r="C534">
            <v>141</v>
          </cell>
          <cell r="F534" t="str">
            <v>УПНПиКРС</v>
          </cell>
          <cell r="G534">
            <v>260</v>
          </cell>
          <cell r="H534" t="str">
            <v>ШГН</v>
          </cell>
          <cell r="I534" t="str">
            <v>бд</v>
          </cell>
          <cell r="J534">
            <v>33755</v>
          </cell>
          <cell r="K534">
            <v>3</v>
          </cell>
          <cell r="L534">
            <v>2.1</v>
          </cell>
          <cell r="M534">
            <v>15</v>
          </cell>
          <cell r="N534">
            <v>24</v>
          </cell>
          <cell r="O534">
            <v>10.5</v>
          </cell>
          <cell r="P534">
            <v>46.5</v>
          </cell>
          <cell r="Q534">
            <v>24</v>
          </cell>
          <cell r="R534">
            <v>10.5</v>
          </cell>
          <cell r="S534">
            <v>46</v>
          </cell>
          <cell r="T534">
            <v>15</v>
          </cell>
          <cell r="U534" t="str">
            <v>ГРП</v>
          </cell>
          <cell r="W534" t="str">
            <v>ЛН. ПР ГРП. ГРП ЮК-10</v>
          </cell>
        </row>
        <row r="535">
          <cell r="B535">
            <v>5822</v>
          </cell>
          <cell r="C535">
            <v>141</v>
          </cell>
          <cell r="F535" t="str">
            <v>УПНПиКРС</v>
          </cell>
          <cell r="G535">
            <v>245</v>
          </cell>
          <cell r="H535" t="str">
            <v>ШГН</v>
          </cell>
          <cell r="I535" t="str">
            <v>бд</v>
          </cell>
          <cell r="J535">
            <v>36854</v>
          </cell>
          <cell r="K535">
            <v>12</v>
          </cell>
          <cell r="L535">
            <v>9.1</v>
          </cell>
          <cell r="M535">
            <v>7</v>
          </cell>
          <cell r="N535">
            <v>10</v>
          </cell>
          <cell r="O535">
            <v>7</v>
          </cell>
          <cell r="P535">
            <v>13.6</v>
          </cell>
          <cell r="Q535">
            <v>10</v>
          </cell>
          <cell r="R535">
            <v>7</v>
          </cell>
          <cell r="S535">
            <v>13.6</v>
          </cell>
          <cell r="T535">
            <v>15</v>
          </cell>
          <cell r="U535" t="str">
            <v>ОПЗ</v>
          </cell>
          <cell r="W535" t="str">
            <v>ВЦ. ПП. ОПЗ КСПЭО</v>
          </cell>
        </row>
        <row r="536">
          <cell r="B536" t="str">
            <v>2868б</v>
          </cell>
          <cell r="C536">
            <v>129</v>
          </cell>
          <cell r="F536" t="str">
            <v>ЗАО "УПКРС"</v>
          </cell>
          <cell r="G536">
            <v>255</v>
          </cell>
          <cell r="H536" t="str">
            <v>ШГН</v>
          </cell>
          <cell r="I536" t="str">
            <v>конс.</v>
          </cell>
          <cell r="J536">
            <v>34029</v>
          </cell>
          <cell r="N536">
            <v>35</v>
          </cell>
          <cell r="O536">
            <v>4</v>
          </cell>
          <cell r="P536">
            <v>86</v>
          </cell>
          <cell r="Q536">
            <v>35</v>
          </cell>
          <cell r="R536">
            <v>4</v>
          </cell>
          <cell r="S536">
            <v>85.9</v>
          </cell>
          <cell r="T536">
            <v>15</v>
          </cell>
          <cell r="U536" t="str">
            <v>ОПЗ</v>
          </cell>
          <cell r="V536">
            <v>3</v>
          </cell>
          <cell r="W536" t="str">
            <v>ВЦ. ГИС (гироскоп). ПП. ОПЗ(ГРП). УГИС</v>
          </cell>
        </row>
        <row r="537">
          <cell r="B537">
            <v>2614</v>
          </cell>
          <cell r="C537">
            <v>157</v>
          </cell>
          <cell r="D537">
            <v>11</v>
          </cell>
          <cell r="E537">
            <v>111</v>
          </cell>
          <cell r="F537" t="str">
            <v>УПНПиКРС</v>
          </cell>
          <cell r="G537">
            <v>230</v>
          </cell>
          <cell r="H537" t="str">
            <v>ШГН</v>
          </cell>
          <cell r="I537" t="str">
            <v>конс.</v>
          </cell>
          <cell r="J537">
            <v>33786</v>
          </cell>
          <cell r="N537">
            <v>30</v>
          </cell>
          <cell r="O537">
            <v>12</v>
          </cell>
          <cell r="P537">
            <v>51</v>
          </cell>
          <cell r="Q537">
            <v>30</v>
          </cell>
          <cell r="R537">
            <v>12</v>
          </cell>
          <cell r="S537">
            <v>50.6</v>
          </cell>
          <cell r="T537">
            <v>37363</v>
          </cell>
          <cell r="U537" t="str">
            <v>ГРП</v>
          </cell>
          <cell r="V537">
            <v>2</v>
          </cell>
          <cell r="W537" t="str">
            <v>ВЦ,ПП, ГРП</v>
          </cell>
        </row>
        <row r="538">
          <cell r="B538">
            <v>5575</v>
          </cell>
          <cell r="C538">
            <v>114</v>
          </cell>
          <cell r="D538">
            <v>1</v>
          </cell>
          <cell r="H538" t="str">
            <v>ШГН</v>
          </cell>
          <cell r="I538" t="str">
            <v>конс.</v>
          </cell>
          <cell r="J538">
            <v>35034</v>
          </cell>
          <cell r="K538">
            <v>1</v>
          </cell>
          <cell r="L538">
            <v>0</v>
          </cell>
          <cell r="M538">
            <v>99</v>
          </cell>
          <cell r="N538">
            <v>30</v>
          </cell>
          <cell r="O538">
            <v>12</v>
          </cell>
          <cell r="P538">
            <v>51</v>
          </cell>
          <cell r="Q538">
            <v>30</v>
          </cell>
          <cell r="R538">
            <v>12</v>
          </cell>
          <cell r="S538">
            <v>50.6</v>
          </cell>
          <cell r="U538" t="str">
            <v>ГРП</v>
          </cell>
          <cell r="W538" t="str">
            <v>РИР э/к,ГИС-2,ОТСК,ГРП.Переинт.2574-258м по гл.2364м,при наличии воды по ЮК-10 -ГРП ЮК-2</v>
          </cell>
        </row>
        <row r="539">
          <cell r="B539">
            <v>5579</v>
          </cell>
          <cell r="C539">
            <v>115</v>
          </cell>
          <cell r="D539">
            <v>1</v>
          </cell>
          <cell r="I539" t="str">
            <v>конс.</v>
          </cell>
          <cell r="J539">
            <v>34883</v>
          </cell>
          <cell r="K539">
            <v>17</v>
          </cell>
          <cell r="L539">
            <v>1</v>
          </cell>
          <cell r="M539">
            <v>93</v>
          </cell>
          <cell r="O539">
            <v>0</v>
          </cell>
          <cell r="Q539">
            <v>0</v>
          </cell>
          <cell r="R539">
            <v>0</v>
          </cell>
          <cell r="S539" t="e">
            <v>#DIV/0!</v>
          </cell>
          <cell r="W539" t="str">
            <v>ВЦ,ВЗ,при наличии Нз-сп Э-50 (ГИС-2),при невозм.ВЗ-переинт.ЮК-2- 2490-2498м-ГРП</v>
          </cell>
        </row>
        <row r="540">
          <cell r="B540">
            <v>5513</v>
          </cell>
          <cell r="C540">
            <v>114</v>
          </cell>
          <cell r="D540">
            <v>2</v>
          </cell>
          <cell r="G540">
            <v>250</v>
          </cell>
          <cell r="H540" t="str">
            <v>ЭЦН</v>
          </cell>
          <cell r="I540" t="str">
            <v>действ.</v>
          </cell>
          <cell r="J540">
            <v>0</v>
          </cell>
          <cell r="K540">
            <v>17</v>
          </cell>
          <cell r="L540">
            <v>4</v>
          </cell>
          <cell r="M540">
            <v>71</v>
          </cell>
          <cell r="N540">
            <v>35</v>
          </cell>
          <cell r="O540">
            <v>15.1</v>
          </cell>
          <cell r="P540">
            <v>47</v>
          </cell>
          <cell r="Q540">
            <v>18</v>
          </cell>
          <cell r="R540">
            <v>11.1</v>
          </cell>
          <cell r="S540">
            <v>23.9</v>
          </cell>
          <cell r="U540" t="str">
            <v>ГРП</v>
          </cell>
          <cell r="W540" t="str">
            <v>опытно-пром,работы,ГРП,по обв,скважины ( ГРП 40т проп.)</v>
          </cell>
          <cell r="X540" t="str">
            <v>Ликвидация аварии (ЭЦН+НКТ)</v>
          </cell>
        </row>
        <row r="543">
          <cell r="B543">
            <v>5671</v>
          </cell>
          <cell r="C543">
            <v>126</v>
          </cell>
          <cell r="D543">
            <v>2</v>
          </cell>
          <cell r="H543" t="str">
            <v>ШГН</v>
          </cell>
          <cell r="I543" t="str">
            <v>конс.</v>
          </cell>
          <cell r="J543">
            <v>35648</v>
          </cell>
          <cell r="K543">
            <v>3</v>
          </cell>
          <cell r="L543">
            <v>2.4</v>
          </cell>
          <cell r="M543">
            <v>2</v>
          </cell>
          <cell r="N543">
            <v>30</v>
          </cell>
          <cell r="O543">
            <v>12</v>
          </cell>
          <cell r="P543">
            <v>51</v>
          </cell>
          <cell r="Q543">
            <v>30</v>
          </cell>
          <cell r="R543">
            <v>12</v>
          </cell>
          <cell r="S543">
            <v>50.6</v>
          </cell>
          <cell r="U543" t="str">
            <v>ГРП</v>
          </cell>
          <cell r="W543" t="str">
            <v>ВЦ,ГРП (+12 т ),интер.ЮК-4 2746-2752м</v>
          </cell>
        </row>
        <row r="544">
          <cell r="B544">
            <v>2754</v>
          </cell>
          <cell r="C544">
            <v>145</v>
          </cell>
          <cell r="D544">
            <v>3</v>
          </cell>
          <cell r="I544" t="str">
            <v>конс.</v>
          </cell>
          <cell r="J544">
            <v>32843</v>
          </cell>
          <cell r="K544">
            <v>6</v>
          </cell>
          <cell r="L544">
            <v>0.5</v>
          </cell>
          <cell r="M544">
            <v>90</v>
          </cell>
          <cell r="N544">
            <v>30</v>
          </cell>
          <cell r="O544">
            <v>12</v>
          </cell>
          <cell r="P544">
            <v>51</v>
          </cell>
          <cell r="Q544">
            <v>30</v>
          </cell>
          <cell r="R544">
            <v>12</v>
          </cell>
          <cell r="S544">
            <v>50.6</v>
          </cell>
          <cell r="U544" t="str">
            <v>ГРП</v>
          </cell>
          <cell r="W544" t="str">
            <v>ГРП, возможно приобщение ЮК-11</v>
          </cell>
        </row>
        <row r="545">
          <cell r="B545">
            <v>2755</v>
          </cell>
          <cell r="C545">
            <v>145</v>
          </cell>
          <cell r="D545">
            <v>3</v>
          </cell>
          <cell r="I545" t="str">
            <v>бд</v>
          </cell>
          <cell r="J545">
            <v>33968</v>
          </cell>
          <cell r="K545">
            <v>40</v>
          </cell>
          <cell r="L545">
            <v>1.6</v>
          </cell>
          <cell r="M545">
            <v>95</v>
          </cell>
          <cell r="N545">
            <v>30</v>
          </cell>
          <cell r="O545">
            <v>12</v>
          </cell>
          <cell r="P545">
            <v>51</v>
          </cell>
          <cell r="Q545">
            <v>30</v>
          </cell>
          <cell r="R545">
            <v>12</v>
          </cell>
          <cell r="S545">
            <v>50.6</v>
          </cell>
          <cell r="U545" t="str">
            <v>ГРП</v>
          </cell>
          <cell r="W545" t="str">
            <v>ГИС-2(и.о.) РИР ЮК-11, ГРП с отсыпкой низа ЮК-10</v>
          </cell>
        </row>
        <row r="546">
          <cell r="B546">
            <v>2756</v>
          </cell>
          <cell r="C546">
            <v>145</v>
          </cell>
          <cell r="D546">
            <v>3</v>
          </cell>
          <cell r="I546" t="str">
            <v>бд</v>
          </cell>
          <cell r="J546">
            <v>35786</v>
          </cell>
          <cell r="K546">
            <v>70</v>
          </cell>
          <cell r="L546">
            <v>10.8</v>
          </cell>
          <cell r="M546">
            <v>81</v>
          </cell>
          <cell r="N546">
            <v>50</v>
          </cell>
          <cell r="O546">
            <v>10</v>
          </cell>
          <cell r="P546">
            <v>75.400000000000006</v>
          </cell>
          <cell r="Q546">
            <v>50</v>
          </cell>
          <cell r="R546">
            <v>10</v>
          </cell>
          <cell r="S546">
            <v>75.3</v>
          </cell>
          <cell r="U546" t="str">
            <v>РИР</v>
          </cell>
          <cell r="W546" t="str">
            <v>РИР Э/К 2562-2673, ПП-ЮК-10 с ОПЗ</v>
          </cell>
        </row>
        <row r="547">
          <cell r="B547">
            <v>2686</v>
          </cell>
          <cell r="C547" t="str">
            <v>160б</v>
          </cell>
          <cell r="H547" t="str">
            <v>ШГН</v>
          </cell>
          <cell r="I547" t="str">
            <v>конс.</v>
          </cell>
          <cell r="J547">
            <v>34060</v>
          </cell>
          <cell r="K547">
            <v>1</v>
          </cell>
          <cell r="L547">
            <v>0.8</v>
          </cell>
          <cell r="M547">
            <v>0</v>
          </cell>
          <cell r="N547">
            <v>30</v>
          </cell>
          <cell r="O547">
            <v>12</v>
          </cell>
          <cell r="P547">
            <v>51</v>
          </cell>
          <cell r="Q547">
            <v>30</v>
          </cell>
          <cell r="R547">
            <v>12</v>
          </cell>
          <cell r="S547">
            <v>50.6</v>
          </cell>
          <cell r="U547" t="str">
            <v>ГРП</v>
          </cell>
          <cell r="W547" t="str">
            <v>ВЦ,ВЗ,ДП ЮК-11,сп.Э</v>
          </cell>
        </row>
        <row r="548">
          <cell r="B548">
            <v>2836</v>
          </cell>
          <cell r="C548">
            <v>125</v>
          </cell>
          <cell r="I548" t="str">
            <v>конс.</v>
          </cell>
          <cell r="J548">
            <v>35684</v>
          </cell>
          <cell r="K548">
            <v>4</v>
          </cell>
          <cell r="L548">
            <v>1.1000000000000001</v>
          </cell>
          <cell r="M548">
            <v>66</v>
          </cell>
          <cell r="O548">
            <v>0</v>
          </cell>
          <cell r="Q548">
            <v>0</v>
          </cell>
          <cell r="R548">
            <v>0</v>
          </cell>
          <cell r="S548" t="e">
            <v>#DIV/0!</v>
          </cell>
          <cell r="W548" t="str">
            <v>ГИС-2,при отс.перетоков-опытно-пром.работы,ГРП п.А</v>
          </cell>
        </row>
        <row r="549">
          <cell r="B549">
            <v>5239</v>
          </cell>
          <cell r="C549">
            <v>133</v>
          </cell>
          <cell r="H549" t="str">
            <v>ШГН</v>
          </cell>
          <cell r="I549" t="str">
            <v>бд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6</v>
          </cell>
          <cell r="O549">
            <v>4</v>
          </cell>
          <cell r="P549">
            <v>19</v>
          </cell>
          <cell r="Q549">
            <v>6</v>
          </cell>
          <cell r="R549">
            <v>4</v>
          </cell>
          <cell r="S549">
            <v>17.7</v>
          </cell>
          <cell r="T549">
            <v>37884</v>
          </cell>
          <cell r="U549" t="str">
            <v>ВЦД</v>
          </cell>
          <cell r="W549" t="str">
            <v>ВЦ "Электропрогрев"</v>
          </cell>
        </row>
        <row r="550">
          <cell r="B550">
            <v>5394</v>
          </cell>
          <cell r="C550">
            <v>102</v>
          </cell>
          <cell r="I550" t="str">
            <v>бд</v>
          </cell>
          <cell r="J550">
            <v>34881</v>
          </cell>
          <cell r="K550">
            <v>50</v>
          </cell>
          <cell r="L550">
            <v>0.4</v>
          </cell>
          <cell r="M550">
            <v>99</v>
          </cell>
          <cell r="N550">
            <v>30</v>
          </cell>
          <cell r="O550">
            <v>12</v>
          </cell>
          <cell r="P550">
            <v>51</v>
          </cell>
          <cell r="Q550">
            <v>30</v>
          </cell>
          <cell r="R550">
            <v>12</v>
          </cell>
          <cell r="S550">
            <v>50.6</v>
          </cell>
          <cell r="U550" t="str">
            <v>ГРП</v>
          </cell>
          <cell r="W550" t="str">
            <v>ЛА( полет НКТ ),ПП,при Q меньше 10м3/с-ГРП-+15т</v>
          </cell>
        </row>
        <row r="551">
          <cell r="B551">
            <v>5410</v>
          </cell>
          <cell r="C551">
            <v>105</v>
          </cell>
          <cell r="I551" t="str">
            <v>бд</v>
          </cell>
          <cell r="J551">
            <v>35361</v>
          </cell>
          <cell r="K551">
            <v>10</v>
          </cell>
          <cell r="L551">
            <v>6.5</v>
          </cell>
          <cell r="M551">
            <v>20</v>
          </cell>
          <cell r="O551">
            <v>0</v>
          </cell>
          <cell r="Q551">
            <v>0</v>
          </cell>
          <cell r="R551">
            <v>0</v>
          </cell>
          <cell r="S551" t="e">
            <v>#DIV/0!</v>
          </cell>
          <cell r="W551" t="str">
            <v>ВЦ,ГРП п.А</v>
          </cell>
        </row>
        <row r="552">
          <cell r="B552">
            <v>5577</v>
          </cell>
          <cell r="C552">
            <v>114</v>
          </cell>
          <cell r="D552">
            <v>1</v>
          </cell>
          <cell r="I552" t="str">
            <v>конс.</v>
          </cell>
          <cell r="J552">
            <v>33848</v>
          </cell>
          <cell r="K552">
            <v>3</v>
          </cell>
          <cell r="L552">
            <v>2.4</v>
          </cell>
          <cell r="M552">
            <v>0</v>
          </cell>
          <cell r="N552">
            <v>8</v>
          </cell>
          <cell r="O552">
            <v>6.2</v>
          </cell>
          <cell r="P552">
            <v>5</v>
          </cell>
          <cell r="Q552">
            <v>8</v>
          </cell>
          <cell r="R552">
            <v>6.2</v>
          </cell>
          <cell r="S552">
            <v>4.3</v>
          </cell>
          <cell r="W552" t="str">
            <v>ВЦ,сп Э-50,переинт.ЮК-2 2618-2624м,при наличии воды-перевод без ГРП,по гл.2350м</v>
          </cell>
        </row>
        <row r="553">
          <cell r="B553">
            <v>5578</v>
          </cell>
          <cell r="C553">
            <v>115</v>
          </cell>
          <cell r="I553" t="str">
            <v>бд</v>
          </cell>
          <cell r="J553">
            <v>36473</v>
          </cell>
          <cell r="K553">
            <v>52</v>
          </cell>
          <cell r="L553">
            <v>0.8</v>
          </cell>
          <cell r="M553">
            <v>98</v>
          </cell>
          <cell r="O553">
            <v>0</v>
          </cell>
          <cell r="Q553">
            <v>0</v>
          </cell>
          <cell r="R553">
            <v>0</v>
          </cell>
          <cell r="S553" t="e">
            <v>#DIV/0!</v>
          </cell>
          <cell r="W553" t="str">
            <v>РИР,негерм.э/к,инт.2576-2582м,ГРП</v>
          </cell>
        </row>
        <row r="554">
          <cell r="B554">
            <v>5647</v>
          </cell>
          <cell r="C554">
            <v>125</v>
          </cell>
          <cell r="I554" t="str">
            <v>бд</v>
          </cell>
          <cell r="J554">
            <v>35401</v>
          </cell>
          <cell r="K554">
            <v>5</v>
          </cell>
          <cell r="L554">
            <v>0</v>
          </cell>
          <cell r="M554">
            <v>99</v>
          </cell>
          <cell r="O554">
            <v>0</v>
          </cell>
          <cell r="Q554">
            <v>0</v>
          </cell>
          <cell r="R554">
            <v>0</v>
          </cell>
          <cell r="S554" t="e">
            <v>#DIV/0!</v>
          </cell>
          <cell r="W554" t="str">
            <v>ЛА ( полет БТ ),РИР ниж.п.ЮК-10,перф.п.А,ГРП</v>
          </cell>
        </row>
        <row r="555">
          <cell r="B555">
            <v>5648</v>
          </cell>
          <cell r="C555">
            <v>125</v>
          </cell>
          <cell r="I555" t="str">
            <v>конс.</v>
          </cell>
          <cell r="J555">
            <v>33786</v>
          </cell>
          <cell r="K555">
            <v>10</v>
          </cell>
          <cell r="L555">
            <v>0.1</v>
          </cell>
          <cell r="M555">
            <v>99</v>
          </cell>
          <cell r="O555">
            <v>0</v>
          </cell>
          <cell r="Q555">
            <v>0</v>
          </cell>
          <cell r="R555">
            <v>0</v>
          </cell>
          <cell r="S555" t="e">
            <v>#DIV/0!</v>
          </cell>
          <cell r="W555" t="str">
            <v>ЛА (НГН со шт.),опытно-пром.работы,ПП п.А,отсыпка нижней пачки,ГРП,сп Э-80</v>
          </cell>
        </row>
        <row r="556">
          <cell r="B556">
            <v>5704</v>
          </cell>
          <cell r="C556">
            <v>126</v>
          </cell>
          <cell r="G556">
            <v>230</v>
          </cell>
          <cell r="H556" t="str">
            <v>ШГН</v>
          </cell>
          <cell r="I556" t="str">
            <v>бд</v>
          </cell>
          <cell r="J556">
            <v>37174</v>
          </cell>
          <cell r="K556">
            <v>2</v>
          </cell>
          <cell r="L556">
            <v>1.5</v>
          </cell>
          <cell r="M556">
            <v>5</v>
          </cell>
          <cell r="N556">
            <v>30</v>
          </cell>
          <cell r="O556">
            <v>12</v>
          </cell>
          <cell r="P556">
            <v>51</v>
          </cell>
          <cell r="Q556">
            <v>30</v>
          </cell>
          <cell r="R556">
            <v>12</v>
          </cell>
          <cell r="S556">
            <v>50.6</v>
          </cell>
          <cell r="U556" t="str">
            <v>ГРП</v>
          </cell>
          <cell r="W556" t="str">
            <v>ГРП п.А</v>
          </cell>
          <cell r="X556" t="str">
            <v>Перестрел верха</v>
          </cell>
        </row>
        <row r="557">
          <cell r="B557">
            <v>5815</v>
          </cell>
          <cell r="C557">
            <v>141</v>
          </cell>
          <cell r="H557" t="str">
            <v>ШГН</v>
          </cell>
          <cell r="I557" t="str">
            <v>действ.</v>
          </cell>
          <cell r="J557">
            <v>0</v>
          </cell>
          <cell r="K557">
            <v>11</v>
          </cell>
          <cell r="L557">
            <v>8.3000000000000007</v>
          </cell>
          <cell r="M557">
            <v>7</v>
          </cell>
          <cell r="N557">
            <v>30</v>
          </cell>
          <cell r="O557">
            <v>20.3</v>
          </cell>
          <cell r="P557">
            <v>17</v>
          </cell>
          <cell r="Q557">
            <v>19</v>
          </cell>
          <cell r="R557">
            <v>12</v>
          </cell>
          <cell r="S557">
            <v>22</v>
          </cell>
          <cell r="U557" t="str">
            <v>ГРП</v>
          </cell>
          <cell r="W557" t="str">
            <v xml:space="preserve">РИР (отсыпка)ЮК-11,ПП ЮК-10, ГРП </v>
          </cell>
        </row>
        <row r="558">
          <cell r="B558">
            <v>5483</v>
          </cell>
          <cell r="C558">
            <v>115</v>
          </cell>
          <cell r="D558">
            <v>21</v>
          </cell>
          <cell r="E558">
            <v>210</v>
          </cell>
          <cell r="F558" t="str">
            <v>УПНПиКРС</v>
          </cell>
          <cell r="G558">
            <v>250</v>
          </cell>
          <cell r="H558" t="str">
            <v>ЭЦН</v>
          </cell>
          <cell r="I558" t="str">
            <v>конс.</v>
          </cell>
          <cell r="J558">
            <v>34274</v>
          </cell>
          <cell r="N558">
            <v>30</v>
          </cell>
          <cell r="O558">
            <v>18.3</v>
          </cell>
          <cell r="P558">
            <v>25</v>
          </cell>
          <cell r="Q558">
            <v>30</v>
          </cell>
          <cell r="R558">
            <v>18.3</v>
          </cell>
          <cell r="S558">
            <v>24.7</v>
          </cell>
          <cell r="U558" t="str">
            <v>ГРП</v>
          </cell>
          <cell r="V558">
            <v>1</v>
          </cell>
          <cell r="W558" t="str">
            <v>ВЦ, ГИС-2(ОТСК), ИР ЮК-10, ПР к ГРП,ГРП(ПГРП сделано,ГРП отменили)</v>
          </cell>
        </row>
        <row r="560">
          <cell r="B560">
            <v>5371</v>
          </cell>
          <cell r="C560">
            <v>102</v>
          </cell>
          <cell r="G560">
            <v>250</v>
          </cell>
          <cell r="H560" t="str">
            <v>нагнет.</v>
          </cell>
          <cell r="I560" t="str">
            <v>бд</v>
          </cell>
          <cell r="J560">
            <v>35779</v>
          </cell>
          <cell r="K560">
            <v>240</v>
          </cell>
          <cell r="N560">
            <v>120</v>
          </cell>
          <cell r="Q560">
            <v>120</v>
          </cell>
          <cell r="R560">
            <v>0</v>
          </cell>
          <cell r="U560" t="str">
            <v>нг</v>
          </cell>
          <cell r="V560">
            <v>4</v>
          </cell>
          <cell r="W560" t="str">
            <v>ОТСК. Запуск ППД</v>
          </cell>
        </row>
        <row r="561">
          <cell r="B561">
            <v>5372</v>
          </cell>
          <cell r="C561">
            <v>102</v>
          </cell>
          <cell r="G561">
            <v>250</v>
          </cell>
          <cell r="H561" t="str">
            <v>нагнет.</v>
          </cell>
          <cell r="I561" t="str">
            <v>бд</v>
          </cell>
          <cell r="J561">
            <v>32843</v>
          </cell>
          <cell r="K561">
            <v>130</v>
          </cell>
          <cell r="N561">
            <v>120</v>
          </cell>
          <cell r="Q561">
            <v>120</v>
          </cell>
          <cell r="R561">
            <v>0</v>
          </cell>
          <cell r="U561" t="str">
            <v>нг</v>
          </cell>
          <cell r="W561" t="str">
            <v>ЛА (извлечение НКТ). ОТСК. Запуск ППД</v>
          </cell>
          <cell r="X561" t="str">
            <v>Забой - 120 м</v>
          </cell>
        </row>
        <row r="562">
          <cell r="B562">
            <v>5373</v>
          </cell>
          <cell r="C562">
            <v>103</v>
          </cell>
          <cell r="G562">
            <v>233</v>
          </cell>
          <cell r="H562" t="str">
            <v>нагнет.</v>
          </cell>
          <cell r="I562" t="str">
            <v>конс.</v>
          </cell>
          <cell r="J562">
            <v>34474</v>
          </cell>
          <cell r="K562">
            <v>375</v>
          </cell>
          <cell r="N562">
            <v>120</v>
          </cell>
          <cell r="Q562">
            <v>120</v>
          </cell>
          <cell r="R562">
            <v>0</v>
          </cell>
          <cell r="U562" t="str">
            <v>нг</v>
          </cell>
          <cell r="W562" t="str">
            <v>ОТСК. ГИС-3. Ликвидация ЗКЦ?</v>
          </cell>
        </row>
        <row r="563">
          <cell r="B563">
            <v>5374</v>
          </cell>
          <cell r="C563">
            <v>103</v>
          </cell>
          <cell r="G563">
            <v>234</v>
          </cell>
          <cell r="H563" t="str">
            <v>нагнет.</v>
          </cell>
          <cell r="I563" t="str">
            <v>конс.</v>
          </cell>
          <cell r="J563">
            <v>34474</v>
          </cell>
          <cell r="K563">
            <v>180</v>
          </cell>
          <cell r="N563">
            <v>120</v>
          </cell>
          <cell r="Q563">
            <v>120</v>
          </cell>
          <cell r="R563">
            <v>0</v>
          </cell>
          <cell r="U563" t="str">
            <v>нг</v>
          </cell>
          <cell r="W563" t="str">
            <v>ВЗ. ОТСК</v>
          </cell>
        </row>
        <row r="564">
          <cell r="B564">
            <v>5389</v>
          </cell>
          <cell r="C564">
            <v>109</v>
          </cell>
          <cell r="G564">
            <v>280</v>
          </cell>
          <cell r="H564" t="str">
            <v>нагнет.</v>
          </cell>
          <cell r="I564" t="str">
            <v>бд</v>
          </cell>
          <cell r="J564">
            <v>36458</v>
          </cell>
          <cell r="K564">
            <v>175</v>
          </cell>
          <cell r="N564">
            <v>100</v>
          </cell>
          <cell r="Q564">
            <v>100</v>
          </cell>
          <cell r="U564" t="str">
            <v>нг</v>
          </cell>
          <cell r="W564" t="str">
            <v xml:space="preserve">ОПЗ </v>
          </cell>
          <cell r="X564" t="str">
            <v>Закачка от КНС-1</v>
          </cell>
        </row>
        <row r="565">
          <cell r="B565">
            <v>5391</v>
          </cell>
          <cell r="C565">
            <v>109</v>
          </cell>
          <cell r="G565">
            <v>285</v>
          </cell>
          <cell r="H565" t="str">
            <v>нагнет.</v>
          </cell>
          <cell r="I565" t="str">
            <v>бд</v>
          </cell>
          <cell r="J565">
            <v>34426</v>
          </cell>
          <cell r="K565">
            <v>240</v>
          </cell>
          <cell r="N565">
            <v>100</v>
          </cell>
          <cell r="Q565">
            <v>100</v>
          </cell>
          <cell r="U565" t="str">
            <v>нг</v>
          </cell>
          <cell r="W565" t="str">
            <v>ИР ЮК-11. ОПЗ. Пуск под закачку</v>
          </cell>
          <cell r="X565" t="str">
            <v>Закачка от КНС-1</v>
          </cell>
        </row>
        <row r="566">
          <cell r="B566">
            <v>5216</v>
          </cell>
          <cell r="C566">
            <v>134</v>
          </cell>
          <cell r="D566">
            <v>6</v>
          </cell>
          <cell r="E566">
            <v>61</v>
          </cell>
          <cell r="F566" t="str">
            <v>УПНПиКРС</v>
          </cell>
          <cell r="H566" t="str">
            <v>ШГН</v>
          </cell>
          <cell r="I566" t="str">
            <v>конс.</v>
          </cell>
          <cell r="N566">
            <v>50</v>
          </cell>
          <cell r="O566">
            <v>30</v>
          </cell>
          <cell r="P566">
            <v>26.5</v>
          </cell>
          <cell r="Q566">
            <v>50</v>
          </cell>
          <cell r="R566">
            <v>30</v>
          </cell>
          <cell r="S566">
            <v>25.9</v>
          </cell>
          <cell r="U566" t="str">
            <v>ГРП</v>
          </cell>
          <cell r="W566" t="str">
            <v>ВЦ, РИР ЮК-10, СО-каротаж ПР к ГРП, ГРП ЮК-2, осв.</v>
          </cell>
        </row>
        <row r="567">
          <cell r="B567">
            <v>2958</v>
          </cell>
          <cell r="C567">
            <v>46</v>
          </cell>
          <cell r="D567">
            <v>7</v>
          </cell>
          <cell r="E567">
            <v>70</v>
          </cell>
          <cell r="F567" t="str">
            <v>УПНПиКРС</v>
          </cell>
          <cell r="H567" t="str">
            <v>ШГН</v>
          </cell>
          <cell r="I567" t="str">
            <v>бд</v>
          </cell>
          <cell r="N567">
            <v>50</v>
          </cell>
          <cell r="O567">
            <v>30</v>
          </cell>
          <cell r="P567">
            <v>26.5</v>
          </cell>
          <cell r="Q567">
            <v>50</v>
          </cell>
          <cell r="R567">
            <v>30</v>
          </cell>
          <cell r="S567">
            <v>25.9</v>
          </cell>
          <cell r="T567">
            <v>37450</v>
          </cell>
          <cell r="U567" t="str">
            <v>ГРП</v>
          </cell>
          <cell r="W567" t="str">
            <v xml:space="preserve"> РИР ЮК-10, ПР к ГРП, ГРП ЮК-2, осв.</v>
          </cell>
        </row>
        <row r="568">
          <cell r="B568">
            <v>5368</v>
          </cell>
          <cell r="C568">
            <v>101</v>
          </cell>
          <cell r="D568">
            <v>0</v>
          </cell>
          <cell r="E568">
            <v>0</v>
          </cell>
          <cell r="F568" t="str">
            <v>УПНПиКРС</v>
          </cell>
          <cell r="H568" t="str">
            <v>нагнет.</v>
          </cell>
          <cell r="I568" t="str">
            <v>конс.</v>
          </cell>
          <cell r="N568">
            <v>50</v>
          </cell>
          <cell r="O568">
            <v>20</v>
          </cell>
          <cell r="P568">
            <v>51</v>
          </cell>
          <cell r="Q568">
            <v>50</v>
          </cell>
          <cell r="R568">
            <v>20</v>
          </cell>
          <cell r="S568">
            <v>50.6</v>
          </cell>
          <cell r="T568">
            <v>37435</v>
          </cell>
          <cell r="U568" t="str">
            <v>ГРП</v>
          </cell>
          <cell r="W568" t="str">
            <v>Извл.НКТ, РИР ЮК-10, ПР к ГРП, ГРП ЮК-2, осв.</v>
          </cell>
        </row>
        <row r="569">
          <cell r="B569">
            <v>5264</v>
          </cell>
          <cell r="C569">
            <v>133</v>
          </cell>
          <cell r="D569">
            <v>0</v>
          </cell>
          <cell r="E569">
            <v>0</v>
          </cell>
          <cell r="F569" t="str">
            <v>УПНПиКРС</v>
          </cell>
          <cell r="H569" t="str">
            <v>нагнет.</v>
          </cell>
          <cell r="I569" t="str">
            <v>конс.</v>
          </cell>
          <cell r="N569">
            <v>50</v>
          </cell>
          <cell r="O569">
            <v>20</v>
          </cell>
          <cell r="P569">
            <v>51</v>
          </cell>
          <cell r="Q569">
            <v>50</v>
          </cell>
          <cell r="R569">
            <v>20</v>
          </cell>
          <cell r="S569">
            <v>50.6</v>
          </cell>
          <cell r="T569">
            <v>37466</v>
          </cell>
          <cell r="U569" t="str">
            <v>ГРП</v>
          </cell>
          <cell r="W569" t="str">
            <v>ВЦ, РИР ЮК-10, ПР к ГРП, ГРП ЮК-2, осв.</v>
          </cell>
        </row>
        <row r="570">
          <cell r="B570">
            <v>3060</v>
          </cell>
          <cell r="C570">
            <v>67</v>
          </cell>
          <cell r="D570">
            <v>0</v>
          </cell>
          <cell r="E570">
            <v>0</v>
          </cell>
          <cell r="F570" t="str">
            <v>УПНПиКРС</v>
          </cell>
          <cell r="H570" t="str">
            <v>нагнет.</v>
          </cell>
          <cell r="I570" t="str">
            <v>конс.</v>
          </cell>
          <cell r="N570">
            <v>50</v>
          </cell>
          <cell r="O570">
            <v>30</v>
          </cell>
          <cell r="P570">
            <v>26.5</v>
          </cell>
          <cell r="Q570">
            <v>50</v>
          </cell>
          <cell r="R570">
            <v>30</v>
          </cell>
          <cell r="S570">
            <v>25.9</v>
          </cell>
          <cell r="T570">
            <v>37389</v>
          </cell>
          <cell r="U570" t="str">
            <v>ГРП</v>
          </cell>
          <cell r="W570" t="str">
            <v>РИР ЮК-11, ПР к ГРП и ГРП ЮК-2</v>
          </cell>
        </row>
        <row r="571">
          <cell r="B571">
            <v>4366</v>
          </cell>
          <cell r="C571">
            <v>200</v>
          </cell>
          <cell r="D571">
            <v>4</v>
          </cell>
          <cell r="E571">
            <v>40</v>
          </cell>
          <cell r="F571" t="str">
            <v>УПНПиКРС</v>
          </cell>
          <cell r="H571" t="str">
            <v>нагнет.</v>
          </cell>
          <cell r="I571" t="str">
            <v>бд</v>
          </cell>
          <cell r="N571">
            <v>50</v>
          </cell>
          <cell r="O571">
            <v>30</v>
          </cell>
          <cell r="P571">
            <v>26.5</v>
          </cell>
          <cell r="Q571">
            <v>50</v>
          </cell>
          <cell r="R571">
            <v>30</v>
          </cell>
          <cell r="S571">
            <v>25.9</v>
          </cell>
          <cell r="T571">
            <v>37506</v>
          </cell>
          <cell r="U571" t="str">
            <v>нг</v>
          </cell>
          <cell r="W571" t="str">
            <v>Извл.НКТ, РИР ЮК-10, ПР к ГРП, ГРП ЮК-2, осв.</v>
          </cell>
        </row>
        <row r="572">
          <cell r="B572">
            <v>2725</v>
          </cell>
          <cell r="C572">
            <v>146</v>
          </cell>
          <cell r="D572">
            <v>3</v>
          </cell>
          <cell r="E572">
            <v>2</v>
          </cell>
          <cell r="F572" t="str">
            <v>УПНПиКРС</v>
          </cell>
          <cell r="H572" t="str">
            <v>нагнет.</v>
          </cell>
          <cell r="I572" t="str">
            <v>бд</v>
          </cell>
          <cell r="N572">
            <v>50</v>
          </cell>
          <cell r="O572">
            <v>30</v>
          </cell>
          <cell r="P572">
            <v>26.5</v>
          </cell>
          <cell r="Q572">
            <v>50</v>
          </cell>
          <cell r="R572">
            <v>30</v>
          </cell>
          <cell r="S572">
            <v>25.9</v>
          </cell>
          <cell r="T572">
            <v>37497</v>
          </cell>
          <cell r="U572" t="str">
            <v>ГРП</v>
          </cell>
          <cell r="W572" t="str">
            <v>ОТСК, РИР ЮК-10, ПР к ГРП, ГРП ЮК-2, осв.</v>
          </cell>
        </row>
        <row r="576">
          <cell r="W576" t="str">
            <v>Нерасмотренные:</v>
          </cell>
        </row>
        <row r="577">
          <cell r="B577">
            <v>3228</v>
          </cell>
          <cell r="C577">
            <v>70</v>
          </cell>
          <cell r="H577" t="str">
            <v>нагнет.</v>
          </cell>
          <cell r="I577" t="str">
            <v>конс.</v>
          </cell>
          <cell r="Q577">
            <v>0</v>
          </cell>
          <cell r="R577">
            <v>0</v>
          </cell>
          <cell r="T577">
            <v>37864</v>
          </cell>
          <cell r="U577" t="str">
            <v>нг</v>
          </cell>
          <cell r="W577" t="str">
            <v>ВЦ, ОТСК, достр.ЮК-11</v>
          </cell>
          <cell r="X577" t="str">
            <v>утилизация</v>
          </cell>
        </row>
        <row r="578">
          <cell r="B578" t="str">
            <v>5402б</v>
          </cell>
          <cell r="C578">
            <v>103</v>
          </cell>
          <cell r="H578" t="str">
            <v>ЭЦН</v>
          </cell>
          <cell r="I578" t="str">
            <v>конс.</v>
          </cell>
          <cell r="K578">
            <v>84</v>
          </cell>
          <cell r="L578">
            <v>2.7</v>
          </cell>
          <cell r="M578">
            <v>96</v>
          </cell>
          <cell r="N578">
            <v>80</v>
          </cell>
          <cell r="O578">
            <v>3</v>
          </cell>
          <cell r="P578">
            <v>95.4</v>
          </cell>
          <cell r="Q578">
            <v>80</v>
          </cell>
          <cell r="R578">
            <v>3</v>
          </cell>
          <cell r="S578">
            <v>95.4</v>
          </cell>
          <cell r="T578">
            <v>37050</v>
          </cell>
          <cell r="U578" t="str">
            <v>ВЦ</v>
          </cell>
          <cell r="W578" t="str">
            <v>ВЦ. ГИС-2</v>
          </cell>
          <cell r="X578" t="str">
            <v>ВЦ ООО "Электропрогрев"</v>
          </cell>
        </row>
        <row r="579">
          <cell r="B579">
            <v>5428</v>
          </cell>
          <cell r="C579">
            <v>103</v>
          </cell>
          <cell r="H579" t="str">
            <v>ШГН</v>
          </cell>
          <cell r="I579" t="str">
            <v>конс.</v>
          </cell>
          <cell r="O579">
            <v>0</v>
          </cell>
          <cell r="Q579">
            <v>0</v>
          </cell>
          <cell r="R579">
            <v>0</v>
          </cell>
          <cell r="S579" t="e">
            <v>#DIV/0!</v>
          </cell>
          <cell r="T579">
            <v>37921</v>
          </cell>
          <cell r="U579" t="str">
            <v>ОПЗ</v>
          </cell>
          <cell r="W579" t="str">
            <v>ВЦ. ГИС-2. ИДН</v>
          </cell>
        </row>
        <row r="580">
          <cell r="B580" t="str">
            <v>5321б</v>
          </cell>
          <cell r="C580">
            <v>135</v>
          </cell>
          <cell r="H580" t="str">
            <v>ЭЦН</v>
          </cell>
          <cell r="I580" t="str">
            <v>конс.</v>
          </cell>
          <cell r="L580">
            <v>0</v>
          </cell>
          <cell r="N580">
            <v>50</v>
          </cell>
          <cell r="O580">
            <v>4</v>
          </cell>
          <cell r="P580">
            <v>90.1</v>
          </cell>
          <cell r="Q580">
            <v>50</v>
          </cell>
          <cell r="R580">
            <v>4</v>
          </cell>
          <cell r="T580">
            <v>36966</v>
          </cell>
          <cell r="W580" t="str">
            <v>ВЦ. Ревизия ЭЦН</v>
          </cell>
          <cell r="X580" t="str">
            <v>ВЦ ООО "Электропрогрев"</v>
          </cell>
        </row>
        <row r="581">
          <cell r="B581">
            <v>5219</v>
          </cell>
          <cell r="C581">
            <v>135</v>
          </cell>
          <cell r="H581" t="str">
            <v>ЭЦН</v>
          </cell>
          <cell r="I581" t="str">
            <v>конс.</v>
          </cell>
          <cell r="L581">
            <v>0</v>
          </cell>
          <cell r="N581">
            <v>40</v>
          </cell>
          <cell r="O581">
            <v>2.1</v>
          </cell>
          <cell r="P581">
            <v>93.7</v>
          </cell>
          <cell r="Q581">
            <v>40</v>
          </cell>
          <cell r="R581">
            <v>2.1</v>
          </cell>
          <cell r="T581">
            <v>36967</v>
          </cell>
          <cell r="W581" t="str">
            <v>ВЦ. Ревизия ЭЦН</v>
          </cell>
          <cell r="X581" t="str">
            <v>ВЦ ООО "Электропрогрев"</v>
          </cell>
        </row>
        <row r="582">
          <cell r="B582">
            <v>5269</v>
          </cell>
          <cell r="C582">
            <v>135</v>
          </cell>
          <cell r="H582" t="str">
            <v>ЭЦН</v>
          </cell>
          <cell r="I582" t="str">
            <v>конс.</v>
          </cell>
          <cell r="L582">
            <v>0</v>
          </cell>
          <cell r="N582">
            <v>45</v>
          </cell>
          <cell r="O582">
            <v>3</v>
          </cell>
          <cell r="P582">
            <v>91.7</v>
          </cell>
          <cell r="Q582">
            <v>45</v>
          </cell>
          <cell r="R582">
            <v>3</v>
          </cell>
          <cell r="T582">
            <v>36968</v>
          </cell>
          <cell r="W582" t="str">
            <v>ВЦ. Ревизия ЭЦН</v>
          </cell>
          <cell r="X582" t="str">
            <v>ВЦ ООО "Электропрогрев"</v>
          </cell>
        </row>
        <row r="583">
          <cell r="B583">
            <v>5295</v>
          </cell>
          <cell r="C583">
            <v>135</v>
          </cell>
          <cell r="H583" t="str">
            <v>ЭЦН</v>
          </cell>
          <cell r="I583" t="str">
            <v>конс.</v>
          </cell>
          <cell r="L583">
            <v>0</v>
          </cell>
          <cell r="N583">
            <v>50</v>
          </cell>
          <cell r="O583">
            <v>2</v>
          </cell>
          <cell r="P583">
            <v>95.1</v>
          </cell>
          <cell r="Q583">
            <v>50</v>
          </cell>
          <cell r="R583">
            <v>2</v>
          </cell>
          <cell r="T583">
            <v>36969</v>
          </cell>
          <cell r="W583" t="str">
            <v>ВЦ. Ревизия ЭЦН</v>
          </cell>
          <cell r="X583" t="str">
            <v>ВЦ ООО "Электропрогрев"</v>
          </cell>
        </row>
        <row r="584">
          <cell r="B584">
            <v>5318</v>
          </cell>
          <cell r="C584">
            <v>134</v>
          </cell>
          <cell r="H584" t="str">
            <v>нагнет.</v>
          </cell>
          <cell r="I584" t="str">
            <v>бд</v>
          </cell>
          <cell r="N584">
            <v>300</v>
          </cell>
          <cell r="Q584">
            <v>300</v>
          </cell>
          <cell r="W584" t="str">
            <v>Спуск и привязка пакера, Запуск в ППД</v>
          </cell>
          <cell r="X584" t="str">
            <v>Уменьшить штуцер через 3 мес.</v>
          </cell>
        </row>
        <row r="585">
          <cell r="B585">
            <v>2895</v>
          </cell>
          <cell r="C585">
            <v>42</v>
          </cell>
          <cell r="G585">
            <v>285</v>
          </cell>
          <cell r="H585" t="str">
            <v>нагнет.</v>
          </cell>
          <cell r="I585" t="str">
            <v>бд</v>
          </cell>
          <cell r="K585">
            <v>50</v>
          </cell>
          <cell r="N585">
            <v>150</v>
          </cell>
          <cell r="Q585">
            <v>150</v>
          </cell>
          <cell r="T585">
            <v>36958</v>
          </cell>
          <cell r="W585" t="str">
            <v>Интенсификация прием. НТПН</v>
          </cell>
          <cell r="X585" t="str">
            <v>НТПН</v>
          </cell>
        </row>
        <row r="586">
          <cell r="B586">
            <v>2897</v>
          </cell>
          <cell r="C586">
            <v>42</v>
          </cell>
          <cell r="G586">
            <v>290</v>
          </cell>
          <cell r="H586" t="str">
            <v>нагнет.</v>
          </cell>
          <cell r="I586" t="str">
            <v>действ.</v>
          </cell>
          <cell r="K586">
            <v>100</v>
          </cell>
          <cell r="N586">
            <v>200</v>
          </cell>
          <cell r="Q586">
            <v>200</v>
          </cell>
          <cell r="T586">
            <v>36959</v>
          </cell>
          <cell r="W586" t="str">
            <v>Интенсификация прием. НТПН</v>
          </cell>
          <cell r="X586" t="str">
            <v>НТПН</v>
          </cell>
        </row>
        <row r="587">
          <cell r="B587">
            <v>2993</v>
          </cell>
          <cell r="C587">
            <v>42</v>
          </cell>
          <cell r="G587">
            <v>310</v>
          </cell>
          <cell r="H587" t="str">
            <v>ШГН</v>
          </cell>
          <cell r="I587" t="str">
            <v>конс.</v>
          </cell>
          <cell r="K587">
            <v>7</v>
          </cell>
          <cell r="L587">
            <v>5.0999999999999996</v>
          </cell>
          <cell r="M587">
            <v>10</v>
          </cell>
          <cell r="N587">
            <v>7</v>
          </cell>
          <cell r="O587">
            <v>4.8</v>
          </cell>
          <cell r="P587">
            <v>15</v>
          </cell>
          <cell r="Q587">
            <v>7</v>
          </cell>
          <cell r="R587">
            <v>4.8</v>
          </cell>
          <cell r="T587">
            <v>36962</v>
          </cell>
          <cell r="W587" t="str">
            <v>ВЦ. ПП и ОПЗ. УГИС. Спуск ШГН</v>
          </cell>
        </row>
        <row r="588">
          <cell r="B588">
            <v>5440</v>
          </cell>
          <cell r="C588">
            <v>108</v>
          </cell>
          <cell r="G588">
            <v>275</v>
          </cell>
          <cell r="H588" t="str">
            <v>ЭЦН</v>
          </cell>
          <cell r="I588" t="str">
            <v>бд</v>
          </cell>
          <cell r="K588">
            <v>21</v>
          </cell>
          <cell r="L588">
            <v>13</v>
          </cell>
          <cell r="M588">
            <v>24</v>
          </cell>
          <cell r="N588">
            <v>20</v>
          </cell>
          <cell r="O588">
            <v>3</v>
          </cell>
          <cell r="P588">
            <v>81.5</v>
          </cell>
          <cell r="Q588">
            <v>20</v>
          </cell>
          <cell r="R588">
            <v>3</v>
          </cell>
          <cell r="T588">
            <v>36963</v>
          </cell>
          <cell r="W588" t="str">
            <v>ВЦ. ГИС-2. ОВП (НТПН). ГИС-2. Спуск ЭЦН</v>
          </cell>
          <cell r="X588" t="str">
            <v>НТПН-2000</v>
          </cell>
        </row>
        <row r="589">
          <cell r="B589">
            <v>5470</v>
          </cell>
          <cell r="C589">
            <v>108</v>
          </cell>
          <cell r="G589">
            <v>275</v>
          </cell>
          <cell r="H589" t="str">
            <v>ЭЦН</v>
          </cell>
          <cell r="I589" t="str">
            <v>конс.</v>
          </cell>
          <cell r="K589">
            <v>41</v>
          </cell>
          <cell r="L589">
            <v>3.7</v>
          </cell>
          <cell r="M589">
            <v>89</v>
          </cell>
          <cell r="N589">
            <v>20</v>
          </cell>
          <cell r="O589">
            <v>3</v>
          </cell>
          <cell r="P589">
            <v>81.5</v>
          </cell>
          <cell r="Q589">
            <v>20</v>
          </cell>
          <cell r="R589">
            <v>3</v>
          </cell>
          <cell r="T589">
            <v>36964</v>
          </cell>
          <cell r="W589" t="str">
            <v>ВЦ. ГИС-2. ОВП (НТПН). ГИС-2. Спуск ЭЦН</v>
          </cell>
          <cell r="X589" t="str">
            <v>НТПН-2000</v>
          </cell>
        </row>
        <row r="590">
          <cell r="B590">
            <v>5451</v>
          </cell>
          <cell r="C590">
            <v>101</v>
          </cell>
          <cell r="H590" t="str">
            <v>ШГН</v>
          </cell>
          <cell r="I590" t="str">
            <v>бд</v>
          </cell>
          <cell r="U590" t="str">
            <v>ОПЗ</v>
          </cell>
          <cell r="W590" t="str">
            <v>ВЦ,ДП УГИС. ОПЗ НТПН. ГДИ</v>
          </cell>
        </row>
        <row r="591">
          <cell r="B591">
            <v>5453</v>
          </cell>
          <cell r="C591">
            <v>101</v>
          </cell>
          <cell r="H591" t="str">
            <v>ШГН</v>
          </cell>
          <cell r="U591" t="str">
            <v>ОПЗ</v>
          </cell>
          <cell r="W591" t="str">
            <v>ВЦ,ПП УГИС.  ГДИ</v>
          </cell>
        </row>
        <row r="592">
          <cell r="B592">
            <v>5456</v>
          </cell>
          <cell r="C592">
            <v>102</v>
          </cell>
          <cell r="H592" t="str">
            <v>ШГН</v>
          </cell>
          <cell r="U592" t="str">
            <v>ЛА</v>
          </cell>
          <cell r="W592" t="str">
            <v>Восст.Нз,УГИС ГДИ сп.ЭЦН</v>
          </cell>
        </row>
        <row r="593">
          <cell r="B593">
            <v>5370</v>
          </cell>
          <cell r="C593">
            <v>102</v>
          </cell>
          <cell r="U593" t="str">
            <v>ЛА</v>
          </cell>
          <cell r="W593" t="str">
            <v>Извл.аварийных НКТ</v>
          </cell>
        </row>
        <row r="594">
          <cell r="B594">
            <v>5400</v>
          </cell>
          <cell r="C594">
            <v>103</v>
          </cell>
          <cell r="U594" t="str">
            <v>ЛА</v>
          </cell>
          <cell r="W594" t="str">
            <v>Извл.ЭЦН-80,Восст.Нз ГЖ,ГДИ сп.ЭЦН.</v>
          </cell>
        </row>
        <row r="595">
          <cell r="B595">
            <v>5428</v>
          </cell>
          <cell r="C595">
            <v>103</v>
          </cell>
          <cell r="W595" t="str">
            <v>ВЦ,ВЗ,(извл.НКТ 3")ПП УГИС.  ГДИ</v>
          </cell>
          <cell r="X595" t="str">
            <v>В ППД с 6.83 по 09.84г.</v>
          </cell>
        </row>
        <row r="596">
          <cell r="B596">
            <v>5347</v>
          </cell>
          <cell r="C596">
            <v>103</v>
          </cell>
          <cell r="U596" t="str">
            <v>ЛА</v>
          </cell>
          <cell r="W596" t="str">
            <v>Извл.проволки,восст.Нз ГЖ,ГДИ сп.ЭЦН.</v>
          </cell>
        </row>
        <row r="597">
          <cell r="B597">
            <v>5429</v>
          </cell>
          <cell r="C597">
            <v>103</v>
          </cell>
          <cell r="U597" t="str">
            <v>ЛА</v>
          </cell>
          <cell r="W597" t="str">
            <v>Извл.проволки,ЭЦН-50,Восст.Нз ГЖ,ГДИ сп.ЭЦН.</v>
          </cell>
          <cell r="X597" t="str">
            <v>Полёт ЭЦН+проволка ЦНИПР и шаблон</v>
          </cell>
        </row>
        <row r="598">
          <cell r="B598" t="str">
            <v>5402б</v>
          </cell>
          <cell r="C598">
            <v>103</v>
          </cell>
          <cell r="U598" t="str">
            <v>ВЦ</v>
          </cell>
          <cell r="W598" t="str">
            <v>ВЦ ПРС промывка забоя</v>
          </cell>
        </row>
        <row r="599">
          <cell r="B599">
            <v>4119</v>
          </cell>
          <cell r="C599">
            <v>311</v>
          </cell>
          <cell r="U599" t="str">
            <v>ВЦ</v>
          </cell>
          <cell r="W599" t="str">
            <v>ВЦ ПРС промывка забоя</v>
          </cell>
        </row>
        <row r="600">
          <cell r="B600">
            <v>4120</v>
          </cell>
          <cell r="C600">
            <v>311</v>
          </cell>
          <cell r="U600" t="str">
            <v>ВЦ</v>
          </cell>
          <cell r="W600" t="str">
            <v>ВЦ ПРС промывка забоя</v>
          </cell>
        </row>
        <row r="601">
          <cell r="B601">
            <v>4212</v>
          </cell>
          <cell r="C601">
            <v>311</v>
          </cell>
          <cell r="U601" t="str">
            <v>ВЦ</v>
          </cell>
          <cell r="W601" t="str">
            <v>ВЦ ПРС промывка забоя</v>
          </cell>
        </row>
        <row r="602">
          <cell r="B602">
            <v>2895</v>
          </cell>
          <cell r="C602">
            <v>42</v>
          </cell>
          <cell r="D602">
            <v>0</v>
          </cell>
          <cell r="E602">
            <v>1</v>
          </cell>
          <cell r="G602">
            <v>280</v>
          </cell>
          <cell r="H602" t="str">
            <v>нагнет.</v>
          </cell>
          <cell r="I602" t="str">
            <v>бд</v>
          </cell>
          <cell r="N602">
            <v>150</v>
          </cell>
          <cell r="Q602">
            <v>150</v>
          </cell>
          <cell r="T602">
            <v>26</v>
          </cell>
          <cell r="U602" t="str">
            <v>ОПЗ</v>
          </cell>
          <cell r="W602" t="str">
            <v>ВЗ УГИС,ОПЗ ИХН, ГИС-3 пуск под закачку</v>
          </cell>
        </row>
        <row r="603">
          <cell r="B603">
            <v>2897</v>
          </cell>
          <cell r="C603">
            <v>42</v>
          </cell>
          <cell r="D603">
            <v>0</v>
          </cell>
          <cell r="E603">
            <v>2</v>
          </cell>
          <cell r="G603">
            <v>295</v>
          </cell>
          <cell r="H603" t="str">
            <v>нагнет.</v>
          </cell>
          <cell r="I603" t="str">
            <v>бд</v>
          </cell>
          <cell r="N603">
            <v>150</v>
          </cell>
          <cell r="Q603">
            <v>150</v>
          </cell>
          <cell r="T603">
            <v>38</v>
          </cell>
          <cell r="U603" t="str">
            <v>нг</v>
          </cell>
          <cell r="W603" t="str">
            <v>Ревизия лифта,промывка Нз,ГИС-3</v>
          </cell>
        </row>
        <row r="604">
          <cell r="B604">
            <v>2974</v>
          </cell>
          <cell r="C604">
            <v>46</v>
          </cell>
          <cell r="D604">
            <v>0</v>
          </cell>
          <cell r="E604">
            <v>3</v>
          </cell>
          <cell r="G604">
            <v>280</v>
          </cell>
          <cell r="H604" t="str">
            <v>нагнет.</v>
          </cell>
          <cell r="I604" t="str">
            <v>бд</v>
          </cell>
          <cell r="N604">
            <v>150</v>
          </cell>
          <cell r="Q604">
            <v>150</v>
          </cell>
          <cell r="T604">
            <v>50</v>
          </cell>
          <cell r="U604" t="str">
            <v>нг</v>
          </cell>
          <cell r="W604" t="str">
            <v>Ревизия лифта,промывка Нз</v>
          </cell>
        </row>
        <row r="605">
          <cell r="B605">
            <v>5731</v>
          </cell>
          <cell r="C605">
            <v>125</v>
          </cell>
          <cell r="D605">
            <v>21</v>
          </cell>
          <cell r="E605">
            <v>4</v>
          </cell>
          <cell r="G605">
            <v>245</v>
          </cell>
          <cell r="H605" t="str">
            <v>нагнет.</v>
          </cell>
          <cell r="I605" t="str">
            <v>конс.</v>
          </cell>
          <cell r="N605">
            <v>120</v>
          </cell>
          <cell r="Q605">
            <v>120</v>
          </cell>
          <cell r="T605">
            <v>63</v>
          </cell>
          <cell r="U605" t="str">
            <v>нг</v>
          </cell>
          <cell r="W605" t="str">
            <v>Ревизия лифта,ВЗГИС-3,пуск под закачку</v>
          </cell>
        </row>
        <row r="606">
          <cell r="B606">
            <v>5732</v>
          </cell>
          <cell r="C606">
            <v>125</v>
          </cell>
          <cell r="D606">
            <v>21</v>
          </cell>
          <cell r="E606">
            <v>5</v>
          </cell>
          <cell r="G606">
            <v>245</v>
          </cell>
          <cell r="H606" t="str">
            <v>нагнет.</v>
          </cell>
          <cell r="I606" t="str">
            <v>конс.</v>
          </cell>
          <cell r="Q606">
            <v>0</v>
          </cell>
          <cell r="T606">
            <v>76</v>
          </cell>
          <cell r="U606" t="str">
            <v>нг</v>
          </cell>
          <cell r="W606" t="str">
            <v>Ревизия лифта,ВЗГИС-3,пуск под закачку</v>
          </cell>
        </row>
        <row r="607">
          <cell r="B607">
            <v>5733</v>
          </cell>
          <cell r="C607">
            <v>125</v>
          </cell>
          <cell r="D607">
            <v>21</v>
          </cell>
          <cell r="E607">
            <v>6</v>
          </cell>
          <cell r="G607">
            <v>245</v>
          </cell>
          <cell r="H607" t="str">
            <v>нагнет.</v>
          </cell>
          <cell r="I607" t="str">
            <v>конс.</v>
          </cell>
          <cell r="Q607">
            <v>0</v>
          </cell>
          <cell r="T607">
            <v>89</v>
          </cell>
          <cell r="U607" t="str">
            <v>нг</v>
          </cell>
          <cell r="W607" t="str">
            <v>Ревизия лифта,ВЗГИС-3,пуск под закачку</v>
          </cell>
        </row>
        <row r="608">
          <cell r="B608">
            <v>5371</v>
          </cell>
          <cell r="C608">
            <v>102</v>
          </cell>
          <cell r="D608">
            <v>21</v>
          </cell>
          <cell r="E608">
            <v>7</v>
          </cell>
          <cell r="G608">
            <v>255</v>
          </cell>
          <cell r="H608" t="str">
            <v>нагнет.</v>
          </cell>
          <cell r="I608" t="str">
            <v>бд</v>
          </cell>
          <cell r="N608">
            <v>120</v>
          </cell>
          <cell r="Q608">
            <v>120</v>
          </cell>
          <cell r="R608">
            <v>0</v>
          </cell>
          <cell r="T608">
            <v>107</v>
          </cell>
          <cell r="U608" t="str">
            <v>нг</v>
          </cell>
          <cell r="W608" t="str">
            <v>ОТСК. Запуск ППД</v>
          </cell>
        </row>
        <row r="609">
          <cell r="B609">
            <v>5372</v>
          </cell>
          <cell r="C609">
            <v>102</v>
          </cell>
          <cell r="D609">
            <v>21</v>
          </cell>
          <cell r="E609">
            <v>8</v>
          </cell>
          <cell r="G609">
            <v>250</v>
          </cell>
          <cell r="H609" t="str">
            <v>нагнет.</v>
          </cell>
          <cell r="I609" t="str">
            <v>конс.</v>
          </cell>
          <cell r="N609">
            <v>120</v>
          </cell>
          <cell r="Q609">
            <v>120</v>
          </cell>
          <cell r="R609">
            <v>0</v>
          </cell>
          <cell r="T609">
            <v>134</v>
          </cell>
          <cell r="U609" t="str">
            <v>нг</v>
          </cell>
          <cell r="W609" t="str">
            <v>ЛА (извлечение НКТ). ОТСК. Запуск ППД</v>
          </cell>
          <cell r="X609" t="str">
            <v>Забой - 120 м</v>
          </cell>
        </row>
        <row r="610">
          <cell r="B610">
            <v>5456</v>
          </cell>
          <cell r="C610">
            <v>102</v>
          </cell>
          <cell r="D610">
            <v>21</v>
          </cell>
          <cell r="E610">
            <v>9</v>
          </cell>
          <cell r="G610">
            <v>235</v>
          </cell>
          <cell r="H610" t="str">
            <v>ШГН</v>
          </cell>
          <cell r="I610" t="str">
            <v>бд</v>
          </cell>
          <cell r="N610">
            <v>50</v>
          </cell>
          <cell r="O610">
            <v>3.3</v>
          </cell>
          <cell r="P610">
            <v>92</v>
          </cell>
          <cell r="Q610">
            <v>50</v>
          </cell>
          <cell r="R610">
            <v>3.3</v>
          </cell>
          <cell r="S610">
            <v>91.9</v>
          </cell>
          <cell r="T610">
            <v>161</v>
          </cell>
          <cell r="U610" t="str">
            <v>ЛА</v>
          </cell>
          <cell r="W610" t="str">
            <v>Восст.Нз,УГИС ГДИ сп.ЭЦН</v>
          </cell>
        </row>
        <row r="611">
          <cell r="B611">
            <v>5370</v>
          </cell>
          <cell r="C611">
            <v>102</v>
          </cell>
          <cell r="D611">
            <v>21</v>
          </cell>
          <cell r="E611">
            <v>10</v>
          </cell>
          <cell r="G611">
            <v>255</v>
          </cell>
          <cell r="H611" t="str">
            <v>ШГН</v>
          </cell>
          <cell r="I611" t="str">
            <v>бд</v>
          </cell>
          <cell r="N611">
            <v>50</v>
          </cell>
          <cell r="O611">
            <v>4.0999999999999996</v>
          </cell>
          <cell r="P611">
            <v>90</v>
          </cell>
          <cell r="Q611">
            <v>50</v>
          </cell>
          <cell r="R611">
            <v>4.0999999999999996</v>
          </cell>
          <cell r="S611">
            <v>89.9</v>
          </cell>
          <cell r="T611">
            <v>198</v>
          </cell>
          <cell r="U611" t="str">
            <v>ЛА</v>
          </cell>
          <cell r="W611" t="str">
            <v>Извл.аварийных НКТ</v>
          </cell>
          <cell r="X611" t="str">
            <v>Брошена КРС Отс.лов.инструмента,на Нз 59нкт".Нз.т.-2315м.</v>
          </cell>
        </row>
        <row r="612">
          <cell r="B612">
            <v>5318</v>
          </cell>
          <cell r="C612">
            <v>134</v>
          </cell>
          <cell r="D612">
            <v>21</v>
          </cell>
          <cell r="E612">
            <v>11</v>
          </cell>
          <cell r="G612">
            <v>260</v>
          </cell>
          <cell r="H612" t="str">
            <v>нагнет.</v>
          </cell>
          <cell r="I612" t="str">
            <v>бд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Спуск пакера ,пуск под закачку.</v>
          </cell>
          <cell r="X612" t="str">
            <v>После РИР</v>
          </cell>
        </row>
        <row r="613">
          <cell r="B613">
            <v>2713</v>
          </cell>
          <cell r="C613">
            <v>163</v>
          </cell>
          <cell r="D613">
            <v>0</v>
          </cell>
          <cell r="E613">
            <v>1</v>
          </cell>
          <cell r="G613">
            <v>270</v>
          </cell>
          <cell r="H613" t="str">
            <v>ШГН</v>
          </cell>
          <cell r="I613" t="str">
            <v>действ.</v>
          </cell>
          <cell r="K613">
            <v>3</v>
          </cell>
          <cell r="L613">
            <v>2.4</v>
          </cell>
          <cell r="M613">
            <v>2</v>
          </cell>
          <cell r="N613">
            <v>6</v>
          </cell>
          <cell r="O613">
            <v>4.4000000000000004</v>
          </cell>
          <cell r="P613">
            <v>10</v>
          </cell>
          <cell r="Q613">
            <v>3</v>
          </cell>
          <cell r="R613">
            <v>2.0000000000000004</v>
          </cell>
          <cell r="S613">
            <v>17.7</v>
          </cell>
          <cell r="T613">
            <v>37832</v>
          </cell>
          <cell r="U613" t="str">
            <v>ОПЗ</v>
          </cell>
          <cell r="W613" t="str">
            <v>УГИС. ОПЗ НТПН. ГДИ</v>
          </cell>
        </row>
        <row r="614">
          <cell r="B614">
            <v>2768</v>
          </cell>
          <cell r="C614">
            <v>164</v>
          </cell>
          <cell r="D614">
            <v>0</v>
          </cell>
          <cell r="E614">
            <v>2</v>
          </cell>
          <cell r="G614">
            <v>275</v>
          </cell>
          <cell r="H614" t="str">
            <v>ШГН</v>
          </cell>
          <cell r="I614" t="str">
            <v>действ.</v>
          </cell>
          <cell r="K614">
            <v>5</v>
          </cell>
          <cell r="L614">
            <v>2.4</v>
          </cell>
          <cell r="M614">
            <v>42</v>
          </cell>
          <cell r="N614">
            <v>10</v>
          </cell>
          <cell r="O614">
            <v>4.4000000000000004</v>
          </cell>
          <cell r="P614">
            <v>46.5</v>
          </cell>
          <cell r="Q614">
            <v>5</v>
          </cell>
          <cell r="R614">
            <v>2.0000000000000004</v>
          </cell>
          <cell r="S614">
            <v>50.6</v>
          </cell>
          <cell r="T614">
            <v>37845</v>
          </cell>
          <cell r="U614" t="str">
            <v>ОПЗ</v>
          </cell>
          <cell r="W614" t="str">
            <v>УГИС. ОПЗ НТПН. ГДИ</v>
          </cell>
        </row>
        <row r="615">
          <cell r="B615">
            <v>3004</v>
          </cell>
          <cell r="C615">
            <v>50</v>
          </cell>
          <cell r="D615">
            <v>0</v>
          </cell>
          <cell r="E615">
            <v>3</v>
          </cell>
          <cell r="G615">
            <v>265</v>
          </cell>
          <cell r="H615" t="str">
            <v>ШГН</v>
          </cell>
          <cell r="I615" t="str">
            <v>действ.</v>
          </cell>
          <cell r="K615">
            <v>3</v>
          </cell>
          <cell r="L615">
            <v>2</v>
          </cell>
          <cell r="M615">
            <v>20</v>
          </cell>
          <cell r="N615">
            <v>7</v>
          </cell>
          <cell r="O615">
            <v>4.4000000000000004</v>
          </cell>
          <cell r="P615">
            <v>22</v>
          </cell>
          <cell r="Q615">
            <v>4</v>
          </cell>
          <cell r="R615">
            <v>2.4000000000000004</v>
          </cell>
          <cell r="S615">
            <v>25.9</v>
          </cell>
          <cell r="T615">
            <v>37860</v>
          </cell>
          <cell r="U615" t="str">
            <v>ОПЗ</v>
          </cell>
          <cell r="W615" t="str">
            <v>УГИС. ОПЗ НТПН. ГДИ</v>
          </cell>
        </row>
        <row r="616">
          <cell r="B616">
            <v>3014</v>
          </cell>
          <cell r="C616">
            <v>48</v>
          </cell>
          <cell r="D616">
            <v>0</v>
          </cell>
          <cell r="E616">
            <v>4</v>
          </cell>
          <cell r="G616">
            <v>260</v>
          </cell>
          <cell r="H616" t="str">
            <v>ШГН</v>
          </cell>
          <cell r="I616" t="str">
            <v>действ.</v>
          </cell>
          <cell r="K616">
            <v>3</v>
          </cell>
          <cell r="L616">
            <v>1.7</v>
          </cell>
          <cell r="M616">
            <v>32</v>
          </cell>
          <cell r="N616">
            <v>7</v>
          </cell>
          <cell r="O616">
            <v>3.7</v>
          </cell>
          <cell r="P616">
            <v>35</v>
          </cell>
          <cell r="Q616">
            <v>4</v>
          </cell>
          <cell r="R616">
            <v>2</v>
          </cell>
          <cell r="S616">
            <v>38.299999999999997</v>
          </cell>
          <cell r="T616">
            <v>37875</v>
          </cell>
          <cell r="U616" t="str">
            <v>ОПЗ</v>
          </cell>
          <cell r="W616" t="str">
            <v>УГИС. ОПЗ НТПН. ГДИ</v>
          </cell>
        </row>
        <row r="617">
          <cell r="B617">
            <v>11047</v>
          </cell>
          <cell r="C617" t="str">
            <v>302б</v>
          </cell>
          <cell r="D617">
            <v>40</v>
          </cell>
          <cell r="E617">
            <v>402</v>
          </cell>
          <cell r="G617">
            <v>235</v>
          </cell>
          <cell r="H617" t="str">
            <v>ШГН</v>
          </cell>
          <cell r="I617" t="str">
            <v>действ.</v>
          </cell>
          <cell r="K617">
            <v>1</v>
          </cell>
          <cell r="L617">
            <v>0.7</v>
          </cell>
          <cell r="M617">
            <v>8</v>
          </cell>
          <cell r="N617">
            <v>6</v>
          </cell>
          <cell r="O617">
            <v>4.2</v>
          </cell>
          <cell r="P617">
            <v>14</v>
          </cell>
          <cell r="Q617">
            <v>5</v>
          </cell>
          <cell r="R617">
            <v>3.5</v>
          </cell>
          <cell r="S617">
            <v>13.6</v>
          </cell>
          <cell r="T617">
            <v>37140</v>
          </cell>
          <cell r="U617" t="str">
            <v>ОПЗ</v>
          </cell>
          <cell r="W617" t="str">
            <v>УГИС. ОПЗ НТПН. ГДИ</v>
          </cell>
        </row>
        <row r="618">
          <cell r="B618">
            <v>11040</v>
          </cell>
          <cell r="C618" t="str">
            <v>302б</v>
          </cell>
          <cell r="D618">
            <v>40</v>
          </cell>
          <cell r="E618">
            <v>403</v>
          </cell>
          <cell r="G618">
            <v>250</v>
          </cell>
          <cell r="H618" t="str">
            <v>ШГН</v>
          </cell>
          <cell r="I618" t="str">
            <v>действ.</v>
          </cell>
          <cell r="K618">
            <v>2</v>
          </cell>
          <cell r="L618">
            <v>1.5</v>
          </cell>
          <cell r="M618">
            <v>7</v>
          </cell>
          <cell r="N618">
            <v>6</v>
          </cell>
          <cell r="O618">
            <v>4.5</v>
          </cell>
          <cell r="P618">
            <v>8</v>
          </cell>
          <cell r="Q618">
            <v>4</v>
          </cell>
          <cell r="R618">
            <v>3</v>
          </cell>
          <cell r="S618">
            <v>7.4</v>
          </cell>
          <cell r="T618">
            <v>37155</v>
          </cell>
          <cell r="U618" t="str">
            <v>ОПЗ</v>
          </cell>
          <cell r="W618" t="str">
            <v>УГИС. ОПЗ НТПН. ГДИ</v>
          </cell>
        </row>
        <row r="619">
          <cell r="B619">
            <v>11043</v>
          </cell>
          <cell r="C619" t="str">
            <v>302б</v>
          </cell>
          <cell r="D619">
            <v>40</v>
          </cell>
          <cell r="E619">
            <v>404</v>
          </cell>
          <cell r="G619">
            <v>230</v>
          </cell>
          <cell r="H619" t="str">
            <v>ШГН</v>
          </cell>
          <cell r="I619" t="str">
            <v>действ.</v>
          </cell>
          <cell r="K619">
            <v>3</v>
          </cell>
          <cell r="L619">
            <v>2</v>
          </cell>
          <cell r="M619">
            <v>19</v>
          </cell>
          <cell r="N619">
            <v>7</v>
          </cell>
          <cell r="O619">
            <v>4.5</v>
          </cell>
          <cell r="P619">
            <v>21</v>
          </cell>
          <cell r="Q619">
            <v>4</v>
          </cell>
          <cell r="R619">
            <v>2.5</v>
          </cell>
          <cell r="S619">
            <v>22.8</v>
          </cell>
          <cell r="T619">
            <v>37170</v>
          </cell>
          <cell r="U619" t="str">
            <v>ОПЗ</v>
          </cell>
          <cell r="W619" t="str">
            <v>УГИС. ОПЗ НТПН. ГДИ</v>
          </cell>
        </row>
        <row r="620">
          <cell r="B620">
            <v>4974</v>
          </cell>
          <cell r="C620" t="str">
            <v>205б</v>
          </cell>
          <cell r="D620">
            <v>40</v>
          </cell>
          <cell r="E620">
            <v>401</v>
          </cell>
          <cell r="G620">
            <v>220</v>
          </cell>
          <cell r="H620" t="str">
            <v>ШГН</v>
          </cell>
          <cell r="I620" t="str">
            <v>бд</v>
          </cell>
          <cell r="K620">
            <v>6</v>
          </cell>
          <cell r="L620">
            <v>4.5999999999999996</v>
          </cell>
          <cell r="M620">
            <v>6</v>
          </cell>
          <cell r="N620">
            <v>15</v>
          </cell>
          <cell r="O620">
            <v>10</v>
          </cell>
          <cell r="P620">
            <v>18</v>
          </cell>
          <cell r="Q620">
            <v>15</v>
          </cell>
          <cell r="R620">
            <v>10</v>
          </cell>
          <cell r="S620">
            <v>17.7</v>
          </cell>
          <cell r="T620">
            <v>37196</v>
          </cell>
          <cell r="U620" t="str">
            <v>ГРП</v>
          </cell>
          <cell r="W620" t="str">
            <v>ГРП (ОПЗ КСПЭО.) Спуск ЭЦН-30</v>
          </cell>
        </row>
        <row r="621">
          <cell r="B621">
            <v>5373</v>
          </cell>
          <cell r="C621">
            <v>103</v>
          </cell>
          <cell r="D621">
            <v>50</v>
          </cell>
          <cell r="E621">
            <v>501</v>
          </cell>
          <cell r="G621">
            <v>223.1</v>
          </cell>
          <cell r="H621" t="str">
            <v>нагнет.</v>
          </cell>
          <cell r="I621" t="str">
            <v>конс.</v>
          </cell>
          <cell r="N621">
            <v>120</v>
          </cell>
          <cell r="Q621">
            <v>120</v>
          </cell>
          <cell r="R621">
            <v>0</v>
          </cell>
          <cell r="T621">
            <v>37157</v>
          </cell>
          <cell r="U621" t="str">
            <v>нг</v>
          </cell>
          <cell r="W621" t="str">
            <v>ОТСК. ГИС-3. Ликвидация ЗКЦ?</v>
          </cell>
        </row>
        <row r="622">
          <cell r="B622">
            <v>5374</v>
          </cell>
          <cell r="C622">
            <v>103</v>
          </cell>
          <cell r="D622">
            <v>50</v>
          </cell>
          <cell r="E622">
            <v>502</v>
          </cell>
          <cell r="G622">
            <v>224.5</v>
          </cell>
          <cell r="H622" t="str">
            <v>нагнет.</v>
          </cell>
          <cell r="I622" t="str">
            <v>бд</v>
          </cell>
          <cell r="N622">
            <v>120</v>
          </cell>
          <cell r="Q622">
            <v>120</v>
          </cell>
          <cell r="R622">
            <v>0</v>
          </cell>
          <cell r="T622">
            <v>37193</v>
          </cell>
          <cell r="U622" t="str">
            <v>нг</v>
          </cell>
          <cell r="W622" t="str">
            <v>ВЗ. ОТСК</v>
          </cell>
        </row>
        <row r="623">
          <cell r="B623">
            <v>5400</v>
          </cell>
          <cell r="C623">
            <v>103</v>
          </cell>
          <cell r="D623">
            <v>50</v>
          </cell>
          <cell r="E623">
            <v>502</v>
          </cell>
          <cell r="G623">
            <v>240</v>
          </cell>
          <cell r="H623" t="str">
            <v>ЭЦН</v>
          </cell>
          <cell r="I623" t="str">
            <v>бд</v>
          </cell>
          <cell r="N623">
            <v>100</v>
          </cell>
          <cell r="O623">
            <v>1.6</v>
          </cell>
          <cell r="P623">
            <v>98</v>
          </cell>
          <cell r="Q623">
            <v>100</v>
          </cell>
          <cell r="R623">
            <v>1.6</v>
          </cell>
          <cell r="S623">
            <v>98</v>
          </cell>
          <cell r="T623">
            <v>37228</v>
          </cell>
          <cell r="U623" t="str">
            <v>ЛА</v>
          </cell>
          <cell r="W623" t="str">
            <v>Извл.ЭЦН-80,Восст.Нз ГЖ,ГДИ сп.ЭЦН.</v>
          </cell>
        </row>
        <row r="624">
          <cell r="B624" t="str">
            <v>5402б</v>
          </cell>
          <cell r="C624">
            <v>103</v>
          </cell>
          <cell r="D624">
            <v>50</v>
          </cell>
          <cell r="E624">
            <v>502</v>
          </cell>
          <cell r="G624">
            <v>255</v>
          </cell>
          <cell r="H624" t="str">
            <v>ЭЦН</v>
          </cell>
          <cell r="I624" t="str">
            <v>бд</v>
          </cell>
          <cell r="N624">
            <v>50</v>
          </cell>
          <cell r="O624">
            <v>4.0999999999999996</v>
          </cell>
          <cell r="P624">
            <v>90</v>
          </cell>
          <cell r="Q624">
            <v>50</v>
          </cell>
          <cell r="R624">
            <v>4.0999999999999996</v>
          </cell>
          <cell r="S624">
            <v>89.9</v>
          </cell>
          <cell r="W624" t="str">
            <v>ВЦ,ВЗ УГИС ,ГДИ</v>
          </cell>
        </row>
        <row r="625">
          <cell r="B625">
            <v>5428</v>
          </cell>
          <cell r="C625">
            <v>103</v>
          </cell>
          <cell r="D625">
            <v>50</v>
          </cell>
          <cell r="E625">
            <v>502</v>
          </cell>
          <cell r="G625">
            <v>235</v>
          </cell>
          <cell r="H625" t="str">
            <v>ЭЦН</v>
          </cell>
          <cell r="I625" t="str">
            <v>бд</v>
          </cell>
          <cell r="N625">
            <v>80</v>
          </cell>
          <cell r="O625">
            <v>3.3</v>
          </cell>
          <cell r="P625">
            <v>95</v>
          </cell>
          <cell r="Q625">
            <v>80</v>
          </cell>
          <cell r="R625">
            <v>3.3</v>
          </cell>
          <cell r="S625">
            <v>94.9</v>
          </cell>
          <cell r="W625" t="str">
            <v>ВЦ,ВЗ,(извл.НКТ 3")ПП УГИС.  ГДИ</v>
          </cell>
          <cell r="X625" t="str">
            <v>В ППД с 6.83 по 09.84г.</v>
          </cell>
        </row>
        <row r="626">
          <cell r="B626">
            <v>5347</v>
          </cell>
          <cell r="C626">
            <v>103</v>
          </cell>
          <cell r="D626">
            <v>50</v>
          </cell>
          <cell r="E626">
            <v>502</v>
          </cell>
          <cell r="G626">
            <v>270</v>
          </cell>
          <cell r="H626" t="str">
            <v>ЭЦН</v>
          </cell>
          <cell r="I626" t="str">
            <v>бд</v>
          </cell>
          <cell r="N626">
            <v>80</v>
          </cell>
          <cell r="O626">
            <v>3.3</v>
          </cell>
          <cell r="P626">
            <v>95</v>
          </cell>
          <cell r="Q626">
            <v>80</v>
          </cell>
          <cell r="R626">
            <v>3.3</v>
          </cell>
          <cell r="S626">
            <v>94.9</v>
          </cell>
          <cell r="U626" t="str">
            <v>ЛА</v>
          </cell>
          <cell r="W626" t="str">
            <v>Извл.проволки,восст.Нз ГЖ,ГДИ сп.ЭЦН.</v>
          </cell>
        </row>
        <row r="627">
          <cell r="B627">
            <v>5838</v>
          </cell>
          <cell r="C627" t="str">
            <v>168б</v>
          </cell>
          <cell r="H627" t="str">
            <v>фон</v>
          </cell>
          <cell r="U627" t="str">
            <v>ОПЗ</v>
          </cell>
          <cell r="W627" t="str">
            <v>ЛА ПП,УГИС,ОПЗ ИХН ГДИ (ГРП)</v>
          </cell>
          <cell r="X627" t="str">
            <v>В скажине МСУ-400+2720 проволки</v>
          </cell>
        </row>
        <row r="628">
          <cell r="B628" t="str">
            <v>5845б</v>
          </cell>
          <cell r="C628" t="str">
            <v>168б</v>
          </cell>
          <cell r="H628" t="str">
            <v>фон</v>
          </cell>
          <cell r="U628" t="str">
            <v>ОПЗ</v>
          </cell>
          <cell r="W628" t="str">
            <v>УГИС,ОПЗ НТПН, ГДИ</v>
          </cell>
        </row>
        <row r="629">
          <cell r="B629">
            <v>5849</v>
          </cell>
          <cell r="C629" t="str">
            <v>168б</v>
          </cell>
          <cell r="H629" t="str">
            <v>фон</v>
          </cell>
          <cell r="U629" t="str">
            <v>ОПЗ</v>
          </cell>
          <cell r="W629" t="str">
            <v>ВЦ,(ПП) УГИС ОПЗ ИХН,ГДИ</v>
          </cell>
        </row>
        <row r="630">
          <cell r="B630">
            <v>4120</v>
          </cell>
          <cell r="C630">
            <v>311</v>
          </cell>
          <cell r="H630" t="str">
            <v>эцн</v>
          </cell>
          <cell r="U630" t="str">
            <v>ЛА</v>
          </cell>
          <cell r="W630" t="str">
            <v>ВЦ.ВЗ.УГИС ГДИ</v>
          </cell>
        </row>
        <row r="631">
          <cell r="B631">
            <v>4119</v>
          </cell>
          <cell r="C631">
            <v>311</v>
          </cell>
          <cell r="H631" t="str">
            <v>эцн</v>
          </cell>
          <cell r="U631" t="str">
            <v>ЛА</v>
          </cell>
          <cell r="W631" t="str">
            <v>ВЦ.ВЗ.УГИС ГДИ</v>
          </cell>
        </row>
        <row r="632">
          <cell r="B632">
            <v>5589</v>
          </cell>
          <cell r="C632">
            <v>118</v>
          </cell>
          <cell r="H632" t="str">
            <v>эцн</v>
          </cell>
          <cell r="U632" t="str">
            <v>ЛА</v>
          </cell>
          <cell r="W632" t="str">
            <v>ВЦ?.ВЗ.УГИС ГДИ</v>
          </cell>
        </row>
        <row r="633">
          <cell r="B633">
            <v>5591</v>
          </cell>
          <cell r="C633">
            <v>118</v>
          </cell>
          <cell r="H633" t="str">
            <v>шгн</v>
          </cell>
          <cell r="U633" t="str">
            <v>ЛА</v>
          </cell>
          <cell r="W633" t="str">
            <v>ВЦ.ВЗ.УГИС ГДИ</v>
          </cell>
        </row>
        <row r="634">
          <cell r="B634">
            <v>5388</v>
          </cell>
          <cell r="C634">
            <v>107</v>
          </cell>
          <cell r="H634" t="str">
            <v>нагнет.</v>
          </cell>
          <cell r="U634" t="str">
            <v>нг</v>
          </cell>
          <cell r="W634" t="str">
            <v>Изоляция ЮК-11,ОПЗ ЮК-10 пуск под зак.</v>
          </cell>
        </row>
        <row r="635">
          <cell r="B635">
            <v>5386</v>
          </cell>
          <cell r="C635">
            <v>107</v>
          </cell>
          <cell r="H635" t="str">
            <v>нагнет.</v>
          </cell>
          <cell r="U635" t="str">
            <v>нг</v>
          </cell>
          <cell r="W635" t="str">
            <v>Изоляция ЮК-11,ОПЗ ЮК-10 пуск под зак.</v>
          </cell>
        </row>
        <row r="636">
          <cell r="B636">
            <v>5384</v>
          </cell>
          <cell r="C636">
            <v>107</v>
          </cell>
          <cell r="H636" t="str">
            <v>нагнет.</v>
          </cell>
          <cell r="U636" t="str">
            <v>нг</v>
          </cell>
          <cell r="W636" t="str">
            <v>УГИС, ГИС-3 пуск под закачку</v>
          </cell>
        </row>
        <row r="637">
          <cell r="B637">
            <v>3282</v>
          </cell>
          <cell r="C637" t="str">
            <v>70б</v>
          </cell>
          <cell r="D637">
            <v>10</v>
          </cell>
          <cell r="E637">
            <v>106</v>
          </cell>
          <cell r="G637">
            <v>275</v>
          </cell>
          <cell r="H637" t="str">
            <v>нагнет.</v>
          </cell>
          <cell r="I637" t="str">
            <v>конс.</v>
          </cell>
          <cell r="N637">
            <v>250</v>
          </cell>
          <cell r="Q637">
            <v>250</v>
          </cell>
          <cell r="R637">
            <v>0</v>
          </cell>
          <cell r="T637">
            <v>37185</v>
          </cell>
          <cell r="U637" t="str">
            <v>нг</v>
          </cell>
          <cell r="W637" t="str">
            <v>Спуск и привязка пакера, опред. прием.ЮК11</v>
          </cell>
          <cell r="X637" t="str">
            <v>Утилизация</v>
          </cell>
        </row>
        <row r="638">
          <cell r="B638">
            <v>3301</v>
          </cell>
          <cell r="C638" t="str">
            <v>70б</v>
          </cell>
          <cell r="D638">
            <v>10</v>
          </cell>
          <cell r="E638">
            <v>107</v>
          </cell>
          <cell r="G638">
            <v>290</v>
          </cell>
          <cell r="H638" t="str">
            <v>нагнет.</v>
          </cell>
          <cell r="I638" t="str">
            <v>действ.</v>
          </cell>
          <cell r="K638">
            <v>580</v>
          </cell>
          <cell r="N638">
            <v>350</v>
          </cell>
          <cell r="Q638">
            <v>350</v>
          </cell>
          <cell r="R638">
            <v>0</v>
          </cell>
          <cell r="T638">
            <v>37197</v>
          </cell>
          <cell r="U638" t="str">
            <v>нг</v>
          </cell>
          <cell r="W638" t="str">
            <v>Ревизия и привязка пакера</v>
          </cell>
          <cell r="X638" t="str">
            <v>Утилизация</v>
          </cell>
        </row>
        <row r="639">
          <cell r="B639">
            <v>2613</v>
          </cell>
          <cell r="C639">
            <v>157</v>
          </cell>
          <cell r="D639">
            <v>10</v>
          </cell>
          <cell r="E639">
            <v>108</v>
          </cell>
          <cell r="G639">
            <v>240</v>
          </cell>
          <cell r="H639" t="str">
            <v>ШГН</v>
          </cell>
          <cell r="I639" t="str">
            <v>бд</v>
          </cell>
          <cell r="J639">
            <v>34180</v>
          </cell>
          <cell r="N639">
            <v>24</v>
          </cell>
          <cell r="O639">
            <v>14</v>
          </cell>
          <cell r="P639">
            <v>28.5</v>
          </cell>
          <cell r="Q639">
            <v>24</v>
          </cell>
          <cell r="R639">
            <v>14</v>
          </cell>
          <cell r="S639">
            <v>28</v>
          </cell>
          <cell r="T639">
            <v>37202</v>
          </cell>
          <cell r="U639" t="str">
            <v>ГРП</v>
          </cell>
          <cell r="W639" t="str">
            <v>ЛА (НКТ). СО-каротаж. Дострел п."б".ГРП</v>
          </cell>
        </row>
        <row r="640">
          <cell r="B640">
            <v>2595</v>
          </cell>
          <cell r="C640">
            <v>157</v>
          </cell>
          <cell r="D640">
            <v>10</v>
          </cell>
          <cell r="E640">
            <v>109</v>
          </cell>
          <cell r="G640">
            <v>240</v>
          </cell>
          <cell r="H640" t="str">
            <v>Ф/ШГН</v>
          </cell>
          <cell r="N640">
            <v>12</v>
          </cell>
          <cell r="O640">
            <v>4.5</v>
          </cell>
          <cell r="P640">
            <v>54</v>
          </cell>
          <cell r="Q640">
            <v>12</v>
          </cell>
          <cell r="R640">
            <v>4.5</v>
          </cell>
          <cell r="S640">
            <v>53.7</v>
          </cell>
          <cell r="T640">
            <v>37203</v>
          </cell>
          <cell r="U640" t="str">
            <v>ОПЗ</v>
          </cell>
          <cell r="W640" t="str">
            <v>ЛА (НКТ). ОПЗ (НТПН)</v>
          </cell>
          <cell r="X640" t="str">
            <v>Прихват НКТ</v>
          </cell>
        </row>
        <row r="641">
          <cell r="B641">
            <v>2533</v>
          </cell>
          <cell r="C641">
            <v>150</v>
          </cell>
          <cell r="D641">
            <v>17</v>
          </cell>
          <cell r="H641" t="str">
            <v>ШГН</v>
          </cell>
          <cell r="I641" t="str">
            <v>действ.</v>
          </cell>
          <cell r="K641">
            <v>11</v>
          </cell>
          <cell r="L641">
            <v>5.2</v>
          </cell>
          <cell r="M641">
            <v>42</v>
          </cell>
          <cell r="N641">
            <v>40</v>
          </cell>
          <cell r="O641">
            <v>13</v>
          </cell>
          <cell r="P641">
            <v>60</v>
          </cell>
          <cell r="Q641">
            <v>29</v>
          </cell>
          <cell r="R641">
            <v>7.8</v>
          </cell>
          <cell r="S641">
            <v>66.8</v>
          </cell>
          <cell r="T641">
            <v>37270</v>
          </cell>
          <cell r="U641" t="str">
            <v>ГРП</v>
          </cell>
          <cell r="W641" t="str">
            <v>ИР ЮК-11. ПП ЮК-10. ГРП</v>
          </cell>
        </row>
        <row r="642">
          <cell r="B642">
            <v>2595</v>
          </cell>
          <cell r="C642">
            <v>157</v>
          </cell>
          <cell r="D642">
            <v>17</v>
          </cell>
          <cell r="H642" t="str">
            <v>ШГН</v>
          </cell>
          <cell r="I642" t="str">
            <v>бд</v>
          </cell>
          <cell r="J642">
            <v>33710</v>
          </cell>
          <cell r="N642">
            <v>20</v>
          </cell>
          <cell r="O642">
            <v>13</v>
          </cell>
          <cell r="P642">
            <v>20</v>
          </cell>
          <cell r="Q642">
            <v>20</v>
          </cell>
          <cell r="R642">
            <v>13</v>
          </cell>
          <cell r="S642">
            <v>19.8</v>
          </cell>
          <cell r="U642" t="str">
            <v>ГРП</v>
          </cell>
          <cell r="W642" t="str">
            <v>ЛА, ГИС(ЗКЦ), ликв.ЗКЦ, ГРП</v>
          </cell>
        </row>
        <row r="643">
          <cell r="B643">
            <v>2613</v>
          </cell>
          <cell r="C643">
            <v>157</v>
          </cell>
          <cell r="D643">
            <v>17</v>
          </cell>
          <cell r="H643" t="str">
            <v>ШГН</v>
          </cell>
          <cell r="I643" t="str">
            <v>бд</v>
          </cell>
          <cell r="J643">
            <v>34180</v>
          </cell>
          <cell r="N643">
            <v>20</v>
          </cell>
          <cell r="O643">
            <v>10</v>
          </cell>
          <cell r="P643">
            <v>38.5</v>
          </cell>
          <cell r="Q643">
            <v>20</v>
          </cell>
          <cell r="R643">
            <v>10</v>
          </cell>
          <cell r="S643">
            <v>38.299999999999997</v>
          </cell>
          <cell r="U643" t="str">
            <v>ГРП</v>
          </cell>
          <cell r="W643" t="str">
            <v>ЛА(ВЗ), ГРП</v>
          </cell>
        </row>
        <row r="644">
          <cell r="B644">
            <v>2716</v>
          </cell>
          <cell r="C644">
            <v>165</v>
          </cell>
          <cell r="D644">
            <v>17</v>
          </cell>
          <cell r="H644" t="str">
            <v>ШГН</v>
          </cell>
          <cell r="I644" t="str">
            <v>действ.</v>
          </cell>
          <cell r="K644">
            <v>2</v>
          </cell>
          <cell r="L644">
            <v>0.1</v>
          </cell>
          <cell r="M644">
            <v>96</v>
          </cell>
          <cell r="N644">
            <v>20</v>
          </cell>
          <cell r="O644">
            <v>10.1</v>
          </cell>
          <cell r="P644">
            <v>38</v>
          </cell>
          <cell r="Q644">
            <v>18</v>
          </cell>
          <cell r="R644">
            <v>10</v>
          </cell>
          <cell r="S644">
            <v>31.4</v>
          </cell>
          <cell r="U644" t="str">
            <v>ГРП</v>
          </cell>
          <cell r="W644" t="str">
            <v>ГИС(ЗКЦ), ИР низ ЮК-10, ГРП  пачки А3</v>
          </cell>
        </row>
        <row r="645">
          <cell r="B645">
            <v>5850</v>
          </cell>
          <cell r="C645">
            <v>169</v>
          </cell>
          <cell r="D645">
            <v>17</v>
          </cell>
          <cell r="H645" t="str">
            <v>ФОН</v>
          </cell>
          <cell r="I645" t="str">
            <v>конс.</v>
          </cell>
          <cell r="J645">
            <v>34151</v>
          </cell>
          <cell r="N645">
            <v>50</v>
          </cell>
          <cell r="O645">
            <v>4</v>
          </cell>
          <cell r="P645">
            <v>90.1</v>
          </cell>
          <cell r="Q645">
            <v>50</v>
          </cell>
          <cell r="R645">
            <v>4</v>
          </cell>
          <cell r="S645">
            <v>90.1</v>
          </cell>
          <cell r="U645" t="str">
            <v>ОПЗ</v>
          </cell>
          <cell r="W645" t="str">
            <v>ВЦ, УГИС, ПП через УГИС в кислотной среде</v>
          </cell>
        </row>
        <row r="653">
          <cell r="W653" t="str">
            <v>Резерв</v>
          </cell>
        </row>
        <row r="654">
          <cell r="B654">
            <v>2631</v>
          </cell>
          <cell r="C654" t="str">
            <v>157б</v>
          </cell>
          <cell r="R654">
            <v>10</v>
          </cell>
          <cell r="W654" t="str">
            <v>ЛА, ВЗ, ПП ЮК-11 DN, сп.ЭЦН-50</v>
          </cell>
        </row>
        <row r="655">
          <cell r="B655">
            <v>2649</v>
          </cell>
          <cell r="C655" t="str">
            <v>157б</v>
          </cell>
          <cell r="H655" t="str">
            <v xml:space="preserve">ШГН </v>
          </cell>
          <cell r="I655" t="str">
            <v>действ.</v>
          </cell>
          <cell r="R655">
            <v>5</v>
          </cell>
          <cell r="W655" t="str">
            <v xml:space="preserve"> ДП ЮК-10 2797-2802, ПП ЮК-10 сп. НН. Инт.2654-2662, при наличии нефти  в ЮК-2 и воды в ЮК-10 ГРП</v>
          </cell>
        </row>
        <row r="656">
          <cell r="B656">
            <v>2685</v>
          </cell>
          <cell r="C656" t="str">
            <v>160б</v>
          </cell>
          <cell r="H656" t="str">
            <v>ФОН</v>
          </cell>
          <cell r="I656" t="str">
            <v>конс.</v>
          </cell>
          <cell r="R656">
            <v>5</v>
          </cell>
          <cell r="W656" t="str">
            <v>ВЦ,ГИС-2,ПП ЮК-10,дополнительная</v>
          </cell>
        </row>
        <row r="657">
          <cell r="B657">
            <v>2704</v>
          </cell>
          <cell r="C657" t="str">
            <v>160б</v>
          </cell>
          <cell r="D657">
            <v>4</v>
          </cell>
          <cell r="E657">
            <v>43</v>
          </cell>
          <cell r="F657" t="str">
            <v>УПНПиКРС</v>
          </cell>
          <cell r="R657">
            <v>12</v>
          </cell>
          <cell r="W657" t="str">
            <v>ЛА, РИР, ПП ЮК-10 ГРП</v>
          </cell>
        </row>
        <row r="658">
          <cell r="B658">
            <v>2750</v>
          </cell>
          <cell r="C658">
            <v>146</v>
          </cell>
          <cell r="R658">
            <v>5.5</v>
          </cell>
          <cell r="W658" t="str">
            <v>ПП, спЭ-45, L-2100м</v>
          </cell>
        </row>
        <row r="659">
          <cell r="B659">
            <v>2751</v>
          </cell>
          <cell r="C659">
            <v>146</v>
          </cell>
          <cell r="R659">
            <v>4.5</v>
          </cell>
          <cell r="W659" t="str">
            <v>ВЗ, ПП, ЮК-10-11, сп.Э-50</v>
          </cell>
        </row>
        <row r="660">
          <cell r="B660">
            <v>2754</v>
          </cell>
          <cell r="C660">
            <v>145</v>
          </cell>
          <cell r="D660">
            <v>3</v>
          </cell>
          <cell r="I660" t="str">
            <v>конс.</v>
          </cell>
          <cell r="J660">
            <v>32843</v>
          </cell>
          <cell r="K660">
            <v>6</v>
          </cell>
          <cell r="L660">
            <v>0.5</v>
          </cell>
          <cell r="M660">
            <v>90</v>
          </cell>
          <cell r="N660">
            <v>30</v>
          </cell>
          <cell r="O660">
            <v>12</v>
          </cell>
          <cell r="P660">
            <v>51</v>
          </cell>
          <cell r="Q660">
            <v>30</v>
          </cell>
          <cell r="R660">
            <v>12</v>
          </cell>
          <cell r="S660">
            <v>50.6</v>
          </cell>
          <cell r="U660" t="str">
            <v>ГРП</v>
          </cell>
          <cell r="W660" t="str">
            <v>ГРП, возможно приобщение ЮК-11</v>
          </cell>
        </row>
        <row r="661">
          <cell r="B661">
            <v>2755</v>
          </cell>
          <cell r="C661">
            <v>145</v>
          </cell>
          <cell r="D661">
            <v>3</v>
          </cell>
          <cell r="I661" t="str">
            <v>бд</v>
          </cell>
          <cell r="J661">
            <v>33968</v>
          </cell>
          <cell r="K661">
            <v>40</v>
          </cell>
          <cell r="L661">
            <v>1.6</v>
          </cell>
          <cell r="M661">
            <v>95</v>
          </cell>
          <cell r="N661">
            <v>30</v>
          </cell>
          <cell r="O661">
            <v>12</v>
          </cell>
          <cell r="P661">
            <v>51</v>
          </cell>
          <cell r="Q661">
            <v>30</v>
          </cell>
          <cell r="R661">
            <v>12</v>
          </cell>
          <cell r="S661">
            <v>50.6</v>
          </cell>
          <cell r="U661" t="str">
            <v>ГРП</v>
          </cell>
          <cell r="W661" t="str">
            <v>ГИС-2(и.о.) РИР ЮК-11, ГРП с отсыпкой низа ЮК-10</v>
          </cell>
        </row>
        <row r="662">
          <cell r="B662">
            <v>2756</v>
          </cell>
          <cell r="C662">
            <v>145</v>
          </cell>
          <cell r="D662">
            <v>3</v>
          </cell>
          <cell r="I662" t="str">
            <v>бд</v>
          </cell>
          <cell r="J662">
            <v>35786</v>
          </cell>
          <cell r="K662">
            <v>70</v>
          </cell>
          <cell r="L662">
            <v>10.8</v>
          </cell>
          <cell r="M662">
            <v>81</v>
          </cell>
          <cell r="N662">
            <v>50</v>
          </cell>
          <cell r="O662">
            <v>10</v>
          </cell>
          <cell r="P662">
            <v>75.400000000000006</v>
          </cell>
          <cell r="Q662">
            <v>50</v>
          </cell>
          <cell r="R662">
            <v>10</v>
          </cell>
          <cell r="S662">
            <v>75.3</v>
          </cell>
          <cell r="U662" t="str">
            <v>РИР</v>
          </cell>
          <cell r="W662" t="str">
            <v>РИР Э/К 2562-2673, ПП-ЮК-10 с ОПЗ</v>
          </cell>
        </row>
        <row r="663">
          <cell r="B663">
            <v>2784</v>
          </cell>
          <cell r="C663">
            <v>145</v>
          </cell>
          <cell r="R663">
            <v>5</v>
          </cell>
          <cell r="W663" t="str">
            <v>ЛА, ГИС-2(и.о.)при отс.ЗКЦ с ЮК-11 ПП п.А с ОПЗ, сп.ЭЦН, при наличии ЗКЦ в консервацию</v>
          </cell>
        </row>
        <row r="664">
          <cell r="B664">
            <v>2920</v>
          </cell>
          <cell r="C664">
            <v>43</v>
          </cell>
          <cell r="R664">
            <v>10</v>
          </cell>
          <cell r="W664" t="str">
            <v>ВЦ,дострел 2812-2816м,2820-2825м,ГРП</v>
          </cell>
        </row>
        <row r="665">
          <cell r="B665">
            <v>2956</v>
          </cell>
          <cell r="C665">
            <v>46</v>
          </cell>
          <cell r="R665">
            <v>4</v>
          </cell>
          <cell r="W665" t="str">
            <v>РИР ЮК-11,перевод на ЮК-10 ,сп Н-57,интер.ЮК-3 2500-2520м</v>
          </cell>
        </row>
        <row r="666">
          <cell r="B666">
            <v>2982</v>
          </cell>
          <cell r="C666">
            <v>50</v>
          </cell>
          <cell r="F666" t="str">
            <v>УПНПиКРС</v>
          </cell>
          <cell r="G666">
            <v>260</v>
          </cell>
          <cell r="H666" t="str">
            <v>ШГН</v>
          </cell>
          <cell r="I666" t="str">
            <v>конс.</v>
          </cell>
          <cell r="J666">
            <v>34335</v>
          </cell>
          <cell r="K666">
            <v>0</v>
          </cell>
          <cell r="L666">
            <v>0</v>
          </cell>
          <cell r="M666">
            <v>0</v>
          </cell>
          <cell r="N666">
            <v>40</v>
          </cell>
          <cell r="O666">
            <v>26.1</v>
          </cell>
          <cell r="P666">
            <v>20</v>
          </cell>
          <cell r="Q666">
            <v>40</v>
          </cell>
          <cell r="R666">
            <v>26.1</v>
          </cell>
          <cell r="S666">
            <v>19.399999999999999</v>
          </cell>
          <cell r="T666">
            <v>37905</v>
          </cell>
          <cell r="U666" t="str">
            <v>грп</v>
          </cell>
          <cell r="W666" t="str">
            <v>ВЦ,ПР,ГРП ЮК-10,осв.</v>
          </cell>
        </row>
        <row r="667">
          <cell r="B667">
            <v>2962</v>
          </cell>
          <cell r="C667" t="str">
            <v>50б</v>
          </cell>
          <cell r="F667" t="str">
            <v>УПНПиКРС</v>
          </cell>
          <cell r="G667">
            <v>258</v>
          </cell>
          <cell r="H667" t="str">
            <v>фон</v>
          </cell>
          <cell r="I667" t="str">
            <v>конс.</v>
          </cell>
          <cell r="J667">
            <v>34335</v>
          </cell>
          <cell r="K667">
            <v>0</v>
          </cell>
          <cell r="L667">
            <v>0</v>
          </cell>
          <cell r="M667">
            <v>0</v>
          </cell>
          <cell r="N667">
            <v>30</v>
          </cell>
          <cell r="O667">
            <v>9.8000000000000007</v>
          </cell>
          <cell r="P667">
            <v>60</v>
          </cell>
          <cell r="Q667">
            <v>30</v>
          </cell>
          <cell r="R667">
            <v>9.8000000000000007</v>
          </cell>
          <cell r="S667">
            <v>59.7</v>
          </cell>
          <cell r="T667">
            <v>37897</v>
          </cell>
          <cell r="U667" t="str">
            <v>ВВ</v>
          </cell>
          <cell r="W667" t="str">
            <v>ПП+ДП,сп Э-30</v>
          </cell>
        </row>
        <row r="668">
          <cell r="B668">
            <v>3034</v>
          </cell>
          <cell r="C668">
            <v>51</v>
          </cell>
          <cell r="H668" t="str">
            <v>ШГН</v>
          </cell>
          <cell r="I668" t="str">
            <v>конс.</v>
          </cell>
          <cell r="N668">
            <v>50</v>
          </cell>
          <cell r="O668">
            <v>5</v>
          </cell>
          <cell r="P668">
            <v>87.7</v>
          </cell>
          <cell r="Q668">
            <v>50</v>
          </cell>
          <cell r="R668">
            <v>5</v>
          </cell>
          <cell r="S668">
            <v>87.7</v>
          </cell>
          <cell r="W668" t="str">
            <v>ВЦ,ПП ЮК-11,сп Э-50</v>
          </cell>
        </row>
        <row r="669">
          <cell r="B669">
            <v>5341</v>
          </cell>
          <cell r="C669">
            <v>101</v>
          </cell>
          <cell r="R669">
            <v>6</v>
          </cell>
          <cell r="W669" t="str">
            <v>приобщение ЮК-11 (3016-3018м,3019-3023м)</v>
          </cell>
        </row>
        <row r="670">
          <cell r="B670">
            <v>5342</v>
          </cell>
          <cell r="C670">
            <v>101</v>
          </cell>
          <cell r="R670">
            <v>6</v>
          </cell>
          <cell r="W670" t="str">
            <v>ВЗ,ОТСК,ВЦ,ДП 2942-2950м,ПП,ОПЗ</v>
          </cell>
        </row>
        <row r="671">
          <cell r="B671">
            <v>5412</v>
          </cell>
          <cell r="C671">
            <v>107</v>
          </cell>
          <cell r="R671">
            <v>4.5</v>
          </cell>
          <cell r="W671" t="str">
            <v>РИР ЮК-11,ПП с ОПЗ,сп Н-57</v>
          </cell>
        </row>
        <row r="672">
          <cell r="B672">
            <v>5435</v>
          </cell>
          <cell r="C672">
            <v>106</v>
          </cell>
          <cell r="R672">
            <v>6</v>
          </cell>
          <cell r="W672" t="str">
            <v>ЛА ( НКТ ),ПП, сп Э-50</v>
          </cell>
        </row>
        <row r="673">
          <cell r="B673">
            <v>5615</v>
          </cell>
          <cell r="C673">
            <v>116</v>
          </cell>
          <cell r="R673">
            <v>5</v>
          </cell>
          <cell r="W673" t="str">
            <v>ВЦ,ПП,ОПЗ,сп Э-50</v>
          </cell>
        </row>
        <row r="674">
          <cell r="B674">
            <v>5583</v>
          </cell>
          <cell r="C674">
            <v>116</v>
          </cell>
          <cell r="H674" t="str">
            <v>ЭЦН</v>
          </cell>
          <cell r="I674" t="str">
            <v>конс.</v>
          </cell>
          <cell r="N674">
            <v>50</v>
          </cell>
          <cell r="O674">
            <v>5</v>
          </cell>
          <cell r="P674">
            <v>87.7</v>
          </cell>
          <cell r="Q674">
            <v>50</v>
          </cell>
          <cell r="R674">
            <v>5</v>
          </cell>
          <cell r="S674">
            <v>87.7</v>
          </cell>
          <cell r="W674" t="str">
            <v>ВЦ,ПП, сп Э-50 ( ООО прогр.)</v>
          </cell>
        </row>
        <row r="675">
          <cell r="B675" t="str">
            <v>5402б</v>
          </cell>
          <cell r="C675">
            <v>103</v>
          </cell>
          <cell r="H675" t="str">
            <v>ЭЦН</v>
          </cell>
          <cell r="I675" t="str">
            <v>конс.</v>
          </cell>
          <cell r="N675">
            <v>80</v>
          </cell>
          <cell r="O675">
            <v>5</v>
          </cell>
          <cell r="P675">
            <v>92.3</v>
          </cell>
          <cell r="Q675">
            <v>80</v>
          </cell>
          <cell r="R675">
            <v>5</v>
          </cell>
          <cell r="S675">
            <v>92.3</v>
          </cell>
          <cell r="W675" t="str">
            <v>ВЦ,ПП с ОПЗ сп Э-80 ( ООО э/прогрев )</v>
          </cell>
        </row>
        <row r="676">
          <cell r="B676" t="str">
            <v>5491б</v>
          </cell>
          <cell r="C676">
            <v>117</v>
          </cell>
          <cell r="R676">
            <v>5</v>
          </cell>
          <cell r="W676" t="str">
            <v>ВЦ,ПП,ОПЗ,ГИС-2,ОТСК,сп Э-50</v>
          </cell>
        </row>
        <row r="677">
          <cell r="B677">
            <v>5338</v>
          </cell>
          <cell r="C677">
            <v>141</v>
          </cell>
          <cell r="D677" t="e">
            <v>#REF!</v>
          </cell>
          <cell r="E677" t="e">
            <v>#REF!</v>
          </cell>
          <cell r="F677" t="str">
            <v>УПНПиКРС</v>
          </cell>
          <cell r="G677">
            <v>280</v>
          </cell>
          <cell r="H677" t="str">
            <v>нагнет.</v>
          </cell>
          <cell r="I677" t="str">
            <v>бд</v>
          </cell>
          <cell r="J677">
            <v>36711</v>
          </cell>
          <cell r="K677">
            <v>230</v>
          </cell>
          <cell r="N677">
            <v>230</v>
          </cell>
          <cell r="Q677">
            <v>230</v>
          </cell>
          <cell r="V677">
            <v>3</v>
          </cell>
          <cell r="W677" t="str">
            <v>Ревизия пакера</v>
          </cell>
        </row>
        <row r="678">
          <cell r="B678">
            <v>2608</v>
          </cell>
          <cell r="C678" t="str">
            <v>168б</v>
          </cell>
          <cell r="D678">
            <v>5</v>
          </cell>
          <cell r="E678">
            <v>50</v>
          </cell>
          <cell r="F678" t="str">
            <v>УПНПиКРС</v>
          </cell>
          <cell r="G678">
            <v>240</v>
          </cell>
          <cell r="H678" t="str">
            <v>ШГН</v>
          </cell>
          <cell r="I678" t="str">
            <v>действ.</v>
          </cell>
          <cell r="K678">
            <v>3</v>
          </cell>
          <cell r="L678">
            <v>2.2999999999999998</v>
          </cell>
          <cell r="M678">
            <v>5</v>
          </cell>
          <cell r="N678">
            <v>30</v>
          </cell>
          <cell r="O678">
            <v>14.3</v>
          </cell>
          <cell r="P678">
            <v>41.4</v>
          </cell>
          <cell r="Q678">
            <v>27</v>
          </cell>
          <cell r="R678">
            <v>12</v>
          </cell>
          <cell r="S678">
            <v>45.1</v>
          </cell>
          <cell r="T678">
            <v>37367</v>
          </cell>
          <cell r="U678" t="str">
            <v>ГРП</v>
          </cell>
          <cell r="V678">
            <v>2</v>
          </cell>
          <cell r="W678" t="str">
            <v>инт.ЮК 4-5 2569-2578, 2582-2592м,ГРП</v>
          </cell>
        </row>
        <row r="679">
          <cell r="B679">
            <v>2596</v>
          </cell>
          <cell r="C679">
            <v>150</v>
          </cell>
          <cell r="D679" t="e">
            <v>#REF!</v>
          </cell>
          <cell r="E679" t="e">
            <v>#REF!</v>
          </cell>
          <cell r="F679" t="str">
            <v>УПНПиКРС</v>
          </cell>
          <cell r="G679">
            <v>250</v>
          </cell>
          <cell r="H679" t="str">
            <v>ШГН</v>
          </cell>
          <cell r="I679" t="str">
            <v>конс.</v>
          </cell>
          <cell r="J679">
            <v>34304</v>
          </cell>
          <cell r="K679">
            <v>3</v>
          </cell>
          <cell r="L679">
            <v>1</v>
          </cell>
          <cell r="M679">
            <v>60</v>
          </cell>
          <cell r="N679">
            <v>30</v>
          </cell>
          <cell r="O679">
            <v>12</v>
          </cell>
          <cell r="P679">
            <v>50.8</v>
          </cell>
          <cell r="Q679">
            <v>30</v>
          </cell>
          <cell r="R679">
            <v>12</v>
          </cell>
          <cell r="S679">
            <v>50.6</v>
          </cell>
          <cell r="T679" t="e">
            <v>#REF!</v>
          </cell>
          <cell r="U679" t="str">
            <v>ГРП</v>
          </cell>
          <cell r="V679">
            <v>2</v>
          </cell>
          <cell r="W679" t="str">
            <v>ВЦ, ИР ЮК-10, ПР к ГРП и ГРП ЮК-2-3</v>
          </cell>
        </row>
        <row r="680">
          <cell r="B680">
            <v>2668</v>
          </cell>
          <cell r="C680" t="str">
            <v>160б</v>
          </cell>
          <cell r="D680" t="e">
            <v>#REF!</v>
          </cell>
          <cell r="E680" t="e">
            <v>#REF!</v>
          </cell>
          <cell r="F680" t="str">
            <v>УПНПиКРС</v>
          </cell>
          <cell r="G680">
            <v>250</v>
          </cell>
          <cell r="H680" t="str">
            <v>ШГН</v>
          </cell>
          <cell r="I680" t="str">
            <v>конс.</v>
          </cell>
          <cell r="J680">
            <v>34243</v>
          </cell>
          <cell r="K680">
            <v>0.7</v>
          </cell>
          <cell r="L680">
            <v>0.6</v>
          </cell>
          <cell r="M680">
            <v>0</v>
          </cell>
          <cell r="N680">
            <v>30</v>
          </cell>
          <cell r="O680">
            <v>14</v>
          </cell>
          <cell r="P680">
            <v>42.8</v>
          </cell>
          <cell r="Q680">
            <v>30</v>
          </cell>
          <cell r="R680">
            <v>14</v>
          </cell>
          <cell r="S680">
            <v>42.4</v>
          </cell>
          <cell r="T680" t="e">
            <v>#REF!</v>
          </cell>
          <cell r="U680" t="str">
            <v>ГРП</v>
          </cell>
          <cell r="V680">
            <v>4</v>
          </cell>
          <cell r="W680" t="str">
            <v>ВЦ,ПП, ГРП ЮК-10</v>
          </cell>
        </row>
        <row r="681">
          <cell r="B681">
            <v>2704</v>
          </cell>
          <cell r="C681" t="str">
            <v>160б</v>
          </cell>
          <cell r="D681" t="e">
            <v>#REF!</v>
          </cell>
          <cell r="E681" t="e">
            <v>#REF!</v>
          </cell>
          <cell r="F681" t="str">
            <v>УПНПиКРС</v>
          </cell>
          <cell r="G681">
            <v>270</v>
          </cell>
          <cell r="H681" t="str">
            <v>ФОН</v>
          </cell>
          <cell r="I681" t="str">
            <v>конс.</v>
          </cell>
          <cell r="J681">
            <v>34364</v>
          </cell>
          <cell r="K681">
            <v>29</v>
          </cell>
          <cell r="L681">
            <v>1.2</v>
          </cell>
          <cell r="M681">
            <v>95</v>
          </cell>
          <cell r="N681">
            <v>30</v>
          </cell>
          <cell r="O681">
            <v>12</v>
          </cell>
          <cell r="P681">
            <v>51</v>
          </cell>
          <cell r="Q681">
            <v>30</v>
          </cell>
          <cell r="R681">
            <v>12</v>
          </cell>
          <cell r="S681">
            <v>50.6</v>
          </cell>
          <cell r="T681" t="e">
            <v>#REF!</v>
          </cell>
          <cell r="U681" t="str">
            <v>ГРП</v>
          </cell>
          <cell r="V681">
            <v>5</v>
          </cell>
          <cell r="W681" t="str">
            <v>ЛА,ИР ЮК-11,ПП ЮК-10 ГРП</v>
          </cell>
        </row>
        <row r="682">
          <cell r="B682">
            <v>2705</v>
          </cell>
          <cell r="C682" t="str">
            <v>160б</v>
          </cell>
          <cell r="D682" t="e">
            <v>#REF!</v>
          </cell>
          <cell r="E682" t="e">
            <v>#REF!</v>
          </cell>
          <cell r="F682" t="str">
            <v>УПНПиКРС</v>
          </cell>
          <cell r="G682">
            <v>260</v>
          </cell>
          <cell r="H682" t="str">
            <v>ШГН</v>
          </cell>
          <cell r="I682" t="str">
            <v>бд</v>
          </cell>
          <cell r="J682">
            <v>36332</v>
          </cell>
          <cell r="K682">
            <v>2</v>
          </cell>
          <cell r="L682">
            <v>1.6</v>
          </cell>
          <cell r="M682">
            <v>3</v>
          </cell>
          <cell r="N682">
            <v>40</v>
          </cell>
          <cell r="O682">
            <v>7</v>
          </cell>
          <cell r="P682">
            <v>78.5</v>
          </cell>
          <cell r="Q682">
            <v>40</v>
          </cell>
          <cell r="R682">
            <v>7</v>
          </cell>
          <cell r="S682">
            <v>78.400000000000006</v>
          </cell>
          <cell r="T682" t="e">
            <v>#REF!</v>
          </cell>
          <cell r="U682" t="str">
            <v>ОПЗ</v>
          </cell>
          <cell r="V682">
            <v>6</v>
          </cell>
          <cell r="W682" t="str">
            <v xml:space="preserve">ВЦ,ПП п.А, ОПЗ,ГДИ </v>
          </cell>
        </row>
        <row r="683">
          <cell r="B683">
            <v>5858</v>
          </cell>
          <cell r="C683">
            <v>169</v>
          </cell>
          <cell r="D683">
            <v>7</v>
          </cell>
          <cell r="E683">
            <v>72</v>
          </cell>
          <cell r="F683" t="str">
            <v>УПНПиКРС</v>
          </cell>
          <cell r="G683">
            <v>270</v>
          </cell>
          <cell r="H683" t="str">
            <v>ФОН</v>
          </cell>
          <cell r="I683" t="str">
            <v>бд</v>
          </cell>
          <cell r="J683">
            <v>36649</v>
          </cell>
          <cell r="K683">
            <v>7</v>
          </cell>
          <cell r="L683">
            <v>1</v>
          </cell>
          <cell r="M683">
            <v>82</v>
          </cell>
          <cell r="N683">
            <v>30</v>
          </cell>
          <cell r="O683">
            <v>12</v>
          </cell>
          <cell r="P683">
            <v>51</v>
          </cell>
          <cell r="Q683">
            <v>30</v>
          </cell>
          <cell r="R683">
            <v>12</v>
          </cell>
          <cell r="S683">
            <v>50.6</v>
          </cell>
          <cell r="T683">
            <v>37849</v>
          </cell>
          <cell r="U683" t="str">
            <v>ГРП</v>
          </cell>
          <cell r="V683">
            <v>4</v>
          </cell>
          <cell r="W683" t="str">
            <v xml:space="preserve">инт.ЮК-5  2613-2628м,РИР ЮК-10,ГРП </v>
          </cell>
        </row>
        <row r="684">
          <cell r="B684">
            <v>5345</v>
          </cell>
          <cell r="C684">
            <v>102</v>
          </cell>
          <cell r="D684" t="e">
            <v>#REF!</v>
          </cell>
          <cell r="E684" t="e">
            <v>#REF!</v>
          </cell>
          <cell r="F684" t="str">
            <v>УПНПиКРС</v>
          </cell>
          <cell r="G684">
            <v>250</v>
          </cell>
          <cell r="H684" t="str">
            <v>ШГН</v>
          </cell>
          <cell r="I684" t="str">
            <v>бд</v>
          </cell>
          <cell r="J684">
            <v>37216</v>
          </cell>
          <cell r="K684">
            <v>14</v>
          </cell>
          <cell r="L684">
            <v>0.5</v>
          </cell>
          <cell r="M684">
            <v>96</v>
          </cell>
          <cell r="N684">
            <v>30</v>
          </cell>
          <cell r="O684">
            <v>12</v>
          </cell>
          <cell r="P684">
            <v>51</v>
          </cell>
          <cell r="Q684">
            <v>30</v>
          </cell>
          <cell r="R684">
            <v>12</v>
          </cell>
          <cell r="S684">
            <v>50.6</v>
          </cell>
          <cell r="T684" t="e">
            <v>#REF!</v>
          </cell>
          <cell r="U684" t="str">
            <v>ГРП</v>
          </cell>
          <cell r="V684">
            <v>2</v>
          </cell>
          <cell r="W684" t="str">
            <v>ИР ЮК-10, ДП ЮК-2,ГРП ЮК-2-3</v>
          </cell>
        </row>
        <row r="685">
          <cell r="B685">
            <v>5455</v>
          </cell>
          <cell r="C685">
            <v>102</v>
          </cell>
          <cell r="F685" t="str">
            <v>УПНПиКРС</v>
          </cell>
          <cell r="G685">
            <v>240</v>
          </cell>
          <cell r="H685" t="str">
            <v>ШГН</v>
          </cell>
          <cell r="I685" t="str">
            <v>конс.</v>
          </cell>
          <cell r="J685">
            <v>32843</v>
          </cell>
          <cell r="K685">
            <v>7</v>
          </cell>
          <cell r="L685">
            <v>5</v>
          </cell>
          <cell r="M685">
            <v>12</v>
          </cell>
          <cell r="N685">
            <v>21</v>
          </cell>
          <cell r="O685">
            <v>12</v>
          </cell>
          <cell r="P685">
            <v>30</v>
          </cell>
          <cell r="Q685">
            <v>21</v>
          </cell>
          <cell r="R685">
            <v>12</v>
          </cell>
          <cell r="S685">
            <v>29.5</v>
          </cell>
          <cell r="T685" t="e">
            <v>#REF!</v>
          </cell>
          <cell r="U685" t="str">
            <v>ГРП</v>
          </cell>
          <cell r="V685">
            <v>3</v>
          </cell>
          <cell r="W685" t="str">
            <v>ВЦ. ИР ЮК-10. ГДИ. ПП ДН. ГРП ЮК 2-3</v>
          </cell>
        </row>
        <row r="686">
          <cell r="B686">
            <v>5656</v>
          </cell>
          <cell r="C686">
            <v>123</v>
          </cell>
          <cell r="D686">
            <v>0</v>
          </cell>
          <cell r="E686">
            <v>1</v>
          </cell>
          <cell r="F686" t="str">
            <v>УПНПиКРС</v>
          </cell>
          <cell r="G686">
            <v>265</v>
          </cell>
          <cell r="H686" t="str">
            <v>ФОН</v>
          </cell>
          <cell r="I686" t="str">
            <v>конс.</v>
          </cell>
          <cell r="J686">
            <v>35096</v>
          </cell>
          <cell r="K686">
            <v>10</v>
          </cell>
          <cell r="L686">
            <v>0.1</v>
          </cell>
          <cell r="M686">
            <v>99</v>
          </cell>
          <cell r="N686">
            <v>25</v>
          </cell>
          <cell r="O686">
            <v>12</v>
          </cell>
          <cell r="P686">
            <v>41</v>
          </cell>
          <cell r="Q686">
            <v>25</v>
          </cell>
          <cell r="R686">
            <v>12</v>
          </cell>
          <cell r="S686">
            <v>40.700000000000003</v>
          </cell>
          <cell r="T686">
            <v>7</v>
          </cell>
          <cell r="U686" t="str">
            <v>ГРП</v>
          </cell>
          <cell r="V686">
            <v>4</v>
          </cell>
          <cell r="W686" t="str">
            <v>ИР ЮК-10 инт.2618-2636 ГРП ЮК 2-3</v>
          </cell>
        </row>
        <row r="687">
          <cell r="B687" t="str">
            <v>5243б</v>
          </cell>
          <cell r="C687">
            <v>135</v>
          </cell>
          <cell r="D687">
            <v>10</v>
          </cell>
          <cell r="E687" t="e">
            <v>#REF!</v>
          </cell>
          <cell r="F687" t="str">
            <v>УПНПиКРС</v>
          </cell>
          <cell r="G687">
            <v>290</v>
          </cell>
          <cell r="H687" t="str">
            <v>ЭЦН</v>
          </cell>
          <cell r="I687" t="str">
            <v>конс.</v>
          </cell>
          <cell r="J687">
            <v>34669</v>
          </cell>
          <cell r="K687">
            <v>3</v>
          </cell>
          <cell r="L687">
            <v>0.7</v>
          </cell>
          <cell r="M687">
            <v>73</v>
          </cell>
          <cell r="N687">
            <v>30</v>
          </cell>
          <cell r="O687">
            <v>12</v>
          </cell>
          <cell r="P687">
            <v>51</v>
          </cell>
          <cell r="Q687">
            <v>30</v>
          </cell>
          <cell r="R687">
            <v>12</v>
          </cell>
          <cell r="S687">
            <v>50.6</v>
          </cell>
          <cell r="T687" t="e">
            <v>#REF!</v>
          </cell>
          <cell r="U687" t="str">
            <v>ГРП</v>
          </cell>
          <cell r="V687">
            <v>2</v>
          </cell>
          <cell r="W687" t="str">
            <v>ВЗ, РИР ЮК-10ДП ЮК 2-3-2558-2569м,ГРП</v>
          </cell>
        </row>
        <row r="688">
          <cell r="B688">
            <v>2958</v>
          </cell>
          <cell r="C688">
            <v>46</v>
          </cell>
          <cell r="D688">
            <v>11</v>
          </cell>
          <cell r="E688" t="e">
            <v>#REF!</v>
          </cell>
          <cell r="F688" t="str">
            <v>УПНПиКРС</v>
          </cell>
          <cell r="G688">
            <v>250</v>
          </cell>
          <cell r="I688" t="str">
            <v>бд</v>
          </cell>
          <cell r="J688">
            <v>35749</v>
          </cell>
          <cell r="K688">
            <v>3</v>
          </cell>
          <cell r="L688">
            <v>2.4</v>
          </cell>
          <cell r="M688">
            <v>3</v>
          </cell>
          <cell r="N688">
            <v>30</v>
          </cell>
          <cell r="O688">
            <v>12</v>
          </cell>
          <cell r="P688">
            <v>51</v>
          </cell>
          <cell r="Q688">
            <v>30</v>
          </cell>
          <cell r="R688">
            <v>12</v>
          </cell>
          <cell r="S688">
            <v>50.6</v>
          </cell>
          <cell r="T688">
            <v>37871</v>
          </cell>
          <cell r="U688" t="str">
            <v>ГРП</v>
          </cell>
          <cell r="V688">
            <v>2</v>
          </cell>
          <cell r="W688" t="str">
            <v xml:space="preserve">РИР ЮК-10,ДП ЮК-3 2596-2618м,ГРП </v>
          </cell>
        </row>
        <row r="689">
          <cell r="B689">
            <v>5609</v>
          </cell>
          <cell r="C689">
            <v>114</v>
          </cell>
          <cell r="D689">
            <v>11</v>
          </cell>
          <cell r="E689" t="e">
            <v>#REF!</v>
          </cell>
          <cell r="F689" t="str">
            <v>УПНПиКРС</v>
          </cell>
          <cell r="G689">
            <v>230</v>
          </cell>
          <cell r="H689" t="str">
            <v>ШГН</v>
          </cell>
          <cell r="I689" t="str">
            <v>бд</v>
          </cell>
          <cell r="J689">
            <v>37064</v>
          </cell>
          <cell r="K689">
            <v>2</v>
          </cell>
          <cell r="L689">
            <v>1.6</v>
          </cell>
          <cell r="M689">
            <v>0</v>
          </cell>
          <cell r="N689">
            <v>4</v>
          </cell>
          <cell r="O689">
            <v>2.9</v>
          </cell>
          <cell r="P689">
            <v>10</v>
          </cell>
          <cell r="Q689">
            <v>4</v>
          </cell>
          <cell r="R689">
            <v>2.9</v>
          </cell>
          <cell r="S689">
            <v>10.5</v>
          </cell>
          <cell r="T689">
            <v>37372</v>
          </cell>
          <cell r="U689" t="str">
            <v>БДП</v>
          </cell>
          <cell r="V689">
            <v>3</v>
          </cell>
          <cell r="W689" t="str">
            <v>ВЦ,ревизия НВ-32</v>
          </cell>
        </row>
        <row r="690">
          <cell r="B690">
            <v>5543</v>
          </cell>
          <cell r="C690">
            <v>114</v>
          </cell>
          <cell r="D690">
            <v>11</v>
          </cell>
          <cell r="E690" t="e">
            <v>#REF!</v>
          </cell>
          <cell r="H690" t="str">
            <v>ШГН</v>
          </cell>
          <cell r="I690" t="str">
            <v>бд</v>
          </cell>
          <cell r="J690">
            <v>37258</v>
          </cell>
          <cell r="K690">
            <v>3</v>
          </cell>
          <cell r="L690">
            <v>1.7</v>
          </cell>
          <cell r="M690">
            <v>29</v>
          </cell>
          <cell r="N690">
            <v>24</v>
          </cell>
          <cell r="O690">
            <v>13.7</v>
          </cell>
          <cell r="P690">
            <v>30</v>
          </cell>
          <cell r="Q690">
            <v>24</v>
          </cell>
          <cell r="R690">
            <v>13.7</v>
          </cell>
          <cell r="S690">
            <v>29.5</v>
          </cell>
          <cell r="U690" t="str">
            <v>ГРП</v>
          </cell>
          <cell r="V690">
            <v>4</v>
          </cell>
          <cell r="W690" t="str">
            <v>повт.ГРП ( до 30т проп.)</v>
          </cell>
        </row>
        <row r="691">
          <cell r="B691">
            <v>2649</v>
          </cell>
          <cell r="C691" t="str">
            <v>157б</v>
          </cell>
          <cell r="D691">
            <v>11</v>
          </cell>
          <cell r="E691" t="e">
            <v>#REF!</v>
          </cell>
          <cell r="F691" t="str">
            <v>УПНПиКРС</v>
          </cell>
          <cell r="G691">
            <v>235</v>
          </cell>
          <cell r="H691" t="str">
            <v>ШГН</v>
          </cell>
          <cell r="I691" t="str">
            <v>действ.</v>
          </cell>
          <cell r="K691">
            <v>4</v>
          </cell>
          <cell r="L691">
            <v>3.1</v>
          </cell>
          <cell r="M691">
            <v>6</v>
          </cell>
          <cell r="N691">
            <v>12</v>
          </cell>
          <cell r="O691">
            <v>8.1</v>
          </cell>
          <cell r="P691">
            <v>17</v>
          </cell>
          <cell r="Q691">
            <v>8</v>
          </cell>
          <cell r="R691">
            <v>5</v>
          </cell>
          <cell r="S691">
            <v>22.8</v>
          </cell>
          <cell r="T691" t="e">
            <v>#REF!</v>
          </cell>
          <cell r="U691" t="str">
            <v>ОПЗ</v>
          </cell>
          <cell r="V691">
            <v>5</v>
          </cell>
          <cell r="W691" t="str">
            <v>ДП ЮК-100,ПП, ЮК-10,ОПЗ,ГДИ</v>
          </cell>
        </row>
        <row r="692">
          <cell r="B692">
            <v>5241</v>
          </cell>
          <cell r="C692">
            <v>134</v>
          </cell>
          <cell r="D692" t="e">
            <v>#REF!</v>
          </cell>
          <cell r="E692" t="e">
            <v>#REF!</v>
          </cell>
          <cell r="F692" t="str">
            <v>УПНПиКРС</v>
          </cell>
          <cell r="G692">
            <v>255</v>
          </cell>
          <cell r="H692" t="str">
            <v>ЭЦН</v>
          </cell>
          <cell r="I692" t="str">
            <v>бд</v>
          </cell>
          <cell r="J692">
            <v>34547</v>
          </cell>
          <cell r="K692">
            <v>21</v>
          </cell>
          <cell r="L692">
            <v>0.2</v>
          </cell>
          <cell r="M692">
            <v>99</v>
          </cell>
          <cell r="N692">
            <v>30</v>
          </cell>
          <cell r="O692">
            <v>12</v>
          </cell>
          <cell r="P692">
            <v>51</v>
          </cell>
          <cell r="Q692">
            <v>30</v>
          </cell>
          <cell r="R692">
            <v>12</v>
          </cell>
          <cell r="S692">
            <v>50.6</v>
          </cell>
          <cell r="T692" t="e">
            <v>#REF!</v>
          </cell>
          <cell r="U692" t="str">
            <v>ГРП</v>
          </cell>
          <cell r="V692">
            <v>2</v>
          </cell>
          <cell r="W692" t="str">
            <v xml:space="preserve">ВЦ, ГИС-2 ( источ. обвод.), при подтверждении воды и герм. э/колонны -ДП. ЮК-2 2478-2488м, РИР ЮК-10, ГРП ЮК-2 </v>
          </cell>
          <cell r="X692" t="str">
            <v>ЭП выполнен, ЭЦН с КРБК на забое</v>
          </cell>
        </row>
        <row r="693">
          <cell r="B693">
            <v>2895</v>
          </cell>
          <cell r="C693">
            <v>42</v>
          </cell>
          <cell r="G693">
            <v>290</v>
          </cell>
          <cell r="H693" t="str">
            <v>нагнет.</v>
          </cell>
          <cell r="I693" t="str">
            <v>бд</v>
          </cell>
          <cell r="J693">
            <v>36418</v>
          </cell>
          <cell r="K693">
            <v>50</v>
          </cell>
          <cell r="N693">
            <v>100</v>
          </cell>
          <cell r="Q693">
            <v>100</v>
          </cell>
          <cell r="U693" t="str">
            <v>нг</v>
          </cell>
          <cell r="W693" t="str">
            <v>Извл.воронки, ВЗ, реизия Ф/А пуск под закачку</v>
          </cell>
        </row>
        <row r="694">
          <cell r="B694">
            <v>2897</v>
          </cell>
          <cell r="C694">
            <v>42</v>
          </cell>
          <cell r="G694">
            <v>300</v>
          </cell>
          <cell r="H694" t="str">
            <v>нагнет.</v>
          </cell>
          <cell r="I694" t="str">
            <v>действ.</v>
          </cell>
          <cell r="K694">
            <v>150</v>
          </cell>
          <cell r="N694">
            <v>150</v>
          </cell>
          <cell r="Q694">
            <v>150</v>
          </cell>
          <cell r="U694" t="str">
            <v>нг</v>
          </cell>
          <cell r="W694" t="str">
            <v>Извл.воронки, ВЗ, реизия Ф/А пуск под закачку</v>
          </cell>
        </row>
        <row r="695">
          <cell r="B695">
            <v>2898</v>
          </cell>
          <cell r="C695">
            <v>42</v>
          </cell>
          <cell r="G695">
            <v>300</v>
          </cell>
          <cell r="H695" t="str">
            <v>нагнет.</v>
          </cell>
          <cell r="I695" t="str">
            <v>действ.</v>
          </cell>
          <cell r="K695">
            <v>150</v>
          </cell>
          <cell r="N695">
            <v>150</v>
          </cell>
          <cell r="Q695">
            <v>150</v>
          </cell>
          <cell r="U695" t="str">
            <v>нг</v>
          </cell>
          <cell r="W695" t="str">
            <v>Извл.воронки, ВЗ, реизия Ф/А пуск под закачку</v>
          </cell>
        </row>
        <row r="696">
          <cell r="B696">
            <v>2756</v>
          </cell>
          <cell r="C696">
            <v>145</v>
          </cell>
          <cell r="I696" t="str">
            <v>бд</v>
          </cell>
          <cell r="J696">
            <v>35786</v>
          </cell>
          <cell r="K696">
            <v>70</v>
          </cell>
          <cell r="L696">
            <v>10.8</v>
          </cell>
          <cell r="M696">
            <v>81</v>
          </cell>
          <cell r="N696">
            <v>50</v>
          </cell>
          <cell r="O696">
            <v>10</v>
          </cell>
          <cell r="P696">
            <v>75.400000000000006</v>
          </cell>
          <cell r="Q696">
            <v>50</v>
          </cell>
          <cell r="R696">
            <v>10</v>
          </cell>
          <cell r="S696">
            <v>75.3</v>
          </cell>
          <cell r="U696" t="str">
            <v>РИР</v>
          </cell>
          <cell r="W696" t="str">
            <v>РИР Э/К 2562-2673, ПП-ЮК-10 с ОПЗ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нащение "/>
      <sheetName val="ГК(информация)"/>
      <sheetName val="извл..уст  ГК в МРС"/>
      <sheetName val="КВД(ПРГС)"/>
      <sheetName val="ГК(информ)"/>
      <sheetName val="ППД по закрытию"/>
      <sheetName val="1025"/>
      <sheetName val="178"/>
      <sheetName val="10013"/>
      <sheetName val="1045-2"/>
      <sheetName val="1045-3"/>
      <sheetName val="35р"/>
      <sheetName val="38р"/>
      <sheetName val="1065"/>
      <sheetName val="1014"/>
      <sheetName val="1022-2"/>
      <sheetName val="1025-2"/>
      <sheetName val="1057-1"/>
      <sheetName val="1419"/>
      <sheetName val="1057-2"/>
      <sheetName val="1022"/>
      <sheetName val="1027"/>
      <sheetName val="1045"/>
      <sheetName val="1059"/>
      <sheetName val="1069"/>
      <sheetName val="1002-1"/>
      <sheetName val="1012-1"/>
      <sheetName val="1022-1"/>
      <sheetName val="1027-1"/>
      <sheetName val="1027-2"/>
      <sheetName val="1033-1"/>
      <sheetName val="1033-2"/>
      <sheetName val="1034-2"/>
      <sheetName val="1046-1"/>
      <sheetName val="1059-2"/>
      <sheetName val="1061-3"/>
      <sheetName val="1070-2"/>
      <sheetName val="1101-1"/>
      <sheetName val="62-1"/>
      <sheetName val="1034-3"/>
      <sheetName val="1040-1"/>
      <sheetName val="1060"/>
      <sheetName val="3068"/>
      <sheetName val="1068-1"/>
      <sheetName val="1012"/>
      <sheetName val="1070-1"/>
      <sheetName val="1057"/>
      <sheetName val="147"/>
      <sheetName val="148"/>
      <sheetName val="152"/>
      <sheetName val="156 ппд"/>
      <sheetName val="157"/>
      <sheetName val="163"/>
      <sheetName val="164"/>
      <sheetName val="175"/>
      <sheetName val="663"/>
      <sheetName val="669"/>
      <sheetName val="670"/>
      <sheetName val="1001"/>
      <sheetName val="1002"/>
      <sheetName val="1007"/>
      <sheetName val="1009"/>
      <sheetName val="1010"/>
      <sheetName val="1015"/>
      <sheetName val="1016"/>
      <sheetName val="1018"/>
      <sheetName val="1019"/>
      <sheetName val="1020"/>
      <sheetName val="1030"/>
      <sheetName val="1033"/>
      <sheetName val="1034"/>
      <sheetName val="1037"/>
      <sheetName val="1040"/>
      <sheetName val="1044"/>
      <sheetName val="1046"/>
      <sheetName val="1049"/>
      <sheetName val="1050"/>
      <sheetName val="1051"/>
      <sheetName val="1052"/>
      <sheetName val="1056"/>
      <sheetName val="1058"/>
      <sheetName val="1061"/>
      <sheetName val="1068"/>
      <sheetName val="1071"/>
      <sheetName val="1073"/>
      <sheetName val="1074"/>
      <sheetName val="1078"/>
      <sheetName val="1080"/>
      <sheetName val="1081"/>
      <sheetName val="1084"/>
      <sheetName val="1085"/>
      <sheetName val="1092"/>
      <sheetName val="1093"/>
      <sheetName val="1094"/>
      <sheetName val="1099"/>
      <sheetName val="1101"/>
      <sheetName val="1103"/>
      <sheetName val="1105"/>
      <sheetName val="1106"/>
      <sheetName val="1108"/>
      <sheetName val="1111"/>
      <sheetName val="1112"/>
      <sheetName val="1113"/>
      <sheetName val="1114"/>
      <sheetName val="1117"/>
      <sheetName val="1118"/>
      <sheetName val="1119"/>
      <sheetName val="1122"/>
      <sheetName val="1123"/>
      <sheetName val="1124"/>
      <sheetName val="1129"/>
      <sheetName val="1130"/>
      <sheetName val="1131"/>
      <sheetName val="1134"/>
      <sheetName val="1136"/>
      <sheetName val="1141"/>
      <sheetName val="1145"/>
      <sheetName val="1148"/>
      <sheetName val="1151"/>
      <sheetName val="1162"/>
      <sheetName val="1200"/>
      <sheetName val="1201"/>
      <sheetName val="1202"/>
      <sheetName val="1205"/>
      <sheetName val="1206"/>
      <sheetName val="1210"/>
      <sheetName val="1220"/>
      <sheetName val="1221"/>
      <sheetName val="1222"/>
      <sheetName val="1223"/>
      <sheetName val="1224"/>
      <sheetName val="1226"/>
      <sheetName val="1241"/>
      <sheetName val="1244"/>
      <sheetName val="1246"/>
      <sheetName val="1247"/>
      <sheetName val="1250"/>
      <sheetName val="1251"/>
      <sheetName val="1256"/>
      <sheetName val="1261"/>
      <sheetName val="1262"/>
      <sheetName val="1284"/>
      <sheetName val="1293"/>
      <sheetName val="1294"/>
      <sheetName val="1298"/>
      <sheetName val="1365"/>
      <sheetName val="1366"/>
      <sheetName val="1367"/>
      <sheetName val="1379"/>
      <sheetName val="1383"/>
      <sheetName val="1415"/>
      <sheetName val="3218"/>
      <sheetName val="3219"/>
      <sheetName val="3220"/>
      <sheetName val="3221"/>
      <sheetName val="3230"/>
      <sheetName val="3232"/>
      <sheetName val="3239"/>
      <sheetName val="3240"/>
      <sheetName val="3241"/>
      <sheetName val="3243"/>
      <sheetName val="3246"/>
      <sheetName val="3249"/>
      <sheetName val="3252"/>
      <sheetName val="3256"/>
      <sheetName val="3257"/>
      <sheetName val="3259"/>
      <sheetName val="3260"/>
      <sheetName val="3293"/>
      <sheetName val="3294"/>
      <sheetName val="3297"/>
      <sheetName val="3299"/>
      <sheetName val="3306"/>
      <sheetName val="3307"/>
      <sheetName val="1001-2"/>
      <sheetName val="1004-1"/>
      <sheetName val="1004-2"/>
      <sheetName val="1006-2"/>
      <sheetName val="1007-1"/>
      <sheetName val="1009-2"/>
      <sheetName val="1010-1"/>
      <sheetName val="1010-2"/>
      <sheetName val="1012-2"/>
      <sheetName val="1014-1"/>
      <sheetName val="1014-2"/>
      <sheetName val="1015-1"/>
      <sheetName val="1016-1"/>
      <sheetName val="1017-2"/>
      <sheetName val="1018-1"/>
      <sheetName val="1018-2"/>
      <sheetName val="1019-1"/>
      <sheetName val="1019-2"/>
      <sheetName val="1020-2"/>
      <sheetName val="1021-1"/>
      <sheetName val="1021-2"/>
      <sheetName val="1028-1"/>
      <sheetName val="1028-2"/>
      <sheetName val="1029-1"/>
      <sheetName val="1029-2"/>
      <sheetName val="1030-2"/>
      <sheetName val="1034-1"/>
      <sheetName val="1036-1"/>
      <sheetName val="1036-2"/>
      <sheetName val="1037-1"/>
      <sheetName val="1040-2"/>
      <sheetName val="1044-1"/>
      <sheetName val="1044-2"/>
      <sheetName val="1045-1"/>
      <sheetName val="1046-2"/>
      <sheetName val="1049-1"/>
      <sheetName val="1049-2"/>
      <sheetName val="1050-1"/>
      <sheetName val="1050-2"/>
      <sheetName val="1051-1"/>
      <sheetName val="1051-2"/>
      <sheetName val="105-1д"/>
      <sheetName val="105-2"/>
      <sheetName val="1052-1"/>
      <sheetName val="1055-1"/>
      <sheetName val="1056-1"/>
      <sheetName val="1056-2"/>
      <sheetName val="1058-1"/>
      <sheetName val="1058-2"/>
      <sheetName val="1059-1"/>
      <sheetName val="1060-2"/>
      <sheetName val="106-1"/>
      <sheetName val="1061-1"/>
      <sheetName val="1061-2"/>
      <sheetName val="1063-1"/>
      <sheetName val="1063-2"/>
      <sheetName val="1065-2"/>
      <sheetName val="1069-2"/>
      <sheetName val="1071-1"/>
      <sheetName val="1073-1"/>
      <sheetName val="1073-2"/>
      <sheetName val="1074-2"/>
      <sheetName val="1077-1"/>
      <sheetName val="1077-2"/>
      <sheetName val="1078-1"/>
      <sheetName val="1080-1"/>
      <sheetName val="1080-2"/>
      <sheetName val="1081-1"/>
      <sheetName val="1081-2"/>
      <sheetName val="1085-1"/>
      <sheetName val="1085-2"/>
      <sheetName val="1092-2"/>
      <sheetName val="1093-1"/>
      <sheetName val="1093-2"/>
      <sheetName val="1094-2"/>
      <sheetName val="1100-1"/>
      <sheetName val="1100-2"/>
      <sheetName val="1101-2"/>
      <sheetName val="1103-1"/>
      <sheetName val="1103-2"/>
      <sheetName val="1105-1"/>
      <sheetName val="1105-2"/>
      <sheetName val="1106-1"/>
      <sheetName val="1106-2"/>
      <sheetName val="1108-2"/>
      <sheetName val="1110-1"/>
      <sheetName val="1111-1"/>
      <sheetName val="1111-2"/>
      <sheetName val="1112-1"/>
      <sheetName val="1112-2"/>
      <sheetName val="1113-1"/>
      <sheetName val="1117-1"/>
      <sheetName val="1117-2"/>
      <sheetName val="1123-1"/>
      <sheetName val="1123-2"/>
      <sheetName val="1124-1"/>
      <sheetName val="1124-2"/>
      <sheetName val="1129-1"/>
      <sheetName val="1129-2"/>
      <sheetName val="1130-1"/>
      <sheetName val="1130-2"/>
      <sheetName val="1131-1"/>
      <sheetName val="1131-2"/>
      <sheetName val="1135-1"/>
      <sheetName val="1135-2"/>
      <sheetName val="1136-1"/>
      <sheetName val="1145-1"/>
      <sheetName val="1145-2"/>
      <sheetName val="1158-1"/>
      <sheetName val="1162-1"/>
      <sheetName val="1200-1"/>
      <sheetName val="1202-1"/>
      <sheetName val="1202-2"/>
      <sheetName val="1206-1"/>
      <sheetName val="1209-1"/>
      <sheetName val="1209-2"/>
      <sheetName val="12-1"/>
      <sheetName val="12-2"/>
      <sheetName val="13-3"/>
      <sheetName val="14-1"/>
      <sheetName val="15-1"/>
      <sheetName val="155тг"/>
      <sheetName val="19-1"/>
      <sheetName val="1р"/>
      <sheetName val="20-1"/>
      <sheetName val="20-2"/>
      <sheetName val="20-3"/>
      <sheetName val="21-1"/>
      <sheetName val="2-2"/>
      <sheetName val="23-2"/>
      <sheetName val="27-1"/>
      <sheetName val="28-1"/>
      <sheetName val="28-2"/>
      <sheetName val="29-1"/>
      <sheetName val="29-2"/>
      <sheetName val="2р"/>
      <sheetName val="30-1"/>
      <sheetName val="30-2"/>
      <sheetName val="3-1"/>
      <sheetName val="3-2"/>
      <sheetName val="35-1"/>
      <sheetName val="40-1"/>
      <sheetName val="4-1"/>
      <sheetName val="41-1"/>
      <sheetName val="41р"/>
      <sheetName val="4-2"/>
      <sheetName val="43р"/>
      <sheetName val="44р"/>
      <sheetName val="45р"/>
      <sheetName val="47р"/>
      <sheetName val="5-1"/>
      <sheetName val="5-2"/>
      <sheetName val="5р"/>
      <sheetName val="62-2"/>
      <sheetName val="62-3"/>
      <sheetName val="629а"/>
      <sheetName val="69р"/>
      <sheetName val="6р"/>
      <sheetName val="70-1"/>
      <sheetName val="70-2"/>
      <sheetName val="95-1"/>
      <sheetName val="95-2"/>
      <sheetName val="1158"/>
      <sheetName val="3285"/>
      <sheetName val="3248"/>
      <sheetName val="1385"/>
      <sheetName val="1378"/>
      <sheetName val="3316"/>
      <sheetName val="1210-1"/>
      <sheetName val="1327"/>
      <sheetName val="1092-1"/>
      <sheetName val="12р"/>
      <sheetName val="1407"/>
      <sheetName val="11-1"/>
      <sheetName val="1326"/>
      <sheetName val="3244"/>
      <sheetName val="1405"/>
      <sheetName val="3322"/>
      <sheetName val="3321"/>
      <sheetName val="1443"/>
      <sheetName val="157тг"/>
      <sheetName val="10-1"/>
      <sheetName val="1451"/>
      <sheetName val="1323"/>
      <sheetName val="1351"/>
      <sheetName val="1084-2"/>
      <sheetName val="4-3"/>
      <sheetName val="1442"/>
      <sheetName val="1234"/>
      <sheetName val="3-3"/>
      <sheetName val="1099-1"/>
      <sheetName val="1118-1"/>
      <sheetName val="1434"/>
      <sheetName val="1395-1"/>
      <sheetName val="86"/>
      <sheetName val="1427"/>
      <sheetName val="1426"/>
      <sheetName val="1252-1"/>
      <sheetName val="1355"/>
      <sheetName val="3500"/>
      <sheetName val="1435"/>
      <sheetName val="1535"/>
      <sheetName val="1441"/>
      <sheetName val="1356"/>
      <sheetName val="1540"/>
      <sheetName val="1372"/>
      <sheetName val="1449"/>
      <sheetName val="1404"/>
      <sheetName val="1309"/>
      <sheetName val="1497"/>
      <sheetName val="3419"/>
      <sheetName val="1522"/>
      <sheetName val="3413"/>
      <sheetName val="3069ппд"/>
      <sheetName val="1542"/>
      <sheetName val="3411"/>
      <sheetName val="1502"/>
      <sheetName val="155"/>
      <sheetName val="1554"/>
      <sheetName val="1494"/>
      <sheetName val="1467"/>
      <sheetName val="173"/>
      <sheetName val="1322"/>
      <sheetName val="1352"/>
      <sheetName val="1318"/>
      <sheetName val="1538"/>
      <sheetName val="1553"/>
      <sheetName val="1545"/>
      <sheetName val="1374"/>
      <sheetName val="1503"/>
      <sheetName val="1329"/>
      <sheetName val="1317"/>
      <sheetName val="3325"/>
      <sheetName val="1135"/>
      <sheetName val="1541"/>
      <sheetName val="1475"/>
      <sheetName val="1507"/>
      <sheetName val="1525"/>
      <sheetName val="1498"/>
      <sheetName val="3315"/>
      <sheetName val="3999"/>
      <sheetName val="1288"/>
      <sheetName val="1549"/>
      <sheetName val="1544"/>
      <sheetName val="1397"/>
      <sheetName val="1550"/>
      <sheetName val="3292"/>
      <sheetName val="1573"/>
      <sheetName val="1618"/>
      <sheetName val="1555"/>
      <sheetName val="1289"/>
      <sheetName val="1485"/>
      <sheetName val="1330"/>
      <sheetName val="1362"/>
      <sheetName val="новая скважина (6)"/>
      <sheetName val="Лист1"/>
      <sheetName val="Лист2"/>
    </sheetNames>
    <sheetDataSet>
      <sheetData sheetId="0" refreshError="1">
        <row r="4">
          <cell r="B4">
            <v>1014</v>
          </cell>
          <cell r="C4" t="str">
            <v>К № 3</v>
          </cell>
          <cell r="D4" t="str">
            <v>УЗПР</v>
          </cell>
          <cell r="E4" t="str">
            <v>ПГ</v>
          </cell>
          <cell r="F4">
            <v>600</v>
          </cell>
          <cell r="G4" t="str">
            <v>ГП</v>
          </cell>
          <cell r="H4">
            <v>1200</v>
          </cell>
          <cell r="I4" t="str">
            <v>ГП</v>
          </cell>
          <cell r="J4">
            <v>1747</v>
          </cell>
          <cell r="K4" t="str">
            <v>ИК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1757</v>
          </cell>
          <cell r="U4" t="str">
            <v>закр</v>
          </cell>
          <cell r="V4" t="str">
            <v>+</v>
          </cell>
          <cell r="X4">
            <v>1789.96</v>
          </cell>
          <cell r="AC4">
            <v>1789.96</v>
          </cell>
          <cell r="AD4">
            <v>1900</v>
          </cell>
          <cell r="AF4" t="str">
            <v>-</v>
          </cell>
          <cell r="AG4">
            <v>0</v>
          </cell>
        </row>
        <row r="5">
          <cell r="B5" t="str">
            <v>1014-1</v>
          </cell>
          <cell r="C5" t="str">
            <v>К № 3</v>
          </cell>
          <cell r="D5" t="str">
            <v>УЗПР</v>
          </cell>
          <cell r="E5" t="str">
            <v>ПГ</v>
          </cell>
          <cell r="F5">
            <v>600</v>
          </cell>
          <cell r="G5" t="str">
            <v>ГП</v>
          </cell>
          <cell r="H5">
            <v>1200</v>
          </cell>
          <cell r="I5" t="str">
            <v>ГП</v>
          </cell>
          <cell r="J5">
            <v>1740</v>
          </cell>
          <cell r="K5" t="str">
            <v>ЦКсОК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 t="str">
            <v>отсутствует</v>
          </cell>
          <cell r="U5" t="str">
            <v>отсутствует</v>
          </cell>
          <cell r="V5" t="str">
            <v>+</v>
          </cell>
          <cell r="X5">
            <v>1797</v>
          </cell>
          <cell r="AC5">
            <v>1797</v>
          </cell>
          <cell r="AD5">
            <v>1950</v>
          </cell>
          <cell r="AF5">
            <v>43257</v>
          </cell>
          <cell r="AG5">
            <v>0</v>
          </cell>
        </row>
        <row r="6">
          <cell r="B6">
            <v>1065</v>
          </cell>
          <cell r="C6" t="str">
            <v>К № 9</v>
          </cell>
          <cell r="D6" t="str">
            <v>УЗПР</v>
          </cell>
          <cell r="E6" t="str">
            <v>Фонтан</v>
          </cell>
          <cell r="F6">
            <v>600</v>
          </cell>
          <cell r="G6" t="str">
            <v>ГК65/2</v>
          </cell>
          <cell r="H6">
            <v>1200</v>
          </cell>
          <cell r="I6" t="str">
            <v>ГК45</v>
          </cell>
          <cell r="J6">
            <v>1770</v>
          </cell>
          <cell r="K6" t="str">
            <v>ЦКсОК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1780</v>
          </cell>
          <cell r="U6" t="str">
            <v>закр</v>
          </cell>
          <cell r="V6" t="str">
            <v>-</v>
          </cell>
          <cell r="X6">
            <v>2390</v>
          </cell>
          <cell r="Z6">
            <v>2390</v>
          </cell>
          <cell r="AB6">
            <v>0</v>
          </cell>
          <cell r="AC6">
            <v>2390</v>
          </cell>
          <cell r="AD6">
            <v>2647</v>
          </cell>
          <cell r="AF6" t="str">
            <v>-</v>
          </cell>
          <cell r="AG6">
            <v>0</v>
          </cell>
        </row>
        <row r="7">
          <cell r="B7" t="str">
            <v>1022-2</v>
          </cell>
          <cell r="C7" t="str">
            <v>Кс № 1022</v>
          </cell>
          <cell r="D7" t="str">
            <v>УЗПР</v>
          </cell>
          <cell r="E7" t="str">
            <v>Фонтан</v>
          </cell>
          <cell r="F7">
            <v>600</v>
          </cell>
          <cell r="G7" t="str">
            <v>ГК80</v>
          </cell>
          <cell r="H7">
            <v>1200</v>
          </cell>
          <cell r="I7" t="str">
            <v>ГК60</v>
          </cell>
          <cell r="J7">
            <v>1665</v>
          </cell>
          <cell r="K7" t="str">
            <v>ЦКсОК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1675</v>
          </cell>
          <cell r="U7" t="str">
            <v>закр</v>
          </cell>
          <cell r="V7" t="str">
            <v>+</v>
          </cell>
          <cell r="X7">
            <v>1955</v>
          </cell>
          <cell r="Z7">
            <v>1955</v>
          </cell>
          <cell r="AB7">
            <v>0</v>
          </cell>
          <cell r="AC7">
            <v>1955</v>
          </cell>
          <cell r="AD7">
            <v>2695</v>
          </cell>
          <cell r="AF7" t="str">
            <v>-</v>
          </cell>
          <cell r="AG7">
            <v>0</v>
          </cell>
        </row>
        <row r="8">
          <cell r="B8" t="str">
            <v>1025-2</v>
          </cell>
          <cell r="C8" t="str">
            <v>Кс № 1025</v>
          </cell>
          <cell r="D8" t="str">
            <v>УЗПР</v>
          </cell>
          <cell r="E8" t="str">
            <v>ПГ</v>
          </cell>
          <cell r="F8">
            <v>600</v>
          </cell>
          <cell r="G8" t="str">
            <v>ГП</v>
          </cell>
          <cell r="H8">
            <v>1200</v>
          </cell>
          <cell r="I8" t="str">
            <v>ГП</v>
          </cell>
          <cell r="J8">
            <v>1670</v>
          </cell>
          <cell r="K8" t="str">
            <v>ЦКсОК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1680</v>
          </cell>
          <cell r="U8" t="str">
            <v>закрыт</v>
          </cell>
          <cell r="V8" t="str">
            <v>.+/-</v>
          </cell>
          <cell r="X8">
            <v>1778</v>
          </cell>
          <cell r="AC8">
            <v>1778</v>
          </cell>
          <cell r="AD8">
            <v>1894</v>
          </cell>
          <cell r="AF8">
            <v>42052</v>
          </cell>
          <cell r="AG8">
            <v>0</v>
          </cell>
        </row>
        <row r="9">
          <cell r="B9" t="str">
            <v>1057-1</v>
          </cell>
          <cell r="C9" t="str">
            <v>Кс № 1057</v>
          </cell>
          <cell r="D9" t="str">
            <v>УЗПР</v>
          </cell>
          <cell r="E9" t="str">
            <v>Фонтан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-</v>
          </cell>
          <cell r="X9">
            <v>2452</v>
          </cell>
          <cell r="Z9">
            <v>2452</v>
          </cell>
          <cell r="AB9">
            <v>0</v>
          </cell>
          <cell r="AC9">
            <v>2452</v>
          </cell>
          <cell r="AD9">
            <v>2500</v>
          </cell>
          <cell r="AF9" t="str">
            <v>-</v>
          </cell>
          <cell r="AG9">
            <v>0</v>
          </cell>
        </row>
        <row r="10">
          <cell r="B10">
            <v>1419</v>
          </cell>
          <cell r="C10" t="str">
            <v>К № 53</v>
          </cell>
          <cell r="D10" t="str">
            <v>УЗПР</v>
          </cell>
          <cell r="E10" t="str">
            <v>Фонтан</v>
          </cell>
          <cell r="F10">
            <v>440</v>
          </cell>
          <cell r="G10" t="str">
            <v>ГП</v>
          </cell>
          <cell r="H10">
            <v>815</v>
          </cell>
          <cell r="I10" t="str">
            <v>ГП</v>
          </cell>
          <cell r="J10">
            <v>1175</v>
          </cell>
          <cell r="K10" t="str">
            <v>ГК50/1,5</v>
          </cell>
          <cell r="L10">
            <v>1510</v>
          </cell>
          <cell r="M10" t="str">
            <v>ЦКсОК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1750</v>
          </cell>
          <cell r="U10" t="str">
            <v>закр</v>
          </cell>
          <cell r="V10" t="str">
            <v>+</v>
          </cell>
          <cell r="X10">
            <v>2087</v>
          </cell>
          <cell r="Z10">
            <v>2087</v>
          </cell>
          <cell r="AB10">
            <v>0</v>
          </cell>
          <cell r="AC10">
            <v>2087</v>
          </cell>
          <cell r="AD10">
            <v>3086</v>
          </cell>
          <cell r="AF10" t="str">
            <v>-</v>
          </cell>
          <cell r="AG10">
            <v>0</v>
          </cell>
        </row>
        <row r="11">
          <cell r="B11">
            <v>178</v>
          </cell>
          <cell r="C11" t="str">
            <v>б/к</v>
          </cell>
          <cell r="D11" t="str">
            <v>УЗПР</v>
          </cell>
          <cell r="E11" t="str">
            <v>ПГ</v>
          </cell>
          <cell r="F11">
            <v>1680</v>
          </cell>
          <cell r="G11" t="str">
            <v>ЦКсОК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1690</v>
          </cell>
          <cell r="U11" t="str">
            <v>закрыт+</v>
          </cell>
          <cell r="V11" t="str">
            <v>+</v>
          </cell>
          <cell r="X11">
            <v>1815</v>
          </cell>
          <cell r="AC11">
            <v>1815</v>
          </cell>
          <cell r="AD11">
            <v>1866</v>
          </cell>
          <cell r="AF11">
            <v>43171</v>
          </cell>
          <cell r="AG11">
            <v>0</v>
          </cell>
        </row>
        <row r="12">
          <cell r="B12">
            <v>1025</v>
          </cell>
          <cell r="C12" t="str">
            <v>Кс № 1025</v>
          </cell>
          <cell r="D12" t="str">
            <v>УЗПР</v>
          </cell>
          <cell r="E12" t="str">
            <v>ПГ</v>
          </cell>
          <cell r="F12">
            <v>600</v>
          </cell>
          <cell r="G12" t="str">
            <v>ГК85/1,5</v>
          </cell>
          <cell r="H12">
            <v>1200</v>
          </cell>
          <cell r="I12" t="str">
            <v>ГК60/3</v>
          </cell>
          <cell r="J12">
            <v>1700</v>
          </cell>
          <cell r="K12" t="str">
            <v>ЦКсОК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1710</v>
          </cell>
          <cell r="U12" t="str">
            <v>?</v>
          </cell>
          <cell r="V12" t="str">
            <v>.+/-</v>
          </cell>
          <cell r="X12">
            <v>1945</v>
          </cell>
          <cell r="AC12">
            <v>1945</v>
          </cell>
          <cell r="AD12">
            <v>1897</v>
          </cell>
          <cell r="AF12">
            <v>42923</v>
          </cell>
          <cell r="AG12" t="str">
            <v>не проход фрезы 113м - 55мм. Обследование. Авар!! 30м-отпечаток полумесяц</v>
          </cell>
        </row>
        <row r="13">
          <cell r="B13">
            <v>10013</v>
          </cell>
          <cell r="C13" t="str">
            <v>б/к</v>
          </cell>
          <cell r="D13" t="str">
            <v>УЗПР</v>
          </cell>
          <cell r="E13" t="str">
            <v>ПГ</v>
          </cell>
          <cell r="F13">
            <v>1755</v>
          </cell>
          <cell r="G13" t="str">
            <v>ИК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>отсут</v>
          </cell>
          <cell r="U13" t="str">
            <v>-</v>
          </cell>
          <cell r="V13" t="str">
            <v>+</v>
          </cell>
          <cell r="X13">
            <v>1827</v>
          </cell>
          <cell r="AC13">
            <v>1827</v>
          </cell>
          <cell r="AD13">
            <v>1840</v>
          </cell>
          <cell r="AF13" t="str">
            <v>-</v>
          </cell>
          <cell r="AG13">
            <v>0</v>
          </cell>
        </row>
        <row r="14">
          <cell r="B14" t="str">
            <v>1045-2</v>
          </cell>
          <cell r="C14" t="str">
            <v>Кс № 1045</v>
          </cell>
          <cell r="D14" t="str">
            <v>УЗПР</v>
          </cell>
          <cell r="E14" t="str">
            <v>ПГ</v>
          </cell>
          <cell r="F14">
            <v>700</v>
          </cell>
          <cell r="G14" t="str">
            <v>ГП</v>
          </cell>
          <cell r="H14">
            <v>1715</v>
          </cell>
          <cell r="I14" t="str">
            <v>ИК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>отсутствует</v>
          </cell>
          <cell r="U14" t="str">
            <v>отсутствует</v>
          </cell>
          <cell r="V14" t="str">
            <v>+</v>
          </cell>
          <cell r="X14">
            <v>1765</v>
          </cell>
          <cell r="AC14">
            <v>1765</v>
          </cell>
          <cell r="AD14">
            <v>1870</v>
          </cell>
          <cell r="AF14">
            <v>42992</v>
          </cell>
          <cell r="AG14">
            <v>0</v>
          </cell>
        </row>
        <row r="15">
          <cell r="B15" t="str">
            <v>1045-3</v>
          </cell>
          <cell r="C15" t="str">
            <v>Кс № 1045</v>
          </cell>
          <cell r="D15" t="str">
            <v>УЗПР</v>
          </cell>
          <cell r="E15" t="str">
            <v>ПГ</v>
          </cell>
          <cell r="F15">
            <v>1683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1693</v>
          </cell>
          <cell r="U15">
            <v>0</v>
          </cell>
          <cell r="V15" t="str">
            <v>-</v>
          </cell>
          <cell r="X15">
            <v>1725</v>
          </cell>
          <cell r="AC15">
            <v>1725</v>
          </cell>
          <cell r="AD15">
            <v>1890</v>
          </cell>
          <cell r="AF15" t="str">
            <v>-</v>
          </cell>
          <cell r="AG15">
            <v>0</v>
          </cell>
        </row>
        <row r="16">
          <cell r="B16" t="str">
            <v>35р</v>
          </cell>
          <cell r="C16" t="str">
            <v>б/к</v>
          </cell>
          <cell r="D16" t="str">
            <v>УЗПР</v>
          </cell>
          <cell r="E16" t="str">
            <v>ПГ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 t="str">
            <v>-</v>
          </cell>
          <cell r="X16">
            <v>1765</v>
          </cell>
          <cell r="AC16">
            <v>1765</v>
          </cell>
          <cell r="AD16">
            <v>2000</v>
          </cell>
          <cell r="AF16" t="str">
            <v>-</v>
          </cell>
          <cell r="AG16">
            <v>0</v>
          </cell>
        </row>
        <row r="17">
          <cell r="B17" t="str">
            <v>38р</v>
          </cell>
          <cell r="C17" t="str">
            <v>б/к</v>
          </cell>
          <cell r="D17" t="str">
            <v>УЗПР</v>
          </cell>
          <cell r="E17" t="str">
            <v>ПГ</v>
          </cell>
          <cell r="F17">
            <v>1728</v>
          </cell>
          <cell r="G17" t="str">
            <v>ИК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1738</v>
          </cell>
          <cell r="U17" t="str">
            <v>откр</v>
          </cell>
          <cell r="V17" t="str">
            <v>+</v>
          </cell>
          <cell r="X17">
            <v>1800</v>
          </cell>
          <cell r="AC17">
            <v>1800</v>
          </cell>
          <cell r="AD17">
            <v>2000</v>
          </cell>
          <cell r="AF17" t="str">
            <v>-</v>
          </cell>
          <cell r="AG17">
            <v>0</v>
          </cell>
        </row>
        <row r="18">
          <cell r="B18">
            <v>1022</v>
          </cell>
          <cell r="C18" t="str">
            <v>Кс № 1022</v>
          </cell>
          <cell r="D18" t="str">
            <v>ЗУ-1</v>
          </cell>
          <cell r="E18" t="str">
            <v>Фонтан</v>
          </cell>
          <cell r="F18">
            <v>592</v>
          </cell>
          <cell r="G18" t="str">
            <v>ГК90</v>
          </cell>
          <cell r="H18">
            <v>1197</v>
          </cell>
          <cell r="I18" t="str">
            <v>ГК70</v>
          </cell>
          <cell r="J18">
            <v>1717</v>
          </cell>
          <cell r="K18" t="str">
            <v>ЦКсОК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1729</v>
          </cell>
          <cell r="U18" t="str">
            <v>?</v>
          </cell>
          <cell r="V18" t="str">
            <v>.+/-</v>
          </cell>
          <cell r="X18">
            <v>2344</v>
          </cell>
          <cell r="Z18">
            <v>2344</v>
          </cell>
          <cell r="AB18">
            <v>0</v>
          </cell>
          <cell r="AC18">
            <v>2344</v>
          </cell>
          <cell r="AD18">
            <v>2745</v>
          </cell>
          <cell r="AF18">
            <v>42342</v>
          </cell>
          <cell r="AG18">
            <v>0</v>
          </cell>
        </row>
        <row r="19">
          <cell r="B19" t="str">
            <v>1002-1</v>
          </cell>
          <cell r="C19" t="str">
            <v>Кс № 1002</v>
          </cell>
          <cell r="D19" t="str">
            <v>ЗУ-1</v>
          </cell>
          <cell r="E19" t="str">
            <v>Фонтан</v>
          </cell>
          <cell r="F19">
            <v>600</v>
          </cell>
          <cell r="G19" t="str">
            <v>ГП</v>
          </cell>
          <cell r="H19">
            <v>1200</v>
          </cell>
          <cell r="I19" t="str">
            <v>ГК103/1,5</v>
          </cell>
          <cell r="J19">
            <v>1725</v>
          </cell>
          <cell r="K19" t="str">
            <v>ЦКсОК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1737</v>
          </cell>
          <cell r="U19" t="str">
            <v>откр</v>
          </cell>
          <cell r="V19" t="str">
            <v>+</v>
          </cell>
          <cell r="X19">
            <v>2435</v>
          </cell>
          <cell r="Z19">
            <v>2435</v>
          </cell>
          <cell r="AB19">
            <v>0</v>
          </cell>
          <cell r="AC19">
            <v>2435</v>
          </cell>
          <cell r="AD19">
            <v>2500</v>
          </cell>
          <cell r="AF19" t="str">
            <v>-</v>
          </cell>
          <cell r="AG19">
            <v>0</v>
          </cell>
        </row>
        <row r="20">
          <cell r="B20" t="str">
            <v>1012-1</v>
          </cell>
          <cell r="C20" t="str">
            <v>Кс № 1012</v>
          </cell>
          <cell r="D20" t="str">
            <v>ЗУ-1</v>
          </cell>
          <cell r="E20" t="str">
            <v>Фонтан</v>
          </cell>
          <cell r="F20">
            <v>600</v>
          </cell>
          <cell r="G20" t="str">
            <v>ГП</v>
          </cell>
          <cell r="H20">
            <v>1200</v>
          </cell>
          <cell r="I20" t="str">
            <v>ГП</v>
          </cell>
          <cell r="J20">
            <v>1707</v>
          </cell>
          <cell r="K20" t="str">
            <v>ИК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1718</v>
          </cell>
          <cell r="U20" t="str">
            <v>закрыт</v>
          </cell>
          <cell r="V20" t="str">
            <v>+</v>
          </cell>
          <cell r="X20">
            <v>1930</v>
          </cell>
          <cell r="Z20">
            <v>1930</v>
          </cell>
          <cell r="AB20">
            <v>0</v>
          </cell>
          <cell r="AC20">
            <v>1930</v>
          </cell>
          <cell r="AD20">
            <v>2500</v>
          </cell>
          <cell r="AF20">
            <v>42830</v>
          </cell>
          <cell r="AG20">
            <v>0</v>
          </cell>
        </row>
        <row r="21">
          <cell r="B21" t="str">
            <v>1022-1</v>
          </cell>
          <cell r="C21" t="str">
            <v>Кс № 1022</v>
          </cell>
          <cell r="D21" t="str">
            <v>ЗУ-1</v>
          </cell>
          <cell r="E21" t="str">
            <v>Фонтан</v>
          </cell>
          <cell r="F21">
            <v>612</v>
          </cell>
          <cell r="G21" t="str">
            <v>ГП</v>
          </cell>
          <cell r="H21">
            <v>1212</v>
          </cell>
          <cell r="I21" t="str">
            <v>ГП</v>
          </cell>
          <cell r="J21">
            <v>1707</v>
          </cell>
          <cell r="K21" t="str">
            <v>ЦКсОК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1718</v>
          </cell>
          <cell r="U21" t="str">
            <v>закрыт+</v>
          </cell>
          <cell r="V21" t="str">
            <v>+</v>
          </cell>
          <cell r="X21">
            <v>2107</v>
          </cell>
          <cell r="Z21">
            <v>2107</v>
          </cell>
          <cell r="AB21">
            <v>0</v>
          </cell>
          <cell r="AC21">
            <v>2107</v>
          </cell>
          <cell r="AD21">
            <v>2500</v>
          </cell>
          <cell r="AF21">
            <v>42831</v>
          </cell>
          <cell r="AG21">
            <v>0</v>
          </cell>
        </row>
        <row r="22">
          <cell r="B22" t="str">
            <v>12-2</v>
          </cell>
          <cell r="C22" t="str">
            <v>Кс № 12</v>
          </cell>
          <cell r="D22" t="str">
            <v>ГЗУ-1</v>
          </cell>
          <cell r="E22" t="str">
            <v>Газлифт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>
            <v>2130</v>
          </cell>
          <cell r="AB22">
            <v>0</v>
          </cell>
          <cell r="AC22">
            <v>2130</v>
          </cell>
          <cell r="AD22">
            <v>2500</v>
          </cell>
          <cell r="AE22" t="str">
            <v>БД. Ожидание КРС</v>
          </cell>
          <cell r="AF22" t="str">
            <v>-</v>
          </cell>
          <cell r="AG22">
            <v>0</v>
          </cell>
        </row>
        <row r="23">
          <cell r="B23" t="str">
            <v>1033-2</v>
          </cell>
          <cell r="C23" t="str">
            <v>Кс № 1033</v>
          </cell>
          <cell r="D23" t="str">
            <v>ЗУ-1</v>
          </cell>
          <cell r="E23" t="str">
            <v>Фонтан</v>
          </cell>
          <cell r="F23">
            <v>600</v>
          </cell>
          <cell r="G23" t="str">
            <v>ГК70</v>
          </cell>
          <cell r="H23">
            <v>1200</v>
          </cell>
          <cell r="I23" t="str">
            <v>ГК50/3+3</v>
          </cell>
          <cell r="J23">
            <v>1730</v>
          </cell>
          <cell r="K23" t="str">
            <v>ЦКсОК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1740</v>
          </cell>
          <cell r="U23" t="str">
            <v>откр</v>
          </cell>
          <cell r="V23" t="str">
            <v>.+/-</v>
          </cell>
          <cell r="X23">
            <v>1790</v>
          </cell>
          <cell r="Z23">
            <v>1790</v>
          </cell>
          <cell r="AB23">
            <v>0</v>
          </cell>
          <cell r="AC23">
            <v>1790</v>
          </cell>
          <cell r="AD23">
            <v>1930</v>
          </cell>
          <cell r="AF23">
            <v>42836</v>
          </cell>
          <cell r="AG23" t="str">
            <v>авар-104м, отпечаток полумесяц 11.04.2017</v>
          </cell>
        </row>
        <row r="24">
          <cell r="B24">
            <v>1045</v>
          </cell>
          <cell r="C24" t="str">
            <v>Кс № 1045</v>
          </cell>
          <cell r="D24" t="str">
            <v>ЗУ-2</v>
          </cell>
          <cell r="E24" t="str">
            <v>Фонтан</v>
          </cell>
          <cell r="F24">
            <v>597</v>
          </cell>
          <cell r="G24" t="str">
            <v>ГП</v>
          </cell>
          <cell r="H24">
            <v>1197</v>
          </cell>
          <cell r="I24" t="str">
            <v>извекли</v>
          </cell>
          <cell r="J24">
            <v>1775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1887</v>
          </cell>
          <cell r="U24" t="str">
            <v>?</v>
          </cell>
          <cell r="V24" t="str">
            <v>.+/-</v>
          </cell>
          <cell r="X24">
            <v>1632</v>
          </cell>
          <cell r="Z24">
            <v>1632</v>
          </cell>
          <cell r="AB24">
            <v>0</v>
          </cell>
          <cell r="AC24">
            <v>1632</v>
          </cell>
          <cell r="AD24">
            <v>2630</v>
          </cell>
          <cell r="AF24">
            <v>43337</v>
          </cell>
          <cell r="AG24">
            <v>0</v>
          </cell>
        </row>
        <row r="25">
          <cell r="B25" t="str">
            <v>1034-2</v>
          </cell>
          <cell r="C25" t="str">
            <v>Кс № 1034</v>
          </cell>
          <cell r="D25" t="str">
            <v>ЗУ-2</v>
          </cell>
          <cell r="E25" t="str">
            <v>Фонтан</v>
          </cell>
          <cell r="F25">
            <v>600</v>
          </cell>
          <cell r="G25" t="str">
            <v>ГП</v>
          </cell>
          <cell r="H25">
            <v>1200</v>
          </cell>
          <cell r="I25" t="str">
            <v>ГП</v>
          </cell>
          <cell r="J25">
            <v>1690</v>
          </cell>
          <cell r="K25" t="str">
            <v>ИК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1700</v>
          </cell>
          <cell r="U25" t="str">
            <v>закрыт</v>
          </cell>
          <cell r="V25" t="str">
            <v>+</v>
          </cell>
          <cell r="X25">
            <v>1730</v>
          </cell>
          <cell r="Z25">
            <v>1730</v>
          </cell>
          <cell r="AB25">
            <v>0</v>
          </cell>
          <cell r="AC25">
            <v>1730</v>
          </cell>
          <cell r="AD25">
            <v>1920</v>
          </cell>
          <cell r="AF25">
            <v>42835</v>
          </cell>
          <cell r="AG25">
            <v>0</v>
          </cell>
        </row>
        <row r="26">
          <cell r="B26" t="str">
            <v>1046-1</v>
          </cell>
          <cell r="C26" t="str">
            <v>Кс № 1046</v>
          </cell>
          <cell r="D26" t="str">
            <v>ЗУ-2</v>
          </cell>
          <cell r="E26" t="str">
            <v>Фонтан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-</v>
          </cell>
          <cell r="X26">
            <v>2034</v>
          </cell>
          <cell r="Z26">
            <v>2034</v>
          </cell>
          <cell r="AB26">
            <v>0</v>
          </cell>
          <cell r="AC26">
            <v>2034</v>
          </cell>
          <cell r="AD26">
            <v>2500</v>
          </cell>
          <cell r="AF26">
            <v>42942</v>
          </cell>
          <cell r="AG26">
            <v>0</v>
          </cell>
        </row>
        <row r="27">
          <cell r="B27" t="str">
            <v>1034-3</v>
          </cell>
          <cell r="C27" t="str">
            <v>Кс № 1034</v>
          </cell>
          <cell r="D27" t="str">
            <v>ЗУ-2</v>
          </cell>
          <cell r="E27" t="str">
            <v>Фонтан</v>
          </cell>
          <cell r="F27">
            <v>505</v>
          </cell>
          <cell r="G27" t="str">
            <v>ГП</v>
          </cell>
          <cell r="H27">
            <v>905</v>
          </cell>
          <cell r="I27" t="str">
            <v>ГП</v>
          </cell>
          <cell r="J27">
            <v>1205</v>
          </cell>
          <cell r="K27" t="str">
            <v>ГП</v>
          </cell>
          <cell r="L27">
            <v>1395</v>
          </cell>
          <cell r="M27" t="str">
            <v>ГП</v>
          </cell>
          <cell r="N27">
            <v>1485</v>
          </cell>
          <cell r="O27" t="str">
            <v>ИК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1500</v>
          </cell>
          <cell r="U27" t="str">
            <v>закрыт</v>
          </cell>
          <cell r="V27" t="str">
            <v>+</v>
          </cell>
          <cell r="X27">
            <v>1615</v>
          </cell>
          <cell r="Z27">
            <v>1615</v>
          </cell>
          <cell r="AB27">
            <v>0</v>
          </cell>
          <cell r="AC27">
            <v>1615</v>
          </cell>
          <cell r="AD27">
            <v>2500</v>
          </cell>
          <cell r="AF27">
            <v>42828</v>
          </cell>
          <cell r="AG27">
            <v>0</v>
          </cell>
        </row>
        <row r="28">
          <cell r="B28" t="str">
            <v>1057-2</v>
          </cell>
          <cell r="C28" t="str">
            <v>Кс № 1057</v>
          </cell>
          <cell r="D28" t="str">
            <v>ЗУ-2</v>
          </cell>
          <cell r="E28" t="str">
            <v>Фонтан</v>
          </cell>
          <cell r="F28">
            <v>1692</v>
          </cell>
          <cell r="G28" t="str">
            <v>извл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1702</v>
          </cell>
          <cell r="U28" t="str">
            <v>откр</v>
          </cell>
          <cell r="V28" t="str">
            <v>+</v>
          </cell>
          <cell r="X28">
            <v>1735</v>
          </cell>
          <cell r="Z28">
            <v>1735</v>
          </cell>
          <cell r="AB28">
            <v>1717.19</v>
          </cell>
          <cell r="AC28">
            <v>1735</v>
          </cell>
          <cell r="AD28">
            <v>1940</v>
          </cell>
          <cell r="AF28" t="str">
            <v>-</v>
          </cell>
          <cell r="AG28">
            <v>0</v>
          </cell>
        </row>
        <row r="29">
          <cell r="B29">
            <v>1069</v>
          </cell>
          <cell r="C29" t="str">
            <v>Кс № 1069</v>
          </cell>
          <cell r="D29" t="str">
            <v>ЗУ-3</v>
          </cell>
          <cell r="E29" t="str">
            <v>Фонтан</v>
          </cell>
          <cell r="F29">
            <v>596</v>
          </cell>
          <cell r="G29" t="str">
            <v>ГП</v>
          </cell>
          <cell r="H29">
            <v>1201</v>
          </cell>
          <cell r="I29" t="str">
            <v>ГП</v>
          </cell>
          <cell r="J29">
            <v>1720</v>
          </cell>
          <cell r="K29" t="str">
            <v>ЦКсОК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1731</v>
          </cell>
          <cell r="U29" t="str">
            <v>закрыт</v>
          </cell>
          <cell r="V29" t="str">
            <v>+</v>
          </cell>
          <cell r="X29">
            <v>2370</v>
          </cell>
          <cell r="Z29">
            <v>2370</v>
          </cell>
          <cell r="AB29">
            <v>0</v>
          </cell>
          <cell r="AC29">
            <v>2370</v>
          </cell>
          <cell r="AD29">
            <v>2500</v>
          </cell>
          <cell r="AF29">
            <v>43135</v>
          </cell>
          <cell r="AG29">
            <v>0</v>
          </cell>
        </row>
        <row r="30">
          <cell r="B30" t="str">
            <v>1101-1</v>
          </cell>
          <cell r="C30" t="str">
            <v>К № 1</v>
          </cell>
          <cell r="D30" t="str">
            <v>ЗУ-3</v>
          </cell>
          <cell r="E30" t="str">
            <v>Фонтан</v>
          </cell>
          <cell r="F30">
            <v>605</v>
          </cell>
          <cell r="G30" t="str">
            <v>ГК65/2</v>
          </cell>
          <cell r="H30">
            <v>1206</v>
          </cell>
          <cell r="I30" t="str">
            <v>ГК45/3+3</v>
          </cell>
          <cell r="J30">
            <v>1779</v>
          </cell>
          <cell r="K30" t="str">
            <v>ЦКсОК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1790</v>
          </cell>
          <cell r="U30" t="str">
            <v>?</v>
          </cell>
          <cell r="V30" t="str">
            <v>+</v>
          </cell>
          <cell r="X30">
            <v>2075</v>
          </cell>
          <cell r="Z30">
            <v>2075</v>
          </cell>
          <cell r="AB30">
            <v>0</v>
          </cell>
          <cell r="AC30">
            <v>2075</v>
          </cell>
          <cell r="AD30" t="str">
            <v>1 ств 2600
2 ств 2550
3 ств 2500</v>
          </cell>
          <cell r="AF30">
            <v>42824</v>
          </cell>
          <cell r="AG30" t="str">
            <v>авар, 1780-оттиск постороннего предмета по печати  30.03.2017</v>
          </cell>
        </row>
        <row r="31">
          <cell r="B31" t="str">
            <v>1252-1</v>
          </cell>
          <cell r="C31" t="str">
            <v>К № 40-1</v>
          </cell>
          <cell r="D31" t="str">
            <v>ЗУ-3</v>
          </cell>
          <cell r="E31" t="str">
            <v>Фонтан</v>
          </cell>
          <cell r="F31">
            <v>600</v>
          </cell>
          <cell r="G31" t="str">
            <v>ГП</v>
          </cell>
          <cell r="H31">
            <v>1100</v>
          </cell>
          <cell r="I31" t="str">
            <v>ГП</v>
          </cell>
          <cell r="J31">
            <v>1470</v>
          </cell>
          <cell r="K31" t="str">
            <v>ГП</v>
          </cell>
          <cell r="L31">
            <v>1760</v>
          </cell>
          <cell r="M31" t="str">
            <v>ЦКсОК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1770</v>
          </cell>
          <cell r="U31" t="str">
            <v>закрыт</v>
          </cell>
          <cell r="V31" t="str">
            <v>+</v>
          </cell>
          <cell r="X31">
            <v>2110</v>
          </cell>
          <cell r="Z31">
            <v>2110</v>
          </cell>
          <cell r="AB31">
            <v>0</v>
          </cell>
          <cell r="AC31">
            <v>2110</v>
          </cell>
          <cell r="AD31">
            <v>2706</v>
          </cell>
          <cell r="AF31">
            <v>42814</v>
          </cell>
          <cell r="AG31">
            <v>0</v>
          </cell>
        </row>
        <row r="32">
          <cell r="B32">
            <v>1027</v>
          </cell>
          <cell r="C32" t="str">
            <v>Кс № 1027</v>
          </cell>
          <cell r="D32" t="str">
            <v>СРГ</v>
          </cell>
          <cell r="E32" t="str">
            <v>Фонтан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 t="str">
            <v>-</v>
          </cell>
          <cell r="X32">
            <v>2347</v>
          </cell>
          <cell r="Z32">
            <v>2347</v>
          </cell>
          <cell r="AB32">
            <v>0</v>
          </cell>
          <cell r="AC32">
            <v>2347</v>
          </cell>
          <cell r="AD32">
            <v>2400</v>
          </cell>
          <cell r="AF32" t="str">
            <v>-</v>
          </cell>
          <cell r="AG32">
            <v>0</v>
          </cell>
        </row>
        <row r="33">
          <cell r="B33">
            <v>1059</v>
          </cell>
          <cell r="C33" t="str">
            <v>Кс № 1059</v>
          </cell>
          <cell r="D33" t="str">
            <v>СРГ</v>
          </cell>
          <cell r="E33" t="str">
            <v>Фонтан</v>
          </cell>
          <cell r="F33">
            <v>1350</v>
          </cell>
          <cell r="G33" t="str">
            <v>ГП</v>
          </cell>
          <cell r="H33">
            <v>1750</v>
          </cell>
          <cell r="I33" t="str">
            <v>ГП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1760</v>
          </cell>
          <cell r="U33" t="str">
            <v>П.Н. 2,31"</v>
          </cell>
          <cell r="V33" t="str">
            <v>+</v>
          </cell>
          <cell r="X33">
            <v>1950</v>
          </cell>
          <cell r="Z33">
            <v>1950</v>
          </cell>
          <cell r="AB33">
            <v>0</v>
          </cell>
          <cell r="AC33">
            <v>1950</v>
          </cell>
          <cell r="AD33">
            <v>2400</v>
          </cell>
          <cell r="AF33">
            <v>43247</v>
          </cell>
          <cell r="AG33">
            <v>0</v>
          </cell>
        </row>
        <row r="34">
          <cell r="B34" t="str">
            <v>1027-1</v>
          </cell>
          <cell r="C34" t="str">
            <v>Кс № 1027</v>
          </cell>
          <cell r="D34" t="str">
            <v>СРГ</v>
          </cell>
          <cell r="E34" t="str">
            <v>Фонтан</v>
          </cell>
          <cell r="F34">
            <v>598</v>
          </cell>
          <cell r="G34">
            <v>0</v>
          </cell>
          <cell r="H34">
            <v>1202</v>
          </cell>
          <cell r="I34">
            <v>0</v>
          </cell>
          <cell r="J34">
            <v>1739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1751</v>
          </cell>
          <cell r="U34" t="str">
            <v>закр</v>
          </cell>
          <cell r="V34" t="str">
            <v>-</v>
          </cell>
          <cell r="X34">
            <v>2473</v>
          </cell>
          <cell r="Z34">
            <v>2473</v>
          </cell>
          <cell r="AB34">
            <v>0</v>
          </cell>
          <cell r="AC34">
            <v>2473</v>
          </cell>
          <cell r="AD34">
            <v>2500</v>
          </cell>
          <cell r="AF34" t="str">
            <v>-</v>
          </cell>
          <cell r="AG34">
            <v>0</v>
          </cell>
        </row>
        <row r="35">
          <cell r="B35" t="str">
            <v>1027-2</v>
          </cell>
          <cell r="C35" t="str">
            <v>Кс № 1027</v>
          </cell>
          <cell r="D35" t="str">
            <v>СРГ</v>
          </cell>
          <cell r="E35" t="str">
            <v>Фонтан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-</v>
          </cell>
          <cell r="X35">
            <v>1790</v>
          </cell>
          <cell r="Z35">
            <v>1790</v>
          </cell>
          <cell r="AB35">
            <v>0</v>
          </cell>
          <cell r="AC35">
            <v>1790</v>
          </cell>
          <cell r="AD35" t="str">
            <v>1 ств 2446
2 ств 2401</v>
          </cell>
          <cell r="AF35" t="str">
            <v>-</v>
          </cell>
          <cell r="AG35">
            <v>0</v>
          </cell>
        </row>
        <row r="36">
          <cell r="B36" t="str">
            <v>1059-2</v>
          </cell>
          <cell r="C36" t="str">
            <v>Кс № 1059</v>
          </cell>
          <cell r="D36" t="str">
            <v>СРГ</v>
          </cell>
          <cell r="E36" t="str">
            <v>Фонтан</v>
          </cell>
          <cell r="F36">
            <v>600</v>
          </cell>
          <cell r="G36" t="str">
            <v>ГК80/1,5</v>
          </cell>
          <cell r="H36">
            <v>1200</v>
          </cell>
          <cell r="I36" t="str">
            <v>ГК60/3</v>
          </cell>
          <cell r="J36">
            <v>1750</v>
          </cell>
          <cell r="K36" t="str">
            <v>ЦКсОК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1760</v>
          </cell>
          <cell r="U36" t="str">
            <v>закрыт?</v>
          </cell>
          <cell r="V36" t="str">
            <v>+</v>
          </cell>
          <cell r="X36">
            <v>1832</v>
          </cell>
          <cell r="Z36">
            <v>1832</v>
          </cell>
          <cell r="AB36">
            <v>0</v>
          </cell>
          <cell r="AC36">
            <v>1832</v>
          </cell>
          <cell r="AD36">
            <v>2451</v>
          </cell>
          <cell r="AF36">
            <v>43170</v>
          </cell>
          <cell r="AG36">
            <v>0</v>
          </cell>
        </row>
        <row r="37">
          <cell r="B37" t="str">
            <v>1061-3</v>
          </cell>
          <cell r="C37" t="str">
            <v>Кс № 1061</v>
          </cell>
          <cell r="D37" t="str">
            <v>СРГ</v>
          </cell>
          <cell r="E37" t="str">
            <v>Фонтан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-</v>
          </cell>
          <cell r="X37">
            <v>2342</v>
          </cell>
          <cell r="Z37">
            <v>2342</v>
          </cell>
          <cell r="AB37">
            <v>0</v>
          </cell>
          <cell r="AC37">
            <v>2342</v>
          </cell>
          <cell r="AD37">
            <v>2380</v>
          </cell>
          <cell r="AF37" t="str">
            <v>-</v>
          </cell>
          <cell r="AG37">
            <v>0</v>
          </cell>
        </row>
        <row r="38">
          <cell r="B38" t="str">
            <v>1070-2</v>
          </cell>
          <cell r="C38" t="str">
            <v>Кс № 1070</v>
          </cell>
          <cell r="D38" t="str">
            <v>СРГ</v>
          </cell>
          <cell r="E38" t="str">
            <v>Фонтан</v>
          </cell>
          <cell r="F38">
            <v>600</v>
          </cell>
          <cell r="G38" t="str">
            <v>ГК</v>
          </cell>
          <cell r="H38">
            <v>1200</v>
          </cell>
          <cell r="I38" t="str">
            <v>ГК</v>
          </cell>
          <cell r="J38">
            <v>1780</v>
          </cell>
          <cell r="K38" t="str">
            <v>ЦКсОК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1790</v>
          </cell>
          <cell r="U38" t="str">
            <v>закрыт</v>
          </cell>
          <cell r="V38" t="str">
            <v>-</v>
          </cell>
          <cell r="X38">
            <v>1820</v>
          </cell>
          <cell r="Z38">
            <v>1820</v>
          </cell>
          <cell r="AB38">
            <v>0</v>
          </cell>
          <cell r="AC38">
            <v>1820</v>
          </cell>
          <cell r="AD38">
            <v>2400</v>
          </cell>
          <cell r="AF38">
            <v>43063</v>
          </cell>
          <cell r="AG38" t="str">
            <v xml:space="preserve">Авар. На гл. 1790м - Шарошка от фрезы ООО "ОТК" </v>
          </cell>
        </row>
        <row r="39">
          <cell r="B39" t="str">
            <v>62-1</v>
          </cell>
          <cell r="C39" t="str">
            <v>Кс № 62</v>
          </cell>
          <cell r="D39" t="str">
            <v>СРГ</v>
          </cell>
          <cell r="E39" t="str">
            <v>Фонтан</v>
          </cell>
          <cell r="F39">
            <v>595</v>
          </cell>
          <cell r="G39" t="str">
            <v>ГП</v>
          </cell>
          <cell r="H39">
            <v>1193</v>
          </cell>
          <cell r="I39" t="str">
            <v>ГП</v>
          </cell>
          <cell r="J39">
            <v>1730</v>
          </cell>
          <cell r="K39" t="str">
            <v>ЦКсОК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1741</v>
          </cell>
          <cell r="U39" t="str">
            <v>закрыт</v>
          </cell>
          <cell r="V39" t="str">
            <v>+</v>
          </cell>
          <cell r="X39">
            <v>2419</v>
          </cell>
          <cell r="Z39">
            <v>2419</v>
          </cell>
          <cell r="AB39">
            <v>0</v>
          </cell>
          <cell r="AC39">
            <v>2419</v>
          </cell>
          <cell r="AD39">
            <v>2500</v>
          </cell>
          <cell r="AF39">
            <v>42849</v>
          </cell>
          <cell r="AG39">
            <v>0</v>
          </cell>
        </row>
        <row r="40">
          <cell r="B40" t="str">
            <v>13-3</v>
          </cell>
          <cell r="C40" t="str">
            <v>Кс № 13</v>
          </cell>
          <cell r="D40" t="str">
            <v>ГЗУ-3</v>
          </cell>
          <cell r="E40" t="str">
            <v>Газлифт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X40">
            <v>2008</v>
          </cell>
          <cell r="AB40">
            <v>1813</v>
          </cell>
          <cell r="AC40">
            <v>2008</v>
          </cell>
          <cell r="AD40">
            <v>2500</v>
          </cell>
          <cell r="AE40" t="str">
            <v xml:space="preserve">БД. </v>
          </cell>
          <cell r="AF40" t="str">
            <v>-</v>
          </cell>
          <cell r="AG40">
            <v>0</v>
          </cell>
        </row>
        <row r="41">
          <cell r="B41" t="str">
            <v>12р</v>
          </cell>
          <cell r="C41" t="str">
            <v>б/к</v>
          </cell>
          <cell r="D41" t="str">
            <v>П-Т</v>
          </cell>
          <cell r="E41" t="str">
            <v>БД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-</v>
          </cell>
          <cell r="X41" t="e">
            <v>#N/A</v>
          </cell>
          <cell r="Z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F41" t="str">
            <v>-</v>
          </cell>
          <cell r="AG41">
            <v>0</v>
          </cell>
        </row>
        <row r="42">
          <cell r="B42" t="str">
            <v>11-1</v>
          </cell>
          <cell r="C42" t="str">
            <v>б/к</v>
          </cell>
          <cell r="D42" t="str">
            <v>ГЗУ-4</v>
          </cell>
          <cell r="E42" t="str">
            <v>БД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-</v>
          </cell>
          <cell r="X42" t="e">
            <v>#N/A</v>
          </cell>
          <cell r="Z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F42" t="str">
            <v>-</v>
          </cell>
          <cell r="AG42">
            <v>0</v>
          </cell>
        </row>
        <row r="43">
          <cell r="B43" t="str">
            <v>1084-2</v>
          </cell>
          <cell r="C43" t="str">
            <v>Кс № 1084</v>
          </cell>
          <cell r="D43" t="str">
            <v>БГ-5</v>
          </cell>
          <cell r="E43" t="str">
            <v>ППД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1735</v>
          </cell>
          <cell r="U43" t="str">
            <v>закрыт</v>
          </cell>
          <cell r="V43" t="str">
            <v>+</v>
          </cell>
          <cell r="X43">
            <v>1900</v>
          </cell>
          <cell r="Z43">
            <v>1750</v>
          </cell>
          <cell r="AC43">
            <v>1900</v>
          </cell>
          <cell r="AD43">
            <v>2500</v>
          </cell>
          <cell r="AF43">
            <v>42940</v>
          </cell>
          <cell r="AG43">
            <v>0</v>
          </cell>
        </row>
        <row r="44">
          <cell r="B44">
            <v>163</v>
          </cell>
          <cell r="C44" t="str">
            <v>б/к</v>
          </cell>
          <cell r="D44" t="str">
            <v>БГ-20</v>
          </cell>
          <cell r="E44" t="str">
            <v>ППД</v>
          </cell>
          <cell r="F44">
            <v>850</v>
          </cell>
          <cell r="G44" t="str">
            <v>ГП</v>
          </cell>
          <cell r="H44">
            <v>1300</v>
          </cell>
          <cell r="I44" t="str">
            <v>ГП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1797</v>
          </cell>
          <cell r="U44" t="str">
            <v>закрыт+</v>
          </cell>
          <cell r="V44" t="str">
            <v>+</v>
          </cell>
          <cell r="X44">
            <v>2050</v>
          </cell>
          <cell r="Z44">
            <v>1800</v>
          </cell>
          <cell r="AC44">
            <v>2050</v>
          </cell>
          <cell r="AD44">
            <v>2350</v>
          </cell>
          <cell r="AF44">
            <v>41218</v>
          </cell>
          <cell r="AG44">
            <v>0</v>
          </cell>
        </row>
        <row r="45">
          <cell r="B45" t="str">
            <v>155тг</v>
          </cell>
          <cell r="C45" t="str">
            <v>б/к</v>
          </cell>
          <cell r="D45" t="str">
            <v>БГ-20</v>
          </cell>
          <cell r="E45" t="str">
            <v>ППД</v>
          </cell>
          <cell r="F45">
            <v>794</v>
          </cell>
          <cell r="G45" t="str">
            <v>ГП</v>
          </cell>
          <cell r="H45">
            <v>1403</v>
          </cell>
          <cell r="I45" t="str">
            <v>ГК85/2</v>
          </cell>
          <cell r="J45">
            <v>1849</v>
          </cell>
          <cell r="K45" t="str">
            <v>ЦКсОК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1860</v>
          </cell>
          <cell r="U45" t="str">
            <v>?</v>
          </cell>
          <cell r="V45" t="str">
            <v>+</v>
          </cell>
          <cell r="X45">
            <v>2019</v>
          </cell>
          <cell r="Z45">
            <v>1862.1</v>
          </cell>
          <cell r="AC45">
            <v>2019</v>
          </cell>
          <cell r="AD45">
            <v>2418</v>
          </cell>
          <cell r="AF45">
            <v>43286</v>
          </cell>
          <cell r="AG45">
            <v>0</v>
          </cell>
        </row>
        <row r="46">
          <cell r="B46" t="str">
            <v>27-1</v>
          </cell>
          <cell r="C46" t="str">
            <v>б/к</v>
          </cell>
          <cell r="D46" t="str">
            <v>БГ-29</v>
          </cell>
          <cell r="E46" t="str">
            <v>ППД</v>
          </cell>
          <cell r="F46">
            <v>795</v>
          </cell>
          <cell r="G46" t="str">
            <v>ГП</v>
          </cell>
          <cell r="H46">
            <v>1395</v>
          </cell>
          <cell r="I46" t="str">
            <v>ГП</v>
          </cell>
          <cell r="J46">
            <v>1850</v>
          </cell>
          <cell r="K46" t="str">
            <v>ГП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 t="str">
            <v>-</v>
          </cell>
          <cell r="U46" t="str">
            <v>-</v>
          </cell>
          <cell r="V46" t="str">
            <v>+</v>
          </cell>
          <cell r="X46">
            <v>2256</v>
          </cell>
          <cell r="Z46">
            <v>1867</v>
          </cell>
          <cell r="AC46">
            <v>2256</v>
          </cell>
          <cell r="AD46">
            <v>2428</v>
          </cell>
          <cell r="AF46" t="str">
            <v>-</v>
          </cell>
          <cell r="AG46">
            <v>0</v>
          </cell>
        </row>
        <row r="47">
          <cell r="B47" t="str">
            <v>3-1</v>
          </cell>
          <cell r="C47" t="str">
            <v>Кс № 3</v>
          </cell>
          <cell r="D47" t="str">
            <v>ГЗУ-3</v>
          </cell>
          <cell r="E47" t="str">
            <v>Газлифт</v>
          </cell>
          <cell r="F47">
            <v>600</v>
          </cell>
          <cell r="G47" t="str">
            <v>ГК82/1,5</v>
          </cell>
          <cell r="H47">
            <v>1200</v>
          </cell>
          <cell r="I47" t="str">
            <v>ГК80/2,5</v>
          </cell>
          <cell r="J47">
            <v>1748</v>
          </cell>
          <cell r="K47" t="str">
            <v>ЦКсОК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1758</v>
          </cell>
          <cell r="U47" t="str">
            <v>закр</v>
          </cell>
          <cell r="X47">
            <v>2181</v>
          </cell>
          <cell r="AB47">
            <v>0</v>
          </cell>
          <cell r="AC47">
            <v>2181</v>
          </cell>
          <cell r="AD47">
            <v>2437</v>
          </cell>
          <cell r="AE47" t="str">
            <v xml:space="preserve">БД. </v>
          </cell>
          <cell r="AF47" t="str">
            <v>-</v>
          </cell>
          <cell r="AG47">
            <v>0</v>
          </cell>
        </row>
        <row r="48">
          <cell r="B48">
            <v>157</v>
          </cell>
          <cell r="C48" t="str">
            <v>б/к</v>
          </cell>
          <cell r="D48" t="str">
            <v>ГЗУ-4</v>
          </cell>
          <cell r="E48" t="str">
            <v>Газлифт</v>
          </cell>
          <cell r="F48">
            <v>380</v>
          </cell>
          <cell r="G48" t="str">
            <v>ГП</v>
          </cell>
          <cell r="H48">
            <v>725</v>
          </cell>
          <cell r="I48" t="str">
            <v>ГК60/2</v>
          </cell>
          <cell r="J48">
            <v>1050</v>
          </cell>
          <cell r="K48" t="str">
            <v>ГК60/3</v>
          </cell>
          <cell r="L48">
            <v>1355</v>
          </cell>
          <cell r="M48" t="str">
            <v>ЦКсОК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1580</v>
          </cell>
          <cell r="U48">
            <v>0</v>
          </cell>
          <cell r="X48">
            <v>1630</v>
          </cell>
          <cell r="AB48">
            <v>0</v>
          </cell>
          <cell r="AC48">
            <v>1630</v>
          </cell>
          <cell r="AD48">
            <v>2487</v>
          </cell>
          <cell r="AF48" t="str">
            <v>-</v>
          </cell>
          <cell r="AG48">
            <v>0</v>
          </cell>
        </row>
        <row r="49">
          <cell r="B49" t="str">
            <v>47р</v>
          </cell>
          <cell r="C49" t="str">
            <v>б/к</v>
          </cell>
          <cell r="D49" t="str">
            <v>ГЗУ-7</v>
          </cell>
          <cell r="E49" t="str">
            <v>Газлифт</v>
          </cell>
          <cell r="F49">
            <v>600</v>
          </cell>
          <cell r="G49" t="str">
            <v>ГП</v>
          </cell>
          <cell r="H49">
            <v>1200</v>
          </cell>
          <cell r="I49" t="str">
            <v>ГК79/2</v>
          </cell>
          <cell r="J49">
            <v>1761</v>
          </cell>
          <cell r="K49" t="str">
            <v>ЦКсОК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1800</v>
          </cell>
          <cell r="U49" t="str">
            <v>закрыт</v>
          </cell>
          <cell r="X49">
            <v>2070</v>
          </cell>
          <cell r="AB49">
            <v>0</v>
          </cell>
          <cell r="AC49">
            <v>2070</v>
          </cell>
          <cell r="AD49">
            <v>2464</v>
          </cell>
          <cell r="AE49" t="str">
            <v>БД</v>
          </cell>
          <cell r="AG49">
            <v>0</v>
          </cell>
        </row>
        <row r="50">
          <cell r="B50" t="str">
            <v>105-2</v>
          </cell>
          <cell r="C50" t="str">
            <v>Кс № 105</v>
          </cell>
          <cell r="D50" t="str">
            <v>ГЗУ-9</v>
          </cell>
          <cell r="E50" t="str">
            <v>Газлифт</v>
          </cell>
          <cell r="F50">
            <v>850</v>
          </cell>
          <cell r="G50" t="str">
            <v>ГК 70/2</v>
          </cell>
          <cell r="H50">
            <v>1300</v>
          </cell>
          <cell r="I50" t="str">
            <v>ГК 60/2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1835</v>
          </cell>
          <cell r="U50" t="str">
            <v>открыт</v>
          </cell>
          <cell r="X50">
            <v>1848</v>
          </cell>
          <cell r="AB50">
            <v>0</v>
          </cell>
          <cell r="AC50">
            <v>1848</v>
          </cell>
          <cell r="AD50">
            <v>2683</v>
          </cell>
          <cell r="AF50" t="str">
            <v>-</v>
          </cell>
          <cell r="AG50">
            <v>0</v>
          </cell>
        </row>
        <row r="51">
          <cell r="B51" t="str">
            <v>95-1</v>
          </cell>
          <cell r="C51" t="str">
            <v>Кс № 95</v>
          </cell>
          <cell r="D51" t="str">
            <v>ГЗУ-9</v>
          </cell>
          <cell r="E51" t="str">
            <v>Газлифт</v>
          </cell>
          <cell r="F51">
            <v>794</v>
          </cell>
          <cell r="G51" t="str">
            <v>ГП</v>
          </cell>
          <cell r="H51">
            <v>1392</v>
          </cell>
          <cell r="I51" t="str">
            <v>ГК 65 /2</v>
          </cell>
          <cell r="J51">
            <v>1845</v>
          </cell>
          <cell r="K51" t="str">
            <v>ЦКсОК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1855</v>
          </cell>
          <cell r="U51" t="str">
            <v>закрыт</v>
          </cell>
          <cell r="X51">
            <v>2366</v>
          </cell>
          <cell r="AB51">
            <v>0</v>
          </cell>
          <cell r="AC51">
            <v>2366</v>
          </cell>
          <cell r="AD51">
            <v>2479</v>
          </cell>
          <cell r="AF51" t="str">
            <v>-</v>
          </cell>
          <cell r="AG51">
            <v>0</v>
          </cell>
        </row>
        <row r="52">
          <cell r="B52">
            <v>1046</v>
          </cell>
          <cell r="C52" t="str">
            <v>Кс № 1046</v>
          </cell>
          <cell r="D52" t="str">
            <v>ЗУ-2</v>
          </cell>
          <cell r="E52" t="str">
            <v>Газлифт</v>
          </cell>
          <cell r="F52">
            <v>600</v>
          </cell>
          <cell r="G52" t="str">
            <v xml:space="preserve"> ГК88/3 </v>
          </cell>
          <cell r="H52">
            <v>1200</v>
          </cell>
          <cell r="I52" t="str">
            <v>ГК90/3</v>
          </cell>
          <cell r="J52">
            <v>1695</v>
          </cell>
          <cell r="K52" t="str">
            <v>ЦКсОК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1705</v>
          </cell>
          <cell r="U52" t="str">
            <v>закрыт+</v>
          </cell>
          <cell r="X52">
            <v>1726.07</v>
          </cell>
          <cell r="AB52">
            <v>1715.45</v>
          </cell>
          <cell r="AC52">
            <v>1726.07</v>
          </cell>
          <cell r="AD52">
            <v>2282</v>
          </cell>
          <cell r="AF52">
            <v>43261</v>
          </cell>
          <cell r="AG52">
            <v>0</v>
          </cell>
        </row>
        <row r="53">
          <cell r="B53">
            <v>1078</v>
          </cell>
          <cell r="C53" t="str">
            <v>Кс № 1078</v>
          </cell>
          <cell r="D53" t="str">
            <v>ЗУ-4</v>
          </cell>
          <cell r="E53" t="str">
            <v>Газлифт</v>
          </cell>
          <cell r="F53">
            <v>600</v>
          </cell>
          <cell r="G53" t="str">
            <v xml:space="preserve"> ГП</v>
          </cell>
          <cell r="H53">
            <v>1200</v>
          </cell>
          <cell r="I53" t="str">
            <v>ГК 90/4</v>
          </cell>
          <cell r="J53">
            <v>1790</v>
          </cell>
          <cell r="K53" t="str">
            <v>ЦКсОК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1800</v>
          </cell>
          <cell r="U53" t="str">
            <v>откр/откр</v>
          </cell>
          <cell r="X53">
            <v>1850</v>
          </cell>
          <cell r="AB53">
            <v>0</v>
          </cell>
          <cell r="AC53">
            <v>1850</v>
          </cell>
          <cell r="AD53">
            <v>2027</v>
          </cell>
          <cell r="AE53" t="str">
            <v>БД</v>
          </cell>
          <cell r="AF53">
            <v>43032</v>
          </cell>
          <cell r="AG53">
            <v>0</v>
          </cell>
        </row>
        <row r="54">
          <cell r="B54" t="str">
            <v>1100-1</v>
          </cell>
          <cell r="C54" t="str">
            <v>б/к</v>
          </cell>
          <cell r="D54" t="str">
            <v>ЗУ-5</v>
          </cell>
          <cell r="E54" t="str">
            <v>Газлифт</v>
          </cell>
          <cell r="F54">
            <v>600</v>
          </cell>
          <cell r="G54" t="str">
            <v>ГП</v>
          </cell>
          <cell r="H54">
            <v>1200</v>
          </cell>
          <cell r="I54" t="str">
            <v>ГП (авар)</v>
          </cell>
          <cell r="J54">
            <v>1460</v>
          </cell>
          <cell r="K54" t="str">
            <v>ЦКсОК(4)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1470</v>
          </cell>
          <cell r="U54" t="str">
            <v>закр</v>
          </cell>
          <cell r="X54">
            <v>2152</v>
          </cell>
          <cell r="AB54">
            <v>0</v>
          </cell>
          <cell r="AC54">
            <v>2152</v>
          </cell>
          <cell r="AD54">
            <v>2957</v>
          </cell>
          <cell r="AF54">
            <v>42898</v>
          </cell>
          <cell r="AG54" t="str">
            <v>ВНР, после ОПЗ, авар клапан 1200м, неизвлекаемый от 12.06.2017</v>
          </cell>
        </row>
        <row r="55">
          <cell r="B55" t="str">
            <v>1099-1</v>
          </cell>
          <cell r="C55" t="str">
            <v>Кс № 1099</v>
          </cell>
          <cell r="D55" t="str">
            <v>ЗУ-5</v>
          </cell>
          <cell r="E55" t="str">
            <v>Газлифт</v>
          </cell>
          <cell r="F55">
            <v>600</v>
          </cell>
          <cell r="G55" t="str">
            <v>ГП</v>
          </cell>
          <cell r="H55">
            <v>1200</v>
          </cell>
          <cell r="I55" t="str">
            <v>ГК</v>
          </cell>
          <cell r="J55">
            <v>1755</v>
          </cell>
          <cell r="K55" t="str">
            <v>ЦКсОК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1765</v>
          </cell>
          <cell r="U55" t="str">
            <v>откр</v>
          </cell>
          <cell r="X55">
            <v>1993</v>
          </cell>
          <cell r="AB55">
            <v>0</v>
          </cell>
          <cell r="AC55">
            <v>1993</v>
          </cell>
          <cell r="AD55">
            <v>2500</v>
          </cell>
          <cell r="AE55" t="str">
            <v>БД</v>
          </cell>
          <cell r="AF55" t="str">
            <v>-</v>
          </cell>
          <cell r="AG55">
            <v>0</v>
          </cell>
        </row>
        <row r="56">
          <cell r="B56" t="str">
            <v>1052-1</v>
          </cell>
          <cell r="C56" t="str">
            <v>Кс № 1052</v>
          </cell>
          <cell r="D56" t="str">
            <v>ЗУ-8</v>
          </cell>
          <cell r="E56" t="str">
            <v>Газлифт</v>
          </cell>
          <cell r="F56">
            <v>583</v>
          </cell>
          <cell r="G56" t="str">
            <v>ГП</v>
          </cell>
          <cell r="H56">
            <v>1187</v>
          </cell>
          <cell r="I56" t="str">
            <v>ГК 76/3</v>
          </cell>
          <cell r="J56">
            <v>1739</v>
          </cell>
          <cell r="K56" t="str">
            <v>ЦКсОК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1751</v>
          </cell>
          <cell r="U56" t="str">
            <v>открыт</v>
          </cell>
          <cell r="X56">
            <v>2071</v>
          </cell>
          <cell r="AB56">
            <v>0</v>
          </cell>
          <cell r="AC56">
            <v>2071</v>
          </cell>
          <cell r="AD56">
            <v>2498</v>
          </cell>
          <cell r="AF56" t="str">
            <v>-</v>
          </cell>
          <cell r="AG56">
            <v>0</v>
          </cell>
        </row>
        <row r="57">
          <cell r="B57" t="str">
            <v>1130-2</v>
          </cell>
          <cell r="C57" t="str">
            <v>К № 55</v>
          </cell>
          <cell r="D57" t="str">
            <v>К-1</v>
          </cell>
          <cell r="E57" t="str">
            <v>Газлифт</v>
          </cell>
          <cell r="F57">
            <v>480</v>
          </cell>
          <cell r="G57" t="str">
            <v>ГП</v>
          </cell>
          <cell r="H57">
            <v>880</v>
          </cell>
          <cell r="I57" t="str">
            <v>ГК 76/3</v>
          </cell>
          <cell r="J57">
            <v>1530</v>
          </cell>
          <cell r="K57" t="str">
            <v>ГК77/3</v>
          </cell>
          <cell r="L57">
            <v>1730</v>
          </cell>
          <cell r="M57" t="str">
            <v>ГК 76/3</v>
          </cell>
          <cell r="N57">
            <v>2000</v>
          </cell>
          <cell r="O57" t="str">
            <v>ЦКсОК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 t="str">
            <v>-</v>
          </cell>
          <cell r="U57" t="str">
            <v>-</v>
          </cell>
          <cell r="X57">
            <v>2153</v>
          </cell>
          <cell r="AB57">
            <v>0</v>
          </cell>
          <cell r="AC57">
            <v>2153</v>
          </cell>
          <cell r="AD57" t="str">
            <v>1 ств 2577
2 ств 2824
3 ств 3100</v>
          </cell>
          <cell r="AG57">
            <v>0</v>
          </cell>
        </row>
        <row r="58">
          <cell r="B58">
            <v>1385</v>
          </cell>
          <cell r="C58" t="str">
            <v>К № 40</v>
          </cell>
          <cell r="D58" t="str">
            <v>П-Т</v>
          </cell>
          <cell r="E58" t="str">
            <v>Газлифт</v>
          </cell>
          <cell r="F58">
            <v>665</v>
          </cell>
          <cell r="G58" t="str">
            <v>ГК84/3</v>
          </cell>
          <cell r="H58">
            <v>1045</v>
          </cell>
          <cell r="I58" t="str">
            <v>ГК85/3</v>
          </cell>
          <cell r="J58">
            <v>1375</v>
          </cell>
          <cell r="K58" t="str">
            <v>ГК87/3</v>
          </cell>
          <cell r="L58">
            <v>1660</v>
          </cell>
          <cell r="M58" t="str">
            <v>ЦКсОК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1730</v>
          </cell>
          <cell r="U58" t="str">
            <v>закр</v>
          </cell>
          <cell r="X58">
            <v>2570</v>
          </cell>
          <cell r="AB58">
            <v>0</v>
          </cell>
          <cell r="AC58">
            <v>2570</v>
          </cell>
          <cell r="AD58">
            <v>3280</v>
          </cell>
          <cell r="AG58">
            <v>0</v>
          </cell>
        </row>
        <row r="59">
          <cell r="B59" t="str">
            <v>1113-1</v>
          </cell>
          <cell r="C59" t="str">
            <v>К № 12</v>
          </cell>
          <cell r="D59" t="str">
            <v>К-12</v>
          </cell>
          <cell r="E59" t="str">
            <v>Газлифт</v>
          </cell>
          <cell r="F59">
            <v>300</v>
          </cell>
          <cell r="G59" t="str">
            <v>ГП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1810</v>
          </cell>
          <cell r="U59" t="str">
            <v>закр</v>
          </cell>
          <cell r="X59">
            <v>1974</v>
          </cell>
          <cell r="AB59">
            <v>0</v>
          </cell>
          <cell r="AC59">
            <v>1974</v>
          </cell>
          <cell r="AD59">
            <v>2730</v>
          </cell>
          <cell r="AE59" t="str">
            <v>БД.ожидание ЗБС</v>
          </cell>
          <cell r="AF59" t="str">
            <v>-</v>
          </cell>
          <cell r="AG59">
            <v>0</v>
          </cell>
        </row>
        <row r="60">
          <cell r="B60" t="str">
            <v>1136-1</v>
          </cell>
          <cell r="C60" t="str">
            <v>К № 14</v>
          </cell>
          <cell r="D60" t="str">
            <v>К-14</v>
          </cell>
          <cell r="E60" t="str">
            <v>Газлифт</v>
          </cell>
          <cell r="F60">
            <v>550</v>
          </cell>
          <cell r="G60" t="str">
            <v>-</v>
          </cell>
          <cell r="H60">
            <v>1040</v>
          </cell>
          <cell r="I60" t="str">
            <v>-</v>
          </cell>
          <cell r="J60">
            <v>1445</v>
          </cell>
          <cell r="K60" t="str">
            <v>-</v>
          </cell>
          <cell r="L60">
            <v>1755</v>
          </cell>
          <cell r="M60" t="str">
            <v>-</v>
          </cell>
          <cell r="N60">
            <v>1925</v>
          </cell>
          <cell r="O60" t="str">
            <v>-</v>
          </cell>
          <cell r="R60">
            <v>0</v>
          </cell>
          <cell r="S60">
            <v>0</v>
          </cell>
          <cell r="T60">
            <v>1935</v>
          </cell>
          <cell r="U60" t="str">
            <v>-</v>
          </cell>
          <cell r="X60">
            <v>1989</v>
          </cell>
          <cell r="AB60">
            <v>0</v>
          </cell>
          <cell r="AC60">
            <v>1989</v>
          </cell>
          <cell r="AD60">
            <v>2770</v>
          </cell>
          <cell r="AF60" t="str">
            <v>-</v>
          </cell>
          <cell r="AG60">
            <v>0</v>
          </cell>
        </row>
        <row r="61">
          <cell r="B61" t="str">
            <v>20-3</v>
          </cell>
          <cell r="C61" t="str">
            <v>Кс № 20</v>
          </cell>
          <cell r="D61" t="str">
            <v>БГ-2.1</v>
          </cell>
          <cell r="E61" t="str">
            <v>ППД</v>
          </cell>
          <cell r="F61">
            <v>480</v>
          </cell>
          <cell r="G61" t="str">
            <v>ГК82(1,5)</v>
          </cell>
          <cell r="H61">
            <v>870</v>
          </cell>
          <cell r="I61" t="str">
            <v>ГК83(1,5)</v>
          </cell>
          <cell r="J61">
            <v>1200</v>
          </cell>
          <cell r="K61" t="str">
            <v>ГК80(2)</v>
          </cell>
          <cell r="L61">
            <v>1460</v>
          </cell>
          <cell r="M61" t="str">
            <v>ГК78(3)</v>
          </cell>
          <cell r="N61">
            <v>1690</v>
          </cell>
          <cell r="O61" t="str">
            <v>ЦКсОК(3+3)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1815</v>
          </cell>
          <cell r="U61" t="str">
            <v>закрыт+</v>
          </cell>
          <cell r="V61" t="str">
            <v>+</v>
          </cell>
          <cell r="X61">
            <v>2350</v>
          </cell>
          <cell r="Z61">
            <v>1819</v>
          </cell>
          <cell r="AC61">
            <v>2350</v>
          </cell>
          <cell r="AD61">
            <v>2462</v>
          </cell>
          <cell r="AF61">
            <v>43070</v>
          </cell>
          <cell r="AG61">
            <v>0</v>
          </cell>
        </row>
        <row r="62">
          <cell r="B62" t="str">
            <v>30-1</v>
          </cell>
          <cell r="C62" t="str">
            <v>Кс № 30</v>
          </cell>
          <cell r="D62" t="str">
            <v>ГЗУ-2</v>
          </cell>
          <cell r="E62" t="str">
            <v>ППД</v>
          </cell>
          <cell r="F62">
            <v>300</v>
          </cell>
          <cell r="G62" t="str">
            <v>ГП (-)</v>
          </cell>
          <cell r="H62">
            <v>1560</v>
          </cell>
          <cell r="I62" t="str">
            <v>извлечен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 t="str">
            <v>-</v>
          </cell>
          <cell r="U62" t="str">
            <v>-</v>
          </cell>
          <cell r="V62" t="str">
            <v>+</v>
          </cell>
          <cell r="X62">
            <v>1850</v>
          </cell>
          <cell r="Z62">
            <v>1700</v>
          </cell>
          <cell r="AC62">
            <v>1850</v>
          </cell>
          <cell r="AD62">
            <v>2440</v>
          </cell>
          <cell r="AF62">
            <v>42967</v>
          </cell>
          <cell r="AG62" t="str">
            <v>20.08.17 - 300м- не извлекается ГП</v>
          </cell>
        </row>
        <row r="63">
          <cell r="B63">
            <v>1220</v>
          </cell>
          <cell r="C63" t="str">
            <v>К № 20</v>
          </cell>
          <cell r="D63" t="str">
            <v>П-Т</v>
          </cell>
          <cell r="E63" t="str">
            <v>Газлифт</v>
          </cell>
          <cell r="F63">
            <v>370</v>
          </cell>
          <cell r="G63" t="str">
            <v>ГП</v>
          </cell>
          <cell r="H63">
            <v>680</v>
          </cell>
          <cell r="I63" t="str">
            <v>ГП</v>
          </cell>
          <cell r="J63">
            <v>970</v>
          </cell>
          <cell r="K63" t="str">
            <v>ГП</v>
          </cell>
          <cell r="L63">
            <v>1220</v>
          </cell>
          <cell r="M63" t="str">
            <v>ГП</v>
          </cell>
          <cell r="N63">
            <v>1430</v>
          </cell>
          <cell r="O63" t="str">
            <v>ГК85/1,5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1730</v>
          </cell>
          <cell r="U63" t="str">
            <v>открыт</v>
          </cell>
          <cell r="X63">
            <v>2080</v>
          </cell>
          <cell r="AB63">
            <v>0</v>
          </cell>
          <cell r="AC63">
            <v>2080</v>
          </cell>
          <cell r="AD63" t="str">
            <v>1 ств 2302
2 ств 2720
3 ств 2311</v>
          </cell>
          <cell r="AE63" t="str">
            <v>БД. КРС</v>
          </cell>
          <cell r="AF63">
            <v>43038</v>
          </cell>
          <cell r="AG63">
            <v>0</v>
          </cell>
        </row>
        <row r="64">
          <cell r="B64">
            <v>1246</v>
          </cell>
          <cell r="C64" t="str">
            <v>К № 31/1</v>
          </cell>
          <cell r="D64" t="str">
            <v>К-29</v>
          </cell>
          <cell r="E64" t="str">
            <v>Газлифт</v>
          </cell>
          <cell r="F64">
            <v>375</v>
          </cell>
          <cell r="G64" t="str">
            <v>ГП</v>
          </cell>
          <cell r="H64">
            <v>745</v>
          </cell>
          <cell r="I64" t="str">
            <v>ГП</v>
          </cell>
          <cell r="J64">
            <v>1140</v>
          </cell>
          <cell r="K64" t="str">
            <v>ГП</v>
          </cell>
          <cell r="L64">
            <v>1490</v>
          </cell>
          <cell r="M64" t="str">
            <v>ГК 75/3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1800</v>
          </cell>
          <cell r="U64" t="str">
            <v>открыт</v>
          </cell>
          <cell r="X64">
            <v>2340</v>
          </cell>
          <cell r="AB64">
            <v>0</v>
          </cell>
          <cell r="AC64">
            <v>2340</v>
          </cell>
          <cell r="AD64">
            <v>3095</v>
          </cell>
          <cell r="AF64">
            <v>42784</v>
          </cell>
          <cell r="AG64">
            <v>0</v>
          </cell>
        </row>
        <row r="65">
          <cell r="B65">
            <v>1112</v>
          </cell>
          <cell r="C65" t="str">
            <v>Кс № 1112</v>
          </cell>
          <cell r="D65" t="str">
            <v>К-33</v>
          </cell>
          <cell r="E65" t="str">
            <v>Газлифт</v>
          </cell>
          <cell r="F65">
            <v>600</v>
          </cell>
          <cell r="G65" t="str">
            <v>ГП</v>
          </cell>
          <cell r="H65">
            <v>1200</v>
          </cell>
          <cell r="I65" t="str">
            <v>ГК 72/3</v>
          </cell>
          <cell r="J65">
            <v>1810</v>
          </cell>
          <cell r="K65" t="str">
            <v>ЦКсОК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1820</v>
          </cell>
          <cell r="U65" t="str">
            <v>закрыт</v>
          </cell>
          <cell r="X65">
            <v>1980</v>
          </cell>
          <cell r="AB65">
            <v>0</v>
          </cell>
          <cell r="AC65">
            <v>1980</v>
          </cell>
          <cell r="AD65">
            <v>2400</v>
          </cell>
          <cell r="AF65" t="str">
            <v>-</v>
          </cell>
          <cell r="AG65">
            <v>0</v>
          </cell>
        </row>
        <row r="66">
          <cell r="B66" t="str">
            <v>1065-2</v>
          </cell>
          <cell r="C66" t="str">
            <v>К № 35</v>
          </cell>
          <cell r="D66" t="str">
            <v>К-35</v>
          </cell>
          <cell r="E66" t="str">
            <v>Газлифт</v>
          </cell>
          <cell r="F66">
            <v>325</v>
          </cell>
          <cell r="G66" t="str">
            <v>ГП</v>
          </cell>
          <cell r="H66">
            <v>635</v>
          </cell>
          <cell r="I66" t="str">
            <v>ГП</v>
          </cell>
          <cell r="J66">
            <v>960</v>
          </cell>
          <cell r="K66" t="str">
            <v>ГП</v>
          </cell>
          <cell r="L66">
            <v>1290</v>
          </cell>
          <cell r="M66" t="str">
            <v>ГП</v>
          </cell>
          <cell r="N66">
            <v>1550</v>
          </cell>
          <cell r="O66" t="str">
            <v>ЦКсОК(2)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1750</v>
          </cell>
          <cell r="U66" t="str">
            <v>закр</v>
          </cell>
          <cell r="X66">
            <v>2100</v>
          </cell>
          <cell r="AB66">
            <v>0</v>
          </cell>
          <cell r="AC66">
            <v>2100</v>
          </cell>
          <cell r="AD66">
            <v>2960</v>
          </cell>
          <cell r="AE66" t="str">
            <v>БД. Ожидание КРС</v>
          </cell>
          <cell r="AF66">
            <v>42407</v>
          </cell>
        </row>
        <row r="67">
          <cell r="B67">
            <v>1130</v>
          </cell>
          <cell r="C67" t="str">
            <v>К № 15</v>
          </cell>
          <cell r="D67" t="str">
            <v>К-6</v>
          </cell>
          <cell r="E67" t="str">
            <v>Газлифт</v>
          </cell>
          <cell r="F67">
            <v>520</v>
          </cell>
          <cell r="G67" t="str">
            <v>ГП</v>
          </cell>
          <cell r="H67">
            <v>940</v>
          </cell>
          <cell r="I67" t="str">
            <v>ГК82/2</v>
          </cell>
          <cell r="J67">
            <v>1270</v>
          </cell>
          <cell r="K67" t="str">
            <v>ГК80/3</v>
          </cell>
          <cell r="L67">
            <v>1535</v>
          </cell>
          <cell r="M67" t="str">
            <v>ГК77/3</v>
          </cell>
          <cell r="N67">
            <v>1720</v>
          </cell>
          <cell r="O67" t="str">
            <v>ЦКсОК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1730</v>
          </cell>
          <cell r="U67" t="str">
            <v>закрыт</v>
          </cell>
          <cell r="X67">
            <v>2876.27</v>
          </cell>
          <cell r="AB67">
            <v>1742.07</v>
          </cell>
          <cell r="AC67">
            <v>2876.27</v>
          </cell>
          <cell r="AD67">
            <v>3670</v>
          </cell>
          <cell r="AF67">
            <v>43048</v>
          </cell>
          <cell r="AG67">
            <v>0</v>
          </cell>
        </row>
        <row r="68">
          <cell r="B68">
            <v>3249</v>
          </cell>
          <cell r="C68" t="str">
            <v>К № 61</v>
          </cell>
          <cell r="D68" t="str">
            <v>П-Т</v>
          </cell>
          <cell r="E68" t="str">
            <v>Газлифт</v>
          </cell>
          <cell r="F68">
            <v>565</v>
          </cell>
          <cell r="G68" t="str">
            <v>ГП</v>
          </cell>
          <cell r="H68">
            <v>930</v>
          </cell>
          <cell r="I68" t="str">
            <v>ГП</v>
          </cell>
          <cell r="J68">
            <v>1275</v>
          </cell>
          <cell r="K68" t="str">
            <v>ИЗВЛЕЧ</v>
          </cell>
          <cell r="L68">
            <v>1575</v>
          </cell>
          <cell r="M68" t="str">
            <v>ИЗВЛЕЧ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1740</v>
          </cell>
          <cell r="U68" t="str">
            <v>закр</v>
          </cell>
          <cell r="X68">
            <v>2075</v>
          </cell>
          <cell r="AB68">
            <v>0</v>
          </cell>
          <cell r="AC68">
            <v>2075</v>
          </cell>
          <cell r="AD68">
            <v>2651</v>
          </cell>
          <cell r="AE68" t="str">
            <v>БД</v>
          </cell>
          <cell r="AF68" t="str">
            <v>-</v>
          </cell>
          <cell r="AG68">
            <v>0</v>
          </cell>
        </row>
        <row r="69">
          <cell r="B69" t="str">
            <v>1061-2</v>
          </cell>
          <cell r="C69" t="str">
            <v>Кс № 1061</v>
          </cell>
          <cell r="D69" t="str">
            <v>СРГ</v>
          </cell>
          <cell r="E69" t="str">
            <v>Газлифт</v>
          </cell>
          <cell r="F69">
            <v>1300</v>
          </cell>
          <cell r="G69" t="str">
            <v>ГК85/3</v>
          </cell>
          <cell r="H69">
            <v>1715</v>
          </cell>
          <cell r="I69" t="str">
            <v>ЦКсОК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1725</v>
          </cell>
          <cell r="U69" t="str">
            <v>П.Н. 2,31"</v>
          </cell>
          <cell r="X69">
            <v>1990</v>
          </cell>
          <cell r="AB69">
            <v>0</v>
          </cell>
          <cell r="AC69">
            <v>1990</v>
          </cell>
          <cell r="AD69">
            <v>2500</v>
          </cell>
          <cell r="AE69" t="str">
            <v>БД</v>
          </cell>
          <cell r="AF69">
            <v>43254</v>
          </cell>
          <cell r="AG69">
            <v>0</v>
          </cell>
        </row>
        <row r="70">
          <cell r="B70">
            <v>1554</v>
          </cell>
          <cell r="C70" t="str">
            <v>К № 65</v>
          </cell>
          <cell r="D70" t="str">
            <v>П-Т</v>
          </cell>
          <cell r="E70" t="str">
            <v>Газлифт</v>
          </cell>
          <cell r="F70">
            <v>550</v>
          </cell>
          <cell r="G70" t="str">
            <v>ГП</v>
          </cell>
          <cell r="H70">
            <v>940</v>
          </cell>
          <cell r="I70" t="str">
            <v>ГП</v>
          </cell>
          <cell r="J70">
            <v>1240</v>
          </cell>
          <cell r="K70" t="str">
            <v>ГК75/4</v>
          </cell>
          <cell r="L70">
            <v>1470</v>
          </cell>
          <cell r="M70" t="str">
            <v>ГК74/3</v>
          </cell>
          <cell r="N70">
            <v>1630</v>
          </cell>
          <cell r="O70" t="str">
            <v>ГК74/3</v>
          </cell>
          <cell r="P70">
            <v>1770</v>
          </cell>
          <cell r="Q70" t="str">
            <v>ЦКсОК</v>
          </cell>
          <cell r="R70">
            <v>0</v>
          </cell>
          <cell r="S70">
            <v>0</v>
          </cell>
          <cell r="T70">
            <v>1860</v>
          </cell>
          <cell r="U70" t="str">
            <v>открыт+</v>
          </cell>
          <cell r="X70">
            <v>1930</v>
          </cell>
          <cell r="AB70">
            <v>0</v>
          </cell>
          <cell r="AC70">
            <v>1930</v>
          </cell>
          <cell r="AD70">
            <v>2929.89</v>
          </cell>
          <cell r="AF70">
            <v>43283</v>
          </cell>
          <cell r="AG70" t="str">
            <v>авар. 2.07.2018 - на глубине 1865м. - шарошка фрезы, извлечь нет возможности</v>
          </cell>
        </row>
        <row r="71">
          <cell r="B71">
            <v>670</v>
          </cell>
          <cell r="C71" t="str">
            <v>б/к</v>
          </cell>
          <cell r="D71" t="str">
            <v>БГ-8</v>
          </cell>
          <cell r="E71" t="str">
            <v>ППД</v>
          </cell>
          <cell r="F71">
            <v>592</v>
          </cell>
          <cell r="G71" t="str">
            <v>ГК65/1.5</v>
          </cell>
          <cell r="H71">
            <v>1199</v>
          </cell>
          <cell r="I71" t="str">
            <v>ГК45/1.5</v>
          </cell>
          <cell r="J71">
            <v>1678</v>
          </cell>
          <cell r="K71" t="str">
            <v>ЦКсОК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1690</v>
          </cell>
          <cell r="U71" t="str">
            <v>??</v>
          </cell>
          <cell r="V71" t="str">
            <v>.+/-</v>
          </cell>
          <cell r="X71">
            <v>1946</v>
          </cell>
          <cell r="Z71">
            <v>1701.5</v>
          </cell>
          <cell r="AC71">
            <v>1946</v>
          </cell>
          <cell r="AD71">
            <v>2298</v>
          </cell>
          <cell r="AF71">
            <v>43273</v>
          </cell>
          <cell r="AG71">
            <v>0</v>
          </cell>
        </row>
        <row r="72">
          <cell r="B72" t="str">
            <v>1136-2</v>
          </cell>
          <cell r="E72" t="str">
            <v>Газлифт</v>
          </cell>
          <cell r="F72">
            <v>550</v>
          </cell>
          <cell r="G72" t="str">
            <v>ГП</v>
          </cell>
          <cell r="H72">
            <v>970</v>
          </cell>
          <cell r="I72" t="str">
            <v>ГП</v>
          </cell>
          <cell r="J72">
            <v>1280</v>
          </cell>
          <cell r="K72" t="str">
            <v>ГК 70/6</v>
          </cell>
          <cell r="L72">
            <v>1540</v>
          </cell>
          <cell r="M72" t="str">
            <v>ГК 70/8</v>
          </cell>
          <cell r="N72">
            <v>1790</v>
          </cell>
          <cell r="O72" t="str">
            <v>ЦКсОК</v>
          </cell>
          <cell r="P72">
            <v>0</v>
          </cell>
          <cell r="Q72">
            <v>0</v>
          </cell>
          <cell r="T72">
            <v>0</v>
          </cell>
          <cell r="U72" t="str">
            <v>-</v>
          </cell>
          <cell r="X72">
            <v>2091</v>
          </cell>
          <cell r="AB72">
            <v>0</v>
          </cell>
          <cell r="AC72">
            <v>2091</v>
          </cell>
          <cell r="AD72">
            <v>2764</v>
          </cell>
        </row>
        <row r="73">
          <cell r="B73">
            <v>1361</v>
          </cell>
          <cell r="E73" t="str">
            <v>Газлифт</v>
          </cell>
          <cell r="F73">
            <v>583</v>
          </cell>
          <cell r="G73">
            <v>0</v>
          </cell>
          <cell r="H73">
            <v>1039</v>
          </cell>
          <cell r="I73">
            <v>0</v>
          </cell>
          <cell r="J73">
            <v>1434</v>
          </cell>
          <cell r="K73">
            <v>0</v>
          </cell>
          <cell r="L73">
            <v>1955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T73">
            <v>1820.39</v>
          </cell>
          <cell r="X73">
            <v>2141.7600000000002</v>
          </cell>
          <cell r="AB73">
            <v>1836.66</v>
          </cell>
          <cell r="AC73">
            <v>2141.7600000000002</v>
          </cell>
          <cell r="AD73">
            <v>2729</v>
          </cell>
        </row>
        <row r="74">
          <cell r="B74">
            <v>1465</v>
          </cell>
          <cell r="E74" t="str">
            <v>Газлифт</v>
          </cell>
          <cell r="F74">
            <v>480.29</v>
          </cell>
          <cell r="G74" t="str">
            <v>ГП</v>
          </cell>
          <cell r="H74">
            <v>894.64</v>
          </cell>
          <cell r="I74" t="str">
            <v>ГК 72/3</v>
          </cell>
          <cell r="J74">
            <v>1229.8399999999999</v>
          </cell>
          <cell r="K74" t="str">
            <v>ГК 72/3</v>
          </cell>
          <cell r="L74">
            <v>1500.85</v>
          </cell>
          <cell r="M74" t="str">
            <v>ГК74/3</v>
          </cell>
          <cell r="N74">
            <v>1782.16</v>
          </cell>
          <cell r="O74" t="str">
            <v>ЦКсОК</v>
          </cell>
          <cell r="P74">
            <v>0</v>
          </cell>
          <cell r="Q74">
            <v>0</v>
          </cell>
          <cell r="T74">
            <v>0</v>
          </cell>
          <cell r="U74" t="str">
            <v>-</v>
          </cell>
          <cell r="X74">
            <v>2158.27</v>
          </cell>
          <cell r="AB74">
            <v>0</v>
          </cell>
          <cell r="AC74">
            <v>2158.27</v>
          </cell>
          <cell r="AD74">
            <v>2870</v>
          </cell>
        </row>
        <row r="75">
          <cell r="B75" t="str">
            <v>1476-1</v>
          </cell>
          <cell r="E75" t="str">
            <v>Газлифт</v>
          </cell>
          <cell r="F75">
            <v>450</v>
          </cell>
          <cell r="G75" t="str">
            <v>ГК 64 /8</v>
          </cell>
          <cell r="H75">
            <v>860</v>
          </cell>
          <cell r="I75" t="str">
            <v>ГК 65 /8</v>
          </cell>
          <cell r="J75">
            <v>1230</v>
          </cell>
          <cell r="K75" t="str">
            <v>ГК 65 /8</v>
          </cell>
          <cell r="L75">
            <v>1530</v>
          </cell>
          <cell r="M75" t="str">
            <v>ГК 65 /8</v>
          </cell>
          <cell r="N75">
            <v>1770</v>
          </cell>
          <cell r="O75" t="str">
            <v>ГК 65 /8</v>
          </cell>
          <cell r="P75">
            <v>2000</v>
          </cell>
          <cell r="Q75" t="str">
            <v>ЦКсОК 8</v>
          </cell>
          <cell r="T75">
            <v>2010</v>
          </cell>
          <cell r="U75" t="str">
            <v>закрыт</v>
          </cell>
          <cell r="X75">
            <v>2266</v>
          </cell>
          <cell r="AB75">
            <v>0</v>
          </cell>
          <cell r="AC75">
            <v>2266</v>
          </cell>
          <cell r="AD75">
            <v>3135</v>
          </cell>
        </row>
        <row r="76">
          <cell r="B76">
            <v>1479</v>
          </cell>
          <cell r="E76" t="str">
            <v>Газлифт</v>
          </cell>
          <cell r="F76">
            <v>460</v>
          </cell>
          <cell r="G76" t="str">
            <v>ГК 74/3</v>
          </cell>
          <cell r="H76">
            <v>890</v>
          </cell>
          <cell r="I76" t="str">
            <v>ГК 74/3</v>
          </cell>
          <cell r="J76">
            <v>1240</v>
          </cell>
          <cell r="K76" t="str">
            <v>ГК 74/3</v>
          </cell>
          <cell r="L76">
            <v>1520</v>
          </cell>
          <cell r="M76" t="str">
            <v>ГК 74/3</v>
          </cell>
          <cell r="N76">
            <v>1790</v>
          </cell>
          <cell r="O76" t="str">
            <v>ГК 74/3</v>
          </cell>
          <cell r="P76">
            <v>2030</v>
          </cell>
          <cell r="Q76" t="str">
            <v>ЦКсОК4</v>
          </cell>
          <cell r="T76">
            <v>2040</v>
          </cell>
          <cell r="U76" t="str">
            <v>закрыт</v>
          </cell>
          <cell r="X76">
            <v>2394</v>
          </cell>
          <cell r="AB76">
            <v>0</v>
          </cell>
          <cell r="AC76">
            <v>2394</v>
          </cell>
          <cell r="AD76">
            <v>2985</v>
          </cell>
        </row>
        <row r="77">
          <cell r="B77">
            <v>1496</v>
          </cell>
          <cell r="E77" t="str">
            <v>Газлифт</v>
          </cell>
          <cell r="F77">
            <v>550</v>
          </cell>
          <cell r="G77">
            <v>0</v>
          </cell>
          <cell r="H77">
            <v>1050</v>
          </cell>
          <cell r="I77">
            <v>0</v>
          </cell>
          <cell r="J77">
            <v>1440</v>
          </cell>
          <cell r="K77">
            <v>0</v>
          </cell>
          <cell r="L77">
            <v>1720</v>
          </cell>
          <cell r="M77">
            <v>0</v>
          </cell>
          <cell r="N77">
            <v>1990</v>
          </cell>
          <cell r="O77">
            <v>0</v>
          </cell>
          <cell r="P77">
            <v>0</v>
          </cell>
          <cell r="Q77">
            <v>0</v>
          </cell>
          <cell r="T77">
            <v>2000</v>
          </cell>
          <cell r="X77">
            <v>2200</v>
          </cell>
          <cell r="AB77">
            <v>0</v>
          </cell>
          <cell r="AC77">
            <v>2200</v>
          </cell>
          <cell r="AD77">
            <v>3060</v>
          </cell>
          <cell r="AE77" t="str">
            <v>БД. Ожидание КРС</v>
          </cell>
        </row>
        <row r="78">
          <cell r="B78">
            <v>1505</v>
          </cell>
          <cell r="E78" t="str">
            <v>Газлифт</v>
          </cell>
          <cell r="F78">
            <v>477</v>
          </cell>
          <cell r="G78" t="str">
            <v>ГК 69/6</v>
          </cell>
          <cell r="H78">
            <v>918</v>
          </cell>
          <cell r="I78" t="str">
            <v>ГК 70/6</v>
          </cell>
          <cell r="J78">
            <v>1266</v>
          </cell>
          <cell r="K78" t="str">
            <v>ГК 70/6</v>
          </cell>
          <cell r="L78">
            <v>1553</v>
          </cell>
          <cell r="M78" t="str">
            <v>ГК 70/8</v>
          </cell>
          <cell r="N78">
            <v>1787</v>
          </cell>
          <cell r="O78" t="str">
            <v>ГК 70/8</v>
          </cell>
          <cell r="P78">
            <v>1970</v>
          </cell>
          <cell r="Q78" t="str">
            <v>ЦКсОК 8</v>
          </cell>
          <cell r="T78">
            <v>1970</v>
          </cell>
          <cell r="U78" t="str">
            <v>закрыт</v>
          </cell>
          <cell r="X78">
            <v>2120</v>
          </cell>
          <cell r="AB78">
            <v>0</v>
          </cell>
          <cell r="AC78">
            <v>2120</v>
          </cell>
          <cell r="AD78">
            <v>3115</v>
          </cell>
        </row>
        <row r="79">
          <cell r="B79">
            <v>1516</v>
          </cell>
          <cell r="E79" t="str">
            <v>Газлифт</v>
          </cell>
          <cell r="F79">
            <v>530</v>
          </cell>
          <cell r="G79" t="str">
            <v>ГК 72/3</v>
          </cell>
          <cell r="H79">
            <v>910</v>
          </cell>
          <cell r="I79" t="str">
            <v>ГК 73/3</v>
          </cell>
          <cell r="J79">
            <v>1200</v>
          </cell>
          <cell r="K79" t="str">
            <v>ГК 73/3</v>
          </cell>
          <cell r="L79">
            <v>1410</v>
          </cell>
          <cell r="M79" t="str">
            <v>ГК 71/4</v>
          </cell>
          <cell r="N79">
            <v>1580</v>
          </cell>
          <cell r="O79" t="str">
            <v>ЦКсОК</v>
          </cell>
          <cell r="P79">
            <v>1870</v>
          </cell>
          <cell r="Q79" t="str">
            <v>ГП</v>
          </cell>
          <cell r="T79">
            <v>0</v>
          </cell>
          <cell r="U79" t="str">
            <v>-</v>
          </cell>
          <cell r="X79">
            <v>2137</v>
          </cell>
          <cell r="AB79">
            <v>0</v>
          </cell>
          <cell r="AC79">
            <v>2137</v>
          </cell>
          <cell r="AD79">
            <v>3100</v>
          </cell>
          <cell r="AF79">
            <v>43703</v>
          </cell>
        </row>
        <row r="80">
          <cell r="B80">
            <v>1533</v>
          </cell>
          <cell r="E80" t="str">
            <v>Газлифт</v>
          </cell>
          <cell r="F80">
            <v>550</v>
          </cell>
          <cell r="G80" t="str">
            <v>ГК 72/3</v>
          </cell>
          <cell r="H80">
            <v>1070</v>
          </cell>
          <cell r="I80" t="str">
            <v>ГК 72/3</v>
          </cell>
          <cell r="J80">
            <v>1460</v>
          </cell>
          <cell r="K80" t="str">
            <v>ГК 73/3</v>
          </cell>
          <cell r="L80">
            <v>1820</v>
          </cell>
          <cell r="M80" t="str">
            <v>ГК 71/4</v>
          </cell>
          <cell r="N80">
            <v>2050</v>
          </cell>
          <cell r="O80" t="str">
            <v>ЦКсОК</v>
          </cell>
          <cell r="P80">
            <v>0</v>
          </cell>
          <cell r="Q80">
            <v>0</v>
          </cell>
          <cell r="T80">
            <v>0</v>
          </cell>
          <cell r="U80" t="str">
            <v>-</v>
          </cell>
          <cell r="X80">
            <v>2258</v>
          </cell>
          <cell r="AB80">
            <v>0</v>
          </cell>
          <cell r="AC80">
            <v>2258</v>
          </cell>
          <cell r="AD80">
            <v>3100</v>
          </cell>
        </row>
        <row r="81">
          <cell r="B81" t="str">
            <v>1545-1</v>
          </cell>
          <cell r="E81" t="str">
            <v>Газлифт</v>
          </cell>
          <cell r="F81">
            <v>560</v>
          </cell>
          <cell r="G81" t="str">
            <v>ГК 77/3</v>
          </cell>
          <cell r="H81">
            <v>990</v>
          </cell>
          <cell r="I81" t="str">
            <v>ГК 77/3</v>
          </cell>
          <cell r="J81">
            <v>1310</v>
          </cell>
          <cell r="K81" t="str">
            <v>ГК 77/3</v>
          </cell>
          <cell r="L81">
            <v>1590</v>
          </cell>
          <cell r="M81" t="str">
            <v>ГК 77/3</v>
          </cell>
          <cell r="N81">
            <v>1890</v>
          </cell>
          <cell r="O81" t="str">
            <v>ЦКсОК4</v>
          </cell>
          <cell r="P81">
            <v>0</v>
          </cell>
          <cell r="Q81">
            <v>0</v>
          </cell>
          <cell r="T81">
            <v>0</v>
          </cell>
          <cell r="U81" t="str">
            <v>-</v>
          </cell>
          <cell r="X81">
            <v>2120</v>
          </cell>
          <cell r="AB81">
            <v>0</v>
          </cell>
          <cell r="AC81">
            <v>2120</v>
          </cell>
          <cell r="AD81">
            <v>2901</v>
          </cell>
        </row>
        <row r="82">
          <cell r="B82">
            <v>1551</v>
          </cell>
          <cell r="E82" t="str">
            <v>Газлифт</v>
          </cell>
          <cell r="F82">
            <v>450</v>
          </cell>
          <cell r="G82">
            <v>0</v>
          </cell>
          <cell r="H82">
            <v>870</v>
          </cell>
          <cell r="I82">
            <v>0</v>
          </cell>
          <cell r="J82">
            <v>1210</v>
          </cell>
          <cell r="K82">
            <v>0</v>
          </cell>
          <cell r="L82">
            <v>1500</v>
          </cell>
          <cell r="M82">
            <v>0</v>
          </cell>
          <cell r="N82">
            <v>1760</v>
          </cell>
          <cell r="O82">
            <v>0</v>
          </cell>
          <cell r="P82">
            <v>2020</v>
          </cell>
          <cell r="Q82">
            <v>0</v>
          </cell>
          <cell r="T82">
            <v>2115</v>
          </cell>
          <cell r="X82">
            <v>56</v>
          </cell>
          <cell r="AB82">
            <v>0</v>
          </cell>
          <cell r="AC82">
            <v>56</v>
          </cell>
          <cell r="AD82">
            <v>56</v>
          </cell>
          <cell r="AE82" t="str">
            <v>БД</v>
          </cell>
        </row>
        <row r="83">
          <cell r="B83" t="str">
            <v>1033-1</v>
          </cell>
          <cell r="C83" t="str">
            <v>Кс № 1033</v>
          </cell>
          <cell r="D83" t="str">
            <v>ЗУ-1</v>
          </cell>
          <cell r="E83" t="str">
            <v>Газлифт</v>
          </cell>
          <cell r="F83">
            <v>646</v>
          </cell>
          <cell r="G83" t="str">
            <v>ГК 89 (5/32)</v>
          </cell>
          <cell r="H83">
            <v>1209</v>
          </cell>
          <cell r="I83" t="str">
            <v xml:space="preserve">  ГК-91 -5/32</v>
          </cell>
          <cell r="J83">
            <v>1540</v>
          </cell>
          <cell r="K83" t="str">
            <v>ЦКсОК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1550</v>
          </cell>
          <cell r="U83" t="str">
            <v>закрыт</v>
          </cell>
          <cell r="V83" t="str">
            <v>+</v>
          </cell>
          <cell r="X83">
            <v>1886.5</v>
          </cell>
          <cell r="AB83">
            <v>0</v>
          </cell>
          <cell r="AC83">
            <v>1886.5</v>
          </cell>
          <cell r="AD83">
            <v>2481</v>
          </cell>
          <cell r="AF83">
            <v>43809</v>
          </cell>
          <cell r="AG83">
            <v>0</v>
          </cell>
        </row>
        <row r="84">
          <cell r="B84">
            <v>1284</v>
          </cell>
          <cell r="C84" t="str">
            <v>К № 30</v>
          </cell>
          <cell r="D84" t="str">
            <v>П-Т</v>
          </cell>
          <cell r="E84" t="str">
            <v>Газлифт</v>
          </cell>
          <cell r="F84">
            <v>450</v>
          </cell>
          <cell r="G84" t="str">
            <v>ГК 80 (3)</v>
          </cell>
          <cell r="H84">
            <v>830</v>
          </cell>
          <cell r="I84" t="str">
            <v>ГК 80 /3</v>
          </cell>
          <cell r="J84">
            <v>1180</v>
          </cell>
          <cell r="K84" t="str">
            <v>ГК 81 /3</v>
          </cell>
          <cell r="L84">
            <v>1450</v>
          </cell>
          <cell r="M84" t="str">
            <v>ГК 81 / 4</v>
          </cell>
          <cell r="N84">
            <v>1630</v>
          </cell>
          <cell r="O84" t="str">
            <v>ЦКсОК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1640</v>
          </cell>
          <cell r="U84" t="str">
            <v>закрыт</v>
          </cell>
          <cell r="V84" t="str">
            <v>+</v>
          </cell>
          <cell r="X84">
            <v>2285</v>
          </cell>
          <cell r="AB84">
            <v>0</v>
          </cell>
          <cell r="AC84">
            <v>2285</v>
          </cell>
          <cell r="AD84" t="str">
            <v>1 ств 2418
2 ств 2597</v>
          </cell>
          <cell r="AF84">
            <v>43717</v>
          </cell>
          <cell r="AG84">
            <v>0</v>
          </cell>
        </row>
        <row r="85">
          <cell r="B85" t="str">
            <v>12-1</v>
          </cell>
          <cell r="C85" t="str">
            <v>Кс № 12</v>
          </cell>
          <cell r="D85" t="str">
            <v>ГЗУ-1</v>
          </cell>
          <cell r="E85" t="str">
            <v>Газлифт</v>
          </cell>
          <cell r="F85">
            <v>630</v>
          </cell>
          <cell r="G85" t="str">
            <v>ГП</v>
          </cell>
          <cell r="H85">
            <v>1130</v>
          </cell>
          <cell r="I85" t="str">
            <v>ГП</v>
          </cell>
          <cell r="J85">
            <v>1530</v>
          </cell>
          <cell r="K85" t="str">
            <v>ГК85/3</v>
          </cell>
          <cell r="L85">
            <v>1775</v>
          </cell>
          <cell r="M85" t="str">
            <v>ЦКсОК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1785</v>
          </cell>
          <cell r="U85" t="str">
            <v>закрыт</v>
          </cell>
          <cell r="V85" t="str">
            <v>+</v>
          </cell>
          <cell r="X85">
            <v>1793.78</v>
          </cell>
          <cell r="AB85">
            <v>0</v>
          </cell>
          <cell r="AC85">
            <v>1793.78</v>
          </cell>
          <cell r="AD85">
            <v>2505</v>
          </cell>
          <cell r="AF85">
            <v>43064</v>
          </cell>
          <cell r="AG85">
            <v>0</v>
          </cell>
        </row>
        <row r="86">
          <cell r="B86" t="str">
            <v>21-1</v>
          </cell>
          <cell r="C86" t="str">
            <v>б/к</v>
          </cell>
          <cell r="D86" t="str">
            <v>ГЗУ-1</v>
          </cell>
          <cell r="E86" t="str">
            <v>Газлифт</v>
          </cell>
          <cell r="F86">
            <v>844</v>
          </cell>
          <cell r="G86" t="str">
            <v>ГК83/2</v>
          </cell>
          <cell r="H86">
            <v>1344</v>
          </cell>
          <cell r="I86" t="str">
            <v>ГК84/3</v>
          </cell>
          <cell r="J86">
            <v>1751</v>
          </cell>
          <cell r="K86" t="str">
            <v>ЦКсОК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1764</v>
          </cell>
          <cell r="U86" t="str">
            <v>закрыт+</v>
          </cell>
          <cell r="V86" t="str">
            <v>+</v>
          </cell>
          <cell r="X86">
            <v>2030</v>
          </cell>
          <cell r="AB86">
            <v>0</v>
          </cell>
          <cell r="AC86">
            <v>2030</v>
          </cell>
          <cell r="AD86" t="str">
            <v>1 ств 2358;
2 ств 2367;</v>
          </cell>
          <cell r="AF86">
            <v>43263</v>
          </cell>
          <cell r="AG86">
            <v>0</v>
          </cell>
        </row>
        <row r="87">
          <cell r="B87" t="str">
            <v>29-1</v>
          </cell>
          <cell r="C87" t="str">
            <v>Кс № 29</v>
          </cell>
          <cell r="D87" t="str">
            <v>ГЗУ-1</v>
          </cell>
          <cell r="E87" t="str">
            <v>Газлифт</v>
          </cell>
          <cell r="F87">
            <v>600</v>
          </cell>
          <cell r="G87" t="str">
            <v>ГП</v>
          </cell>
          <cell r="H87">
            <v>1070</v>
          </cell>
          <cell r="I87" t="str">
            <v>ГП</v>
          </cell>
          <cell r="J87">
            <v>1480</v>
          </cell>
          <cell r="K87" t="str">
            <v>ГК 77 (3)</v>
          </cell>
          <cell r="L87">
            <v>1780</v>
          </cell>
          <cell r="M87" t="str">
            <v>ЦКсОК/4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1790</v>
          </cell>
          <cell r="U87" t="str">
            <v>закр</v>
          </cell>
          <cell r="V87" t="str">
            <v>+</v>
          </cell>
          <cell r="X87">
            <v>1870</v>
          </cell>
          <cell r="AB87">
            <v>1804.27</v>
          </cell>
          <cell r="AC87">
            <v>1870</v>
          </cell>
          <cell r="AD87">
            <v>2285</v>
          </cell>
          <cell r="AF87">
            <v>43677</v>
          </cell>
          <cell r="AG87">
            <v>0</v>
          </cell>
        </row>
        <row r="88">
          <cell r="B88" t="str">
            <v>29-2</v>
          </cell>
          <cell r="C88" t="str">
            <v>Кс № 29</v>
          </cell>
          <cell r="D88" t="str">
            <v>ГЗУ-1</v>
          </cell>
          <cell r="E88" t="str">
            <v>Газлифт</v>
          </cell>
          <cell r="F88">
            <v>781.2</v>
          </cell>
          <cell r="G88" t="str">
            <v>ГК 83 (2)</v>
          </cell>
          <cell r="H88">
            <v>1338.6</v>
          </cell>
          <cell r="I88" t="str">
            <v>ГК 84(3)</v>
          </cell>
          <cell r="J88">
            <v>1768.8</v>
          </cell>
          <cell r="K88" t="str">
            <v>ЦКсОК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1784</v>
          </cell>
          <cell r="U88" t="str">
            <v>закрыт</v>
          </cell>
          <cell r="V88" t="str">
            <v>+</v>
          </cell>
          <cell r="X88">
            <v>2676</v>
          </cell>
          <cell r="AB88">
            <v>0</v>
          </cell>
          <cell r="AC88">
            <v>2676</v>
          </cell>
          <cell r="AD88">
            <v>2850</v>
          </cell>
          <cell r="AF88">
            <v>43258</v>
          </cell>
          <cell r="AG88">
            <v>0</v>
          </cell>
        </row>
        <row r="89">
          <cell r="B89">
            <v>1405</v>
          </cell>
          <cell r="C89" t="str">
            <v>б/к</v>
          </cell>
          <cell r="D89" t="str">
            <v>ГЗУ-1</v>
          </cell>
          <cell r="E89" t="str">
            <v>Газлифт</v>
          </cell>
          <cell r="F89">
            <v>650</v>
          </cell>
          <cell r="G89" t="str">
            <v>ГП</v>
          </cell>
          <cell r="H89">
            <v>1150</v>
          </cell>
          <cell r="I89" t="str">
            <v>ГП</v>
          </cell>
          <cell r="J89">
            <v>1550</v>
          </cell>
          <cell r="K89" t="str">
            <v>ГК88/1,5</v>
          </cell>
          <cell r="L89">
            <v>1840</v>
          </cell>
          <cell r="M89" t="str">
            <v>ЦКсОК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1850</v>
          </cell>
          <cell r="U89" t="str">
            <v>закрыт</v>
          </cell>
          <cell r="V89" t="str">
            <v>+</v>
          </cell>
          <cell r="X89">
            <v>2310</v>
          </cell>
          <cell r="AB89">
            <v>0</v>
          </cell>
          <cell r="AC89">
            <v>2310</v>
          </cell>
          <cell r="AD89">
            <v>2770</v>
          </cell>
          <cell r="AF89">
            <v>42753</v>
          </cell>
          <cell r="AG89">
            <v>0</v>
          </cell>
        </row>
        <row r="90">
          <cell r="B90">
            <v>164</v>
          </cell>
          <cell r="C90" t="str">
            <v>б/к</v>
          </cell>
          <cell r="D90" t="str">
            <v>ГЗУ-2</v>
          </cell>
          <cell r="E90" t="str">
            <v>Газлифт</v>
          </cell>
          <cell r="F90">
            <v>500</v>
          </cell>
          <cell r="G90" t="str">
            <v>ГК77/3</v>
          </cell>
          <cell r="H90">
            <v>1000</v>
          </cell>
          <cell r="I90" t="str">
            <v>ГК80/3</v>
          </cell>
          <cell r="J90">
            <v>1450</v>
          </cell>
          <cell r="K90" t="str">
            <v>ЦКсОК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1465</v>
          </cell>
          <cell r="U90" t="str">
            <v>П.Н.2,31"</v>
          </cell>
          <cell r="V90" t="str">
            <v>+</v>
          </cell>
          <cell r="X90">
            <v>1502</v>
          </cell>
          <cell r="AB90">
            <v>0</v>
          </cell>
          <cell r="AC90">
            <v>1502</v>
          </cell>
          <cell r="AD90">
            <v>2400</v>
          </cell>
          <cell r="AF90">
            <v>43303</v>
          </cell>
          <cell r="AG90">
            <v>0</v>
          </cell>
        </row>
        <row r="91">
          <cell r="B91">
            <v>1379</v>
          </cell>
          <cell r="C91" t="str">
            <v>К № 32</v>
          </cell>
          <cell r="D91" t="str">
            <v>ГЗУ-2</v>
          </cell>
          <cell r="E91" t="str">
            <v>Газлифт</v>
          </cell>
          <cell r="F91">
            <v>600</v>
          </cell>
          <cell r="G91" t="str">
            <v>ГК 85 /3</v>
          </cell>
          <cell r="H91">
            <v>1130</v>
          </cell>
          <cell r="I91" t="str">
            <v>ГК 87/3</v>
          </cell>
          <cell r="J91">
            <v>1570</v>
          </cell>
          <cell r="K91" t="str">
            <v>ГК 88/4</v>
          </cell>
          <cell r="L91">
            <v>1930</v>
          </cell>
          <cell r="M91" t="str">
            <v>ЦКсОК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1940</v>
          </cell>
          <cell r="U91" t="str">
            <v>закр</v>
          </cell>
          <cell r="V91" t="str">
            <v>+</v>
          </cell>
          <cell r="X91">
            <v>2300</v>
          </cell>
          <cell r="AB91">
            <v>0</v>
          </cell>
          <cell r="AC91">
            <v>2300</v>
          </cell>
          <cell r="AD91">
            <v>2800</v>
          </cell>
          <cell r="AF91">
            <v>43528</v>
          </cell>
          <cell r="AG91">
            <v>0</v>
          </cell>
        </row>
        <row r="92">
          <cell r="B92">
            <v>3240</v>
          </cell>
          <cell r="C92" t="str">
            <v>К № 32</v>
          </cell>
          <cell r="D92" t="str">
            <v>ГЗУ-2</v>
          </cell>
          <cell r="E92" t="str">
            <v>Газлифт</v>
          </cell>
          <cell r="F92">
            <v>550</v>
          </cell>
          <cell r="G92" t="str">
            <v>ГП</v>
          </cell>
          <cell r="H92">
            <v>1000</v>
          </cell>
          <cell r="I92" t="str">
            <v>ГП</v>
          </cell>
          <cell r="J92">
            <v>1370</v>
          </cell>
          <cell r="K92" t="str">
            <v>ГК 88/4</v>
          </cell>
          <cell r="L92">
            <v>1740</v>
          </cell>
          <cell r="M92" t="str">
            <v>ЦКсОК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1750</v>
          </cell>
          <cell r="U92" t="str">
            <v>закр</v>
          </cell>
          <cell r="V92" t="str">
            <v>+</v>
          </cell>
          <cell r="X92">
            <v>2175</v>
          </cell>
          <cell r="AB92">
            <v>1762</v>
          </cell>
          <cell r="AC92">
            <v>2175</v>
          </cell>
          <cell r="AD92">
            <v>2775</v>
          </cell>
          <cell r="AF92">
            <v>43755</v>
          </cell>
        </row>
        <row r="93">
          <cell r="B93" t="str">
            <v>14-1</v>
          </cell>
          <cell r="C93" t="str">
            <v>Кс № 14</v>
          </cell>
          <cell r="D93" t="str">
            <v>ГЗУ-2</v>
          </cell>
          <cell r="E93" t="str">
            <v>Газлифт</v>
          </cell>
          <cell r="F93">
            <v>600</v>
          </cell>
          <cell r="G93" t="str">
            <v>ГК 81/3</v>
          </cell>
          <cell r="H93">
            <v>1200</v>
          </cell>
          <cell r="I93" t="str">
            <v>ГК 82/3</v>
          </cell>
          <cell r="J93">
            <v>1810</v>
          </cell>
          <cell r="K93" t="str">
            <v>ЦКсОК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1819/1820</v>
          </cell>
          <cell r="U93" t="str">
            <v>П.Н.2,31/?</v>
          </cell>
          <cell r="V93" t="str">
            <v>+</v>
          </cell>
          <cell r="X93">
            <v>2634</v>
          </cell>
          <cell r="AB93">
            <v>1842.38</v>
          </cell>
          <cell r="AC93">
            <v>2634</v>
          </cell>
          <cell r="AD93">
            <v>2634</v>
          </cell>
          <cell r="AF93">
            <v>43228</v>
          </cell>
          <cell r="AG93">
            <v>0</v>
          </cell>
        </row>
        <row r="94">
          <cell r="B94" t="str">
            <v>15-1</v>
          </cell>
          <cell r="C94" t="str">
            <v>б/к</v>
          </cell>
          <cell r="D94" t="str">
            <v>ГЗУ-2</v>
          </cell>
          <cell r="E94" t="str">
            <v>Газлифт</v>
          </cell>
          <cell r="F94">
            <v>550</v>
          </cell>
          <cell r="G94" t="str">
            <v>ГК 83/3</v>
          </cell>
          <cell r="H94">
            <v>990</v>
          </cell>
          <cell r="I94" t="str">
            <v>ГК 84/3</v>
          </cell>
          <cell r="J94">
            <v>1330</v>
          </cell>
          <cell r="K94" t="str">
            <v>ГК 85/4</v>
          </cell>
          <cell r="L94">
            <v>1560</v>
          </cell>
          <cell r="M94" t="str">
            <v>ЦКсОК</v>
          </cell>
          <cell r="Q94">
            <v>0</v>
          </cell>
          <cell r="R94">
            <v>0</v>
          </cell>
          <cell r="S94">
            <v>0</v>
          </cell>
          <cell r="T94" t="str">
            <v>-</v>
          </cell>
          <cell r="U94" t="str">
            <v>-</v>
          </cell>
          <cell r="V94" t="str">
            <v>+</v>
          </cell>
          <cell r="X94">
            <v>1974</v>
          </cell>
          <cell r="AB94">
            <v>0</v>
          </cell>
          <cell r="AC94">
            <v>1974</v>
          </cell>
          <cell r="AD94" t="str">
            <v>1 ств 2467 (Клин отклонитель)
2 ств 2425 
3 ств 1974</v>
          </cell>
          <cell r="AF94">
            <v>43741</v>
          </cell>
          <cell r="AG94">
            <v>0</v>
          </cell>
        </row>
        <row r="95">
          <cell r="B95" t="str">
            <v>19-1</v>
          </cell>
          <cell r="C95" t="str">
            <v>б/к</v>
          </cell>
          <cell r="D95" t="str">
            <v>ГЗУ-2</v>
          </cell>
          <cell r="E95" t="str">
            <v>Газлифт</v>
          </cell>
          <cell r="F95">
            <v>530</v>
          </cell>
          <cell r="G95" t="str">
            <v>ГП</v>
          </cell>
          <cell r="H95">
            <v>940</v>
          </cell>
          <cell r="I95" t="str">
            <v>ГП</v>
          </cell>
          <cell r="J95">
            <v>1280</v>
          </cell>
          <cell r="K95" t="str">
            <v>ГК82/1,5</v>
          </cell>
          <cell r="L95">
            <v>1530</v>
          </cell>
          <cell r="M95" t="str">
            <v>Гк77/2</v>
          </cell>
          <cell r="N95">
            <v>1690</v>
          </cell>
          <cell r="O95" t="str">
            <v>ЦКсОК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1700</v>
          </cell>
          <cell r="U95" t="str">
            <v>закр</v>
          </cell>
          <cell r="V95" t="str">
            <v>+</v>
          </cell>
          <cell r="X95">
            <v>1910</v>
          </cell>
          <cell r="AB95">
            <v>1716.58</v>
          </cell>
          <cell r="AC95">
            <v>1910</v>
          </cell>
          <cell r="AD95" t="str">
            <v>1 ств 2467
2 ств 2600 
3 ств 2610</v>
          </cell>
          <cell r="AF95" t="str">
            <v>-</v>
          </cell>
          <cell r="AG95">
            <v>0</v>
          </cell>
        </row>
        <row r="96">
          <cell r="B96" t="str">
            <v>20-1</v>
          </cell>
          <cell r="C96" t="str">
            <v>Кс № 20</v>
          </cell>
          <cell r="D96" t="str">
            <v>ГЗУ-2</v>
          </cell>
          <cell r="E96" t="str">
            <v>Газлифт</v>
          </cell>
          <cell r="F96">
            <v>634</v>
          </cell>
          <cell r="G96" t="str">
            <v>ГК55(2)</v>
          </cell>
          <cell r="H96">
            <v>1210</v>
          </cell>
          <cell r="I96" t="str">
            <v>ГК35(3,8)</v>
          </cell>
          <cell r="J96">
            <v>1794</v>
          </cell>
          <cell r="K96" t="str">
            <v>ЦКсОК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1890</v>
          </cell>
          <cell r="U96" t="str">
            <v>закр</v>
          </cell>
          <cell r="V96" t="str">
            <v>+</v>
          </cell>
          <cell r="X96">
            <v>1915</v>
          </cell>
          <cell r="AB96">
            <v>0</v>
          </cell>
          <cell r="AC96">
            <v>1915</v>
          </cell>
          <cell r="AD96">
            <v>2561</v>
          </cell>
          <cell r="AF96" t="str">
            <v>-</v>
          </cell>
          <cell r="AG96">
            <v>0</v>
          </cell>
        </row>
        <row r="97">
          <cell r="B97" t="str">
            <v>20-2</v>
          </cell>
          <cell r="C97" t="str">
            <v>Кс № 20</v>
          </cell>
          <cell r="D97" t="str">
            <v>ГЗУ-2</v>
          </cell>
          <cell r="E97" t="str">
            <v>Газлифт</v>
          </cell>
          <cell r="F97">
            <v>550</v>
          </cell>
          <cell r="G97" t="str">
            <v>ГК83/1,5</v>
          </cell>
          <cell r="H97">
            <v>980</v>
          </cell>
          <cell r="I97" t="str">
            <v>ГК78/2</v>
          </cell>
          <cell r="J97">
            <v>1350</v>
          </cell>
          <cell r="K97" t="str">
            <v>ГК75/3</v>
          </cell>
          <cell r="L97">
            <v>1650</v>
          </cell>
          <cell r="M97" t="str">
            <v>ЦКсОК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1790</v>
          </cell>
          <cell r="U97" t="str">
            <v>закр</v>
          </cell>
          <cell r="V97" t="str">
            <v>+</v>
          </cell>
          <cell r="X97">
            <v>2384</v>
          </cell>
          <cell r="AB97">
            <v>1813.73</v>
          </cell>
          <cell r="AC97">
            <v>2384</v>
          </cell>
          <cell r="AD97">
            <v>2390</v>
          </cell>
          <cell r="AF97">
            <v>42941</v>
          </cell>
          <cell r="AG97" t="str">
            <v>25.08.17- авар. 1796м. Отпечаток режущей кромки фрезы,</v>
          </cell>
        </row>
        <row r="98">
          <cell r="B98" t="str">
            <v>28-2</v>
          </cell>
          <cell r="C98" t="str">
            <v>Кс № 28</v>
          </cell>
          <cell r="D98" t="str">
            <v>БГ-29</v>
          </cell>
          <cell r="E98" t="str">
            <v>ППД</v>
          </cell>
          <cell r="F98">
            <v>595</v>
          </cell>
          <cell r="G98" t="str">
            <v>ГП</v>
          </cell>
          <cell r="H98">
            <v>1200</v>
          </cell>
          <cell r="I98" t="str">
            <v>ГП</v>
          </cell>
          <cell r="J98">
            <v>1830</v>
          </cell>
          <cell r="K98" t="str">
            <v>ГП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1839</v>
          </cell>
          <cell r="U98">
            <v>0</v>
          </cell>
          <cell r="V98" t="str">
            <v>+</v>
          </cell>
          <cell r="X98">
            <v>1881.58</v>
          </cell>
          <cell r="Z98">
            <v>1851.7</v>
          </cell>
          <cell r="AC98">
            <v>1881.58</v>
          </cell>
          <cell r="AD98">
            <v>2337</v>
          </cell>
          <cell r="AF98" t="str">
            <v>-</v>
          </cell>
          <cell r="AG98">
            <v>0</v>
          </cell>
        </row>
        <row r="99">
          <cell r="B99" t="str">
            <v>30-2</v>
          </cell>
          <cell r="C99" t="str">
            <v>Кс № 30</v>
          </cell>
          <cell r="D99" t="str">
            <v>ГЗУ-2</v>
          </cell>
          <cell r="E99" t="str">
            <v>Газлифт</v>
          </cell>
          <cell r="F99">
            <v>846</v>
          </cell>
          <cell r="G99" t="str">
            <v>ГП</v>
          </cell>
          <cell r="H99">
            <v>1194</v>
          </cell>
          <cell r="I99" t="str">
            <v>ГК82/2</v>
          </cell>
          <cell r="J99">
            <v>1773</v>
          </cell>
          <cell r="K99" t="str">
            <v>ЦКсОК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1784</v>
          </cell>
          <cell r="U99" t="str">
            <v>закрыт+</v>
          </cell>
          <cell r="V99" t="str">
            <v>+</v>
          </cell>
          <cell r="X99">
            <v>1893</v>
          </cell>
          <cell r="AB99">
            <v>0</v>
          </cell>
          <cell r="AC99">
            <v>1893</v>
          </cell>
          <cell r="AD99">
            <v>2690</v>
          </cell>
          <cell r="AF99">
            <v>43041</v>
          </cell>
          <cell r="AG99">
            <v>0</v>
          </cell>
        </row>
        <row r="100">
          <cell r="B100" t="str">
            <v>45р</v>
          </cell>
          <cell r="C100" t="str">
            <v>б/к</v>
          </cell>
          <cell r="D100" t="str">
            <v>ГЗУ-2</v>
          </cell>
          <cell r="E100" t="str">
            <v>Газлифт</v>
          </cell>
          <cell r="F100">
            <v>598</v>
          </cell>
          <cell r="G100" t="str">
            <v>ГК 81 (1/8)</v>
          </cell>
          <cell r="H100">
            <v>1127</v>
          </cell>
          <cell r="I100" t="str">
            <v>ГК 83 (5/32)</v>
          </cell>
          <cell r="J100">
            <v>1540</v>
          </cell>
          <cell r="K100" t="str">
            <v>ЦКсОК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V100" t="str">
            <v>+</v>
          </cell>
          <cell r="X100">
            <v>2133</v>
          </cell>
          <cell r="AB100">
            <v>0</v>
          </cell>
          <cell r="AC100">
            <v>2133</v>
          </cell>
          <cell r="AD100">
            <v>2133</v>
          </cell>
          <cell r="AF100">
            <v>43789</v>
          </cell>
          <cell r="AG100">
            <v>0</v>
          </cell>
        </row>
        <row r="101">
          <cell r="B101" t="str">
            <v>5р</v>
          </cell>
          <cell r="C101" t="str">
            <v>б/к</v>
          </cell>
          <cell r="D101" t="str">
            <v>ГЗУ-2</v>
          </cell>
          <cell r="E101" t="str">
            <v>Газлифт</v>
          </cell>
          <cell r="F101">
            <v>600</v>
          </cell>
          <cell r="G101" t="str">
            <v>ГП</v>
          </cell>
          <cell r="H101">
            <v>1200</v>
          </cell>
          <cell r="I101" t="str">
            <v>ГК 86 (2)</v>
          </cell>
          <cell r="J101">
            <v>1628</v>
          </cell>
          <cell r="K101" t="str">
            <v>ЦКсОК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1638</v>
          </cell>
          <cell r="U101" t="str">
            <v>закр</v>
          </cell>
          <cell r="V101" t="str">
            <v>+</v>
          </cell>
          <cell r="X101">
            <v>2033</v>
          </cell>
          <cell r="AB101">
            <v>1656.09</v>
          </cell>
          <cell r="AC101">
            <v>2033</v>
          </cell>
          <cell r="AD101">
            <v>2620</v>
          </cell>
          <cell r="AF101">
            <v>43657</v>
          </cell>
        </row>
        <row r="102">
          <cell r="B102">
            <v>1002</v>
          </cell>
          <cell r="C102" t="str">
            <v>Кс № 1002</v>
          </cell>
          <cell r="D102" t="str">
            <v>ЗУ-1</v>
          </cell>
          <cell r="E102" t="str">
            <v>Фонтан</v>
          </cell>
          <cell r="F102">
            <v>596</v>
          </cell>
          <cell r="G102" t="str">
            <v>ГП</v>
          </cell>
          <cell r="H102">
            <v>1199</v>
          </cell>
          <cell r="I102" t="str">
            <v>ГК95(1)</v>
          </cell>
          <cell r="J102">
            <v>1731</v>
          </cell>
          <cell r="K102" t="str">
            <v>ЦКсОК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 t="str">
            <v>+</v>
          </cell>
          <cell r="X102">
            <v>2143</v>
          </cell>
          <cell r="Z102">
            <v>2143</v>
          </cell>
          <cell r="AB102">
            <v>0</v>
          </cell>
          <cell r="AC102">
            <v>2143</v>
          </cell>
          <cell r="AD102">
            <v>2500</v>
          </cell>
          <cell r="AF102" t="str">
            <v>-</v>
          </cell>
          <cell r="AG102">
            <v>0</v>
          </cell>
        </row>
        <row r="103">
          <cell r="B103">
            <v>1033</v>
          </cell>
          <cell r="C103" t="str">
            <v>Кс № 1033</v>
          </cell>
          <cell r="D103" t="str">
            <v>ЗУ-1</v>
          </cell>
          <cell r="E103" t="str">
            <v>Фонтан</v>
          </cell>
          <cell r="F103">
            <v>600</v>
          </cell>
          <cell r="G103">
            <v>0</v>
          </cell>
          <cell r="H103">
            <v>1200</v>
          </cell>
          <cell r="I103">
            <v>0</v>
          </cell>
          <cell r="J103">
            <v>1700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1710</v>
          </cell>
          <cell r="U103">
            <v>0</v>
          </cell>
          <cell r="V103" t="str">
            <v>-</v>
          </cell>
          <cell r="X103">
            <v>2368</v>
          </cell>
          <cell r="Z103">
            <v>2368</v>
          </cell>
          <cell r="AB103">
            <v>0</v>
          </cell>
          <cell r="AC103">
            <v>2368</v>
          </cell>
          <cell r="AD103">
            <v>2401</v>
          </cell>
          <cell r="AF103" t="str">
            <v>-</v>
          </cell>
          <cell r="AG103">
            <v>0</v>
          </cell>
        </row>
        <row r="104">
          <cell r="B104">
            <v>1202</v>
          </cell>
          <cell r="C104" t="str">
            <v>К № 2</v>
          </cell>
          <cell r="D104" t="str">
            <v>ЗУ-1</v>
          </cell>
          <cell r="E104" t="str">
            <v>УЭЦН</v>
          </cell>
          <cell r="F104">
            <v>450</v>
          </cell>
          <cell r="G104" t="str">
            <v>ГП</v>
          </cell>
          <cell r="H104">
            <v>1000</v>
          </cell>
          <cell r="I104" t="str">
            <v>ГП</v>
          </cell>
          <cell r="J104">
            <v>1500</v>
          </cell>
          <cell r="K104" t="str">
            <v>ГК94/2</v>
          </cell>
          <cell r="L104">
            <v>1908</v>
          </cell>
          <cell r="M104" t="str">
            <v>ЦКсОК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1918</v>
          </cell>
          <cell r="U104" t="str">
            <v>закр</v>
          </cell>
          <cell r="V104" t="str">
            <v>+</v>
          </cell>
          <cell r="X104">
            <v>1930</v>
          </cell>
          <cell r="Z104">
            <v>1930</v>
          </cell>
          <cell r="AB104">
            <v>0</v>
          </cell>
          <cell r="AC104">
            <v>1930</v>
          </cell>
          <cell r="AD104">
            <v>2930</v>
          </cell>
          <cell r="AF104">
            <v>43264</v>
          </cell>
          <cell r="AG104">
            <v>0</v>
          </cell>
        </row>
        <row r="105">
          <cell r="B105" t="str">
            <v>629а</v>
          </cell>
          <cell r="C105" t="str">
            <v>б/к</v>
          </cell>
          <cell r="D105" t="str">
            <v>ГЗУ-2</v>
          </cell>
          <cell r="E105" t="str">
            <v>Газлифт</v>
          </cell>
          <cell r="F105">
            <v>600</v>
          </cell>
          <cell r="G105" t="str">
            <v>ГК84 /3</v>
          </cell>
          <cell r="H105">
            <v>1060</v>
          </cell>
          <cell r="I105" t="str">
            <v>ГК 86/3</v>
          </cell>
          <cell r="J105">
            <v>1430</v>
          </cell>
          <cell r="K105" t="str">
            <v>ГК 85/4</v>
          </cell>
          <cell r="L105">
            <v>1740</v>
          </cell>
          <cell r="M105" t="str">
            <v>ЦКсОК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1750</v>
          </cell>
          <cell r="U105" t="str">
            <v>закрыт</v>
          </cell>
          <cell r="V105" t="str">
            <v>+</v>
          </cell>
          <cell r="X105">
            <v>1873</v>
          </cell>
          <cell r="AB105">
            <v>0</v>
          </cell>
          <cell r="AC105">
            <v>1873</v>
          </cell>
          <cell r="AD105">
            <v>1915</v>
          </cell>
          <cell r="AF105">
            <v>43736</v>
          </cell>
        </row>
        <row r="106">
          <cell r="B106">
            <v>1378</v>
          </cell>
          <cell r="C106" t="str">
            <v>К № 32</v>
          </cell>
          <cell r="D106" t="str">
            <v>ГЗУ-2</v>
          </cell>
          <cell r="E106" t="str">
            <v>Газлифт</v>
          </cell>
          <cell r="F106">
            <v>530</v>
          </cell>
          <cell r="G106" t="str">
            <v>ГП</v>
          </cell>
          <cell r="H106">
            <v>960</v>
          </cell>
          <cell r="I106" t="str">
            <v>ГК 84/3</v>
          </cell>
          <cell r="J106">
            <v>1300</v>
          </cell>
          <cell r="K106" t="str">
            <v>ГК 83/3</v>
          </cell>
          <cell r="L106">
            <v>1590</v>
          </cell>
          <cell r="M106" t="str">
            <v>ГК 82/4</v>
          </cell>
          <cell r="N106">
            <v>1820</v>
          </cell>
          <cell r="O106" t="str">
            <v>ЦКсОК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1830</v>
          </cell>
          <cell r="U106" t="str">
            <v>закр</v>
          </cell>
          <cell r="V106" t="str">
            <v>+</v>
          </cell>
          <cell r="X106">
            <v>2362.02</v>
          </cell>
          <cell r="AB106">
            <v>1845.7</v>
          </cell>
          <cell r="AC106">
            <v>2362.02</v>
          </cell>
          <cell r="AD106">
            <v>3065</v>
          </cell>
          <cell r="AF106">
            <v>43635</v>
          </cell>
        </row>
        <row r="107">
          <cell r="B107" t="str">
            <v>1004-2</v>
          </cell>
          <cell r="C107" t="str">
            <v>б/к</v>
          </cell>
          <cell r="D107" t="str">
            <v>ЗУ-1</v>
          </cell>
          <cell r="E107" t="str">
            <v>Фонтан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 t="str">
            <v>-</v>
          </cell>
          <cell r="X107">
            <v>2199</v>
          </cell>
          <cell r="Z107">
            <v>2199</v>
          </cell>
          <cell r="AB107">
            <v>0</v>
          </cell>
          <cell r="AC107">
            <v>2199</v>
          </cell>
          <cell r="AD107">
            <v>2572</v>
          </cell>
          <cell r="AF107" t="str">
            <v>-</v>
          </cell>
          <cell r="AG107">
            <v>0</v>
          </cell>
        </row>
        <row r="108">
          <cell r="B108" t="str">
            <v>1012-2</v>
          </cell>
          <cell r="C108" t="str">
            <v>Кс № 1012</v>
          </cell>
          <cell r="D108" t="str">
            <v>ЗУ-1</v>
          </cell>
          <cell r="E108" t="str">
            <v>Фонтан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-</v>
          </cell>
          <cell r="X108">
            <v>2159</v>
          </cell>
          <cell r="Z108">
            <v>2159</v>
          </cell>
          <cell r="AB108">
            <v>0</v>
          </cell>
          <cell r="AC108">
            <v>2159</v>
          </cell>
          <cell r="AD108">
            <v>2500</v>
          </cell>
          <cell r="AF108" t="str">
            <v>-</v>
          </cell>
          <cell r="AG108">
            <v>0</v>
          </cell>
        </row>
        <row r="109">
          <cell r="B109">
            <v>175</v>
          </cell>
          <cell r="C109" t="str">
            <v>б/к</v>
          </cell>
          <cell r="D109" t="str">
            <v>ГЗУ-3</v>
          </cell>
          <cell r="E109" t="str">
            <v>Газлифт</v>
          </cell>
          <cell r="F109">
            <v>435</v>
          </cell>
          <cell r="G109" t="str">
            <v>ГК60/2</v>
          </cell>
          <cell r="H109">
            <v>815</v>
          </cell>
          <cell r="I109" t="str">
            <v>ГК60/3</v>
          </cell>
          <cell r="J109">
            <v>1140</v>
          </cell>
          <cell r="K109" t="str">
            <v>ЦКсОК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1740</v>
          </cell>
          <cell r="U109">
            <v>0</v>
          </cell>
          <cell r="V109" t="str">
            <v>-</v>
          </cell>
          <cell r="X109">
            <v>1900</v>
          </cell>
          <cell r="AB109">
            <v>0</v>
          </cell>
          <cell r="AC109">
            <v>1900</v>
          </cell>
          <cell r="AD109">
            <v>2350</v>
          </cell>
          <cell r="AF109" t="str">
            <v>-</v>
          </cell>
          <cell r="AG109">
            <v>0</v>
          </cell>
        </row>
        <row r="110">
          <cell r="B110">
            <v>663</v>
          </cell>
          <cell r="C110" t="str">
            <v>б/к</v>
          </cell>
          <cell r="D110" t="str">
            <v>П-Т</v>
          </cell>
          <cell r="E110" t="str">
            <v>Газлифт</v>
          </cell>
          <cell r="F110">
            <v>600</v>
          </cell>
          <cell r="G110" t="str">
            <v>ГК85/4</v>
          </cell>
          <cell r="H110">
            <v>1070</v>
          </cell>
          <cell r="I110" t="str">
            <v>ГК83/3</v>
          </cell>
          <cell r="J110">
            <v>1480</v>
          </cell>
          <cell r="K110" t="str">
            <v>ЦКсОК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1490</v>
          </cell>
          <cell r="U110" t="str">
            <v>закрыт</v>
          </cell>
          <cell r="V110" t="str">
            <v>+</v>
          </cell>
          <cell r="X110">
            <v>1530</v>
          </cell>
          <cell r="AB110">
            <v>0</v>
          </cell>
          <cell r="AC110">
            <v>1530</v>
          </cell>
          <cell r="AD110">
            <v>2420</v>
          </cell>
          <cell r="AF110">
            <v>43086</v>
          </cell>
          <cell r="AG110">
            <v>0</v>
          </cell>
        </row>
        <row r="111">
          <cell r="B111">
            <v>1016</v>
          </cell>
          <cell r="C111" t="str">
            <v>К № 4</v>
          </cell>
          <cell r="D111" t="str">
            <v>ЗУ-10</v>
          </cell>
          <cell r="E111" t="str">
            <v>Фонтан</v>
          </cell>
          <cell r="F111">
            <v>600</v>
          </cell>
          <cell r="G111">
            <v>0</v>
          </cell>
          <cell r="H111">
            <v>1200</v>
          </cell>
          <cell r="I111">
            <v>0</v>
          </cell>
          <cell r="J111">
            <v>1733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1743</v>
          </cell>
          <cell r="U111">
            <v>0</v>
          </cell>
          <cell r="V111" t="str">
            <v>-</v>
          </cell>
          <cell r="X111">
            <v>2050</v>
          </cell>
          <cell r="Z111">
            <v>2050</v>
          </cell>
          <cell r="AB111">
            <v>0</v>
          </cell>
          <cell r="AC111">
            <v>2050</v>
          </cell>
          <cell r="AD111" t="str">
            <v>1 ств 2304
2 ств 2423</v>
          </cell>
          <cell r="AF111" t="str">
            <v>-</v>
          </cell>
          <cell r="AG111">
            <v>0</v>
          </cell>
        </row>
        <row r="112">
          <cell r="B112">
            <v>669</v>
          </cell>
          <cell r="C112" t="str">
            <v>б/к</v>
          </cell>
          <cell r="D112" t="str">
            <v>ГЗУ-3</v>
          </cell>
          <cell r="E112" t="str">
            <v>Газлифт</v>
          </cell>
          <cell r="F112">
            <v>520</v>
          </cell>
          <cell r="G112" t="str">
            <v>ГК 78/3</v>
          </cell>
          <cell r="H112">
            <v>920</v>
          </cell>
          <cell r="I112" t="str">
            <v>ГК 79/3</v>
          </cell>
          <cell r="J112">
            <v>1240</v>
          </cell>
          <cell r="K112" t="str">
            <v>ГК 79/4</v>
          </cell>
          <cell r="L112">
            <v>1540</v>
          </cell>
          <cell r="M112" t="str">
            <v>ЦК сОК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1790</v>
          </cell>
          <cell r="U112" t="str">
            <v>закрыт</v>
          </cell>
          <cell r="V112" t="str">
            <v>+</v>
          </cell>
          <cell r="X112">
            <v>1816</v>
          </cell>
          <cell r="AB112">
            <v>0</v>
          </cell>
          <cell r="AC112">
            <v>1816</v>
          </cell>
          <cell r="AD112">
            <v>1948</v>
          </cell>
          <cell r="AF112">
            <v>43634</v>
          </cell>
        </row>
        <row r="113">
          <cell r="B113" t="str">
            <v>3-2</v>
          </cell>
          <cell r="C113" t="str">
            <v>Кс № 3</v>
          </cell>
          <cell r="D113" t="str">
            <v>ГЗУ-3</v>
          </cell>
          <cell r="E113" t="str">
            <v>Газлифт</v>
          </cell>
          <cell r="F113">
            <v>786</v>
          </cell>
          <cell r="G113" t="str">
            <v>ГК55/2</v>
          </cell>
          <cell r="H113">
            <v>1386</v>
          </cell>
          <cell r="I113" t="str">
            <v>ГК 35/3,8</v>
          </cell>
          <cell r="J113">
            <v>1784</v>
          </cell>
          <cell r="K113" t="str">
            <v>ЦКсОК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1797</v>
          </cell>
          <cell r="U113" t="str">
            <v>закрыт</v>
          </cell>
          <cell r="V113" t="str">
            <v>-</v>
          </cell>
          <cell r="X113">
            <v>2588</v>
          </cell>
          <cell r="AB113">
            <v>0</v>
          </cell>
          <cell r="AC113">
            <v>2588</v>
          </cell>
          <cell r="AD113">
            <v>2596</v>
          </cell>
          <cell r="AF113">
            <v>41365</v>
          </cell>
          <cell r="AG113">
            <v>0</v>
          </cell>
        </row>
        <row r="114">
          <cell r="B114" t="str">
            <v>1036-2</v>
          </cell>
          <cell r="C114" t="str">
            <v>К № 4</v>
          </cell>
          <cell r="D114" t="str">
            <v>ЗУ-10</v>
          </cell>
          <cell r="E114" t="str">
            <v>Фонтан</v>
          </cell>
          <cell r="F114">
            <v>600</v>
          </cell>
          <cell r="G114">
            <v>0</v>
          </cell>
          <cell r="H114">
            <v>1200</v>
          </cell>
          <cell r="I114">
            <v>0</v>
          </cell>
          <cell r="J114">
            <v>1800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отсутствует</v>
          </cell>
          <cell r="U114" t="str">
            <v>отсутствует</v>
          </cell>
          <cell r="V114" t="str">
            <v>.+/-</v>
          </cell>
          <cell r="X114">
            <v>2070</v>
          </cell>
          <cell r="Z114">
            <v>2070</v>
          </cell>
          <cell r="AB114">
            <v>0</v>
          </cell>
          <cell r="AC114">
            <v>2070</v>
          </cell>
          <cell r="AD114" t="str">
            <v>1 ств 2640
2 ств 2623</v>
          </cell>
          <cell r="AF114" t="str">
            <v>-</v>
          </cell>
          <cell r="AG114">
            <v>0</v>
          </cell>
        </row>
        <row r="115">
          <cell r="B115" t="str">
            <v>4-1</v>
          </cell>
          <cell r="C115" t="str">
            <v>Кс № 4</v>
          </cell>
          <cell r="D115" t="str">
            <v>ГЗУ-3</v>
          </cell>
          <cell r="E115" t="str">
            <v>Газлифт</v>
          </cell>
          <cell r="F115">
            <v>400</v>
          </cell>
          <cell r="G115" t="str">
            <v>ГП</v>
          </cell>
          <cell r="H115">
            <v>740</v>
          </cell>
          <cell r="I115" t="str">
            <v>ГП</v>
          </cell>
          <cell r="J115">
            <v>1040</v>
          </cell>
          <cell r="K115" t="str">
            <v>ГП</v>
          </cell>
          <cell r="L115">
            <v>1320</v>
          </cell>
          <cell r="M115" t="str">
            <v>ГК84/1,5</v>
          </cell>
          <cell r="N115">
            <v>1480</v>
          </cell>
          <cell r="O115" t="str">
            <v>ГК80/2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1780</v>
          </cell>
          <cell r="U115" t="str">
            <v>открыт+</v>
          </cell>
          <cell r="V115" t="str">
            <v>+</v>
          </cell>
          <cell r="X115">
            <v>2517</v>
          </cell>
          <cell r="AB115">
            <v>0</v>
          </cell>
          <cell r="AC115">
            <v>2517</v>
          </cell>
          <cell r="AD115">
            <v>2517</v>
          </cell>
          <cell r="AF115">
            <v>42745</v>
          </cell>
          <cell r="AG115">
            <v>0</v>
          </cell>
        </row>
        <row r="116">
          <cell r="B116">
            <v>1034</v>
          </cell>
          <cell r="C116" t="str">
            <v>Кс № 1034</v>
          </cell>
          <cell r="D116" t="str">
            <v>ЗУ-2</v>
          </cell>
          <cell r="E116" t="str">
            <v>УЭЦН</v>
          </cell>
          <cell r="F116">
            <v>599</v>
          </cell>
          <cell r="G116" t="str">
            <v>ГП</v>
          </cell>
          <cell r="H116">
            <v>1200</v>
          </cell>
          <cell r="I116" t="str">
            <v>ГК</v>
          </cell>
          <cell r="J116">
            <v>1665</v>
          </cell>
          <cell r="K116" t="str">
            <v>извл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1676</v>
          </cell>
          <cell r="U116" t="str">
            <v>закр</v>
          </cell>
          <cell r="V116" t="str">
            <v>+</v>
          </cell>
          <cell r="X116">
            <v>1588</v>
          </cell>
          <cell r="Z116">
            <v>1588</v>
          </cell>
          <cell r="AB116">
            <v>0</v>
          </cell>
          <cell r="AC116">
            <v>1588</v>
          </cell>
          <cell r="AD116">
            <v>2824</v>
          </cell>
          <cell r="AF116" t="str">
            <v>-</v>
          </cell>
          <cell r="AG116">
            <v>0</v>
          </cell>
        </row>
        <row r="117">
          <cell r="B117" t="str">
            <v>4-2</v>
          </cell>
          <cell r="C117" t="str">
            <v>Кс № 4</v>
          </cell>
          <cell r="D117" t="str">
            <v>ГЗУ-3</v>
          </cell>
          <cell r="E117" t="str">
            <v>Газлифт</v>
          </cell>
          <cell r="F117">
            <v>510</v>
          </cell>
          <cell r="G117" t="str">
            <v>ГК80/1</v>
          </cell>
          <cell r="H117">
            <v>900</v>
          </cell>
          <cell r="I117" t="str">
            <v>ГК81/1,5</v>
          </cell>
          <cell r="J117">
            <v>1210</v>
          </cell>
          <cell r="K117" t="str">
            <v>ГК78/2</v>
          </cell>
          <cell r="L117">
            <v>1460</v>
          </cell>
          <cell r="M117" t="str">
            <v>ГК75/2</v>
          </cell>
          <cell r="N117">
            <v>1700</v>
          </cell>
          <cell r="O117" t="str">
            <v>ЦКсОК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1810</v>
          </cell>
          <cell r="U117" t="str">
            <v>закр</v>
          </cell>
          <cell r="V117" t="str">
            <v>+</v>
          </cell>
          <cell r="X117">
            <v>2429</v>
          </cell>
          <cell r="AB117">
            <v>0</v>
          </cell>
          <cell r="AC117">
            <v>2429</v>
          </cell>
          <cell r="AD117">
            <v>2432</v>
          </cell>
          <cell r="AF117">
            <v>43193</v>
          </cell>
          <cell r="AG117">
            <v>0</v>
          </cell>
        </row>
        <row r="118">
          <cell r="B118" t="str">
            <v>43р</v>
          </cell>
          <cell r="C118" t="str">
            <v>б/к</v>
          </cell>
          <cell r="D118" t="str">
            <v>ГЗУ-3</v>
          </cell>
          <cell r="E118" t="str">
            <v>Газлифт</v>
          </cell>
          <cell r="F118">
            <v>600</v>
          </cell>
          <cell r="G118" t="str">
            <v xml:space="preserve">ГК80/0,125 </v>
          </cell>
          <cell r="H118">
            <v>1200</v>
          </cell>
          <cell r="I118" t="str">
            <v>ГК75/0,156</v>
          </cell>
          <cell r="J118">
            <v>1621</v>
          </cell>
          <cell r="K118" t="str">
            <v>ЦКсОК/0,313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1631</v>
          </cell>
          <cell r="U118" t="str">
            <v>закр</v>
          </cell>
          <cell r="V118" t="str">
            <v>+</v>
          </cell>
          <cell r="X118">
            <v>1647</v>
          </cell>
          <cell r="AB118">
            <v>0</v>
          </cell>
          <cell r="AC118">
            <v>1647</v>
          </cell>
          <cell r="AD118">
            <v>2637</v>
          </cell>
          <cell r="AF118">
            <v>43238</v>
          </cell>
          <cell r="AG118">
            <v>0</v>
          </cell>
        </row>
        <row r="119">
          <cell r="B119" t="str">
            <v>44р</v>
          </cell>
          <cell r="C119" t="str">
            <v>б/к</v>
          </cell>
          <cell r="D119" t="str">
            <v>ГЗУ-3</v>
          </cell>
          <cell r="E119" t="str">
            <v>Газлифт</v>
          </cell>
          <cell r="F119">
            <v>600</v>
          </cell>
          <cell r="G119" t="str">
            <v>ГП</v>
          </cell>
          <cell r="H119">
            <v>1200</v>
          </cell>
          <cell r="I119" t="str">
            <v>ГК85/1,5</v>
          </cell>
          <cell r="J119">
            <v>1752</v>
          </cell>
          <cell r="K119" t="str">
            <v>ЦКсОК/4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1762</v>
          </cell>
          <cell r="U119" t="str">
            <v>закрыт</v>
          </cell>
          <cell r="V119" t="str">
            <v>+</v>
          </cell>
          <cell r="X119">
            <v>2000</v>
          </cell>
          <cell r="AB119">
            <v>0</v>
          </cell>
          <cell r="AC119">
            <v>2000</v>
          </cell>
          <cell r="AD119" t="str">
            <v>1ств 2275
2ств 2600</v>
          </cell>
          <cell r="AF119">
            <v>42985</v>
          </cell>
          <cell r="AG119">
            <v>0</v>
          </cell>
        </row>
        <row r="120">
          <cell r="B120" t="str">
            <v>5-1</v>
          </cell>
          <cell r="C120" t="str">
            <v>Кс № 5</v>
          </cell>
          <cell r="D120" t="str">
            <v>ГЗУ-3</v>
          </cell>
          <cell r="E120" t="str">
            <v>Газлифт</v>
          </cell>
          <cell r="F120">
            <v>599</v>
          </cell>
          <cell r="G120" t="str">
            <v>ГП</v>
          </cell>
          <cell r="H120">
            <v>1199</v>
          </cell>
          <cell r="I120" t="str">
            <v>ГК80(1,5)</v>
          </cell>
          <cell r="J120">
            <v>1802</v>
          </cell>
          <cell r="K120" t="str">
            <v>ЦКсОК(4)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1813</v>
          </cell>
          <cell r="U120" t="str">
            <v>закр</v>
          </cell>
          <cell r="V120" t="str">
            <v>+</v>
          </cell>
          <cell r="X120">
            <v>2003</v>
          </cell>
          <cell r="AB120">
            <v>0</v>
          </cell>
          <cell r="AC120">
            <v>2003</v>
          </cell>
          <cell r="AD120">
            <v>2500</v>
          </cell>
          <cell r="AF120" t="str">
            <v>-</v>
          </cell>
          <cell r="AG120">
            <v>0</v>
          </cell>
        </row>
        <row r="121">
          <cell r="B121" t="str">
            <v>1034-1</v>
          </cell>
          <cell r="C121" t="str">
            <v>Кс № 1034</v>
          </cell>
          <cell r="D121" t="str">
            <v>ЗУ-2</v>
          </cell>
          <cell r="E121" t="str">
            <v>Фонтан</v>
          </cell>
          <cell r="F121">
            <v>597</v>
          </cell>
          <cell r="G121" t="str">
            <v>ГК65</v>
          </cell>
          <cell r="H121">
            <v>1194</v>
          </cell>
          <cell r="I121" t="str">
            <v>ГК45</v>
          </cell>
          <cell r="J121">
            <v>1700</v>
          </cell>
          <cell r="K121" t="str">
            <v>ЦКсОК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1711</v>
          </cell>
          <cell r="U121">
            <v>0</v>
          </cell>
          <cell r="V121" t="str">
            <v>.+/-</v>
          </cell>
          <cell r="X121">
            <v>1960</v>
          </cell>
          <cell r="Z121">
            <v>1960</v>
          </cell>
          <cell r="AB121">
            <v>0</v>
          </cell>
          <cell r="AC121">
            <v>1960</v>
          </cell>
          <cell r="AD121">
            <v>2400</v>
          </cell>
          <cell r="AF121">
            <v>43048</v>
          </cell>
          <cell r="AG121">
            <v>0</v>
          </cell>
        </row>
        <row r="122">
          <cell r="B122" t="str">
            <v>5-2</v>
          </cell>
          <cell r="C122" t="str">
            <v>Кс № 5</v>
          </cell>
          <cell r="D122" t="str">
            <v>ГЗУ-3</v>
          </cell>
          <cell r="E122" t="str">
            <v>Газлифт</v>
          </cell>
          <cell r="F122">
            <v>380</v>
          </cell>
          <cell r="G122" t="str">
            <v>ГП</v>
          </cell>
          <cell r="H122">
            <v>700</v>
          </cell>
          <cell r="I122" t="str">
            <v>ГП</v>
          </cell>
          <cell r="J122">
            <v>975</v>
          </cell>
          <cell r="K122" t="str">
            <v>ГП</v>
          </cell>
          <cell r="L122">
            <v>1235</v>
          </cell>
          <cell r="M122" t="str">
            <v>ГК85/1,5</v>
          </cell>
          <cell r="N122">
            <v>1455</v>
          </cell>
          <cell r="O122" t="str">
            <v>ЦКсОК/3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1703</v>
          </cell>
          <cell r="U122" t="str">
            <v>закр</v>
          </cell>
          <cell r="V122" t="str">
            <v>+</v>
          </cell>
          <cell r="X122">
            <v>1992.35</v>
          </cell>
          <cell r="AB122">
            <v>1706.83</v>
          </cell>
          <cell r="AC122">
            <v>1992.35</v>
          </cell>
          <cell r="AD122">
            <v>2500</v>
          </cell>
          <cell r="AF122" t="str">
            <v>-</v>
          </cell>
          <cell r="AG122">
            <v>0</v>
          </cell>
        </row>
        <row r="123">
          <cell r="B123" t="str">
            <v>6р</v>
          </cell>
          <cell r="C123" t="str">
            <v>б/к</v>
          </cell>
          <cell r="D123" t="str">
            <v>П-Т</v>
          </cell>
          <cell r="E123" t="str">
            <v>Газлифт</v>
          </cell>
          <cell r="F123">
            <v>550</v>
          </cell>
          <cell r="G123" t="str">
            <v>ГК 78/3</v>
          </cell>
          <cell r="H123">
            <v>1240</v>
          </cell>
          <cell r="I123" t="str">
            <v>ГК 76/3</v>
          </cell>
          <cell r="J123">
            <v>1749</v>
          </cell>
          <cell r="K123" t="str">
            <v>ЦКсОК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1768</v>
          </cell>
          <cell r="U123" t="str">
            <v>закрыт</v>
          </cell>
          <cell r="V123" t="str">
            <v>+</v>
          </cell>
          <cell r="X123">
            <v>1842</v>
          </cell>
          <cell r="AB123">
            <v>0</v>
          </cell>
          <cell r="AC123">
            <v>1842</v>
          </cell>
          <cell r="AD123">
            <v>1950</v>
          </cell>
          <cell r="AF123">
            <v>43202</v>
          </cell>
        </row>
        <row r="124">
          <cell r="B124" t="str">
            <v>1045-1</v>
          </cell>
          <cell r="C124" t="str">
            <v>Кс № 1045</v>
          </cell>
          <cell r="D124" t="str">
            <v>ЗУ-2</v>
          </cell>
          <cell r="E124" t="str">
            <v>Фонтан</v>
          </cell>
          <cell r="F124">
            <v>600</v>
          </cell>
          <cell r="G124">
            <v>0</v>
          </cell>
          <cell r="H124">
            <v>1200</v>
          </cell>
          <cell r="I124">
            <v>0</v>
          </cell>
          <cell r="J124">
            <v>1720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1730</v>
          </cell>
          <cell r="U124">
            <v>0</v>
          </cell>
          <cell r="V124" t="str">
            <v>.+/-</v>
          </cell>
          <cell r="X124">
            <v>1930</v>
          </cell>
          <cell r="Z124">
            <v>1930</v>
          </cell>
          <cell r="AB124">
            <v>0</v>
          </cell>
          <cell r="AC124">
            <v>1930</v>
          </cell>
          <cell r="AD124">
            <v>2426</v>
          </cell>
          <cell r="AF124" t="str">
            <v>-</v>
          </cell>
          <cell r="AG124">
            <v>0</v>
          </cell>
        </row>
        <row r="125">
          <cell r="B125" t="str">
            <v>4-3</v>
          </cell>
          <cell r="C125" t="str">
            <v>Кс № 4</v>
          </cell>
          <cell r="D125" t="str">
            <v>ГЗУ-3</v>
          </cell>
          <cell r="E125" t="str">
            <v>Газлифт</v>
          </cell>
          <cell r="F125">
            <v>520</v>
          </cell>
          <cell r="G125" t="str">
            <v>ГП</v>
          </cell>
          <cell r="H125">
            <v>940</v>
          </cell>
          <cell r="I125" t="str">
            <v>ГП</v>
          </cell>
          <cell r="J125">
            <v>1300</v>
          </cell>
          <cell r="K125" t="str">
            <v>ГК82/1,5</v>
          </cell>
          <cell r="L125">
            <v>1530</v>
          </cell>
          <cell r="M125" t="str">
            <v>ЦКсОК/3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 t="str">
            <v>-</v>
          </cell>
          <cell r="U125" t="str">
            <v>-</v>
          </cell>
          <cell r="V125" t="str">
            <v>+</v>
          </cell>
          <cell r="X125">
            <v>2031.9</v>
          </cell>
          <cell r="AB125">
            <v>0</v>
          </cell>
          <cell r="AC125">
            <v>2031.9</v>
          </cell>
          <cell r="AD125">
            <v>2605</v>
          </cell>
          <cell r="AF125" t="str">
            <v>-</v>
          </cell>
          <cell r="AG125">
            <v>0</v>
          </cell>
        </row>
        <row r="126">
          <cell r="B126" t="str">
            <v>1056-2</v>
          </cell>
          <cell r="C126" t="str">
            <v>Кс № 1056</v>
          </cell>
          <cell r="D126" t="str">
            <v>ЗУ-2</v>
          </cell>
          <cell r="E126" t="str">
            <v>Фонтан</v>
          </cell>
          <cell r="F126">
            <v>600</v>
          </cell>
          <cell r="G126">
            <v>0</v>
          </cell>
          <cell r="H126">
            <v>1200</v>
          </cell>
          <cell r="I126">
            <v>0</v>
          </cell>
          <cell r="J126">
            <v>1739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-</v>
          </cell>
          <cell r="X126">
            <v>2065</v>
          </cell>
          <cell r="Z126">
            <v>2065</v>
          </cell>
          <cell r="AB126">
            <v>0</v>
          </cell>
          <cell r="AC126">
            <v>2065</v>
          </cell>
          <cell r="AD126">
            <v>2500</v>
          </cell>
          <cell r="AF126" t="str">
            <v>-</v>
          </cell>
          <cell r="AG126">
            <v>0</v>
          </cell>
        </row>
        <row r="127">
          <cell r="B127">
            <v>3068</v>
          </cell>
          <cell r="C127" t="str">
            <v>б/к</v>
          </cell>
          <cell r="D127" t="str">
            <v>ЗУ-3</v>
          </cell>
          <cell r="E127" t="str">
            <v>Фонтан</v>
          </cell>
          <cell r="F127">
            <v>600</v>
          </cell>
          <cell r="G127" t="str">
            <v>ГК65</v>
          </cell>
          <cell r="H127">
            <v>1200</v>
          </cell>
          <cell r="I127" t="str">
            <v>ГК45</v>
          </cell>
          <cell r="J127">
            <v>1778</v>
          </cell>
          <cell r="K127" t="str">
            <v>ЦКсОК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1788</v>
          </cell>
          <cell r="U127" t="str">
            <v>откр/откр</v>
          </cell>
          <cell r="V127" t="str">
            <v>+</v>
          </cell>
          <cell r="X127">
            <v>1886</v>
          </cell>
          <cell r="Z127">
            <v>1886</v>
          </cell>
          <cell r="AB127">
            <v>0</v>
          </cell>
          <cell r="AC127">
            <v>1886</v>
          </cell>
          <cell r="AD127">
            <v>2050</v>
          </cell>
          <cell r="AF127">
            <v>43274</v>
          </cell>
          <cell r="AG127">
            <v>0</v>
          </cell>
        </row>
        <row r="128">
          <cell r="B128" t="str">
            <v>3-3</v>
          </cell>
          <cell r="C128" t="str">
            <v>Кс № 3</v>
          </cell>
          <cell r="D128" t="str">
            <v>ГЗУ-3</v>
          </cell>
          <cell r="E128" t="str">
            <v>Газлифт</v>
          </cell>
          <cell r="F128">
            <v>520</v>
          </cell>
          <cell r="G128" t="str">
            <v>ГП</v>
          </cell>
          <cell r="H128">
            <v>930</v>
          </cell>
          <cell r="I128" t="str">
            <v>гк 82/3</v>
          </cell>
          <cell r="J128">
            <v>1260</v>
          </cell>
          <cell r="K128" t="str">
            <v>ГК 82/3</v>
          </cell>
          <cell r="L128">
            <v>1430</v>
          </cell>
          <cell r="M128" t="str">
            <v>ЦКсОК/3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1440</v>
          </cell>
          <cell r="U128" t="str">
            <v>закр</v>
          </cell>
          <cell r="V128" t="str">
            <v>+</v>
          </cell>
          <cell r="X128">
            <v>1470</v>
          </cell>
          <cell r="AB128">
            <v>0</v>
          </cell>
          <cell r="AC128">
            <v>1470</v>
          </cell>
          <cell r="AD128">
            <v>2550</v>
          </cell>
          <cell r="AF128">
            <v>43589</v>
          </cell>
          <cell r="AG128">
            <v>0</v>
          </cell>
        </row>
        <row r="129">
          <cell r="B129" t="str">
            <v>2-2</v>
          </cell>
          <cell r="C129" t="str">
            <v>Кс № 2</v>
          </cell>
          <cell r="D129" t="str">
            <v>ГЗУ-4</v>
          </cell>
          <cell r="E129" t="str">
            <v>Газлифт</v>
          </cell>
          <cell r="F129">
            <v>850</v>
          </cell>
          <cell r="G129" t="str">
            <v>ГК81/2</v>
          </cell>
          <cell r="H129">
            <v>1300</v>
          </cell>
          <cell r="I129" t="str">
            <v>ГК80/3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1821</v>
          </cell>
          <cell r="U129" t="str">
            <v>открыт+</v>
          </cell>
          <cell r="V129" t="str">
            <v>+</v>
          </cell>
          <cell r="X129">
            <v>2200</v>
          </cell>
          <cell r="AB129">
            <v>1831.54</v>
          </cell>
          <cell r="AC129">
            <v>2200</v>
          </cell>
          <cell r="AD129" t="str">
            <v>1 ств:2582
2 ств:2767</v>
          </cell>
          <cell r="AF129">
            <v>43091</v>
          </cell>
          <cell r="AG129">
            <v>0</v>
          </cell>
        </row>
        <row r="130">
          <cell r="B130" t="str">
            <v>23-2</v>
          </cell>
          <cell r="C130" t="str">
            <v>Кс № 23</v>
          </cell>
          <cell r="D130" t="str">
            <v>ГЗУ-4</v>
          </cell>
          <cell r="E130" t="str">
            <v>Газлифт</v>
          </cell>
          <cell r="F130">
            <v>580</v>
          </cell>
          <cell r="G130" t="str">
            <v>ГП</v>
          </cell>
          <cell r="H130">
            <v>1040</v>
          </cell>
          <cell r="I130" t="str">
            <v>ГП</v>
          </cell>
          <cell r="J130">
            <v>1430</v>
          </cell>
          <cell r="K130" t="str">
            <v>ГК85/1,5</v>
          </cell>
          <cell r="L130">
            <v>1744</v>
          </cell>
          <cell r="M130" t="str">
            <v>ЦКсОК/4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1740</v>
          </cell>
          <cell r="U130" t="str">
            <v>закрыт</v>
          </cell>
          <cell r="V130" t="str">
            <v>+</v>
          </cell>
          <cell r="X130">
            <v>2210.7600000000002</v>
          </cell>
          <cell r="AB130">
            <v>1758.37</v>
          </cell>
          <cell r="AC130">
            <v>2210.7600000000002</v>
          </cell>
          <cell r="AD130">
            <v>2350</v>
          </cell>
          <cell r="AF130">
            <v>43051</v>
          </cell>
          <cell r="AG130">
            <v>0</v>
          </cell>
        </row>
        <row r="131">
          <cell r="B131" t="str">
            <v>157тг</v>
          </cell>
          <cell r="C131" t="str">
            <v>б/к</v>
          </cell>
          <cell r="D131" t="str">
            <v>ГЗУ-4</v>
          </cell>
          <cell r="E131" t="str">
            <v>Газлифт</v>
          </cell>
          <cell r="F131">
            <v>550</v>
          </cell>
          <cell r="G131" t="str">
            <v>ГП</v>
          </cell>
          <cell r="H131">
            <v>980</v>
          </cell>
          <cell r="I131" t="str">
            <v>ГК89/1</v>
          </cell>
          <cell r="J131">
            <v>1335</v>
          </cell>
          <cell r="K131" t="str">
            <v>ГК77/2,5</v>
          </cell>
          <cell r="L131">
            <v>1560</v>
          </cell>
          <cell r="M131" t="str">
            <v>ЦКсОК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1570</v>
          </cell>
          <cell r="U131" t="str">
            <v>закр</v>
          </cell>
          <cell r="V131" t="str">
            <v>+</v>
          </cell>
          <cell r="X131">
            <v>1610</v>
          </cell>
          <cell r="AB131">
            <v>0</v>
          </cell>
          <cell r="AC131">
            <v>1610</v>
          </cell>
          <cell r="AD131">
            <v>2205</v>
          </cell>
          <cell r="AF131">
            <v>42895</v>
          </cell>
          <cell r="AG131">
            <v>0</v>
          </cell>
        </row>
        <row r="132">
          <cell r="B132" t="str">
            <v>1069-2</v>
          </cell>
          <cell r="C132" t="str">
            <v>Кс № 1069</v>
          </cell>
          <cell r="D132" t="str">
            <v>ЗУ-3</v>
          </cell>
          <cell r="E132" t="str">
            <v>Фонтан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-</v>
          </cell>
          <cell r="X132">
            <v>1930</v>
          </cell>
          <cell r="Z132">
            <v>1930</v>
          </cell>
          <cell r="AB132">
            <v>1771</v>
          </cell>
          <cell r="AC132">
            <v>1930</v>
          </cell>
          <cell r="AD132" t="str">
            <v>1 ств 2480
2 ств 2647
3 ств 2270</v>
          </cell>
          <cell r="AF132" t="str">
            <v>-</v>
          </cell>
          <cell r="AG132">
            <v>0</v>
          </cell>
        </row>
        <row r="133">
          <cell r="B133" t="str">
            <v>10-1</v>
          </cell>
          <cell r="C133" t="str">
            <v>б/к</v>
          </cell>
          <cell r="D133" t="str">
            <v>ГЗУ-4</v>
          </cell>
          <cell r="E133" t="str">
            <v>Газлифт</v>
          </cell>
          <cell r="F133">
            <v>500</v>
          </cell>
          <cell r="G133" t="str">
            <v>ГП</v>
          </cell>
          <cell r="H133">
            <v>890</v>
          </cell>
          <cell r="I133" t="str">
            <v>ГП</v>
          </cell>
          <cell r="J133">
            <v>1210</v>
          </cell>
          <cell r="K133" t="str">
            <v>ГП</v>
          </cell>
          <cell r="L133">
            <v>1450</v>
          </cell>
          <cell r="M133" t="str">
            <v>ГК100/1</v>
          </cell>
          <cell r="N133">
            <v>1600</v>
          </cell>
          <cell r="O133" t="str">
            <v>ЦКсОК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1610</v>
          </cell>
          <cell r="U133" t="str">
            <v>закр</v>
          </cell>
          <cell r="V133" t="str">
            <v>+</v>
          </cell>
          <cell r="X133">
            <v>1970</v>
          </cell>
          <cell r="AB133">
            <v>1621.71</v>
          </cell>
          <cell r="AC133">
            <v>1970</v>
          </cell>
          <cell r="AD133">
            <v>2606</v>
          </cell>
          <cell r="AF133" t="str">
            <v>-</v>
          </cell>
          <cell r="AG133">
            <v>0</v>
          </cell>
        </row>
        <row r="134">
          <cell r="B134">
            <v>1030</v>
          </cell>
          <cell r="C134" t="str">
            <v>Кс № 1030</v>
          </cell>
          <cell r="D134" t="str">
            <v>ГЗУ-7</v>
          </cell>
          <cell r="E134" t="str">
            <v>Газлифт</v>
          </cell>
          <cell r="F134">
            <v>600</v>
          </cell>
          <cell r="G134" t="str">
            <v>ГП</v>
          </cell>
          <cell r="H134">
            <v>1200</v>
          </cell>
          <cell r="I134" t="str">
            <v>ГП</v>
          </cell>
          <cell r="J134">
            <v>1500</v>
          </cell>
          <cell r="K134" t="str">
            <v>ЦКсОК/3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1565</v>
          </cell>
          <cell r="U134" t="str">
            <v>закр</v>
          </cell>
          <cell r="V134" t="str">
            <v>+</v>
          </cell>
          <cell r="X134">
            <v>1610</v>
          </cell>
          <cell r="AB134">
            <v>0</v>
          </cell>
          <cell r="AC134">
            <v>1610</v>
          </cell>
          <cell r="AD134">
            <v>2375</v>
          </cell>
          <cell r="AF134">
            <v>42589</v>
          </cell>
          <cell r="AG134">
            <v>0</v>
          </cell>
        </row>
        <row r="135">
          <cell r="B135">
            <v>1148</v>
          </cell>
          <cell r="C135" t="str">
            <v>К № 26</v>
          </cell>
          <cell r="D135" t="str">
            <v>К-21</v>
          </cell>
          <cell r="E135" t="str">
            <v>Газлифт</v>
          </cell>
          <cell r="F135">
            <v>450</v>
          </cell>
          <cell r="G135" t="str">
            <v>ГП</v>
          </cell>
          <cell r="H135">
            <v>790</v>
          </cell>
          <cell r="I135" t="str">
            <v>ГП</v>
          </cell>
          <cell r="J135">
            <v>1070</v>
          </cell>
          <cell r="K135" t="str">
            <v>ГП</v>
          </cell>
          <cell r="L135">
            <v>1300</v>
          </cell>
          <cell r="M135" t="str">
            <v>ГК100/1</v>
          </cell>
          <cell r="N135">
            <v>1500</v>
          </cell>
          <cell r="O135" t="str">
            <v>извлечен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1520</v>
          </cell>
          <cell r="U135" t="str">
            <v>закр</v>
          </cell>
          <cell r="V135" t="str">
            <v>+</v>
          </cell>
          <cell r="X135">
            <v>1550</v>
          </cell>
          <cell r="AB135">
            <v>0</v>
          </cell>
          <cell r="AC135">
            <v>1550</v>
          </cell>
          <cell r="AD135">
            <v>2593</v>
          </cell>
          <cell r="AF135" t="str">
            <v>-</v>
          </cell>
          <cell r="AG135">
            <v>0</v>
          </cell>
        </row>
        <row r="136">
          <cell r="B136" t="str">
            <v>40-1</v>
          </cell>
          <cell r="C136" t="str">
            <v>б/к</v>
          </cell>
          <cell r="D136" t="str">
            <v>ГЗУ-7</v>
          </cell>
          <cell r="E136" t="str">
            <v>Газлифт</v>
          </cell>
          <cell r="F136">
            <v>530</v>
          </cell>
          <cell r="G136" t="str">
            <v>ГП</v>
          </cell>
          <cell r="H136">
            <v>930</v>
          </cell>
          <cell r="I136" t="str">
            <v>ГК 86 (1/8)</v>
          </cell>
          <cell r="J136">
            <v>1240</v>
          </cell>
          <cell r="K136" t="str">
            <v>ГК 86 (1/8)</v>
          </cell>
          <cell r="L136">
            <v>1495</v>
          </cell>
          <cell r="M136" t="str">
            <v>ГК 87 (5/32)</v>
          </cell>
          <cell r="N136">
            <v>1700</v>
          </cell>
          <cell r="O136" t="str">
            <v>ЦКсОК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1760</v>
          </cell>
          <cell r="U136" t="str">
            <v>закрыт+</v>
          </cell>
          <cell r="V136" t="str">
            <v>+</v>
          </cell>
          <cell r="X136">
            <v>1782</v>
          </cell>
          <cell r="AB136">
            <v>1773</v>
          </cell>
          <cell r="AC136">
            <v>1782</v>
          </cell>
          <cell r="AD136">
            <v>2680</v>
          </cell>
          <cell r="AF136">
            <v>43815</v>
          </cell>
        </row>
        <row r="137">
          <cell r="B137" t="str">
            <v>41-1</v>
          </cell>
          <cell r="C137" t="str">
            <v>б/к</v>
          </cell>
          <cell r="D137" t="str">
            <v>ГЗУ-7</v>
          </cell>
          <cell r="E137" t="str">
            <v>Газлифт</v>
          </cell>
          <cell r="F137">
            <v>620</v>
          </cell>
          <cell r="G137" t="str">
            <v>ГК 78/3</v>
          </cell>
          <cell r="H137">
            <v>1080</v>
          </cell>
          <cell r="I137" t="str">
            <v>ГК 80/3</v>
          </cell>
          <cell r="J137">
            <v>1450</v>
          </cell>
          <cell r="K137" t="str">
            <v>ГК 80/4</v>
          </cell>
          <cell r="L137">
            <v>1755</v>
          </cell>
          <cell r="M137" t="str">
            <v>ЦК сОК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1765</v>
          </cell>
          <cell r="U137" t="str">
            <v>закр</v>
          </cell>
          <cell r="V137" t="str">
            <v>+</v>
          </cell>
          <cell r="X137">
            <v>1830</v>
          </cell>
          <cell r="AB137">
            <v>1761.1</v>
          </cell>
          <cell r="AC137">
            <v>1830</v>
          </cell>
          <cell r="AD137" t="str">
            <v>1 ств 2400
2 ств 2475
3 ств 2493</v>
          </cell>
          <cell r="AF137">
            <v>43629</v>
          </cell>
          <cell r="AG137">
            <v>0</v>
          </cell>
        </row>
        <row r="138">
          <cell r="B138">
            <v>3243</v>
          </cell>
          <cell r="C138" t="str">
            <v>К № 62</v>
          </cell>
          <cell r="D138" t="str">
            <v>ЗУ-4</v>
          </cell>
          <cell r="E138" t="str">
            <v>Фонтан</v>
          </cell>
          <cell r="F138">
            <v>415</v>
          </cell>
          <cell r="G138">
            <v>0</v>
          </cell>
          <cell r="H138">
            <v>810</v>
          </cell>
          <cell r="I138">
            <v>0</v>
          </cell>
          <cell r="J138">
            <v>1175</v>
          </cell>
          <cell r="K138">
            <v>0</v>
          </cell>
          <cell r="L138">
            <v>1510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1750</v>
          </cell>
          <cell r="U138" t="str">
            <v>закрыт+</v>
          </cell>
          <cell r="V138" t="str">
            <v>-</v>
          </cell>
          <cell r="X138">
            <v>1870</v>
          </cell>
          <cell r="Z138">
            <v>1870</v>
          </cell>
          <cell r="AB138">
            <v>0</v>
          </cell>
          <cell r="AC138">
            <v>1870</v>
          </cell>
          <cell r="AD138">
            <v>2590</v>
          </cell>
          <cell r="AF138">
            <v>43236</v>
          </cell>
          <cell r="AG138">
            <v>0</v>
          </cell>
        </row>
        <row r="139">
          <cell r="B139" t="str">
            <v>105-1Д</v>
          </cell>
          <cell r="C139" t="str">
            <v>Кс № 105</v>
          </cell>
          <cell r="D139" t="str">
            <v>ГЗУ-9</v>
          </cell>
          <cell r="E139" t="str">
            <v>Газлифт</v>
          </cell>
          <cell r="F139">
            <v>550</v>
          </cell>
          <cell r="G139" t="str">
            <v>ГК 79/3</v>
          </cell>
          <cell r="H139">
            <v>1000</v>
          </cell>
          <cell r="I139" t="str">
            <v>ГК 80/3</v>
          </cell>
          <cell r="J139">
            <v>1340</v>
          </cell>
          <cell r="K139" t="str">
            <v>ГК 81/4</v>
          </cell>
          <cell r="L139">
            <v>1540</v>
          </cell>
          <cell r="M139" t="str">
            <v>ЦК сОК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 t="str">
            <v>+</v>
          </cell>
          <cell r="X139">
            <v>2281</v>
          </cell>
          <cell r="AB139">
            <v>0</v>
          </cell>
          <cell r="AC139">
            <v>2281</v>
          </cell>
          <cell r="AD139">
            <v>2691</v>
          </cell>
          <cell r="AF139">
            <v>43671</v>
          </cell>
        </row>
        <row r="140">
          <cell r="B140" t="str">
            <v>106-1</v>
          </cell>
          <cell r="C140" t="str">
            <v>б/к</v>
          </cell>
          <cell r="D140" t="str">
            <v>ГЗУ-9</v>
          </cell>
          <cell r="E140" t="str">
            <v>Газлифт</v>
          </cell>
          <cell r="F140">
            <v>630</v>
          </cell>
          <cell r="G140" t="str">
            <v>ГК 82/2</v>
          </cell>
          <cell r="H140">
            <v>1100</v>
          </cell>
          <cell r="I140" t="str">
            <v>ГК 83/3</v>
          </cell>
          <cell r="J140">
            <v>1480</v>
          </cell>
          <cell r="K140" t="str">
            <v>ГК 83/3</v>
          </cell>
          <cell r="L140">
            <v>1750</v>
          </cell>
          <cell r="M140" t="str">
            <v>ЦКсОК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1760</v>
          </cell>
          <cell r="U140" t="str">
            <v>закрыт</v>
          </cell>
          <cell r="V140" t="str">
            <v>+</v>
          </cell>
          <cell r="X140">
            <v>1884</v>
          </cell>
          <cell r="AB140">
            <v>0</v>
          </cell>
          <cell r="AC140">
            <v>1884</v>
          </cell>
          <cell r="AD140">
            <v>2620</v>
          </cell>
          <cell r="AF140">
            <v>43596</v>
          </cell>
        </row>
        <row r="141">
          <cell r="B141" t="str">
            <v>1078-1</v>
          </cell>
          <cell r="C141" t="str">
            <v>Кс № 1078</v>
          </cell>
          <cell r="D141" t="str">
            <v>ЗУ-4</v>
          </cell>
          <cell r="E141" t="str">
            <v>Фонтан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>-</v>
          </cell>
          <cell r="X141">
            <v>1925</v>
          </cell>
          <cell r="Z141">
            <v>1925</v>
          </cell>
          <cell r="AB141">
            <v>1781</v>
          </cell>
          <cell r="AC141">
            <v>1925</v>
          </cell>
          <cell r="AD141">
            <v>2504</v>
          </cell>
          <cell r="AF141" t="str">
            <v>-</v>
          </cell>
          <cell r="AG141">
            <v>0</v>
          </cell>
        </row>
        <row r="142">
          <cell r="B142" t="str">
            <v>28-1</v>
          </cell>
          <cell r="C142" t="str">
            <v>Кс № 28</v>
          </cell>
          <cell r="D142" t="str">
            <v>ГЗУ-9</v>
          </cell>
          <cell r="E142" t="str">
            <v>Газлифт</v>
          </cell>
          <cell r="F142">
            <v>650</v>
          </cell>
          <cell r="G142" t="str">
            <v>ГП</v>
          </cell>
          <cell r="H142">
            <v>1150</v>
          </cell>
          <cell r="I142" t="str">
            <v>ГК89(1)</v>
          </cell>
          <cell r="J142">
            <v>1570</v>
          </cell>
          <cell r="K142" t="str">
            <v>извлечен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1590</v>
          </cell>
          <cell r="U142" t="str">
            <v>закр</v>
          </cell>
          <cell r="V142" t="str">
            <v>+</v>
          </cell>
          <cell r="X142">
            <v>1658.96</v>
          </cell>
          <cell r="AB142">
            <v>1605.14</v>
          </cell>
          <cell r="AC142">
            <v>1658.96</v>
          </cell>
          <cell r="AD142">
            <v>2550</v>
          </cell>
          <cell r="AF142">
            <v>43753</v>
          </cell>
        </row>
        <row r="143">
          <cell r="B143" t="str">
            <v>95-2</v>
          </cell>
          <cell r="C143" t="str">
            <v>Кс № 95</v>
          </cell>
          <cell r="D143" t="str">
            <v>ГЗУ-9</v>
          </cell>
          <cell r="E143" t="str">
            <v>Газлифт</v>
          </cell>
          <cell r="F143">
            <v>480</v>
          </cell>
          <cell r="G143" t="str">
            <v>ГК 77/3</v>
          </cell>
          <cell r="H143">
            <v>880</v>
          </cell>
          <cell r="I143" t="str">
            <v>ГК 75/3</v>
          </cell>
          <cell r="J143">
            <v>1240</v>
          </cell>
          <cell r="K143" t="str">
            <v>ГК 70/3</v>
          </cell>
          <cell r="L143">
            <v>1500</v>
          </cell>
          <cell r="M143" t="str">
            <v>ЦКс Ок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1560</v>
          </cell>
          <cell r="U143">
            <v>0</v>
          </cell>
          <cell r="V143" t="str">
            <v>+</v>
          </cell>
          <cell r="X143">
            <v>2400</v>
          </cell>
          <cell r="AB143">
            <v>0</v>
          </cell>
          <cell r="AC143">
            <v>2400</v>
          </cell>
          <cell r="AD143">
            <v>2596</v>
          </cell>
          <cell r="AF143" t="str">
            <v>-</v>
          </cell>
          <cell r="AG143">
            <v>0</v>
          </cell>
        </row>
        <row r="144">
          <cell r="B144">
            <v>1001</v>
          </cell>
          <cell r="C144" t="str">
            <v>Кс № 1001</v>
          </cell>
          <cell r="D144" t="str">
            <v>ЗУ-1</v>
          </cell>
          <cell r="E144" t="str">
            <v>Газлифт</v>
          </cell>
          <cell r="F144">
            <v>600</v>
          </cell>
          <cell r="G144" t="str">
            <v>ГП</v>
          </cell>
          <cell r="H144">
            <v>1200</v>
          </cell>
          <cell r="I144" t="str">
            <v>ГК 87/3</v>
          </cell>
          <cell r="J144">
            <v>1751</v>
          </cell>
          <cell r="K144" t="str">
            <v>ЦКсОК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1763</v>
          </cell>
          <cell r="U144" t="str">
            <v>закрыт</v>
          </cell>
          <cell r="V144" t="str">
            <v>+</v>
          </cell>
          <cell r="X144">
            <v>2370</v>
          </cell>
          <cell r="AB144">
            <v>0</v>
          </cell>
          <cell r="AC144">
            <v>2370</v>
          </cell>
          <cell r="AD144">
            <v>2400</v>
          </cell>
          <cell r="AF144">
            <v>43601</v>
          </cell>
        </row>
        <row r="145">
          <cell r="B145" t="str">
            <v>1001-2</v>
          </cell>
          <cell r="C145" t="str">
            <v>Кс № 1001</v>
          </cell>
          <cell r="D145" t="str">
            <v>ЗУ-1</v>
          </cell>
          <cell r="E145" t="str">
            <v>Газлифт</v>
          </cell>
          <cell r="F145">
            <v>500</v>
          </cell>
          <cell r="G145" t="str">
            <v>ГП</v>
          </cell>
          <cell r="H145">
            <v>890</v>
          </cell>
          <cell r="I145" t="str">
            <v>ГП</v>
          </cell>
          <cell r="J145">
            <v>1210</v>
          </cell>
          <cell r="K145" t="str">
            <v>ГК 93/3</v>
          </cell>
          <cell r="L145">
            <v>1530</v>
          </cell>
          <cell r="M145" t="str">
            <v>ЦКсОК /7,9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1540</v>
          </cell>
          <cell r="U145" t="str">
            <v>закрыт+</v>
          </cell>
          <cell r="V145" t="str">
            <v>+</v>
          </cell>
          <cell r="X145">
            <v>1930</v>
          </cell>
          <cell r="AB145">
            <v>0</v>
          </cell>
          <cell r="AC145">
            <v>1930</v>
          </cell>
          <cell r="AD145">
            <v>2514.8000000000002</v>
          </cell>
          <cell r="AF145">
            <v>43789</v>
          </cell>
        </row>
        <row r="146">
          <cell r="B146" t="str">
            <v>1004-1</v>
          </cell>
          <cell r="C146" t="str">
            <v>б/к</v>
          </cell>
          <cell r="D146" t="str">
            <v>ЗУ-1</v>
          </cell>
          <cell r="E146" t="str">
            <v>Газлифт</v>
          </cell>
          <cell r="F146">
            <v>530</v>
          </cell>
          <cell r="G146" t="str">
            <v>ГК 88/3</v>
          </cell>
          <cell r="H146">
            <v>1010</v>
          </cell>
          <cell r="I146" t="str">
            <v>ГК 89/3</v>
          </cell>
          <cell r="J146">
            <v>1310</v>
          </cell>
          <cell r="K146" t="str">
            <v>ГК 90/4</v>
          </cell>
          <cell r="L146">
            <v>1550</v>
          </cell>
          <cell r="M146" t="str">
            <v>ГК 90/4</v>
          </cell>
          <cell r="N146">
            <v>1756</v>
          </cell>
          <cell r="O146" t="str">
            <v>ЦКсОК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1770</v>
          </cell>
          <cell r="U146" t="str">
            <v>закр</v>
          </cell>
          <cell r="V146" t="str">
            <v>+</v>
          </cell>
          <cell r="X146">
            <v>2184</v>
          </cell>
          <cell r="AB146">
            <v>0</v>
          </cell>
          <cell r="AC146">
            <v>2184</v>
          </cell>
          <cell r="AD146" t="str">
            <v>1 ств. 2500
2 ств. 2730</v>
          </cell>
          <cell r="AF146">
            <v>43654</v>
          </cell>
        </row>
        <row r="147">
          <cell r="B147" t="str">
            <v>1021-1</v>
          </cell>
          <cell r="C147" t="str">
            <v>К № 2</v>
          </cell>
          <cell r="D147" t="str">
            <v>ЗУ-1</v>
          </cell>
          <cell r="E147" t="str">
            <v>Газлифт</v>
          </cell>
          <cell r="F147">
            <v>300</v>
          </cell>
          <cell r="G147" t="str">
            <v>ГП</v>
          </cell>
          <cell r="H147">
            <v>530</v>
          </cell>
          <cell r="I147" t="str">
            <v>ГП</v>
          </cell>
          <cell r="J147">
            <v>740</v>
          </cell>
          <cell r="K147" t="str">
            <v>ГП</v>
          </cell>
          <cell r="L147">
            <v>930</v>
          </cell>
          <cell r="M147" t="str">
            <v>ГП</v>
          </cell>
          <cell r="N147">
            <v>1090</v>
          </cell>
          <cell r="O147" t="str">
            <v>ГК 84/2</v>
          </cell>
          <cell r="P147">
            <v>1220</v>
          </cell>
          <cell r="Q147" t="str">
            <v>ГК 81/3</v>
          </cell>
          <cell r="R147">
            <v>0</v>
          </cell>
          <cell r="S147">
            <v>0</v>
          </cell>
          <cell r="T147">
            <v>1640</v>
          </cell>
          <cell r="U147" t="str">
            <v>открыт+</v>
          </cell>
          <cell r="V147" t="str">
            <v>+</v>
          </cell>
          <cell r="X147">
            <v>1680</v>
          </cell>
          <cell r="AB147">
            <v>0</v>
          </cell>
          <cell r="AC147">
            <v>1680</v>
          </cell>
          <cell r="AD147">
            <v>2648</v>
          </cell>
          <cell r="AF147">
            <v>43665</v>
          </cell>
        </row>
        <row r="148">
          <cell r="B148" t="str">
            <v>1202-2</v>
          </cell>
          <cell r="C148" t="str">
            <v>К № 2</v>
          </cell>
          <cell r="D148" t="str">
            <v>ЗУ-1</v>
          </cell>
          <cell r="E148" t="str">
            <v>Газлифт</v>
          </cell>
          <cell r="F148">
            <v>600</v>
          </cell>
          <cell r="G148" t="str">
            <v>ГП</v>
          </cell>
          <cell r="H148">
            <v>1200</v>
          </cell>
          <cell r="I148" t="str">
            <v>ГК93/1,5</v>
          </cell>
          <cell r="J148">
            <v>1768</v>
          </cell>
          <cell r="K148" t="str">
            <v>ЦКсОК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1778</v>
          </cell>
          <cell r="U148" t="str">
            <v>закр</v>
          </cell>
          <cell r="V148" t="str">
            <v>+</v>
          </cell>
          <cell r="X148">
            <v>2047</v>
          </cell>
          <cell r="AB148">
            <v>0</v>
          </cell>
          <cell r="AC148">
            <v>2047</v>
          </cell>
          <cell r="AD148">
            <v>2900</v>
          </cell>
          <cell r="AF148">
            <v>43012</v>
          </cell>
          <cell r="AG148" t="str">
            <v>16.09.2014 - 1783м аварийное оборудование ООО "Лифт Ойл"  - лыжа отклонителя. Врезультате ловильных работ, оборудование не было извлечено</v>
          </cell>
        </row>
        <row r="149">
          <cell r="B149" t="str">
            <v>1016-1</v>
          </cell>
          <cell r="C149" t="str">
            <v>К № 4</v>
          </cell>
          <cell r="D149" t="str">
            <v>ЗУ-10</v>
          </cell>
          <cell r="E149" t="str">
            <v>Газлифт</v>
          </cell>
          <cell r="F149">
            <v>493</v>
          </cell>
          <cell r="G149" t="str">
            <v>ГК 81 (1/8)</v>
          </cell>
          <cell r="H149">
            <v>904</v>
          </cell>
          <cell r="I149" t="str">
            <v>ГК 82 (1/8)</v>
          </cell>
          <cell r="J149">
            <v>1249</v>
          </cell>
          <cell r="K149" t="str">
            <v>ГК 82 (1/8)</v>
          </cell>
          <cell r="L149">
            <v>1547</v>
          </cell>
          <cell r="M149" t="str">
            <v>ГК 81 (1/8)</v>
          </cell>
          <cell r="N149">
            <v>1813</v>
          </cell>
          <cell r="O149" t="str">
            <v>ЦКсОК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1838</v>
          </cell>
          <cell r="U149" t="str">
            <v>закрыт</v>
          </cell>
          <cell r="V149" t="str">
            <v>+</v>
          </cell>
          <cell r="X149">
            <v>2070</v>
          </cell>
          <cell r="AB149">
            <v>0</v>
          </cell>
          <cell r="AC149">
            <v>2070</v>
          </cell>
          <cell r="AD149" t="str">
            <v>1 ств 2353
2 ств 2500</v>
          </cell>
          <cell r="AF149">
            <v>43923</v>
          </cell>
          <cell r="AG149">
            <v>0</v>
          </cell>
        </row>
        <row r="150">
          <cell r="B150" t="str">
            <v>1036-1</v>
          </cell>
          <cell r="C150" t="str">
            <v>К № 4</v>
          </cell>
          <cell r="D150" t="str">
            <v>ЗУ-10</v>
          </cell>
          <cell r="E150" t="str">
            <v>Газлифт</v>
          </cell>
          <cell r="F150">
            <v>560</v>
          </cell>
          <cell r="G150" t="str">
            <v>ГП</v>
          </cell>
          <cell r="H150">
            <v>1000</v>
          </cell>
          <cell r="I150" t="str">
            <v>ГК 92/2</v>
          </cell>
          <cell r="J150">
            <v>1310</v>
          </cell>
          <cell r="K150" t="str">
            <v>ГК 91/3</v>
          </cell>
          <cell r="L150">
            <v>1630</v>
          </cell>
          <cell r="M150" t="str">
            <v>ГК 91/3</v>
          </cell>
          <cell r="N150">
            <v>1800</v>
          </cell>
          <cell r="O150" t="str">
            <v>ЦКсОК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1810</v>
          </cell>
          <cell r="U150" t="str">
            <v>закрыт</v>
          </cell>
          <cell r="V150" t="str">
            <v>+</v>
          </cell>
          <cell r="X150">
            <v>2019</v>
          </cell>
          <cell r="AB150">
            <v>0</v>
          </cell>
          <cell r="AC150">
            <v>2019</v>
          </cell>
          <cell r="AD150">
            <v>2770</v>
          </cell>
          <cell r="AF150">
            <v>43675</v>
          </cell>
        </row>
        <row r="151">
          <cell r="B151">
            <v>1099</v>
          </cell>
          <cell r="C151" t="str">
            <v>Кс № 1099</v>
          </cell>
          <cell r="D151" t="str">
            <v>ЗУ-5</v>
          </cell>
          <cell r="E151" t="str">
            <v>УЭЦН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 t="str">
            <v>-</v>
          </cell>
          <cell r="X151">
            <v>1733</v>
          </cell>
          <cell r="Z151">
            <v>1733</v>
          </cell>
          <cell r="AB151">
            <v>1812</v>
          </cell>
          <cell r="AC151">
            <v>1733</v>
          </cell>
          <cell r="AD151">
            <v>2500</v>
          </cell>
          <cell r="AF151" t="str">
            <v>-</v>
          </cell>
          <cell r="AG151">
            <v>0</v>
          </cell>
        </row>
        <row r="152">
          <cell r="B152">
            <v>1103</v>
          </cell>
          <cell r="C152" t="str">
            <v>К № 10</v>
          </cell>
          <cell r="D152" t="str">
            <v>ЗУ-5</v>
          </cell>
          <cell r="E152" t="str">
            <v>УЭЦН</v>
          </cell>
          <cell r="F152">
            <v>450</v>
          </cell>
          <cell r="G152" t="str">
            <v>ГК73/4</v>
          </cell>
          <cell r="H152">
            <v>815</v>
          </cell>
          <cell r="I152" t="str">
            <v>ГК74/4</v>
          </cell>
          <cell r="J152">
            <v>1120</v>
          </cell>
          <cell r="K152" t="str">
            <v>ГК74/4</v>
          </cell>
          <cell r="L152">
            <v>1375</v>
          </cell>
          <cell r="M152" t="str">
            <v>ГК73/3</v>
          </cell>
          <cell r="N152">
            <v>1580</v>
          </cell>
          <cell r="O152" t="str">
            <v>ГК72/2</v>
          </cell>
          <cell r="P152">
            <v>1760</v>
          </cell>
          <cell r="Q152" t="str">
            <v>ЦКсОК</v>
          </cell>
          <cell r="R152">
            <v>0</v>
          </cell>
          <cell r="S152">
            <v>0</v>
          </cell>
          <cell r="T152" t="str">
            <v>отсутствует</v>
          </cell>
          <cell r="U152" t="str">
            <v>отсутствует</v>
          </cell>
          <cell r="V152" t="str">
            <v>+</v>
          </cell>
          <cell r="X152">
            <v>1742</v>
          </cell>
          <cell r="Z152">
            <v>1742</v>
          </cell>
          <cell r="AB152">
            <v>0</v>
          </cell>
          <cell r="AC152">
            <v>1742</v>
          </cell>
          <cell r="AD152">
            <v>2745</v>
          </cell>
          <cell r="AF152" t="str">
            <v>-</v>
          </cell>
          <cell r="AG152">
            <v>0</v>
          </cell>
        </row>
        <row r="153">
          <cell r="B153">
            <v>1105</v>
          </cell>
          <cell r="C153" t="str">
            <v>К № 5</v>
          </cell>
          <cell r="D153" t="str">
            <v>БГ-5</v>
          </cell>
          <cell r="E153" t="str">
            <v>ППД</v>
          </cell>
          <cell r="F153">
            <v>600</v>
          </cell>
          <cell r="G153" t="str">
            <v>ГК60/2</v>
          </cell>
          <cell r="H153">
            <v>1200</v>
          </cell>
          <cell r="I153" t="str">
            <v>ГК40</v>
          </cell>
          <cell r="J153">
            <v>1688</v>
          </cell>
          <cell r="K153" t="str">
            <v>ЦКсОК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1698</v>
          </cell>
          <cell r="U153" t="str">
            <v>закрыт+</v>
          </cell>
          <cell r="V153" t="str">
            <v>+</v>
          </cell>
          <cell r="X153">
            <v>1730</v>
          </cell>
          <cell r="Z153">
            <v>1710</v>
          </cell>
          <cell r="AC153">
            <v>1730</v>
          </cell>
          <cell r="AD153">
            <v>2810</v>
          </cell>
          <cell r="AF153">
            <v>43071</v>
          </cell>
          <cell r="AG153" t="str">
            <v>8.12.15-1760м. Отпечаток постороннего предмета - авар</v>
          </cell>
        </row>
        <row r="154">
          <cell r="B154">
            <v>1200</v>
          </cell>
          <cell r="C154" t="str">
            <v>К № 10</v>
          </cell>
          <cell r="D154" t="str">
            <v>ЗУ-5</v>
          </cell>
          <cell r="E154" t="str">
            <v>УЭЦН</v>
          </cell>
          <cell r="F154">
            <v>600</v>
          </cell>
          <cell r="G154" t="str">
            <v>ЦКсОК/4</v>
          </cell>
          <cell r="H154">
            <v>1200</v>
          </cell>
          <cell r="I154" t="str">
            <v>ЦКсОК</v>
          </cell>
          <cell r="J154">
            <v>1780</v>
          </cell>
          <cell r="K154" t="str">
            <v>ГП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1789</v>
          </cell>
          <cell r="U154" t="str">
            <v>закр</v>
          </cell>
          <cell r="V154" t="str">
            <v>+</v>
          </cell>
          <cell r="X154">
            <v>1530</v>
          </cell>
          <cell r="Z154">
            <v>1530</v>
          </cell>
          <cell r="AB154">
            <v>0</v>
          </cell>
          <cell r="AC154">
            <v>1530</v>
          </cell>
          <cell r="AD154">
            <v>2360</v>
          </cell>
          <cell r="AF154">
            <v>43228</v>
          </cell>
          <cell r="AG154">
            <v>0</v>
          </cell>
        </row>
        <row r="155">
          <cell r="B155">
            <v>1206</v>
          </cell>
          <cell r="C155" t="str">
            <v>К № 17</v>
          </cell>
          <cell r="D155" t="str">
            <v>БГ-5</v>
          </cell>
          <cell r="E155" t="str">
            <v>ППД</v>
          </cell>
          <cell r="F155">
            <v>600</v>
          </cell>
          <cell r="G155" t="str">
            <v>ГК65/1,5 (а/з)</v>
          </cell>
          <cell r="H155">
            <v>1200</v>
          </cell>
          <cell r="I155" t="str">
            <v>ГК82/2</v>
          </cell>
          <cell r="J155">
            <v>1830</v>
          </cell>
          <cell r="K155" t="str">
            <v>ЦКсОК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1840</v>
          </cell>
          <cell r="U155" t="str">
            <v>закрыт</v>
          </cell>
          <cell r="V155" t="str">
            <v>+</v>
          </cell>
          <cell r="X155">
            <v>2035</v>
          </cell>
          <cell r="Z155">
            <v>1850</v>
          </cell>
          <cell r="AC155">
            <v>2035</v>
          </cell>
          <cell r="AD155">
            <v>2785</v>
          </cell>
          <cell r="AF155">
            <v>42811</v>
          </cell>
          <cell r="AG155" t="str">
            <v>авар. На 600м неизвлкаемый клапан, смещение замка 17.03.2017</v>
          </cell>
        </row>
        <row r="156">
          <cell r="B156">
            <v>1355</v>
          </cell>
          <cell r="C156" t="str">
            <v>б/к</v>
          </cell>
          <cell r="D156" t="str">
            <v>ЗУ-10</v>
          </cell>
          <cell r="E156" t="str">
            <v>Газлифт</v>
          </cell>
          <cell r="F156">
            <v>720</v>
          </cell>
          <cell r="G156" t="str">
            <v>ГП</v>
          </cell>
          <cell r="H156">
            <v>1235</v>
          </cell>
          <cell r="I156" t="str">
            <v>ГП</v>
          </cell>
          <cell r="J156">
            <v>1525</v>
          </cell>
          <cell r="K156" t="str">
            <v>ГК 94 (1/8)</v>
          </cell>
          <cell r="L156">
            <v>1740</v>
          </cell>
          <cell r="M156" t="str">
            <v>ЦКсОК/5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1750</v>
          </cell>
          <cell r="U156" t="str">
            <v>закрыт</v>
          </cell>
          <cell r="V156" t="str">
            <v>+</v>
          </cell>
          <cell r="X156">
            <v>2070</v>
          </cell>
          <cell r="AB156">
            <v>0</v>
          </cell>
          <cell r="AC156">
            <v>2070</v>
          </cell>
          <cell r="AD156" t="str">
            <v>1 ств 2419
2 ств 2720</v>
          </cell>
          <cell r="AF156">
            <v>43893</v>
          </cell>
        </row>
        <row r="157">
          <cell r="B157">
            <v>1044</v>
          </cell>
          <cell r="C157" t="str">
            <v>Кс № 1044</v>
          </cell>
          <cell r="D157" t="str">
            <v>ЗУ-2</v>
          </cell>
          <cell r="E157" t="str">
            <v>Фонтан</v>
          </cell>
          <cell r="F157">
            <v>600</v>
          </cell>
          <cell r="G157" t="str">
            <v>ГК90</v>
          </cell>
          <cell r="H157">
            <v>1200</v>
          </cell>
          <cell r="I157" t="str">
            <v>ГК70</v>
          </cell>
          <cell r="J157">
            <v>1771</v>
          </cell>
          <cell r="K157" t="str">
            <v>ЦКсОК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1783</v>
          </cell>
          <cell r="U157" t="str">
            <v>закр</v>
          </cell>
          <cell r="V157" t="str">
            <v>+</v>
          </cell>
          <cell r="X157">
            <v>1983</v>
          </cell>
          <cell r="Z157">
            <v>1983</v>
          </cell>
          <cell r="AB157">
            <v>0</v>
          </cell>
          <cell r="AC157">
            <v>1983</v>
          </cell>
          <cell r="AD157">
            <v>2500</v>
          </cell>
          <cell r="AF157">
            <v>41122</v>
          </cell>
          <cell r="AG157">
            <v>0</v>
          </cell>
        </row>
        <row r="158">
          <cell r="B158">
            <v>1056</v>
          </cell>
          <cell r="C158" t="str">
            <v>Кс № 1056</v>
          </cell>
          <cell r="D158" t="str">
            <v>ЗУ-2</v>
          </cell>
          <cell r="E158" t="str">
            <v>Газлифт</v>
          </cell>
          <cell r="F158">
            <v>600</v>
          </cell>
          <cell r="G158" t="str">
            <v>ГП</v>
          </cell>
          <cell r="H158">
            <v>1200</v>
          </cell>
          <cell r="I158" t="str">
            <v>ГК82/1,5</v>
          </cell>
          <cell r="J158">
            <v>1795</v>
          </cell>
          <cell r="K158" t="str">
            <v>ЦКсОК/5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1805</v>
          </cell>
          <cell r="U158" t="str">
            <v>закр</v>
          </cell>
          <cell r="V158" t="str">
            <v>+</v>
          </cell>
          <cell r="X158">
            <v>2280</v>
          </cell>
          <cell r="AB158">
            <v>0</v>
          </cell>
          <cell r="AC158">
            <v>2280</v>
          </cell>
          <cell r="AD158">
            <v>2500</v>
          </cell>
          <cell r="AF158">
            <v>42970</v>
          </cell>
          <cell r="AG158">
            <v>0</v>
          </cell>
        </row>
        <row r="159">
          <cell r="B159">
            <v>1068</v>
          </cell>
          <cell r="C159" t="str">
            <v>Кс № 1068</v>
          </cell>
          <cell r="D159" t="str">
            <v>ЗУ-2</v>
          </cell>
          <cell r="E159" t="str">
            <v>Газлифт</v>
          </cell>
          <cell r="F159">
            <v>600</v>
          </cell>
          <cell r="G159" t="str">
            <v>ГП</v>
          </cell>
          <cell r="H159">
            <v>1200</v>
          </cell>
          <cell r="I159" t="str">
            <v>ГК95(1)</v>
          </cell>
          <cell r="J159">
            <v>1750</v>
          </cell>
          <cell r="K159" t="str">
            <v>ЦКсОК(3)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1760</v>
          </cell>
          <cell r="U159" t="str">
            <v>закр</v>
          </cell>
          <cell r="V159" t="str">
            <v>+</v>
          </cell>
          <cell r="X159">
            <v>1945</v>
          </cell>
          <cell r="AB159">
            <v>0</v>
          </cell>
          <cell r="AC159">
            <v>1945</v>
          </cell>
          <cell r="AD159">
            <v>2400</v>
          </cell>
          <cell r="AF159">
            <v>42506</v>
          </cell>
          <cell r="AG159">
            <v>0</v>
          </cell>
        </row>
        <row r="160">
          <cell r="B160" t="str">
            <v>1044-1</v>
          </cell>
          <cell r="C160" t="str">
            <v>Кс № 1044</v>
          </cell>
          <cell r="D160" t="str">
            <v>ЗУ-2</v>
          </cell>
          <cell r="E160" t="str">
            <v>Газлифт</v>
          </cell>
          <cell r="F160">
            <v>510</v>
          </cell>
          <cell r="G160" t="str">
            <v>ГП</v>
          </cell>
          <cell r="H160">
            <v>940</v>
          </cell>
          <cell r="I160" t="str">
            <v>ГК80/2</v>
          </cell>
          <cell r="J160">
            <v>1300</v>
          </cell>
          <cell r="K160" t="str">
            <v>ГК79/2</v>
          </cell>
          <cell r="L160">
            <v>1540</v>
          </cell>
          <cell r="M160" t="str">
            <v>ГК77/3</v>
          </cell>
          <cell r="N160">
            <v>1730</v>
          </cell>
          <cell r="O160" t="str">
            <v>ЦКсОК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1740</v>
          </cell>
          <cell r="U160" t="str">
            <v>закрыт+</v>
          </cell>
          <cell r="V160" t="str">
            <v>+</v>
          </cell>
          <cell r="X160">
            <v>1930</v>
          </cell>
          <cell r="AB160">
            <v>0</v>
          </cell>
          <cell r="AC160">
            <v>1930</v>
          </cell>
          <cell r="AD160">
            <v>2285</v>
          </cell>
          <cell r="AF160">
            <v>42877</v>
          </cell>
          <cell r="AG160">
            <v>0</v>
          </cell>
        </row>
        <row r="161">
          <cell r="B161" t="str">
            <v>1103-1</v>
          </cell>
          <cell r="C161" t="str">
            <v>К № 10</v>
          </cell>
          <cell r="D161" t="str">
            <v>ЗУ-5</v>
          </cell>
          <cell r="E161" t="str">
            <v>УЭЦН</v>
          </cell>
          <cell r="F161">
            <v>300</v>
          </cell>
          <cell r="G161" t="str">
            <v>ЦКсОК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1590</v>
          </cell>
          <cell r="U161" t="str">
            <v>открыт</v>
          </cell>
          <cell r="V161" t="str">
            <v>+</v>
          </cell>
          <cell r="X161">
            <v>1600</v>
          </cell>
          <cell r="Z161">
            <v>1600</v>
          </cell>
          <cell r="AB161">
            <v>0</v>
          </cell>
          <cell r="AC161">
            <v>1600</v>
          </cell>
          <cell r="AD161">
            <v>2722</v>
          </cell>
          <cell r="AF161">
            <v>42860</v>
          </cell>
          <cell r="AG161">
            <v>0</v>
          </cell>
        </row>
        <row r="162">
          <cell r="B162" t="str">
            <v>1105-1</v>
          </cell>
          <cell r="C162" t="str">
            <v>К № 5</v>
          </cell>
          <cell r="D162" t="str">
            <v>ЗУ-5</v>
          </cell>
          <cell r="E162" t="str">
            <v>УЭЦН</v>
          </cell>
          <cell r="F162">
            <v>420</v>
          </cell>
          <cell r="G162" t="str">
            <v>ГК71/3</v>
          </cell>
          <cell r="H162">
            <v>755</v>
          </cell>
          <cell r="I162" t="str">
            <v>ГК72/3</v>
          </cell>
          <cell r="J162">
            <v>1050</v>
          </cell>
          <cell r="K162" t="str">
            <v>ГК74/3</v>
          </cell>
          <cell r="L162">
            <v>1290</v>
          </cell>
          <cell r="M162" t="str">
            <v>ГК74/3</v>
          </cell>
          <cell r="N162">
            <v>1490</v>
          </cell>
          <cell r="O162" t="str">
            <v>ГК73/3</v>
          </cell>
          <cell r="P162">
            <v>1660</v>
          </cell>
          <cell r="Q162" t="str">
            <v>ЦКсОК</v>
          </cell>
          <cell r="R162">
            <v>0</v>
          </cell>
          <cell r="S162">
            <v>0</v>
          </cell>
          <cell r="T162">
            <v>1700</v>
          </cell>
          <cell r="U162" t="str">
            <v>П.Н. 2,31"</v>
          </cell>
          <cell r="V162" t="str">
            <v>+</v>
          </cell>
          <cell r="X162">
            <v>1650</v>
          </cell>
          <cell r="Z162">
            <v>1650</v>
          </cell>
          <cell r="AB162">
            <v>0</v>
          </cell>
          <cell r="AC162">
            <v>1650</v>
          </cell>
          <cell r="AD162">
            <v>2550</v>
          </cell>
          <cell r="AF162">
            <v>43266</v>
          </cell>
          <cell r="AG162">
            <v>0</v>
          </cell>
        </row>
        <row r="163">
          <cell r="B163" t="str">
            <v>1105-2</v>
          </cell>
          <cell r="C163" t="str">
            <v>К № 5</v>
          </cell>
          <cell r="D163" t="str">
            <v>ЗУ-5</v>
          </cell>
          <cell r="E163" t="str">
            <v>УЭЦН</v>
          </cell>
          <cell r="F163">
            <v>430</v>
          </cell>
          <cell r="G163" t="str">
            <v>ГК76/3</v>
          </cell>
          <cell r="H163">
            <v>790</v>
          </cell>
          <cell r="I163" t="str">
            <v>ГК77/3</v>
          </cell>
          <cell r="J163">
            <v>1080</v>
          </cell>
          <cell r="K163" t="str">
            <v>ГК78/3</v>
          </cell>
          <cell r="L163">
            <v>1320</v>
          </cell>
          <cell r="M163" t="str">
            <v>ГК78/4</v>
          </cell>
          <cell r="N163">
            <v>1530</v>
          </cell>
          <cell r="O163" t="str">
            <v>ГК77/5</v>
          </cell>
          <cell r="P163">
            <v>1680</v>
          </cell>
          <cell r="Q163" t="str">
            <v>ЦКсОК</v>
          </cell>
          <cell r="R163">
            <v>0</v>
          </cell>
          <cell r="S163">
            <v>0</v>
          </cell>
          <cell r="T163">
            <v>1690</v>
          </cell>
          <cell r="U163" t="str">
            <v>открыт+</v>
          </cell>
          <cell r="V163" t="str">
            <v>+</v>
          </cell>
          <cell r="X163">
            <v>1520</v>
          </cell>
          <cell r="Z163">
            <v>1520</v>
          </cell>
          <cell r="AB163">
            <v>0</v>
          </cell>
          <cell r="AC163">
            <v>1520</v>
          </cell>
          <cell r="AD163">
            <v>2496</v>
          </cell>
          <cell r="AF163">
            <v>43175</v>
          </cell>
          <cell r="AG163">
            <v>0</v>
          </cell>
        </row>
        <row r="164">
          <cell r="B164" t="str">
            <v>1044-2</v>
          </cell>
          <cell r="C164" t="str">
            <v>Кс № 1044</v>
          </cell>
          <cell r="D164" t="str">
            <v>ЗУ-2</v>
          </cell>
          <cell r="E164" t="str">
            <v>Газлифт</v>
          </cell>
          <cell r="F164">
            <v>380</v>
          </cell>
          <cell r="G164" t="str">
            <v>ГП</v>
          </cell>
          <cell r="H164">
            <v>720</v>
          </cell>
          <cell r="I164" t="str">
            <v>ГП</v>
          </cell>
          <cell r="J164">
            <v>1080</v>
          </cell>
          <cell r="K164" t="str">
            <v>ГП</v>
          </cell>
          <cell r="L164">
            <v>1380</v>
          </cell>
          <cell r="M164" t="str">
            <v>ГК 84/2</v>
          </cell>
          <cell r="N164">
            <v>1640</v>
          </cell>
          <cell r="O164" t="str">
            <v>ЦКсОК/4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1700</v>
          </cell>
          <cell r="U164" t="str">
            <v>закр</v>
          </cell>
          <cell r="V164" t="str">
            <v>+</v>
          </cell>
          <cell r="X164">
            <v>1900</v>
          </cell>
          <cell r="AB164">
            <v>0</v>
          </cell>
          <cell r="AC164">
            <v>1900</v>
          </cell>
          <cell r="AD164">
            <v>2400</v>
          </cell>
          <cell r="AF164">
            <v>43757</v>
          </cell>
          <cell r="AG164">
            <v>0</v>
          </cell>
        </row>
        <row r="165">
          <cell r="B165" t="str">
            <v>1202-1</v>
          </cell>
          <cell r="C165" t="str">
            <v>К № 2</v>
          </cell>
          <cell r="D165" t="str">
            <v>ЗУ-1</v>
          </cell>
          <cell r="E165" t="str">
            <v>УЭЦН</v>
          </cell>
          <cell r="F165">
            <v>600</v>
          </cell>
          <cell r="G165" t="str">
            <v>ГП</v>
          </cell>
          <cell r="H165">
            <v>1200</v>
          </cell>
          <cell r="I165" t="str">
            <v>ГК95(1,5)</v>
          </cell>
          <cell r="J165">
            <v>1918</v>
          </cell>
          <cell r="K165" t="str">
            <v>ЦКсОК(3+3)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1928</v>
          </cell>
          <cell r="U165" t="str">
            <v>закр</v>
          </cell>
          <cell r="V165" t="str">
            <v>+</v>
          </cell>
          <cell r="X165">
            <v>1730</v>
          </cell>
          <cell r="Z165">
            <v>1730</v>
          </cell>
          <cell r="AB165">
            <v>0</v>
          </cell>
          <cell r="AC165">
            <v>1730</v>
          </cell>
          <cell r="AD165">
            <v>2995</v>
          </cell>
          <cell r="AF165">
            <v>42842</v>
          </cell>
          <cell r="AG165">
            <v>0</v>
          </cell>
        </row>
        <row r="166">
          <cell r="B166" t="str">
            <v>1206-1</v>
          </cell>
          <cell r="C166" t="str">
            <v>К № 17</v>
          </cell>
          <cell r="D166" t="str">
            <v>ЗУ-5</v>
          </cell>
          <cell r="E166" t="str">
            <v>УЭЦН</v>
          </cell>
          <cell r="F166">
            <v>300</v>
          </cell>
          <cell r="G166" t="str">
            <v>ГП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1710</v>
          </cell>
          <cell r="U166" t="str">
            <v>закр</v>
          </cell>
          <cell r="V166" t="str">
            <v>+</v>
          </cell>
          <cell r="X166">
            <v>1710</v>
          </cell>
          <cell r="Z166">
            <v>1710</v>
          </cell>
          <cell r="AB166">
            <v>0</v>
          </cell>
          <cell r="AC166">
            <v>1710</v>
          </cell>
          <cell r="AD166">
            <v>2605</v>
          </cell>
          <cell r="AF166" t="str">
            <v>-</v>
          </cell>
          <cell r="AG166">
            <v>0</v>
          </cell>
        </row>
        <row r="167">
          <cell r="B167" t="str">
            <v>1056-1</v>
          </cell>
          <cell r="C167" t="str">
            <v>Кс № 1056</v>
          </cell>
          <cell r="D167" t="str">
            <v>ЗУ-2</v>
          </cell>
          <cell r="E167" t="str">
            <v>Газлифт</v>
          </cell>
          <cell r="F167">
            <v>510</v>
          </cell>
          <cell r="G167" t="str">
            <v>ГП</v>
          </cell>
          <cell r="H167">
            <v>970</v>
          </cell>
          <cell r="I167" t="str">
            <v>ГК 84/2</v>
          </cell>
          <cell r="J167">
            <v>1400</v>
          </cell>
          <cell r="K167" t="str">
            <v>ГК 85/3</v>
          </cell>
          <cell r="L167">
            <v>1678</v>
          </cell>
          <cell r="M167" t="str">
            <v>ЦКсОК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1688</v>
          </cell>
          <cell r="U167" t="str">
            <v>открыт+</v>
          </cell>
          <cell r="V167" t="str">
            <v>+</v>
          </cell>
          <cell r="X167">
            <v>2200</v>
          </cell>
          <cell r="AB167">
            <v>0</v>
          </cell>
          <cell r="AC167">
            <v>2200</v>
          </cell>
          <cell r="AD167">
            <v>2500</v>
          </cell>
          <cell r="AF167">
            <v>43888</v>
          </cell>
        </row>
        <row r="168">
          <cell r="B168">
            <v>1071</v>
          </cell>
          <cell r="C168" t="str">
            <v>Кс № 1071</v>
          </cell>
          <cell r="D168" t="str">
            <v>ЗУ-3</v>
          </cell>
          <cell r="E168" t="str">
            <v>Газлифт</v>
          </cell>
          <cell r="F168">
            <v>600</v>
          </cell>
          <cell r="G168" t="str">
            <v>ГП</v>
          </cell>
          <cell r="H168">
            <v>1202</v>
          </cell>
          <cell r="I168" t="str">
            <v>ГК 88/3</v>
          </cell>
          <cell r="J168">
            <v>1744</v>
          </cell>
          <cell r="K168" t="str">
            <v>ЦКсОК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1750</v>
          </cell>
          <cell r="U168" t="str">
            <v>закрыт</v>
          </cell>
          <cell r="V168" t="str">
            <v>+</v>
          </cell>
          <cell r="X168">
            <v>2097</v>
          </cell>
          <cell r="AB168">
            <v>0</v>
          </cell>
          <cell r="AC168">
            <v>2097</v>
          </cell>
          <cell r="AD168" t="str">
            <v xml:space="preserve">1 ств 2400
2 ств 2756 </v>
          </cell>
          <cell r="AF168">
            <v>43452</v>
          </cell>
        </row>
        <row r="169">
          <cell r="B169">
            <v>156</v>
          </cell>
          <cell r="C169" t="str">
            <v>б/к</v>
          </cell>
          <cell r="D169" t="str">
            <v>БГ-20</v>
          </cell>
          <cell r="E169" t="str">
            <v>ППД</v>
          </cell>
          <cell r="F169">
            <v>847</v>
          </cell>
          <cell r="G169" t="str">
            <v>ГК80/2</v>
          </cell>
          <cell r="H169">
            <v>1302</v>
          </cell>
          <cell r="I169" t="str">
            <v>ГК60/2</v>
          </cell>
          <cell r="J169">
            <v>1794</v>
          </cell>
          <cell r="K169" t="str">
            <v>ГК40-не извл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1796</v>
          </cell>
          <cell r="U169" t="str">
            <v>??</v>
          </cell>
          <cell r="V169" t="str">
            <v>-</v>
          </cell>
          <cell r="X169">
            <v>2097.6</v>
          </cell>
          <cell r="Z169">
            <v>1796.7</v>
          </cell>
          <cell r="AC169">
            <v>2097.6</v>
          </cell>
          <cell r="AD169">
            <v>2350</v>
          </cell>
          <cell r="AF169">
            <v>41456</v>
          </cell>
          <cell r="AG169">
            <v>0</v>
          </cell>
        </row>
        <row r="170">
          <cell r="B170">
            <v>1040</v>
          </cell>
          <cell r="C170" t="str">
            <v>Кс № 1040</v>
          </cell>
          <cell r="D170" t="str">
            <v>ЗУ-6</v>
          </cell>
          <cell r="E170" t="str">
            <v>ПГ</v>
          </cell>
          <cell r="F170">
            <v>600</v>
          </cell>
          <cell r="G170">
            <v>0</v>
          </cell>
          <cell r="H170">
            <v>1200</v>
          </cell>
          <cell r="I170">
            <v>0</v>
          </cell>
          <cell r="J170">
            <v>1528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1538</v>
          </cell>
          <cell r="U170">
            <v>0</v>
          </cell>
          <cell r="V170" t="str">
            <v>-</v>
          </cell>
          <cell r="X170">
            <v>1884</v>
          </cell>
          <cell r="AC170">
            <v>1884</v>
          </cell>
          <cell r="AD170">
            <v>2009</v>
          </cell>
          <cell r="AF170" t="str">
            <v>-</v>
          </cell>
          <cell r="AG170">
            <v>0</v>
          </cell>
        </row>
        <row r="171">
          <cell r="B171">
            <v>1251</v>
          </cell>
          <cell r="C171" t="str">
            <v>К № 62</v>
          </cell>
          <cell r="D171" t="str">
            <v>ЗУ-3</v>
          </cell>
          <cell r="E171" t="str">
            <v>Газлифт</v>
          </cell>
          <cell r="F171">
            <v>880</v>
          </cell>
          <cell r="G171" t="str">
            <v>ГП</v>
          </cell>
          <cell r="H171">
            <v>1200</v>
          </cell>
          <cell r="I171" t="str">
            <v>ГП</v>
          </cell>
          <cell r="J171">
            <v>1460</v>
          </cell>
          <cell r="K171" t="str">
            <v>ГК 83/4</v>
          </cell>
          <cell r="L171">
            <v>1680</v>
          </cell>
          <cell r="M171" t="str">
            <v>ГК 82/4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1740</v>
          </cell>
          <cell r="U171" t="str">
            <v>закрыт+</v>
          </cell>
          <cell r="V171" t="str">
            <v>+</v>
          </cell>
          <cell r="X171">
            <v>2110</v>
          </cell>
          <cell r="AB171">
            <v>0</v>
          </cell>
          <cell r="AC171">
            <v>2110</v>
          </cell>
          <cell r="AD171">
            <v>2725</v>
          </cell>
          <cell r="AF171">
            <v>43931</v>
          </cell>
          <cell r="AG171">
            <v>0</v>
          </cell>
        </row>
        <row r="172">
          <cell r="B172">
            <v>1383</v>
          </cell>
          <cell r="C172" t="str">
            <v>К № 62</v>
          </cell>
          <cell r="D172" t="str">
            <v>ЗУ-3</v>
          </cell>
          <cell r="E172" t="str">
            <v>Газлифт</v>
          </cell>
          <cell r="F172">
            <v>540</v>
          </cell>
          <cell r="G172" t="str">
            <v>ГК 82/2</v>
          </cell>
          <cell r="H172">
            <v>950</v>
          </cell>
          <cell r="I172" t="str">
            <v>ГК 83/2</v>
          </cell>
          <cell r="J172">
            <v>1310</v>
          </cell>
          <cell r="K172" t="str">
            <v>ГК 83/4</v>
          </cell>
          <cell r="L172">
            <v>1720</v>
          </cell>
          <cell r="M172" t="str">
            <v>ЦКсОК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1730</v>
          </cell>
          <cell r="U172" t="str">
            <v>закрыт</v>
          </cell>
          <cell r="V172" t="str">
            <v>+</v>
          </cell>
          <cell r="X172">
            <v>2150</v>
          </cell>
          <cell r="AB172">
            <v>0</v>
          </cell>
          <cell r="AC172">
            <v>2150</v>
          </cell>
          <cell r="AD172">
            <v>2872</v>
          </cell>
          <cell r="AF172">
            <v>43640</v>
          </cell>
        </row>
        <row r="173">
          <cell r="B173" t="str">
            <v>1021-2</v>
          </cell>
          <cell r="C173" t="str">
            <v>К № 103</v>
          </cell>
          <cell r="D173" t="str">
            <v>ЗУ-3</v>
          </cell>
          <cell r="E173" t="str">
            <v>Газлифт</v>
          </cell>
          <cell r="F173">
            <v>600</v>
          </cell>
          <cell r="G173" t="str">
            <v>ГП</v>
          </cell>
          <cell r="H173">
            <v>1200</v>
          </cell>
          <cell r="I173" t="str">
            <v>ГК 83/2</v>
          </cell>
          <cell r="J173">
            <v>1880</v>
          </cell>
          <cell r="K173" t="str">
            <v>ЦКсОК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1890</v>
          </cell>
          <cell r="U173" t="str">
            <v>закр</v>
          </cell>
          <cell r="V173" t="str">
            <v>+</v>
          </cell>
          <cell r="X173">
            <v>2127</v>
          </cell>
          <cell r="AB173">
            <v>0</v>
          </cell>
          <cell r="AC173">
            <v>2127</v>
          </cell>
          <cell r="AD173">
            <v>2906</v>
          </cell>
          <cell r="AF173">
            <v>43450</v>
          </cell>
        </row>
        <row r="174">
          <cell r="B174" t="str">
            <v>1071-1</v>
          </cell>
          <cell r="C174" t="str">
            <v>Кс № 1071</v>
          </cell>
          <cell r="D174" t="str">
            <v>ЗУ-3</v>
          </cell>
          <cell r="E174" t="str">
            <v>Газлифт</v>
          </cell>
          <cell r="F174">
            <v>470</v>
          </cell>
          <cell r="G174" t="str">
            <v>ГП</v>
          </cell>
          <cell r="H174">
            <v>870</v>
          </cell>
          <cell r="I174" t="str">
            <v>ГП</v>
          </cell>
          <cell r="J174">
            <v>1225</v>
          </cell>
          <cell r="K174" t="str">
            <v>ГК50/1</v>
          </cell>
          <cell r="L174">
            <v>1530</v>
          </cell>
          <cell r="M174" t="str">
            <v>ГК40/3</v>
          </cell>
          <cell r="N174">
            <v>1730</v>
          </cell>
          <cell r="O174" t="str">
            <v>ЦКсОК/3+3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1740</v>
          </cell>
          <cell r="U174" t="str">
            <v>закрыт+</v>
          </cell>
          <cell r="V174" t="str">
            <v>+</v>
          </cell>
          <cell r="X174">
            <v>2000</v>
          </cell>
          <cell r="AB174">
            <v>0</v>
          </cell>
          <cell r="AC174">
            <v>2000</v>
          </cell>
          <cell r="AD174" t="str">
            <v xml:space="preserve">1 ств 2500;
2 ств 2780 </v>
          </cell>
          <cell r="AF174">
            <v>43139</v>
          </cell>
          <cell r="AG174">
            <v>0</v>
          </cell>
        </row>
        <row r="175">
          <cell r="B175">
            <v>1080</v>
          </cell>
          <cell r="C175" t="str">
            <v>Кс № 1080</v>
          </cell>
          <cell r="D175" t="str">
            <v>ЗУ-4</v>
          </cell>
          <cell r="E175" t="str">
            <v>Газлифт</v>
          </cell>
          <cell r="F175">
            <v>609</v>
          </cell>
          <cell r="G175" t="str">
            <v>ГК80/2</v>
          </cell>
          <cell r="H175">
            <v>1203</v>
          </cell>
          <cell r="I175" t="str">
            <v>ГК78/2</v>
          </cell>
          <cell r="J175">
            <v>1778</v>
          </cell>
          <cell r="K175" t="str">
            <v>ЦКсОК(б/з)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1789</v>
          </cell>
          <cell r="U175" t="str">
            <v>закрыт+</v>
          </cell>
          <cell r="V175" t="str">
            <v>+</v>
          </cell>
          <cell r="X175">
            <v>2087</v>
          </cell>
          <cell r="AB175">
            <v>0</v>
          </cell>
          <cell r="AC175">
            <v>2087</v>
          </cell>
          <cell r="AD175">
            <v>2400</v>
          </cell>
          <cell r="AF175">
            <v>43157</v>
          </cell>
          <cell r="AG175" t="str">
            <v>22.05.2016-ОТК при извлечении с глубины 1778 нес смогли извлечь, отпечаток слом замка-авар</v>
          </cell>
        </row>
        <row r="176">
          <cell r="B176">
            <v>1081</v>
          </cell>
          <cell r="C176" t="str">
            <v>Кс № 1081</v>
          </cell>
          <cell r="D176" t="str">
            <v>ЗУ-4</v>
          </cell>
          <cell r="E176" t="str">
            <v>Газлифт</v>
          </cell>
          <cell r="F176">
            <v>436</v>
          </cell>
          <cell r="G176" t="str">
            <v>ГК 75 (1/8)</v>
          </cell>
          <cell r="H176">
            <v>788</v>
          </cell>
          <cell r="I176" t="str">
            <v>ГК 76 (1/8)</v>
          </cell>
          <cell r="J176">
            <v>1067</v>
          </cell>
          <cell r="K176" t="str">
            <v>ГК 76 (5/32)</v>
          </cell>
          <cell r="L176">
            <v>1286</v>
          </cell>
          <cell r="M176" t="str">
            <v>ГК 76 (5/32)</v>
          </cell>
          <cell r="N176">
            <v>1454</v>
          </cell>
          <cell r="O176" t="str">
            <v>ЦКсОк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1540</v>
          </cell>
          <cell r="U176" t="str">
            <v>закрыт</v>
          </cell>
          <cell r="V176" t="str">
            <v>+</v>
          </cell>
          <cell r="X176">
            <v>1942</v>
          </cell>
          <cell r="AB176">
            <v>0</v>
          </cell>
          <cell r="AC176">
            <v>1942</v>
          </cell>
          <cell r="AD176">
            <v>2376</v>
          </cell>
          <cell r="AF176">
            <v>42774</v>
          </cell>
          <cell r="AG176">
            <v>0</v>
          </cell>
        </row>
        <row r="177">
          <cell r="B177" t="str">
            <v>1050-2</v>
          </cell>
          <cell r="C177" t="str">
            <v>Кс № 1050</v>
          </cell>
          <cell r="D177" t="str">
            <v>ЗУ-6</v>
          </cell>
          <cell r="E177" t="str">
            <v>Фонтан</v>
          </cell>
          <cell r="F177">
            <v>550</v>
          </cell>
          <cell r="G177" t="str">
            <v>ГК80/2</v>
          </cell>
          <cell r="H177">
            <v>1000</v>
          </cell>
          <cell r="I177" t="str">
            <v>ГК82/3</v>
          </cell>
          <cell r="J177">
            <v>1350</v>
          </cell>
          <cell r="K177" t="str">
            <v>Гк82/3</v>
          </cell>
          <cell r="L177">
            <v>1608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1618</v>
          </cell>
          <cell r="U177" t="str">
            <v>закрыт+</v>
          </cell>
          <cell r="V177" t="str">
            <v>+</v>
          </cell>
          <cell r="X177">
            <v>1660</v>
          </cell>
          <cell r="Z177">
            <v>1660</v>
          </cell>
          <cell r="AB177">
            <v>0</v>
          </cell>
          <cell r="AC177">
            <v>1660</v>
          </cell>
          <cell r="AD177" t="str">
            <v>1 ств 2440;
2 ств 2538</v>
          </cell>
          <cell r="AF177">
            <v>43156</v>
          </cell>
          <cell r="AG177">
            <v>0</v>
          </cell>
        </row>
        <row r="178">
          <cell r="B178">
            <v>1085</v>
          </cell>
          <cell r="C178" t="str">
            <v>Кс № 1085</v>
          </cell>
          <cell r="D178" t="str">
            <v>ЗУ-4</v>
          </cell>
          <cell r="E178" t="str">
            <v>Газлифт</v>
          </cell>
          <cell r="F178">
            <v>485</v>
          </cell>
          <cell r="G178" t="str">
            <v>ГП</v>
          </cell>
          <cell r="H178">
            <v>900</v>
          </cell>
          <cell r="I178" t="str">
            <v>ГП</v>
          </cell>
          <cell r="J178">
            <v>1260</v>
          </cell>
          <cell r="K178" t="str">
            <v>ГК87/1,5</v>
          </cell>
          <cell r="L178">
            <v>1600</v>
          </cell>
          <cell r="M178" t="str">
            <v>ЦКсОК/3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1650</v>
          </cell>
          <cell r="U178" t="str">
            <v>закр</v>
          </cell>
          <cell r="V178" t="str">
            <v>+</v>
          </cell>
          <cell r="X178">
            <v>1840</v>
          </cell>
          <cell r="AB178">
            <v>0</v>
          </cell>
          <cell r="AC178">
            <v>1840</v>
          </cell>
          <cell r="AD178">
            <v>2500</v>
          </cell>
          <cell r="AF178">
            <v>42941</v>
          </cell>
          <cell r="AG178">
            <v>0</v>
          </cell>
        </row>
        <row r="179">
          <cell r="B179" t="str">
            <v>1077-1</v>
          </cell>
          <cell r="C179" t="str">
            <v>Кс № 1077</v>
          </cell>
          <cell r="D179" t="str">
            <v>ЗУ-4</v>
          </cell>
          <cell r="E179" t="str">
            <v>Газлифт</v>
          </cell>
          <cell r="F179">
            <v>600</v>
          </cell>
          <cell r="G179" t="str">
            <v>ГП</v>
          </cell>
          <cell r="H179">
            <v>1200</v>
          </cell>
          <cell r="I179" t="str">
            <v>ГК 86/3</v>
          </cell>
          <cell r="J179">
            <v>1762</v>
          </cell>
          <cell r="K179" t="str">
            <v>ЦКсОК/4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1773</v>
          </cell>
          <cell r="U179" t="str">
            <v>закр</v>
          </cell>
          <cell r="V179" t="str">
            <v>+</v>
          </cell>
          <cell r="X179">
            <v>2357</v>
          </cell>
          <cell r="AB179">
            <v>0</v>
          </cell>
          <cell r="AC179">
            <v>2357</v>
          </cell>
          <cell r="AD179">
            <v>2400</v>
          </cell>
          <cell r="AF179">
            <v>43699</v>
          </cell>
        </row>
        <row r="180">
          <cell r="B180">
            <v>1009</v>
          </cell>
          <cell r="C180" t="str">
            <v>Кс № 1009</v>
          </cell>
          <cell r="D180" t="str">
            <v>ЗУ-7</v>
          </cell>
          <cell r="E180" t="str">
            <v>Фонтан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-</v>
          </cell>
          <cell r="X180">
            <v>2417</v>
          </cell>
          <cell r="Z180">
            <v>2417</v>
          </cell>
          <cell r="AB180">
            <v>0</v>
          </cell>
          <cell r="AC180">
            <v>2417</v>
          </cell>
          <cell r="AD180">
            <v>2460</v>
          </cell>
          <cell r="AF180" t="str">
            <v>-</v>
          </cell>
          <cell r="AG180">
            <v>0</v>
          </cell>
        </row>
        <row r="181">
          <cell r="B181" t="str">
            <v>1077-2</v>
          </cell>
          <cell r="C181" t="str">
            <v>Кс № 1077</v>
          </cell>
          <cell r="D181" t="str">
            <v>ЗУ-4</v>
          </cell>
          <cell r="E181" t="str">
            <v>Газлифт</v>
          </cell>
          <cell r="F181">
            <v>602</v>
          </cell>
          <cell r="G181" t="str">
            <v>ГП</v>
          </cell>
          <cell r="H181">
            <v>1196</v>
          </cell>
          <cell r="I181" t="str">
            <v>ГК 83/3</v>
          </cell>
          <cell r="J181">
            <v>1742</v>
          </cell>
          <cell r="K181" t="str">
            <v>ЦКсОК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1753</v>
          </cell>
          <cell r="U181" t="str">
            <v>закр</v>
          </cell>
          <cell r="V181" t="str">
            <v>+</v>
          </cell>
          <cell r="X181">
            <v>1970</v>
          </cell>
          <cell r="AB181">
            <v>0</v>
          </cell>
          <cell r="AC181">
            <v>1970</v>
          </cell>
          <cell r="AD181">
            <v>2500</v>
          </cell>
          <cell r="AF181">
            <v>43750</v>
          </cell>
        </row>
        <row r="182">
          <cell r="B182" t="str">
            <v>1080-1</v>
          </cell>
          <cell r="C182" t="str">
            <v>Кс № 1080</v>
          </cell>
          <cell r="D182" t="str">
            <v>ЗУ-4</v>
          </cell>
          <cell r="E182" t="str">
            <v>Газлифт</v>
          </cell>
          <cell r="F182">
            <v>600</v>
          </cell>
          <cell r="G182" t="str">
            <v>ГП</v>
          </cell>
          <cell r="H182">
            <v>1200</v>
          </cell>
          <cell r="I182" t="str">
            <v>ГК70/1,5</v>
          </cell>
          <cell r="J182">
            <v>1774</v>
          </cell>
          <cell r="K182" t="str">
            <v>ЦКсОК(3+3)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1782</v>
          </cell>
          <cell r="U182" t="str">
            <v>закрыт+</v>
          </cell>
          <cell r="V182" t="str">
            <v>+</v>
          </cell>
          <cell r="X182">
            <v>2006</v>
          </cell>
          <cell r="AB182">
            <v>0</v>
          </cell>
          <cell r="AC182">
            <v>2006</v>
          </cell>
          <cell r="AD182" t="str">
            <v>1 ств 2500
2 ств 2856</v>
          </cell>
          <cell r="AF182">
            <v>43295</v>
          </cell>
          <cell r="AG182">
            <v>0</v>
          </cell>
        </row>
        <row r="183">
          <cell r="B183">
            <v>1019</v>
          </cell>
          <cell r="C183" t="str">
            <v>Кс № 1019</v>
          </cell>
          <cell r="D183" t="str">
            <v>ЗУ-7</v>
          </cell>
          <cell r="E183" t="str">
            <v>Фонтан</v>
          </cell>
          <cell r="F183">
            <v>390</v>
          </cell>
          <cell r="G183">
            <v>0</v>
          </cell>
          <cell r="H183">
            <v>735</v>
          </cell>
          <cell r="I183">
            <v>0</v>
          </cell>
          <cell r="J183">
            <v>1030</v>
          </cell>
          <cell r="K183">
            <v>0</v>
          </cell>
          <cell r="L183">
            <v>1280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1580</v>
          </cell>
          <cell r="U183">
            <v>0</v>
          </cell>
          <cell r="V183" t="str">
            <v>-</v>
          </cell>
          <cell r="X183">
            <v>1610</v>
          </cell>
          <cell r="Z183">
            <v>1610</v>
          </cell>
          <cell r="AB183">
            <v>0</v>
          </cell>
          <cell r="AC183">
            <v>1610</v>
          </cell>
          <cell r="AD183">
            <v>2375</v>
          </cell>
          <cell r="AF183">
            <v>42797</v>
          </cell>
          <cell r="AG183">
            <v>0</v>
          </cell>
        </row>
        <row r="184">
          <cell r="B184" t="str">
            <v>1080-2</v>
          </cell>
          <cell r="C184" t="str">
            <v>Кс № 1080</v>
          </cell>
          <cell r="D184" t="str">
            <v>ЗУ-4</v>
          </cell>
          <cell r="E184" t="str">
            <v>Газлифт</v>
          </cell>
          <cell r="F184">
            <v>610</v>
          </cell>
          <cell r="G184" t="str">
            <v>ГП</v>
          </cell>
          <cell r="H184">
            <v>1216</v>
          </cell>
          <cell r="I184" t="str">
            <v>ГК82/1</v>
          </cell>
          <cell r="J184">
            <v>1769</v>
          </cell>
          <cell r="K184" t="str">
            <v>ЦКсОК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1781</v>
          </cell>
          <cell r="U184" t="str">
            <v>Открыт</v>
          </cell>
          <cell r="V184" t="str">
            <v>+</v>
          </cell>
          <cell r="X184">
            <v>1990</v>
          </cell>
          <cell r="AB184">
            <v>0</v>
          </cell>
          <cell r="AC184">
            <v>1990</v>
          </cell>
          <cell r="AD184">
            <v>2498</v>
          </cell>
          <cell r="AF184">
            <v>43843</v>
          </cell>
          <cell r="AG184" t="str">
            <v>-</v>
          </cell>
        </row>
        <row r="185">
          <cell r="B185" t="str">
            <v>1009-2</v>
          </cell>
          <cell r="C185" t="str">
            <v>Кс № 1009</v>
          </cell>
          <cell r="D185" t="str">
            <v>ЗУ-7</v>
          </cell>
          <cell r="E185" t="str">
            <v>УЭЦН</v>
          </cell>
          <cell r="F185">
            <v>598</v>
          </cell>
          <cell r="G185" t="str">
            <v>ГП</v>
          </cell>
          <cell r="H185">
            <v>1200</v>
          </cell>
          <cell r="I185" t="str">
            <v>ГК79/1,5</v>
          </cell>
          <cell r="J185">
            <v>1723</v>
          </cell>
          <cell r="K185" t="str">
            <v>ЦКсОК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1735</v>
          </cell>
          <cell r="U185" t="str">
            <v>откр/откр</v>
          </cell>
          <cell r="V185" t="str">
            <v>+</v>
          </cell>
          <cell r="X185">
            <v>1480</v>
          </cell>
          <cell r="Z185">
            <v>1480</v>
          </cell>
          <cell r="AB185">
            <v>0</v>
          </cell>
          <cell r="AC185">
            <v>1480</v>
          </cell>
          <cell r="AD185">
            <v>2634</v>
          </cell>
          <cell r="AF185">
            <v>42936</v>
          </cell>
          <cell r="AG185">
            <v>0</v>
          </cell>
        </row>
        <row r="186">
          <cell r="B186" t="str">
            <v>1081-1</v>
          </cell>
          <cell r="C186" t="str">
            <v>Кс № 1081</v>
          </cell>
          <cell r="D186" t="str">
            <v>ЗУ-4</v>
          </cell>
          <cell r="E186" t="str">
            <v>Газлифт</v>
          </cell>
          <cell r="F186">
            <v>600</v>
          </cell>
          <cell r="G186" t="str">
            <v>ГП</v>
          </cell>
          <cell r="H186">
            <v>1204</v>
          </cell>
          <cell r="I186" t="str">
            <v>ГК75/3</v>
          </cell>
          <cell r="J186">
            <v>1747</v>
          </cell>
          <cell r="K186" t="str">
            <v>ЦКсОК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1756</v>
          </cell>
          <cell r="U186" t="str">
            <v>закр</v>
          </cell>
          <cell r="V186" t="str">
            <v>+</v>
          </cell>
          <cell r="X186">
            <v>2282</v>
          </cell>
          <cell r="AB186">
            <v>0</v>
          </cell>
          <cell r="AC186">
            <v>2282</v>
          </cell>
          <cell r="AD186" t="str">
            <v>1 ств 2400
2 ств 2650</v>
          </cell>
          <cell r="AF186">
            <v>43275</v>
          </cell>
          <cell r="AG186">
            <v>0</v>
          </cell>
        </row>
        <row r="187">
          <cell r="B187" t="str">
            <v>1010-2</v>
          </cell>
          <cell r="C187" t="str">
            <v>Кс № 1010</v>
          </cell>
          <cell r="D187" t="str">
            <v>БГ-7</v>
          </cell>
          <cell r="E187" t="str">
            <v>ППД</v>
          </cell>
          <cell r="F187">
            <v>600</v>
          </cell>
          <cell r="G187" t="str">
            <v>ГК80/1,5</v>
          </cell>
          <cell r="H187">
            <v>1200</v>
          </cell>
          <cell r="I187" t="str">
            <v>ГК75/2</v>
          </cell>
          <cell r="J187">
            <v>1769</v>
          </cell>
          <cell r="K187" t="str">
            <v>ЦКсОК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1800</v>
          </cell>
          <cell r="U187" t="str">
            <v>открыт</v>
          </cell>
          <cell r="V187" t="str">
            <v>+</v>
          </cell>
          <cell r="X187">
            <v>2284.29</v>
          </cell>
          <cell r="Z187">
            <v>1810</v>
          </cell>
          <cell r="AC187">
            <v>2284.29</v>
          </cell>
          <cell r="AD187">
            <v>2400</v>
          </cell>
          <cell r="AF187">
            <v>42811</v>
          </cell>
          <cell r="AG187">
            <v>0</v>
          </cell>
        </row>
        <row r="188">
          <cell r="B188" t="str">
            <v>1081-2</v>
          </cell>
          <cell r="C188" t="str">
            <v>Кс № 1081</v>
          </cell>
          <cell r="D188" t="str">
            <v>ЗУ-4</v>
          </cell>
          <cell r="E188" t="str">
            <v>Газлифт</v>
          </cell>
          <cell r="F188">
            <v>600</v>
          </cell>
          <cell r="G188" t="str">
            <v>ГП</v>
          </cell>
          <cell r="H188">
            <v>1197</v>
          </cell>
          <cell r="I188" t="str">
            <v>ГК84/1,5</v>
          </cell>
          <cell r="J188">
            <v>1743</v>
          </cell>
          <cell r="K188" t="str">
            <v>ЦКсОК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1755</v>
          </cell>
          <cell r="U188" t="str">
            <v>закр</v>
          </cell>
          <cell r="V188" t="str">
            <v>+</v>
          </cell>
          <cell r="X188">
            <v>2282</v>
          </cell>
          <cell r="AB188">
            <v>0</v>
          </cell>
          <cell r="AC188">
            <v>2282</v>
          </cell>
          <cell r="AD188" t="str">
            <v>1 ств 2500
2 ств 2125
3 ств 2174</v>
          </cell>
          <cell r="AF188">
            <v>42721</v>
          </cell>
          <cell r="AG188">
            <v>0</v>
          </cell>
        </row>
        <row r="189">
          <cell r="B189" t="str">
            <v>1018-1</v>
          </cell>
          <cell r="C189" t="str">
            <v>Кс № 1018</v>
          </cell>
          <cell r="D189" t="str">
            <v>ЗУ-7</v>
          </cell>
          <cell r="E189" t="str">
            <v>Фонтан</v>
          </cell>
          <cell r="F189">
            <v>500</v>
          </cell>
          <cell r="G189" t="str">
            <v>ГК83/1,5</v>
          </cell>
          <cell r="H189">
            <v>910</v>
          </cell>
          <cell r="I189" t="str">
            <v>ГК82/2</v>
          </cell>
          <cell r="J189">
            <v>1240</v>
          </cell>
          <cell r="K189" t="str">
            <v>ГК80/3</v>
          </cell>
          <cell r="L189">
            <v>1510</v>
          </cell>
          <cell r="M189" t="str">
            <v>ГКК76/3</v>
          </cell>
          <cell r="N189">
            <v>1680</v>
          </cell>
          <cell r="O189" t="str">
            <v>ЦКсОК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1690</v>
          </cell>
          <cell r="U189" t="str">
            <v>открыт</v>
          </cell>
          <cell r="V189" t="str">
            <v>+</v>
          </cell>
          <cell r="X189">
            <v>1870</v>
          </cell>
          <cell r="Z189">
            <v>1870</v>
          </cell>
          <cell r="AB189">
            <v>0</v>
          </cell>
          <cell r="AC189">
            <v>1870</v>
          </cell>
          <cell r="AD189" t="str">
            <v>1 ств 2496
2 ств 2224</v>
          </cell>
          <cell r="AF189">
            <v>43102</v>
          </cell>
          <cell r="AG189">
            <v>0</v>
          </cell>
        </row>
        <row r="190">
          <cell r="B190" t="str">
            <v>1085-1</v>
          </cell>
          <cell r="C190" t="str">
            <v>Кс № 1085</v>
          </cell>
          <cell r="D190" t="str">
            <v>ЗУ-4</v>
          </cell>
          <cell r="E190" t="str">
            <v>Газлифт</v>
          </cell>
          <cell r="F190">
            <v>588</v>
          </cell>
          <cell r="G190" t="str">
            <v>ГП</v>
          </cell>
          <cell r="H190">
            <v>1176</v>
          </cell>
          <cell r="I190" t="str">
            <v>ГК76/3</v>
          </cell>
          <cell r="J190">
            <v>1717</v>
          </cell>
          <cell r="K190" t="str">
            <v>ЦКсОК-неизвл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1729</v>
          </cell>
          <cell r="U190" t="str">
            <v>закр</v>
          </cell>
          <cell r="V190" t="str">
            <v>+</v>
          </cell>
          <cell r="X190">
            <v>1790</v>
          </cell>
          <cell r="AB190">
            <v>0</v>
          </cell>
          <cell r="AC190">
            <v>1790</v>
          </cell>
          <cell r="AD190" t="str">
            <v>1 ств 2500
2 ств 2370</v>
          </cell>
          <cell r="AF190">
            <v>43284</v>
          </cell>
          <cell r="AG190" t="str">
            <v>авар. 3.07.2018 - 1717м. ЦКсОК извлечь не удалось</v>
          </cell>
        </row>
        <row r="191">
          <cell r="B191" t="str">
            <v>1019-2</v>
          </cell>
          <cell r="C191" t="str">
            <v>Кс № 1019</v>
          </cell>
          <cell r="D191" t="str">
            <v>ЗУ-7</v>
          </cell>
          <cell r="E191" t="str">
            <v>Фонтан</v>
          </cell>
          <cell r="F191">
            <v>450</v>
          </cell>
          <cell r="G191" t="str">
            <v>ГП</v>
          </cell>
          <cell r="H191">
            <v>890</v>
          </cell>
          <cell r="I191" t="str">
            <v>ГП</v>
          </cell>
          <cell r="J191">
            <v>1300</v>
          </cell>
          <cell r="K191" t="str">
            <v>ГК107/1,5</v>
          </cell>
          <cell r="L191">
            <v>1680</v>
          </cell>
          <cell r="M191" t="str">
            <v>ЦКсОК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1750</v>
          </cell>
          <cell r="U191" t="str">
            <v>откр</v>
          </cell>
          <cell r="V191" t="str">
            <v>+</v>
          </cell>
          <cell r="X191">
            <v>1980</v>
          </cell>
          <cell r="Z191">
            <v>1980</v>
          </cell>
          <cell r="AB191">
            <v>0</v>
          </cell>
          <cell r="AC191">
            <v>1980</v>
          </cell>
          <cell r="AD191">
            <v>2500</v>
          </cell>
          <cell r="AF191" t="str">
            <v>-</v>
          </cell>
          <cell r="AG191">
            <v>0</v>
          </cell>
        </row>
        <row r="192">
          <cell r="B192" t="str">
            <v>1085-2</v>
          </cell>
          <cell r="C192" t="str">
            <v>Кс № 1085</v>
          </cell>
          <cell r="D192" t="str">
            <v>ЗУ-4</v>
          </cell>
          <cell r="E192" t="str">
            <v>Газлифт</v>
          </cell>
          <cell r="F192">
            <v>600</v>
          </cell>
          <cell r="G192" t="str">
            <v>ГП</v>
          </cell>
          <cell r="H192">
            <v>1200</v>
          </cell>
          <cell r="I192" t="str">
            <v>ГК74/2</v>
          </cell>
          <cell r="J192">
            <v>1765</v>
          </cell>
          <cell r="K192" t="str">
            <v>ЦКсОК/4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1777</v>
          </cell>
          <cell r="U192" t="str">
            <v>закр</v>
          </cell>
          <cell r="V192" t="str">
            <v>+</v>
          </cell>
          <cell r="X192">
            <v>2423</v>
          </cell>
          <cell r="AB192">
            <v>0</v>
          </cell>
          <cell r="AC192">
            <v>2423</v>
          </cell>
          <cell r="AD192">
            <v>2500</v>
          </cell>
          <cell r="AF192" t="str">
            <v>-</v>
          </cell>
          <cell r="AG192">
            <v>0</v>
          </cell>
        </row>
        <row r="193">
          <cell r="B193" t="str">
            <v>1029-1</v>
          </cell>
          <cell r="C193" t="str">
            <v>б/к</v>
          </cell>
          <cell r="D193" t="str">
            <v>ЗУ-7</v>
          </cell>
          <cell r="E193" t="str">
            <v>Фонтан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-</v>
          </cell>
          <cell r="X193">
            <v>2466</v>
          </cell>
          <cell r="Z193">
            <v>2466</v>
          </cell>
          <cell r="AB193">
            <v>0</v>
          </cell>
          <cell r="AC193">
            <v>2466</v>
          </cell>
          <cell r="AD193">
            <v>2490</v>
          </cell>
          <cell r="AF193" t="str">
            <v>-</v>
          </cell>
          <cell r="AG193">
            <v>0</v>
          </cell>
        </row>
        <row r="194">
          <cell r="B194" t="str">
            <v>1030-2</v>
          </cell>
          <cell r="C194" t="str">
            <v>Кс № 1030</v>
          </cell>
          <cell r="D194" t="str">
            <v>ГЗУ-7</v>
          </cell>
          <cell r="E194" t="str">
            <v>Фонтан</v>
          </cell>
          <cell r="F194">
            <v>600</v>
          </cell>
          <cell r="G194">
            <v>0</v>
          </cell>
          <cell r="H194">
            <v>1200</v>
          </cell>
          <cell r="I194">
            <v>0</v>
          </cell>
          <cell r="J194">
            <v>1770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1780</v>
          </cell>
          <cell r="U194">
            <v>0</v>
          </cell>
          <cell r="V194" t="str">
            <v>+</v>
          </cell>
          <cell r="X194">
            <v>1680</v>
          </cell>
          <cell r="Z194">
            <v>1680</v>
          </cell>
          <cell r="AB194">
            <v>0</v>
          </cell>
          <cell r="AC194">
            <v>1680</v>
          </cell>
          <cell r="AD194">
            <v>2450</v>
          </cell>
          <cell r="AF194" t="str">
            <v>-</v>
          </cell>
          <cell r="AG194">
            <v>0</v>
          </cell>
        </row>
        <row r="195">
          <cell r="B195">
            <v>1084</v>
          </cell>
          <cell r="C195" t="str">
            <v>Кс № 1084</v>
          </cell>
          <cell r="D195" t="str">
            <v>ЗУ-5</v>
          </cell>
          <cell r="E195" t="str">
            <v>Газлифт</v>
          </cell>
          <cell r="F195">
            <v>360</v>
          </cell>
          <cell r="G195" t="str">
            <v>ГП</v>
          </cell>
          <cell r="H195">
            <v>600</v>
          </cell>
          <cell r="I195" t="str">
            <v>ГП</v>
          </cell>
          <cell r="J195">
            <v>830</v>
          </cell>
          <cell r="K195" t="str">
            <v>ГП</v>
          </cell>
          <cell r="L195">
            <v>1040</v>
          </cell>
          <cell r="M195" t="str">
            <v>ГК 87/3</v>
          </cell>
          <cell r="N195">
            <v>1230</v>
          </cell>
          <cell r="O195" t="str">
            <v>ГК 87/3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1600</v>
          </cell>
          <cell r="U195" t="str">
            <v>открыт</v>
          </cell>
          <cell r="V195" t="str">
            <v>+</v>
          </cell>
          <cell r="X195">
            <v>1630</v>
          </cell>
          <cell r="AB195">
            <v>0</v>
          </cell>
          <cell r="AC195">
            <v>1630</v>
          </cell>
          <cell r="AD195">
            <v>2600</v>
          </cell>
          <cell r="AF195">
            <v>43576</v>
          </cell>
        </row>
        <row r="196">
          <cell r="B196">
            <v>1093</v>
          </cell>
          <cell r="C196" t="str">
            <v>Кс № 1093</v>
          </cell>
          <cell r="D196" t="str">
            <v>ЗУ-5</v>
          </cell>
          <cell r="E196" t="str">
            <v>Газлифт</v>
          </cell>
          <cell r="F196">
            <v>600</v>
          </cell>
          <cell r="G196" t="str">
            <v>ГП</v>
          </cell>
          <cell r="H196">
            <v>1200</v>
          </cell>
          <cell r="I196" t="str">
            <v>ГК 75/3</v>
          </cell>
          <cell r="J196">
            <v>1703</v>
          </cell>
          <cell r="K196" t="str">
            <v>ЦКсОК/3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1713</v>
          </cell>
          <cell r="U196" t="str">
            <v>открыт</v>
          </cell>
          <cell r="V196" t="str">
            <v>+</v>
          </cell>
          <cell r="X196">
            <v>1900</v>
          </cell>
          <cell r="AB196">
            <v>0</v>
          </cell>
          <cell r="AC196">
            <v>1900</v>
          </cell>
          <cell r="AD196">
            <v>2433</v>
          </cell>
          <cell r="AF196">
            <v>43212</v>
          </cell>
          <cell r="AG196">
            <v>0</v>
          </cell>
        </row>
        <row r="197">
          <cell r="B197">
            <v>1094</v>
          </cell>
          <cell r="C197" t="str">
            <v>Кс № 1094</v>
          </cell>
          <cell r="D197" t="str">
            <v>ЗУ-5</v>
          </cell>
          <cell r="E197" t="str">
            <v>Газлифт</v>
          </cell>
          <cell r="F197">
            <v>500</v>
          </cell>
          <cell r="G197" t="str">
            <v>ГП</v>
          </cell>
          <cell r="H197">
            <v>900</v>
          </cell>
          <cell r="I197" t="str">
            <v>ГП</v>
          </cell>
          <cell r="J197">
            <v>1220</v>
          </cell>
          <cell r="K197" t="str">
            <v>ГП</v>
          </cell>
          <cell r="L197">
            <v>1480</v>
          </cell>
          <cell r="M197" t="str">
            <v>ГК108/2</v>
          </cell>
          <cell r="N197">
            <v>1730</v>
          </cell>
          <cell r="O197" t="str">
            <v>ЦКсОК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1770</v>
          </cell>
          <cell r="U197" t="str">
            <v>закрыт</v>
          </cell>
          <cell r="V197" t="str">
            <v>+</v>
          </cell>
          <cell r="X197">
            <v>1836</v>
          </cell>
          <cell r="AB197">
            <v>0</v>
          </cell>
          <cell r="AC197">
            <v>1836</v>
          </cell>
          <cell r="AD197">
            <v>2400</v>
          </cell>
          <cell r="AF197">
            <v>42759</v>
          </cell>
          <cell r="AG197">
            <v>0</v>
          </cell>
        </row>
        <row r="198">
          <cell r="B198">
            <v>3230</v>
          </cell>
          <cell r="C198" t="str">
            <v>К № 17</v>
          </cell>
          <cell r="D198" t="str">
            <v>ЗУ-5</v>
          </cell>
          <cell r="E198" t="str">
            <v>Газлифт</v>
          </cell>
          <cell r="F198">
            <v>350</v>
          </cell>
          <cell r="G198" t="str">
            <v>ГП</v>
          </cell>
          <cell r="H198">
            <v>670</v>
          </cell>
          <cell r="I198" t="str">
            <v>ГП</v>
          </cell>
          <cell r="J198">
            <v>980</v>
          </cell>
          <cell r="K198" t="str">
            <v>ГП</v>
          </cell>
          <cell r="L198">
            <v>1240</v>
          </cell>
          <cell r="M198" t="str">
            <v>ГК50 (сл. Лов.)</v>
          </cell>
          <cell r="N198">
            <v>1450</v>
          </cell>
          <cell r="O198" t="str">
            <v>ЦКсОК/5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1720</v>
          </cell>
          <cell r="U198" t="str">
            <v>открыт</v>
          </cell>
          <cell r="V198" t="str">
            <v>+</v>
          </cell>
          <cell r="X198">
            <v>2080</v>
          </cell>
          <cell r="AB198">
            <v>0</v>
          </cell>
          <cell r="AC198">
            <v>2080</v>
          </cell>
          <cell r="AD198" t="str">
            <v>1 ств 2558
2 ств 2699</v>
          </cell>
          <cell r="AF198">
            <v>43410</v>
          </cell>
        </row>
        <row r="199">
          <cell r="B199" t="str">
            <v>1093-1</v>
          </cell>
          <cell r="C199" t="str">
            <v>Кс № 1093</v>
          </cell>
          <cell r="D199" t="str">
            <v>ЗУ-5</v>
          </cell>
          <cell r="E199" t="str">
            <v>Газлифт</v>
          </cell>
          <cell r="F199">
            <v>600</v>
          </cell>
          <cell r="G199" t="str">
            <v>ГП</v>
          </cell>
          <cell r="H199">
            <v>1200</v>
          </cell>
          <cell r="I199" t="str">
            <v>ГК80/1,5</v>
          </cell>
          <cell r="J199">
            <v>1802</v>
          </cell>
          <cell r="K199" t="str">
            <v>ЦКсОК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1814</v>
          </cell>
          <cell r="U199" t="str">
            <v>закрыт</v>
          </cell>
          <cell r="V199" t="str">
            <v>+</v>
          </cell>
          <cell r="X199">
            <v>1942</v>
          </cell>
          <cell r="AB199">
            <v>0</v>
          </cell>
          <cell r="AC199">
            <v>1942</v>
          </cell>
          <cell r="AD199">
            <v>2500</v>
          </cell>
          <cell r="AF199">
            <v>42922</v>
          </cell>
          <cell r="AG199">
            <v>0</v>
          </cell>
        </row>
        <row r="200">
          <cell r="B200">
            <v>1224</v>
          </cell>
          <cell r="C200" t="str">
            <v>К № 21</v>
          </cell>
          <cell r="D200" t="str">
            <v>ЗУ-8</v>
          </cell>
          <cell r="E200" t="str">
            <v>Фонтан</v>
          </cell>
          <cell r="F200">
            <v>350</v>
          </cell>
          <cell r="G200">
            <v>0</v>
          </cell>
          <cell r="H200">
            <v>700</v>
          </cell>
          <cell r="I200">
            <v>0</v>
          </cell>
          <cell r="J200">
            <v>1200</v>
          </cell>
          <cell r="K200">
            <v>0</v>
          </cell>
          <cell r="L200">
            <v>1808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1818</v>
          </cell>
          <cell r="U200">
            <v>0</v>
          </cell>
          <cell r="V200" t="str">
            <v>-</v>
          </cell>
          <cell r="X200">
            <v>2080</v>
          </cell>
          <cell r="Z200">
            <v>2080</v>
          </cell>
          <cell r="AB200">
            <v>0</v>
          </cell>
          <cell r="AC200">
            <v>2080</v>
          </cell>
          <cell r="AD200">
            <v>2713</v>
          </cell>
          <cell r="AF200" t="str">
            <v>-</v>
          </cell>
          <cell r="AG200">
            <v>0</v>
          </cell>
        </row>
        <row r="201">
          <cell r="B201" t="str">
            <v>1093-2</v>
          </cell>
          <cell r="C201" t="str">
            <v>Кс № 1093</v>
          </cell>
          <cell r="D201" t="str">
            <v>ЗУ-5</v>
          </cell>
          <cell r="E201" t="str">
            <v>Газлифт</v>
          </cell>
          <cell r="F201">
            <v>600</v>
          </cell>
          <cell r="G201" t="str">
            <v>ГК 78 (1/8)</v>
          </cell>
          <cell r="H201">
            <v>1205</v>
          </cell>
          <cell r="I201" t="str">
            <v>ГК 79 (5/32)</v>
          </cell>
          <cell r="J201">
            <v>1784</v>
          </cell>
          <cell r="K201" t="str">
            <v>ЦКсОК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1795</v>
          </cell>
          <cell r="U201" t="str">
            <v>закрыт</v>
          </cell>
          <cell r="V201" t="str">
            <v>+</v>
          </cell>
          <cell r="X201">
            <v>2012</v>
          </cell>
          <cell r="AB201">
            <v>0</v>
          </cell>
          <cell r="AC201">
            <v>2012</v>
          </cell>
          <cell r="AD201">
            <v>2500</v>
          </cell>
          <cell r="AF201">
            <v>43304</v>
          </cell>
          <cell r="AG201">
            <v>0</v>
          </cell>
        </row>
        <row r="202">
          <cell r="B202" t="str">
            <v>1051-2</v>
          </cell>
          <cell r="C202" t="str">
            <v>Кс № 1051</v>
          </cell>
          <cell r="D202" t="str">
            <v>ЗУ-8</v>
          </cell>
          <cell r="E202" t="str">
            <v>ПГ</v>
          </cell>
          <cell r="F202">
            <v>600</v>
          </cell>
          <cell r="G202" t="str">
            <v>ГП</v>
          </cell>
          <cell r="H202">
            <v>1200</v>
          </cell>
          <cell r="I202" t="str">
            <v>ГП</v>
          </cell>
          <cell r="J202">
            <v>1500</v>
          </cell>
          <cell r="K202" t="str">
            <v>ГП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1600</v>
          </cell>
          <cell r="U202" t="str">
            <v>закрыт</v>
          </cell>
          <cell r="V202" t="str">
            <v>+</v>
          </cell>
          <cell r="X202">
            <v>1820</v>
          </cell>
          <cell r="AC202">
            <v>1820</v>
          </cell>
          <cell r="AD202">
            <v>1894.2</v>
          </cell>
          <cell r="AF202">
            <v>42802</v>
          </cell>
          <cell r="AG202">
            <v>0</v>
          </cell>
        </row>
        <row r="203">
          <cell r="B203" t="str">
            <v>1094-2</v>
          </cell>
          <cell r="C203" t="str">
            <v>Кс № 1094</v>
          </cell>
          <cell r="D203" t="str">
            <v>ЗУ-5</v>
          </cell>
          <cell r="E203" t="str">
            <v>Газлифт</v>
          </cell>
          <cell r="F203">
            <v>450</v>
          </cell>
          <cell r="G203" t="str">
            <v>ГП</v>
          </cell>
          <cell r="H203">
            <v>820</v>
          </cell>
          <cell r="I203" t="str">
            <v>ГП</v>
          </cell>
          <cell r="J203">
            <v>1120</v>
          </cell>
          <cell r="K203" t="str">
            <v>ГК74/3</v>
          </cell>
          <cell r="L203">
            <v>1380</v>
          </cell>
          <cell r="M203" t="str">
            <v>ГК76/3</v>
          </cell>
          <cell r="N203">
            <v>1600</v>
          </cell>
          <cell r="O203" t="str">
            <v>ЦКсОК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1620</v>
          </cell>
          <cell r="U203" t="str">
            <v>закрыт</v>
          </cell>
          <cell r="V203" t="str">
            <v>+</v>
          </cell>
          <cell r="X203">
            <v>1950</v>
          </cell>
          <cell r="AB203">
            <v>0</v>
          </cell>
          <cell r="AC203">
            <v>1950</v>
          </cell>
          <cell r="AD203">
            <v>2472</v>
          </cell>
          <cell r="AF203">
            <v>43277</v>
          </cell>
          <cell r="AG203">
            <v>0</v>
          </cell>
        </row>
        <row r="204">
          <cell r="B204" t="str">
            <v>1063-1</v>
          </cell>
          <cell r="C204" t="str">
            <v>К № 9</v>
          </cell>
          <cell r="D204" t="str">
            <v>ЗУ-8</v>
          </cell>
          <cell r="E204" t="str">
            <v>ПГ</v>
          </cell>
          <cell r="F204">
            <v>680</v>
          </cell>
          <cell r="G204" t="str">
            <v>ГК90/2</v>
          </cell>
          <cell r="H204">
            <v>1250</v>
          </cell>
          <cell r="I204" t="str">
            <v>ГК95/3</v>
          </cell>
          <cell r="J204">
            <v>1710</v>
          </cell>
          <cell r="K204" t="str">
            <v>ЦКсОК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1730</v>
          </cell>
          <cell r="U204" t="str">
            <v>закрыт</v>
          </cell>
          <cell r="V204" t="str">
            <v>+</v>
          </cell>
          <cell r="X204">
            <v>2026.11</v>
          </cell>
          <cell r="AC204">
            <v>2026.11</v>
          </cell>
          <cell r="AD204">
            <v>2038</v>
          </cell>
          <cell r="AF204">
            <v>42935</v>
          </cell>
          <cell r="AG204">
            <v>0</v>
          </cell>
        </row>
        <row r="205">
          <cell r="B205" t="str">
            <v>1200-1</v>
          </cell>
          <cell r="C205" t="str">
            <v>К № 10</v>
          </cell>
          <cell r="D205" t="str">
            <v>ЗУ-5</v>
          </cell>
          <cell r="E205" t="str">
            <v>Газлифт</v>
          </cell>
          <cell r="F205">
            <v>600</v>
          </cell>
          <cell r="G205" t="str">
            <v>ГК 74/6</v>
          </cell>
          <cell r="H205">
            <v>1069</v>
          </cell>
          <cell r="I205" t="str">
            <v>ГК 75/8</v>
          </cell>
          <cell r="J205">
            <v>1868</v>
          </cell>
          <cell r="K205" t="str">
            <v>ЦКсОК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1878</v>
          </cell>
          <cell r="U205" t="str">
            <v>открыт</v>
          </cell>
          <cell r="V205" t="str">
            <v>+</v>
          </cell>
          <cell r="X205">
            <v>2183</v>
          </cell>
          <cell r="AB205">
            <v>0</v>
          </cell>
          <cell r="AC205">
            <v>2183</v>
          </cell>
          <cell r="AD205">
            <v>2696</v>
          </cell>
          <cell r="AF205">
            <v>43158</v>
          </cell>
          <cell r="AG205">
            <v>0</v>
          </cell>
        </row>
        <row r="206">
          <cell r="B206" t="str">
            <v>1073-1</v>
          </cell>
          <cell r="C206" t="str">
            <v>Кс № 1073</v>
          </cell>
          <cell r="D206" t="str">
            <v>БГ-8</v>
          </cell>
          <cell r="E206" t="str">
            <v>ППД</v>
          </cell>
          <cell r="F206">
            <v>600</v>
          </cell>
          <cell r="G206" t="str">
            <v>ГП</v>
          </cell>
          <cell r="H206">
            <v>1200</v>
          </cell>
          <cell r="I206" t="str">
            <v>ГП</v>
          </cell>
          <cell r="J206">
            <v>1765</v>
          </cell>
          <cell r="K206" t="str">
            <v>ГП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1777</v>
          </cell>
          <cell r="U206" t="str">
            <v>закр</v>
          </cell>
          <cell r="V206" t="str">
            <v>+</v>
          </cell>
          <cell r="X206">
            <v>2380</v>
          </cell>
          <cell r="Z206">
            <v>1790</v>
          </cell>
          <cell r="AC206">
            <v>2380</v>
          </cell>
          <cell r="AD206">
            <v>2500</v>
          </cell>
          <cell r="AF206">
            <v>43270</v>
          </cell>
          <cell r="AG206">
            <v>0</v>
          </cell>
        </row>
        <row r="207">
          <cell r="B207" t="str">
            <v>1073-2</v>
          </cell>
          <cell r="C207" t="str">
            <v>Кс № 1073</v>
          </cell>
          <cell r="D207" t="str">
            <v>ЗУ-8</v>
          </cell>
          <cell r="E207" t="str">
            <v>Фонтан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 t="str">
            <v>-</v>
          </cell>
          <cell r="X207">
            <v>1888</v>
          </cell>
          <cell r="Z207">
            <v>1888</v>
          </cell>
          <cell r="AB207">
            <v>1500.71</v>
          </cell>
          <cell r="AC207">
            <v>1888</v>
          </cell>
          <cell r="AD207">
            <v>2508</v>
          </cell>
          <cell r="AF207" t="str">
            <v>-</v>
          </cell>
          <cell r="AG207">
            <v>0</v>
          </cell>
        </row>
        <row r="208">
          <cell r="B208" t="str">
            <v>1210-1</v>
          </cell>
          <cell r="C208" t="str">
            <v>К № 17</v>
          </cell>
          <cell r="D208" t="str">
            <v>ЗУ-5</v>
          </cell>
          <cell r="E208" t="str">
            <v>Газлифт</v>
          </cell>
          <cell r="F208">
            <v>480</v>
          </cell>
          <cell r="G208" t="str">
            <v>ГП</v>
          </cell>
          <cell r="H208">
            <v>880</v>
          </cell>
          <cell r="I208" t="str">
            <v>ГП</v>
          </cell>
          <cell r="J208">
            <v>1200</v>
          </cell>
          <cell r="K208" t="str">
            <v>ГП</v>
          </cell>
          <cell r="L208">
            <v>1450</v>
          </cell>
          <cell r="M208" t="str">
            <v>ГК83/2</v>
          </cell>
          <cell r="N208">
            <v>1660</v>
          </cell>
          <cell r="O208" t="str">
            <v>ГК 82/3</v>
          </cell>
          <cell r="P208">
            <v>1800</v>
          </cell>
          <cell r="Q208" t="str">
            <v>ЦКсОК</v>
          </cell>
          <cell r="R208">
            <v>0</v>
          </cell>
          <cell r="S208">
            <v>0</v>
          </cell>
          <cell r="T208">
            <v>1835</v>
          </cell>
          <cell r="U208" t="str">
            <v>закрыт</v>
          </cell>
          <cell r="V208" t="str">
            <v>+</v>
          </cell>
          <cell r="X208">
            <v>1870</v>
          </cell>
          <cell r="AB208">
            <v>0</v>
          </cell>
          <cell r="AC208">
            <v>1870</v>
          </cell>
          <cell r="AD208">
            <v>3140</v>
          </cell>
          <cell r="AF208">
            <v>43259</v>
          </cell>
          <cell r="AG208">
            <v>0</v>
          </cell>
        </row>
        <row r="209">
          <cell r="B209">
            <v>1050</v>
          </cell>
          <cell r="C209" t="str">
            <v>Кс № 1050</v>
          </cell>
          <cell r="D209" t="str">
            <v>ЗУ-6</v>
          </cell>
          <cell r="E209" t="str">
            <v>Газлифт</v>
          </cell>
          <cell r="F209">
            <v>550</v>
          </cell>
          <cell r="G209" t="str">
            <v>ГП</v>
          </cell>
          <cell r="H209">
            <v>970</v>
          </cell>
          <cell r="I209" t="str">
            <v>ГК 81/2</v>
          </cell>
          <cell r="J209">
            <v>1300</v>
          </cell>
          <cell r="K209" t="str">
            <v>ГК 84/3</v>
          </cell>
          <cell r="L209">
            <v>1560</v>
          </cell>
          <cell r="M209" t="str">
            <v>ГК 82/3</v>
          </cell>
          <cell r="N209">
            <v>1770</v>
          </cell>
          <cell r="O209" t="str">
            <v>ЦКсОК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1780</v>
          </cell>
          <cell r="U209" t="str">
            <v>П.Н.2,31"</v>
          </cell>
          <cell r="V209" t="str">
            <v>+</v>
          </cell>
          <cell r="X209">
            <v>1870</v>
          </cell>
          <cell r="AB209">
            <v>0</v>
          </cell>
          <cell r="AC209">
            <v>1870</v>
          </cell>
          <cell r="AD209">
            <v>2049</v>
          </cell>
          <cell r="AF209">
            <v>43765</v>
          </cell>
        </row>
        <row r="210">
          <cell r="B210" t="str">
            <v>1123-2</v>
          </cell>
          <cell r="C210" t="str">
            <v>Кс № 1123</v>
          </cell>
          <cell r="D210" t="str">
            <v>П-Т</v>
          </cell>
          <cell r="E210" t="str">
            <v>УЭЦН</v>
          </cell>
          <cell r="F210">
            <v>250</v>
          </cell>
          <cell r="G210" t="str">
            <v>ЦКсОК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1550</v>
          </cell>
          <cell r="U210" t="str">
            <v>закрыт</v>
          </cell>
          <cell r="V210" t="str">
            <v>+</v>
          </cell>
          <cell r="X210">
            <v>1560</v>
          </cell>
          <cell r="Z210">
            <v>1560</v>
          </cell>
          <cell r="AB210">
            <v>0</v>
          </cell>
          <cell r="AC210">
            <v>1560</v>
          </cell>
          <cell r="AD210">
            <v>2500</v>
          </cell>
          <cell r="AF210">
            <v>42811</v>
          </cell>
          <cell r="AG210">
            <v>0</v>
          </cell>
        </row>
        <row r="211">
          <cell r="B211">
            <v>1262</v>
          </cell>
          <cell r="C211" t="str">
            <v>К № 60</v>
          </cell>
          <cell r="D211" t="str">
            <v>ЗУ-6</v>
          </cell>
          <cell r="E211" t="str">
            <v>Газлифт</v>
          </cell>
          <cell r="F211">
            <v>420</v>
          </cell>
          <cell r="G211" t="str">
            <v>ГП</v>
          </cell>
          <cell r="H211">
            <v>760</v>
          </cell>
          <cell r="I211" t="str">
            <v>ГП</v>
          </cell>
          <cell r="J211">
            <v>1060</v>
          </cell>
          <cell r="K211" t="str">
            <v>ГП</v>
          </cell>
          <cell r="L211">
            <v>1340</v>
          </cell>
          <cell r="M211" t="str">
            <v>ГК 89/3</v>
          </cell>
          <cell r="N211">
            <v>1580</v>
          </cell>
          <cell r="O211" t="str">
            <v>ГК 89/3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1770</v>
          </cell>
          <cell r="U211" t="str">
            <v>закрыт</v>
          </cell>
          <cell r="V211" t="str">
            <v>+</v>
          </cell>
          <cell r="X211">
            <v>1985</v>
          </cell>
          <cell r="AB211">
            <v>0</v>
          </cell>
          <cell r="AC211">
            <v>1985</v>
          </cell>
          <cell r="AD211">
            <v>2751</v>
          </cell>
          <cell r="AF211">
            <v>43451</v>
          </cell>
        </row>
        <row r="212">
          <cell r="B212">
            <v>3260</v>
          </cell>
          <cell r="C212" t="str">
            <v>К № 60</v>
          </cell>
          <cell r="D212" t="str">
            <v>ЗУ-6</v>
          </cell>
          <cell r="E212" t="str">
            <v>Газлифт</v>
          </cell>
          <cell r="F212">
            <v>380</v>
          </cell>
          <cell r="G212" t="str">
            <v>ГП</v>
          </cell>
          <cell r="H212">
            <v>715</v>
          </cell>
          <cell r="I212" t="str">
            <v>ГК 81/3</v>
          </cell>
          <cell r="J212">
            <v>1015</v>
          </cell>
          <cell r="K212" t="str">
            <v>ГК 81/3</v>
          </cell>
          <cell r="L212">
            <v>1295</v>
          </cell>
          <cell r="M212" t="str">
            <v>ГК81/3</v>
          </cell>
          <cell r="N212">
            <v>1530</v>
          </cell>
          <cell r="O212" t="str">
            <v>ГК 81/3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1700</v>
          </cell>
          <cell r="U212" t="str">
            <v>закр</v>
          </cell>
          <cell r="V212" t="str">
            <v>+</v>
          </cell>
          <cell r="X212">
            <v>1975</v>
          </cell>
          <cell r="AB212">
            <v>0</v>
          </cell>
          <cell r="AC212">
            <v>1975</v>
          </cell>
          <cell r="AD212">
            <v>2775</v>
          </cell>
          <cell r="AF212">
            <v>43589</v>
          </cell>
        </row>
        <row r="213">
          <cell r="B213" t="str">
            <v>1014-2</v>
          </cell>
          <cell r="C213" t="str">
            <v>б/к</v>
          </cell>
          <cell r="D213" t="str">
            <v>ЗУ-6</v>
          </cell>
          <cell r="E213" t="str">
            <v>Газлифт</v>
          </cell>
          <cell r="F213">
            <v>380</v>
          </cell>
          <cell r="G213" t="str">
            <v>ГП</v>
          </cell>
          <cell r="H213">
            <v>720</v>
          </cell>
          <cell r="I213" t="str">
            <v>ГП</v>
          </cell>
          <cell r="J213">
            <v>1010</v>
          </cell>
          <cell r="K213" t="str">
            <v>ГК80/3</v>
          </cell>
          <cell r="L213">
            <v>1230</v>
          </cell>
          <cell r="M213" t="str">
            <v>ГК82/3</v>
          </cell>
          <cell r="N213">
            <v>1400</v>
          </cell>
          <cell r="O213" t="str">
            <v>ЦКсОК/5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1670</v>
          </cell>
          <cell r="U213" t="str">
            <v>закрыт+</v>
          </cell>
          <cell r="V213" t="str">
            <v>+</v>
          </cell>
          <cell r="X213">
            <v>2080</v>
          </cell>
          <cell r="AB213">
            <v>0</v>
          </cell>
          <cell r="AC213">
            <v>2080</v>
          </cell>
          <cell r="AD213">
            <v>2970</v>
          </cell>
          <cell r="AF213">
            <v>43236</v>
          </cell>
          <cell r="AG213">
            <v>0</v>
          </cell>
        </row>
        <row r="214">
          <cell r="B214" t="str">
            <v>1040-2</v>
          </cell>
          <cell r="C214" t="str">
            <v>Кс № 1040</v>
          </cell>
          <cell r="D214" t="str">
            <v>ЗУ-6</v>
          </cell>
          <cell r="E214" t="str">
            <v>Газлифт</v>
          </cell>
          <cell r="F214">
            <v>550</v>
          </cell>
          <cell r="G214" t="str">
            <v>ГП</v>
          </cell>
          <cell r="H214">
            <v>980</v>
          </cell>
          <cell r="I214" t="str">
            <v>ГК85/1,5</v>
          </cell>
          <cell r="J214">
            <v>1330</v>
          </cell>
          <cell r="K214" t="str">
            <v>ГК85/1,5</v>
          </cell>
          <cell r="L214">
            <v>1610</v>
          </cell>
          <cell r="M214" t="str">
            <v>ГК84/2</v>
          </cell>
          <cell r="N214">
            <v>1760</v>
          </cell>
          <cell r="O214" t="str">
            <v>извлечен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1780</v>
          </cell>
          <cell r="U214" t="str">
            <v>закрыт</v>
          </cell>
          <cell r="V214" t="str">
            <v>+</v>
          </cell>
          <cell r="X214">
            <v>2377</v>
          </cell>
          <cell r="AB214">
            <v>0</v>
          </cell>
          <cell r="AC214">
            <v>2377</v>
          </cell>
          <cell r="AD214">
            <v>2400</v>
          </cell>
          <cell r="AF214">
            <v>42978</v>
          </cell>
          <cell r="AG214">
            <v>0</v>
          </cell>
        </row>
        <row r="215">
          <cell r="B215" t="str">
            <v>1050-1</v>
          </cell>
          <cell r="C215" t="str">
            <v>Кс № 1050</v>
          </cell>
          <cell r="D215" t="str">
            <v>ЗУ-6</v>
          </cell>
          <cell r="E215" t="str">
            <v>Газлифт</v>
          </cell>
          <cell r="F215">
            <v>598</v>
          </cell>
          <cell r="G215" t="str">
            <v>ГП</v>
          </cell>
          <cell r="H215">
            <v>1192</v>
          </cell>
          <cell r="I215" t="str">
            <v>ГК85/1,5</v>
          </cell>
          <cell r="J215">
            <v>1761</v>
          </cell>
          <cell r="K215" t="str">
            <v>ЦКсОК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1774</v>
          </cell>
          <cell r="U215" t="str">
            <v>закрыт</v>
          </cell>
          <cell r="V215" t="str">
            <v>+</v>
          </cell>
          <cell r="X215">
            <v>2214</v>
          </cell>
          <cell r="AB215">
            <v>0</v>
          </cell>
          <cell r="AC215">
            <v>2214</v>
          </cell>
          <cell r="AD215">
            <v>2500</v>
          </cell>
          <cell r="AF215">
            <v>43796</v>
          </cell>
          <cell r="AG215">
            <v>0</v>
          </cell>
        </row>
        <row r="216">
          <cell r="B216" t="str">
            <v>1209-2</v>
          </cell>
          <cell r="C216" t="str">
            <v>б/к</v>
          </cell>
          <cell r="D216" t="str">
            <v>ЗУ-6</v>
          </cell>
          <cell r="E216" t="str">
            <v>Газлифт</v>
          </cell>
          <cell r="F216">
            <v>450</v>
          </cell>
          <cell r="G216" t="str">
            <v>ГП</v>
          </cell>
          <cell r="H216">
            <v>900</v>
          </cell>
          <cell r="I216" t="str">
            <v>ГП</v>
          </cell>
          <cell r="J216">
            <v>1400</v>
          </cell>
          <cell r="K216" t="str">
            <v>ГК80/1,5</v>
          </cell>
          <cell r="L216">
            <v>1910</v>
          </cell>
          <cell r="M216" t="str">
            <v>ЦКсОК/5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1920</v>
          </cell>
          <cell r="U216" t="str">
            <v>закр</v>
          </cell>
          <cell r="V216" t="str">
            <v>+</v>
          </cell>
          <cell r="X216">
            <v>2450</v>
          </cell>
          <cell r="AB216">
            <v>0</v>
          </cell>
          <cell r="AC216">
            <v>2450</v>
          </cell>
          <cell r="AD216">
            <v>3080</v>
          </cell>
          <cell r="AF216">
            <v>42967</v>
          </cell>
          <cell r="AG216">
            <v>0</v>
          </cell>
        </row>
        <row r="217">
          <cell r="B217">
            <v>1351</v>
          </cell>
          <cell r="C217" t="str">
            <v>К № 102</v>
          </cell>
          <cell r="D217" t="str">
            <v>ЗУ-6</v>
          </cell>
          <cell r="E217" t="str">
            <v>Газлифт</v>
          </cell>
          <cell r="F217">
            <v>480</v>
          </cell>
          <cell r="G217" t="str">
            <v>ГП</v>
          </cell>
          <cell r="H217">
            <v>880</v>
          </cell>
          <cell r="I217" t="str">
            <v>ГП</v>
          </cell>
          <cell r="J217">
            <v>1200</v>
          </cell>
          <cell r="K217" t="str">
            <v>ГП</v>
          </cell>
          <cell r="L217">
            <v>1445</v>
          </cell>
          <cell r="M217" t="str">
            <v>ГК 89 (5/32)</v>
          </cell>
          <cell r="N217">
            <v>1685</v>
          </cell>
          <cell r="O217" t="str">
            <v>ЦКсОК/4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1830</v>
          </cell>
          <cell r="U217" t="str">
            <v>закр</v>
          </cell>
          <cell r="V217" t="str">
            <v>+</v>
          </cell>
          <cell r="X217">
            <v>2170</v>
          </cell>
          <cell r="AB217">
            <v>0</v>
          </cell>
          <cell r="AC217">
            <v>2170</v>
          </cell>
          <cell r="AD217">
            <v>2775</v>
          </cell>
          <cell r="AF217">
            <v>43875</v>
          </cell>
        </row>
        <row r="218">
          <cell r="B218">
            <v>1010</v>
          </cell>
          <cell r="C218" t="str">
            <v>Кс № 1010</v>
          </cell>
          <cell r="D218" t="str">
            <v>ЗУ-7</v>
          </cell>
          <cell r="E218" t="str">
            <v>Газлифт</v>
          </cell>
          <cell r="F218">
            <v>530</v>
          </cell>
          <cell r="G218" t="str">
            <v>ГК 83/3</v>
          </cell>
          <cell r="H218">
            <v>940</v>
          </cell>
          <cell r="I218" t="str">
            <v>ГК 84/3</v>
          </cell>
          <cell r="J218">
            <v>1250</v>
          </cell>
          <cell r="K218" t="str">
            <v>ГК 84/3</v>
          </cell>
          <cell r="L218">
            <v>1500</v>
          </cell>
          <cell r="M218" t="str">
            <v>ГК 81/4</v>
          </cell>
          <cell r="N218">
            <v>1685</v>
          </cell>
          <cell r="O218" t="str">
            <v>ЦКсОК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1695</v>
          </cell>
          <cell r="U218" t="str">
            <v>закр</v>
          </cell>
          <cell r="V218" t="str">
            <v>+</v>
          </cell>
          <cell r="X218">
            <v>1800</v>
          </cell>
          <cell r="AB218">
            <v>0</v>
          </cell>
          <cell r="AC218">
            <v>1800</v>
          </cell>
          <cell r="AD218">
            <v>2541.6</v>
          </cell>
          <cell r="AF218">
            <v>43784</v>
          </cell>
        </row>
        <row r="219">
          <cell r="B219">
            <v>1018</v>
          </cell>
          <cell r="C219" t="str">
            <v>Кс № 1018</v>
          </cell>
          <cell r="D219" t="str">
            <v>ЗУ-7</v>
          </cell>
          <cell r="E219" t="str">
            <v>Газлифт</v>
          </cell>
          <cell r="F219">
            <v>600</v>
          </cell>
          <cell r="G219" t="str">
            <v>ГП</v>
          </cell>
          <cell r="H219">
            <v>1200</v>
          </cell>
          <cell r="I219" t="str">
            <v>ГК87/1,5</v>
          </cell>
          <cell r="J219">
            <v>1777</v>
          </cell>
          <cell r="K219" t="str">
            <v>ЦКсОК(авар)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1788</v>
          </cell>
          <cell r="U219" t="str">
            <v>откр</v>
          </cell>
          <cell r="V219" t="str">
            <v>+</v>
          </cell>
          <cell r="X219">
            <v>2000</v>
          </cell>
          <cell r="AB219">
            <v>0</v>
          </cell>
          <cell r="AC219">
            <v>2000</v>
          </cell>
          <cell r="AD219">
            <v>2431</v>
          </cell>
          <cell r="AF219">
            <v>42752</v>
          </cell>
          <cell r="AG219" t="str">
            <v>17.08.2016 - 1777-не смогли извлечь, принято решение откр нпцк (авар), недоход до  плановой глубины 40 м (НПЦК) 17.01.2017</v>
          </cell>
        </row>
        <row r="220">
          <cell r="B220">
            <v>1020</v>
          </cell>
          <cell r="C220" t="str">
            <v>Кс № 1020</v>
          </cell>
          <cell r="D220" t="str">
            <v>ЗУ-7</v>
          </cell>
          <cell r="E220" t="str">
            <v>Газлифт</v>
          </cell>
          <cell r="F220">
            <v>490</v>
          </cell>
          <cell r="G220" t="str">
            <v>ГК 79/3</v>
          </cell>
          <cell r="H220">
            <v>860</v>
          </cell>
          <cell r="I220" t="str">
            <v>ГК 80/3</v>
          </cell>
          <cell r="J220">
            <v>1150</v>
          </cell>
          <cell r="K220" t="str">
            <v>ГК 80/4</v>
          </cell>
          <cell r="L220">
            <v>1370</v>
          </cell>
          <cell r="M220" t="str">
            <v>ГК 79/4</v>
          </cell>
          <cell r="N220">
            <v>1570</v>
          </cell>
          <cell r="O220" t="str">
            <v>ЦКсОК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1580</v>
          </cell>
          <cell r="U220" t="str">
            <v>Закрыт</v>
          </cell>
          <cell r="V220" t="str">
            <v>+</v>
          </cell>
          <cell r="X220">
            <v>1950</v>
          </cell>
          <cell r="AB220">
            <v>0</v>
          </cell>
          <cell r="AC220">
            <v>1950</v>
          </cell>
          <cell r="AD220">
            <v>2579</v>
          </cell>
          <cell r="AF220">
            <v>43629</v>
          </cell>
          <cell r="AG220">
            <v>0</v>
          </cell>
        </row>
        <row r="221">
          <cell r="B221" t="str">
            <v>1010-1</v>
          </cell>
          <cell r="C221" t="str">
            <v>Кс № 1010</v>
          </cell>
          <cell r="D221" t="str">
            <v>ЗУ-7</v>
          </cell>
          <cell r="E221" t="str">
            <v>Газлифт</v>
          </cell>
          <cell r="F221">
            <v>596</v>
          </cell>
          <cell r="G221" t="str">
            <v>ГП</v>
          </cell>
          <cell r="H221">
            <v>1195</v>
          </cell>
          <cell r="I221" t="str">
            <v>ГК83/1,5</v>
          </cell>
          <cell r="J221">
            <v>1751</v>
          </cell>
          <cell r="K221" t="str">
            <v>ЦКсОК/3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1761</v>
          </cell>
          <cell r="U221" t="str">
            <v>закрыт</v>
          </cell>
          <cell r="V221" t="str">
            <v>+</v>
          </cell>
          <cell r="X221">
            <v>2419</v>
          </cell>
          <cell r="AB221">
            <v>0</v>
          </cell>
          <cell r="AC221">
            <v>2419</v>
          </cell>
          <cell r="AD221">
            <v>2500</v>
          </cell>
          <cell r="AF221">
            <v>42865</v>
          </cell>
          <cell r="AG221">
            <v>0</v>
          </cell>
        </row>
        <row r="222">
          <cell r="B222" t="str">
            <v>1015-1</v>
          </cell>
          <cell r="C222" t="str">
            <v>б/к</v>
          </cell>
          <cell r="D222" t="str">
            <v>ЗУ-7</v>
          </cell>
          <cell r="E222" t="str">
            <v>Газлифт</v>
          </cell>
          <cell r="F222">
            <v>588</v>
          </cell>
          <cell r="G222" t="str">
            <v>ГП</v>
          </cell>
          <cell r="H222">
            <v>1195</v>
          </cell>
          <cell r="I222" t="str">
            <v>ГП</v>
          </cell>
          <cell r="J222">
            <v>1498</v>
          </cell>
          <cell r="K222" t="str">
            <v>ГК83/1,5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1747</v>
          </cell>
          <cell r="U222" t="str">
            <v>закрыт</v>
          </cell>
          <cell r="V222" t="str">
            <v>+</v>
          </cell>
          <cell r="X222">
            <v>2120</v>
          </cell>
          <cell r="AB222">
            <v>0</v>
          </cell>
          <cell r="AC222">
            <v>2120</v>
          </cell>
          <cell r="AD222" t="str">
            <v>1 ств 2650
2 ств 2700</v>
          </cell>
          <cell r="AF222">
            <v>43091</v>
          </cell>
          <cell r="AG222">
            <v>0</v>
          </cell>
        </row>
        <row r="223">
          <cell r="B223" t="str">
            <v>1019-1</v>
          </cell>
          <cell r="C223" t="str">
            <v>Кс № 1019</v>
          </cell>
          <cell r="D223" t="str">
            <v>ЗУ-7</v>
          </cell>
          <cell r="E223" t="str">
            <v>Газлифт</v>
          </cell>
          <cell r="F223">
            <v>370</v>
          </cell>
          <cell r="G223" t="str">
            <v>ГП</v>
          </cell>
          <cell r="H223">
            <v>790</v>
          </cell>
          <cell r="I223" t="str">
            <v>ГК81/2</v>
          </cell>
          <cell r="J223">
            <v>1180</v>
          </cell>
          <cell r="K223" t="str">
            <v>ГК79/2</v>
          </cell>
          <cell r="L223">
            <v>1550</v>
          </cell>
          <cell r="M223" t="str">
            <v>ГК76/3</v>
          </cell>
          <cell r="N223">
            <v>1690</v>
          </cell>
          <cell r="O223" t="str">
            <v>ЦКсОК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1725</v>
          </cell>
          <cell r="U223" t="str">
            <v>закрыт+</v>
          </cell>
          <cell r="V223" t="str">
            <v>+</v>
          </cell>
          <cell r="X223">
            <v>2380</v>
          </cell>
          <cell r="AB223">
            <v>0</v>
          </cell>
          <cell r="AC223">
            <v>2380</v>
          </cell>
          <cell r="AD223">
            <v>2500</v>
          </cell>
          <cell r="AF223">
            <v>43090</v>
          </cell>
          <cell r="AG223">
            <v>0</v>
          </cell>
        </row>
        <row r="224">
          <cell r="B224" t="str">
            <v>1020-2</v>
          </cell>
          <cell r="C224" t="str">
            <v>Кс № 1020</v>
          </cell>
          <cell r="D224" t="str">
            <v>ЗУ-7</v>
          </cell>
          <cell r="E224" t="str">
            <v>Газлифт</v>
          </cell>
          <cell r="F224">
            <v>500</v>
          </cell>
          <cell r="G224" t="str">
            <v>ГП</v>
          </cell>
          <cell r="H224">
            <v>900</v>
          </cell>
          <cell r="I224" t="str">
            <v>ГП</v>
          </cell>
          <cell r="J224">
            <v>1220</v>
          </cell>
          <cell r="K224" t="str">
            <v>ГП</v>
          </cell>
          <cell r="L224">
            <v>1490</v>
          </cell>
          <cell r="M224" t="str">
            <v>ГК85/1,5</v>
          </cell>
          <cell r="N224">
            <v>1720</v>
          </cell>
          <cell r="O224" t="str">
            <v>ЦКсОК/4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1780</v>
          </cell>
          <cell r="U224" t="str">
            <v>откр/откр</v>
          </cell>
          <cell r="V224" t="str">
            <v>+</v>
          </cell>
          <cell r="X224">
            <v>2051</v>
          </cell>
          <cell r="AB224">
            <v>0</v>
          </cell>
          <cell r="AC224">
            <v>2051</v>
          </cell>
          <cell r="AD224">
            <v>2595</v>
          </cell>
          <cell r="AF224">
            <v>43019</v>
          </cell>
          <cell r="AG224">
            <v>0</v>
          </cell>
        </row>
        <row r="225">
          <cell r="B225" t="str">
            <v>1058-1</v>
          </cell>
          <cell r="C225" t="str">
            <v>Кс № 1058</v>
          </cell>
          <cell r="D225" t="str">
            <v>ЗУ-7</v>
          </cell>
          <cell r="E225" t="str">
            <v>Газлифт</v>
          </cell>
          <cell r="F225">
            <v>600</v>
          </cell>
          <cell r="G225" t="str">
            <v>ГП</v>
          </cell>
          <cell r="H225">
            <v>1200</v>
          </cell>
          <cell r="I225" t="str">
            <v>ГК86/1</v>
          </cell>
          <cell r="J225">
            <v>1760</v>
          </cell>
          <cell r="K225" t="str">
            <v>ЦКсОК(3)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1772</v>
          </cell>
          <cell r="U225" t="str">
            <v>закр</v>
          </cell>
          <cell r="V225" t="str">
            <v>+</v>
          </cell>
          <cell r="X225">
            <v>2157</v>
          </cell>
          <cell r="AB225">
            <v>0</v>
          </cell>
          <cell r="AC225">
            <v>2157</v>
          </cell>
          <cell r="AD225" t="str">
            <v>1 ств 2400
2 ств 2661</v>
          </cell>
          <cell r="AF225">
            <v>42963</v>
          </cell>
          <cell r="AG225" t="str">
            <v>16.08.17 - Извлекли клапан без нижней части ГК</v>
          </cell>
        </row>
        <row r="226">
          <cell r="B226">
            <v>1007</v>
          </cell>
          <cell r="C226" t="str">
            <v>Кс № 1007</v>
          </cell>
          <cell r="D226" t="str">
            <v>ЗУ-10</v>
          </cell>
          <cell r="E226" t="str">
            <v>Фонтан</v>
          </cell>
          <cell r="F226">
            <v>600</v>
          </cell>
          <cell r="G226">
            <v>0</v>
          </cell>
          <cell r="H226">
            <v>1200</v>
          </cell>
          <cell r="I226">
            <v>0</v>
          </cell>
          <cell r="J226">
            <v>1688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1698</v>
          </cell>
          <cell r="U226">
            <v>0</v>
          </cell>
          <cell r="V226" t="str">
            <v>-</v>
          </cell>
          <cell r="X226">
            <v>2000</v>
          </cell>
          <cell r="Z226">
            <v>2000</v>
          </cell>
          <cell r="AB226">
            <v>0</v>
          </cell>
          <cell r="AC226">
            <v>2000</v>
          </cell>
          <cell r="AD226">
            <v>2730</v>
          </cell>
          <cell r="AF226" t="str">
            <v>-</v>
          </cell>
          <cell r="AG226">
            <v>0</v>
          </cell>
        </row>
        <row r="227">
          <cell r="B227">
            <v>1015</v>
          </cell>
          <cell r="C227" t="str">
            <v>К № 16</v>
          </cell>
          <cell r="D227" t="str">
            <v>К-11</v>
          </cell>
          <cell r="E227" t="str">
            <v>Фонтан</v>
          </cell>
          <cell r="F227">
            <v>600</v>
          </cell>
          <cell r="G227">
            <v>0</v>
          </cell>
          <cell r="H227">
            <v>1200</v>
          </cell>
          <cell r="I227">
            <v>0</v>
          </cell>
          <cell r="J227">
            <v>1760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1770</v>
          </cell>
          <cell r="U227">
            <v>0</v>
          </cell>
          <cell r="V227" t="str">
            <v>-</v>
          </cell>
          <cell r="X227">
            <v>2120</v>
          </cell>
          <cell r="Z227">
            <v>2120</v>
          </cell>
          <cell r="AB227">
            <v>0</v>
          </cell>
          <cell r="AC227">
            <v>2120</v>
          </cell>
          <cell r="AD227">
            <v>2960</v>
          </cell>
          <cell r="AF227">
            <v>42780</v>
          </cell>
          <cell r="AG227">
            <v>0</v>
          </cell>
        </row>
        <row r="228">
          <cell r="B228" t="str">
            <v>1006-2</v>
          </cell>
          <cell r="C228" t="str">
            <v>К № 3</v>
          </cell>
          <cell r="D228" t="str">
            <v>К-11</v>
          </cell>
          <cell r="E228" t="str">
            <v>ПГ</v>
          </cell>
          <cell r="F228">
            <v>600</v>
          </cell>
          <cell r="G228" t="str">
            <v>ГП</v>
          </cell>
          <cell r="H228">
            <v>1200</v>
          </cell>
          <cell r="I228" t="str">
            <v>ГК87/1,5</v>
          </cell>
          <cell r="J228">
            <v>1698</v>
          </cell>
          <cell r="K228" t="str">
            <v>ЦК сОК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1708</v>
          </cell>
          <cell r="U228" t="str">
            <v>закрыт</v>
          </cell>
          <cell r="V228" t="str">
            <v>+</v>
          </cell>
          <cell r="X228">
            <v>1798.56</v>
          </cell>
          <cell r="AC228">
            <v>1798.56</v>
          </cell>
          <cell r="AD228">
            <v>2000</v>
          </cell>
          <cell r="AF228">
            <v>43171</v>
          </cell>
          <cell r="AG228">
            <v>0</v>
          </cell>
        </row>
        <row r="229">
          <cell r="B229" t="str">
            <v>1058-2</v>
          </cell>
          <cell r="C229" t="str">
            <v>Кс № 1058</v>
          </cell>
          <cell r="D229" t="str">
            <v>ЗУ-7</v>
          </cell>
          <cell r="E229" t="str">
            <v>Газлифт</v>
          </cell>
          <cell r="F229">
            <v>410</v>
          </cell>
          <cell r="G229" t="str">
            <v>ГП</v>
          </cell>
          <cell r="H229">
            <v>820</v>
          </cell>
          <cell r="I229" t="str">
            <v>ГК 85/3</v>
          </cell>
          <cell r="J229">
            <v>1210</v>
          </cell>
          <cell r="K229" t="str">
            <v>ГК 85/4</v>
          </cell>
          <cell r="L229">
            <v>1565</v>
          </cell>
          <cell r="M229" t="str">
            <v>ГК 86/4</v>
          </cell>
          <cell r="N229">
            <v>1730</v>
          </cell>
          <cell r="O229" t="str">
            <v>ЦКсОК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1770</v>
          </cell>
          <cell r="U229" t="str">
            <v>закрыт</v>
          </cell>
          <cell r="V229" t="str">
            <v>+</v>
          </cell>
          <cell r="X229">
            <v>2265</v>
          </cell>
          <cell r="AB229">
            <v>0</v>
          </cell>
          <cell r="AC229">
            <v>2265</v>
          </cell>
          <cell r="AD229">
            <v>2310</v>
          </cell>
          <cell r="AF229" t="str">
            <v>25.042019</v>
          </cell>
          <cell r="AG229">
            <v>0</v>
          </cell>
        </row>
        <row r="230">
          <cell r="B230">
            <v>1051</v>
          </cell>
          <cell r="C230" t="str">
            <v>Кс № 1051</v>
          </cell>
          <cell r="D230" t="str">
            <v>ЗУ-8</v>
          </cell>
          <cell r="E230" t="str">
            <v>Газлифт</v>
          </cell>
          <cell r="F230">
            <v>600</v>
          </cell>
          <cell r="G230" t="str">
            <v>ГК 80/2</v>
          </cell>
          <cell r="H230">
            <v>1160</v>
          </cell>
          <cell r="I230" t="str">
            <v>ГК 83/3</v>
          </cell>
          <cell r="J230">
            <v>1550</v>
          </cell>
          <cell r="K230" t="str">
            <v>ГК 82/3</v>
          </cell>
          <cell r="L230">
            <v>1830</v>
          </cell>
          <cell r="M230" t="str">
            <v>ЦКсОК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1840</v>
          </cell>
          <cell r="U230" t="str">
            <v>закрыт</v>
          </cell>
          <cell r="V230" t="str">
            <v>+</v>
          </cell>
          <cell r="X230">
            <v>1920</v>
          </cell>
          <cell r="AB230">
            <v>0</v>
          </cell>
          <cell r="AC230">
            <v>1920</v>
          </cell>
          <cell r="AD230">
            <v>2035</v>
          </cell>
          <cell r="AF230">
            <v>43601</v>
          </cell>
          <cell r="AG230">
            <v>0</v>
          </cell>
        </row>
        <row r="231">
          <cell r="B231">
            <v>1113</v>
          </cell>
          <cell r="C231" t="str">
            <v>К № 12</v>
          </cell>
          <cell r="D231" t="str">
            <v>К-12</v>
          </cell>
          <cell r="E231" t="str">
            <v>УЭЦН</v>
          </cell>
          <cell r="F231">
            <v>300</v>
          </cell>
          <cell r="G231" t="str">
            <v>ГП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1700</v>
          </cell>
          <cell r="U231" t="str">
            <v>закр</v>
          </cell>
          <cell r="V231" t="str">
            <v>+</v>
          </cell>
          <cell r="X231">
            <v>1762</v>
          </cell>
          <cell r="Z231">
            <v>1762</v>
          </cell>
          <cell r="AB231">
            <v>0</v>
          </cell>
          <cell r="AC231">
            <v>1762</v>
          </cell>
          <cell r="AD231">
            <v>2817</v>
          </cell>
          <cell r="AF231" t="str">
            <v>-</v>
          </cell>
          <cell r="AG231">
            <v>0</v>
          </cell>
        </row>
        <row r="232">
          <cell r="B232">
            <v>1131</v>
          </cell>
          <cell r="C232" t="e">
            <v>#N/A</v>
          </cell>
          <cell r="D232" t="e">
            <v>#N/A</v>
          </cell>
          <cell r="E232" t="str">
            <v>ППД</v>
          </cell>
          <cell r="F232">
            <v>300</v>
          </cell>
          <cell r="G232" t="str">
            <v>ГП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1700</v>
          </cell>
          <cell r="U232" t="str">
            <v>открыт</v>
          </cell>
          <cell r="V232" t="str">
            <v>+</v>
          </cell>
          <cell r="X232">
            <v>2048</v>
          </cell>
          <cell r="Z232">
            <v>1830</v>
          </cell>
          <cell r="AC232">
            <v>2048</v>
          </cell>
          <cell r="AD232">
            <v>2691</v>
          </cell>
          <cell r="AF232">
            <v>42950</v>
          </cell>
          <cell r="AG232">
            <v>0</v>
          </cell>
        </row>
        <row r="233">
          <cell r="B233">
            <v>1052</v>
          </cell>
          <cell r="C233" t="str">
            <v>Кс № 1052</v>
          </cell>
          <cell r="D233" t="str">
            <v>ЗУ-8</v>
          </cell>
          <cell r="E233" t="str">
            <v>Газлифт</v>
          </cell>
          <cell r="F233">
            <v>570</v>
          </cell>
          <cell r="G233" t="str">
            <v>ГП</v>
          </cell>
          <cell r="H233">
            <v>1010</v>
          </cell>
          <cell r="I233" t="str">
            <v>ГП</v>
          </cell>
          <cell r="J233">
            <v>1360</v>
          </cell>
          <cell r="K233" t="str">
            <v>ГК 80/3</v>
          </cell>
          <cell r="L233">
            <v>1640</v>
          </cell>
          <cell r="M233" t="str">
            <v>ГК 80/4</v>
          </cell>
          <cell r="N233">
            <v>1825</v>
          </cell>
          <cell r="O233" t="str">
            <v>ЦКсОК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 t="str">
            <v>-</v>
          </cell>
          <cell r="U233" t="str">
            <v>-</v>
          </cell>
          <cell r="V233" t="str">
            <v>+</v>
          </cell>
          <cell r="X233">
            <v>2300</v>
          </cell>
          <cell r="AB233">
            <v>0</v>
          </cell>
          <cell r="AC233">
            <v>2300</v>
          </cell>
          <cell r="AD233">
            <v>2469</v>
          </cell>
          <cell r="AF233">
            <v>43767</v>
          </cell>
          <cell r="AG233" t="str">
            <v>1755-при извлечении ЦКсОК произошел слом замка (2.12.15) - авар</v>
          </cell>
        </row>
        <row r="234">
          <cell r="B234">
            <v>1073</v>
          </cell>
          <cell r="C234" t="str">
            <v>Кс № 1073</v>
          </cell>
          <cell r="D234" t="str">
            <v>ЗУ-8</v>
          </cell>
          <cell r="E234" t="str">
            <v>Газлифт</v>
          </cell>
          <cell r="F234">
            <v>598</v>
          </cell>
          <cell r="G234" t="str">
            <v>ГП</v>
          </cell>
          <cell r="H234">
            <v>1203</v>
          </cell>
          <cell r="I234" t="str">
            <v>ГК45/1,5</v>
          </cell>
          <cell r="J234">
            <v>1754</v>
          </cell>
          <cell r="K234" t="str">
            <v>ЦКсОК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1769</v>
          </cell>
          <cell r="U234" t="str">
            <v>закрыт</v>
          </cell>
          <cell r="V234" t="str">
            <v>+</v>
          </cell>
          <cell r="X234">
            <v>2273</v>
          </cell>
          <cell r="AB234">
            <v>0</v>
          </cell>
          <cell r="AC234">
            <v>2273</v>
          </cell>
          <cell r="AD234">
            <v>2400</v>
          </cell>
          <cell r="AF234">
            <v>42043</v>
          </cell>
          <cell r="AG234">
            <v>0</v>
          </cell>
        </row>
        <row r="235">
          <cell r="B235" t="str">
            <v>1051-1</v>
          </cell>
          <cell r="C235" t="str">
            <v>Кс № 1051</v>
          </cell>
          <cell r="D235" t="str">
            <v>ЗУ-8</v>
          </cell>
          <cell r="E235" t="str">
            <v>Газлифт</v>
          </cell>
          <cell r="F235">
            <v>598</v>
          </cell>
          <cell r="G235" t="str">
            <v>ГК 81/3</v>
          </cell>
          <cell r="H235">
            <v>1197</v>
          </cell>
          <cell r="I235" t="str">
            <v>ГК 83/4</v>
          </cell>
          <cell r="J235">
            <v>1709</v>
          </cell>
          <cell r="K235" t="str">
            <v>ЦКсОК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1722</v>
          </cell>
          <cell r="U235" t="str">
            <v>закр</v>
          </cell>
          <cell r="V235" t="str">
            <v>+</v>
          </cell>
          <cell r="X235">
            <v>2214</v>
          </cell>
          <cell r="AB235">
            <v>0</v>
          </cell>
          <cell r="AC235">
            <v>2214</v>
          </cell>
          <cell r="AD235">
            <v>2500</v>
          </cell>
          <cell r="AF235">
            <v>43765</v>
          </cell>
        </row>
        <row r="236">
          <cell r="B236" t="str">
            <v>1063-2</v>
          </cell>
          <cell r="C236" t="str">
            <v>К № 9</v>
          </cell>
          <cell r="D236" t="str">
            <v>ЗУ-8</v>
          </cell>
          <cell r="E236" t="str">
            <v>Газлифт</v>
          </cell>
          <cell r="F236">
            <v>550</v>
          </cell>
          <cell r="G236" t="str">
            <v>ГК 86/3</v>
          </cell>
          <cell r="H236">
            <v>980</v>
          </cell>
          <cell r="I236" t="str">
            <v>ГК 87/3</v>
          </cell>
          <cell r="J236">
            <v>1320</v>
          </cell>
          <cell r="K236" t="str">
            <v>ГК 87/4</v>
          </cell>
          <cell r="L236">
            <v>1605</v>
          </cell>
          <cell r="M236" t="str">
            <v>ГК 86/4</v>
          </cell>
          <cell r="N236">
            <v>1880</v>
          </cell>
          <cell r="O236" t="str">
            <v>ЦКсОК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1890</v>
          </cell>
          <cell r="U236" t="str">
            <v>закрыт</v>
          </cell>
          <cell r="V236" t="str">
            <v>+</v>
          </cell>
          <cell r="X236">
            <v>2070</v>
          </cell>
          <cell r="AB236">
            <v>0</v>
          </cell>
          <cell r="AC236">
            <v>2070</v>
          </cell>
          <cell r="AD236" t="str">
            <v>1 ств 2493
2 ств 2882</v>
          </cell>
          <cell r="AF236">
            <v>43494</v>
          </cell>
          <cell r="AG236">
            <v>0</v>
          </cell>
        </row>
        <row r="237">
          <cell r="B237" t="str">
            <v>1131-1</v>
          </cell>
          <cell r="C237" t="str">
            <v>К № 12</v>
          </cell>
          <cell r="D237" t="str">
            <v>К-12</v>
          </cell>
          <cell r="E237" t="str">
            <v>УЭЦН</v>
          </cell>
          <cell r="F237">
            <v>300</v>
          </cell>
          <cell r="G237" t="str">
            <v>ГП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1890</v>
          </cell>
          <cell r="U237" t="str">
            <v>закр</v>
          </cell>
          <cell r="V237" t="str">
            <v>+</v>
          </cell>
          <cell r="X237">
            <v>1900</v>
          </cell>
          <cell r="Z237">
            <v>1900</v>
          </cell>
          <cell r="AB237">
            <v>0</v>
          </cell>
          <cell r="AC237">
            <v>1900</v>
          </cell>
          <cell r="AD237">
            <v>2900</v>
          </cell>
          <cell r="AF237" t="str">
            <v>-</v>
          </cell>
          <cell r="AG237">
            <v>0</v>
          </cell>
        </row>
        <row r="238">
          <cell r="B238">
            <v>1123</v>
          </cell>
          <cell r="C238" t="str">
            <v>Кс № 1123</v>
          </cell>
          <cell r="D238" t="str">
            <v>П-Т</v>
          </cell>
          <cell r="E238" t="str">
            <v>Газлифт</v>
          </cell>
          <cell r="F238">
            <v>600</v>
          </cell>
          <cell r="G238" t="str">
            <v>ГП</v>
          </cell>
          <cell r="H238">
            <v>1200</v>
          </cell>
          <cell r="I238" t="str">
            <v>ГК 82/3</v>
          </cell>
          <cell r="J238">
            <v>1750</v>
          </cell>
          <cell r="K238" t="str">
            <v>ЦКсОК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1767</v>
          </cell>
          <cell r="U238" t="str">
            <v>закр</v>
          </cell>
          <cell r="V238" t="str">
            <v>+</v>
          </cell>
          <cell r="X238">
            <v>1945</v>
          </cell>
          <cell r="AB238">
            <v>0</v>
          </cell>
          <cell r="AC238">
            <v>1945</v>
          </cell>
          <cell r="AD238">
            <v>2400</v>
          </cell>
          <cell r="AF238">
            <v>43780</v>
          </cell>
          <cell r="AG238">
            <v>0</v>
          </cell>
        </row>
        <row r="239">
          <cell r="B239" t="str">
            <v>1123-1</v>
          </cell>
          <cell r="C239" t="str">
            <v>Кс № 1123</v>
          </cell>
          <cell r="D239" t="str">
            <v>П-Т</v>
          </cell>
          <cell r="E239" t="str">
            <v>Газлифт</v>
          </cell>
          <cell r="F239">
            <v>450</v>
          </cell>
          <cell r="G239" t="str">
            <v>ГК80/1</v>
          </cell>
          <cell r="H239">
            <v>820</v>
          </cell>
          <cell r="I239" t="str">
            <v>ГК82/1,5</v>
          </cell>
          <cell r="J239">
            <v>1110</v>
          </cell>
          <cell r="K239" t="str">
            <v>ГК77/2</v>
          </cell>
          <cell r="L239">
            <v>1340</v>
          </cell>
          <cell r="M239" t="str">
            <v>ГК75/2</v>
          </cell>
          <cell r="N239">
            <v>1540</v>
          </cell>
          <cell r="O239" t="str">
            <v>ГК70/3</v>
          </cell>
          <cell r="P239">
            <v>1700</v>
          </cell>
          <cell r="Q239" t="str">
            <v>ЦКсОК</v>
          </cell>
          <cell r="R239">
            <v>0</v>
          </cell>
          <cell r="S239" t="str">
            <v>ЦКсОК</v>
          </cell>
          <cell r="T239">
            <v>1735</v>
          </cell>
          <cell r="U239" t="str">
            <v>закр</v>
          </cell>
          <cell r="V239" t="str">
            <v>+</v>
          </cell>
          <cell r="X239">
            <v>1940</v>
          </cell>
          <cell r="AB239">
            <v>0</v>
          </cell>
          <cell r="AC239">
            <v>1940</v>
          </cell>
          <cell r="AD239">
            <v>2450</v>
          </cell>
          <cell r="AF239">
            <v>43773</v>
          </cell>
        </row>
        <row r="240">
          <cell r="B240" t="str">
            <v>2р</v>
          </cell>
          <cell r="C240" t="str">
            <v>б/к</v>
          </cell>
          <cell r="D240" t="str">
            <v>П-Т</v>
          </cell>
          <cell r="E240" t="str">
            <v>Газлифт</v>
          </cell>
          <cell r="F240">
            <v>520</v>
          </cell>
          <cell r="G240" t="str">
            <v>ГК 84/3</v>
          </cell>
          <cell r="H240">
            <v>930</v>
          </cell>
          <cell r="I240" t="str">
            <v>ГК 86/3</v>
          </cell>
          <cell r="J240">
            <v>1260</v>
          </cell>
          <cell r="K240" t="str">
            <v>ГК 86/4</v>
          </cell>
          <cell r="L240">
            <v>1545</v>
          </cell>
          <cell r="M240" t="str">
            <v>ГК 86/4</v>
          </cell>
          <cell r="N240">
            <v>1730</v>
          </cell>
          <cell r="O240" t="str">
            <v>ЦКсОК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1740</v>
          </cell>
          <cell r="U240" t="str">
            <v>закр</v>
          </cell>
          <cell r="V240" t="str">
            <v>+</v>
          </cell>
          <cell r="X240">
            <v>1780</v>
          </cell>
          <cell r="AB240">
            <v>0</v>
          </cell>
          <cell r="AC240">
            <v>1780</v>
          </cell>
          <cell r="AD240">
            <v>1880</v>
          </cell>
          <cell r="AF240">
            <v>43500</v>
          </cell>
          <cell r="AG240">
            <v>0</v>
          </cell>
        </row>
        <row r="241">
          <cell r="B241">
            <v>1101</v>
          </cell>
          <cell r="C241" t="str">
            <v>К № 1</v>
          </cell>
          <cell r="D241" t="str">
            <v>К-1</v>
          </cell>
          <cell r="E241" t="str">
            <v>Газлифт</v>
          </cell>
          <cell r="F241">
            <v>600</v>
          </cell>
          <cell r="G241" t="str">
            <v>ГП</v>
          </cell>
          <cell r="H241">
            <v>1200</v>
          </cell>
          <cell r="I241" t="str">
            <v>ГК 85/3</v>
          </cell>
          <cell r="J241">
            <v>1800</v>
          </cell>
          <cell r="K241" t="str">
            <v>ЦКсОК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 t="str">
            <v>-</v>
          </cell>
          <cell r="U241" t="str">
            <v>-</v>
          </cell>
          <cell r="V241" t="str">
            <v>+</v>
          </cell>
          <cell r="X241">
            <v>2102</v>
          </cell>
          <cell r="AB241">
            <v>0</v>
          </cell>
          <cell r="AC241">
            <v>2102</v>
          </cell>
          <cell r="AD241">
            <v>2677</v>
          </cell>
          <cell r="AF241">
            <v>41671</v>
          </cell>
          <cell r="AG241">
            <v>0</v>
          </cell>
        </row>
        <row r="242">
          <cell r="B242">
            <v>1124</v>
          </cell>
          <cell r="C242" t="str">
            <v>К № 55</v>
          </cell>
          <cell r="D242" t="str">
            <v>К-1</v>
          </cell>
          <cell r="E242" t="str">
            <v>Газлифт</v>
          </cell>
          <cell r="F242">
            <v>600</v>
          </cell>
          <cell r="G242" t="str">
            <v>ГК 75( 1/8)</v>
          </cell>
          <cell r="H242">
            <v>1200</v>
          </cell>
          <cell r="I242" t="str">
            <v>ГК 75( 1/8)</v>
          </cell>
          <cell r="J242">
            <v>1840</v>
          </cell>
          <cell r="K242" t="str">
            <v>ЦКсОК (3/16)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1850</v>
          </cell>
          <cell r="U242" t="str">
            <v>закр</v>
          </cell>
          <cell r="V242" t="str">
            <v>+</v>
          </cell>
          <cell r="X242">
            <v>2037</v>
          </cell>
          <cell r="AB242">
            <v>0</v>
          </cell>
          <cell r="AC242">
            <v>2037</v>
          </cell>
          <cell r="AD242">
            <v>2830</v>
          </cell>
          <cell r="AF242">
            <v>43704</v>
          </cell>
        </row>
        <row r="243">
          <cell r="B243">
            <v>1134</v>
          </cell>
          <cell r="C243" t="str">
            <v>К № 55</v>
          </cell>
          <cell r="D243" t="str">
            <v>К-1</v>
          </cell>
          <cell r="E243" t="str">
            <v>Газлифт</v>
          </cell>
          <cell r="F243">
            <v>450</v>
          </cell>
          <cell r="G243" t="str">
            <v>ГП</v>
          </cell>
          <cell r="H243">
            <v>820</v>
          </cell>
          <cell r="I243" t="str">
            <v>ГП</v>
          </cell>
          <cell r="J243">
            <v>1130</v>
          </cell>
          <cell r="K243" t="str">
            <v>ГП</v>
          </cell>
          <cell r="L243">
            <v>1360</v>
          </cell>
          <cell r="M243" t="str">
            <v>ГК 92/2</v>
          </cell>
          <cell r="N243">
            <v>1540</v>
          </cell>
          <cell r="O243" t="str">
            <v>ГК 70/3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1950</v>
          </cell>
          <cell r="U243" t="str">
            <v>открыт+</v>
          </cell>
          <cell r="V243" t="str">
            <v>+</v>
          </cell>
          <cell r="X243">
            <v>2300</v>
          </cell>
          <cell r="AB243">
            <v>0</v>
          </cell>
          <cell r="AC243">
            <v>2300</v>
          </cell>
          <cell r="AD243">
            <v>2880</v>
          </cell>
          <cell r="AF243">
            <v>43730</v>
          </cell>
        </row>
        <row r="244">
          <cell r="B244">
            <v>3232</v>
          </cell>
          <cell r="C244" t="str">
            <v>К № 55</v>
          </cell>
          <cell r="D244" t="str">
            <v>К-1</v>
          </cell>
          <cell r="E244" t="str">
            <v>Газлифт</v>
          </cell>
          <cell r="F244">
            <v>290</v>
          </cell>
          <cell r="G244" t="str">
            <v>ГП</v>
          </cell>
          <cell r="H244">
            <v>560</v>
          </cell>
          <cell r="I244" t="str">
            <v>ГП</v>
          </cell>
          <cell r="J244">
            <v>880</v>
          </cell>
          <cell r="K244" t="str">
            <v>ГП</v>
          </cell>
          <cell r="L244">
            <v>1210</v>
          </cell>
          <cell r="M244" t="str">
            <v>ГП</v>
          </cell>
          <cell r="N244">
            <v>1510</v>
          </cell>
          <cell r="O244" t="str">
            <v>ГК 85/3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1790</v>
          </cell>
          <cell r="U244" t="str">
            <v>открыт</v>
          </cell>
          <cell r="V244" t="str">
            <v>+</v>
          </cell>
          <cell r="X244">
            <v>2620</v>
          </cell>
          <cell r="AB244">
            <v>0</v>
          </cell>
          <cell r="AC244">
            <v>2620</v>
          </cell>
          <cell r="AD244">
            <v>3356</v>
          </cell>
          <cell r="AF244">
            <v>43777</v>
          </cell>
        </row>
        <row r="245">
          <cell r="B245">
            <v>3306</v>
          </cell>
          <cell r="C245" t="str">
            <v>К № 40</v>
          </cell>
          <cell r="D245" t="str">
            <v>К-1</v>
          </cell>
          <cell r="E245" t="str">
            <v>Газлифт</v>
          </cell>
          <cell r="F245">
            <v>550</v>
          </cell>
          <cell r="G245" t="str">
            <v xml:space="preserve">ГП </v>
          </cell>
          <cell r="H245">
            <v>1040</v>
          </cell>
          <cell r="I245" t="str">
            <v xml:space="preserve">ГП </v>
          </cell>
          <cell r="J245">
            <v>1450</v>
          </cell>
          <cell r="K245" t="str">
            <v>ГК 77(1/8)</v>
          </cell>
          <cell r="L245">
            <v>1735</v>
          </cell>
          <cell r="M245" t="str">
            <v>ГК 77(5/32)</v>
          </cell>
          <cell r="N245">
            <v>2010</v>
          </cell>
          <cell r="O245" t="str">
            <v>ЦКсОК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2030</v>
          </cell>
          <cell r="U245" t="str">
            <v>закрыт</v>
          </cell>
          <cell r="V245" t="str">
            <v>+</v>
          </cell>
          <cell r="X245">
            <v>2170</v>
          </cell>
          <cell r="AB245">
            <v>0</v>
          </cell>
          <cell r="AC245">
            <v>2170</v>
          </cell>
          <cell r="AD245">
            <v>2852</v>
          </cell>
          <cell r="AF245">
            <v>43939</v>
          </cell>
        </row>
        <row r="246">
          <cell r="B246">
            <v>3307</v>
          </cell>
          <cell r="C246" t="str">
            <v>К № 40</v>
          </cell>
          <cell r="D246" t="str">
            <v>К-1</v>
          </cell>
          <cell r="E246" t="str">
            <v>Газлифт</v>
          </cell>
          <cell r="F246">
            <v>550</v>
          </cell>
          <cell r="G246" t="str">
            <v>ГП</v>
          </cell>
          <cell r="H246">
            <v>990</v>
          </cell>
          <cell r="I246" t="str">
            <v>ГП</v>
          </cell>
          <cell r="J246">
            <v>1370</v>
          </cell>
          <cell r="K246" t="str">
            <v>ГП</v>
          </cell>
          <cell r="L246">
            <v>1670</v>
          </cell>
          <cell r="M246" t="str">
            <v>ГК81/2</v>
          </cell>
          <cell r="N246">
            <v>1904</v>
          </cell>
          <cell r="O246" t="str">
            <v>ГК75/3</v>
          </cell>
          <cell r="R246">
            <v>0</v>
          </cell>
          <cell r="S246">
            <v>0</v>
          </cell>
          <cell r="T246">
            <v>1914</v>
          </cell>
          <cell r="U246" t="str">
            <v>закрыт</v>
          </cell>
          <cell r="V246" t="str">
            <v>+</v>
          </cell>
          <cell r="X246">
            <v>2260</v>
          </cell>
          <cell r="AB246">
            <v>0</v>
          </cell>
          <cell r="AC246">
            <v>2260</v>
          </cell>
          <cell r="AD246" t="str">
            <v>1 ств 2840
2 ств 2520
3 ств 2690
4 ств 2253</v>
          </cell>
          <cell r="AF246">
            <v>43883</v>
          </cell>
        </row>
        <row r="247">
          <cell r="B247">
            <v>1074</v>
          </cell>
          <cell r="C247" t="str">
            <v>К № 6</v>
          </cell>
          <cell r="D247" t="str">
            <v>К-15</v>
          </cell>
          <cell r="E247" t="str">
            <v>УЭЦН</v>
          </cell>
          <cell r="F247">
            <v>300</v>
          </cell>
          <cell r="G247" t="str">
            <v>ЦКсОК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1840</v>
          </cell>
          <cell r="U247" t="str">
            <v>открыт+</v>
          </cell>
          <cell r="V247" t="str">
            <v>+</v>
          </cell>
          <cell r="X247">
            <v>1879</v>
          </cell>
          <cell r="Z247">
            <v>1879</v>
          </cell>
          <cell r="AB247">
            <v>0</v>
          </cell>
          <cell r="AC247">
            <v>1879</v>
          </cell>
          <cell r="AD247">
            <v>2559</v>
          </cell>
          <cell r="AF247">
            <v>43099</v>
          </cell>
          <cell r="AG247">
            <v>0</v>
          </cell>
        </row>
        <row r="248">
          <cell r="B248">
            <v>1108</v>
          </cell>
          <cell r="C248" t="str">
            <v>К № 6</v>
          </cell>
          <cell r="D248" t="str">
            <v>К-15</v>
          </cell>
          <cell r="E248" t="str">
            <v>УЭЦН</v>
          </cell>
          <cell r="F248">
            <v>400</v>
          </cell>
          <cell r="G248" t="str">
            <v>ГК80/2</v>
          </cell>
          <cell r="H248">
            <v>800</v>
          </cell>
          <cell r="I248" t="str">
            <v>ГК78/4</v>
          </cell>
          <cell r="J248">
            <v>1228</v>
          </cell>
          <cell r="K248" t="str">
            <v>ЦКсОК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1238</v>
          </cell>
          <cell r="U248" t="str">
            <v>закрыт+</v>
          </cell>
          <cell r="V248" t="str">
            <v>-</v>
          </cell>
          <cell r="X248">
            <v>1562</v>
          </cell>
          <cell r="Z248">
            <v>1562</v>
          </cell>
          <cell r="AB248">
            <v>0</v>
          </cell>
          <cell r="AC248">
            <v>1562</v>
          </cell>
          <cell r="AD248">
            <v>2820</v>
          </cell>
          <cell r="AF248">
            <v>43297</v>
          </cell>
          <cell r="AG248">
            <v>0</v>
          </cell>
        </row>
        <row r="249">
          <cell r="B249" t="str">
            <v>1046-2</v>
          </cell>
          <cell r="C249" t="str">
            <v>К № 1</v>
          </cell>
          <cell r="D249" t="str">
            <v>К-1</v>
          </cell>
          <cell r="E249" t="str">
            <v>Газлифт</v>
          </cell>
          <cell r="F249">
            <v>560</v>
          </cell>
          <cell r="G249" t="str">
            <v>ГП</v>
          </cell>
          <cell r="H249">
            <v>985</v>
          </cell>
          <cell r="I249" t="str">
            <v>ГК 82/3</v>
          </cell>
          <cell r="J249">
            <v>1380</v>
          </cell>
          <cell r="K249" t="str">
            <v>ГК 83/3</v>
          </cell>
          <cell r="L249">
            <v>1700</v>
          </cell>
          <cell r="M249" t="str">
            <v>ЦКсОК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1714</v>
          </cell>
          <cell r="U249" t="str">
            <v>закр</v>
          </cell>
          <cell r="V249" t="str">
            <v>+</v>
          </cell>
          <cell r="X249">
            <v>2500</v>
          </cell>
          <cell r="AB249">
            <v>1737</v>
          </cell>
          <cell r="AC249">
            <v>2500</v>
          </cell>
          <cell r="AD249">
            <v>2780</v>
          </cell>
          <cell r="AF249">
            <v>43596</v>
          </cell>
        </row>
        <row r="250">
          <cell r="B250" t="str">
            <v>1100-2</v>
          </cell>
          <cell r="C250" t="str">
            <v>К № 40</v>
          </cell>
          <cell r="D250" t="str">
            <v>К-1</v>
          </cell>
          <cell r="E250" t="str">
            <v>Газлифт</v>
          </cell>
          <cell r="F250">
            <v>600</v>
          </cell>
          <cell r="G250" t="str">
            <v>ГП</v>
          </cell>
          <cell r="H250">
            <v>1200</v>
          </cell>
          <cell r="I250" t="str">
            <v>ГП</v>
          </cell>
          <cell r="J250">
            <v>1850</v>
          </cell>
          <cell r="K250" t="str">
            <v>ЦКсОК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1860</v>
          </cell>
          <cell r="U250" t="str">
            <v>закрыт+</v>
          </cell>
          <cell r="V250" t="str">
            <v>+</v>
          </cell>
          <cell r="X250">
            <v>2011</v>
          </cell>
          <cell r="AB250">
            <v>0</v>
          </cell>
          <cell r="AC250">
            <v>2011</v>
          </cell>
          <cell r="AD250">
            <v>2780</v>
          </cell>
          <cell r="AF250">
            <v>43322</v>
          </cell>
        </row>
        <row r="251">
          <cell r="B251" t="str">
            <v>1074-2</v>
          </cell>
          <cell r="C251" t="str">
            <v>К № 6</v>
          </cell>
          <cell r="D251" t="str">
            <v>К-15</v>
          </cell>
          <cell r="E251" t="str">
            <v>УЭЦН</v>
          </cell>
          <cell r="F251">
            <v>300</v>
          </cell>
          <cell r="G251" t="str">
            <v>ГП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1470</v>
          </cell>
          <cell r="U251" t="str">
            <v>закр</v>
          </cell>
          <cell r="V251" t="str">
            <v>+</v>
          </cell>
          <cell r="X251">
            <v>1490</v>
          </cell>
          <cell r="Z251">
            <v>1490</v>
          </cell>
          <cell r="AB251">
            <v>0</v>
          </cell>
          <cell r="AC251">
            <v>1490</v>
          </cell>
          <cell r="AD251">
            <v>2690</v>
          </cell>
          <cell r="AF251" t="str">
            <v>-</v>
          </cell>
          <cell r="AG251">
            <v>0</v>
          </cell>
        </row>
        <row r="252">
          <cell r="B252" t="str">
            <v>1108-2</v>
          </cell>
          <cell r="C252" t="str">
            <v>К № 6</v>
          </cell>
          <cell r="D252" t="str">
            <v>К-15</v>
          </cell>
          <cell r="E252" t="str">
            <v>УЭЦН</v>
          </cell>
          <cell r="F252">
            <v>300</v>
          </cell>
          <cell r="G252" t="str">
            <v>ЦКсОК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1753</v>
          </cell>
          <cell r="U252" t="str">
            <v>закр</v>
          </cell>
          <cell r="V252" t="str">
            <v>+</v>
          </cell>
          <cell r="X252">
            <v>1780</v>
          </cell>
          <cell r="Z252">
            <v>1780</v>
          </cell>
          <cell r="AB252">
            <v>0</v>
          </cell>
          <cell r="AC252">
            <v>1780</v>
          </cell>
          <cell r="AD252">
            <v>2970</v>
          </cell>
          <cell r="AF252">
            <v>42609</v>
          </cell>
          <cell r="AG252">
            <v>0</v>
          </cell>
        </row>
        <row r="253">
          <cell r="B253" t="str">
            <v>1101-2</v>
          </cell>
          <cell r="C253" t="str">
            <v>К № 1</v>
          </cell>
          <cell r="D253" t="str">
            <v>К-1</v>
          </cell>
          <cell r="E253" t="str">
            <v>Газлифт</v>
          </cell>
          <cell r="F253">
            <v>600</v>
          </cell>
          <cell r="G253" t="str">
            <v>ГП</v>
          </cell>
          <cell r="H253">
            <v>1200</v>
          </cell>
          <cell r="I253" t="str">
            <v>ГК 87/2</v>
          </cell>
          <cell r="J253">
            <v>1810</v>
          </cell>
          <cell r="K253" t="str">
            <v>ЦКсОК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1820</v>
          </cell>
          <cell r="U253" t="str">
            <v>закрыт+</v>
          </cell>
          <cell r="V253" t="str">
            <v>+</v>
          </cell>
          <cell r="X253">
            <v>1980</v>
          </cell>
          <cell r="AB253">
            <v>0</v>
          </cell>
          <cell r="AC253">
            <v>1980</v>
          </cell>
          <cell r="AD253">
            <v>2687</v>
          </cell>
          <cell r="AF253">
            <v>43406</v>
          </cell>
        </row>
        <row r="254">
          <cell r="B254" t="str">
            <v>1103-2</v>
          </cell>
          <cell r="C254" t="str">
            <v>К № 40</v>
          </cell>
          <cell r="D254" t="str">
            <v>К-1</v>
          </cell>
          <cell r="E254" t="str">
            <v>Газлифт</v>
          </cell>
          <cell r="F254">
            <v>1810</v>
          </cell>
          <cell r="G254" t="str">
            <v>ЦКсОК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1820</v>
          </cell>
          <cell r="U254" t="str">
            <v>закрыт</v>
          </cell>
          <cell r="V254" t="str">
            <v>+</v>
          </cell>
          <cell r="X254">
            <v>2120</v>
          </cell>
          <cell r="AB254">
            <v>1832</v>
          </cell>
          <cell r="AC254">
            <v>2120</v>
          </cell>
          <cell r="AD254">
            <v>2676</v>
          </cell>
          <cell r="AF254">
            <v>43214</v>
          </cell>
          <cell r="AG254">
            <v>0</v>
          </cell>
        </row>
        <row r="255">
          <cell r="B255">
            <v>1356</v>
          </cell>
          <cell r="C255" t="str">
            <v>К № 103</v>
          </cell>
          <cell r="D255" t="str">
            <v>П-Т</v>
          </cell>
          <cell r="E255" t="str">
            <v>Газлифт</v>
          </cell>
          <cell r="F255">
            <v>555</v>
          </cell>
          <cell r="G255" t="str">
            <v>ГП</v>
          </cell>
          <cell r="H255">
            <v>980</v>
          </cell>
          <cell r="I255" t="str">
            <v>ГП</v>
          </cell>
          <cell r="J255">
            <v>1330</v>
          </cell>
          <cell r="K255" t="str">
            <v>ГК85/1,5</v>
          </cell>
          <cell r="L255">
            <v>1630</v>
          </cell>
          <cell r="M255" t="str">
            <v>ГК83/2</v>
          </cell>
          <cell r="N255">
            <v>1900</v>
          </cell>
          <cell r="O255" t="str">
            <v>ЦКсОК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1910</v>
          </cell>
          <cell r="U255" t="str">
            <v>закрыт</v>
          </cell>
          <cell r="V255" t="str">
            <v>+</v>
          </cell>
          <cell r="X255">
            <v>2250</v>
          </cell>
          <cell r="AB255">
            <v>0</v>
          </cell>
          <cell r="AC255">
            <v>2250</v>
          </cell>
          <cell r="AD255">
            <v>2821</v>
          </cell>
          <cell r="AF255">
            <v>42996</v>
          </cell>
          <cell r="AG255">
            <v>0</v>
          </cell>
        </row>
        <row r="256">
          <cell r="B256">
            <v>1404</v>
          </cell>
          <cell r="C256" t="str">
            <v>К № 103</v>
          </cell>
          <cell r="D256" t="str">
            <v>П-Т</v>
          </cell>
          <cell r="E256" t="str">
            <v>Газлифт</v>
          </cell>
          <cell r="F256">
            <v>480</v>
          </cell>
          <cell r="G256" t="str">
            <v>ГК85/1</v>
          </cell>
          <cell r="H256">
            <v>1000</v>
          </cell>
          <cell r="I256" t="str">
            <v>ГК83/2</v>
          </cell>
          <cell r="J256">
            <v>1350</v>
          </cell>
          <cell r="K256" t="str">
            <v>ГК80/3</v>
          </cell>
          <cell r="L256">
            <v>1590</v>
          </cell>
          <cell r="M256" t="str">
            <v>ГК75</v>
          </cell>
          <cell r="N256">
            <v>1830</v>
          </cell>
          <cell r="O256" t="str">
            <v>ЦКсОК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1840</v>
          </cell>
          <cell r="U256" t="str">
            <v>закрыт</v>
          </cell>
          <cell r="V256" t="str">
            <v>+</v>
          </cell>
          <cell r="X256">
            <v>2175</v>
          </cell>
          <cell r="AB256">
            <v>0</v>
          </cell>
          <cell r="AC256">
            <v>2175</v>
          </cell>
          <cell r="AD256">
            <v>2760</v>
          </cell>
          <cell r="AF256">
            <v>42924</v>
          </cell>
          <cell r="AG256">
            <v>0</v>
          </cell>
        </row>
        <row r="257">
          <cell r="B257" t="str">
            <v>1007-1</v>
          </cell>
          <cell r="C257" t="str">
            <v>Кс № 1007</v>
          </cell>
          <cell r="D257" t="str">
            <v>ЗУ-10</v>
          </cell>
          <cell r="E257" t="str">
            <v>Газлифт</v>
          </cell>
          <cell r="F257">
            <v>380</v>
          </cell>
          <cell r="G257" t="str">
            <v>ГП</v>
          </cell>
          <cell r="H257">
            <v>720</v>
          </cell>
          <cell r="I257" t="str">
            <v>ГП</v>
          </cell>
          <cell r="J257">
            <v>1020</v>
          </cell>
          <cell r="K257" t="str">
            <v>ГП</v>
          </cell>
          <cell r="L257">
            <v>1300</v>
          </cell>
          <cell r="M257" t="str">
            <v>ГК93/1,5</v>
          </cell>
          <cell r="N257">
            <v>1540</v>
          </cell>
          <cell r="O257" t="str">
            <v>ЦКсОК/5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1685</v>
          </cell>
          <cell r="U257" t="str">
            <v>закрыт</v>
          </cell>
          <cell r="V257" t="str">
            <v>+</v>
          </cell>
          <cell r="X257">
            <v>1725</v>
          </cell>
          <cell r="AB257">
            <v>0</v>
          </cell>
          <cell r="AC257">
            <v>1725</v>
          </cell>
          <cell r="AD257">
            <v>2650</v>
          </cell>
          <cell r="AF257">
            <v>42989</v>
          </cell>
          <cell r="AG257">
            <v>0</v>
          </cell>
        </row>
        <row r="258">
          <cell r="B258">
            <v>1106</v>
          </cell>
          <cell r="C258" t="str">
            <v>К № 13</v>
          </cell>
          <cell r="D258" t="str">
            <v>К-12</v>
          </cell>
          <cell r="E258" t="str">
            <v>Газлифт</v>
          </cell>
          <cell r="F258">
            <v>500</v>
          </cell>
          <cell r="G258" t="str">
            <v>ГК 82/3</v>
          </cell>
          <cell r="H258">
            <v>900</v>
          </cell>
          <cell r="I258" t="str">
            <v>ГК 85/3</v>
          </cell>
          <cell r="J258">
            <v>1230</v>
          </cell>
          <cell r="K258" t="str">
            <v>ГК 84/3</v>
          </cell>
          <cell r="L258">
            <v>1500</v>
          </cell>
          <cell r="M258" t="str">
            <v>ГК 84/3</v>
          </cell>
          <cell r="N258">
            <v>1800</v>
          </cell>
          <cell r="O258" t="str">
            <v>ЦКсОК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 t="str">
            <v>-</v>
          </cell>
          <cell r="U258" t="str">
            <v>-</v>
          </cell>
          <cell r="V258" t="str">
            <v>+</v>
          </cell>
          <cell r="X258">
            <v>2217</v>
          </cell>
          <cell r="AB258">
            <v>0</v>
          </cell>
          <cell r="AC258">
            <v>2217</v>
          </cell>
          <cell r="AD258">
            <v>2749</v>
          </cell>
          <cell r="AF258">
            <v>43760</v>
          </cell>
          <cell r="AG258">
            <v>0</v>
          </cell>
        </row>
        <row r="259">
          <cell r="B259">
            <v>1136</v>
          </cell>
          <cell r="C259" t="str">
            <v>К № 12</v>
          </cell>
          <cell r="D259" t="str">
            <v>К-12</v>
          </cell>
          <cell r="E259" t="str">
            <v>Газлифт</v>
          </cell>
          <cell r="F259">
            <v>550</v>
          </cell>
          <cell r="G259" t="str">
            <v>ГК 81 (1/8)</v>
          </cell>
          <cell r="H259">
            <v>1040</v>
          </cell>
          <cell r="I259" t="str">
            <v>ГК 83 (1/8)</v>
          </cell>
          <cell r="J259">
            <v>1445</v>
          </cell>
          <cell r="K259" t="str">
            <v>ГК 84 (5/32)</v>
          </cell>
          <cell r="L259">
            <v>1755</v>
          </cell>
          <cell r="M259" t="str">
            <v>ГК 85 (5/32)</v>
          </cell>
          <cell r="N259">
            <v>1925</v>
          </cell>
          <cell r="O259" t="str">
            <v>ЦКсОК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1935</v>
          </cell>
          <cell r="U259" t="str">
            <v>закр</v>
          </cell>
          <cell r="V259" t="str">
            <v>+</v>
          </cell>
          <cell r="X259">
            <v>2547.3000000000002</v>
          </cell>
          <cell r="AB259">
            <v>0</v>
          </cell>
          <cell r="AC259">
            <v>2547.3000000000002</v>
          </cell>
          <cell r="AD259">
            <v>2547.3000000000002</v>
          </cell>
          <cell r="AF259">
            <v>43822</v>
          </cell>
        </row>
        <row r="260">
          <cell r="B260">
            <v>1205</v>
          </cell>
          <cell r="C260" t="str">
            <v>К № 13</v>
          </cell>
          <cell r="D260" t="str">
            <v>К-12</v>
          </cell>
          <cell r="E260" t="str">
            <v>Газлифт</v>
          </cell>
          <cell r="F260">
            <v>600</v>
          </cell>
          <cell r="G260" t="str">
            <v>ГП</v>
          </cell>
          <cell r="H260">
            <v>1200</v>
          </cell>
          <cell r="I260" t="str">
            <v>ГК 86/2</v>
          </cell>
          <cell r="J260">
            <v>1770</v>
          </cell>
          <cell r="K260" t="str">
            <v>ЦКсОК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1780</v>
          </cell>
          <cell r="U260" t="str">
            <v>закрыт+</v>
          </cell>
          <cell r="V260" t="str">
            <v>+</v>
          </cell>
          <cell r="X260">
            <v>1950</v>
          </cell>
          <cell r="AB260">
            <v>0</v>
          </cell>
          <cell r="AC260">
            <v>1950</v>
          </cell>
          <cell r="AD260">
            <v>2592</v>
          </cell>
          <cell r="AF260">
            <v>43348</v>
          </cell>
          <cell r="AG260">
            <v>0</v>
          </cell>
        </row>
        <row r="261">
          <cell r="B261">
            <v>1210</v>
          </cell>
          <cell r="C261" t="str">
            <v>К № 13</v>
          </cell>
          <cell r="D261" t="str">
            <v>К-12</v>
          </cell>
          <cell r="E261" t="str">
            <v>Газлифт</v>
          </cell>
          <cell r="F261">
            <v>600</v>
          </cell>
          <cell r="G261" t="str">
            <v>ГП</v>
          </cell>
          <cell r="H261">
            <v>1200</v>
          </cell>
          <cell r="I261" t="str">
            <v>ГК 77/2</v>
          </cell>
          <cell r="J261">
            <v>1830</v>
          </cell>
          <cell r="K261" t="str">
            <v>ЦКсОК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1840</v>
          </cell>
          <cell r="U261" t="str">
            <v>закр</v>
          </cell>
          <cell r="V261" t="str">
            <v>+</v>
          </cell>
          <cell r="X261">
            <v>2205</v>
          </cell>
          <cell r="AB261">
            <v>0</v>
          </cell>
          <cell r="AC261">
            <v>2205</v>
          </cell>
          <cell r="AD261">
            <v>2858</v>
          </cell>
          <cell r="AF261">
            <v>43665</v>
          </cell>
        </row>
        <row r="262">
          <cell r="B262" t="str">
            <v>1131-2</v>
          </cell>
          <cell r="C262" t="str">
            <v>К № 12</v>
          </cell>
          <cell r="D262" t="str">
            <v>К-12</v>
          </cell>
          <cell r="E262" t="str">
            <v>Газлифт</v>
          </cell>
          <cell r="F262">
            <v>510</v>
          </cell>
          <cell r="G262" t="str">
            <v>ГП</v>
          </cell>
          <cell r="H262">
            <v>905</v>
          </cell>
          <cell r="I262" t="str">
            <v>ГК 88/3</v>
          </cell>
          <cell r="J262">
            <v>1205</v>
          </cell>
          <cell r="K262" t="str">
            <v>ГК 89/3</v>
          </cell>
          <cell r="L262">
            <v>1525</v>
          </cell>
          <cell r="M262" t="str">
            <v>ГК 89/3</v>
          </cell>
          <cell r="N262">
            <v>1790</v>
          </cell>
          <cell r="O262" t="str">
            <v>ГК 89/3</v>
          </cell>
          <cell r="P262">
            <v>1900</v>
          </cell>
          <cell r="Q262" t="str">
            <v>ЦКсОК</v>
          </cell>
          <cell r="R262">
            <v>0</v>
          </cell>
          <cell r="S262">
            <v>0</v>
          </cell>
          <cell r="T262">
            <v>1910</v>
          </cell>
          <cell r="U262" t="str">
            <v>открыт+</v>
          </cell>
          <cell r="V262" t="str">
            <v>+</v>
          </cell>
          <cell r="X262">
            <v>2120</v>
          </cell>
          <cell r="AB262">
            <v>0</v>
          </cell>
          <cell r="AC262">
            <v>2120</v>
          </cell>
          <cell r="AD262">
            <v>2805</v>
          </cell>
          <cell r="AF262">
            <v>43539</v>
          </cell>
          <cell r="AG262">
            <v>0</v>
          </cell>
        </row>
        <row r="263">
          <cell r="B263">
            <v>1201</v>
          </cell>
          <cell r="C263" t="str">
            <v>К № 26</v>
          </cell>
          <cell r="D263" t="str">
            <v>К-21</v>
          </cell>
          <cell r="E263" t="str">
            <v>УЭЦН</v>
          </cell>
          <cell r="F263">
            <v>480</v>
          </cell>
          <cell r="G263" t="str">
            <v>ГП</v>
          </cell>
          <cell r="H263">
            <v>830</v>
          </cell>
          <cell r="I263" t="str">
            <v>ГП</v>
          </cell>
          <cell r="J263">
            <v>1100</v>
          </cell>
          <cell r="K263" t="str">
            <v>ГК85/0,313</v>
          </cell>
          <cell r="L263">
            <v>1325</v>
          </cell>
          <cell r="M263" t="str">
            <v>ГК87/0,313</v>
          </cell>
          <cell r="N263">
            <v>1500</v>
          </cell>
          <cell r="O263" t="str">
            <v>ГК88/0,313</v>
          </cell>
          <cell r="P263">
            <v>1700</v>
          </cell>
          <cell r="Q263" t="str">
            <v>ЦКсОК</v>
          </cell>
          <cell r="R263">
            <v>0</v>
          </cell>
          <cell r="S263">
            <v>0</v>
          </cell>
          <cell r="T263">
            <v>1710</v>
          </cell>
          <cell r="U263" t="str">
            <v>закрыт+</v>
          </cell>
          <cell r="V263" t="str">
            <v>+</v>
          </cell>
          <cell r="X263">
            <v>1665</v>
          </cell>
          <cell r="Z263">
            <v>1665</v>
          </cell>
          <cell r="AB263">
            <v>0</v>
          </cell>
          <cell r="AC263">
            <v>1665</v>
          </cell>
          <cell r="AD263">
            <v>3259</v>
          </cell>
          <cell r="AF263">
            <v>43302</v>
          </cell>
          <cell r="AG263">
            <v>0</v>
          </cell>
        </row>
        <row r="264">
          <cell r="B264">
            <v>1372</v>
          </cell>
          <cell r="C264" t="str">
            <v>К № 127</v>
          </cell>
          <cell r="D264" t="str">
            <v>П-Т</v>
          </cell>
          <cell r="E264" t="str">
            <v>Газлифт</v>
          </cell>
          <cell r="F264">
            <v>520</v>
          </cell>
          <cell r="G264" t="str">
            <v>ГП</v>
          </cell>
          <cell r="H264">
            <v>960</v>
          </cell>
          <cell r="I264" t="str">
            <v>ГП</v>
          </cell>
          <cell r="J264">
            <v>1330</v>
          </cell>
          <cell r="K264" t="str">
            <v>ГК80/1</v>
          </cell>
          <cell r="L264">
            <v>1660</v>
          </cell>
          <cell r="M264" t="str">
            <v>ГК79/2</v>
          </cell>
          <cell r="N264">
            <v>1930</v>
          </cell>
          <cell r="O264" t="str">
            <v>ЦКсОК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1943</v>
          </cell>
          <cell r="U264" t="str">
            <v>закрыт</v>
          </cell>
          <cell r="V264" t="str">
            <v>+</v>
          </cell>
          <cell r="X264">
            <v>2250</v>
          </cell>
          <cell r="AB264">
            <v>0</v>
          </cell>
          <cell r="AC264">
            <v>2250</v>
          </cell>
          <cell r="AD264">
            <v>2977</v>
          </cell>
          <cell r="AF264">
            <v>43574</v>
          </cell>
        </row>
        <row r="265">
          <cell r="B265">
            <v>1309</v>
          </cell>
          <cell r="C265" t="str">
            <v>К № 127</v>
          </cell>
          <cell r="D265" t="str">
            <v>П-Т</v>
          </cell>
          <cell r="E265" t="str">
            <v>Газлифт</v>
          </cell>
          <cell r="F265">
            <v>600</v>
          </cell>
          <cell r="G265" t="str">
            <v>ГП</v>
          </cell>
          <cell r="H265">
            <v>1030</v>
          </cell>
          <cell r="I265" t="str">
            <v>ГК 84/3</v>
          </cell>
          <cell r="J265">
            <v>1350</v>
          </cell>
          <cell r="K265" t="str">
            <v>ГК 84/3</v>
          </cell>
          <cell r="L265">
            <v>1600</v>
          </cell>
          <cell r="M265" t="str">
            <v>ГК83/4</v>
          </cell>
          <cell r="N265">
            <v>1850</v>
          </cell>
          <cell r="O265" t="str">
            <v>ЦКсОК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1860</v>
          </cell>
          <cell r="U265" t="str">
            <v>закрыт</v>
          </cell>
          <cell r="V265" t="str">
            <v>+</v>
          </cell>
          <cell r="X265">
            <v>2140</v>
          </cell>
          <cell r="AB265">
            <v>0</v>
          </cell>
          <cell r="AC265">
            <v>2140</v>
          </cell>
          <cell r="AD265">
            <v>2722</v>
          </cell>
          <cell r="AF265">
            <v>43601</v>
          </cell>
        </row>
        <row r="266">
          <cell r="B266">
            <v>3419</v>
          </cell>
          <cell r="C266" t="str">
            <v>К № 127</v>
          </cell>
          <cell r="D266" t="str">
            <v>П-Т</v>
          </cell>
          <cell r="E266" t="str">
            <v>Газлифт</v>
          </cell>
          <cell r="F266">
            <v>600</v>
          </cell>
          <cell r="G266" t="str">
            <v>ГК84/2</v>
          </cell>
          <cell r="H266">
            <v>1030</v>
          </cell>
          <cell r="I266" t="str">
            <v>ГК85/2</v>
          </cell>
          <cell r="J266">
            <v>1350</v>
          </cell>
          <cell r="K266" t="str">
            <v>ГК82/3</v>
          </cell>
          <cell r="L266">
            <v>1600</v>
          </cell>
          <cell r="M266" t="str">
            <v>ГК78/4</v>
          </cell>
          <cell r="N266">
            <v>1970</v>
          </cell>
          <cell r="O266" t="str">
            <v>ЦКсОК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1980</v>
          </cell>
          <cell r="U266" t="str">
            <v>закрыт</v>
          </cell>
          <cell r="V266" t="str">
            <v>+</v>
          </cell>
          <cell r="X266">
            <v>2300</v>
          </cell>
          <cell r="AB266">
            <v>0</v>
          </cell>
          <cell r="AC266">
            <v>2300</v>
          </cell>
          <cell r="AD266">
            <v>2890</v>
          </cell>
          <cell r="AF266">
            <v>42994</v>
          </cell>
          <cell r="AG266">
            <v>0</v>
          </cell>
        </row>
        <row r="267">
          <cell r="B267" t="str">
            <v>1106-1</v>
          </cell>
          <cell r="C267" t="str">
            <v>К № 50</v>
          </cell>
          <cell r="D267" t="str">
            <v>К-14</v>
          </cell>
          <cell r="E267" t="str">
            <v>Газлифт</v>
          </cell>
          <cell r="F267">
            <v>500</v>
          </cell>
          <cell r="G267" t="str">
            <v>ГП</v>
          </cell>
          <cell r="H267">
            <v>850</v>
          </cell>
          <cell r="I267" t="str">
            <v>ГП</v>
          </cell>
          <cell r="J267">
            <v>1100</v>
          </cell>
          <cell r="K267" t="str">
            <v>ГП</v>
          </cell>
          <cell r="L267">
            <v>1350</v>
          </cell>
          <cell r="M267" t="str">
            <v>ГК85/1,5</v>
          </cell>
          <cell r="N267">
            <v>1600</v>
          </cell>
          <cell r="O267" t="str">
            <v>ЦКсОК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1805</v>
          </cell>
          <cell r="U267" t="str">
            <v>откр</v>
          </cell>
          <cell r="V267" t="str">
            <v>+</v>
          </cell>
          <cell r="X267">
            <v>2070</v>
          </cell>
          <cell r="AB267">
            <v>0</v>
          </cell>
          <cell r="AC267">
            <v>2070</v>
          </cell>
          <cell r="AD267">
            <v>2660</v>
          </cell>
          <cell r="AF267" t="str">
            <v>-</v>
          </cell>
          <cell r="AG267" t="str">
            <v>отпечаток нижней части замка клапана, нет возможности извлечь 1600м. (7.12.2016) авар</v>
          </cell>
        </row>
        <row r="268">
          <cell r="B268" t="str">
            <v>1106-2</v>
          </cell>
          <cell r="C268" t="str">
            <v>К № 50</v>
          </cell>
          <cell r="D268" t="str">
            <v>К-14</v>
          </cell>
          <cell r="E268" t="str">
            <v>Газлифт</v>
          </cell>
          <cell r="F268">
            <v>600</v>
          </cell>
          <cell r="G268" t="str">
            <v>ГК82/1</v>
          </cell>
          <cell r="H268">
            <v>1200</v>
          </cell>
          <cell r="I268" t="str">
            <v>ГК75/2</v>
          </cell>
          <cell r="J268">
            <v>1500</v>
          </cell>
          <cell r="K268" t="str">
            <v>ГК74/2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1700</v>
          </cell>
          <cell r="U268" t="str">
            <v>откр</v>
          </cell>
          <cell r="V268" t="str">
            <v>+</v>
          </cell>
          <cell r="X268">
            <v>2142</v>
          </cell>
          <cell r="AB268">
            <v>0</v>
          </cell>
          <cell r="AC268">
            <v>2142</v>
          </cell>
          <cell r="AD268">
            <v>2957</v>
          </cell>
          <cell r="AF268">
            <v>43086</v>
          </cell>
          <cell r="AG268">
            <v>0</v>
          </cell>
        </row>
        <row r="269">
          <cell r="B269">
            <v>1366</v>
          </cell>
          <cell r="C269" t="str">
            <v>К № 26</v>
          </cell>
          <cell r="D269" t="str">
            <v>К-21</v>
          </cell>
          <cell r="E269" t="str">
            <v>Фонтан</v>
          </cell>
          <cell r="F269">
            <v>410</v>
          </cell>
          <cell r="G269">
            <v>0</v>
          </cell>
          <cell r="H269">
            <v>775</v>
          </cell>
          <cell r="I269">
            <v>0</v>
          </cell>
          <cell r="J269">
            <v>1090</v>
          </cell>
          <cell r="K269">
            <v>0</v>
          </cell>
          <cell r="L269">
            <v>1390</v>
          </cell>
          <cell r="M269">
            <v>0</v>
          </cell>
          <cell r="N269">
            <v>1660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1850</v>
          </cell>
          <cell r="U269">
            <v>0</v>
          </cell>
          <cell r="V269" t="str">
            <v>-</v>
          </cell>
          <cell r="X269">
            <v>2125</v>
          </cell>
          <cell r="Z269">
            <v>2125</v>
          </cell>
          <cell r="AB269">
            <v>0</v>
          </cell>
          <cell r="AC269">
            <v>2125</v>
          </cell>
          <cell r="AD269">
            <v>2883</v>
          </cell>
          <cell r="AF269" t="str">
            <v>-</v>
          </cell>
          <cell r="AG269">
            <v>0</v>
          </cell>
        </row>
        <row r="270">
          <cell r="B270">
            <v>1367</v>
          </cell>
          <cell r="C270" t="str">
            <v>К № 26</v>
          </cell>
          <cell r="D270" t="str">
            <v>К-21</v>
          </cell>
          <cell r="E270" t="str">
            <v>УЭЦН</v>
          </cell>
          <cell r="F270">
            <v>340</v>
          </cell>
          <cell r="G270" t="str">
            <v>ГК78(1)</v>
          </cell>
          <cell r="H270">
            <v>635</v>
          </cell>
          <cell r="I270" t="str">
            <v>ГК78(2,5)</v>
          </cell>
          <cell r="J270">
            <v>935</v>
          </cell>
          <cell r="K270" t="str">
            <v>ГК77(3)</v>
          </cell>
          <cell r="L270">
            <v>1255</v>
          </cell>
          <cell r="M270" t="str">
            <v>ГК76(4)</v>
          </cell>
          <cell r="N270">
            <v>1530</v>
          </cell>
          <cell r="O270" t="str">
            <v>ЦКсОК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1770</v>
          </cell>
          <cell r="U270" t="str">
            <v>закр</v>
          </cell>
          <cell r="V270" t="str">
            <v>+</v>
          </cell>
          <cell r="X270">
            <v>2050</v>
          </cell>
          <cell r="Z270">
            <v>2050</v>
          </cell>
          <cell r="AB270">
            <v>0</v>
          </cell>
          <cell r="AC270">
            <v>2050</v>
          </cell>
          <cell r="AD270">
            <v>2410</v>
          </cell>
          <cell r="AF270" t="str">
            <v>-</v>
          </cell>
          <cell r="AG270">
            <v>0</v>
          </cell>
        </row>
        <row r="271">
          <cell r="B271" t="str">
            <v>1110-1</v>
          </cell>
          <cell r="C271" t="str">
            <v>К № 14</v>
          </cell>
          <cell r="D271" t="str">
            <v>К-14</v>
          </cell>
          <cell r="E271" t="str">
            <v>Газлифт</v>
          </cell>
          <cell r="F271">
            <v>600</v>
          </cell>
          <cell r="G271" t="str">
            <v>ГП</v>
          </cell>
          <cell r="H271">
            <v>1200</v>
          </cell>
          <cell r="I271" t="str">
            <v>ГК87/1</v>
          </cell>
          <cell r="J271">
            <v>1500</v>
          </cell>
          <cell r="K271" t="str">
            <v>ЦКсОК/4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1730</v>
          </cell>
          <cell r="U271" t="str">
            <v>закр</v>
          </cell>
          <cell r="V271" t="str">
            <v>+</v>
          </cell>
          <cell r="X271">
            <v>2100</v>
          </cell>
          <cell r="AB271">
            <v>0</v>
          </cell>
          <cell r="AC271">
            <v>2100</v>
          </cell>
          <cell r="AD271">
            <v>2700</v>
          </cell>
          <cell r="AF271">
            <v>42735</v>
          </cell>
          <cell r="AG271">
            <v>0</v>
          </cell>
        </row>
        <row r="272">
          <cell r="B272">
            <v>86</v>
          </cell>
          <cell r="C272" t="str">
            <v>б/к</v>
          </cell>
          <cell r="D272" t="str">
            <v>К-14</v>
          </cell>
          <cell r="E272" t="str">
            <v>Газлифт</v>
          </cell>
          <cell r="F272">
            <v>500</v>
          </cell>
          <cell r="G272" t="str">
            <v>ГП</v>
          </cell>
          <cell r="H272">
            <v>910</v>
          </cell>
          <cell r="I272" t="str">
            <v>ГК86/1</v>
          </cell>
          <cell r="J272">
            <v>1230</v>
          </cell>
          <cell r="K272" t="str">
            <v>ГК85/1,5</v>
          </cell>
          <cell r="L272">
            <v>1480</v>
          </cell>
          <cell r="M272" t="str">
            <v>ГК80/2</v>
          </cell>
          <cell r="N272">
            <v>1635</v>
          </cell>
          <cell r="O272" t="str">
            <v xml:space="preserve">ЦКсОК     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1645</v>
          </cell>
          <cell r="U272" t="str">
            <v>закрыт</v>
          </cell>
          <cell r="V272" t="str">
            <v>+</v>
          </cell>
          <cell r="X272">
            <v>1798</v>
          </cell>
          <cell r="AB272">
            <v>0</v>
          </cell>
          <cell r="AC272">
            <v>1798</v>
          </cell>
          <cell r="AD272">
            <v>1910</v>
          </cell>
          <cell r="AF272">
            <v>42800</v>
          </cell>
          <cell r="AG272">
            <v>0</v>
          </cell>
        </row>
        <row r="273">
          <cell r="B273" t="str">
            <v>1162-1</v>
          </cell>
          <cell r="C273" t="str">
            <v>К № 26</v>
          </cell>
          <cell r="D273" t="str">
            <v>К-21</v>
          </cell>
          <cell r="E273" t="str">
            <v>УЭЦН</v>
          </cell>
          <cell r="F273">
            <v>530</v>
          </cell>
          <cell r="G273" t="str">
            <v>ГП</v>
          </cell>
          <cell r="H273">
            <v>960</v>
          </cell>
          <cell r="I273" t="str">
            <v>ГП</v>
          </cell>
          <cell r="J273">
            <v>1310</v>
          </cell>
          <cell r="K273" t="str">
            <v>ГП</v>
          </cell>
          <cell r="L273">
            <v>1580</v>
          </cell>
          <cell r="M273" t="str">
            <v>ГП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1590</v>
          </cell>
          <cell r="U273" t="str">
            <v>закрыт+</v>
          </cell>
          <cell r="V273" t="str">
            <v>+</v>
          </cell>
          <cell r="X273">
            <v>1530</v>
          </cell>
          <cell r="Z273">
            <v>1530</v>
          </cell>
          <cell r="AB273">
            <v>0</v>
          </cell>
          <cell r="AC273">
            <v>1530</v>
          </cell>
          <cell r="AD273" t="str">
            <v>1 ств 2830 
2 ств 3136</v>
          </cell>
          <cell r="AF273" t="str">
            <v>-</v>
          </cell>
          <cell r="AG273">
            <v>0</v>
          </cell>
        </row>
        <row r="274">
          <cell r="B274">
            <v>1221</v>
          </cell>
          <cell r="C274" t="str">
            <v>К № 56</v>
          </cell>
          <cell r="D274" t="str">
            <v>К-15</v>
          </cell>
          <cell r="E274" t="str">
            <v>Газлифт</v>
          </cell>
          <cell r="F274">
            <v>360</v>
          </cell>
          <cell r="G274" t="str">
            <v>ГП</v>
          </cell>
          <cell r="H274">
            <v>600</v>
          </cell>
          <cell r="I274" t="str">
            <v>ГП</v>
          </cell>
          <cell r="J274">
            <v>830</v>
          </cell>
          <cell r="K274" t="str">
            <v>ГП</v>
          </cell>
          <cell r="L274">
            <v>1040</v>
          </cell>
          <cell r="M274" t="str">
            <v>ГП</v>
          </cell>
          <cell r="N274">
            <v>1230</v>
          </cell>
          <cell r="O274" t="str">
            <v>ГК 80 (5/32)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1770</v>
          </cell>
          <cell r="U274" t="str">
            <v>откр</v>
          </cell>
          <cell r="V274" t="str">
            <v>+</v>
          </cell>
          <cell r="X274">
            <v>2600</v>
          </cell>
          <cell r="AB274">
            <v>0</v>
          </cell>
          <cell r="AC274">
            <v>2600</v>
          </cell>
          <cell r="AD274" t="str">
            <v>1 ств 2900
2 ств 2970</v>
          </cell>
          <cell r="AF274">
            <v>43908</v>
          </cell>
        </row>
        <row r="275">
          <cell r="B275">
            <v>3257</v>
          </cell>
          <cell r="C275" t="str">
            <v>К № 56</v>
          </cell>
          <cell r="D275" t="str">
            <v>К-15</v>
          </cell>
          <cell r="E275" t="str">
            <v>Газлифт</v>
          </cell>
          <cell r="F275">
            <v>380</v>
          </cell>
          <cell r="G275" t="str">
            <v>ГП</v>
          </cell>
          <cell r="H275">
            <v>710</v>
          </cell>
          <cell r="I275" t="str">
            <v>ГП</v>
          </cell>
          <cell r="J275">
            <v>980</v>
          </cell>
          <cell r="K275" t="str">
            <v>ГК 83/2</v>
          </cell>
          <cell r="L275">
            <v>1220</v>
          </cell>
          <cell r="M275" t="str">
            <v>ГК 83/2</v>
          </cell>
          <cell r="N275">
            <v>1410</v>
          </cell>
          <cell r="O275" t="str">
            <v>ГК 82/3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1840</v>
          </cell>
          <cell r="U275" t="str">
            <v>открыт+</v>
          </cell>
          <cell r="V275" t="str">
            <v>+</v>
          </cell>
          <cell r="X275">
            <v>2333.86</v>
          </cell>
          <cell r="AB275">
            <v>1851.48</v>
          </cell>
          <cell r="AC275">
            <v>2333.86</v>
          </cell>
          <cell r="AD275">
            <v>3060</v>
          </cell>
          <cell r="AF275">
            <v>43191</v>
          </cell>
          <cell r="AG275">
            <v>0</v>
          </cell>
        </row>
        <row r="276">
          <cell r="B276">
            <v>1435</v>
          </cell>
          <cell r="C276" t="str">
            <v>б/к</v>
          </cell>
          <cell r="D276" t="str">
            <v>К-15</v>
          </cell>
          <cell r="E276" t="str">
            <v>Газлифт</v>
          </cell>
          <cell r="F276">
            <v>500</v>
          </cell>
          <cell r="G276" t="str">
            <v>ГП</v>
          </cell>
          <cell r="H276">
            <v>900</v>
          </cell>
          <cell r="I276" t="str">
            <v>ГП</v>
          </cell>
          <cell r="J276">
            <v>1220</v>
          </cell>
          <cell r="K276" t="str">
            <v>ГК82/2</v>
          </cell>
          <cell r="L276">
            <v>1500</v>
          </cell>
          <cell r="M276" t="str">
            <v>ГК78/1,5</v>
          </cell>
          <cell r="N276">
            <v>1770</v>
          </cell>
          <cell r="O276" t="str">
            <v>ЦКсОК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1810</v>
          </cell>
          <cell r="U276" t="str">
            <v>закрыт</v>
          </cell>
          <cell r="V276" t="str">
            <v>+</v>
          </cell>
          <cell r="X276">
            <v>1950</v>
          </cell>
          <cell r="AB276">
            <v>0</v>
          </cell>
          <cell r="AC276">
            <v>1950</v>
          </cell>
          <cell r="AD276">
            <v>2071</v>
          </cell>
          <cell r="AF276">
            <v>43110</v>
          </cell>
          <cell r="AG276">
            <v>0</v>
          </cell>
        </row>
        <row r="277">
          <cell r="B277">
            <v>1114</v>
          </cell>
          <cell r="C277" t="str">
            <v>К № 18</v>
          </cell>
          <cell r="D277" t="str">
            <v>К-18</v>
          </cell>
          <cell r="E277" t="str">
            <v>Газлифт</v>
          </cell>
          <cell r="F277">
            <v>480</v>
          </cell>
          <cell r="G277" t="str">
            <v>ГП</v>
          </cell>
          <cell r="H277">
            <v>860</v>
          </cell>
          <cell r="I277" t="str">
            <v>ГП</v>
          </cell>
          <cell r="J277">
            <v>1170</v>
          </cell>
          <cell r="K277" t="str">
            <v>ГП</v>
          </cell>
          <cell r="L277">
            <v>1420</v>
          </cell>
          <cell r="M277" t="str">
            <v>ГК 78 1/8</v>
          </cell>
          <cell r="N277">
            <v>1620</v>
          </cell>
          <cell r="O277" t="str">
            <v>ГК 77 5/32</v>
          </cell>
          <cell r="P277">
            <v>1800</v>
          </cell>
          <cell r="Q277" t="str">
            <v>ЦКсОК</v>
          </cell>
          <cell r="R277">
            <v>0</v>
          </cell>
          <cell r="S277">
            <v>0</v>
          </cell>
          <cell r="T277">
            <v>1890</v>
          </cell>
          <cell r="U277" t="str">
            <v>закрыт</v>
          </cell>
          <cell r="V277" t="str">
            <v>+</v>
          </cell>
          <cell r="X277">
            <v>2540</v>
          </cell>
          <cell r="AB277">
            <v>1902</v>
          </cell>
          <cell r="AC277">
            <v>2540</v>
          </cell>
          <cell r="AD277">
            <v>3237</v>
          </cell>
          <cell r="AF277">
            <v>43949</v>
          </cell>
        </row>
        <row r="278">
          <cell r="B278">
            <v>1117</v>
          </cell>
          <cell r="C278" t="str">
            <v>К № 18</v>
          </cell>
          <cell r="D278" t="str">
            <v>К-18</v>
          </cell>
          <cell r="E278" t="str">
            <v>Газлифт</v>
          </cell>
          <cell r="F278">
            <v>550</v>
          </cell>
          <cell r="G278" t="str">
            <v>ГП</v>
          </cell>
          <cell r="H278">
            <v>1030</v>
          </cell>
          <cell r="I278" t="str">
            <v>ГК 76 1/8</v>
          </cell>
          <cell r="J278">
            <v>1380</v>
          </cell>
          <cell r="K278" t="str">
            <v>ГК 75 5/32</v>
          </cell>
          <cell r="L278">
            <v>1595</v>
          </cell>
          <cell r="M278" t="str">
            <v>ЦКсОК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1605</v>
          </cell>
          <cell r="U278" t="str">
            <v>закрыт</v>
          </cell>
          <cell r="V278" t="str">
            <v>+</v>
          </cell>
          <cell r="X278">
            <v>1650</v>
          </cell>
          <cell r="AB278">
            <v>0</v>
          </cell>
          <cell r="AC278">
            <v>1650</v>
          </cell>
          <cell r="AD278">
            <v>2845</v>
          </cell>
          <cell r="AF278">
            <v>43797</v>
          </cell>
          <cell r="AG278">
            <v>0</v>
          </cell>
        </row>
        <row r="279">
          <cell r="B279" t="str">
            <v>1117-1</v>
          </cell>
          <cell r="C279" t="str">
            <v>К № 18</v>
          </cell>
          <cell r="D279" t="str">
            <v>К-18</v>
          </cell>
          <cell r="E279" t="str">
            <v>Газлифт</v>
          </cell>
          <cell r="F279">
            <v>290</v>
          </cell>
          <cell r="G279" t="str">
            <v>ГП</v>
          </cell>
          <cell r="H279">
            <v>530</v>
          </cell>
          <cell r="I279" t="str">
            <v>ГП</v>
          </cell>
          <cell r="J279">
            <v>740</v>
          </cell>
          <cell r="K279" t="str">
            <v>ГП</v>
          </cell>
          <cell r="L279">
            <v>910</v>
          </cell>
          <cell r="M279" t="str">
            <v>ГП</v>
          </cell>
          <cell r="N279">
            <v>1060</v>
          </cell>
          <cell r="O279" t="str">
            <v>ГК 75/3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1805</v>
          </cell>
          <cell r="U279" t="str">
            <v>откр</v>
          </cell>
          <cell r="V279" t="str">
            <v>+</v>
          </cell>
          <cell r="X279">
            <v>2150</v>
          </cell>
          <cell r="AB279">
            <v>0</v>
          </cell>
          <cell r="AC279">
            <v>2150</v>
          </cell>
          <cell r="AD279">
            <v>2490</v>
          </cell>
          <cell r="AF279">
            <v>43308</v>
          </cell>
          <cell r="AG279">
            <v>0</v>
          </cell>
        </row>
        <row r="280">
          <cell r="B280" t="str">
            <v>1117-2</v>
          </cell>
          <cell r="C280" t="str">
            <v>К № 18</v>
          </cell>
          <cell r="D280" t="str">
            <v>К-18</v>
          </cell>
          <cell r="E280" t="str">
            <v>Газлифт</v>
          </cell>
          <cell r="F280">
            <v>550</v>
          </cell>
          <cell r="G280" t="str">
            <v>ГП</v>
          </cell>
          <cell r="H280">
            <v>900</v>
          </cell>
          <cell r="I280" t="str">
            <v>ГК 78/3</v>
          </cell>
          <cell r="J280">
            <v>1200</v>
          </cell>
          <cell r="K280" t="str">
            <v>ГК 78/3</v>
          </cell>
          <cell r="L280">
            <v>1450</v>
          </cell>
          <cell r="M280" t="str">
            <v>ГК 78/4</v>
          </cell>
          <cell r="N280">
            <v>1730</v>
          </cell>
          <cell r="O280" t="str">
            <v>ЦКсОК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1740</v>
          </cell>
          <cell r="U280" t="str">
            <v>закрыт</v>
          </cell>
          <cell r="V280" t="str">
            <v>+</v>
          </cell>
          <cell r="X280">
            <v>2060</v>
          </cell>
          <cell r="AB280">
            <v>0</v>
          </cell>
          <cell r="AC280">
            <v>2060</v>
          </cell>
          <cell r="AD280">
            <v>2740</v>
          </cell>
          <cell r="AF280">
            <v>43748</v>
          </cell>
        </row>
        <row r="281">
          <cell r="B281" t="str">
            <v>1р</v>
          </cell>
          <cell r="C281" t="str">
            <v>б/к</v>
          </cell>
          <cell r="D281" t="str">
            <v>К-18</v>
          </cell>
          <cell r="E281" t="str">
            <v>Газлифт</v>
          </cell>
          <cell r="F281">
            <v>400</v>
          </cell>
          <cell r="G281" t="str">
            <v>ГП</v>
          </cell>
          <cell r="H281">
            <v>710</v>
          </cell>
          <cell r="I281" t="str">
            <v>ГП</v>
          </cell>
          <cell r="J281">
            <v>950</v>
          </cell>
          <cell r="K281" t="str">
            <v>ГК84/1,5</v>
          </cell>
          <cell r="L281">
            <v>1120</v>
          </cell>
          <cell r="M281" t="str">
            <v>ГК81/2</v>
          </cell>
          <cell r="N281">
            <v>1290</v>
          </cell>
          <cell r="O281" t="str">
            <v>ГК79/2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1770</v>
          </cell>
          <cell r="U281" t="str">
            <v>откр</v>
          </cell>
          <cell r="V281" t="str">
            <v>+</v>
          </cell>
          <cell r="X281">
            <v>1811.25</v>
          </cell>
          <cell r="AB281">
            <v>0</v>
          </cell>
          <cell r="AC281">
            <v>1811.25</v>
          </cell>
          <cell r="AD281">
            <v>1908.3</v>
          </cell>
          <cell r="AF281">
            <v>43183</v>
          </cell>
          <cell r="AG281">
            <v>0</v>
          </cell>
        </row>
        <row r="282">
          <cell r="B282" t="str">
            <v>69р</v>
          </cell>
          <cell r="C282" t="str">
            <v>б/к</v>
          </cell>
          <cell r="D282" t="str">
            <v>К-18</v>
          </cell>
          <cell r="E282" t="str">
            <v>Газлифт</v>
          </cell>
          <cell r="F282">
            <v>460</v>
          </cell>
          <cell r="G282" t="str">
            <v>ГП</v>
          </cell>
          <cell r="H282">
            <v>830</v>
          </cell>
          <cell r="I282" t="str">
            <v>ГК80/1</v>
          </cell>
          <cell r="J282">
            <v>1130</v>
          </cell>
          <cell r="K282" t="str">
            <v>ГК80/1,5</v>
          </cell>
          <cell r="L282">
            <v>1380</v>
          </cell>
          <cell r="M282" t="str">
            <v>ГК82/2</v>
          </cell>
          <cell r="N282">
            <v>1580</v>
          </cell>
          <cell r="O282" t="str">
            <v>ГК80/3</v>
          </cell>
          <cell r="P282">
            <v>1750</v>
          </cell>
          <cell r="Q282">
            <v>0</v>
          </cell>
          <cell r="R282">
            <v>0</v>
          </cell>
          <cell r="S282" t="str">
            <v>ЦКсОК</v>
          </cell>
          <cell r="T282">
            <v>1765</v>
          </cell>
          <cell r="U282" t="str">
            <v>закр</v>
          </cell>
          <cell r="V282" t="str">
            <v>+</v>
          </cell>
          <cell r="X282">
            <v>1797</v>
          </cell>
          <cell r="AB282">
            <v>0</v>
          </cell>
          <cell r="AC282">
            <v>1797</v>
          </cell>
          <cell r="AD282">
            <v>1930</v>
          </cell>
          <cell r="AF282" t="str">
            <v>-</v>
          </cell>
          <cell r="AG282">
            <v>0</v>
          </cell>
        </row>
        <row r="283">
          <cell r="B283">
            <v>1119</v>
          </cell>
          <cell r="C283" t="str">
            <v>К № 19</v>
          </cell>
          <cell r="D283" t="str">
            <v>К-19</v>
          </cell>
          <cell r="E283" t="str">
            <v>Газлифт</v>
          </cell>
          <cell r="F283">
            <v>530</v>
          </cell>
          <cell r="G283" t="str">
            <v>ГК75/2</v>
          </cell>
          <cell r="H283">
            <v>950</v>
          </cell>
          <cell r="I283" t="str">
            <v>ГК77/2</v>
          </cell>
          <cell r="J283">
            <v>1270</v>
          </cell>
          <cell r="K283" t="str">
            <v>ГК78/3</v>
          </cell>
          <cell r="L283">
            <v>1530</v>
          </cell>
          <cell r="M283" t="str">
            <v>ГК75/4</v>
          </cell>
          <cell r="N283">
            <v>1720</v>
          </cell>
          <cell r="O283" t="str">
            <v>ЦКсОК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1730</v>
          </cell>
          <cell r="U283" t="str">
            <v>закрыт+</v>
          </cell>
          <cell r="V283" t="str">
            <v>+</v>
          </cell>
          <cell r="X283">
            <v>2050</v>
          </cell>
          <cell r="AB283">
            <v>0</v>
          </cell>
          <cell r="AC283">
            <v>2050</v>
          </cell>
          <cell r="AD283">
            <v>2661</v>
          </cell>
          <cell r="AF283">
            <v>43235</v>
          </cell>
          <cell r="AG283">
            <v>0</v>
          </cell>
        </row>
        <row r="284">
          <cell r="B284">
            <v>1122</v>
          </cell>
          <cell r="C284" t="str">
            <v>К № 19</v>
          </cell>
          <cell r="D284" t="str">
            <v>К-19</v>
          </cell>
          <cell r="E284" t="str">
            <v>Газлифт</v>
          </cell>
          <cell r="F284">
            <v>595</v>
          </cell>
          <cell r="G284" t="str">
            <v>ГП</v>
          </cell>
          <cell r="H284">
            <v>1025</v>
          </cell>
          <cell r="I284" t="str">
            <v>ГП</v>
          </cell>
          <cell r="J284">
            <v>1345</v>
          </cell>
          <cell r="K284" t="str">
            <v>ГК 76 1/8</v>
          </cell>
          <cell r="L284">
            <v>1595</v>
          </cell>
          <cell r="M284" t="str">
            <v>ГК 76 5/32</v>
          </cell>
          <cell r="N284">
            <v>1755</v>
          </cell>
          <cell r="O284" t="str">
            <v>ЦКсОК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1765</v>
          </cell>
          <cell r="U284" t="str">
            <v>закрыт</v>
          </cell>
          <cell r="V284" t="str">
            <v>+</v>
          </cell>
          <cell r="X284">
            <v>2100</v>
          </cell>
          <cell r="AB284">
            <v>0</v>
          </cell>
          <cell r="AC284">
            <v>2100</v>
          </cell>
          <cell r="AD284">
            <v>2700</v>
          </cell>
          <cell r="AF284">
            <v>43802</v>
          </cell>
          <cell r="AG284">
            <v>0</v>
          </cell>
        </row>
        <row r="285">
          <cell r="B285">
            <v>3285</v>
          </cell>
          <cell r="C285" t="str">
            <v>К № 19</v>
          </cell>
          <cell r="D285" t="str">
            <v>К-19</v>
          </cell>
          <cell r="E285" t="str">
            <v>Газлифт</v>
          </cell>
          <cell r="F285">
            <v>355</v>
          </cell>
          <cell r="G285" t="str">
            <v>ГП</v>
          </cell>
          <cell r="H285">
            <v>670</v>
          </cell>
          <cell r="I285" t="str">
            <v>ГП</v>
          </cell>
          <cell r="J285">
            <v>940</v>
          </cell>
          <cell r="K285" t="str">
            <v>ГП</v>
          </cell>
          <cell r="L285">
            <v>1165</v>
          </cell>
          <cell r="M285" t="str">
            <v>ГП</v>
          </cell>
          <cell r="N285">
            <v>1335</v>
          </cell>
          <cell r="O285" t="str">
            <v>ГК 87/3</v>
          </cell>
          <cell r="P285">
            <v>1420</v>
          </cell>
          <cell r="Q285" t="str">
            <v>ГК 87/3</v>
          </cell>
          <cell r="R285">
            <v>0</v>
          </cell>
          <cell r="S285">
            <v>0</v>
          </cell>
          <cell r="T285">
            <v>1770</v>
          </cell>
          <cell r="U285" t="str">
            <v>закрыт</v>
          </cell>
          <cell r="V285" t="str">
            <v>+</v>
          </cell>
          <cell r="X285">
            <v>2100</v>
          </cell>
          <cell r="AB285">
            <v>0</v>
          </cell>
          <cell r="AC285">
            <v>2100</v>
          </cell>
          <cell r="AD285">
            <v>2762</v>
          </cell>
          <cell r="AF285">
            <v>43371</v>
          </cell>
          <cell r="AG285">
            <v>0</v>
          </cell>
        </row>
        <row r="286">
          <cell r="B286">
            <v>1141</v>
          </cell>
          <cell r="C286" t="str">
            <v>К № 11</v>
          </cell>
          <cell r="D286" t="str">
            <v>К-3</v>
          </cell>
          <cell r="E286" t="str">
            <v>УЭЦН</v>
          </cell>
          <cell r="F286">
            <v>1450</v>
          </cell>
          <cell r="G286" t="str">
            <v>ЦКсОК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 t="str">
            <v>отсутствует</v>
          </cell>
          <cell r="U286" t="str">
            <v>отсутствует</v>
          </cell>
          <cell r="V286" t="str">
            <v>+</v>
          </cell>
          <cell r="X286">
            <v>1470</v>
          </cell>
          <cell r="Z286">
            <v>1470</v>
          </cell>
          <cell r="AB286">
            <v>0</v>
          </cell>
          <cell r="AC286">
            <v>1470</v>
          </cell>
          <cell r="AD286">
            <v>2998</v>
          </cell>
          <cell r="AF286">
            <v>42786</v>
          </cell>
          <cell r="AG286">
            <v>0</v>
          </cell>
        </row>
        <row r="287">
          <cell r="B287">
            <v>1145</v>
          </cell>
          <cell r="C287" t="str">
            <v>К № 11</v>
          </cell>
          <cell r="D287" t="str">
            <v>БГ-15</v>
          </cell>
          <cell r="E287" t="str">
            <v>ППД</v>
          </cell>
          <cell r="F287">
            <v>500</v>
          </cell>
          <cell r="G287" t="str">
            <v>ГП</v>
          </cell>
          <cell r="H287">
            <v>870</v>
          </cell>
          <cell r="I287" t="str">
            <v>ГП</v>
          </cell>
          <cell r="J287">
            <v>1200</v>
          </cell>
          <cell r="K287" t="str">
            <v>ГК80/2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1900</v>
          </cell>
          <cell r="U287" t="str">
            <v>закрыт+</v>
          </cell>
          <cell r="V287" t="str">
            <v>+</v>
          </cell>
          <cell r="X287">
            <v>2170</v>
          </cell>
          <cell r="Z287">
            <v>1910</v>
          </cell>
          <cell r="AC287">
            <v>2170</v>
          </cell>
          <cell r="AD287">
            <v>2994</v>
          </cell>
          <cell r="AF287">
            <v>43071</v>
          </cell>
          <cell r="AG287">
            <v>0</v>
          </cell>
        </row>
        <row r="288">
          <cell r="B288">
            <v>1222</v>
          </cell>
          <cell r="C288" t="str">
            <v>К № 21</v>
          </cell>
          <cell r="D288" t="str">
            <v>К-21</v>
          </cell>
          <cell r="E288" t="str">
            <v>Газлифт</v>
          </cell>
          <cell r="F288">
            <v>615</v>
          </cell>
          <cell r="G288" t="str">
            <v>ГП</v>
          </cell>
          <cell r="H288">
            <v>1010</v>
          </cell>
          <cell r="I288" t="str">
            <v>ГП</v>
          </cell>
          <cell r="J288">
            <v>1320</v>
          </cell>
          <cell r="K288" t="str">
            <v>ГП</v>
          </cell>
          <cell r="L288">
            <v>1570</v>
          </cell>
          <cell r="M288" t="str">
            <v>ГК79/2</v>
          </cell>
          <cell r="N288">
            <v>1800</v>
          </cell>
          <cell r="O288" t="str">
            <v>ЦКсОК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1810</v>
          </cell>
          <cell r="U288" t="str">
            <v>закрыт</v>
          </cell>
          <cell r="V288" t="str">
            <v>+</v>
          </cell>
          <cell r="X288">
            <v>2205</v>
          </cell>
          <cell r="AB288">
            <v>0</v>
          </cell>
          <cell r="AC288">
            <v>2205</v>
          </cell>
          <cell r="AD288" t="str">
            <v>1 ств 2355
2 ств 2850</v>
          </cell>
          <cell r="AF288">
            <v>42904</v>
          </cell>
          <cell r="AG288">
            <v>0</v>
          </cell>
        </row>
        <row r="289">
          <cell r="B289">
            <v>1223</v>
          </cell>
          <cell r="C289" t="str">
            <v>К № 21</v>
          </cell>
          <cell r="D289" t="str">
            <v>К-21</v>
          </cell>
          <cell r="E289" t="str">
            <v>Газлифт</v>
          </cell>
          <cell r="F289">
            <v>450</v>
          </cell>
          <cell r="G289" t="str">
            <v>ГП</v>
          </cell>
          <cell r="H289">
            <v>810</v>
          </cell>
          <cell r="I289" t="str">
            <v>ГП</v>
          </cell>
          <cell r="J289">
            <v>1090</v>
          </cell>
          <cell r="K289" t="str">
            <v>ГП</v>
          </cell>
          <cell r="L289">
            <v>1330</v>
          </cell>
          <cell r="M289" t="str">
            <v>ГК85/1,5</v>
          </cell>
          <cell r="N289">
            <v>1530</v>
          </cell>
          <cell r="O289" t="str">
            <v>ГК81/2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1850</v>
          </cell>
          <cell r="U289" t="str">
            <v>закрыт</v>
          </cell>
          <cell r="V289" t="str">
            <v>+</v>
          </cell>
          <cell r="X289">
            <v>2230</v>
          </cell>
          <cell r="AB289">
            <v>0</v>
          </cell>
          <cell r="AC289">
            <v>2230</v>
          </cell>
          <cell r="AD289" t="str">
            <v>1 ств 2676
2 ств 2971</v>
          </cell>
          <cell r="AF289">
            <v>43336</v>
          </cell>
          <cell r="AG289">
            <v>0</v>
          </cell>
        </row>
        <row r="290">
          <cell r="B290">
            <v>1226</v>
          </cell>
          <cell r="C290" t="str">
            <v>К № 21</v>
          </cell>
          <cell r="D290" t="str">
            <v>К-21</v>
          </cell>
          <cell r="E290" t="str">
            <v>Газлифт</v>
          </cell>
          <cell r="F290">
            <v>345</v>
          </cell>
          <cell r="G290" t="str">
            <v>ГП</v>
          </cell>
          <cell r="H290">
            <v>670</v>
          </cell>
          <cell r="I290" t="str">
            <v>ГП</v>
          </cell>
          <cell r="J290">
            <v>970</v>
          </cell>
          <cell r="K290" t="str">
            <v>ГП</v>
          </cell>
          <cell r="L290">
            <v>1245</v>
          </cell>
          <cell r="M290" t="str">
            <v>ГК 93 1/8</v>
          </cell>
          <cell r="N290">
            <v>1480</v>
          </cell>
          <cell r="O290" t="str">
            <v>ГК 91 1/8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1750</v>
          </cell>
          <cell r="U290" t="str">
            <v>открыт+</v>
          </cell>
          <cell r="V290" t="str">
            <v>+</v>
          </cell>
          <cell r="X290">
            <v>2195</v>
          </cell>
          <cell r="AB290">
            <v>0</v>
          </cell>
          <cell r="AC290">
            <v>2195</v>
          </cell>
          <cell r="AD290" t="str">
            <v xml:space="preserve">1 ств 2393
2 ств 2780 </v>
          </cell>
          <cell r="AF290">
            <v>43730</v>
          </cell>
          <cell r="AG290">
            <v>0</v>
          </cell>
        </row>
        <row r="291">
          <cell r="B291">
            <v>1241</v>
          </cell>
          <cell r="C291" t="str">
            <v>К № 26</v>
          </cell>
          <cell r="D291" t="str">
            <v>К-21</v>
          </cell>
          <cell r="E291" t="str">
            <v>Газлифт</v>
          </cell>
          <cell r="F291">
            <v>600</v>
          </cell>
          <cell r="G291" t="str">
            <v>ГК83(1)</v>
          </cell>
          <cell r="H291">
            <v>1200</v>
          </cell>
          <cell r="I291" t="str">
            <v>ГК80(2)</v>
          </cell>
          <cell r="J291">
            <v>1500</v>
          </cell>
          <cell r="K291" t="str">
            <v>ГК81/3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1810</v>
          </cell>
          <cell r="U291" t="str">
            <v>открыт+</v>
          </cell>
          <cell r="V291" t="str">
            <v>+</v>
          </cell>
          <cell r="X291">
            <v>2100</v>
          </cell>
          <cell r="AB291">
            <v>0</v>
          </cell>
          <cell r="AC291">
            <v>2100</v>
          </cell>
          <cell r="AD291" t="str">
            <v>1 ств 2373
2 ств 2737
3 ств 2737</v>
          </cell>
          <cell r="AF291">
            <v>43242</v>
          </cell>
          <cell r="AG291">
            <v>0</v>
          </cell>
        </row>
        <row r="292">
          <cell r="B292">
            <v>1365</v>
          </cell>
          <cell r="C292" t="str">
            <v>К № 26</v>
          </cell>
          <cell r="D292" t="str">
            <v>К-21</v>
          </cell>
          <cell r="E292" t="str">
            <v>Газлифт</v>
          </cell>
          <cell r="F292">
            <v>421</v>
          </cell>
          <cell r="G292" t="str">
            <v>ГП</v>
          </cell>
          <cell r="H292">
            <v>842</v>
          </cell>
          <cell r="I292" t="str">
            <v>ГП</v>
          </cell>
          <cell r="J292">
            <v>1216</v>
          </cell>
          <cell r="K292" t="str">
            <v>ГК81/1</v>
          </cell>
          <cell r="L292">
            <v>1590</v>
          </cell>
          <cell r="M292" t="str">
            <v>ГК75/2</v>
          </cell>
          <cell r="N292">
            <v>1790</v>
          </cell>
          <cell r="O292" t="str">
            <v>ЦКсОК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1800</v>
          </cell>
          <cell r="U292" t="str">
            <v>закрыт+</v>
          </cell>
          <cell r="V292" t="str">
            <v>+</v>
          </cell>
          <cell r="X292">
            <v>2350</v>
          </cell>
          <cell r="AB292">
            <v>0</v>
          </cell>
          <cell r="AC292">
            <v>2350</v>
          </cell>
          <cell r="AD292">
            <v>3091</v>
          </cell>
          <cell r="AF292">
            <v>43058</v>
          </cell>
          <cell r="AG292">
            <v>0</v>
          </cell>
        </row>
        <row r="293">
          <cell r="B293" t="str">
            <v>1145-2</v>
          </cell>
          <cell r="C293" t="str">
            <v>К № 11</v>
          </cell>
          <cell r="D293" t="str">
            <v>К-3</v>
          </cell>
          <cell r="E293" t="str">
            <v>Фонтан</v>
          </cell>
          <cell r="F293">
            <v>600</v>
          </cell>
          <cell r="G293">
            <v>0</v>
          </cell>
          <cell r="H293">
            <v>1200</v>
          </cell>
          <cell r="I293">
            <v>0</v>
          </cell>
          <cell r="J293">
            <v>1740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1750</v>
          </cell>
          <cell r="U293">
            <v>0</v>
          </cell>
          <cell r="V293" t="str">
            <v>-</v>
          </cell>
          <cell r="X293">
            <v>2030</v>
          </cell>
          <cell r="Z293">
            <v>2030</v>
          </cell>
          <cell r="AB293">
            <v>0</v>
          </cell>
          <cell r="AC293">
            <v>2030</v>
          </cell>
          <cell r="AD293">
            <v>2433</v>
          </cell>
          <cell r="AF293" t="str">
            <v>-</v>
          </cell>
          <cell r="AG293">
            <v>0</v>
          </cell>
        </row>
        <row r="294">
          <cell r="B294">
            <v>3220</v>
          </cell>
          <cell r="C294" t="str">
            <v>К № 21</v>
          </cell>
          <cell r="D294" t="str">
            <v>К-21</v>
          </cell>
          <cell r="E294" t="str">
            <v>Газлифт</v>
          </cell>
          <cell r="F294">
            <v>315</v>
          </cell>
          <cell r="G294" t="str">
            <v>ГК83/1</v>
          </cell>
          <cell r="H294">
            <v>590</v>
          </cell>
          <cell r="I294" t="str">
            <v>ГК84/1</v>
          </cell>
          <cell r="J294">
            <v>890</v>
          </cell>
          <cell r="K294" t="str">
            <v>ГК85/1,5</v>
          </cell>
          <cell r="L294">
            <v>1185</v>
          </cell>
          <cell r="M294" t="str">
            <v>ГК87/2</v>
          </cell>
          <cell r="N294">
            <v>1460</v>
          </cell>
          <cell r="O294" t="str">
            <v>ЦКсОК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1740</v>
          </cell>
          <cell r="U294" t="str">
            <v>закр</v>
          </cell>
          <cell r="V294" t="str">
            <v>+</v>
          </cell>
          <cell r="X294">
            <v>2200</v>
          </cell>
          <cell r="AB294">
            <v>0</v>
          </cell>
          <cell r="AC294">
            <v>2200</v>
          </cell>
          <cell r="AD294">
            <v>2810</v>
          </cell>
          <cell r="AF294">
            <v>42905</v>
          </cell>
          <cell r="AG294">
            <v>0</v>
          </cell>
        </row>
        <row r="295">
          <cell r="B295">
            <v>3221</v>
          </cell>
          <cell r="C295" t="str">
            <v>К № 21</v>
          </cell>
          <cell r="D295" t="str">
            <v>К-21</v>
          </cell>
          <cell r="E295" t="str">
            <v>Газлифт</v>
          </cell>
          <cell r="F295">
            <v>600</v>
          </cell>
          <cell r="G295" t="str">
            <v>ГК 83/4</v>
          </cell>
          <cell r="H295">
            <v>1060</v>
          </cell>
          <cell r="I295" t="str">
            <v>ГК 85/4</v>
          </cell>
          <cell r="J295">
            <v>1430</v>
          </cell>
          <cell r="K295" t="str">
            <v>ГК 81/4</v>
          </cell>
          <cell r="L295">
            <v>1770</v>
          </cell>
          <cell r="M295" t="str">
            <v>ЦКсОК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1780</v>
          </cell>
          <cell r="U295" t="str">
            <v>закрыт+</v>
          </cell>
          <cell r="V295" t="str">
            <v>+</v>
          </cell>
          <cell r="X295">
            <v>2040</v>
          </cell>
          <cell r="AB295">
            <v>0</v>
          </cell>
          <cell r="AC295">
            <v>2040</v>
          </cell>
          <cell r="AD295">
            <v>2755</v>
          </cell>
          <cell r="AF295">
            <v>43305</v>
          </cell>
          <cell r="AG295">
            <v>0</v>
          </cell>
        </row>
        <row r="296">
          <cell r="B296">
            <v>1092</v>
          </cell>
          <cell r="C296" t="str">
            <v>К № 23</v>
          </cell>
          <cell r="D296" t="str">
            <v>К-23</v>
          </cell>
          <cell r="E296" t="str">
            <v>Газлифт</v>
          </cell>
          <cell r="F296">
            <v>580</v>
          </cell>
          <cell r="G296" t="str">
            <v>ГК 85/3</v>
          </cell>
          <cell r="H296">
            <v>1080</v>
          </cell>
          <cell r="I296" t="str">
            <v>ГК 87/3</v>
          </cell>
          <cell r="J296">
            <v>1470</v>
          </cell>
          <cell r="K296" t="str">
            <v>ГК 88/3</v>
          </cell>
          <cell r="L296">
            <v>1810</v>
          </cell>
          <cell r="M296" t="str">
            <v>ЦКсОК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1820</v>
          </cell>
          <cell r="U296" t="str">
            <v>закрыт</v>
          </cell>
          <cell r="V296" t="str">
            <v>+</v>
          </cell>
          <cell r="X296">
            <v>2090</v>
          </cell>
          <cell r="AB296">
            <v>0</v>
          </cell>
          <cell r="AC296">
            <v>2090</v>
          </cell>
          <cell r="AD296">
            <v>3181</v>
          </cell>
          <cell r="AF296">
            <v>43656</v>
          </cell>
        </row>
        <row r="297">
          <cell r="B297" t="str">
            <v>1092-2</v>
          </cell>
          <cell r="C297" t="str">
            <v>К № 23</v>
          </cell>
          <cell r="D297" t="str">
            <v>К-23</v>
          </cell>
          <cell r="E297" t="str">
            <v>Газлифт</v>
          </cell>
          <cell r="F297">
            <v>600</v>
          </cell>
          <cell r="G297" t="str">
            <v>ГП</v>
          </cell>
          <cell r="H297">
            <v>1200</v>
          </cell>
          <cell r="I297" t="str">
            <v>ГК88(1,5)</v>
          </cell>
          <cell r="J297">
            <v>1780</v>
          </cell>
          <cell r="K297" t="str">
            <v>ГК 88/4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1790</v>
          </cell>
          <cell r="U297" t="str">
            <v>закр</v>
          </cell>
          <cell r="V297" t="str">
            <v>+</v>
          </cell>
          <cell r="X297">
            <v>1993</v>
          </cell>
          <cell r="AB297">
            <v>0</v>
          </cell>
          <cell r="AC297">
            <v>1993</v>
          </cell>
          <cell r="AD297">
            <v>2698</v>
          </cell>
          <cell r="AF297">
            <v>42441</v>
          </cell>
          <cell r="AG297">
            <v>0</v>
          </cell>
        </row>
        <row r="298">
          <cell r="B298" t="str">
            <v>1092-1</v>
          </cell>
          <cell r="C298" t="str">
            <v>К № 23</v>
          </cell>
          <cell r="D298" t="str">
            <v>К-23</v>
          </cell>
          <cell r="E298" t="str">
            <v>Газлифт</v>
          </cell>
          <cell r="F298">
            <v>573</v>
          </cell>
          <cell r="G298" t="str">
            <v>ГП</v>
          </cell>
          <cell r="H298">
            <v>1086</v>
          </cell>
          <cell r="I298" t="str">
            <v>ГК 79 1/8</v>
          </cell>
          <cell r="J298">
            <v>1516</v>
          </cell>
          <cell r="K298" t="str">
            <v>ГК 80 5/32</v>
          </cell>
          <cell r="L298">
            <v>1850</v>
          </cell>
          <cell r="M298" t="str">
            <v>ЦКсОК</v>
          </cell>
          <cell r="N298" t="str">
            <v>-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 t="str">
            <v>-</v>
          </cell>
          <cell r="U298" t="str">
            <v>-</v>
          </cell>
          <cell r="V298" t="str">
            <v>+</v>
          </cell>
          <cell r="X298">
            <v>1910</v>
          </cell>
          <cell r="AB298">
            <v>0</v>
          </cell>
          <cell r="AC298">
            <v>1910</v>
          </cell>
          <cell r="AD298" t="str">
            <v>1 ств 2905,
2 ств 3020</v>
          </cell>
          <cell r="AF298">
            <v>43911</v>
          </cell>
        </row>
        <row r="299">
          <cell r="B299">
            <v>3256</v>
          </cell>
          <cell r="C299" t="str">
            <v>К № 20</v>
          </cell>
          <cell r="D299" t="str">
            <v>П-Т</v>
          </cell>
          <cell r="E299" t="str">
            <v>Газлифт</v>
          </cell>
          <cell r="F299">
            <v>420</v>
          </cell>
          <cell r="G299" t="str">
            <v>ГП</v>
          </cell>
          <cell r="H299">
            <v>780</v>
          </cell>
          <cell r="I299" t="str">
            <v>ГК81/2</v>
          </cell>
          <cell r="J299">
            <v>1085</v>
          </cell>
          <cell r="K299" t="str">
            <v>ГК80/2</v>
          </cell>
          <cell r="L299">
            <v>1350</v>
          </cell>
          <cell r="M299" t="str">
            <v>ГК78/3</v>
          </cell>
          <cell r="N299">
            <v>1595</v>
          </cell>
          <cell r="O299" t="str">
            <v>ГК77/3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1800</v>
          </cell>
          <cell r="U299" t="str">
            <v>открыт+</v>
          </cell>
          <cell r="V299" t="str">
            <v>+</v>
          </cell>
          <cell r="X299">
            <v>2070</v>
          </cell>
          <cell r="AB299">
            <v>0</v>
          </cell>
          <cell r="AC299">
            <v>2070</v>
          </cell>
          <cell r="AD299">
            <v>2476</v>
          </cell>
          <cell r="AF299">
            <v>43736</v>
          </cell>
        </row>
        <row r="300">
          <cell r="B300">
            <v>1247</v>
          </cell>
          <cell r="C300" t="str">
            <v>К № 29</v>
          </cell>
          <cell r="D300" t="str">
            <v>К-29</v>
          </cell>
          <cell r="E300" t="str">
            <v>Газлифт</v>
          </cell>
          <cell r="F300">
            <v>400</v>
          </cell>
          <cell r="G300" t="str">
            <v>ГП</v>
          </cell>
          <cell r="H300">
            <v>780</v>
          </cell>
          <cell r="I300" t="str">
            <v>ГП</v>
          </cell>
          <cell r="J300">
            <v>1130</v>
          </cell>
          <cell r="K300" t="str">
            <v>ГК 83/3</v>
          </cell>
          <cell r="L300">
            <v>1450</v>
          </cell>
          <cell r="M300" t="str">
            <v>ГК 83/3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1810</v>
          </cell>
          <cell r="U300" t="str">
            <v>открыт</v>
          </cell>
          <cell r="V300" t="str">
            <v>+</v>
          </cell>
          <cell r="X300">
            <v>2377</v>
          </cell>
          <cell r="AB300">
            <v>0</v>
          </cell>
          <cell r="AC300">
            <v>2377</v>
          </cell>
          <cell r="AD300" t="str">
            <v>1 ств 3052
2 ств 2700</v>
          </cell>
          <cell r="AF300">
            <v>43591</v>
          </cell>
        </row>
        <row r="301">
          <cell r="B301">
            <v>3246</v>
          </cell>
          <cell r="C301" t="str">
            <v>К № 31/1</v>
          </cell>
          <cell r="D301" t="str">
            <v>К-29</v>
          </cell>
          <cell r="E301" t="str">
            <v>Газлифт</v>
          </cell>
          <cell r="F301">
            <v>580</v>
          </cell>
          <cell r="G301" t="str">
            <v>ГП</v>
          </cell>
          <cell r="H301">
            <v>1030</v>
          </cell>
          <cell r="I301" t="str">
            <v>ГП</v>
          </cell>
          <cell r="J301">
            <v>1390</v>
          </cell>
          <cell r="K301" t="str">
            <v>ГК 78/ 5/32</v>
          </cell>
          <cell r="L301">
            <v>1700</v>
          </cell>
          <cell r="M301" t="str">
            <v>ЦКсОК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1730</v>
          </cell>
          <cell r="U301" t="str">
            <v>закр</v>
          </cell>
          <cell r="V301" t="str">
            <v>+</v>
          </cell>
          <cell r="X301">
            <v>2677</v>
          </cell>
          <cell r="AB301">
            <v>0</v>
          </cell>
          <cell r="AC301">
            <v>2677</v>
          </cell>
          <cell r="AD301">
            <v>3380</v>
          </cell>
          <cell r="AF301">
            <v>43896</v>
          </cell>
        </row>
        <row r="302">
          <cell r="B302" t="str">
            <v>1017-2</v>
          </cell>
          <cell r="C302" t="str">
            <v>К № 29</v>
          </cell>
          <cell r="D302" t="str">
            <v>К-29</v>
          </cell>
          <cell r="E302" t="str">
            <v>Газлифт</v>
          </cell>
          <cell r="F302">
            <v>600</v>
          </cell>
          <cell r="G302" t="str">
            <v>ГК80/3</v>
          </cell>
          <cell r="H302">
            <v>1200</v>
          </cell>
          <cell r="I302" t="str">
            <v>ГК82/3</v>
          </cell>
          <cell r="J302">
            <v>1865</v>
          </cell>
          <cell r="K302" t="str">
            <v>ЦКсОК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1875</v>
          </cell>
          <cell r="U302" t="str">
            <v>закрыт+</v>
          </cell>
          <cell r="V302" t="str">
            <v>+</v>
          </cell>
          <cell r="X302">
            <v>2200</v>
          </cell>
          <cell r="AB302">
            <v>0</v>
          </cell>
          <cell r="AC302">
            <v>2200</v>
          </cell>
          <cell r="AD302">
            <v>2969</v>
          </cell>
          <cell r="AF302">
            <v>43199</v>
          </cell>
          <cell r="AG302">
            <v>0</v>
          </cell>
        </row>
        <row r="303">
          <cell r="B303">
            <v>1449</v>
          </cell>
          <cell r="C303" t="str">
            <v>К № 98</v>
          </cell>
          <cell r="D303" t="str">
            <v>К-33</v>
          </cell>
          <cell r="E303" t="str">
            <v>УЭЦН</v>
          </cell>
          <cell r="F303">
            <v>300</v>
          </cell>
          <cell r="G303" t="str">
            <v>ГП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1710</v>
          </cell>
          <cell r="U303" t="str">
            <v>закрыт+</v>
          </cell>
          <cell r="V303" t="str">
            <v>+</v>
          </cell>
          <cell r="X303">
            <v>1720</v>
          </cell>
          <cell r="Z303">
            <v>1720</v>
          </cell>
          <cell r="AB303">
            <v>0</v>
          </cell>
          <cell r="AC303">
            <v>1720</v>
          </cell>
          <cell r="AD303">
            <v>2815</v>
          </cell>
          <cell r="AF303">
            <v>42989</v>
          </cell>
          <cell r="AG303">
            <v>0</v>
          </cell>
        </row>
        <row r="304">
          <cell r="B304" t="str">
            <v>1018-2</v>
          </cell>
          <cell r="C304" t="str">
            <v>К № 29</v>
          </cell>
          <cell r="D304" t="str">
            <v>К-29</v>
          </cell>
          <cell r="E304" t="str">
            <v>Газлифт</v>
          </cell>
          <cell r="F304">
            <v>600</v>
          </cell>
          <cell r="G304" t="str">
            <v>ГК 82 1/8</v>
          </cell>
          <cell r="H304">
            <v>1200</v>
          </cell>
          <cell r="I304" t="str">
            <v>ГК 77 1/8</v>
          </cell>
          <cell r="J304">
            <v>1500</v>
          </cell>
          <cell r="K304" t="str">
            <v>ГК 78 1/8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1900</v>
          </cell>
          <cell r="U304" t="str">
            <v>открыт</v>
          </cell>
          <cell r="V304" t="str">
            <v>+</v>
          </cell>
          <cell r="X304">
            <v>2280</v>
          </cell>
          <cell r="AB304">
            <v>0</v>
          </cell>
          <cell r="AC304">
            <v>2280</v>
          </cell>
          <cell r="AD304" t="str">
            <v>1 ств 3020 
2 ств 2872</v>
          </cell>
          <cell r="AF304">
            <v>43950</v>
          </cell>
        </row>
        <row r="305">
          <cell r="B305" t="str">
            <v>1028-2</v>
          </cell>
          <cell r="C305" t="str">
            <v>К № 29</v>
          </cell>
          <cell r="D305" t="str">
            <v>К-29</v>
          </cell>
          <cell r="E305" t="str">
            <v>Газлифт</v>
          </cell>
          <cell r="F305">
            <v>480</v>
          </cell>
          <cell r="G305" t="str">
            <v>ГП</v>
          </cell>
          <cell r="H305">
            <v>850</v>
          </cell>
          <cell r="I305" t="str">
            <v>ГП</v>
          </cell>
          <cell r="J305">
            <v>1160</v>
          </cell>
          <cell r="K305" t="str">
            <v>ГК 85 /1</v>
          </cell>
          <cell r="L305">
            <v>1360</v>
          </cell>
          <cell r="M305" t="str">
            <v>ГК 80/3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1830</v>
          </cell>
          <cell r="U305" t="str">
            <v>открыт+</v>
          </cell>
          <cell r="V305" t="str">
            <v>+</v>
          </cell>
          <cell r="X305">
            <v>2125</v>
          </cell>
          <cell r="AB305">
            <v>0</v>
          </cell>
          <cell r="AC305">
            <v>2125</v>
          </cell>
          <cell r="AD305">
            <v>2953</v>
          </cell>
          <cell r="AF305">
            <v>43709</v>
          </cell>
        </row>
        <row r="306">
          <cell r="B306">
            <v>1111</v>
          </cell>
          <cell r="C306" t="str">
            <v>К № 11</v>
          </cell>
          <cell r="D306" t="str">
            <v>К-3</v>
          </cell>
          <cell r="E306" t="str">
            <v>Газлифт</v>
          </cell>
          <cell r="F306">
            <v>440</v>
          </cell>
          <cell r="G306" t="str">
            <v>ГП</v>
          </cell>
          <cell r="H306">
            <v>790</v>
          </cell>
          <cell r="I306" t="str">
            <v>ГП</v>
          </cell>
          <cell r="J306">
            <v>1070</v>
          </cell>
          <cell r="K306" t="str">
            <v>ГП</v>
          </cell>
          <cell r="L306">
            <v>1300</v>
          </cell>
          <cell r="M306" t="str">
            <v>ГК 87/2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1670</v>
          </cell>
          <cell r="U306" t="str">
            <v>открыт</v>
          </cell>
          <cell r="V306" t="str">
            <v>+</v>
          </cell>
          <cell r="X306">
            <v>2020</v>
          </cell>
          <cell r="AB306">
            <v>0</v>
          </cell>
          <cell r="AC306">
            <v>2020</v>
          </cell>
          <cell r="AD306">
            <v>2870</v>
          </cell>
          <cell r="AF306">
            <v>43372</v>
          </cell>
        </row>
        <row r="307">
          <cell r="B307">
            <v>1151</v>
          </cell>
          <cell r="C307" t="str">
            <v>К № 11</v>
          </cell>
          <cell r="D307" t="str">
            <v>К-3</v>
          </cell>
          <cell r="E307" t="str">
            <v>Газлифт</v>
          </cell>
          <cell r="F307">
            <v>475</v>
          </cell>
          <cell r="G307" t="str">
            <v>ГП</v>
          </cell>
          <cell r="H307">
            <v>905</v>
          </cell>
          <cell r="I307" t="str">
            <v>ГК80/3</v>
          </cell>
          <cell r="J307">
            <v>1295</v>
          </cell>
          <cell r="K307" t="str">
            <v>ГК 75/3</v>
          </cell>
          <cell r="L307">
            <v>1615</v>
          </cell>
          <cell r="M307" t="str">
            <v>ГК 76/3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1790</v>
          </cell>
          <cell r="U307" t="str">
            <v>открыт</v>
          </cell>
          <cell r="V307" t="str">
            <v>+</v>
          </cell>
          <cell r="X307">
            <v>2000</v>
          </cell>
          <cell r="AB307">
            <v>0</v>
          </cell>
          <cell r="AC307">
            <v>2000</v>
          </cell>
          <cell r="AD307">
            <v>2930</v>
          </cell>
          <cell r="AF307">
            <v>43260</v>
          </cell>
          <cell r="AG307">
            <v>0</v>
          </cell>
        </row>
        <row r="308">
          <cell r="B308">
            <v>3299</v>
          </cell>
          <cell r="C308" t="str">
            <v>К № 11</v>
          </cell>
          <cell r="D308" t="str">
            <v>К-3</v>
          </cell>
          <cell r="E308" t="str">
            <v>Газлифт</v>
          </cell>
          <cell r="F308">
            <v>480</v>
          </cell>
          <cell r="G308" t="str">
            <v>ГП</v>
          </cell>
          <cell r="H308">
            <v>890</v>
          </cell>
          <cell r="I308" t="str">
            <v>ГП</v>
          </cell>
          <cell r="J308">
            <v>1290</v>
          </cell>
          <cell r="K308" t="str">
            <v>ГК 81 1/8</v>
          </cell>
          <cell r="L308">
            <v>1610</v>
          </cell>
          <cell r="M308" t="str">
            <v>ГК 81 5/32</v>
          </cell>
          <cell r="N308">
            <v>1880</v>
          </cell>
          <cell r="O308" t="str">
            <v>ЦКсОК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1890</v>
          </cell>
          <cell r="U308" t="str">
            <v>закр</v>
          </cell>
          <cell r="V308" t="str">
            <v>+</v>
          </cell>
          <cell r="X308">
            <v>2100</v>
          </cell>
          <cell r="AB308">
            <v>0</v>
          </cell>
          <cell r="AC308">
            <v>2100</v>
          </cell>
          <cell r="AD308">
            <v>3160</v>
          </cell>
          <cell r="AF308">
            <v>43907</v>
          </cell>
          <cell r="AG308">
            <v>0</v>
          </cell>
        </row>
        <row r="309">
          <cell r="B309" t="str">
            <v>1124-1</v>
          </cell>
          <cell r="C309" t="str">
            <v>К № 11</v>
          </cell>
          <cell r="D309" t="str">
            <v>К-3</v>
          </cell>
          <cell r="E309" t="str">
            <v>Газлифт</v>
          </cell>
          <cell r="F309">
            <v>480</v>
          </cell>
          <cell r="G309" t="str">
            <v>ГК79/3</v>
          </cell>
          <cell r="H309">
            <v>930</v>
          </cell>
          <cell r="I309" t="str">
            <v>ГК80/3</v>
          </cell>
          <cell r="J309">
            <v>1280</v>
          </cell>
          <cell r="K309" t="str">
            <v>ГК78/3</v>
          </cell>
          <cell r="L309">
            <v>1540</v>
          </cell>
          <cell r="M309" t="str">
            <v>ГК77/3</v>
          </cell>
          <cell r="N309">
            <v>1660</v>
          </cell>
          <cell r="O309" t="str">
            <v>ЦКсОК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1670</v>
          </cell>
          <cell r="U309" t="str">
            <v>закр</v>
          </cell>
          <cell r="V309" t="str">
            <v>+</v>
          </cell>
          <cell r="X309">
            <v>2130</v>
          </cell>
          <cell r="AB309">
            <v>0</v>
          </cell>
          <cell r="AC309">
            <v>2130</v>
          </cell>
          <cell r="AD309">
            <v>2841</v>
          </cell>
          <cell r="AF309">
            <v>43260</v>
          </cell>
          <cell r="AG309">
            <v>0</v>
          </cell>
        </row>
        <row r="310">
          <cell r="B310" t="str">
            <v>1124-2</v>
          </cell>
          <cell r="C310" t="str">
            <v>К № 11</v>
          </cell>
          <cell r="D310" t="str">
            <v>К-3</v>
          </cell>
          <cell r="E310" t="str">
            <v>Газлифт</v>
          </cell>
          <cell r="F310">
            <v>530</v>
          </cell>
          <cell r="G310" t="str">
            <v>ГП</v>
          </cell>
          <cell r="H310">
            <v>820</v>
          </cell>
          <cell r="I310" t="str">
            <v>ГП</v>
          </cell>
          <cell r="J310">
            <v>1080</v>
          </cell>
          <cell r="K310" t="str">
            <v>ГП</v>
          </cell>
          <cell r="L310">
            <v>1310</v>
          </cell>
          <cell r="M310" t="str">
            <v>ГК 90/3</v>
          </cell>
          <cell r="N310">
            <v>1520</v>
          </cell>
          <cell r="O310" t="str">
            <v>ГК 89/3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1700</v>
          </cell>
          <cell r="U310" t="str">
            <v>открыт</v>
          </cell>
          <cell r="V310" t="str">
            <v>+</v>
          </cell>
          <cell r="X310">
            <v>2120</v>
          </cell>
          <cell r="AB310">
            <v>0</v>
          </cell>
          <cell r="AC310">
            <v>2120</v>
          </cell>
          <cell r="AD310">
            <v>2970</v>
          </cell>
          <cell r="AF310">
            <v>43522</v>
          </cell>
        </row>
        <row r="311">
          <cell r="B311" t="str">
            <v>1145-1</v>
          </cell>
          <cell r="C311" t="str">
            <v>К № 11</v>
          </cell>
          <cell r="D311" t="str">
            <v>К-3</v>
          </cell>
          <cell r="E311" t="str">
            <v>Газлифт</v>
          </cell>
          <cell r="F311">
            <v>600</v>
          </cell>
          <cell r="G311" t="str">
            <v>ГК82/2</v>
          </cell>
          <cell r="H311">
            <v>1200</v>
          </cell>
          <cell r="I311" t="str">
            <v>ГК79/2</v>
          </cell>
          <cell r="J311">
            <v>1720</v>
          </cell>
          <cell r="K311" t="str">
            <v>ЦКсОК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1730</v>
          </cell>
          <cell r="U311" t="str">
            <v>закр</v>
          </cell>
          <cell r="V311" t="str">
            <v>+</v>
          </cell>
          <cell r="X311">
            <v>2070</v>
          </cell>
          <cell r="AB311">
            <v>0</v>
          </cell>
          <cell r="AC311">
            <v>2070</v>
          </cell>
          <cell r="AD311">
            <v>2665</v>
          </cell>
          <cell r="AF311">
            <v>43016</v>
          </cell>
          <cell r="AG311">
            <v>0</v>
          </cell>
        </row>
        <row r="312">
          <cell r="B312">
            <v>1244</v>
          </cell>
          <cell r="C312" t="str">
            <v>К № 30</v>
          </cell>
          <cell r="D312" t="str">
            <v>П-Т</v>
          </cell>
          <cell r="E312" t="str">
            <v>Газлифт</v>
          </cell>
          <cell r="F312">
            <v>550</v>
          </cell>
          <cell r="G312" t="str">
            <v>ГП</v>
          </cell>
          <cell r="H312">
            <v>1000</v>
          </cell>
          <cell r="I312" t="str">
            <v>ГП</v>
          </cell>
          <cell r="J312">
            <v>1350</v>
          </cell>
          <cell r="K312" t="str">
            <v>ГК 85/3</v>
          </cell>
          <cell r="L312">
            <v>1700</v>
          </cell>
          <cell r="M312" t="str">
            <v>ЦКсОК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1740</v>
          </cell>
          <cell r="U312" t="str">
            <v>закр</v>
          </cell>
          <cell r="V312" t="str">
            <v>+</v>
          </cell>
          <cell r="X312">
            <v>2140</v>
          </cell>
          <cell r="AB312">
            <v>0</v>
          </cell>
          <cell r="AC312">
            <v>2140</v>
          </cell>
          <cell r="AD312">
            <v>2990</v>
          </cell>
          <cell r="AF312">
            <v>43751</v>
          </cell>
        </row>
        <row r="313">
          <cell r="B313">
            <v>3244</v>
          </cell>
          <cell r="C313" t="str">
            <v>К № 40</v>
          </cell>
          <cell r="D313" t="str">
            <v>П-Т</v>
          </cell>
          <cell r="E313" t="str">
            <v>Фонтан</v>
          </cell>
          <cell r="F313">
            <v>440</v>
          </cell>
          <cell r="G313" t="str">
            <v>ГП</v>
          </cell>
          <cell r="H313">
            <v>800</v>
          </cell>
          <cell r="I313" t="str">
            <v>ГП</v>
          </cell>
          <cell r="J313">
            <v>1080</v>
          </cell>
          <cell r="K313" t="str">
            <v>ГП</v>
          </cell>
          <cell r="L313">
            <v>1320</v>
          </cell>
          <cell r="M313" t="str">
            <v>ГП</v>
          </cell>
          <cell r="N313">
            <v>1520</v>
          </cell>
          <cell r="O313" t="str">
            <v>ГК89/1,5</v>
          </cell>
          <cell r="P313">
            <v>1700</v>
          </cell>
          <cell r="Q313">
            <v>0</v>
          </cell>
          <cell r="R313">
            <v>0</v>
          </cell>
          <cell r="S313" t="str">
            <v>ЦКсОК</v>
          </cell>
          <cell r="T313">
            <v>1720</v>
          </cell>
          <cell r="U313" t="str">
            <v>закр</v>
          </cell>
          <cell r="V313" t="str">
            <v>+</v>
          </cell>
          <cell r="X313">
            <v>2600</v>
          </cell>
          <cell r="Z313">
            <v>2600</v>
          </cell>
          <cell r="AB313">
            <v>0</v>
          </cell>
          <cell r="AC313">
            <v>2600</v>
          </cell>
          <cell r="AD313">
            <v>3174</v>
          </cell>
          <cell r="AF313">
            <v>42741</v>
          </cell>
          <cell r="AG313">
            <v>0</v>
          </cell>
        </row>
        <row r="314">
          <cell r="B314" t="str">
            <v>1395-1</v>
          </cell>
          <cell r="C314" t="str">
            <v>К № 40-1</v>
          </cell>
          <cell r="D314" t="str">
            <v>П-Т</v>
          </cell>
          <cell r="E314" t="str">
            <v>ПГ</v>
          </cell>
          <cell r="F314">
            <v>1300</v>
          </cell>
          <cell r="G314" t="str">
            <v>ГП</v>
          </cell>
          <cell r="H314">
            <v>1790</v>
          </cell>
          <cell r="I314" t="str">
            <v>ГП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1800</v>
          </cell>
          <cell r="U314" t="str">
            <v>П.Н. 2,31"</v>
          </cell>
          <cell r="V314" t="str">
            <v>+</v>
          </cell>
          <cell r="X314">
            <v>1923</v>
          </cell>
          <cell r="AC314">
            <v>1923</v>
          </cell>
          <cell r="AD314">
            <v>2040</v>
          </cell>
          <cell r="AF314">
            <v>43228</v>
          </cell>
          <cell r="AG314">
            <v>0</v>
          </cell>
        </row>
        <row r="315">
          <cell r="B315">
            <v>3239</v>
          </cell>
          <cell r="C315" t="str">
            <v>К № 30</v>
          </cell>
          <cell r="D315" t="str">
            <v>П-Т</v>
          </cell>
          <cell r="E315" t="str">
            <v>Газлифт</v>
          </cell>
          <cell r="F315">
            <v>325</v>
          </cell>
          <cell r="G315" t="str">
            <v>ГП</v>
          </cell>
          <cell r="H315">
            <v>630</v>
          </cell>
          <cell r="I315" t="str">
            <v>ГП</v>
          </cell>
          <cell r="J315">
            <v>900</v>
          </cell>
          <cell r="K315" t="str">
            <v>ГП</v>
          </cell>
          <cell r="L315">
            <v>1150</v>
          </cell>
          <cell r="M315" t="str">
            <v>ГК77(1)</v>
          </cell>
          <cell r="N315">
            <v>1360</v>
          </cell>
          <cell r="O315" t="str">
            <v>ЦКсОК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1550</v>
          </cell>
          <cell r="U315" t="str">
            <v>открыт?</v>
          </cell>
          <cell r="V315" t="str">
            <v>+</v>
          </cell>
          <cell r="X315">
            <v>1935</v>
          </cell>
          <cell r="AB315">
            <v>0</v>
          </cell>
          <cell r="AC315">
            <v>1935</v>
          </cell>
          <cell r="AD315">
            <v>2800</v>
          </cell>
          <cell r="AF315">
            <v>42736</v>
          </cell>
          <cell r="AG315">
            <v>0</v>
          </cell>
        </row>
        <row r="316">
          <cell r="B316">
            <v>3241</v>
          </cell>
          <cell r="C316" t="str">
            <v>К № 33</v>
          </cell>
          <cell r="D316" t="str">
            <v>К-33</v>
          </cell>
          <cell r="E316" t="str">
            <v>Газлифт</v>
          </cell>
          <cell r="F316">
            <v>550</v>
          </cell>
          <cell r="G316" t="str">
            <v>ГК 86/3</v>
          </cell>
          <cell r="H316">
            <v>1010</v>
          </cell>
          <cell r="I316" t="str">
            <v>ГК 87/3</v>
          </cell>
          <cell r="J316">
            <v>1460</v>
          </cell>
          <cell r="K316" t="str">
            <v>ГК 87/4</v>
          </cell>
          <cell r="L316">
            <v>1820</v>
          </cell>
          <cell r="M316" t="str">
            <v>ГК 88/4</v>
          </cell>
          <cell r="N316">
            <v>2020</v>
          </cell>
          <cell r="O316" t="str">
            <v>ЦКсОК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2030</v>
          </cell>
          <cell r="U316" t="str">
            <v>закрыт</v>
          </cell>
          <cell r="V316" t="str">
            <v>+</v>
          </cell>
          <cell r="X316">
            <v>2282</v>
          </cell>
          <cell r="AB316">
            <v>0</v>
          </cell>
          <cell r="AC316">
            <v>2282</v>
          </cell>
          <cell r="AD316">
            <v>2961</v>
          </cell>
          <cell r="AF316">
            <v>43511</v>
          </cell>
        </row>
        <row r="317">
          <cell r="B317" t="str">
            <v>1111-1</v>
          </cell>
          <cell r="C317" t="str">
            <v>К № 33</v>
          </cell>
          <cell r="D317" t="str">
            <v>К-33</v>
          </cell>
          <cell r="E317" t="str">
            <v>Газлифт</v>
          </cell>
          <cell r="F317">
            <v>600</v>
          </cell>
          <cell r="G317" t="str">
            <v>ГП</v>
          </cell>
          <cell r="H317">
            <v>1200</v>
          </cell>
          <cell r="I317" t="str">
            <v>ГК85(1,5)</v>
          </cell>
          <cell r="J317">
            <v>1810</v>
          </cell>
          <cell r="K317" t="str">
            <v>ЦКсОК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1820</v>
          </cell>
          <cell r="U317" t="str">
            <v>закр</v>
          </cell>
          <cell r="V317" t="str">
            <v>+</v>
          </cell>
          <cell r="X317">
            <v>2260</v>
          </cell>
          <cell r="AB317">
            <v>0</v>
          </cell>
          <cell r="AC317">
            <v>2260</v>
          </cell>
          <cell r="AD317">
            <v>2893</v>
          </cell>
          <cell r="AF317">
            <v>42494</v>
          </cell>
          <cell r="AG317">
            <v>0</v>
          </cell>
        </row>
        <row r="318">
          <cell r="B318">
            <v>3322</v>
          </cell>
          <cell r="C318" t="str">
            <v>К № 41</v>
          </cell>
          <cell r="D318" t="str">
            <v>П-Т</v>
          </cell>
          <cell r="E318" t="str">
            <v>УЭЦН</v>
          </cell>
          <cell r="F318">
            <v>300</v>
          </cell>
          <cell r="G318" t="str">
            <v>ЦКсОК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>+</v>
          </cell>
          <cell r="X318">
            <v>1760</v>
          </cell>
          <cell r="Z318">
            <v>1760</v>
          </cell>
          <cell r="AB318">
            <v>0</v>
          </cell>
          <cell r="AC318">
            <v>1760</v>
          </cell>
          <cell r="AD318">
            <v>2700</v>
          </cell>
          <cell r="AF318" t="str">
            <v>-</v>
          </cell>
          <cell r="AG318">
            <v>0</v>
          </cell>
        </row>
        <row r="319">
          <cell r="B319">
            <v>3321</v>
          </cell>
          <cell r="C319" t="str">
            <v>К № 41</v>
          </cell>
          <cell r="D319" t="str">
            <v>П-Т</v>
          </cell>
          <cell r="E319" t="str">
            <v>УЭЦН</v>
          </cell>
          <cell r="F319">
            <v>300</v>
          </cell>
          <cell r="G319" t="str">
            <v>ГП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1695</v>
          </cell>
          <cell r="U319" t="str">
            <v>закрыт</v>
          </cell>
          <cell r="V319" t="str">
            <v>+</v>
          </cell>
          <cell r="X319">
            <v>1718</v>
          </cell>
          <cell r="Z319">
            <v>1718</v>
          </cell>
          <cell r="AB319">
            <v>0</v>
          </cell>
          <cell r="AC319">
            <v>1718</v>
          </cell>
          <cell r="AD319">
            <v>2716</v>
          </cell>
          <cell r="AF319" t="str">
            <v>-</v>
          </cell>
          <cell r="AG319">
            <v>0</v>
          </cell>
        </row>
        <row r="320">
          <cell r="B320">
            <v>1323</v>
          </cell>
          <cell r="C320" t="str">
            <v>К № 41</v>
          </cell>
          <cell r="D320" t="str">
            <v>П-Т</v>
          </cell>
          <cell r="E320" t="str">
            <v>УЭЦН</v>
          </cell>
          <cell r="F320">
            <v>300</v>
          </cell>
          <cell r="G320" t="str">
            <v>ГП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1690</v>
          </cell>
          <cell r="U320" t="str">
            <v>закрыт</v>
          </cell>
          <cell r="V320" t="str">
            <v>+</v>
          </cell>
          <cell r="X320">
            <v>1700</v>
          </cell>
          <cell r="Z320">
            <v>1700</v>
          </cell>
          <cell r="AB320">
            <v>0</v>
          </cell>
          <cell r="AC320">
            <v>1700</v>
          </cell>
          <cell r="AD320">
            <v>2700</v>
          </cell>
          <cell r="AF320">
            <v>42993</v>
          </cell>
          <cell r="AG320">
            <v>0</v>
          </cell>
        </row>
        <row r="321">
          <cell r="B321" t="str">
            <v>1111-2</v>
          </cell>
          <cell r="C321" t="str">
            <v>К № 33</v>
          </cell>
          <cell r="D321" t="str">
            <v>К-33</v>
          </cell>
          <cell r="E321" t="str">
            <v>Газлифт</v>
          </cell>
          <cell r="F321">
            <v>570</v>
          </cell>
          <cell r="G321" t="str">
            <v>ГК 78/3</v>
          </cell>
          <cell r="H321">
            <v>1000</v>
          </cell>
          <cell r="I321" t="str">
            <v>ГК 79/3</v>
          </cell>
          <cell r="J321">
            <v>1395</v>
          </cell>
          <cell r="K321" t="str">
            <v>ГК 80/3</v>
          </cell>
          <cell r="L321">
            <v>1740</v>
          </cell>
          <cell r="M321" t="str">
            <v>ГК 80/4</v>
          </cell>
          <cell r="N321">
            <v>1970</v>
          </cell>
          <cell r="O321" t="str">
            <v>ЦКсОК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 t="str">
            <v>-</v>
          </cell>
          <cell r="U321">
            <v>0</v>
          </cell>
          <cell r="V321" t="str">
            <v>+</v>
          </cell>
          <cell r="X321">
            <v>2270</v>
          </cell>
          <cell r="AB321">
            <v>0</v>
          </cell>
          <cell r="AC321">
            <v>2270</v>
          </cell>
          <cell r="AD321">
            <v>2839</v>
          </cell>
          <cell r="AF321">
            <v>43742</v>
          </cell>
        </row>
        <row r="322">
          <cell r="B322" t="str">
            <v>1112-1</v>
          </cell>
          <cell r="C322" t="str">
            <v>Кс № 1112</v>
          </cell>
          <cell r="D322" t="str">
            <v>К-33</v>
          </cell>
          <cell r="E322" t="str">
            <v>Газлифт</v>
          </cell>
          <cell r="F322">
            <v>560</v>
          </cell>
          <cell r="G322" t="str">
            <v>ГК 76 3/16</v>
          </cell>
          <cell r="H322">
            <v>1047</v>
          </cell>
          <cell r="I322" t="str">
            <v>ГК 77 3/16</v>
          </cell>
          <cell r="J322">
            <v>1442</v>
          </cell>
          <cell r="K322" t="str">
            <v>ЦКсОК</v>
          </cell>
          <cell r="L322">
            <v>1560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 t="str">
            <v>-</v>
          </cell>
          <cell r="X322">
            <v>1950</v>
          </cell>
          <cell r="AB322">
            <v>1762</v>
          </cell>
          <cell r="AC322">
            <v>1950</v>
          </cell>
          <cell r="AD322">
            <v>2607.5</v>
          </cell>
          <cell r="AF322">
            <v>43823</v>
          </cell>
        </row>
        <row r="323">
          <cell r="B323" t="str">
            <v>1112-2</v>
          </cell>
          <cell r="C323" t="str">
            <v>Кс № 1112</v>
          </cell>
          <cell r="D323" t="str">
            <v>К-33</v>
          </cell>
          <cell r="E323" t="str">
            <v>Газлифт</v>
          </cell>
          <cell r="F323">
            <v>604</v>
          </cell>
          <cell r="G323" t="str">
            <v>ГП</v>
          </cell>
          <cell r="H323">
            <v>1203</v>
          </cell>
          <cell r="I323" t="str">
            <v>ГК83/1,5</v>
          </cell>
          <cell r="J323">
            <v>1773</v>
          </cell>
          <cell r="K323" t="str">
            <v>ЦКсОК/3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1783</v>
          </cell>
          <cell r="U323" t="str">
            <v>закрыт</v>
          </cell>
          <cell r="V323" t="str">
            <v>+</v>
          </cell>
          <cell r="X323">
            <v>1950</v>
          </cell>
          <cell r="AB323">
            <v>0</v>
          </cell>
          <cell r="AC323">
            <v>1950</v>
          </cell>
          <cell r="AD323">
            <v>2500</v>
          </cell>
          <cell r="AF323">
            <v>42942</v>
          </cell>
          <cell r="AG323">
            <v>0</v>
          </cell>
        </row>
        <row r="324">
          <cell r="B324">
            <v>1441</v>
          </cell>
          <cell r="C324" t="str">
            <v>К № 98</v>
          </cell>
          <cell r="D324" t="str">
            <v>К-33</v>
          </cell>
          <cell r="E324" t="str">
            <v>Газлифт</v>
          </cell>
          <cell r="F324">
            <v>550</v>
          </cell>
          <cell r="G324" t="str">
            <v>ГП</v>
          </cell>
          <cell r="H324">
            <v>990</v>
          </cell>
          <cell r="I324" t="str">
            <v>ГК83/3</v>
          </cell>
          <cell r="J324">
            <v>1340</v>
          </cell>
          <cell r="K324" t="str">
            <v>ГК82/3</v>
          </cell>
          <cell r="L324">
            <v>1630</v>
          </cell>
          <cell r="M324" t="str">
            <v>ГК79/3</v>
          </cell>
          <cell r="N324">
            <v>1860</v>
          </cell>
          <cell r="O324" t="str">
            <v>ЦКсОК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1870</v>
          </cell>
          <cell r="U324" t="str">
            <v>закрыт</v>
          </cell>
          <cell r="V324" t="str">
            <v>+</v>
          </cell>
          <cell r="X324">
            <v>2340</v>
          </cell>
          <cell r="AB324">
            <v>0</v>
          </cell>
          <cell r="AC324">
            <v>2340</v>
          </cell>
          <cell r="AD324">
            <v>2965</v>
          </cell>
          <cell r="AF324">
            <v>43160</v>
          </cell>
          <cell r="AG324">
            <v>0</v>
          </cell>
        </row>
        <row r="325">
          <cell r="B325">
            <v>1298</v>
          </cell>
          <cell r="C325" t="str">
            <v>К № 35</v>
          </cell>
          <cell r="D325" t="str">
            <v>К-35</v>
          </cell>
          <cell r="E325" t="str">
            <v>Газлифт</v>
          </cell>
          <cell r="F325">
            <v>500</v>
          </cell>
          <cell r="G325" t="str">
            <v>ГП</v>
          </cell>
          <cell r="H325">
            <v>900</v>
          </cell>
          <cell r="I325" t="str">
            <v>ГП</v>
          </cell>
          <cell r="J325">
            <v>1220</v>
          </cell>
          <cell r="K325" t="str">
            <v>ГП</v>
          </cell>
          <cell r="L325">
            <v>1480</v>
          </cell>
          <cell r="M325" t="str">
            <v>ГК84/1,5</v>
          </cell>
          <cell r="N325">
            <v>1730</v>
          </cell>
          <cell r="O325" t="str">
            <v>ЦКсОК/5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1770</v>
          </cell>
          <cell r="U325" t="str">
            <v>закр</v>
          </cell>
          <cell r="V325" t="str">
            <v>+</v>
          </cell>
          <cell r="X325">
            <v>2090</v>
          </cell>
          <cell r="AB325">
            <v>0</v>
          </cell>
          <cell r="AC325">
            <v>2090</v>
          </cell>
          <cell r="AD325">
            <v>2678</v>
          </cell>
          <cell r="AF325">
            <v>43010</v>
          </cell>
          <cell r="AG325">
            <v>0</v>
          </cell>
        </row>
        <row r="326">
          <cell r="B326">
            <v>3294</v>
          </cell>
          <cell r="C326" t="str">
            <v>К № 35</v>
          </cell>
          <cell r="D326" t="str">
            <v>К-35</v>
          </cell>
          <cell r="E326" t="str">
            <v>Газлифт</v>
          </cell>
          <cell r="F326">
            <v>480</v>
          </cell>
          <cell r="G326" t="str">
            <v>ГП</v>
          </cell>
          <cell r="H326">
            <v>860</v>
          </cell>
          <cell r="I326" t="str">
            <v>ГК 74 1/8</v>
          </cell>
          <cell r="J326">
            <v>1170</v>
          </cell>
          <cell r="K326" t="str">
            <v>ГК 75 1/8</v>
          </cell>
          <cell r="L326">
            <v>1420</v>
          </cell>
          <cell r="M326" t="str">
            <v>ГК 74 5/32</v>
          </cell>
          <cell r="N326">
            <v>1680</v>
          </cell>
          <cell r="O326" t="str">
            <v>ЦКсОК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 t="str">
            <v>-</v>
          </cell>
          <cell r="U326" t="str">
            <v>-</v>
          </cell>
          <cell r="V326" t="str">
            <v>+</v>
          </cell>
          <cell r="X326">
            <v>2370</v>
          </cell>
          <cell r="AB326">
            <v>0</v>
          </cell>
          <cell r="AC326">
            <v>2370</v>
          </cell>
          <cell r="AD326">
            <v>2944</v>
          </cell>
          <cell r="AF326">
            <v>43787</v>
          </cell>
        </row>
        <row r="327">
          <cell r="B327">
            <v>1415</v>
          </cell>
          <cell r="C327" t="str">
            <v>К № 53</v>
          </cell>
          <cell r="D327" t="str">
            <v>П-Т</v>
          </cell>
          <cell r="E327" t="str">
            <v>Фонтан</v>
          </cell>
          <cell r="F327">
            <v>560</v>
          </cell>
          <cell r="G327" t="str">
            <v>ГП</v>
          </cell>
          <cell r="H327">
            <v>1020</v>
          </cell>
          <cell r="I327" t="str">
            <v>ГК87/3</v>
          </cell>
          <cell r="J327">
            <v>1390</v>
          </cell>
          <cell r="K327" t="str">
            <v>ГК70/3</v>
          </cell>
          <cell r="L327">
            <v>1700</v>
          </cell>
          <cell r="M327" t="str">
            <v>извлечен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1760</v>
          </cell>
          <cell r="U327" t="str">
            <v>открыт+</v>
          </cell>
          <cell r="V327" t="str">
            <v>+</v>
          </cell>
          <cell r="X327">
            <v>1790</v>
          </cell>
          <cell r="Z327">
            <v>1790</v>
          </cell>
          <cell r="AB327">
            <v>0</v>
          </cell>
          <cell r="AC327">
            <v>1790</v>
          </cell>
          <cell r="AD327">
            <v>2785</v>
          </cell>
          <cell r="AF327">
            <v>43184</v>
          </cell>
          <cell r="AG327">
            <v>0</v>
          </cell>
        </row>
        <row r="328">
          <cell r="B328">
            <v>3297</v>
          </cell>
          <cell r="C328" t="str">
            <v>К № 35</v>
          </cell>
          <cell r="D328" t="str">
            <v>К-35</v>
          </cell>
          <cell r="E328" t="str">
            <v>Газлифт</v>
          </cell>
          <cell r="F328">
            <v>370</v>
          </cell>
          <cell r="G328" t="str">
            <v>ГП</v>
          </cell>
          <cell r="H328">
            <v>680</v>
          </cell>
          <cell r="I328" t="str">
            <v>ГП</v>
          </cell>
          <cell r="J328">
            <v>950</v>
          </cell>
          <cell r="K328" t="str">
            <v>ГП</v>
          </cell>
          <cell r="L328">
            <v>1180</v>
          </cell>
          <cell r="M328" t="str">
            <v>ГК80/2</v>
          </cell>
          <cell r="N328">
            <v>1350</v>
          </cell>
          <cell r="O328" t="str">
            <v>ГК78/2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1835</v>
          </cell>
          <cell r="U328" t="str">
            <v>открыт+</v>
          </cell>
          <cell r="V328" t="str">
            <v>+</v>
          </cell>
          <cell r="X328">
            <v>2310</v>
          </cell>
          <cell r="AB328">
            <v>0</v>
          </cell>
          <cell r="AC328">
            <v>2310</v>
          </cell>
          <cell r="AD328" t="str">
            <v>1 ств 2900
2 ств 2950</v>
          </cell>
          <cell r="AF328">
            <v>43600</v>
          </cell>
        </row>
        <row r="329">
          <cell r="B329">
            <v>3219</v>
          </cell>
          <cell r="C329" t="str">
            <v>К № 53</v>
          </cell>
          <cell r="D329" t="str">
            <v>П-Т</v>
          </cell>
          <cell r="E329" t="str">
            <v>ПГ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1737</v>
          </cell>
          <cell r="U329" t="str">
            <v>открыт</v>
          </cell>
          <cell r="V329" t="str">
            <v>+</v>
          </cell>
          <cell r="X329">
            <v>1955</v>
          </cell>
          <cell r="AC329">
            <v>1955</v>
          </cell>
          <cell r="AD329">
            <v>2031</v>
          </cell>
          <cell r="AF329">
            <v>43344</v>
          </cell>
          <cell r="AG329">
            <v>0</v>
          </cell>
        </row>
        <row r="330">
          <cell r="B330" t="str">
            <v>1029-2</v>
          </cell>
          <cell r="C330" t="str">
            <v>К № 35</v>
          </cell>
          <cell r="D330" t="str">
            <v>К-35</v>
          </cell>
          <cell r="E330" t="str">
            <v>Газлифт</v>
          </cell>
          <cell r="F330">
            <v>450</v>
          </cell>
          <cell r="G330" t="str">
            <v>ГП</v>
          </cell>
          <cell r="H330">
            <v>900</v>
          </cell>
          <cell r="I330" t="str">
            <v>ГП</v>
          </cell>
          <cell r="J330">
            <v>1350</v>
          </cell>
          <cell r="K330" t="str">
            <v>ГК79/1</v>
          </cell>
          <cell r="L330">
            <v>1790</v>
          </cell>
          <cell r="M330" t="str">
            <v>ЦКсОК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1800</v>
          </cell>
          <cell r="U330" t="str">
            <v>закр</v>
          </cell>
          <cell r="V330" t="str">
            <v>+</v>
          </cell>
          <cell r="X330">
            <v>2010</v>
          </cell>
          <cell r="AB330">
            <v>0</v>
          </cell>
          <cell r="AC330">
            <v>2010</v>
          </cell>
          <cell r="AD330">
            <v>2773</v>
          </cell>
          <cell r="AF330">
            <v>42912</v>
          </cell>
          <cell r="AG330">
            <v>0</v>
          </cell>
        </row>
        <row r="331">
          <cell r="B331" t="str">
            <v>1055-1</v>
          </cell>
          <cell r="C331" t="str">
            <v>К № 35</v>
          </cell>
          <cell r="D331" t="str">
            <v>К-35</v>
          </cell>
          <cell r="E331" t="str">
            <v>Газлифт</v>
          </cell>
          <cell r="F331">
            <v>600</v>
          </cell>
          <cell r="G331" t="str">
            <v>ГК 78/3</v>
          </cell>
          <cell r="H331">
            <v>1200</v>
          </cell>
          <cell r="I331" t="str">
            <v>ГК 78/3</v>
          </cell>
          <cell r="J331">
            <v>1780</v>
          </cell>
          <cell r="K331" t="str">
            <v>ЦКсОК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1790</v>
          </cell>
          <cell r="U331" t="str">
            <v>закр</v>
          </cell>
          <cell r="V331" t="str">
            <v>+</v>
          </cell>
          <cell r="X331">
            <v>2094.5</v>
          </cell>
          <cell r="AB331">
            <v>1797.2</v>
          </cell>
          <cell r="AC331">
            <v>2094.5</v>
          </cell>
          <cell r="AD331">
            <v>2749</v>
          </cell>
          <cell r="AF331">
            <v>43742</v>
          </cell>
        </row>
        <row r="332">
          <cell r="B332">
            <v>1293</v>
          </cell>
          <cell r="C332" t="str">
            <v>К № 36</v>
          </cell>
          <cell r="D332" t="str">
            <v>К-36</v>
          </cell>
          <cell r="E332" t="str">
            <v>Газлифт</v>
          </cell>
          <cell r="F332">
            <v>480</v>
          </cell>
          <cell r="G332" t="str">
            <v>ГК 77 1/8</v>
          </cell>
          <cell r="H332">
            <v>870</v>
          </cell>
          <cell r="I332" t="str">
            <v>ГК 77 1/8</v>
          </cell>
          <cell r="J332">
            <v>1180</v>
          </cell>
          <cell r="K332" t="str">
            <v>ГК 77 1/8</v>
          </cell>
          <cell r="L332">
            <v>1440</v>
          </cell>
          <cell r="M332" t="str">
            <v>ГК 78 1/8</v>
          </cell>
          <cell r="N332">
            <v>1740</v>
          </cell>
          <cell r="O332" t="str">
            <v>ЦКсОК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1760</v>
          </cell>
          <cell r="U332" t="str">
            <v>закрыт</v>
          </cell>
          <cell r="V332" t="str">
            <v>+</v>
          </cell>
          <cell r="X332">
            <v>2070</v>
          </cell>
          <cell r="AB332">
            <v>0</v>
          </cell>
          <cell r="AC332">
            <v>2070</v>
          </cell>
          <cell r="AD332">
            <v>2793</v>
          </cell>
          <cell r="AF332">
            <v>43844</v>
          </cell>
        </row>
        <row r="333">
          <cell r="B333">
            <v>1294</v>
          </cell>
          <cell r="C333" t="str">
            <v>К № 36</v>
          </cell>
          <cell r="D333" t="str">
            <v>К-36</v>
          </cell>
          <cell r="E333" t="str">
            <v>Газлифт</v>
          </cell>
          <cell r="F333">
            <v>490</v>
          </cell>
          <cell r="G333" t="str">
            <v>ГП</v>
          </cell>
          <cell r="H333">
            <v>890</v>
          </cell>
          <cell r="I333" t="str">
            <v>ГП</v>
          </cell>
          <cell r="J333">
            <v>1210</v>
          </cell>
          <cell r="K333" t="str">
            <v>ГК 76 1/8</v>
          </cell>
          <cell r="L333">
            <v>1470</v>
          </cell>
          <cell r="M333" t="str">
            <v>ГК 74 1/8</v>
          </cell>
          <cell r="N333">
            <v>1700</v>
          </cell>
          <cell r="O333" t="str">
            <v>ЦКсОК 1/4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1740</v>
          </cell>
          <cell r="U333" t="str">
            <v>закр</v>
          </cell>
          <cell r="V333" t="str">
            <v>+</v>
          </cell>
          <cell r="X333">
            <v>2150</v>
          </cell>
          <cell r="AB333">
            <v>0</v>
          </cell>
          <cell r="AC333">
            <v>2150</v>
          </cell>
          <cell r="AD333">
            <v>2800</v>
          </cell>
          <cell r="AF333">
            <v>43846</v>
          </cell>
        </row>
        <row r="334">
          <cell r="B334">
            <v>3293</v>
          </cell>
          <cell r="C334" t="str">
            <v>К № 36</v>
          </cell>
          <cell r="D334" t="str">
            <v>К-36</v>
          </cell>
          <cell r="E334" t="str">
            <v>Газлифт</v>
          </cell>
          <cell r="F334">
            <v>440</v>
          </cell>
          <cell r="G334" t="str">
            <v>ГП</v>
          </cell>
          <cell r="H334">
            <v>790</v>
          </cell>
          <cell r="I334" t="str">
            <v>ГП</v>
          </cell>
          <cell r="J334">
            <v>1100</v>
          </cell>
          <cell r="K334" t="str">
            <v>ГК 77 1/8</v>
          </cell>
          <cell r="L334">
            <v>1340</v>
          </cell>
          <cell r="M334" t="str">
            <v>ГК 77 1/8</v>
          </cell>
          <cell r="N334">
            <v>1520</v>
          </cell>
          <cell r="O334" t="str">
            <v>ГК 76 5/32</v>
          </cell>
          <cell r="P334">
            <v>1850</v>
          </cell>
          <cell r="Q334" t="str">
            <v>ЦКсОК</v>
          </cell>
          <cell r="R334">
            <v>0</v>
          </cell>
          <cell r="S334">
            <v>0</v>
          </cell>
          <cell r="T334">
            <v>1860</v>
          </cell>
          <cell r="U334" t="str">
            <v>закрыт</v>
          </cell>
          <cell r="V334" t="str">
            <v>+</v>
          </cell>
          <cell r="X334">
            <v>1825</v>
          </cell>
          <cell r="AB334">
            <v>0</v>
          </cell>
          <cell r="AC334">
            <v>1825</v>
          </cell>
          <cell r="AD334">
            <v>2830</v>
          </cell>
          <cell r="AF334">
            <v>43903</v>
          </cell>
        </row>
        <row r="335">
          <cell r="B335">
            <v>3500</v>
          </cell>
          <cell r="C335" t="str">
            <v>К № 40</v>
          </cell>
          <cell r="D335" t="str">
            <v>П-Т</v>
          </cell>
          <cell r="E335" t="str">
            <v>Газлифт</v>
          </cell>
          <cell r="F335">
            <v>600</v>
          </cell>
          <cell r="G335" t="str">
            <v>ГП</v>
          </cell>
          <cell r="H335">
            <v>1100</v>
          </cell>
          <cell r="I335" t="str">
            <v>ГП</v>
          </cell>
          <cell r="J335">
            <v>1470</v>
          </cell>
          <cell r="K335" t="str">
            <v>ГК 86 1,5</v>
          </cell>
          <cell r="L335">
            <v>1770</v>
          </cell>
          <cell r="M335" t="str">
            <v>ЦКсОК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1780</v>
          </cell>
          <cell r="U335" t="str">
            <v>открыт</v>
          </cell>
          <cell r="V335" t="str">
            <v>+</v>
          </cell>
          <cell r="X335">
            <v>2732.63</v>
          </cell>
          <cell r="AB335">
            <v>0</v>
          </cell>
          <cell r="AC335">
            <v>2732.63</v>
          </cell>
          <cell r="AD335">
            <v>2732.63</v>
          </cell>
          <cell r="AF335">
            <v>43006</v>
          </cell>
        </row>
        <row r="336">
          <cell r="B336">
            <v>1327</v>
          </cell>
          <cell r="C336" t="str">
            <v>К № 41</v>
          </cell>
          <cell r="D336" t="str">
            <v>П-Т</v>
          </cell>
          <cell r="E336" t="str">
            <v>Газлифт</v>
          </cell>
          <cell r="F336">
            <v>550</v>
          </cell>
          <cell r="G336" t="str">
            <v>ГК76/2</v>
          </cell>
          <cell r="H336">
            <v>930</v>
          </cell>
          <cell r="I336" t="str">
            <v>ГК77/2</v>
          </cell>
          <cell r="J336">
            <v>1250</v>
          </cell>
          <cell r="K336" t="str">
            <v>ГК77/3</v>
          </cell>
          <cell r="L336">
            <v>1470</v>
          </cell>
          <cell r="M336" t="str">
            <v>ГК78/4</v>
          </cell>
          <cell r="N336">
            <v>1650</v>
          </cell>
          <cell r="O336" t="str">
            <v>ГК78/4</v>
          </cell>
          <cell r="P336">
            <v>1800</v>
          </cell>
          <cell r="Q336" t="str">
            <v>ЦКсОК</v>
          </cell>
          <cell r="R336">
            <v>0</v>
          </cell>
          <cell r="S336">
            <v>0</v>
          </cell>
          <cell r="T336">
            <v>1920</v>
          </cell>
          <cell r="U336" t="str">
            <v>открыт</v>
          </cell>
          <cell r="V336" t="str">
            <v>+</v>
          </cell>
          <cell r="X336">
            <v>2250</v>
          </cell>
          <cell r="AB336">
            <v>0</v>
          </cell>
          <cell r="AC336">
            <v>2250</v>
          </cell>
          <cell r="AD336">
            <v>2935</v>
          </cell>
          <cell r="AF336">
            <v>43930</v>
          </cell>
        </row>
        <row r="337">
          <cell r="B337">
            <v>1326</v>
          </cell>
          <cell r="C337" t="str">
            <v>К № 41</v>
          </cell>
          <cell r="D337" t="str">
            <v>П-Т</v>
          </cell>
          <cell r="E337" t="str">
            <v>Газлифт</v>
          </cell>
          <cell r="F337">
            <v>500</v>
          </cell>
          <cell r="G337" t="str">
            <v>ГП</v>
          </cell>
          <cell r="H337">
            <v>880</v>
          </cell>
          <cell r="I337" t="str">
            <v>ГП</v>
          </cell>
          <cell r="J337">
            <v>1255</v>
          </cell>
          <cell r="K337" t="str">
            <v>ГК 74 1/8</v>
          </cell>
          <cell r="L337">
            <v>1550</v>
          </cell>
          <cell r="M337" t="str">
            <v>ГК 74 5/32</v>
          </cell>
          <cell r="N337">
            <v>1715</v>
          </cell>
          <cell r="O337" t="str">
            <v>ЦКсОК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1725</v>
          </cell>
          <cell r="U337" t="str">
            <v>закрыт</v>
          </cell>
          <cell r="V337" t="str">
            <v>+</v>
          </cell>
          <cell r="X337">
            <v>2210</v>
          </cell>
          <cell r="AB337">
            <v>0</v>
          </cell>
          <cell r="AC337">
            <v>2210</v>
          </cell>
          <cell r="AD337">
            <v>2900</v>
          </cell>
          <cell r="AF337">
            <v>43923</v>
          </cell>
          <cell r="AG337">
            <v>0</v>
          </cell>
        </row>
        <row r="338">
          <cell r="B338">
            <v>3316</v>
          </cell>
          <cell r="C338" t="str">
            <v>К № 44</v>
          </cell>
          <cell r="D338" t="str">
            <v>П-Т</v>
          </cell>
          <cell r="E338" t="str">
            <v>Газлифт</v>
          </cell>
          <cell r="F338">
            <v>580</v>
          </cell>
          <cell r="G338" t="str">
            <v>ГК 76 3/16</v>
          </cell>
          <cell r="H338">
            <v>1030</v>
          </cell>
          <cell r="I338" t="str">
            <v>ГК76 -3</v>
          </cell>
          <cell r="J338">
            <v>1375</v>
          </cell>
          <cell r="K338" t="str">
            <v>ГК 77/3</v>
          </cell>
          <cell r="L338">
            <v>1660</v>
          </cell>
          <cell r="M338" t="str">
            <v>ГК 78/4</v>
          </cell>
          <cell r="N338">
            <v>1880</v>
          </cell>
          <cell r="O338" t="str">
            <v>ЦКсОК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1890</v>
          </cell>
          <cell r="U338" t="str">
            <v>закрыт</v>
          </cell>
          <cell r="V338" t="str">
            <v>+</v>
          </cell>
          <cell r="X338">
            <v>1912</v>
          </cell>
          <cell r="AB338">
            <v>1902</v>
          </cell>
          <cell r="AC338">
            <v>1912</v>
          </cell>
          <cell r="AD338">
            <v>2762</v>
          </cell>
          <cell r="AF338">
            <v>43356</v>
          </cell>
        </row>
        <row r="339">
          <cell r="B339">
            <v>1535</v>
          </cell>
          <cell r="C339" t="str">
            <v>К № 112</v>
          </cell>
          <cell r="D339" t="str">
            <v>П-Т</v>
          </cell>
          <cell r="E339" t="str">
            <v>Газлифт</v>
          </cell>
          <cell r="F339">
            <v>570</v>
          </cell>
          <cell r="G339" t="str">
            <v>ГП</v>
          </cell>
          <cell r="H339">
            <v>965</v>
          </cell>
          <cell r="I339" t="str">
            <v>ГК 74/2</v>
          </cell>
          <cell r="J339">
            <v>1270</v>
          </cell>
          <cell r="K339" t="str">
            <v>ГК 74/3</v>
          </cell>
          <cell r="L339">
            <v>1515</v>
          </cell>
          <cell r="M339" t="str">
            <v>ГК 74/3</v>
          </cell>
          <cell r="N339">
            <v>1720</v>
          </cell>
          <cell r="O339" t="str">
            <v>ГК 73/3</v>
          </cell>
          <cell r="P339">
            <v>1900</v>
          </cell>
          <cell r="Q339" t="str">
            <v>ЦКсОК</v>
          </cell>
          <cell r="R339">
            <v>0</v>
          </cell>
          <cell r="S339">
            <v>0</v>
          </cell>
          <cell r="T339">
            <v>1935</v>
          </cell>
          <cell r="U339" t="str">
            <v>П.Н. 2,31"</v>
          </cell>
          <cell r="V339" t="str">
            <v>+</v>
          </cell>
          <cell r="X339">
            <v>1957</v>
          </cell>
          <cell r="AB339">
            <v>0</v>
          </cell>
          <cell r="AC339">
            <v>1957</v>
          </cell>
          <cell r="AD339">
            <v>2912.42</v>
          </cell>
          <cell r="AF339">
            <v>43888</v>
          </cell>
        </row>
        <row r="340">
          <cell r="B340">
            <v>1540</v>
          </cell>
          <cell r="C340" t="str">
            <v>К № 112</v>
          </cell>
          <cell r="D340" t="str">
            <v>П-Т</v>
          </cell>
          <cell r="E340" t="str">
            <v>Газлифт</v>
          </cell>
          <cell r="F340">
            <v>530</v>
          </cell>
          <cell r="G340" t="str">
            <v>ГП</v>
          </cell>
          <cell r="H340">
            <v>940</v>
          </cell>
          <cell r="I340">
            <v>0</v>
          </cell>
          <cell r="J340">
            <v>1305</v>
          </cell>
          <cell r="K340" t="str">
            <v>ГК 78/3</v>
          </cell>
          <cell r="L340">
            <v>1625</v>
          </cell>
          <cell r="M340" t="str">
            <v>ГК 78/3</v>
          </cell>
          <cell r="N340">
            <v>1960</v>
          </cell>
          <cell r="O340" t="str">
            <v>ЦКсОК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1970</v>
          </cell>
          <cell r="U340" t="str">
            <v>закрыт</v>
          </cell>
          <cell r="V340" t="str">
            <v>+</v>
          </cell>
          <cell r="X340">
            <v>1992</v>
          </cell>
          <cell r="AB340">
            <v>1982</v>
          </cell>
          <cell r="AC340">
            <v>1992</v>
          </cell>
          <cell r="AD340">
            <v>3252</v>
          </cell>
          <cell r="AF340">
            <v>43835</v>
          </cell>
        </row>
        <row r="341">
          <cell r="B341">
            <v>1261</v>
          </cell>
          <cell r="C341" t="str">
            <v>К № 52</v>
          </cell>
          <cell r="D341" t="str">
            <v>П-Т</v>
          </cell>
          <cell r="E341" t="str">
            <v>Газлифт</v>
          </cell>
          <cell r="F341">
            <v>380</v>
          </cell>
          <cell r="G341" t="str">
            <v>ГП</v>
          </cell>
          <cell r="H341">
            <v>730</v>
          </cell>
          <cell r="I341" t="str">
            <v>ГП</v>
          </cell>
          <cell r="J341">
            <v>1060</v>
          </cell>
          <cell r="K341" t="str">
            <v>ГП</v>
          </cell>
          <cell r="L341">
            <v>1360</v>
          </cell>
          <cell r="M341" t="str">
            <v>ГК80/1,5</v>
          </cell>
          <cell r="N341">
            <v>1600</v>
          </cell>
          <cell r="O341" t="str">
            <v>ЦКсОК/5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1800</v>
          </cell>
          <cell r="U341" t="str">
            <v>открыт</v>
          </cell>
          <cell r="V341" t="str">
            <v>+</v>
          </cell>
          <cell r="X341">
            <v>1890</v>
          </cell>
          <cell r="AB341">
            <v>0</v>
          </cell>
          <cell r="AC341">
            <v>1890</v>
          </cell>
          <cell r="AD341">
            <v>3002</v>
          </cell>
          <cell r="AF341">
            <v>42962</v>
          </cell>
          <cell r="AG341">
            <v>0</v>
          </cell>
        </row>
        <row r="342">
          <cell r="B342">
            <v>3252</v>
          </cell>
          <cell r="C342" t="str">
            <v>К № 52</v>
          </cell>
          <cell r="D342" t="str">
            <v>П-Т</v>
          </cell>
          <cell r="E342" t="str">
            <v>Газлифт</v>
          </cell>
          <cell r="F342">
            <v>355</v>
          </cell>
          <cell r="G342" t="str">
            <v>ГП</v>
          </cell>
          <cell r="H342">
            <v>695</v>
          </cell>
          <cell r="I342" t="str">
            <v>ГП</v>
          </cell>
          <cell r="J342">
            <v>1020</v>
          </cell>
          <cell r="K342" t="str">
            <v>ГК 82/2</v>
          </cell>
          <cell r="L342">
            <v>1315</v>
          </cell>
          <cell r="M342" t="str">
            <v>ГК 82/3</v>
          </cell>
          <cell r="N342">
            <v>1585</v>
          </cell>
          <cell r="O342" t="str">
            <v>ГК 81/3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1750</v>
          </cell>
          <cell r="U342" t="str">
            <v>открыт</v>
          </cell>
          <cell r="V342" t="str">
            <v>+</v>
          </cell>
          <cell r="X342">
            <v>1940</v>
          </cell>
          <cell r="AB342">
            <v>0</v>
          </cell>
          <cell r="AC342">
            <v>1940</v>
          </cell>
          <cell r="AD342">
            <v>2660</v>
          </cell>
          <cell r="AF342">
            <v>43657</v>
          </cell>
          <cell r="AG342">
            <v>0</v>
          </cell>
        </row>
        <row r="343">
          <cell r="B343" t="str">
            <v>1135-1</v>
          </cell>
          <cell r="C343" t="str">
            <v>К № 7</v>
          </cell>
          <cell r="D343" t="str">
            <v>К-7</v>
          </cell>
          <cell r="E343" t="str">
            <v>УЭЦН</v>
          </cell>
          <cell r="F343">
            <v>485</v>
          </cell>
          <cell r="G343" t="str">
            <v>ГК85/2</v>
          </cell>
          <cell r="H343">
            <v>860</v>
          </cell>
          <cell r="I343" t="str">
            <v>ГК85/3</v>
          </cell>
          <cell r="J343">
            <v>1150</v>
          </cell>
          <cell r="K343" t="str">
            <v>ГК65/4</v>
          </cell>
          <cell r="L343">
            <v>1370</v>
          </cell>
          <cell r="M343" t="str">
            <v>ЦКсОК</v>
          </cell>
          <cell r="N343">
            <v>1480</v>
          </cell>
          <cell r="O343" t="str">
            <v>ЦКсОК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1650</v>
          </cell>
          <cell r="U343" t="str">
            <v>закр</v>
          </cell>
          <cell r="V343" t="str">
            <v>+</v>
          </cell>
          <cell r="X343">
            <v>1820</v>
          </cell>
          <cell r="Z343">
            <v>1820</v>
          </cell>
          <cell r="AB343">
            <v>0</v>
          </cell>
          <cell r="AC343">
            <v>1820</v>
          </cell>
          <cell r="AD343">
            <v>2207</v>
          </cell>
          <cell r="AF343">
            <v>43296</v>
          </cell>
          <cell r="AG343">
            <v>0</v>
          </cell>
        </row>
        <row r="344">
          <cell r="B344" t="str">
            <v>1135-2</v>
          </cell>
          <cell r="C344" t="str">
            <v>К № 7</v>
          </cell>
          <cell r="D344" t="str">
            <v>К-7</v>
          </cell>
          <cell r="E344" t="str">
            <v>УЭЦН</v>
          </cell>
          <cell r="F344">
            <v>300</v>
          </cell>
          <cell r="G344" t="str">
            <v>ГП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1700</v>
          </cell>
          <cell r="U344" t="str">
            <v>закр</v>
          </cell>
          <cell r="V344" t="str">
            <v>+</v>
          </cell>
          <cell r="X344">
            <v>1765</v>
          </cell>
          <cell r="Z344">
            <v>1765</v>
          </cell>
          <cell r="AB344">
            <v>0</v>
          </cell>
          <cell r="AC344">
            <v>1765</v>
          </cell>
          <cell r="AD344">
            <v>2812</v>
          </cell>
          <cell r="AF344">
            <v>43260</v>
          </cell>
          <cell r="AG344">
            <v>0</v>
          </cell>
        </row>
        <row r="345">
          <cell r="B345">
            <v>3259</v>
          </cell>
          <cell r="C345" t="str">
            <v>К № 52</v>
          </cell>
          <cell r="D345" t="str">
            <v>П-Т</v>
          </cell>
          <cell r="E345" t="str">
            <v>Газлифт</v>
          </cell>
          <cell r="F345">
            <v>375</v>
          </cell>
          <cell r="G345" t="str">
            <v>ГП</v>
          </cell>
          <cell r="H345">
            <v>710</v>
          </cell>
          <cell r="I345" t="str">
            <v>ГП</v>
          </cell>
          <cell r="J345">
            <v>1025</v>
          </cell>
          <cell r="K345" t="str">
            <v>ГП</v>
          </cell>
          <cell r="L345">
            <v>1295</v>
          </cell>
          <cell r="M345" t="str">
            <v>ГК90/3</v>
          </cell>
          <cell r="N345">
            <v>1545</v>
          </cell>
          <cell r="O345" t="str">
            <v>ГК 87/3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1780</v>
          </cell>
          <cell r="U345" t="str">
            <v>открыт</v>
          </cell>
          <cell r="V345" t="str">
            <v>+</v>
          </cell>
          <cell r="X345">
            <v>1965</v>
          </cell>
          <cell r="AB345">
            <v>0</v>
          </cell>
          <cell r="AC345">
            <v>1965</v>
          </cell>
          <cell r="AD345">
            <v>3000</v>
          </cell>
          <cell r="AF345">
            <v>43370</v>
          </cell>
          <cell r="AG345">
            <v>0</v>
          </cell>
        </row>
        <row r="346">
          <cell r="B346">
            <v>3218</v>
          </cell>
          <cell r="C346" t="str">
            <v>К № 53</v>
          </cell>
          <cell r="D346" t="str">
            <v>П-Т</v>
          </cell>
          <cell r="E346" t="str">
            <v>Газлифт</v>
          </cell>
          <cell r="F346">
            <v>335</v>
          </cell>
          <cell r="G346" t="str">
            <v>ГП</v>
          </cell>
          <cell r="H346">
            <v>650</v>
          </cell>
          <cell r="I346" t="str">
            <v>ГП</v>
          </cell>
          <cell r="J346">
            <v>970</v>
          </cell>
          <cell r="K346" t="str">
            <v>ГП</v>
          </cell>
          <cell r="L346">
            <v>1250</v>
          </cell>
          <cell r="M346" t="str">
            <v>ГК 75/3</v>
          </cell>
          <cell r="N346">
            <v>1500</v>
          </cell>
          <cell r="O346" t="str">
            <v>ГК 75/4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 t="str">
            <v xml:space="preserve">отсутствует </v>
          </cell>
          <cell r="U346" t="str">
            <v xml:space="preserve">отсутствует </v>
          </cell>
          <cell r="V346" t="str">
            <v>+</v>
          </cell>
          <cell r="X346">
            <v>2200</v>
          </cell>
          <cell r="AB346">
            <v>0</v>
          </cell>
          <cell r="AC346">
            <v>2200</v>
          </cell>
          <cell r="AD346" t="str">
            <v xml:space="preserve">1 ств 2870
2 ств 2500 </v>
          </cell>
          <cell r="AF346">
            <v>43766</v>
          </cell>
          <cell r="AG346">
            <v>0</v>
          </cell>
        </row>
        <row r="347">
          <cell r="B347">
            <v>1129</v>
          </cell>
          <cell r="C347" t="str">
            <v>К № 15</v>
          </cell>
          <cell r="D347" t="str">
            <v>К-6</v>
          </cell>
          <cell r="E347" t="str">
            <v>Газлифт</v>
          </cell>
          <cell r="F347">
            <v>500</v>
          </cell>
          <cell r="G347" t="str">
            <v>ГП</v>
          </cell>
          <cell r="H347">
            <v>885</v>
          </cell>
          <cell r="I347" t="str">
            <v>ГК83/1,5</v>
          </cell>
          <cell r="J347">
            <v>1200</v>
          </cell>
          <cell r="K347" t="str">
            <v>ГК82/2</v>
          </cell>
          <cell r="L347">
            <v>1460</v>
          </cell>
          <cell r="M347" t="str">
            <v>ГК79/2</v>
          </cell>
          <cell r="N347">
            <v>1700</v>
          </cell>
          <cell r="O347" t="str">
            <v>ЦКсОК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1780</v>
          </cell>
          <cell r="U347" t="str">
            <v>закрыт+</v>
          </cell>
          <cell r="V347" t="str">
            <v>+</v>
          </cell>
          <cell r="X347">
            <v>2250</v>
          </cell>
          <cell r="AB347">
            <v>0</v>
          </cell>
          <cell r="AC347">
            <v>2250</v>
          </cell>
          <cell r="AD347">
            <v>2247</v>
          </cell>
          <cell r="AF347">
            <v>43106</v>
          </cell>
          <cell r="AG347" t="str">
            <v>-</v>
          </cell>
        </row>
        <row r="348">
          <cell r="B348" t="str">
            <v>1118-1</v>
          </cell>
          <cell r="C348" t="str">
            <v>К № 8</v>
          </cell>
          <cell r="D348" t="str">
            <v>К-7</v>
          </cell>
          <cell r="E348" t="str">
            <v>УЭЦН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>-</v>
          </cell>
          <cell r="X348">
            <v>1911</v>
          </cell>
          <cell r="Z348">
            <v>1911</v>
          </cell>
          <cell r="AB348">
            <v>1902</v>
          </cell>
          <cell r="AC348">
            <v>1911</v>
          </cell>
          <cell r="AD348">
            <v>2666</v>
          </cell>
          <cell r="AF348" t="str">
            <v>-</v>
          </cell>
          <cell r="AG348">
            <v>0</v>
          </cell>
        </row>
        <row r="349">
          <cell r="B349">
            <v>1443</v>
          </cell>
          <cell r="C349" t="str">
            <v>К № 77</v>
          </cell>
          <cell r="D349" t="str">
            <v>П-Т</v>
          </cell>
          <cell r="E349" t="str">
            <v>УЭЦН</v>
          </cell>
          <cell r="F349">
            <v>490</v>
          </cell>
          <cell r="G349" t="str">
            <v>ГК81/1,5</v>
          </cell>
          <cell r="H349">
            <v>890</v>
          </cell>
          <cell r="I349" t="str">
            <v>ГК80/2</v>
          </cell>
          <cell r="J349">
            <v>1210</v>
          </cell>
          <cell r="K349" t="str">
            <v>ГК80/2</v>
          </cell>
          <cell r="L349">
            <v>1470</v>
          </cell>
          <cell r="M349" t="str">
            <v>ГК78/3</v>
          </cell>
          <cell r="N349">
            <v>1700</v>
          </cell>
          <cell r="O349" t="str">
            <v>ЦКсОК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1710</v>
          </cell>
          <cell r="U349" t="str">
            <v>закр</v>
          </cell>
          <cell r="V349" t="str">
            <v>+</v>
          </cell>
          <cell r="X349">
            <v>1670</v>
          </cell>
          <cell r="Z349">
            <v>1670</v>
          </cell>
          <cell r="AB349">
            <v>0</v>
          </cell>
          <cell r="AC349">
            <v>1670</v>
          </cell>
          <cell r="AD349" t="str">
            <v>1 ств 2260
2 ств 2250</v>
          </cell>
          <cell r="AF349" t="str">
            <v>-</v>
          </cell>
          <cell r="AG349">
            <v>0</v>
          </cell>
        </row>
        <row r="350">
          <cell r="B350">
            <v>1451</v>
          </cell>
          <cell r="C350" t="str">
            <v>К № 77</v>
          </cell>
          <cell r="D350" t="str">
            <v>П-Т</v>
          </cell>
          <cell r="E350" t="str">
            <v>УЭЦН</v>
          </cell>
          <cell r="F350">
            <v>1000</v>
          </cell>
          <cell r="G350" t="str">
            <v>ГП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1690</v>
          </cell>
          <cell r="U350" t="str">
            <v>закр</v>
          </cell>
          <cell r="V350" t="str">
            <v>+</v>
          </cell>
          <cell r="X350">
            <v>1964</v>
          </cell>
          <cell r="Z350">
            <v>1964</v>
          </cell>
          <cell r="AB350">
            <v>0</v>
          </cell>
          <cell r="AC350">
            <v>1964</v>
          </cell>
          <cell r="AD350">
            <v>2262</v>
          </cell>
          <cell r="AF350" t="str">
            <v>-</v>
          </cell>
          <cell r="AG350">
            <v>0</v>
          </cell>
        </row>
        <row r="351">
          <cell r="B351">
            <v>1442</v>
          </cell>
          <cell r="C351" t="str">
            <v>К № 77</v>
          </cell>
          <cell r="D351" t="str">
            <v>П-Т</v>
          </cell>
          <cell r="E351" t="str">
            <v>УЭЦН</v>
          </cell>
          <cell r="F351">
            <v>500</v>
          </cell>
          <cell r="G351" t="str">
            <v>ГП</v>
          </cell>
          <cell r="H351">
            <v>900</v>
          </cell>
          <cell r="I351" t="str">
            <v>ГК89/2</v>
          </cell>
          <cell r="J351">
            <v>1220</v>
          </cell>
          <cell r="K351" t="str">
            <v>ГК88/4</v>
          </cell>
          <cell r="L351">
            <v>1480</v>
          </cell>
          <cell r="M351" t="str">
            <v>ГК87/4</v>
          </cell>
          <cell r="N351">
            <v>1720</v>
          </cell>
          <cell r="O351" t="str">
            <v>ЦКсОК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1770</v>
          </cell>
          <cell r="U351" t="str">
            <v>закр</v>
          </cell>
          <cell r="V351" t="str">
            <v>+</v>
          </cell>
          <cell r="X351">
            <v>1760</v>
          </cell>
          <cell r="Z351">
            <v>1760</v>
          </cell>
          <cell r="AB351">
            <v>0</v>
          </cell>
          <cell r="AC351">
            <v>1760</v>
          </cell>
          <cell r="AD351">
            <v>2662</v>
          </cell>
          <cell r="AF351">
            <v>43296</v>
          </cell>
          <cell r="AG351">
            <v>0</v>
          </cell>
        </row>
        <row r="352">
          <cell r="B352">
            <v>1162</v>
          </cell>
          <cell r="C352" t="str">
            <v>К № 15</v>
          </cell>
          <cell r="D352" t="str">
            <v>К-6</v>
          </cell>
          <cell r="E352" t="str">
            <v>Газлифт</v>
          </cell>
          <cell r="F352">
            <v>600</v>
          </cell>
          <cell r="G352" t="str">
            <v>ГП</v>
          </cell>
          <cell r="H352">
            <v>1200</v>
          </cell>
          <cell r="I352" t="str">
            <v>гк 80/2</v>
          </cell>
          <cell r="J352">
            <v>1838</v>
          </cell>
          <cell r="K352" t="str">
            <v>ЦКсОК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1848</v>
          </cell>
          <cell r="U352" t="str">
            <v>закр</v>
          </cell>
          <cell r="V352" t="str">
            <v>+</v>
          </cell>
          <cell r="X352">
            <v>2250</v>
          </cell>
          <cell r="AB352">
            <v>0</v>
          </cell>
          <cell r="AC352">
            <v>2250</v>
          </cell>
          <cell r="AD352">
            <v>2683</v>
          </cell>
          <cell r="AF352">
            <v>43004</v>
          </cell>
        </row>
        <row r="353">
          <cell r="B353" t="str">
            <v>1129-1</v>
          </cell>
          <cell r="C353" t="str">
            <v>К № 15</v>
          </cell>
          <cell r="D353" t="str">
            <v>К-6</v>
          </cell>
          <cell r="E353" t="str">
            <v>Газлифт</v>
          </cell>
          <cell r="F353">
            <v>430</v>
          </cell>
          <cell r="G353" t="str">
            <v>ГП</v>
          </cell>
          <cell r="H353">
            <v>770</v>
          </cell>
          <cell r="I353" t="str">
            <v>ГП</v>
          </cell>
          <cell r="J353">
            <v>1030</v>
          </cell>
          <cell r="K353" t="str">
            <v>ГП</v>
          </cell>
          <cell r="L353">
            <v>1260</v>
          </cell>
          <cell r="M353" t="str">
            <v xml:space="preserve">ГП </v>
          </cell>
          <cell r="N353">
            <v>1430</v>
          </cell>
          <cell r="O353" t="str">
            <v>ГК84/1,5</v>
          </cell>
          <cell r="P353">
            <v>1600</v>
          </cell>
          <cell r="Q353" t="str">
            <v>ЦКсОК</v>
          </cell>
          <cell r="R353">
            <v>0</v>
          </cell>
          <cell r="S353">
            <v>0</v>
          </cell>
          <cell r="T353">
            <v>1805</v>
          </cell>
          <cell r="U353" t="str">
            <v>закр</v>
          </cell>
          <cell r="V353" t="str">
            <v>+</v>
          </cell>
          <cell r="X353">
            <v>2200</v>
          </cell>
          <cell r="AB353">
            <v>0</v>
          </cell>
          <cell r="AC353">
            <v>2200</v>
          </cell>
          <cell r="AD353">
            <v>2980</v>
          </cell>
          <cell r="AF353">
            <v>43039</v>
          </cell>
          <cell r="AG353">
            <v>0</v>
          </cell>
        </row>
        <row r="354">
          <cell r="B354" t="str">
            <v>1129-2</v>
          </cell>
          <cell r="C354" t="str">
            <v>К № 15</v>
          </cell>
          <cell r="D354" t="str">
            <v>К-6</v>
          </cell>
          <cell r="E354" t="str">
            <v>Газлифт</v>
          </cell>
          <cell r="F354">
            <v>600</v>
          </cell>
          <cell r="G354" t="str">
            <v>ГП</v>
          </cell>
          <cell r="H354">
            <v>1200</v>
          </cell>
          <cell r="I354" t="str">
            <v>ГК85/1,5</v>
          </cell>
          <cell r="J354">
            <v>1500</v>
          </cell>
          <cell r="K354" t="str">
            <v>ГК76/4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1750</v>
          </cell>
          <cell r="U354" t="str">
            <v>открыт+</v>
          </cell>
          <cell r="V354" t="str">
            <v>+</v>
          </cell>
          <cell r="X354">
            <v>2040</v>
          </cell>
          <cell r="AB354">
            <v>0</v>
          </cell>
          <cell r="AC354">
            <v>2040</v>
          </cell>
          <cell r="AD354">
            <v>2850</v>
          </cell>
          <cell r="AF354">
            <v>43232</v>
          </cell>
          <cell r="AG354">
            <v>0</v>
          </cell>
        </row>
        <row r="355">
          <cell r="B355" t="str">
            <v>1130-1</v>
          </cell>
          <cell r="C355" t="str">
            <v>К № 15</v>
          </cell>
          <cell r="D355" t="str">
            <v>К-6</v>
          </cell>
          <cell r="E355" t="str">
            <v>Газлифт</v>
          </cell>
          <cell r="F355">
            <v>290</v>
          </cell>
          <cell r="G355" t="str">
            <v>ГП</v>
          </cell>
          <cell r="H355">
            <v>520</v>
          </cell>
          <cell r="I355" t="str">
            <v>ГК80/0,125</v>
          </cell>
          <cell r="J355">
            <v>835</v>
          </cell>
          <cell r="K355" t="str">
            <v>ГК75/0,125</v>
          </cell>
          <cell r="L355">
            <v>1190</v>
          </cell>
          <cell r="M355" t="str">
            <v>ГК  65/0,156</v>
          </cell>
          <cell r="N355">
            <v>1525</v>
          </cell>
          <cell r="O355" t="str">
            <v>ГК  60/0,156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1840</v>
          </cell>
          <cell r="U355" t="str">
            <v>открыт</v>
          </cell>
          <cell r="V355" t="str">
            <v>+</v>
          </cell>
          <cell r="X355">
            <v>2355</v>
          </cell>
          <cell r="AB355">
            <v>0</v>
          </cell>
          <cell r="AC355">
            <v>2355</v>
          </cell>
          <cell r="AD355">
            <v>3270</v>
          </cell>
          <cell r="AF355">
            <v>42689</v>
          </cell>
          <cell r="AG355">
            <v>0</v>
          </cell>
        </row>
        <row r="356">
          <cell r="B356">
            <v>147</v>
          </cell>
          <cell r="C356" t="str">
            <v>б/к</v>
          </cell>
          <cell r="D356" t="str">
            <v>ГЗУ-7</v>
          </cell>
          <cell r="E356" t="str">
            <v>Фонтан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 t="str">
            <v>-</v>
          </cell>
          <cell r="X356">
            <v>1936</v>
          </cell>
          <cell r="Z356">
            <v>1936</v>
          </cell>
          <cell r="AB356">
            <v>0</v>
          </cell>
          <cell r="AC356">
            <v>1936</v>
          </cell>
          <cell r="AD356">
            <v>2014</v>
          </cell>
          <cell r="AF356" t="str">
            <v>-</v>
          </cell>
          <cell r="AG356">
            <v>0</v>
          </cell>
        </row>
        <row r="357">
          <cell r="B357">
            <v>148</v>
          </cell>
          <cell r="C357" t="str">
            <v>б/к</v>
          </cell>
          <cell r="D357" t="str">
            <v>БГ-23</v>
          </cell>
          <cell r="E357" t="str">
            <v>ППД</v>
          </cell>
          <cell r="F357">
            <v>600</v>
          </cell>
          <cell r="G357" t="str">
            <v>ГК70/1</v>
          </cell>
          <cell r="H357">
            <v>1200</v>
          </cell>
          <cell r="I357" t="str">
            <v>ГК50/2</v>
          </cell>
          <cell r="J357">
            <v>1796</v>
          </cell>
          <cell r="K357" t="str">
            <v>ЦКсОК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1812</v>
          </cell>
          <cell r="U357" t="str">
            <v>?</v>
          </cell>
          <cell r="V357" t="str">
            <v>-</v>
          </cell>
          <cell r="X357">
            <v>2229</v>
          </cell>
          <cell r="Z357">
            <v>1810</v>
          </cell>
          <cell r="AC357">
            <v>2229</v>
          </cell>
          <cell r="AD357">
            <v>2350</v>
          </cell>
          <cell r="AF357">
            <v>41852</v>
          </cell>
          <cell r="AG357">
            <v>0</v>
          </cell>
        </row>
        <row r="358">
          <cell r="B358">
            <v>1250</v>
          </cell>
          <cell r="C358" t="str">
            <v>К № 61</v>
          </cell>
          <cell r="D358" t="str">
            <v>П-Т</v>
          </cell>
          <cell r="E358" t="str">
            <v>Газлифт</v>
          </cell>
          <cell r="F358">
            <v>550</v>
          </cell>
          <cell r="G358" t="str">
            <v>ГК 82/3</v>
          </cell>
          <cell r="H358">
            <v>980</v>
          </cell>
          <cell r="I358" t="str">
            <v>ГК 83/3</v>
          </cell>
          <cell r="J358">
            <v>1340</v>
          </cell>
          <cell r="K358" t="str">
            <v>ГК 83/3</v>
          </cell>
          <cell r="L358">
            <v>1630</v>
          </cell>
          <cell r="M358" t="str">
            <v>ГК 83/4</v>
          </cell>
          <cell r="N358">
            <v>1900</v>
          </cell>
          <cell r="O358" t="str">
            <v>ЦКсОК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 t="str">
            <v>-</v>
          </cell>
          <cell r="U358" t="str">
            <v>-</v>
          </cell>
          <cell r="V358" t="str">
            <v>+</v>
          </cell>
          <cell r="X358">
            <v>2150</v>
          </cell>
          <cell r="AB358">
            <v>0</v>
          </cell>
          <cell r="AC358">
            <v>2150</v>
          </cell>
          <cell r="AD358">
            <v>3035</v>
          </cell>
          <cell r="AF358">
            <v>43667</v>
          </cell>
        </row>
        <row r="359">
          <cell r="B359">
            <v>1012</v>
          </cell>
          <cell r="C359" t="str">
            <v>Кс № 1012</v>
          </cell>
          <cell r="D359" t="str">
            <v>ЗУ-1</v>
          </cell>
          <cell r="E359" t="str">
            <v>Фонтан</v>
          </cell>
          <cell r="F359">
            <v>600</v>
          </cell>
          <cell r="G359" t="str">
            <v>неисправ</v>
          </cell>
          <cell r="H359">
            <v>1100</v>
          </cell>
          <cell r="I359" t="str">
            <v>ГП</v>
          </cell>
          <cell r="J359">
            <v>1500</v>
          </cell>
          <cell r="K359" t="str">
            <v>ГК95(2,5)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1700</v>
          </cell>
          <cell r="U359" t="str">
            <v>откр</v>
          </cell>
          <cell r="V359" t="str">
            <v>-</v>
          </cell>
          <cell r="X359">
            <v>1900</v>
          </cell>
          <cell r="Z359">
            <v>1900</v>
          </cell>
          <cell r="AB359">
            <v>0</v>
          </cell>
          <cell r="AC359">
            <v>1900</v>
          </cell>
          <cell r="AD359">
            <v>2400</v>
          </cell>
          <cell r="AF359" t="str">
            <v>-</v>
          </cell>
          <cell r="AG359">
            <v>0</v>
          </cell>
        </row>
        <row r="360">
          <cell r="B360" t="str">
            <v>1068-1</v>
          </cell>
          <cell r="C360" t="str">
            <v>Кс № 1068</v>
          </cell>
          <cell r="D360" t="str">
            <v>ЗУ-2</v>
          </cell>
          <cell r="E360" t="str">
            <v>Фонтан</v>
          </cell>
          <cell r="F360">
            <v>550</v>
          </cell>
          <cell r="G360" t="str">
            <v>ГП</v>
          </cell>
          <cell r="H360">
            <v>960</v>
          </cell>
          <cell r="I360" t="str">
            <v>ГП</v>
          </cell>
          <cell r="J360">
            <v>1275</v>
          </cell>
          <cell r="K360" t="str">
            <v>ГП</v>
          </cell>
          <cell r="L360">
            <v>1520</v>
          </cell>
          <cell r="M360" t="str">
            <v>ГП</v>
          </cell>
          <cell r="N360">
            <v>1740</v>
          </cell>
          <cell r="O360" t="str">
            <v>ГП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1750</v>
          </cell>
          <cell r="U360" t="str">
            <v>закрыт+</v>
          </cell>
          <cell r="V360" t="str">
            <v>+</v>
          </cell>
          <cell r="X360">
            <v>2361</v>
          </cell>
          <cell r="Z360">
            <v>2361</v>
          </cell>
          <cell r="AB360">
            <v>0</v>
          </cell>
          <cell r="AC360">
            <v>2361</v>
          </cell>
          <cell r="AD360">
            <v>2450</v>
          </cell>
          <cell r="AF360">
            <v>43302</v>
          </cell>
          <cell r="AG360">
            <v>0</v>
          </cell>
        </row>
        <row r="361">
          <cell r="B361">
            <v>1256</v>
          </cell>
          <cell r="C361" t="str">
            <v>К № 61</v>
          </cell>
          <cell r="D361" t="str">
            <v>П-Т</v>
          </cell>
          <cell r="E361" t="str">
            <v>Газлифт</v>
          </cell>
          <cell r="F361">
            <v>540</v>
          </cell>
          <cell r="G361" t="str">
            <v>ГК78/4</v>
          </cell>
          <cell r="H361">
            <v>970</v>
          </cell>
          <cell r="I361" t="str">
            <v>ГК79/4</v>
          </cell>
          <cell r="J361">
            <v>1310</v>
          </cell>
          <cell r="K361" t="str">
            <v>ГК77/3</v>
          </cell>
          <cell r="L361">
            <v>1590</v>
          </cell>
          <cell r="M361" t="str">
            <v>ГК77/3</v>
          </cell>
          <cell r="N361">
            <v>1790</v>
          </cell>
          <cell r="O361" t="str">
            <v>ЦКсОК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1800</v>
          </cell>
          <cell r="U361" t="str">
            <v>Открыт</v>
          </cell>
          <cell r="V361" t="str">
            <v>+</v>
          </cell>
          <cell r="X361">
            <v>2120</v>
          </cell>
          <cell r="AB361">
            <v>0</v>
          </cell>
          <cell r="AC361">
            <v>2120</v>
          </cell>
          <cell r="AD361" t="str">
            <v>1 ств 2851;
2 ств 3018</v>
          </cell>
          <cell r="AF361">
            <v>43715</v>
          </cell>
        </row>
        <row r="362">
          <cell r="B362" t="str">
            <v>35-1</v>
          </cell>
          <cell r="C362" t="str">
            <v>К № 61</v>
          </cell>
          <cell r="D362" t="str">
            <v>П-Т</v>
          </cell>
          <cell r="E362" t="str">
            <v>Газлифт</v>
          </cell>
          <cell r="F362">
            <v>558</v>
          </cell>
          <cell r="G362" t="str">
            <v>ГК82/2</v>
          </cell>
          <cell r="H362">
            <v>956</v>
          </cell>
          <cell r="I362" t="str">
            <v>ГК83/2,5</v>
          </cell>
          <cell r="J362">
            <v>1281</v>
          </cell>
          <cell r="K362" t="str">
            <v>ГК75/3</v>
          </cell>
          <cell r="L362">
            <v>1524</v>
          </cell>
          <cell r="M362" t="str">
            <v>ГК70/4</v>
          </cell>
          <cell r="N362">
            <v>1760</v>
          </cell>
          <cell r="O362" t="str">
            <v>ЦКсОК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1770</v>
          </cell>
          <cell r="U362" t="str">
            <v>закр</v>
          </cell>
          <cell r="V362" t="str">
            <v>+</v>
          </cell>
          <cell r="X362">
            <v>2030</v>
          </cell>
          <cell r="AB362">
            <v>1772</v>
          </cell>
          <cell r="AC362">
            <v>2030</v>
          </cell>
          <cell r="AD362" t="str">
            <v>1 ств 2549
2 ств 2410</v>
          </cell>
          <cell r="AF362" t="str">
            <v>-</v>
          </cell>
          <cell r="AG362">
            <v>0</v>
          </cell>
        </row>
        <row r="363">
          <cell r="B363">
            <v>3248</v>
          </cell>
          <cell r="C363" t="str">
            <v>К № 61</v>
          </cell>
          <cell r="D363" t="str">
            <v>П-Т</v>
          </cell>
          <cell r="E363" t="str">
            <v>Газлифт</v>
          </cell>
          <cell r="F363">
            <v>445</v>
          </cell>
          <cell r="G363" t="str">
            <v>ГП</v>
          </cell>
          <cell r="H363">
            <v>920</v>
          </cell>
          <cell r="I363" t="str">
            <v>ГК 77 5/32</v>
          </cell>
          <cell r="J363">
            <v>1395</v>
          </cell>
          <cell r="K363" t="str">
            <v>ГК65(3)</v>
          </cell>
          <cell r="L363">
            <v>1710</v>
          </cell>
          <cell r="M363" t="str">
            <v>ЦКсОК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 t="str">
            <v>отсутствует</v>
          </cell>
          <cell r="U363" t="str">
            <v>отсутствует</v>
          </cell>
          <cell r="V363" t="str">
            <v>+</v>
          </cell>
          <cell r="X363">
            <v>2630</v>
          </cell>
          <cell r="AB363">
            <v>0</v>
          </cell>
          <cell r="AC363">
            <v>2630</v>
          </cell>
          <cell r="AD363">
            <v>3173</v>
          </cell>
          <cell r="AF363">
            <v>43897</v>
          </cell>
          <cell r="AG363">
            <v>0</v>
          </cell>
        </row>
        <row r="364">
          <cell r="B364" t="str">
            <v>1070-1</v>
          </cell>
          <cell r="C364" t="str">
            <v>Кс № 1070</v>
          </cell>
          <cell r="D364" t="str">
            <v>СРГ</v>
          </cell>
          <cell r="E364" t="str">
            <v>Фонтан</v>
          </cell>
          <cell r="F364">
            <v>600</v>
          </cell>
          <cell r="G364" t="str">
            <v>ГП</v>
          </cell>
          <cell r="H364">
            <v>1200</v>
          </cell>
          <cell r="I364" t="str">
            <v>ГП</v>
          </cell>
          <cell r="J364">
            <v>1740</v>
          </cell>
          <cell r="K364" t="str">
            <v>ГП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1750</v>
          </cell>
          <cell r="U364" t="str">
            <v>откр</v>
          </cell>
          <cell r="V364" t="str">
            <v>+</v>
          </cell>
          <cell r="X364">
            <v>2370</v>
          </cell>
          <cell r="Z364">
            <v>2370</v>
          </cell>
          <cell r="AB364">
            <v>0</v>
          </cell>
          <cell r="AC364">
            <v>2370</v>
          </cell>
          <cell r="AD364">
            <v>2500</v>
          </cell>
          <cell r="AF364">
            <v>43119</v>
          </cell>
          <cell r="AG364">
            <v>0</v>
          </cell>
        </row>
        <row r="365">
          <cell r="B365">
            <v>1037</v>
          </cell>
          <cell r="C365" t="str">
            <v>Кс № 1037</v>
          </cell>
          <cell r="D365" t="str">
            <v>БГ-27</v>
          </cell>
          <cell r="E365" t="str">
            <v>ППД</v>
          </cell>
          <cell r="F365">
            <v>600</v>
          </cell>
          <cell r="G365" t="str">
            <v>ГП</v>
          </cell>
          <cell r="H365">
            <v>1200</v>
          </cell>
          <cell r="I365" t="str">
            <v>ГК98/2</v>
          </cell>
          <cell r="J365">
            <v>1590</v>
          </cell>
          <cell r="K365" t="str">
            <v>ЦКсОК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1600</v>
          </cell>
          <cell r="U365" t="str">
            <v>закр</v>
          </cell>
          <cell r="V365" t="str">
            <v>+</v>
          </cell>
          <cell r="X365">
            <v>1634</v>
          </cell>
          <cell r="Z365">
            <v>1612</v>
          </cell>
          <cell r="AC365">
            <v>1634</v>
          </cell>
          <cell r="AD365">
            <v>2410</v>
          </cell>
          <cell r="AF365">
            <v>42815</v>
          </cell>
          <cell r="AG365">
            <v>0</v>
          </cell>
        </row>
        <row r="366">
          <cell r="B366">
            <v>1049</v>
          </cell>
          <cell r="C366" t="str">
            <v>Кс № 1049</v>
          </cell>
          <cell r="D366" t="str">
            <v>СРГ</v>
          </cell>
          <cell r="E366" t="str">
            <v>Фонтан</v>
          </cell>
          <cell r="F366">
            <v>480</v>
          </cell>
          <cell r="G366" t="str">
            <v>ГП</v>
          </cell>
          <cell r="H366">
            <v>1200</v>
          </cell>
          <cell r="I366" t="str">
            <v>ГК98(2)</v>
          </cell>
          <cell r="J366">
            <v>1480</v>
          </cell>
          <cell r="K366" t="str">
            <v>ЦКсОК(4)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1530</v>
          </cell>
          <cell r="U366" t="str">
            <v>закр</v>
          </cell>
          <cell r="V366" t="str">
            <v>+</v>
          </cell>
          <cell r="X366">
            <v>1565</v>
          </cell>
          <cell r="Z366">
            <v>1565</v>
          </cell>
          <cell r="AB366">
            <v>0</v>
          </cell>
          <cell r="AC366">
            <v>1565</v>
          </cell>
          <cell r="AD366">
            <v>2520</v>
          </cell>
          <cell r="AF366" t="str">
            <v>-</v>
          </cell>
          <cell r="AG366">
            <v>0</v>
          </cell>
        </row>
        <row r="367">
          <cell r="B367">
            <v>1058</v>
          </cell>
          <cell r="C367" t="str">
            <v>б/к</v>
          </cell>
          <cell r="D367" t="str">
            <v>СРГ</v>
          </cell>
          <cell r="E367" t="str">
            <v>Фонтан</v>
          </cell>
          <cell r="F367">
            <v>600</v>
          </cell>
          <cell r="G367">
            <v>0</v>
          </cell>
          <cell r="H367">
            <v>1200</v>
          </cell>
          <cell r="I367">
            <v>0</v>
          </cell>
          <cell r="J367">
            <v>1720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1730</v>
          </cell>
          <cell r="U367">
            <v>0</v>
          </cell>
          <cell r="V367" t="str">
            <v>-</v>
          </cell>
          <cell r="X367">
            <v>1940</v>
          </cell>
          <cell r="Z367">
            <v>1940</v>
          </cell>
          <cell r="AB367">
            <v>0</v>
          </cell>
          <cell r="AC367">
            <v>1940</v>
          </cell>
          <cell r="AD367">
            <v>2400</v>
          </cell>
          <cell r="AF367" t="str">
            <v>-</v>
          </cell>
          <cell r="AG367">
            <v>0</v>
          </cell>
        </row>
        <row r="368">
          <cell r="B368">
            <v>1407</v>
          </cell>
          <cell r="C368" t="str">
            <v>К № 61</v>
          </cell>
          <cell r="D368" t="str">
            <v>П-Т</v>
          </cell>
          <cell r="E368" t="str">
            <v>Газлифт</v>
          </cell>
          <cell r="F368">
            <v>510</v>
          </cell>
          <cell r="G368" t="str">
            <v>ГП</v>
          </cell>
          <cell r="H368">
            <v>910</v>
          </cell>
          <cell r="I368" t="str">
            <v>ГП</v>
          </cell>
          <cell r="J368">
            <v>1230</v>
          </cell>
          <cell r="K368" t="str">
            <v>ГК100(2)</v>
          </cell>
          <cell r="L368">
            <v>1500</v>
          </cell>
          <cell r="M368" t="str">
            <v>ИЗВЛЕЧ</v>
          </cell>
          <cell r="N368">
            <v>1750</v>
          </cell>
          <cell r="O368" t="str">
            <v>ГП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1840</v>
          </cell>
          <cell r="U368" t="str">
            <v>закр</v>
          </cell>
          <cell r="V368" t="str">
            <v>+</v>
          </cell>
          <cell r="X368">
            <v>2420</v>
          </cell>
          <cell r="AB368">
            <v>0</v>
          </cell>
          <cell r="AC368">
            <v>2420</v>
          </cell>
          <cell r="AD368">
            <v>3002</v>
          </cell>
          <cell r="AF368" t="str">
            <v>-</v>
          </cell>
          <cell r="AG368">
            <v>0</v>
          </cell>
        </row>
        <row r="369">
          <cell r="B369" t="str">
            <v>1028-1</v>
          </cell>
          <cell r="C369" t="str">
            <v>б/к</v>
          </cell>
          <cell r="D369" t="str">
            <v>ЗУ-6</v>
          </cell>
          <cell r="E369" t="str">
            <v>Фонтан</v>
          </cell>
          <cell r="F369">
            <v>500</v>
          </cell>
          <cell r="G369" t="str">
            <v>ГП</v>
          </cell>
          <cell r="H369">
            <v>1000</v>
          </cell>
          <cell r="I369" t="str">
            <v>ГК50/2</v>
          </cell>
          <cell r="J369">
            <v>1563</v>
          </cell>
          <cell r="K369" t="str">
            <v>ЦКсОК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1573</v>
          </cell>
          <cell r="U369" t="str">
            <v>откр/откр</v>
          </cell>
          <cell r="V369" t="str">
            <v>-</v>
          </cell>
          <cell r="X369">
            <v>1605</v>
          </cell>
          <cell r="Z369">
            <v>1605</v>
          </cell>
          <cell r="AB369">
            <v>0</v>
          </cell>
          <cell r="AC369">
            <v>1605</v>
          </cell>
          <cell r="AD369">
            <v>2404</v>
          </cell>
          <cell r="AF369">
            <v>42958</v>
          </cell>
          <cell r="AG369">
            <v>0</v>
          </cell>
        </row>
        <row r="370">
          <cell r="B370">
            <v>1118</v>
          </cell>
          <cell r="C370" t="str">
            <v>К № 8</v>
          </cell>
          <cell r="D370" t="str">
            <v>К-7</v>
          </cell>
          <cell r="E370" t="str">
            <v>Газлифт</v>
          </cell>
          <cell r="F370">
            <v>600</v>
          </cell>
          <cell r="G370" t="str">
            <v>ГП</v>
          </cell>
          <cell r="H370">
            <v>1200</v>
          </cell>
          <cell r="I370" t="str">
            <v>ГП</v>
          </cell>
          <cell r="J370">
            <v>1800</v>
          </cell>
          <cell r="K370" t="str">
            <v>ЦКсОК/3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 t="str">
            <v>-</v>
          </cell>
          <cell r="U370" t="str">
            <v>-</v>
          </cell>
          <cell r="V370" t="str">
            <v>+</v>
          </cell>
          <cell r="X370">
            <v>1952</v>
          </cell>
          <cell r="AB370">
            <v>0</v>
          </cell>
          <cell r="AC370">
            <v>1952</v>
          </cell>
          <cell r="AD370">
            <v>2756</v>
          </cell>
          <cell r="AF370" t="str">
            <v>-</v>
          </cell>
          <cell r="AG370">
            <v>0</v>
          </cell>
        </row>
        <row r="371">
          <cell r="B371" t="str">
            <v>1049-1</v>
          </cell>
          <cell r="C371" t="str">
            <v>Кс № 1049</v>
          </cell>
          <cell r="D371" t="str">
            <v>БГ-27</v>
          </cell>
          <cell r="E371" t="str">
            <v>ППД</v>
          </cell>
          <cell r="F371">
            <v>801</v>
          </cell>
          <cell r="G371" t="str">
            <v>ГП</v>
          </cell>
          <cell r="H371">
            <v>1249</v>
          </cell>
          <cell r="I371" t="str">
            <v>ГК92(1,5)</v>
          </cell>
          <cell r="J371">
            <v>1732</v>
          </cell>
          <cell r="K371" t="str">
            <v>ЦКсОК(3)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1743</v>
          </cell>
          <cell r="U371" t="str">
            <v>закр</v>
          </cell>
          <cell r="V371" t="str">
            <v>+</v>
          </cell>
          <cell r="X371">
            <v>2467</v>
          </cell>
          <cell r="Z371">
            <v>1745</v>
          </cell>
          <cell r="AC371">
            <v>2467</v>
          </cell>
          <cell r="AD371">
            <v>2500</v>
          </cell>
          <cell r="AF371" t="str">
            <v>-</v>
          </cell>
          <cell r="AG371">
            <v>0</v>
          </cell>
        </row>
        <row r="372">
          <cell r="B372" t="str">
            <v>1158-1</v>
          </cell>
          <cell r="C372" t="str">
            <v>К № 8</v>
          </cell>
          <cell r="D372" t="str">
            <v>К-7</v>
          </cell>
          <cell r="E372" t="str">
            <v>Газлифт</v>
          </cell>
          <cell r="F372">
            <v>600</v>
          </cell>
          <cell r="G372" t="str">
            <v>ГП</v>
          </cell>
          <cell r="H372">
            <v>1200</v>
          </cell>
          <cell r="I372" t="str">
            <v>ГК 84/3</v>
          </cell>
          <cell r="J372">
            <v>1790</v>
          </cell>
          <cell r="K372" t="str">
            <v>ЦКсОК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1800</v>
          </cell>
          <cell r="U372" t="str">
            <v>закр</v>
          </cell>
          <cell r="V372" t="str">
            <v>+</v>
          </cell>
          <cell r="X372">
            <v>2200</v>
          </cell>
          <cell r="AB372">
            <v>0</v>
          </cell>
          <cell r="AC372">
            <v>2200</v>
          </cell>
          <cell r="AD372">
            <v>2590</v>
          </cell>
          <cell r="AF372">
            <v>43751</v>
          </cell>
        </row>
        <row r="373">
          <cell r="B373" t="str">
            <v>1059-1</v>
          </cell>
          <cell r="C373" t="str">
            <v>Кс № 1059</v>
          </cell>
          <cell r="D373" t="str">
            <v>СРГ</v>
          </cell>
          <cell r="E373" t="str">
            <v>Фонтан</v>
          </cell>
          <cell r="F373">
            <v>550</v>
          </cell>
          <cell r="G373" t="str">
            <v>ГК92/4</v>
          </cell>
          <cell r="H373">
            <v>1010</v>
          </cell>
          <cell r="I373" t="str">
            <v>ГК80/3</v>
          </cell>
          <cell r="J373">
            <v>1460</v>
          </cell>
          <cell r="K373" t="str">
            <v>ЦКсОК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1485</v>
          </cell>
          <cell r="U373" t="str">
            <v>закр</v>
          </cell>
          <cell r="V373" t="str">
            <v>+</v>
          </cell>
          <cell r="X373">
            <v>1514</v>
          </cell>
          <cell r="Z373">
            <v>1514</v>
          </cell>
          <cell r="AB373">
            <v>0</v>
          </cell>
          <cell r="AC373">
            <v>1514</v>
          </cell>
          <cell r="AD373">
            <v>2620</v>
          </cell>
          <cell r="AF373">
            <v>42909</v>
          </cell>
          <cell r="AG373">
            <v>0</v>
          </cell>
        </row>
        <row r="374">
          <cell r="B374" t="str">
            <v>1209-1</v>
          </cell>
          <cell r="C374" t="str">
            <v>К № 7</v>
          </cell>
          <cell r="D374" t="str">
            <v>К-7</v>
          </cell>
          <cell r="E374" t="str">
            <v>Газлифт</v>
          </cell>
          <cell r="F374">
            <v>540</v>
          </cell>
          <cell r="G374" t="str">
            <v>ГК82/3</v>
          </cell>
          <cell r="H374">
            <v>980</v>
          </cell>
          <cell r="I374" t="str">
            <v>ГК79/3</v>
          </cell>
          <cell r="J374">
            <v>1325</v>
          </cell>
          <cell r="K374" t="str">
            <v>ГК77/4</v>
          </cell>
          <cell r="L374">
            <v>1610</v>
          </cell>
          <cell r="M374" t="str">
            <v>ГК75/4</v>
          </cell>
          <cell r="N374">
            <v>1760</v>
          </cell>
          <cell r="O374" t="str">
            <v xml:space="preserve">ЦКсОК 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1765</v>
          </cell>
          <cell r="U374" t="str">
            <v>закрыт</v>
          </cell>
          <cell r="V374" t="str">
            <v>+</v>
          </cell>
          <cell r="X374">
            <v>1910</v>
          </cell>
          <cell r="AB374">
            <v>0</v>
          </cell>
          <cell r="AC374">
            <v>1910</v>
          </cell>
          <cell r="AD374">
            <v>2644</v>
          </cell>
          <cell r="AF374">
            <v>43163</v>
          </cell>
          <cell r="AG374">
            <v>0</v>
          </cell>
        </row>
        <row r="375">
          <cell r="B375" t="str">
            <v>1061-1</v>
          </cell>
          <cell r="C375" t="str">
            <v>Кс № 1061</v>
          </cell>
          <cell r="D375" t="str">
            <v>СРГ</v>
          </cell>
          <cell r="E375" t="str">
            <v>Фонтан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 t="str">
            <v>-</v>
          </cell>
          <cell r="X375">
            <v>2400.8000000000002</v>
          </cell>
          <cell r="Z375">
            <v>2400.8000000000002</v>
          </cell>
          <cell r="AB375">
            <v>0</v>
          </cell>
          <cell r="AC375">
            <v>2400.8000000000002</v>
          </cell>
          <cell r="AD375">
            <v>2500</v>
          </cell>
          <cell r="AF375" t="str">
            <v>-</v>
          </cell>
          <cell r="AG375">
            <v>0</v>
          </cell>
        </row>
        <row r="376">
          <cell r="B376">
            <v>1158</v>
          </cell>
          <cell r="C376" t="str">
            <v>К № 8</v>
          </cell>
          <cell r="D376" t="str">
            <v>К-7</v>
          </cell>
          <cell r="E376" t="str">
            <v>Газлифт</v>
          </cell>
          <cell r="F376">
            <v>570</v>
          </cell>
          <cell r="G376" t="str">
            <v>ГК 80/3</v>
          </cell>
          <cell r="H376">
            <v>1000</v>
          </cell>
          <cell r="I376" t="str">
            <v>ГК 81/3</v>
          </cell>
          <cell r="J376">
            <v>1355</v>
          </cell>
          <cell r="K376" t="str">
            <v>ГК 82/3</v>
          </cell>
          <cell r="L376">
            <v>1690</v>
          </cell>
          <cell r="M376" t="str">
            <v>ГК 82/4</v>
          </cell>
          <cell r="N376">
            <v>1830</v>
          </cell>
          <cell r="O376" t="str">
            <v>ЦКсОК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 t="str">
            <v>отсутствует</v>
          </cell>
          <cell r="U376" t="str">
            <v>отсутствует</v>
          </cell>
          <cell r="V376" t="str">
            <v>+</v>
          </cell>
          <cell r="X376">
            <v>2100</v>
          </cell>
          <cell r="AB376">
            <v>0</v>
          </cell>
          <cell r="AC376">
            <v>2100</v>
          </cell>
          <cell r="AD376">
            <v>3780</v>
          </cell>
          <cell r="AF376">
            <v>43649</v>
          </cell>
          <cell r="AG376">
            <v>0</v>
          </cell>
        </row>
        <row r="377">
          <cell r="B377">
            <v>1434</v>
          </cell>
          <cell r="C377" t="str">
            <v>К № 77</v>
          </cell>
          <cell r="D377" t="str">
            <v>П-Т</v>
          </cell>
          <cell r="E377" t="str">
            <v>Газлифт</v>
          </cell>
          <cell r="F377">
            <v>462</v>
          </cell>
          <cell r="G377" t="str">
            <v>ГП</v>
          </cell>
          <cell r="H377">
            <v>882</v>
          </cell>
          <cell r="I377" t="str">
            <v>ГК 83 1/8</v>
          </cell>
          <cell r="J377">
            <v>1240</v>
          </cell>
          <cell r="K377" t="str">
            <v>ГК81/2</v>
          </cell>
          <cell r="L377">
            <v>1534</v>
          </cell>
          <cell r="M377" t="str">
            <v>ГК 85 5/32</v>
          </cell>
          <cell r="N377">
            <v>1744</v>
          </cell>
          <cell r="O377" t="str">
            <v>ЦКсОК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1780</v>
          </cell>
          <cell r="U377" t="str">
            <v>закр</v>
          </cell>
          <cell r="V377" t="str">
            <v>+</v>
          </cell>
          <cell r="X377">
            <v>2110</v>
          </cell>
          <cell r="AB377">
            <v>0</v>
          </cell>
          <cell r="AC377">
            <v>2110</v>
          </cell>
          <cell r="AD377">
            <v>2720</v>
          </cell>
          <cell r="AF377">
            <v>43895</v>
          </cell>
        </row>
        <row r="378">
          <cell r="B378">
            <v>1427</v>
          </cell>
          <cell r="C378" t="str">
            <v>К № 77</v>
          </cell>
          <cell r="D378" t="str">
            <v>П-Т</v>
          </cell>
          <cell r="E378" t="str">
            <v>Газлифт</v>
          </cell>
          <cell r="F378">
            <v>500</v>
          </cell>
          <cell r="G378" t="str">
            <v>ГП</v>
          </cell>
          <cell r="H378">
            <v>900</v>
          </cell>
          <cell r="I378" t="str">
            <v>ГП</v>
          </cell>
          <cell r="J378">
            <v>1220</v>
          </cell>
          <cell r="K378" t="str">
            <v>ГП</v>
          </cell>
          <cell r="L378">
            <v>1480</v>
          </cell>
          <cell r="M378" t="str">
            <v>ГК 84 /1,5</v>
          </cell>
          <cell r="N378">
            <v>1750</v>
          </cell>
          <cell r="O378" t="str">
            <v>ЦКсОК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1820</v>
          </cell>
          <cell r="U378" t="str">
            <v>закрыт</v>
          </cell>
          <cell r="V378" t="str">
            <v>+</v>
          </cell>
          <cell r="X378">
            <v>2280</v>
          </cell>
          <cell r="AB378">
            <v>0</v>
          </cell>
          <cell r="AC378">
            <v>2280</v>
          </cell>
          <cell r="AD378">
            <v>2706</v>
          </cell>
          <cell r="AF378">
            <v>43377</v>
          </cell>
        </row>
        <row r="379">
          <cell r="B379" t="str">
            <v>62-3</v>
          </cell>
          <cell r="C379" t="str">
            <v>Кс № 62</v>
          </cell>
          <cell r="D379" t="str">
            <v>СРГ</v>
          </cell>
          <cell r="E379" t="str">
            <v>Фонтан</v>
          </cell>
          <cell r="F379">
            <v>670</v>
          </cell>
          <cell r="G379" t="str">
            <v>ГК100/1,5</v>
          </cell>
          <cell r="H379">
            <v>1210</v>
          </cell>
          <cell r="I379" t="str">
            <v>ГК95/2</v>
          </cell>
          <cell r="J379">
            <v>1460</v>
          </cell>
          <cell r="K379" t="str">
            <v>ЦКсОК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1470</v>
          </cell>
          <cell r="U379" t="str">
            <v>откр/откр</v>
          </cell>
          <cell r="V379" t="str">
            <v>+</v>
          </cell>
          <cell r="X379">
            <v>1500</v>
          </cell>
          <cell r="Z379">
            <v>1500</v>
          </cell>
          <cell r="AB379">
            <v>0</v>
          </cell>
          <cell r="AC379">
            <v>1500</v>
          </cell>
          <cell r="AD379">
            <v>2600</v>
          </cell>
          <cell r="AF379">
            <v>43056</v>
          </cell>
          <cell r="AG379">
            <v>0</v>
          </cell>
        </row>
        <row r="380">
          <cell r="B380" t="str">
            <v>70-1</v>
          </cell>
          <cell r="C380" t="str">
            <v>Кс № 70</v>
          </cell>
          <cell r="D380" t="str">
            <v>СРГ</v>
          </cell>
          <cell r="E380" t="str">
            <v>Фонтан</v>
          </cell>
          <cell r="F380">
            <v>540</v>
          </cell>
          <cell r="G380" t="str">
            <v>ГК65/1,5</v>
          </cell>
          <cell r="H380">
            <v>1050</v>
          </cell>
          <cell r="I380" t="str">
            <v>ГК45</v>
          </cell>
          <cell r="J380">
            <v>1610</v>
          </cell>
          <cell r="K380" t="str">
            <v>ЦКсОК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1620</v>
          </cell>
          <cell r="U380" t="str">
            <v>?</v>
          </cell>
          <cell r="V380" t="str">
            <v>.+/-</v>
          </cell>
          <cell r="X380">
            <v>1652</v>
          </cell>
          <cell r="Z380">
            <v>1652</v>
          </cell>
          <cell r="AB380">
            <v>0</v>
          </cell>
          <cell r="AC380">
            <v>1652</v>
          </cell>
          <cell r="AD380">
            <v>2344</v>
          </cell>
          <cell r="AF380">
            <v>41760</v>
          </cell>
          <cell r="AG380">
            <v>0</v>
          </cell>
        </row>
        <row r="381">
          <cell r="B381">
            <v>1426</v>
          </cell>
          <cell r="C381" t="str">
            <v>б/к</v>
          </cell>
          <cell r="D381" t="str">
            <v>П-Т</v>
          </cell>
          <cell r="E381" t="str">
            <v>Газлифт</v>
          </cell>
          <cell r="F381">
            <v>600</v>
          </cell>
          <cell r="G381" t="str">
            <v>ГП</v>
          </cell>
          <cell r="H381">
            <v>1050</v>
          </cell>
          <cell r="I381" t="str">
            <v>ГК 82 1/8</v>
          </cell>
          <cell r="J381">
            <v>1470</v>
          </cell>
          <cell r="K381" t="str">
            <v>ГК 83 5/32</v>
          </cell>
          <cell r="L381">
            <v>1780</v>
          </cell>
          <cell r="M381" t="str">
            <v>ЦКсОК</v>
          </cell>
          <cell r="N381" t="str">
            <v>-</v>
          </cell>
          <cell r="O381" t="str">
            <v>-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1770</v>
          </cell>
          <cell r="U381" t="str">
            <v>закрыт</v>
          </cell>
          <cell r="V381" t="str">
            <v>+</v>
          </cell>
          <cell r="X381">
            <v>2131.5100000000002</v>
          </cell>
          <cell r="AB381">
            <v>1780.38</v>
          </cell>
          <cell r="AC381">
            <v>2131.5100000000002</v>
          </cell>
          <cell r="AD381">
            <v>2770</v>
          </cell>
          <cell r="AF381">
            <v>43806</v>
          </cell>
        </row>
        <row r="382">
          <cell r="B382">
            <v>1234</v>
          </cell>
          <cell r="C382" t="str">
            <v>К № 102</v>
          </cell>
          <cell r="D382" t="str">
            <v>ЗУ-6</v>
          </cell>
          <cell r="E382" t="str">
            <v>Фонтан</v>
          </cell>
          <cell r="F382">
            <v>500</v>
          </cell>
          <cell r="G382" t="str">
            <v>ГК83/1,5</v>
          </cell>
          <cell r="H382">
            <v>900</v>
          </cell>
          <cell r="I382" t="str">
            <v>ГК84/1,5</v>
          </cell>
          <cell r="J382">
            <v>1220</v>
          </cell>
          <cell r="K382" t="str">
            <v>ГК80/1,5</v>
          </cell>
          <cell r="L382">
            <v>1480</v>
          </cell>
          <cell r="M382" t="str">
            <v>ГК77/2,5</v>
          </cell>
          <cell r="N382">
            <v>1720</v>
          </cell>
          <cell r="O382" t="str">
            <v>ЦКсОК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1815</v>
          </cell>
          <cell r="U382" t="str">
            <v>закр</v>
          </cell>
          <cell r="V382" t="str">
            <v>+</v>
          </cell>
          <cell r="X382">
            <v>2220</v>
          </cell>
          <cell r="Z382">
            <v>2220</v>
          </cell>
          <cell r="AB382">
            <v>0</v>
          </cell>
          <cell r="AC382">
            <v>2220</v>
          </cell>
          <cell r="AD382">
            <v>2810</v>
          </cell>
          <cell r="AF382" t="str">
            <v>-</v>
          </cell>
          <cell r="AG382">
            <v>0</v>
          </cell>
        </row>
        <row r="383">
          <cell r="B383">
            <v>1497</v>
          </cell>
          <cell r="C383" t="str">
            <v>К № 91</v>
          </cell>
          <cell r="D383" t="str">
            <v>К-14</v>
          </cell>
          <cell r="E383" t="str">
            <v>Газлифт</v>
          </cell>
          <cell r="F383">
            <v>510</v>
          </cell>
          <cell r="G383" t="str">
            <v>ГК 72 1/8</v>
          </cell>
          <cell r="H383">
            <v>900</v>
          </cell>
          <cell r="I383" t="str">
            <v>ГК 73 1/8</v>
          </cell>
          <cell r="J383">
            <v>1210</v>
          </cell>
          <cell r="K383" t="str">
            <v>ГК 73 5/32</v>
          </cell>
          <cell r="L383">
            <v>1460</v>
          </cell>
          <cell r="M383" t="str">
            <v>ГК 73 5/32</v>
          </cell>
          <cell r="N383">
            <v>1660</v>
          </cell>
          <cell r="O383" t="str">
            <v>ГК 72 5/32</v>
          </cell>
          <cell r="P383">
            <v>1800</v>
          </cell>
          <cell r="Q383" t="str">
            <v>ЦКсОК</v>
          </cell>
          <cell r="R383">
            <v>0</v>
          </cell>
          <cell r="S383">
            <v>0</v>
          </cell>
          <cell r="T383">
            <v>1890</v>
          </cell>
          <cell r="U383" t="str">
            <v>закрыт+</v>
          </cell>
          <cell r="V383" t="str">
            <v>+</v>
          </cell>
          <cell r="X383">
            <v>2053</v>
          </cell>
          <cell r="AB383">
            <v>0</v>
          </cell>
          <cell r="AC383">
            <v>2053</v>
          </cell>
          <cell r="AD383">
            <v>3063.87</v>
          </cell>
          <cell r="AF383">
            <v>43948</v>
          </cell>
        </row>
        <row r="384">
          <cell r="B384">
            <v>152</v>
          </cell>
          <cell r="C384" t="str">
            <v>б/к</v>
          </cell>
          <cell r="D384" t="str">
            <v>ГЗУ-7</v>
          </cell>
          <cell r="E384" t="str">
            <v>Газлифт</v>
          </cell>
          <cell r="F384">
            <v>550</v>
          </cell>
          <cell r="G384" t="str">
            <v>ГП</v>
          </cell>
          <cell r="H384">
            <v>990</v>
          </cell>
          <cell r="I384" t="str">
            <v>ГП</v>
          </cell>
          <cell r="J384">
            <v>1350</v>
          </cell>
          <cell r="K384" t="str">
            <v>ГК85/1</v>
          </cell>
          <cell r="L384">
            <v>1650</v>
          </cell>
          <cell r="M384" t="str">
            <v>ЦКсОК/4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1743</v>
          </cell>
          <cell r="U384" t="str">
            <v>закр</v>
          </cell>
          <cell r="V384" t="str">
            <v>+</v>
          </cell>
          <cell r="X384">
            <v>1980</v>
          </cell>
          <cell r="AB384">
            <v>0</v>
          </cell>
          <cell r="AC384">
            <v>1980</v>
          </cell>
          <cell r="AD384">
            <v>2350</v>
          </cell>
          <cell r="AF384" t="str">
            <v>-</v>
          </cell>
          <cell r="AG384">
            <v>0</v>
          </cell>
        </row>
        <row r="385">
          <cell r="B385">
            <v>1057</v>
          </cell>
          <cell r="C385" t="str">
            <v>Кс № 1057</v>
          </cell>
          <cell r="D385" t="str">
            <v>ЗУ-2</v>
          </cell>
          <cell r="E385" t="str">
            <v>Газлифт</v>
          </cell>
          <cell r="F385">
            <v>640</v>
          </cell>
          <cell r="G385" t="str">
            <v>ГП</v>
          </cell>
          <cell r="H385">
            <v>1160</v>
          </cell>
          <cell r="I385" t="str">
            <v>ГП</v>
          </cell>
          <cell r="J385">
            <v>1570</v>
          </cell>
          <cell r="K385" t="str">
            <v>ЦКсОК/4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1580</v>
          </cell>
          <cell r="U385" t="str">
            <v>закр</v>
          </cell>
          <cell r="V385" t="str">
            <v>+</v>
          </cell>
          <cell r="X385">
            <v>1650</v>
          </cell>
          <cell r="AB385">
            <v>0</v>
          </cell>
          <cell r="AC385">
            <v>1650</v>
          </cell>
          <cell r="AD385">
            <v>2464</v>
          </cell>
          <cell r="AF385">
            <v>42988</v>
          </cell>
          <cell r="AG385">
            <v>0</v>
          </cell>
        </row>
        <row r="386">
          <cell r="B386" t="str">
            <v>1040-1</v>
          </cell>
          <cell r="C386" t="str">
            <v>Кс № 1040</v>
          </cell>
          <cell r="D386" t="str">
            <v>ЗУ-6</v>
          </cell>
          <cell r="E386" t="str">
            <v>Газлифт</v>
          </cell>
          <cell r="F386">
            <v>530</v>
          </cell>
          <cell r="G386" t="str">
            <v>ГП</v>
          </cell>
          <cell r="H386">
            <v>950</v>
          </cell>
          <cell r="I386" t="str">
            <v>ГП</v>
          </cell>
          <cell r="J386">
            <v>1300</v>
          </cell>
          <cell r="K386" t="str">
            <v>ГК 84/3</v>
          </cell>
          <cell r="L386">
            <v>1600</v>
          </cell>
          <cell r="M386" t="str">
            <v>ЦКсОК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1610</v>
          </cell>
          <cell r="U386" t="str">
            <v>закрыт+</v>
          </cell>
          <cell r="V386" t="str">
            <v>+</v>
          </cell>
          <cell r="X386">
            <v>1650</v>
          </cell>
          <cell r="AB386">
            <v>0</v>
          </cell>
          <cell r="AC386">
            <v>1650</v>
          </cell>
          <cell r="AD386">
            <v>2690</v>
          </cell>
          <cell r="AF386">
            <v>43594</v>
          </cell>
          <cell r="AG386">
            <v>0</v>
          </cell>
        </row>
        <row r="387">
          <cell r="B387">
            <v>1060</v>
          </cell>
          <cell r="C387" t="str">
            <v>Кс № 1060</v>
          </cell>
          <cell r="D387" t="str">
            <v>СРГ</v>
          </cell>
          <cell r="E387" t="str">
            <v>Газлифт</v>
          </cell>
          <cell r="F387">
            <v>554</v>
          </cell>
          <cell r="G387" t="str">
            <v>ГК 83 5/32</v>
          </cell>
          <cell r="H387">
            <v>968</v>
          </cell>
          <cell r="I387" t="str">
            <v>ГК 84 5/32</v>
          </cell>
          <cell r="J387">
            <v>1344</v>
          </cell>
          <cell r="K387" t="str">
            <v>ГК 85 5/32</v>
          </cell>
          <cell r="L387">
            <v>1478</v>
          </cell>
          <cell r="M387" t="str">
            <v>ЦКсОК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1488</v>
          </cell>
          <cell r="U387" t="str">
            <v>ЗАКРЫТ</v>
          </cell>
          <cell r="V387" t="str">
            <v>+</v>
          </cell>
          <cell r="X387">
            <v>1895</v>
          </cell>
          <cell r="AB387">
            <v>0</v>
          </cell>
          <cell r="AC387">
            <v>1895</v>
          </cell>
          <cell r="AD387">
            <v>2030</v>
          </cell>
          <cell r="AF387">
            <v>43864</v>
          </cell>
          <cell r="AG387">
            <v>0</v>
          </cell>
        </row>
        <row r="388">
          <cell r="B388">
            <v>155</v>
          </cell>
          <cell r="C388" t="str">
            <v>б/к</v>
          </cell>
          <cell r="D388" t="str">
            <v>БГ-20</v>
          </cell>
          <cell r="E388" t="str">
            <v>ППД</v>
          </cell>
          <cell r="F388">
            <v>655</v>
          </cell>
          <cell r="G388" t="str">
            <v>ГК75/1.5</v>
          </cell>
          <cell r="H388">
            <v>1166</v>
          </cell>
          <cell r="I388" t="str">
            <v>ГК55</v>
          </cell>
          <cell r="J388">
            <v>1665</v>
          </cell>
          <cell r="K388" t="str">
            <v>ЦКсОК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1793</v>
          </cell>
          <cell r="U388" t="str">
            <v>??</v>
          </cell>
          <cell r="V388" t="str">
            <v>.+/-</v>
          </cell>
          <cell r="X388">
            <v>1820</v>
          </cell>
          <cell r="Z388">
            <v>1800</v>
          </cell>
          <cell r="AC388">
            <v>1820</v>
          </cell>
          <cell r="AD388">
            <v>1932</v>
          </cell>
          <cell r="AF388">
            <v>43076</v>
          </cell>
          <cell r="AG388" t="str">
            <v>7.12.17 - печать обрыв НКТ 428м.  (авар)</v>
          </cell>
        </row>
        <row r="389">
          <cell r="B389">
            <v>1061</v>
          </cell>
          <cell r="C389" t="str">
            <v>Кс № 1061</v>
          </cell>
          <cell r="D389" t="str">
            <v>СРГ</v>
          </cell>
          <cell r="E389" t="str">
            <v>Газлифт</v>
          </cell>
          <cell r="F389">
            <v>550</v>
          </cell>
          <cell r="G389" t="str">
            <v>ГП</v>
          </cell>
          <cell r="H389">
            <v>970</v>
          </cell>
          <cell r="I389" t="str">
            <v>ГК 81 1/8</v>
          </cell>
          <cell r="J389">
            <v>1300</v>
          </cell>
          <cell r="K389" t="str">
            <v>ГК 81 5/32</v>
          </cell>
          <cell r="L389">
            <v>1560</v>
          </cell>
          <cell r="M389" t="str">
            <v>ГК 81 5/32</v>
          </cell>
          <cell r="N389">
            <v>1790</v>
          </cell>
          <cell r="O389" t="str">
            <v>ЦКсОК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1800</v>
          </cell>
          <cell r="U389" t="str">
            <v>закрыт</v>
          </cell>
          <cell r="V389" t="str">
            <v>+</v>
          </cell>
          <cell r="X389">
            <v>1917</v>
          </cell>
          <cell r="AB389">
            <v>0</v>
          </cell>
          <cell r="AC389">
            <v>1917</v>
          </cell>
          <cell r="AD389">
            <v>2048</v>
          </cell>
          <cell r="AF389">
            <v>43895</v>
          </cell>
          <cell r="AG389">
            <v>0</v>
          </cell>
        </row>
        <row r="390">
          <cell r="B390" t="str">
            <v>1037-1</v>
          </cell>
          <cell r="C390" t="str">
            <v>Кс № 1037</v>
          </cell>
          <cell r="D390" t="str">
            <v>СРГ</v>
          </cell>
          <cell r="E390" t="str">
            <v>Газлифт</v>
          </cell>
          <cell r="F390">
            <v>670</v>
          </cell>
          <cell r="G390" t="str">
            <v>ГП</v>
          </cell>
          <cell r="H390">
            <v>1200</v>
          </cell>
          <cell r="I390" t="str">
            <v>ГК98/2</v>
          </cell>
          <cell r="J390">
            <v>1585</v>
          </cell>
          <cell r="K390" t="str">
            <v>ЦКсОК/5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1595</v>
          </cell>
          <cell r="U390" t="str">
            <v>закр</v>
          </cell>
          <cell r="V390" t="str">
            <v>+</v>
          </cell>
          <cell r="X390">
            <v>1647</v>
          </cell>
          <cell r="AB390">
            <v>0</v>
          </cell>
          <cell r="AC390">
            <v>1647</v>
          </cell>
          <cell r="AD390">
            <v>2567</v>
          </cell>
          <cell r="AF390">
            <v>43902</v>
          </cell>
        </row>
        <row r="391">
          <cell r="B391" t="str">
            <v>1049-2</v>
          </cell>
          <cell r="C391" t="str">
            <v>Кс № 1049</v>
          </cell>
          <cell r="D391" t="str">
            <v>СРГ</v>
          </cell>
          <cell r="E391" t="str">
            <v>Газлифт</v>
          </cell>
          <cell r="F391">
            <v>604</v>
          </cell>
          <cell r="G391" t="str">
            <v>ГК92 1/8</v>
          </cell>
          <cell r="H391">
            <v>1063</v>
          </cell>
          <cell r="I391" t="str">
            <v>ГК 88 1/8</v>
          </cell>
          <cell r="J391">
            <v>1421</v>
          </cell>
          <cell r="K391" t="str">
            <v>ГК 86 1/8</v>
          </cell>
          <cell r="L391">
            <v>1683</v>
          </cell>
          <cell r="M391" t="str">
            <v>ГК 84 1/8</v>
          </cell>
          <cell r="N391">
            <v>1860</v>
          </cell>
          <cell r="O391" t="str">
            <v>ЦКсОК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 t="str">
            <v>-</v>
          </cell>
          <cell r="U391" t="str">
            <v>-</v>
          </cell>
          <cell r="V391" t="str">
            <v>+</v>
          </cell>
          <cell r="X391">
            <v>2207</v>
          </cell>
          <cell r="AB391">
            <v>0</v>
          </cell>
          <cell r="AC391">
            <v>2207</v>
          </cell>
          <cell r="AD391">
            <v>2303</v>
          </cell>
          <cell r="AF391">
            <v>43892</v>
          </cell>
          <cell r="AG391">
            <v>0</v>
          </cell>
        </row>
        <row r="392">
          <cell r="B392" t="str">
            <v>1060-2</v>
          </cell>
          <cell r="C392" t="str">
            <v>Кс № 1060</v>
          </cell>
          <cell r="D392" t="str">
            <v>СРГ</v>
          </cell>
          <cell r="E392" t="str">
            <v>Газлифт</v>
          </cell>
          <cell r="F392">
            <v>600</v>
          </cell>
          <cell r="G392" t="str">
            <v>ГП</v>
          </cell>
          <cell r="H392">
            <v>1200</v>
          </cell>
          <cell r="I392" t="str">
            <v>ГК 82/3</v>
          </cell>
          <cell r="J392">
            <v>1720</v>
          </cell>
          <cell r="K392" t="str">
            <v>ЦКсОК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1730</v>
          </cell>
          <cell r="U392" t="str">
            <v>закрыт</v>
          </cell>
          <cell r="V392" t="str">
            <v>+</v>
          </cell>
          <cell r="X392">
            <v>1920</v>
          </cell>
          <cell r="AB392">
            <v>0</v>
          </cell>
          <cell r="AC392">
            <v>1920</v>
          </cell>
          <cell r="AD392">
            <v>2439</v>
          </cell>
          <cell r="AF392">
            <v>43679</v>
          </cell>
          <cell r="AG392">
            <v>0</v>
          </cell>
        </row>
        <row r="393">
          <cell r="B393" t="str">
            <v>41р</v>
          </cell>
          <cell r="C393" t="str">
            <v>б/к</v>
          </cell>
          <cell r="D393" t="str">
            <v>ЗУ-6</v>
          </cell>
          <cell r="E393" t="str">
            <v>Газлифт</v>
          </cell>
          <cell r="F393">
            <v>640</v>
          </cell>
          <cell r="G393" t="str">
            <v>ГП</v>
          </cell>
          <cell r="H393">
            <v>1150</v>
          </cell>
          <cell r="I393" t="str">
            <v>ГП</v>
          </cell>
          <cell r="J393">
            <v>1500</v>
          </cell>
          <cell r="K393" t="str">
            <v>ГК98/2</v>
          </cell>
          <cell r="L393">
            <v>1785</v>
          </cell>
          <cell r="M393" t="str">
            <v>ЦКсОК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 t="str">
            <v>-</v>
          </cell>
          <cell r="U393" t="str">
            <v>-</v>
          </cell>
          <cell r="V393" t="str">
            <v>+</v>
          </cell>
          <cell r="X393">
            <v>1849.15</v>
          </cell>
          <cell r="AB393">
            <v>1810.37</v>
          </cell>
          <cell r="AC393">
            <v>1849.15</v>
          </cell>
          <cell r="AD393">
            <v>1950</v>
          </cell>
          <cell r="AF393" t="str">
            <v>-</v>
          </cell>
          <cell r="AG393">
            <v>0</v>
          </cell>
        </row>
        <row r="394">
          <cell r="B394" t="str">
            <v>62-2</v>
          </cell>
          <cell r="C394" t="str">
            <v>Кс № 62</v>
          </cell>
          <cell r="D394" t="str">
            <v>СРГ</v>
          </cell>
          <cell r="E394" t="str">
            <v>Газлифт</v>
          </cell>
          <cell r="F394">
            <v>600</v>
          </cell>
          <cell r="G394" t="str">
            <v>ГП</v>
          </cell>
          <cell r="H394">
            <v>1200</v>
          </cell>
          <cell r="I394" t="str">
            <v>ГК92/1</v>
          </cell>
          <cell r="J394">
            <v>1737</v>
          </cell>
          <cell r="K394" t="str">
            <v>ЦКсОК/4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1747</v>
          </cell>
          <cell r="U394" t="str">
            <v>закр</v>
          </cell>
          <cell r="V394" t="str">
            <v>+</v>
          </cell>
          <cell r="X394">
            <v>2317</v>
          </cell>
          <cell r="AB394">
            <v>0</v>
          </cell>
          <cell r="AC394">
            <v>2317</v>
          </cell>
          <cell r="AD394">
            <v>2500</v>
          </cell>
          <cell r="AF394">
            <v>42911</v>
          </cell>
          <cell r="AG394">
            <v>0</v>
          </cell>
        </row>
        <row r="395">
          <cell r="B395" t="str">
            <v>70-2</v>
          </cell>
          <cell r="C395" t="str">
            <v>Кс № 70</v>
          </cell>
          <cell r="D395" t="str">
            <v>СРГ</v>
          </cell>
          <cell r="E395" t="str">
            <v>Газлифт</v>
          </cell>
          <cell r="F395">
            <v>447</v>
          </cell>
          <cell r="G395" t="str">
            <v>ГК 79 1/8</v>
          </cell>
          <cell r="H395">
            <v>843</v>
          </cell>
          <cell r="I395" t="str">
            <v>ГК 79 1/8</v>
          </cell>
          <cell r="J395">
            <v>1186</v>
          </cell>
          <cell r="K395" t="str">
            <v>ГК 79 1/8</v>
          </cell>
          <cell r="L395">
            <v>1460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1470</v>
          </cell>
          <cell r="U395" t="str">
            <v>закрыт</v>
          </cell>
          <cell r="V395" t="str">
            <v>+</v>
          </cell>
          <cell r="X395">
            <v>1590</v>
          </cell>
          <cell r="AB395">
            <v>0</v>
          </cell>
          <cell r="AC395">
            <v>1590</v>
          </cell>
          <cell r="AD395">
            <v>2426</v>
          </cell>
          <cell r="AF395">
            <v>43926</v>
          </cell>
          <cell r="AG395">
            <v>0</v>
          </cell>
        </row>
        <row r="396">
          <cell r="B396">
            <v>1522</v>
          </cell>
          <cell r="C396" t="str">
            <v>К № 66</v>
          </cell>
          <cell r="D396" t="str">
            <v>П-Т</v>
          </cell>
          <cell r="E396" t="str">
            <v>Газлифт</v>
          </cell>
          <cell r="F396">
            <v>510</v>
          </cell>
          <cell r="G396" t="str">
            <v>ГК81/3</v>
          </cell>
          <cell r="H396">
            <v>850</v>
          </cell>
          <cell r="I396" t="str">
            <v>ГК81/3</v>
          </cell>
          <cell r="J396">
            <v>1130</v>
          </cell>
          <cell r="K396" t="str">
            <v>ГК80/3</v>
          </cell>
          <cell r="L396">
            <v>1340</v>
          </cell>
          <cell r="M396" t="str">
            <v>ГК82/3</v>
          </cell>
          <cell r="N396">
            <v>1500</v>
          </cell>
          <cell r="O396" t="str">
            <v>ГК78/4</v>
          </cell>
          <cell r="P396">
            <v>1650</v>
          </cell>
          <cell r="Q396" t="str">
            <v>ГК77/4</v>
          </cell>
          <cell r="R396">
            <v>1760</v>
          </cell>
          <cell r="S396" t="str">
            <v>ЦКсОК</v>
          </cell>
          <cell r="T396">
            <v>1870</v>
          </cell>
          <cell r="U396" t="str">
            <v>закрыт+</v>
          </cell>
          <cell r="V396" t="str">
            <v>+</v>
          </cell>
          <cell r="X396">
            <v>1925</v>
          </cell>
          <cell r="AB396">
            <v>0</v>
          </cell>
          <cell r="AC396">
            <v>1925</v>
          </cell>
          <cell r="AD396">
            <v>2975</v>
          </cell>
          <cell r="AF396">
            <v>43113</v>
          </cell>
          <cell r="AG396">
            <v>0</v>
          </cell>
        </row>
        <row r="397">
          <cell r="B397">
            <v>3413</v>
          </cell>
          <cell r="C397" t="str">
            <v>К № 129</v>
          </cell>
          <cell r="D397" t="str">
            <v>П-Т</v>
          </cell>
          <cell r="E397" t="str">
            <v>Газлифт</v>
          </cell>
          <cell r="F397">
            <v>500</v>
          </cell>
          <cell r="G397" t="str">
            <v>ГП</v>
          </cell>
          <cell r="H397">
            <v>900</v>
          </cell>
          <cell r="I397" t="str">
            <v>ГК 81/3</v>
          </cell>
          <cell r="J397">
            <v>1240</v>
          </cell>
          <cell r="K397" t="str">
            <v>ГК 82/3</v>
          </cell>
          <cell r="L397">
            <v>1520</v>
          </cell>
          <cell r="M397" t="str">
            <v>ГК 82/4</v>
          </cell>
          <cell r="N397">
            <v>1780</v>
          </cell>
          <cell r="O397" t="str">
            <v>ЦКсОК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1830</v>
          </cell>
          <cell r="U397" t="str">
            <v>закрыт</v>
          </cell>
          <cell r="V397" t="str">
            <v>+</v>
          </cell>
          <cell r="X397">
            <v>1968.05</v>
          </cell>
          <cell r="AB397">
            <v>1845.06</v>
          </cell>
          <cell r="AC397">
            <v>1968.05</v>
          </cell>
          <cell r="AD397">
            <v>2051</v>
          </cell>
          <cell r="AF397">
            <v>43665</v>
          </cell>
        </row>
        <row r="398">
          <cell r="B398">
            <v>1542</v>
          </cell>
          <cell r="C398" t="str">
            <v>К № 66</v>
          </cell>
          <cell r="D398" t="str">
            <v>П-Т</v>
          </cell>
          <cell r="E398" t="str">
            <v>Газлифт</v>
          </cell>
          <cell r="F398">
            <v>480</v>
          </cell>
          <cell r="G398" t="str">
            <v>ГК81/3</v>
          </cell>
          <cell r="H398">
            <v>840</v>
          </cell>
          <cell r="I398" t="str">
            <v>ГК82/3</v>
          </cell>
          <cell r="J398">
            <v>1110</v>
          </cell>
          <cell r="K398" t="str">
            <v>ГК82/3</v>
          </cell>
          <cell r="L398">
            <v>1340</v>
          </cell>
          <cell r="M398" t="str">
            <v xml:space="preserve">ГК83/3 </v>
          </cell>
          <cell r="N398">
            <v>1520</v>
          </cell>
          <cell r="O398" t="str">
            <v>ГК79/3</v>
          </cell>
          <cell r="P398">
            <v>1660</v>
          </cell>
          <cell r="Q398" t="str">
            <v>ГК77/4</v>
          </cell>
          <cell r="R398">
            <v>1780</v>
          </cell>
          <cell r="S398" t="str">
            <v>ЦКсОК</v>
          </cell>
          <cell r="T398">
            <v>1890</v>
          </cell>
          <cell r="U398" t="str">
            <v>закрыт</v>
          </cell>
          <cell r="V398" t="str">
            <v>+</v>
          </cell>
          <cell r="X398">
            <v>1930</v>
          </cell>
          <cell r="AB398">
            <v>0</v>
          </cell>
          <cell r="AC398">
            <v>1930</v>
          </cell>
          <cell r="AD398">
            <v>3002.77</v>
          </cell>
          <cell r="AF398">
            <v>43045</v>
          </cell>
          <cell r="AG398">
            <v>0</v>
          </cell>
        </row>
        <row r="399">
          <cell r="B399">
            <v>3411</v>
          </cell>
          <cell r="C399" t="str">
            <v>К № 129</v>
          </cell>
          <cell r="D399" t="str">
            <v>П-Т</v>
          </cell>
          <cell r="E399" t="str">
            <v>Газлифт</v>
          </cell>
          <cell r="F399">
            <v>500</v>
          </cell>
          <cell r="G399" t="str">
            <v>ГП</v>
          </cell>
          <cell r="H399">
            <v>900</v>
          </cell>
          <cell r="I399" t="str">
            <v>ГП</v>
          </cell>
          <cell r="J399">
            <v>1220</v>
          </cell>
          <cell r="K399" t="str">
            <v>ГП</v>
          </cell>
          <cell r="L399">
            <v>1490</v>
          </cell>
          <cell r="M399" t="str">
            <v>ГК 80 1/8</v>
          </cell>
          <cell r="N399">
            <v>1710</v>
          </cell>
          <cell r="O399" t="str">
            <v>ГК 79 5/32</v>
          </cell>
          <cell r="P399">
            <v>1910</v>
          </cell>
          <cell r="Q399" t="str">
            <v>ЦКсОК</v>
          </cell>
          <cell r="R399">
            <v>0</v>
          </cell>
          <cell r="S399">
            <v>0</v>
          </cell>
          <cell r="T399">
            <v>1920</v>
          </cell>
          <cell r="U399" t="str">
            <v>закрыт+</v>
          </cell>
          <cell r="V399" t="str">
            <v>+</v>
          </cell>
          <cell r="X399">
            <v>2210</v>
          </cell>
          <cell r="AB399">
            <v>0</v>
          </cell>
          <cell r="AC399">
            <v>2210</v>
          </cell>
          <cell r="AD399" t="str">
            <v>1 ств 2509;
2 ств 2838</v>
          </cell>
          <cell r="AF399">
            <v>43928</v>
          </cell>
        </row>
        <row r="400">
          <cell r="B400">
            <v>1502</v>
          </cell>
          <cell r="C400" t="str">
            <v>К № 91</v>
          </cell>
          <cell r="D400" t="str">
            <v>К-14</v>
          </cell>
          <cell r="E400" t="str">
            <v>Газлифт</v>
          </cell>
          <cell r="F400">
            <v>500</v>
          </cell>
          <cell r="G400" t="str">
            <v>ГП</v>
          </cell>
          <cell r="H400">
            <v>900</v>
          </cell>
          <cell r="I400" t="str">
            <v>ГК75/3</v>
          </cell>
          <cell r="J400">
            <v>1220</v>
          </cell>
          <cell r="K400" t="str">
            <v>ГК75/3</v>
          </cell>
          <cell r="L400">
            <v>1490</v>
          </cell>
          <cell r="M400" t="str">
            <v>ГК 81/3</v>
          </cell>
          <cell r="N400">
            <v>1720</v>
          </cell>
          <cell r="O400" t="str">
            <v xml:space="preserve">ЦКсОК 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1760</v>
          </cell>
          <cell r="U400" t="str">
            <v>открыт</v>
          </cell>
          <cell r="V400" t="str">
            <v>+</v>
          </cell>
          <cell r="X400">
            <v>2051.5</v>
          </cell>
          <cell r="AB400">
            <v>0</v>
          </cell>
          <cell r="AC400">
            <v>2051.5</v>
          </cell>
          <cell r="AD400">
            <v>2839.95</v>
          </cell>
          <cell r="AF400">
            <v>43378</v>
          </cell>
          <cell r="AG400">
            <v>0</v>
          </cell>
        </row>
        <row r="401">
          <cell r="B401">
            <v>1494</v>
          </cell>
          <cell r="C401" t="str">
            <v>К № 91</v>
          </cell>
          <cell r="D401" t="str">
            <v>К-14</v>
          </cell>
          <cell r="E401" t="str">
            <v>Газлифт</v>
          </cell>
          <cell r="F401">
            <v>450</v>
          </cell>
          <cell r="G401" t="str">
            <v>ГК79/3</v>
          </cell>
          <cell r="H401">
            <v>820</v>
          </cell>
          <cell r="I401" t="str">
            <v>ГК79/3</v>
          </cell>
          <cell r="J401">
            <v>1110</v>
          </cell>
          <cell r="K401" t="str">
            <v>ГК77/3</v>
          </cell>
          <cell r="L401">
            <v>1360</v>
          </cell>
          <cell r="M401" t="str">
            <v>ГК76/4</v>
          </cell>
          <cell r="N401">
            <v>1570</v>
          </cell>
          <cell r="O401" t="str">
            <v>ГК75/4</v>
          </cell>
          <cell r="P401">
            <v>1750</v>
          </cell>
          <cell r="Q401" t="str">
            <v>ЦКсОК</v>
          </cell>
          <cell r="R401">
            <v>0</v>
          </cell>
          <cell r="S401">
            <v>0</v>
          </cell>
          <cell r="T401">
            <v>1790</v>
          </cell>
          <cell r="U401" t="str">
            <v>открыт+</v>
          </cell>
          <cell r="V401" t="str">
            <v>+</v>
          </cell>
          <cell r="X401">
            <v>2720</v>
          </cell>
          <cell r="AB401">
            <v>1799.11</v>
          </cell>
          <cell r="AC401">
            <v>2720</v>
          </cell>
          <cell r="AD401">
            <v>2708.8</v>
          </cell>
          <cell r="AF401">
            <v>43100</v>
          </cell>
          <cell r="AG401">
            <v>0</v>
          </cell>
        </row>
        <row r="402">
          <cell r="B402">
            <v>1467</v>
          </cell>
          <cell r="C402" t="str">
            <v>К № 65</v>
          </cell>
          <cell r="D402" t="str">
            <v>П-Т</v>
          </cell>
          <cell r="E402" t="str">
            <v>Газлифт</v>
          </cell>
          <cell r="F402">
            <v>550</v>
          </cell>
          <cell r="G402" t="str">
            <v>ГП</v>
          </cell>
          <cell r="H402">
            <v>960</v>
          </cell>
          <cell r="I402" t="str">
            <v>ГП</v>
          </cell>
          <cell r="J402">
            <v>1255</v>
          </cell>
          <cell r="K402" t="str">
            <v>ГП</v>
          </cell>
          <cell r="L402">
            <v>1480</v>
          </cell>
          <cell r="M402" t="str">
            <v>ГК 78 1/8</v>
          </cell>
          <cell r="N402">
            <v>1640</v>
          </cell>
          <cell r="O402" t="str">
            <v>ГК 77 5/32</v>
          </cell>
          <cell r="P402">
            <v>1770</v>
          </cell>
          <cell r="Q402" t="str">
            <v>ЦКсОК</v>
          </cell>
          <cell r="R402">
            <v>0</v>
          </cell>
          <cell r="S402">
            <v>0</v>
          </cell>
          <cell r="T402">
            <v>1920</v>
          </cell>
          <cell r="U402" t="str">
            <v>закрыт+</v>
          </cell>
          <cell r="V402" t="str">
            <v>+</v>
          </cell>
          <cell r="X402">
            <v>2115</v>
          </cell>
          <cell r="AB402">
            <v>0</v>
          </cell>
          <cell r="AC402">
            <v>2115</v>
          </cell>
          <cell r="AD402">
            <v>3190.41</v>
          </cell>
          <cell r="AF402">
            <v>43897</v>
          </cell>
          <cell r="AG402">
            <v>0</v>
          </cell>
        </row>
        <row r="403">
          <cell r="B403">
            <v>1322</v>
          </cell>
          <cell r="C403" t="str">
            <v>К № 44</v>
          </cell>
          <cell r="D403" t="str">
            <v>П-Т</v>
          </cell>
          <cell r="E403" t="str">
            <v>Газлифт</v>
          </cell>
          <cell r="F403">
            <v>430</v>
          </cell>
          <cell r="G403" t="str">
            <v>ГП</v>
          </cell>
          <cell r="H403">
            <v>840</v>
          </cell>
          <cell r="I403" t="str">
            <v>ГП</v>
          </cell>
          <cell r="J403">
            <v>1180</v>
          </cell>
          <cell r="K403" t="str">
            <v>ГП</v>
          </cell>
          <cell r="L403">
            <v>1440</v>
          </cell>
          <cell r="M403" t="str">
            <v>ГК 76 1/8</v>
          </cell>
          <cell r="N403">
            <v>1640</v>
          </cell>
          <cell r="O403" t="str">
            <v>ГК 76 5/32</v>
          </cell>
          <cell r="P403">
            <v>1800</v>
          </cell>
          <cell r="Q403" t="str">
            <v>ЦКсОК</v>
          </cell>
          <cell r="R403">
            <v>0</v>
          </cell>
          <cell r="S403">
            <v>0</v>
          </cell>
          <cell r="T403">
            <v>1970</v>
          </cell>
          <cell r="U403" t="str">
            <v>закрыт+</v>
          </cell>
          <cell r="V403" t="str">
            <v>+</v>
          </cell>
          <cell r="X403">
            <v>2210</v>
          </cell>
          <cell r="AB403">
            <v>0</v>
          </cell>
          <cell r="AC403">
            <v>2210</v>
          </cell>
          <cell r="AD403">
            <v>2998.65</v>
          </cell>
          <cell r="AF403">
            <v>43949</v>
          </cell>
          <cell r="AG403" t="str">
            <v>-</v>
          </cell>
        </row>
        <row r="404">
          <cell r="B404">
            <v>1352</v>
          </cell>
          <cell r="C404" t="str">
            <v>К № 68</v>
          </cell>
          <cell r="D404" t="str">
            <v>П-Т</v>
          </cell>
          <cell r="E404" t="str">
            <v>Газлифт</v>
          </cell>
          <cell r="F404">
            <v>450</v>
          </cell>
          <cell r="G404" t="str">
            <v>ГК79/4</v>
          </cell>
          <cell r="H404">
            <v>830</v>
          </cell>
          <cell r="I404" t="str">
            <v>ГК79/4</v>
          </cell>
          <cell r="J404">
            <v>1160</v>
          </cell>
          <cell r="K404" t="str">
            <v>ГК77/3</v>
          </cell>
          <cell r="L404">
            <v>1430</v>
          </cell>
          <cell r="M404" t="str">
            <v>ГК76/3</v>
          </cell>
          <cell r="N404">
            <v>1690</v>
          </cell>
          <cell r="O404" t="str">
            <v>ЦКсОК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1700</v>
          </cell>
          <cell r="U404" t="str">
            <v>закрыт+</v>
          </cell>
          <cell r="V404" t="str">
            <v>+</v>
          </cell>
          <cell r="X404">
            <v>1741</v>
          </cell>
          <cell r="AB404">
            <v>0</v>
          </cell>
          <cell r="AC404">
            <v>1741</v>
          </cell>
          <cell r="AD404">
            <v>2988.22</v>
          </cell>
          <cell r="AF404">
            <v>43143</v>
          </cell>
          <cell r="AG404">
            <v>0</v>
          </cell>
        </row>
        <row r="405">
          <cell r="B405">
            <v>1318</v>
          </cell>
          <cell r="C405" t="str">
            <v>К № 44</v>
          </cell>
          <cell r="D405" t="str">
            <v>П-Т</v>
          </cell>
          <cell r="E405" t="str">
            <v>Газлифт</v>
          </cell>
          <cell r="F405">
            <v>460</v>
          </cell>
          <cell r="G405" t="str">
            <v>ГП</v>
          </cell>
          <cell r="H405">
            <v>920</v>
          </cell>
          <cell r="I405" t="str">
            <v>ГК 82/3</v>
          </cell>
          <cell r="J405">
            <v>1340</v>
          </cell>
          <cell r="K405" t="str">
            <v>ГК 82/4</v>
          </cell>
          <cell r="L405">
            <v>1670</v>
          </cell>
          <cell r="M405" t="str">
            <v>ГК 82/4</v>
          </cell>
          <cell r="N405">
            <v>1950</v>
          </cell>
          <cell r="O405" t="str">
            <v>ЦКсОК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1970</v>
          </cell>
          <cell r="U405" t="str">
            <v>закрыт+</v>
          </cell>
          <cell r="V405" t="str">
            <v>+</v>
          </cell>
          <cell r="X405">
            <v>2098</v>
          </cell>
          <cell r="AB405">
            <v>0</v>
          </cell>
          <cell r="AC405">
            <v>2098</v>
          </cell>
          <cell r="AD405">
            <v>3065.6</v>
          </cell>
          <cell r="AF405">
            <v>43573</v>
          </cell>
          <cell r="AG405">
            <v>0</v>
          </cell>
        </row>
        <row r="406">
          <cell r="B406">
            <v>1538</v>
          </cell>
          <cell r="C406" t="str">
            <v>К № 66</v>
          </cell>
          <cell r="D406" t="str">
            <v>П-Т</v>
          </cell>
          <cell r="E406" t="str">
            <v>Газлифт</v>
          </cell>
          <cell r="F406">
            <v>440</v>
          </cell>
          <cell r="G406" t="str">
            <v>ГП</v>
          </cell>
          <cell r="H406">
            <v>860</v>
          </cell>
          <cell r="I406" t="str">
            <v>ГП</v>
          </cell>
          <cell r="J406">
            <v>1220</v>
          </cell>
          <cell r="K406" t="str">
            <v>ГК 79/4</v>
          </cell>
          <cell r="L406">
            <v>1520</v>
          </cell>
          <cell r="M406" t="str">
            <v>ГК 79/4</v>
          </cell>
          <cell r="N406">
            <v>1830</v>
          </cell>
          <cell r="O406" t="str">
            <v>ЦКсОК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1840</v>
          </cell>
          <cell r="U406" t="str">
            <v>закрыт+</v>
          </cell>
          <cell r="V406" t="str">
            <v>+</v>
          </cell>
          <cell r="X406">
            <v>2109</v>
          </cell>
          <cell r="AB406">
            <v>0</v>
          </cell>
          <cell r="AC406">
            <v>2109</v>
          </cell>
          <cell r="AD406">
            <v>3058</v>
          </cell>
          <cell r="AF406">
            <v>43365</v>
          </cell>
          <cell r="AG406">
            <v>0</v>
          </cell>
        </row>
        <row r="407">
          <cell r="B407">
            <v>1553</v>
          </cell>
          <cell r="C407" t="str">
            <v>К № 65</v>
          </cell>
          <cell r="D407" t="str">
            <v>П-Т</v>
          </cell>
          <cell r="E407" t="str">
            <v>Газлифт</v>
          </cell>
          <cell r="F407">
            <v>550</v>
          </cell>
          <cell r="G407" t="str">
            <v>ГП</v>
          </cell>
          <cell r="H407">
            <v>950</v>
          </cell>
          <cell r="I407" t="str">
            <v>ГП</v>
          </cell>
          <cell r="J407">
            <v>1250</v>
          </cell>
          <cell r="K407" t="str">
            <v>ГП</v>
          </cell>
          <cell r="L407">
            <v>1480</v>
          </cell>
          <cell r="M407" t="str">
            <v>ГК 81/3</v>
          </cell>
          <cell r="N407">
            <v>1650</v>
          </cell>
          <cell r="O407" t="str">
            <v>ГК 83/3</v>
          </cell>
          <cell r="P407">
            <v>1800</v>
          </cell>
          <cell r="Q407" t="str">
            <v>ЦКсОК</v>
          </cell>
          <cell r="R407">
            <v>0</v>
          </cell>
          <cell r="S407">
            <v>0</v>
          </cell>
          <cell r="T407">
            <v>1940</v>
          </cell>
          <cell r="U407" t="str">
            <v>открыт+</v>
          </cell>
          <cell r="V407" t="str">
            <v>+</v>
          </cell>
          <cell r="X407">
            <v>3094</v>
          </cell>
          <cell r="AB407">
            <v>1952.56</v>
          </cell>
          <cell r="AC407">
            <v>3094</v>
          </cell>
          <cell r="AD407">
            <v>3083.9</v>
          </cell>
          <cell r="AF407">
            <v>43240</v>
          </cell>
          <cell r="AG407" t="str">
            <v xml:space="preserve">авар. - в скважине предположительно находится проволока в результате обрыва ПРГС ООО "РГС" </v>
          </cell>
        </row>
        <row r="408">
          <cell r="B408">
            <v>1545</v>
          </cell>
          <cell r="C408" t="str">
            <v>К № 82</v>
          </cell>
          <cell r="D408" t="str">
            <v>П-Т</v>
          </cell>
          <cell r="E408" t="str">
            <v>Газлифт</v>
          </cell>
          <cell r="F408">
            <v>550</v>
          </cell>
          <cell r="G408" t="str">
            <v>ГП</v>
          </cell>
          <cell r="H408">
            <v>960</v>
          </cell>
          <cell r="I408" t="str">
            <v>ГП</v>
          </cell>
          <cell r="J408">
            <v>1270</v>
          </cell>
          <cell r="K408" t="str">
            <v>ГК 82/4</v>
          </cell>
          <cell r="L408">
            <v>1500</v>
          </cell>
          <cell r="M408" t="str">
            <v>ГК 82/4</v>
          </cell>
          <cell r="N408">
            <v>1690</v>
          </cell>
          <cell r="O408" t="str">
            <v>ГК 83/4</v>
          </cell>
          <cell r="P408">
            <v>1830</v>
          </cell>
          <cell r="Q408" t="str">
            <v>ЦКсОК</v>
          </cell>
          <cell r="R408">
            <v>0</v>
          </cell>
          <cell r="S408">
            <v>0</v>
          </cell>
          <cell r="T408">
            <v>1930</v>
          </cell>
          <cell r="U408" t="str">
            <v>закрыт+</v>
          </cell>
          <cell r="V408" t="str">
            <v>+</v>
          </cell>
          <cell r="X408">
            <v>2201</v>
          </cell>
          <cell r="AB408">
            <v>0</v>
          </cell>
          <cell r="AC408">
            <v>2201</v>
          </cell>
          <cell r="AD408">
            <v>3113</v>
          </cell>
          <cell r="AF408">
            <v>43357</v>
          </cell>
        </row>
        <row r="409">
          <cell r="B409">
            <v>1503</v>
          </cell>
          <cell r="C409" t="str">
            <v>К № 68</v>
          </cell>
          <cell r="D409" t="str">
            <v>П-Т</v>
          </cell>
          <cell r="E409" t="str">
            <v>Газлифт</v>
          </cell>
          <cell r="F409">
            <v>470</v>
          </cell>
          <cell r="G409" t="str">
            <v>ГП</v>
          </cell>
          <cell r="H409">
            <v>870</v>
          </cell>
          <cell r="I409" t="str">
            <v>ГК81/3</v>
          </cell>
          <cell r="J409">
            <v>1260</v>
          </cell>
          <cell r="K409" t="str">
            <v>ГК82/3</v>
          </cell>
          <cell r="L409">
            <v>1570</v>
          </cell>
          <cell r="M409" t="str">
            <v>ГК82/3</v>
          </cell>
          <cell r="N409">
            <v>1820</v>
          </cell>
          <cell r="O409" t="str">
            <v>ГК81/3</v>
          </cell>
          <cell r="P409">
            <v>1960</v>
          </cell>
          <cell r="Q409" t="str">
            <v>ЦКсОК</v>
          </cell>
          <cell r="R409">
            <v>0</v>
          </cell>
          <cell r="S409">
            <v>0</v>
          </cell>
          <cell r="T409">
            <v>1980</v>
          </cell>
          <cell r="U409" t="str">
            <v>открыт+</v>
          </cell>
          <cell r="V409" t="str">
            <v>+</v>
          </cell>
          <cell r="X409">
            <v>2160</v>
          </cell>
          <cell r="AB409">
            <v>0</v>
          </cell>
          <cell r="AC409">
            <v>2160</v>
          </cell>
          <cell r="AD409">
            <v>3072.92</v>
          </cell>
          <cell r="AF409">
            <v>43198</v>
          </cell>
          <cell r="AG409">
            <v>0</v>
          </cell>
        </row>
        <row r="410">
          <cell r="B410">
            <v>1329</v>
          </cell>
          <cell r="C410" t="str">
            <v>К №65</v>
          </cell>
          <cell r="D410" t="str">
            <v>П-Т</v>
          </cell>
          <cell r="E410" t="str">
            <v>Газлифт</v>
          </cell>
          <cell r="F410">
            <v>500</v>
          </cell>
          <cell r="G410" t="str">
            <v>ГП</v>
          </cell>
          <cell r="H410">
            <v>965</v>
          </cell>
          <cell r="I410" t="str">
            <v>ГП</v>
          </cell>
          <cell r="J410">
            <v>1280</v>
          </cell>
          <cell r="K410" t="str">
            <v>ГП</v>
          </cell>
          <cell r="L410">
            <v>1510</v>
          </cell>
          <cell r="M410" t="str">
            <v>ГП</v>
          </cell>
          <cell r="N410">
            <v>1695</v>
          </cell>
          <cell r="O410" t="str">
            <v>ГК 71 5/32</v>
          </cell>
          <cell r="P410">
            <v>1880</v>
          </cell>
          <cell r="Q410" t="str">
            <v>ЦКсОК</v>
          </cell>
          <cell r="R410">
            <v>0</v>
          </cell>
          <cell r="S410">
            <v>0</v>
          </cell>
          <cell r="T410">
            <v>1890</v>
          </cell>
          <cell r="U410" t="str">
            <v>открыт+</v>
          </cell>
          <cell r="V410" t="str">
            <v>+</v>
          </cell>
          <cell r="X410">
            <v>2984</v>
          </cell>
          <cell r="AB410">
            <v>1897</v>
          </cell>
          <cell r="AC410">
            <v>2984</v>
          </cell>
          <cell r="AD410">
            <v>2984</v>
          </cell>
          <cell r="AF410">
            <v>43921</v>
          </cell>
        </row>
        <row r="411">
          <cell r="B411">
            <v>1317</v>
          </cell>
          <cell r="C411" t="str">
            <v>К №44</v>
          </cell>
          <cell r="D411" t="str">
            <v>П-Т</v>
          </cell>
          <cell r="E411" t="str">
            <v>Газлифт</v>
          </cell>
          <cell r="F411">
            <v>480</v>
          </cell>
          <cell r="G411" t="str">
            <v xml:space="preserve"> ГП </v>
          </cell>
          <cell r="H411">
            <v>920</v>
          </cell>
          <cell r="I411" t="str">
            <v xml:space="preserve"> ГП </v>
          </cell>
          <cell r="J411">
            <v>1315</v>
          </cell>
          <cell r="K411" t="str">
            <v>ГП</v>
          </cell>
          <cell r="L411">
            <v>1635</v>
          </cell>
          <cell r="M411" t="str">
            <v>ГК 80 1/8</v>
          </cell>
          <cell r="N411">
            <v>1865</v>
          </cell>
          <cell r="O411" t="str">
            <v>ГК 79 5/32</v>
          </cell>
          <cell r="P411">
            <v>2065</v>
          </cell>
          <cell r="Q411" t="str">
            <v>ЦКсОК</v>
          </cell>
          <cell r="R411">
            <v>0</v>
          </cell>
          <cell r="S411">
            <v>0</v>
          </cell>
          <cell r="T411">
            <v>2150</v>
          </cell>
          <cell r="U411" t="str">
            <v>закрыт+</v>
          </cell>
          <cell r="V411" t="str">
            <v>+</v>
          </cell>
          <cell r="X411">
            <v>2125</v>
          </cell>
          <cell r="AB411">
            <v>0</v>
          </cell>
          <cell r="AC411">
            <v>2125</v>
          </cell>
          <cell r="AD411">
            <v>3430.64</v>
          </cell>
          <cell r="AF411">
            <v>43895</v>
          </cell>
        </row>
        <row r="412">
          <cell r="B412">
            <v>1135</v>
          </cell>
          <cell r="C412" t="str">
            <v>К № 7</v>
          </cell>
          <cell r="D412" t="str">
            <v>К-7</v>
          </cell>
          <cell r="E412" t="str">
            <v>Газлифт</v>
          </cell>
          <cell r="F412">
            <v>520</v>
          </cell>
          <cell r="G412" t="str">
            <v>ГП</v>
          </cell>
          <cell r="H412">
            <v>920</v>
          </cell>
          <cell r="I412" t="str">
            <v>ГК 83/2</v>
          </cell>
          <cell r="J412">
            <v>1245</v>
          </cell>
          <cell r="K412" t="str">
            <v>ГК 82/3</v>
          </cell>
          <cell r="L412">
            <v>1530</v>
          </cell>
          <cell r="M412" t="str">
            <v>ГК 82/3</v>
          </cell>
          <cell r="N412">
            <v>1730</v>
          </cell>
          <cell r="O412" t="str">
            <v>ЦКсОК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1740</v>
          </cell>
          <cell r="U412" t="str">
            <v>закрыт+</v>
          </cell>
          <cell r="V412" t="str">
            <v>+</v>
          </cell>
          <cell r="X412">
            <v>1762</v>
          </cell>
          <cell r="AB412">
            <v>0</v>
          </cell>
          <cell r="AC412">
            <v>1762</v>
          </cell>
          <cell r="AD412">
            <v>2250</v>
          </cell>
          <cell r="AF412">
            <v>43754</v>
          </cell>
        </row>
        <row r="413">
          <cell r="B413">
            <v>1541</v>
          </cell>
          <cell r="C413" t="str">
            <v>К №82</v>
          </cell>
          <cell r="D413" t="str">
            <v>П-Т</v>
          </cell>
          <cell r="E413" t="str">
            <v>Газлифт</v>
          </cell>
          <cell r="F413">
            <v>600</v>
          </cell>
          <cell r="G413" t="str">
            <v>ГП</v>
          </cell>
          <cell r="H413">
            <v>1120</v>
          </cell>
          <cell r="I413" t="str">
            <v>ГК 76/3</v>
          </cell>
          <cell r="J413">
            <v>1545</v>
          </cell>
          <cell r="K413" t="str">
            <v>ГК 76/3</v>
          </cell>
          <cell r="L413">
            <v>1930</v>
          </cell>
          <cell r="M413" t="str">
            <v>извлечен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1960</v>
          </cell>
          <cell r="U413" t="str">
            <v>П.Н. 2,31"</v>
          </cell>
          <cell r="V413" t="str">
            <v>+</v>
          </cell>
          <cell r="X413">
            <v>1982</v>
          </cell>
          <cell r="AB413">
            <v>0</v>
          </cell>
          <cell r="AC413">
            <v>1982</v>
          </cell>
          <cell r="AD413">
            <v>2866.2</v>
          </cell>
          <cell r="AF413">
            <v>43740</v>
          </cell>
          <cell r="AG413">
            <v>0</v>
          </cell>
        </row>
        <row r="414">
          <cell r="B414">
            <v>1475</v>
          </cell>
          <cell r="C414" t="str">
            <v>К №65</v>
          </cell>
          <cell r="D414" t="str">
            <v>П-Т</v>
          </cell>
          <cell r="E414" t="str">
            <v>Газлифт</v>
          </cell>
          <cell r="F414">
            <v>465</v>
          </cell>
          <cell r="G414" t="str">
            <v>ГП</v>
          </cell>
          <cell r="H414">
            <v>890</v>
          </cell>
          <cell r="I414" t="str">
            <v>ГП</v>
          </cell>
          <cell r="J414">
            <v>1305</v>
          </cell>
          <cell r="K414" t="str">
            <v>ГК75/3</v>
          </cell>
          <cell r="L414">
            <v>1640</v>
          </cell>
          <cell r="M414" t="str">
            <v>ГК 74/3</v>
          </cell>
          <cell r="N414">
            <v>1910</v>
          </cell>
          <cell r="O414" t="str">
            <v>ГК 73/3</v>
          </cell>
          <cell r="P414">
            <v>2120</v>
          </cell>
          <cell r="Q414" t="str">
            <v>ЦКсОК</v>
          </cell>
          <cell r="R414">
            <v>0</v>
          </cell>
          <cell r="S414">
            <v>0</v>
          </cell>
          <cell r="T414">
            <v>2140</v>
          </cell>
          <cell r="U414" t="str">
            <v>П.Н. 2,31"</v>
          </cell>
          <cell r="V414" t="str">
            <v>+</v>
          </cell>
          <cell r="X414">
            <v>2162</v>
          </cell>
          <cell r="AB414">
            <v>0</v>
          </cell>
          <cell r="AC414">
            <v>2162</v>
          </cell>
          <cell r="AD414">
            <v>3496.64</v>
          </cell>
          <cell r="AF414">
            <v>43670</v>
          </cell>
        </row>
        <row r="415">
          <cell r="B415">
            <v>1507</v>
          </cell>
          <cell r="C415" t="str">
            <v>К №68</v>
          </cell>
          <cell r="D415" t="str">
            <v>П-Т</v>
          </cell>
          <cell r="E415" t="str">
            <v>Газлифт</v>
          </cell>
          <cell r="F415">
            <v>475</v>
          </cell>
          <cell r="G415" t="str">
            <v>ГП</v>
          </cell>
          <cell r="H415">
            <v>900</v>
          </cell>
          <cell r="I415" t="str">
            <v>ГП</v>
          </cell>
          <cell r="J415">
            <v>1145</v>
          </cell>
          <cell r="K415" t="str">
            <v>ГК 79 1/8</v>
          </cell>
          <cell r="L415">
            <v>1565</v>
          </cell>
          <cell r="M415" t="str">
            <v>ГК 81 1/8</v>
          </cell>
          <cell r="N415">
            <v>1860</v>
          </cell>
          <cell r="O415" t="str">
            <v>ЦКсОК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1870</v>
          </cell>
          <cell r="U415" t="str">
            <v>П.Н. 2,31"</v>
          </cell>
          <cell r="V415" t="str">
            <v>+</v>
          </cell>
          <cell r="X415">
            <v>1992</v>
          </cell>
          <cell r="AB415">
            <v>0</v>
          </cell>
          <cell r="AC415">
            <v>1992</v>
          </cell>
          <cell r="AD415">
            <v>3404.57</v>
          </cell>
          <cell r="AF415">
            <v>43288</v>
          </cell>
          <cell r="AG415">
            <v>0</v>
          </cell>
        </row>
        <row r="416">
          <cell r="B416">
            <v>1525</v>
          </cell>
          <cell r="C416" t="str">
            <v>К №44</v>
          </cell>
          <cell r="D416" t="str">
            <v>П-Т</v>
          </cell>
          <cell r="E416" t="str">
            <v>Газлифт</v>
          </cell>
          <cell r="F416">
            <v>450</v>
          </cell>
          <cell r="G416" t="str">
            <v>ГП</v>
          </cell>
          <cell r="H416">
            <v>855</v>
          </cell>
          <cell r="I416" t="str">
            <v>ГП</v>
          </cell>
          <cell r="J416">
            <v>1185</v>
          </cell>
          <cell r="K416" t="str">
            <v>ГП</v>
          </cell>
          <cell r="L416">
            <v>1450</v>
          </cell>
          <cell r="M416" t="str">
            <v>ГК 72/3</v>
          </cell>
          <cell r="N416">
            <v>1665</v>
          </cell>
          <cell r="O416" t="str">
            <v>ГК 71/4</v>
          </cell>
          <cell r="P416">
            <v>1850</v>
          </cell>
          <cell r="Q416" t="str">
            <v>ЦКсОК</v>
          </cell>
          <cell r="R416">
            <v>0</v>
          </cell>
          <cell r="S416">
            <v>0</v>
          </cell>
          <cell r="T416">
            <v>1970</v>
          </cell>
          <cell r="U416" t="str">
            <v>П.Н. 2,31"</v>
          </cell>
          <cell r="V416" t="str">
            <v>+</v>
          </cell>
          <cell r="X416">
            <v>1992</v>
          </cell>
          <cell r="AB416">
            <v>0</v>
          </cell>
          <cell r="AC416">
            <v>1992</v>
          </cell>
          <cell r="AD416">
            <v>3342.54</v>
          </cell>
          <cell r="AF416">
            <v>43767</v>
          </cell>
          <cell r="AG416">
            <v>0</v>
          </cell>
        </row>
        <row r="417">
          <cell r="B417">
            <v>1498</v>
          </cell>
          <cell r="C417" t="str">
            <v>К №68</v>
          </cell>
          <cell r="D417" t="str">
            <v>П-Т</v>
          </cell>
          <cell r="E417" t="str">
            <v>Газлифт</v>
          </cell>
          <cell r="F417">
            <v>440</v>
          </cell>
          <cell r="G417" t="str">
            <v>ГП</v>
          </cell>
          <cell r="H417">
            <v>790</v>
          </cell>
          <cell r="I417" t="str">
            <v>ГП</v>
          </cell>
          <cell r="J417">
            <v>1085</v>
          </cell>
          <cell r="K417" t="str">
            <v>ГП</v>
          </cell>
          <cell r="L417">
            <v>1325</v>
          </cell>
          <cell r="M417" t="str">
            <v>гк 82/3</v>
          </cell>
          <cell r="N417">
            <v>1530</v>
          </cell>
          <cell r="O417" t="str">
            <v>гк 84/3</v>
          </cell>
          <cell r="P417">
            <v>1730</v>
          </cell>
          <cell r="Q417" t="str">
            <v>ЦКсОК</v>
          </cell>
          <cell r="R417">
            <v>0</v>
          </cell>
          <cell r="S417">
            <v>0</v>
          </cell>
          <cell r="T417">
            <v>1760</v>
          </cell>
          <cell r="U417" t="str">
            <v>П.Н. 2,31"</v>
          </cell>
          <cell r="V417" t="str">
            <v>+</v>
          </cell>
          <cell r="X417">
            <v>1782</v>
          </cell>
          <cell r="AB417">
            <v>0</v>
          </cell>
          <cell r="AC417">
            <v>1782</v>
          </cell>
          <cell r="AD417">
            <v>2967</v>
          </cell>
          <cell r="AF417">
            <v>43288</v>
          </cell>
          <cell r="AG417">
            <v>0</v>
          </cell>
        </row>
        <row r="418">
          <cell r="B418">
            <v>3315</v>
          </cell>
          <cell r="C418" t="str">
            <v>К №44</v>
          </cell>
          <cell r="D418" t="str">
            <v>П-Т</v>
          </cell>
          <cell r="E418" t="str">
            <v>Газлифт</v>
          </cell>
          <cell r="F418">
            <v>430</v>
          </cell>
          <cell r="G418" t="str">
            <v>ГП</v>
          </cell>
          <cell r="H418">
            <v>840</v>
          </cell>
          <cell r="I418" t="str">
            <v>ГП</v>
          </cell>
          <cell r="J418">
            <v>1180</v>
          </cell>
          <cell r="K418" t="str">
            <v>ГК 76 1/8</v>
          </cell>
          <cell r="L418">
            <v>1440</v>
          </cell>
          <cell r="M418" t="str">
            <v>ГК 75 1/8</v>
          </cell>
          <cell r="N418">
            <v>1640</v>
          </cell>
          <cell r="O418" t="str">
            <v>гк 76 5/32</v>
          </cell>
          <cell r="P418">
            <v>1800</v>
          </cell>
          <cell r="Q418" t="str">
            <v>ЦКсОК</v>
          </cell>
          <cell r="R418">
            <v>0</v>
          </cell>
          <cell r="S418">
            <v>0</v>
          </cell>
          <cell r="T418">
            <v>1910</v>
          </cell>
          <cell r="U418" t="str">
            <v>закрыт+</v>
          </cell>
          <cell r="V418" t="str">
            <v>+</v>
          </cell>
          <cell r="X418">
            <v>3155</v>
          </cell>
          <cell r="AB418">
            <v>0</v>
          </cell>
          <cell r="AC418">
            <v>3155</v>
          </cell>
          <cell r="AD418">
            <v>3155</v>
          </cell>
          <cell r="AF418">
            <v>43802</v>
          </cell>
          <cell r="AG418">
            <v>0</v>
          </cell>
        </row>
        <row r="419">
          <cell r="B419">
            <v>1374</v>
          </cell>
          <cell r="C419" t="str">
            <v>К №91</v>
          </cell>
          <cell r="D419" t="str">
            <v>К-14</v>
          </cell>
          <cell r="E419" t="str">
            <v>Газлифт</v>
          </cell>
          <cell r="F419">
            <v>500</v>
          </cell>
          <cell r="G419" t="str">
            <v>ГП</v>
          </cell>
          <cell r="H419">
            <v>900</v>
          </cell>
          <cell r="I419" t="str">
            <v>ГП</v>
          </cell>
          <cell r="J419">
            <v>1210</v>
          </cell>
          <cell r="K419" t="str">
            <v>ГП</v>
          </cell>
          <cell r="L419">
            <v>1455</v>
          </cell>
          <cell r="M419" t="str">
            <v>ГК88/3</v>
          </cell>
          <cell r="N419">
            <v>1660</v>
          </cell>
          <cell r="O419" t="str">
            <v>ГК88/4</v>
          </cell>
          <cell r="P419">
            <v>1790</v>
          </cell>
          <cell r="Q419" t="str">
            <v>ЦКсОК</v>
          </cell>
          <cell r="R419">
            <v>0</v>
          </cell>
          <cell r="S419">
            <v>0</v>
          </cell>
          <cell r="T419">
            <v>1800</v>
          </cell>
          <cell r="U419" t="str">
            <v>закрыт+</v>
          </cell>
          <cell r="V419" t="str">
            <v>+</v>
          </cell>
          <cell r="X419">
            <v>1875</v>
          </cell>
          <cell r="AB419">
            <v>0</v>
          </cell>
          <cell r="AC419">
            <v>1875</v>
          </cell>
          <cell r="AD419">
            <v>2923</v>
          </cell>
          <cell r="AF419">
            <v>43359</v>
          </cell>
          <cell r="AG419">
            <v>0</v>
          </cell>
        </row>
        <row r="420">
          <cell r="B420">
            <v>3325</v>
          </cell>
          <cell r="C420" t="str">
            <v>К №65</v>
          </cell>
          <cell r="D420" t="str">
            <v>П-Т</v>
          </cell>
          <cell r="E420" t="str">
            <v>Газлифт</v>
          </cell>
          <cell r="F420">
            <v>490</v>
          </cell>
          <cell r="G420" t="str">
            <v>ГП</v>
          </cell>
          <cell r="H420">
            <v>880</v>
          </cell>
          <cell r="I420" t="str">
            <v>ГП</v>
          </cell>
          <cell r="J420">
            <v>1250</v>
          </cell>
          <cell r="K420" t="str">
            <v>гк 83/4</v>
          </cell>
          <cell r="L420">
            <v>1545</v>
          </cell>
          <cell r="M420" t="str">
            <v>гк 84/3</v>
          </cell>
          <cell r="N420">
            <v>1780</v>
          </cell>
          <cell r="O420" t="str">
            <v>гк 84/3</v>
          </cell>
          <cell r="P420">
            <v>1970</v>
          </cell>
          <cell r="Q420" t="str">
            <v>ЦКсОК</v>
          </cell>
          <cell r="R420">
            <v>0</v>
          </cell>
          <cell r="S420">
            <v>0</v>
          </cell>
          <cell r="T420">
            <v>2050</v>
          </cell>
          <cell r="U420" t="str">
            <v>П.Н. 2,31"</v>
          </cell>
          <cell r="V420" t="str">
            <v>+</v>
          </cell>
          <cell r="X420">
            <v>2072</v>
          </cell>
          <cell r="AB420">
            <v>0</v>
          </cell>
          <cell r="AC420">
            <v>2072</v>
          </cell>
          <cell r="AD420">
            <v>3374.29</v>
          </cell>
          <cell r="AF420">
            <v>43368</v>
          </cell>
        </row>
        <row r="421">
          <cell r="B421">
            <v>3999</v>
          </cell>
          <cell r="C421" t="str">
            <v>б/к</v>
          </cell>
          <cell r="D421" t="str">
            <v>П-Т</v>
          </cell>
          <cell r="E421" t="str">
            <v>Газлифт</v>
          </cell>
          <cell r="F421">
            <v>520</v>
          </cell>
          <cell r="G421" t="str">
            <v>ГП</v>
          </cell>
          <cell r="H421">
            <v>945</v>
          </cell>
          <cell r="I421" t="str">
            <v>ГП</v>
          </cell>
          <cell r="J421">
            <v>1295</v>
          </cell>
          <cell r="K421" t="str">
            <v>гк 85/3</v>
          </cell>
          <cell r="L421">
            <v>1565</v>
          </cell>
          <cell r="M421" t="str">
            <v>гк 84/3</v>
          </cell>
          <cell r="N421">
            <v>1900</v>
          </cell>
          <cell r="O421" t="str">
            <v>ЦКсОК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1950</v>
          </cell>
          <cell r="U421" t="str">
            <v>закрыт+</v>
          </cell>
          <cell r="V421" t="str">
            <v>+</v>
          </cell>
          <cell r="X421">
            <v>1971</v>
          </cell>
          <cell r="AB421">
            <v>1959.91</v>
          </cell>
          <cell r="AC421">
            <v>1971</v>
          </cell>
          <cell r="AD421">
            <v>2816</v>
          </cell>
          <cell r="AF421">
            <v>43740</v>
          </cell>
          <cell r="AG421">
            <v>0</v>
          </cell>
        </row>
        <row r="422">
          <cell r="B422">
            <v>1288</v>
          </cell>
          <cell r="C422" t="str">
            <v>К № 65</v>
          </cell>
          <cell r="D422" t="str">
            <v>П-Т</v>
          </cell>
          <cell r="E422" t="str">
            <v>Газлифт</v>
          </cell>
          <cell r="F422">
            <v>485</v>
          </cell>
          <cell r="G422" t="str">
            <v>ГП</v>
          </cell>
          <cell r="H422">
            <v>905</v>
          </cell>
          <cell r="I422" t="str">
            <v>ГП</v>
          </cell>
          <cell r="J422">
            <v>1285</v>
          </cell>
          <cell r="K422" t="str">
            <v>гк 78 1/8</v>
          </cell>
          <cell r="L422">
            <v>1570</v>
          </cell>
          <cell r="M422" t="str">
            <v>гк 78 5/32</v>
          </cell>
          <cell r="N422">
            <v>1880</v>
          </cell>
          <cell r="O422" t="str">
            <v>ЦКсОК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1920</v>
          </cell>
          <cell r="U422" t="str">
            <v>закрыт+</v>
          </cell>
          <cell r="V422" t="str">
            <v>+</v>
          </cell>
          <cell r="X422">
            <v>1942</v>
          </cell>
          <cell r="AB422">
            <v>0</v>
          </cell>
          <cell r="AC422">
            <v>1942</v>
          </cell>
          <cell r="AD422">
            <v>3266.28</v>
          </cell>
          <cell r="AF422">
            <v>43882</v>
          </cell>
        </row>
        <row r="423">
          <cell r="B423">
            <v>1549</v>
          </cell>
          <cell r="C423" t="str">
            <v>К № 82</v>
          </cell>
          <cell r="D423" t="str">
            <v>П-Т</v>
          </cell>
          <cell r="E423" t="str">
            <v>Газлифт</v>
          </cell>
          <cell r="F423">
            <v>550</v>
          </cell>
          <cell r="G423" t="str">
            <v>ГП</v>
          </cell>
          <cell r="H423">
            <v>1050</v>
          </cell>
          <cell r="I423" t="str">
            <v>ГП</v>
          </cell>
          <cell r="J423">
            <v>1480</v>
          </cell>
          <cell r="K423" t="str">
            <v>гк 76 1/8</v>
          </cell>
          <cell r="L423">
            <v>1770</v>
          </cell>
          <cell r="M423" t="str">
            <v>гк 77 5/32</v>
          </cell>
          <cell r="N423">
            <v>2020</v>
          </cell>
          <cell r="O423" t="str">
            <v>ЦКсОК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2030</v>
          </cell>
          <cell r="U423" t="str">
            <v>закрыт+</v>
          </cell>
          <cell r="V423" t="str">
            <v>+</v>
          </cell>
          <cell r="X423">
            <v>2052</v>
          </cell>
          <cell r="AB423">
            <v>0</v>
          </cell>
          <cell r="AC423">
            <v>2052</v>
          </cell>
          <cell r="AD423">
            <v>3261.15</v>
          </cell>
          <cell r="AF423">
            <v>43285</v>
          </cell>
          <cell r="AG423">
            <v>0</v>
          </cell>
        </row>
        <row r="424">
          <cell r="B424">
            <v>1240</v>
          </cell>
          <cell r="E424" t="str">
            <v>УЭЦН</v>
          </cell>
          <cell r="X424">
            <v>2150</v>
          </cell>
          <cell r="Z424">
            <v>2150</v>
          </cell>
          <cell r="AB424">
            <v>0</v>
          </cell>
          <cell r="AC424">
            <v>2150</v>
          </cell>
          <cell r="AD424">
            <v>2882</v>
          </cell>
        </row>
        <row r="425">
          <cell r="B425">
            <v>1544</v>
          </cell>
          <cell r="C425" t="str">
            <v>К № 82</v>
          </cell>
          <cell r="D425" t="str">
            <v>П-Т</v>
          </cell>
          <cell r="E425" t="str">
            <v>Газлифт</v>
          </cell>
          <cell r="F425">
            <v>550</v>
          </cell>
          <cell r="G425" t="str">
            <v>гк 78/3</v>
          </cell>
          <cell r="H425">
            <v>970</v>
          </cell>
          <cell r="I425" t="str">
            <v>гк 79/3</v>
          </cell>
          <cell r="J425">
            <v>1335</v>
          </cell>
          <cell r="K425" t="str">
            <v>гк 79/4</v>
          </cell>
          <cell r="L425">
            <v>1670</v>
          </cell>
          <cell r="M425" t="str">
            <v>гк 80/4</v>
          </cell>
          <cell r="N425">
            <v>1960</v>
          </cell>
          <cell r="O425" t="str">
            <v>ЦКсОК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1990</v>
          </cell>
          <cell r="U425" t="str">
            <v>закрыт+</v>
          </cell>
          <cell r="V425" t="str">
            <v>+</v>
          </cell>
          <cell r="X425">
            <v>2012</v>
          </cell>
          <cell r="AB425">
            <v>0</v>
          </cell>
          <cell r="AC425">
            <v>2012</v>
          </cell>
          <cell r="AD425">
            <v>3246.45</v>
          </cell>
          <cell r="AF425">
            <v>43589</v>
          </cell>
        </row>
        <row r="426">
          <cell r="B426">
            <v>1397</v>
          </cell>
          <cell r="E426" t="str">
            <v>Газлифт</v>
          </cell>
          <cell r="F426">
            <v>540</v>
          </cell>
          <cell r="G426" t="str">
            <v>ГП</v>
          </cell>
          <cell r="H426">
            <v>1005</v>
          </cell>
          <cell r="I426" t="str">
            <v>гк 86/3</v>
          </cell>
          <cell r="J426">
            <v>1400</v>
          </cell>
          <cell r="K426" t="str">
            <v>гк 87/4</v>
          </cell>
          <cell r="L426">
            <v>1700</v>
          </cell>
          <cell r="M426" t="str">
            <v>гк 86/4</v>
          </cell>
          <cell r="N426">
            <v>2000</v>
          </cell>
          <cell r="O426" t="str">
            <v>ЦКсОК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2040</v>
          </cell>
          <cell r="U426" t="str">
            <v>закрыт+</v>
          </cell>
          <cell r="V426" t="str">
            <v>+</v>
          </cell>
          <cell r="X426">
            <v>2070</v>
          </cell>
          <cell r="AB426">
            <v>0</v>
          </cell>
          <cell r="AC426">
            <v>2070</v>
          </cell>
          <cell r="AD426">
            <v>3007</v>
          </cell>
          <cell r="AF426">
            <v>43588</v>
          </cell>
          <cell r="AG426">
            <v>0</v>
          </cell>
        </row>
        <row r="427">
          <cell r="B427">
            <v>3292</v>
          </cell>
          <cell r="C427" t="str">
            <v>К № 88</v>
          </cell>
          <cell r="D427" t="str">
            <v>-</v>
          </cell>
          <cell r="E427" t="str">
            <v>Газлифт</v>
          </cell>
          <cell r="F427">
            <v>550</v>
          </cell>
          <cell r="G427" t="str">
            <v>ГП</v>
          </cell>
          <cell r="H427">
            <v>1020</v>
          </cell>
          <cell r="I427" t="str">
            <v>ГП</v>
          </cell>
          <cell r="J427">
            <v>1440</v>
          </cell>
          <cell r="K427" t="str">
            <v>ГП</v>
          </cell>
          <cell r="L427">
            <v>1805</v>
          </cell>
          <cell r="M427" t="str">
            <v>ГП</v>
          </cell>
          <cell r="N427">
            <v>2080</v>
          </cell>
          <cell r="O427" t="str">
            <v>ЦКсОК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2090</v>
          </cell>
          <cell r="U427" t="str">
            <v>закрыт+</v>
          </cell>
          <cell r="V427" t="str">
            <v>+</v>
          </cell>
          <cell r="X427">
            <v>2112</v>
          </cell>
          <cell r="AB427">
            <v>0</v>
          </cell>
          <cell r="AC427">
            <v>2112</v>
          </cell>
          <cell r="AD427">
            <v>2958.36</v>
          </cell>
          <cell r="AF427">
            <v>43895</v>
          </cell>
        </row>
        <row r="428">
          <cell r="B428">
            <v>1573</v>
          </cell>
          <cell r="E428" t="str">
            <v>Газлифт</v>
          </cell>
          <cell r="F428">
            <v>540</v>
          </cell>
          <cell r="G428" t="str">
            <v>ГП</v>
          </cell>
          <cell r="H428">
            <v>1015</v>
          </cell>
          <cell r="I428" t="str">
            <v>ГП</v>
          </cell>
          <cell r="J428">
            <v>1385</v>
          </cell>
          <cell r="K428" t="str">
            <v>ГК85/2</v>
          </cell>
          <cell r="L428">
            <v>1660</v>
          </cell>
          <cell r="M428" t="str">
            <v>ГК 84/2</v>
          </cell>
          <cell r="N428">
            <v>1915</v>
          </cell>
          <cell r="O428" t="str">
            <v>ЦКсОК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1930</v>
          </cell>
          <cell r="U428" t="str">
            <v>закрыт</v>
          </cell>
          <cell r="V428" t="str">
            <v>+</v>
          </cell>
          <cell r="X428">
            <v>1952</v>
          </cell>
          <cell r="AB428">
            <v>0</v>
          </cell>
          <cell r="AC428">
            <v>1952</v>
          </cell>
          <cell r="AD428" t="str">
            <v>1 ств 2746
2 ств 2844
3 ств 2793
4 ств 2700</v>
          </cell>
          <cell r="AF428">
            <v>43665</v>
          </cell>
        </row>
        <row r="429">
          <cell r="B429">
            <v>1618</v>
          </cell>
          <cell r="E429" t="str">
            <v>Газлифт</v>
          </cell>
          <cell r="F429">
            <v>500</v>
          </cell>
          <cell r="G429" t="str">
            <v>ГП</v>
          </cell>
          <cell r="H429">
            <v>935</v>
          </cell>
          <cell r="I429" t="str">
            <v>ГП</v>
          </cell>
          <cell r="J429">
            <v>1315</v>
          </cell>
          <cell r="K429" t="str">
            <v>гк 89/3</v>
          </cell>
          <cell r="L429">
            <v>1605</v>
          </cell>
          <cell r="M429" t="str">
            <v>гк 88/3</v>
          </cell>
          <cell r="N429">
            <v>1850</v>
          </cell>
          <cell r="O429" t="str">
            <v>ЦКсОК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1900</v>
          </cell>
          <cell r="U429" t="str">
            <v>закрыт+</v>
          </cell>
          <cell r="V429" t="str">
            <v>+</v>
          </cell>
          <cell r="X429">
            <v>1922</v>
          </cell>
          <cell r="AB429">
            <v>0</v>
          </cell>
          <cell r="AC429">
            <v>1922</v>
          </cell>
          <cell r="AD429">
            <v>2870.45</v>
          </cell>
          <cell r="AF429">
            <v>43415</v>
          </cell>
          <cell r="AG429">
            <v>0</v>
          </cell>
        </row>
        <row r="430">
          <cell r="B430">
            <v>1550</v>
          </cell>
          <cell r="E430" t="str">
            <v>Газлифт</v>
          </cell>
          <cell r="F430">
            <v>500</v>
          </cell>
          <cell r="G430" t="str">
            <v>ГП</v>
          </cell>
          <cell r="H430">
            <v>905</v>
          </cell>
          <cell r="I430" t="str">
            <v>гк 75/3</v>
          </cell>
          <cell r="J430">
            <v>1225</v>
          </cell>
          <cell r="K430" t="str">
            <v>гк 75/3</v>
          </cell>
          <cell r="L430">
            <v>1495</v>
          </cell>
          <cell r="M430" t="str">
            <v>гк 75/3</v>
          </cell>
          <cell r="N430">
            <v>1720</v>
          </cell>
          <cell r="O430" t="str">
            <v>гк 75/4</v>
          </cell>
          <cell r="P430">
            <v>1880</v>
          </cell>
          <cell r="Q430" t="str">
            <v>ЦКсОК</v>
          </cell>
          <cell r="R430">
            <v>0</v>
          </cell>
          <cell r="S430">
            <v>0</v>
          </cell>
          <cell r="T430">
            <v>1890</v>
          </cell>
          <cell r="U430" t="str">
            <v>П.Н. 2,31"</v>
          </cell>
          <cell r="V430" t="str">
            <v>+</v>
          </cell>
          <cell r="X430">
            <v>1912</v>
          </cell>
          <cell r="AB430">
            <v>0</v>
          </cell>
          <cell r="AC430">
            <v>1912</v>
          </cell>
          <cell r="AD430">
            <v>3009.98</v>
          </cell>
          <cell r="AF430">
            <v>43761</v>
          </cell>
        </row>
        <row r="431">
          <cell r="B431">
            <v>1555</v>
          </cell>
          <cell r="E431" t="str">
            <v>Газлифт</v>
          </cell>
          <cell r="F431">
            <v>540</v>
          </cell>
          <cell r="G431" t="str">
            <v>ГП</v>
          </cell>
          <cell r="H431">
            <v>970</v>
          </cell>
          <cell r="I431" t="str">
            <v>ГП</v>
          </cell>
          <cell r="J431">
            <v>1360</v>
          </cell>
          <cell r="K431" t="str">
            <v>гк 87/3</v>
          </cell>
          <cell r="L431">
            <v>1690</v>
          </cell>
          <cell r="M431" t="str">
            <v>гк 86/3</v>
          </cell>
          <cell r="N431">
            <v>1980</v>
          </cell>
          <cell r="O431" t="str">
            <v>ЦКсОК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1990</v>
          </cell>
          <cell r="U431" t="str">
            <v>закрыт+</v>
          </cell>
          <cell r="V431" t="str">
            <v>+</v>
          </cell>
          <cell r="X431">
            <v>2102</v>
          </cell>
          <cell r="AB431">
            <v>0</v>
          </cell>
          <cell r="AC431">
            <v>2102</v>
          </cell>
          <cell r="AD431">
            <v>3040</v>
          </cell>
          <cell r="AF431">
            <v>43415</v>
          </cell>
        </row>
        <row r="432">
          <cell r="B432">
            <v>1297</v>
          </cell>
          <cell r="E432" t="str">
            <v>УЭЦН</v>
          </cell>
          <cell r="X432">
            <v>1930</v>
          </cell>
          <cell r="Z432">
            <v>1930</v>
          </cell>
          <cell r="AB432">
            <v>0</v>
          </cell>
          <cell r="AC432">
            <v>1930</v>
          </cell>
          <cell r="AD432">
            <v>2954</v>
          </cell>
        </row>
        <row r="433">
          <cell r="B433">
            <v>1300</v>
          </cell>
          <cell r="E433" t="str">
            <v>УЭЦН</v>
          </cell>
          <cell r="X433">
            <v>1770</v>
          </cell>
          <cell r="Z433">
            <v>1770</v>
          </cell>
          <cell r="AB433">
            <v>0</v>
          </cell>
          <cell r="AC433">
            <v>1770</v>
          </cell>
          <cell r="AD433">
            <v>3051</v>
          </cell>
        </row>
        <row r="434">
          <cell r="B434">
            <v>1289</v>
          </cell>
          <cell r="E434" t="str">
            <v>Газлифт</v>
          </cell>
          <cell r="F434">
            <v>550</v>
          </cell>
          <cell r="G434" t="str">
            <v>ГП</v>
          </cell>
          <cell r="H434">
            <v>1005</v>
          </cell>
          <cell r="I434" t="str">
            <v>гк 76 1/8</v>
          </cell>
          <cell r="J434">
            <v>1375</v>
          </cell>
          <cell r="K434" t="str">
            <v>гк 77 1/8</v>
          </cell>
          <cell r="L434">
            <v>1660</v>
          </cell>
          <cell r="M434" t="str">
            <v>гк 77 5/32</v>
          </cell>
          <cell r="N434">
            <v>1950</v>
          </cell>
          <cell r="O434" t="str">
            <v>ЦКсОК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1960</v>
          </cell>
          <cell r="U434" t="str">
            <v>закрыт+</v>
          </cell>
          <cell r="V434" t="str">
            <v>+</v>
          </cell>
          <cell r="X434">
            <v>1982</v>
          </cell>
          <cell r="AB434">
            <v>0</v>
          </cell>
          <cell r="AC434">
            <v>1982</v>
          </cell>
          <cell r="AD434">
            <v>3008.21</v>
          </cell>
          <cell r="AF434">
            <v>43795</v>
          </cell>
        </row>
        <row r="435">
          <cell r="B435">
            <v>1485</v>
          </cell>
          <cell r="E435" t="str">
            <v>Газлифт</v>
          </cell>
          <cell r="F435">
            <v>550</v>
          </cell>
          <cell r="G435" t="str">
            <v>ГК 77/4</v>
          </cell>
          <cell r="H435">
            <v>1020</v>
          </cell>
          <cell r="I435" t="str">
            <v>ГК 78/4</v>
          </cell>
          <cell r="J435">
            <v>1440</v>
          </cell>
          <cell r="K435" t="str">
            <v>ГК80/4</v>
          </cell>
          <cell r="L435">
            <v>1860</v>
          </cell>
          <cell r="M435" t="str">
            <v>ЦКсОК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1870</v>
          </cell>
          <cell r="U435" t="str">
            <v>закрыт+</v>
          </cell>
          <cell r="V435" t="str">
            <v>+</v>
          </cell>
          <cell r="X435">
            <v>1902</v>
          </cell>
          <cell r="AB435">
            <v>0</v>
          </cell>
          <cell r="AC435">
            <v>1902</v>
          </cell>
          <cell r="AD435">
            <v>3040</v>
          </cell>
          <cell r="AF435">
            <v>43344</v>
          </cell>
          <cell r="AG435">
            <v>0</v>
          </cell>
        </row>
        <row r="436">
          <cell r="B436">
            <v>1233</v>
          </cell>
          <cell r="E436" t="str">
            <v>Газлифт</v>
          </cell>
          <cell r="F436">
            <v>504</v>
          </cell>
          <cell r="G436" t="str">
            <v>ГП</v>
          </cell>
          <cell r="H436">
            <v>929</v>
          </cell>
          <cell r="I436" t="str">
            <v>ГК 87 1/8</v>
          </cell>
          <cell r="J436">
            <v>1281</v>
          </cell>
          <cell r="K436" t="str">
            <v>ГК 85 5/32</v>
          </cell>
          <cell r="L436">
            <v>1571</v>
          </cell>
          <cell r="M436" t="str">
            <v>ГК 85 5/32</v>
          </cell>
          <cell r="N436">
            <v>1847</v>
          </cell>
          <cell r="O436" t="str">
            <v>ЦКсОК</v>
          </cell>
          <cell r="P436">
            <v>0</v>
          </cell>
          <cell r="Q436">
            <v>0</v>
          </cell>
          <cell r="T436">
            <v>1880</v>
          </cell>
          <cell r="U436" t="str">
            <v>закрыт</v>
          </cell>
          <cell r="V436" t="str">
            <v>+</v>
          </cell>
          <cell r="X436">
            <v>2184</v>
          </cell>
          <cell r="AB436">
            <v>0</v>
          </cell>
          <cell r="AC436">
            <v>2184</v>
          </cell>
          <cell r="AD436">
            <v>2774</v>
          </cell>
          <cell r="AF436">
            <v>43933</v>
          </cell>
        </row>
        <row r="437">
          <cell r="B437" t="str">
            <v>1314-1</v>
          </cell>
          <cell r="E437" t="str">
            <v>УЭЦН</v>
          </cell>
          <cell r="X437">
            <v>2062</v>
          </cell>
          <cell r="Z437">
            <v>2062</v>
          </cell>
          <cell r="AB437">
            <v>0</v>
          </cell>
          <cell r="AC437">
            <v>2062</v>
          </cell>
          <cell r="AD437">
            <v>3317</v>
          </cell>
        </row>
        <row r="438">
          <cell r="B438">
            <v>1257</v>
          </cell>
          <cell r="E438" t="str">
            <v>Газлифт</v>
          </cell>
          <cell r="F438">
            <v>526.70000000000005</v>
          </cell>
          <cell r="G438" t="str">
            <v>ГК 80/3</v>
          </cell>
          <cell r="H438">
            <v>961</v>
          </cell>
          <cell r="I438" t="str">
            <v>ГК 81/3</v>
          </cell>
          <cell r="J438">
            <v>1298</v>
          </cell>
          <cell r="K438" t="str">
            <v>ГК 80/4</v>
          </cell>
          <cell r="L438">
            <v>1579</v>
          </cell>
          <cell r="M438" t="str">
            <v>ГК 81/4</v>
          </cell>
          <cell r="N438">
            <v>1763.1</v>
          </cell>
          <cell r="O438" t="str">
            <v>ЦКсОК</v>
          </cell>
          <cell r="P438">
            <v>0</v>
          </cell>
          <cell r="Q438">
            <v>0</v>
          </cell>
          <cell r="T438">
            <v>1773.6</v>
          </cell>
          <cell r="U438" t="str">
            <v>закрыт</v>
          </cell>
          <cell r="V438" t="str">
            <v>+</v>
          </cell>
          <cell r="X438">
            <v>2258.8000000000002</v>
          </cell>
          <cell r="AB438">
            <v>1788</v>
          </cell>
          <cell r="AC438">
            <v>2258.8000000000002</v>
          </cell>
          <cell r="AD438">
            <v>2758</v>
          </cell>
          <cell r="AF438">
            <v>43646</v>
          </cell>
        </row>
        <row r="439">
          <cell r="B439">
            <v>1258</v>
          </cell>
          <cell r="E439" t="str">
            <v>Газлифт</v>
          </cell>
          <cell r="F439">
            <v>550</v>
          </cell>
          <cell r="G439" t="str">
            <v>ГП</v>
          </cell>
          <cell r="H439">
            <v>1005</v>
          </cell>
          <cell r="I439" t="str">
            <v>ГП</v>
          </cell>
          <cell r="J439">
            <v>1410</v>
          </cell>
          <cell r="K439" t="str">
            <v>ГК87/4</v>
          </cell>
          <cell r="L439">
            <v>1725</v>
          </cell>
          <cell r="M439" t="str">
            <v>ГК87/4</v>
          </cell>
          <cell r="N439">
            <v>1980</v>
          </cell>
          <cell r="O439" t="str">
            <v>ЦКсОК</v>
          </cell>
          <cell r="P439">
            <v>0</v>
          </cell>
          <cell r="Q439">
            <v>0</v>
          </cell>
          <cell r="T439">
            <v>1990</v>
          </cell>
          <cell r="U439" t="str">
            <v>закрыт</v>
          </cell>
          <cell r="V439" t="str">
            <v>+</v>
          </cell>
          <cell r="X439">
            <v>2140</v>
          </cell>
          <cell r="AB439">
            <v>0</v>
          </cell>
          <cell r="AC439">
            <v>2140</v>
          </cell>
          <cell r="AD439">
            <v>2862</v>
          </cell>
          <cell r="AF439">
            <v>43680</v>
          </cell>
        </row>
        <row r="440">
          <cell r="B440">
            <v>1260</v>
          </cell>
          <cell r="E440" t="str">
            <v>Газлифт</v>
          </cell>
          <cell r="F440">
            <v>597.72</v>
          </cell>
          <cell r="G440" t="str">
            <v>ГП</v>
          </cell>
          <cell r="H440">
            <v>1079.78</v>
          </cell>
          <cell r="I440" t="str">
            <v>ГК 83/3</v>
          </cell>
          <cell r="J440">
            <v>1512.99</v>
          </cell>
          <cell r="K440" t="str">
            <v>ГК 83/3</v>
          </cell>
          <cell r="L440">
            <v>1906.88</v>
          </cell>
          <cell r="M440" t="str">
            <v>ЦКсОК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T440">
            <v>1917.06</v>
          </cell>
          <cell r="U440" t="str">
            <v>закрыт</v>
          </cell>
          <cell r="V440" t="str">
            <v>+</v>
          </cell>
          <cell r="X440">
            <v>2286</v>
          </cell>
          <cell r="AB440">
            <v>1932.08</v>
          </cell>
          <cell r="AC440">
            <v>2286</v>
          </cell>
          <cell r="AD440">
            <v>2868</v>
          </cell>
        </row>
        <row r="441">
          <cell r="B441">
            <v>1330</v>
          </cell>
          <cell r="E441" t="str">
            <v>УЭЦН</v>
          </cell>
          <cell r="X441">
            <v>2020</v>
          </cell>
          <cell r="Z441">
            <v>2020</v>
          </cell>
          <cell r="AB441">
            <v>0</v>
          </cell>
          <cell r="AC441">
            <v>2020</v>
          </cell>
          <cell r="AD441">
            <v>3176.5</v>
          </cell>
        </row>
        <row r="442">
          <cell r="B442">
            <v>1331</v>
          </cell>
          <cell r="E442" t="str">
            <v>УЭЦН</v>
          </cell>
          <cell r="X442">
            <v>2060</v>
          </cell>
          <cell r="Z442">
            <v>2060</v>
          </cell>
          <cell r="AB442">
            <v>0</v>
          </cell>
          <cell r="AC442">
            <v>2060</v>
          </cell>
          <cell r="AD442">
            <v>3133</v>
          </cell>
        </row>
        <row r="443">
          <cell r="B443">
            <v>1285</v>
          </cell>
          <cell r="E443" t="str">
            <v>Газлифт</v>
          </cell>
          <cell r="F443">
            <v>485</v>
          </cell>
          <cell r="G443" t="str">
            <v>ГП</v>
          </cell>
          <cell r="H443">
            <v>975</v>
          </cell>
          <cell r="I443" t="str">
            <v>ГК 82 1/8</v>
          </cell>
          <cell r="J443">
            <v>1391</v>
          </cell>
          <cell r="K443" t="str">
            <v>ГК 83 1/8</v>
          </cell>
          <cell r="L443">
            <v>1757</v>
          </cell>
          <cell r="M443" t="str">
            <v>ГК 83 5/32</v>
          </cell>
          <cell r="N443">
            <v>1977</v>
          </cell>
          <cell r="O443" t="str">
            <v>ЦКсОК</v>
          </cell>
          <cell r="P443">
            <v>0</v>
          </cell>
          <cell r="Q443">
            <v>0</v>
          </cell>
          <cell r="T443">
            <v>1990</v>
          </cell>
          <cell r="U443" t="str">
            <v>закрыт</v>
          </cell>
          <cell r="V443" t="str">
            <v>+</v>
          </cell>
          <cell r="X443">
            <v>2266</v>
          </cell>
          <cell r="AB443">
            <v>2002</v>
          </cell>
          <cell r="AC443">
            <v>2266</v>
          </cell>
          <cell r="AD443">
            <v>2982</v>
          </cell>
          <cell r="AF443">
            <v>43810</v>
          </cell>
        </row>
        <row r="444">
          <cell r="B444">
            <v>1286</v>
          </cell>
          <cell r="E444" t="str">
            <v>Газлифт</v>
          </cell>
          <cell r="F444">
            <v>500</v>
          </cell>
          <cell r="G444" t="str">
            <v>ГК 82/3</v>
          </cell>
          <cell r="H444">
            <v>980</v>
          </cell>
          <cell r="I444" t="str">
            <v>ГК 83/3</v>
          </cell>
          <cell r="J444">
            <v>1400</v>
          </cell>
          <cell r="K444" t="str">
            <v>ГК 83/4</v>
          </cell>
          <cell r="L444">
            <v>1745</v>
          </cell>
          <cell r="M444" t="str">
            <v>ГК 83/4</v>
          </cell>
          <cell r="N444">
            <v>2070</v>
          </cell>
          <cell r="O444" t="str">
            <v>ЦКсОК</v>
          </cell>
          <cell r="P444">
            <v>0</v>
          </cell>
          <cell r="Q444">
            <v>0</v>
          </cell>
          <cell r="T444">
            <v>2080</v>
          </cell>
          <cell r="U444" t="str">
            <v>закрыт</v>
          </cell>
          <cell r="V444" t="str">
            <v>+</v>
          </cell>
          <cell r="X444">
            <v>2334.14</v>
          </cell>
          <cell r="AB444">
            <v>2056.8200000000002</v>
          </cell>
          <cell r="AC444">
            <v>2334.14</v>
          </cell>
          <cell r="AD444">
            <v>3025</v>
          </cell>
          <cell r="AF444">
            <v>43716</v>
          </cell>
        </row>
        <row r="445">
          <cell r="B445">
            <v>1287</v>
          </cell>
          <cell r="E445" t="str">
            <v>Газлифт</v>
          </cell>
          <cell r="F445">
            <v>466.02</v>
          </cell>
          <cell r="G445" t="str">
            <v>ГП</v>
          </cell>
          <cell r="H445">
            <v>902.11</v>
          </cell>
          <cell r="I445" t="str">
            <v>ГП</v>
          </cell>
          <cell r="J445">
            <v>1265.47</v>
          </cell>
          <cell r="K445" t="str">
            <v>ГК 78 1/8</v>
          </cell>
          <cell r="L445">
            <v>1504.79</v>
          </cell>
          <cell r="M445" t="str">
            <v>ГК 77 5/32</v>
          </cell>
          <cell r="N445">
            <v>1877.58</v>
          </cell>
          <cell r="O445" t="str">
            <v>ЦКсОК</v>
          </cell>
          <cell r="P445">
            <v>0</v>
          </cell>
          <cell r="Q445">
            <v>0</v>
          </cell>
          <cell r="T445">
            <v>0</v>
          </cell>
          <cell r="U445" t="str">
            <v>-</v>
          </cell>
          <cell r="V445" t="str">
            <v>+</v>
          </cell>
          <cell r="X445">
            <v>2959.45</v>
          </cell>
          <cell r="AB445">
            <v>0</v>
          </cell>
          <cell r="AC445">
            <v>2959.45</v>
          </cell>
          <cell r="AD445">
            <v>2959.45</v>
          </cell>
          <cell r="AF445">
            <v>43871</v>
          </cell>
        </row>
        <row r="446">
          <cell r="B446">
            <v>1292</v>
          </cell>
          <cell r="E446" t="str">
            <v>Газлифт</v>
          </cell>
          <cell r="F446">
            <v>550</v>
          </cell>
          <cell r="G446" t="str">
            <v>ГК 83/3</v>
          </cell>
          <cell r="H446">
            <v>1100</v>
          </cell>
          <cell r="I446" t="str">
            <v>ГК 84/3</v>
          </cell>
          <cell r="J446">
            <v>1360</v>
          </cell>
          <cell r="K446" t="str">
            <v>ГК 84/3</v>
          </cell>
          <cell r="L446">
            <v>1650</v>
          </cell>
          <cell r="M446" t="str">
            <v>ГК 84/3</v>
          </cell>
          <cell r="N446">
            <v>1870</v>
          </cell>
          <cell r="O446" t="str">
            <v>ЦКсОК</v>
          </cell>
          <cell r="P446">
            <v>0</v>
          </cell>
          <cell r="Q446">
            <v>0</v>
          </cell>
          <cell r="T446">
            <v>0</v>
          </cell>
          <cell r="U446" t="str">
            <v>-</v>
          </cell>
          <cell r="V446" t="str">
            <v>+</v>
          </cell>
          <cell r="X446">
            <v>2079</v>
          </cell>
          <cell r="AB446">
            <v>0</v>
          </cell>
          <cell r="AC446">
            <v>2079</v>
          </cell>
          <cell r="AD446">
            <v>2920</v>
          </cell>
          <cell r="AF446">
            <v>43438</v>
          </cell>
        </row>
        <row r="447">
          <cell r="B447">
            <v>1301</v>
          </cell>
          <cell r="E447" t="str">
            <v>Газлифт</v>
          </cell>
          <cell r="F447">
            <v>397</v>
          </cell>
          <cell r="G447" t="str">
            <v>ГК 76 5/32</v>
          </cell>
          <cell r="H447">
            <v>755</v>
          </cell>
          <cell r="I447" t="str">
            <v>ГК 77 5/32</v>
          </cell>
          <cell r="J447">
            <v>1128</v>
          </cell>
          <cell r="K447" t="str">
            <v>ГК 77 5/32</v>
          </cell>
          <cell r="L447">
            <v>1458</v>
          </cell>
          <cell r="M447" t="str">
            <v>ГК  86 5/32</v>
          </cell>
          <cell r="N447">
            <v>1774</v>
          </cell>
          <cell r="O447" t="str">
            <v>ГК  85 5/32</v>
          </cell>
          <cell r="P447">
            <v>1957</v>
          </cell>
          <cell r="Q447" t="str">
            <v>ЦКсОК</v>
          </cell>
          <cell r="T447">
            <v>1967</v>
          </cell>
          <cell r="U447" t="str">
            <v>закрыт</v>
          </cell>
          <cell r="V447" t="str">
            <v>+</v>
          </cell>
          <cell r="X447">
            <v>2940</v>
          </cell>
          <cell r="AB447">
            <v>0</v>
          </cell>
          <cell r="AC447">
            <v>2940</v>
          </cell>
          <cell r="AD447">
            <v>2940</v>
          </cell>
          <cell r="AF447">
            <v>43839</v>
          </cell>
        </row>
        <row r="448">
          <cell r="B448">
            <v>1346</v>
          </cell>
          <cell r="E448" t="str">
            <v>Фонтан</v>
          </cell>
          <cell r="X448">
            <v>2332</v>
          </cell>
          <cell r="Z448">
            <v>2332</v>
          </cell>
          <cell r="AB448">
            <v>2012</v>
          </cell>
          <cell r="AC448">
            <v>2332</v>
          </cell>
          <cell r="AD448">
            <v>2924</v>
          </cell>
        </row>
        <row r="449">
          <cell r="B449">
            <v>1349</v>
          </cell>
          <cell r="E449" t="str">
            <v>УЭЦН</v>
          </cell>
          <cell r="X449">
            <v>2135</v>
          </cell>
          <cell r="Z449">
            <v>2135</v>
          </cell>
          <cell r="AB449">
            <v>2162</v>
          </cell>
          <cell r="AC449">
            <v>2135</v>
          </cell>
          <cell r="AD449" t="str">
            <v>1 ст - 2944
2 ст - 2795</v>
          </cell>
        </row>
        <row r="450">
          <cell r="B450">
            <v>1302</v>
          </cell>
          <cell r="E450" t="str">
            <v>Газлифт</v>
          </cell>
          <cell r="F450">
            <v>550</v>
          </cell>
          <cell r="G450" t="str">
            <v>ГК 76/3</v>
          </cell>
          <cell r="H450">
            <v>1070</v>
          </cell>
          <cell r="I450" t="str">
            <v>ГК 77/3</v>
          </cell>
          <cell r="J450">
            <v>1440</v>
          </cell>
          <cell r="K450" t="str">
            <v>ГК 77/3</v>
          </cell>
          <cell r="L450">
            <v>1700</v>
          </cell>
          <cell r="M450" t="str">
            <v>ГК 76/4</v>
          </cell>
          <cell r="N450">
            <v>1950</v>
          </cell>
          <cell r="O450" t="str">
            <v>ЦКсОК</v>
          </cell>
          <cell r="P450">
            <v>0</v>
          </cell>
          <cell r="Q450">
            <v>0</v>
          </cell>
          <cell r="T450">
            <v>0</v>
          </cell>
          <cell r="U450" t="str">
            <v>-</v>
          </cell>
          <cell r="V450" t="str">
            <v>+</v>
          </cell>
          <cell r="X450">
            <v>2036</v>
          </cell>
          <cell r="AB450">
            <v>0</v>
          </cell>
          <cell r="AC450">
            <v>2036</v>
          </cell>
          <cell r="AD450">
            <v>2818</v>
          </cell>
          <cell r="AF450">
            <v>43668</v>
          </cell>
        </row>
        <row r="451">
          <cell r="B451">
            <v>1313</v>
          </cell>
          <cell r="E451" t="str">
            <v>Газлифт</v>
          </cell>
          <cell r="F451">
            <v>500</v>
          </cell>
          <cell r="G451" t="str">
            <v>ГК 72/3</v>
          </cell>
          <cell r="H451">
            <v>870</v>
          </cell>
          <cell r="I451" t="str">
            <v>ГК 73/3</v>
          </cell>
          <cell r="J451">
            <v>1175</v>
          </cell>
          <cell r="K451" t="str">
            <v>ГК 74/3</v>
          </cell>
          <cell r="L451">
            <v>1405</v>
          </cell>
          <cell r="M451" t="str">
            <v>ГК 73/4</v>
          </cell>
          <cell r="N451">
            <v>1620</v>
          </cell>
          <cell r="O451" t="str">
            <v>ГК 71/4</v>
          </cell>
          <cell r="P451">
            <v>1860</v>
          </cell>
          <cell r="Q451" t="str">
            <v>ЦКсОК</v>
          </cell>
          <cell r="T451">
            <v>0</v>
          </cell>
          <cell r="U451" t="str">
            <v>-</v>
          </cell>
          <cell r="V451" t="str">
            <v>+</v>
          </cell>
          <cell r="X451">
            <v>2088</v>
          </cell>
          <cell r="AB451">
            <v>0</v>
          </cell>
          <cell r="AC451">
            <v>2088</v>
          </cell>
          <cell r="AD451">
            <v>3133</v>
          </cell>
          <cell r="AF451">
            <v>43709</v>
          </cell>
        </row>
        <row r="452">
          <cell r="B452">
            <v>1321</v>
          </cell>
          <cell r="E452" t="str">
            <v>Газлифт</v>
          </cell>
          <cell r="F452">
            <v>560</v>
          </cell>
          <cell r="G452" t="str">
            <v>ГП</v>
          </cell>
          <cell r="H452">
            <v>1015</v>
          </cell>
          <cell r="I452" t="str">
            <v>ГК 84/3</v>
          </cell>
          <cell r="J452">
            <v>1335</v>
          </cell>
          <cell r="K452" t="str">
            <v>ГК 84/3</v>
          </cell>
          <cell r="L452">
            <v>1565</v>
          </cell>
          <cell r="M452" t="str">
            <v>ГК 84/3</v>
          </cell>
          <cell r="N452">
            <v>1750</v>
          </cell>
          <cell r="O452" t="str">
            <v>ГК 84/3</v>
          </cell>
          <cell r="P452">
            <v>1980</v>
          </cell>
          <cell r="Q452" t="str">
            <v>ЦКсОК</v>
          </cell>
          <cell r="T452">
            <v>1990</v>
          </cell>
          <cell r="U452" t="str">
            <v>закрыт</v>
          </cell>
          <cell r="V452" t="str">
            <v>+</v>
          </cell>
          <cell r="X452">
            <v>2255</v>
          </cell>
          <cell r="AB452">
            <v>0</v>
          </cell>
          <cell r="AC452">
            <v>2255</v>
          </cell>
          <cell r="AD452">
            <v>3095.45</v>
          </cell>
          <cell r="AF452">
            <v>43401</v>
          </cell>
        </row>
        <row r="453">
          <cell r="B453">
            <v>1325</v>
          </cell>
          <cell r="E453" t="str">
            <v>Газлифт</v>
          </cell>
          <cell r="F453">
            <v>553.74</v>
          </cell>
          <cell r="G453" t="str">
            <v>ГП</v>
          </cell>
          <cell r="H453">
            <v>1081.6600000000001</v>
          </cell>
          <cell r="I453" t="str">
            <v>ГК 77/4</v>
          </cell>
          <cell r="J453">
            <v>1484.95</v>
          </cell>
          <cell r="K453" t="str">
            <v>ГК 77/4</v>
          </cell>
          <cell r="L453">
            <v>1743.45</v>
          </cell>
          <cell r="M453" t="str">
            <v>ГК 77/4</v>
          </cell>
          <cell r="N453">
            <v>1980.68</v>
          </cell>
          <cell r="O453" t="str">
            <v>ЦКсОК</v>
          </cell>
          <cell r="P453">
            <v>0</v>
          </cell>
          <cell r="Q453">
            <v>0</v>
          </cell>
          <cell r="T453">
            <v>0</v>
          </cell>
          <cell r="U453" t="str">
            <v>-</v>
          </cell>
          <cell r="V453" t="str">
            <v>+</v>
          </cell>
          <cell r="X453">
            <v>3166</v>
          </cell>
          <cell r="AB453">
            <v>0</v>
          </cell>
          <cell r="AC453">
            <v>3166</v>
          </cell>
          <cell r="AD453">
            <v>3166</v>
          </cell>
          <cell r="AF453">
            <v>43835</v>
          </cell>
        </row>
        <row r="454">
          <cell r="B454">
            <v>1328</v>
          </cell>
          <cell r="E454" t="str">
            <v>Газлифт</v>
          </cell>
          <cell r="F454">
            <v>580</v>
          </cell>
          <cell r="G454" t="str">
            <v>ГК 72 1/8</v>
          </cell>
          <cell r="H454">
            <v>1100</v>
          </cell>
          <cell r="I454" t="str">
            <v>ГК 74 1/8</v>
          </cell>
          <cell r="J454">
            <v>1530</v>
          </cell>
          <cell r="K454" t="str">
            <v>ГК 75 5/32</v>
          </cell>
          <cell r="L454">
            <v>1885</v>
          </cell>
          <cell r="M454" t="str">
            <v>ГК 75 5/32</v>
          </cell>
          <cell r="N454">
            <v>2190</v>
          </cell>
          <cell r="O454" t="str">
            <v>ЦКсОК</v>
          </cell>
          <cell r="P454">
            <v>0</v>
          </cell>
          <cell r="Q454">
            <v>0</v>
          </cell>
          <cell r="T454">
            <v>0</v>
          </cell>
          <cell r="U454" t="str">
            <v>-</v>
          </cell>
          <cell r="V454" t="str">
            <v>+</v>
          </cell>
          <cell r="X454">
            <v>2317</v>
          </cell>
          <cell r="AB454">
            <v>0</v>
          </cell>
          <cell r="AC454">
            <v>2317</v>
          </cell>
          <cell r="AD454">
            <v>2951</v>
          </cell>
          <cell r="AF454">
            <v>43950</v>
          </cell>
        </row>
        <row r="455">
          <cell r="B455">
            <v>1332</v>
          </cell>
          <cell r="E455" t="str">
            <v>Газлифт</v>
          </cell>
          <cell r="F455">
            <v>500</v>
          </cell>
          <cell r="G455" t="str">
            <v>ГП</v>
          </cell>
          <cell r="H455">
            <v>955</v>
          </cell>
          <cell r="I455" t="str">
            <v>ГК 73/3</v>
          </cell>
          <cell r="J455">
            <v>1345</v>
          </cell>
          <cell r="K455" t="str">
            <v>ГК 74/4</v>
          </cell>
          <cell r="L455">
            <v>1645</v>
          </cell>
          <cell r="M455" t="str">
            <v>ГК 74/5</v>
          </cell>
          <cell r="N455">
            <v>1920</v>
          </cell>
          <cell r="O455" t="str">
            <v>ЦКсОК</v>
          </cell>
          <cell r="P455">
            <v>0</v>
          </cell>
          <cell r="Q455">
            <v>0</v>
          </cell>
          <cell r="T455">
            <v>0</v>
          </cell>
          <cell r="U455" t="str">
            <v>-</v>
          </cell>
          <cell r="V455" t="str">
            <v>+</v>
          </cell>
          <cell r="X455">
            <v>2260</v>
          </cell>
          <cell r="AB455">
            <v>0</v>
          </cell>
          <cell r="AC455">
            <v>2260</v>
          </cell>
          <cell r="AD455">
            <v>3108</v>
          </cell>
          <cell r="AF455">
            <v>43759</v>
          </cell>
        </row>
        <row r="456">
          <cell r="B456">
            <v>1334</v>
          </cell>
          <cell r="E456" t="str">
            <v>Газлифт</v>
          </cell>
          <cell r="F456">
            <v>480</v>
          </cell>
          <cell r="G456" t="str">
            <v>ГП</v>
          </cell>
          <cell r="H456">
            <v>900.05</v>
          </cell>
          <cell r="I456" t="str">
            <v>ГК 88/3</v>
          </cell>
          <cell r="J456">
            <v>1220</v>
          </cell>
          <cell r="K456" t="str">
            <v>ГК 89/3</v>
          </cell>
          <cell r="L456">
            <v>1460</v>
          </cell>
          <cell r="M456" t="str">
            <v>ГК 88/3</v>
          </cell>
          <cell r="N456">
            <v>1620.35</v>
          </cell>
          <cell r="O456" t="str">
            <v>ГК 87/4</v>
          </cell>
          <cell r="P456">
            <v>1818</v>
          </cell>
          <cell r="Q456" t="str">
            <v>ЦКсОК</v>
          </cell>
          <cell r="T456">
            <v>1828</v>
          </cell>
          <cell r="U456" t="str">
            <v>закрыт</v>
          </cell>
          <cell r="V456" t="str">
            <v>+</v>
          </cell>
          <cell r="X456">
            <v>2103</v>
          </cell>
          <cell r="AB456">
            <v>1854.2239999999999</v>
          </cell>
          <cell r="AC456">
            <v>2103</v>
          </cell>
          <cell r="AD456">
            <v>2552</v>
          </cell>
          <cell r="AF456">
            <v>43736</v>
          </cell>
        </row>
        <row r="457">
          <cell r="B457">
            <v>1368</v>
          </cell>
          <cell r="E457" t="str">
            <v>УЭЦН</v>
          </cell>
          <cell r="X457">
            <v>1959</v>
          </cell>
          <cell r="Z457">
            <v>1959</v>
          </cell>
          <cell r="AB457">
            <v>0</v>
          </cell>
          <cell r="AC457">
            <v>1959</v>
          </cell>
          <cell r="AD457" t="str">
            <v>1 ств 2632
2 ств 2641</v>
          </cell>
        </row>
        <row r="458">
          <cell r="B458">
            <v>1370</v>
          </cell>
          <cell r="E458" t="str">
            <v>УЭЦН</v>
          </cell>
          <cell r="X458">
            <v>1833</v>
          </cell>
          <cell r="Z458">
            <v>1833</v>
          </cell>
          <cell r="AB458">
            <v>0</v>
          </cell>
          <cell r="AC458">
            <v>1833</v>
          </cell>
          <cell r="AD458">
            <v>2728</v>
          </cell>
        </row>
        <row r="459">
          <cell r="B459">
            <v>1337</v>
          </cell>
          <cell r="E459" t="str">
            <v>Газлифт</v>
          </cell>
          <cell r="F459">
            <v>520</v>
          </cell>
          <cell r="G459" t="str">
            <v>ГК 91/3</v>
          </cell>
          <cell r="H459">
            <v>950</v>
          </cell>
          <cell r="I459" t="str">
            <v>ГК 92/3</v>
          </cell>
          <cell r="J459">
            <v>1275</v>
          </cell>
          <cell r="K459" t="str">
            <v>ГК 92/3</v>
          </cell>
          <cell r="L459">
            <v>1590</v>
          </cell>
          <cell r="M459" t="str">
            <v>ГК 92/5</v>
          </cell>
          <cell r="N459">
            <v>1810</v>
          </cell>
          <cell r="O459" t="str">
            <v>ЦКсОК</v>
          </cell>
          <cell r="P459" t="str">
            <v>-</v>
          </cell>
          <cell r="Q459">
            <v>0</v>
          </cell>
          <cell r="T459">
            <v>1820</v>
          </cell>
          <cell r="U459" t="str">
            <v>закрыт</v>
          </cell>
          <cell r="V459" t="str">
            <v>+</v>
          </cell>
          <cell r="X459">
            <v>2200</v>
          </cell>
          <cell r="AB459">
            <v>0</v>
          </cell>
          <cell r="AC459">
            <v>2200</v>
          </cell>
          <cell r="AD459" t="str">
            <v xml:space="preserve">1 ст - 2421 
2 ст - 2621 </v>
          </cell>
          <cell r="AF459">
            <v>43758</v>
          </cell>
        </row>
        <row r="460">
          <cell r="B460">
            <v>1338</v>
          </cell>
          <cell r="E460" t="str">
            <v>Газлифт</v>
          </cell>
          <cell r="F460">
            <v>474</v>
          </cell>
          <cell r="G460" t="str">
            <v>ГК 76 1/4</v>
          </cell>
          <cell r="H460">
            <v>880</v>
          </cell>
          <cell r="I460" t="str">
            <v>ГК 76 1/4</v>
          </cell>
          <cell r="J460">
            <v>1162</v>
          </cell>
          <cell r="K460" t="str">
            <v>ГК 77 1/4</v>
          </cell>
          <cell r="L460">
            <v>1398</v>
          </cell>
          <cell r="M460" t="str">
            <v>ГК 77 1/4</v>
          </cell>
          <cell r="N460">
            <v>1621</v>
          </cell>
          <cell r="O460" t="str">
            <v>ГК 77 5/16</v>
          </cell>
          <cell r="P460">
            <v>1860</v>
          </cell>
          <cell r="Q460" t="str">
            <v>ЦКсОК</v>
          </cell>
          <cell r="T460">
            <v>1870</v>
          </cell>
          <cell r="U460" t="str">
            <v>закрыт</v>
          </cell>
          <cell r="V460" t="str">
            <v>+</v>
          </cell>
          <cell r="X460">
            <v>2202</v>
          </cell>
          <cell r="AB460">
            <v>0</v>
          </cell>
          <cell r="AC460">
            <v>2202</v>
          </cell>
          <cell r="AD460">
            <v>2584</v>
          </cell>
          <cell r="AF460">
            <v>43846</v>
          </cell>
        </row>
        <row r="461">
          <cell r="B461">
            <v>1339</v>
          </cell>
          <cell r="E461" t="str">
            <v>Газлифт</v>
          </cell>
          <cell r="F461">
            <v>500</v>
          </cell>
          <cell r="G461" t="str">
            <v>ГП</v>
          </cell>
          <cell r="H461">
            <v>990</v>
          </cell>
          <cell r="I461" t="str">
            <v>ГП</v>
          </cell>
          <cell r="J461">
            <v>1400</v>
          </cell>
          <cell r="K461" t="str">
            <v>ГП</v>
          </cell>
          <cell r="L461">
            <v>1710</v>
          </cell>
          <cell r="M461" t="str">
            <v>ГК 94 5/32</v>
          </cell>
          <cell r="N461">
            <v>1980</v>
          </cell>
          <cell r="O461" t="str">
            <v>ЦКсОК</v>
          </cell>
          <cell r="P461">
            <v>0</v>
          </cell>
          <cell r="Q461">
            <v>0</v>
          </cell>
          <cell r="T461">
            <v>1990</v>
          </cell>
          <cell r="U461" t="str">
            <v>закрыт</v>
          </cell>
          <cell r="V461" t="str">
            <v>+</v>
          </cell>
          <cell r="X461">
            <v>2300</v>
          </cell>
          <cell r="AB461">
            <v>2000</v>
          </cell>
          <cell r="AC461">
            <v>2300</v>
          </cell>
          <cell r="AD461">
            <v>2876</v>
          </cell>
          <cell r="AF461">
            <v>43873</v>
          </cell>
        </row>
        <row r="462">
          <cell r="B462">
            <v>1350</v>
          </cell>
          <cell r="E462" t="str">
            <v>Газлифт</v>
          </cell>
          <cell r="F462">
            <v>500</v>
          </cell>
          <cell r="G462" t="str">
            <v>ГП</v>
          </cell>
          <cell r="H462">
            <v>970</v>
          </cell>
          <cell r="I462" t="str">
            <v>ГП</v>
          </cell>
          <cell r="J462">
            <v>1380</v>
          </cell>
          <cell r="K462" t="str">
            <v>ГК 78/3</v>
          </cell>
          <cell r="L462">
            <v>1710</v>
          </cell>
          <cell r="M462" t="str">
            <v>ГК 78/4</v>
          </cell>
          <cell r="N462">
            <v>2010</v>
          </cell>
          <cell r="O462" t="str">
            <v>ЦКсОК</v>
          </cell>
          <cell r="P462">
            <v>0</v>
          </cell>
          <cell r="Q462">
            <v>0</v>
          </cell>
          <cell r="T462">
            <v>2020</v>
          </cell>
          <cell r="U462" t="str">
            <v>закрыт</v>
          </cell>
          <cell r="V462" t="str">
            <v>+</v>
          </cell>
          <cell r="X462">
            <v>2380</v>
          </cell>
          <cell r="AB462">
            <v>0</v>
          </cell>
          <cell r="AC462">
            <v>2380</v>
          </cell>
          <cell r="AD462" t="str">
            <v>1 ств 2656
2 ств 2965</v>
          </cell>
          <cell r="AF462">
            <v>43762</v>
          </cell>
        </row>
        <row r="463">
          <cell r="B463">
            <v>1353</v>
          </cell>
          <cell r="E463" t="str">
            <v>Газлифт</v>
          </cell>
          <cell r="F463">
            <v>470</v>
          </cell>
          <cell r="G463" t="str">
            <v>ГК 77 1/8</v>
          </cell>
          <cell r="H463">
            <v>885</v>
          </cell>
          <cell r="I463" t="str">
            <v>ГК 78 5/32</v>
          </cell>
          <cell r="J463">
            <v>1165</v>
          </cell>
          <cell r="K463" t="str">
            <v>ГК 78 5/32</v>
          </cell>
          <cell r="L463">
            <v>1420</v>
          </cell>
          <cell r="M463" t="str">
            <v>ГК 78 5/32</v>
          </cell>
          <cell r="N463">
            <v>1639.79</v>
          </cell>
          <cell r="O463" t="str">
            <v>ГК 78 5/32</v>
          </cell>
          <cell r="P463">
            <v>1840</v>
          </cell>
          <cell r="Q463" t="str">
            <v>ЦКсОК</v>
          </cell>
          <cell r="T463">
            <v>1850</v>
          </cell>
          <cell r="U463" t="str">
            <v>закрыт</v>
          </cell>
          <cell r="V463" t="str">
            <v>+</v>
          </cell>
          <cell r="X463">
            <v>2152.6</v>
          </cell>
          <cell r="AB463">
            <v>1870.56</v>
          </cell>
          <cell r="AC463">
            <v>2152.6</v>
          </cell>
          <cell r="AD463">
            <v>2717</v>
          </cell>
          <cell r="AF463">
            <v>43495</v>
          </cell>
        </row>
        <row r="464">
          <cell r="B464">
            <v>1354</v>
          </cell>
          <cell r="E464" t="str">
            <v>Газлифт</v>
          </cell>
          <cell r="F464">
            <v>550</v>
          </cell>
          <cell r="G464" t="str">
            <v>ГП</v>
          </cell>
          <cell r="H464">
            <v>980</v>
          </cell>
          <cell r="I464" t="str">
            <v>ГК 86/3</v>
          </cell>
          <cell r="J464">
            <v>1310</v>
          </cell>
          <cell r="K464" t="str">
            <v>ГК86/3</v>
          </cell>
          <cell r="L464">
            <v>1575</v>
          </cell>
          <cell r="M464" t="str">
            <v>ГК86/4</v>
          </cell>
          <cell r="N464">
            <v>1900</v>
          </cell>
          <cell r="O464" t="str">
            <v>ЦКсОК</v>
          </cell>
          <cell r="P464">
            <v>0</v>
          </cell>
          <cell r="Q464">
            <v>0</v>
          </cell>
          <cell r="T464">
            <v>1910</v>
          </cell>
          <cell r="U464" t="str">
            <v>закрыт</v>
          </cell>
          <cell r="V464" t="str">
            <v>+</v>
          </cell>
          <cell r="X464">
            <v>1942</v>
          </cell>
          <cell r="AB464">
            <v>0</v>
          </cell>
          <cell r="AC464">
            <v>1942</v>
          </cell>
          <cell r="AD464">
            <v>2875</v>
          </cell>
          <cell r="AF464">
            <v>43451</v>
          </cell>
        </row>
        <row r="465">
          <cell r="B465">
            <v>1358</v>
          </cell>
          <cell r="E465" t="str">
            <v>Газлифт</v>
          </cell>
          <cell r="F465">
            <v>500</v>
          </cell>
          <cell r="G465" t="str">
            <v>ГК 82 1/8</v>
          </cell>
          <cell r="H465">
            <v>980</v>
          </cell>
          <cell r="I465" t="str">
            <v>ГК 83 1/8</v>
          </cell>
          <cell r="J465">
            <v>1380</v>
          </cell>
          <cell r="K465" t="str">
            <v>ГК 83 1/8</v>
          </cell>
          <cell r="L465">
            <v>1670</v>
          </cell>
          <cell r="M465" t="str">
            <v>ГК 83 5/32</v>
          </cell>
          <cell r="N465">
            <v>1970</v>
          </cell>
          <cell r="O465" t="str">
            <v>ЦКсОК</v>
          </cell>
          <cell r="P465">
            <v>0</v>
          </cell>
          <cell r="Q465">
            <v>0</v>
          </cell>
          <cell r="T465">
            <v>0</v>
          </cell>
          <cell r="U465" t="str">
            <v>-</v>
          </cell>
          <cell r="V465" t="str">
            <v>+</v>
          </cell>
          <cell r="X465">
            <v>2350</v>
          </cell>
          <cell r="AB465">
            <v>0</v>
          </cell>
          <cell r="AC465">
            <v>2350</v>
          </cell>
          <cell r="AD465">
            <v>2859</v>
          </cell>
          <cell r="AF465">
            <v>43714</v>
          </cell>
        </row>
        <row r="466">
          <cell r="B466">
            <v>1359</v>
          </cell>
          <cell r="E466" t="str">
            <v>Газлифт</v>
          </cell>
          <cell r="F466">
            <v>540</v>
          </cell>
          <cell r="G466" t="str">
            <v>ГП</v>
          </cell>
          <cell r="H466">
            <v>1100</v>
          </cell>
          <cell r="I466" t="str">
            <v>ГК 86/3</v>
          </cell>
          <cell r="J466">
            <v>1540</v>
          </cell>
          <cell r="K466" t="str">
            <v>ГК 86/3</v>
          </cell>
          <cell r="L466">
            <v>1860</v>
          </cell>
          <cell r="M466" t="str">
            <v>ГК 86/3</v>
          </cell>
          <cell r="N466">
            <v>2160</v>
          </cell>
          <cell r="O466" t="str">
            <v>ЦКсОК</v>
          </cell>
          <cell r="P466">
            <v>0</v>
          </cell>
          <cell r="Q466">
            <v>0</v>
          </cell>
          <cell r="T466">
            <v>2170</v>
          </cell>
          <cell r="U466" t="str">
            <v>закрыт</v>
          </cell>
          <cell r="V466" t="str">
            <v>+</v>
          </cell>
          <cell r="X466">
            <v>2380</v>
          </cell>
          <cell r="AB466">
            <v>0</v>
          </cell>
          <cell r="AC466">
            <v>2380</v>
          </cell>
          <cell r="AD466">
            <v>3024</v>
          </cell>
          <cell r="AF466">
            <v>43657</v>
          </cell>
        </row>
        <row r="467">
          <cell r="B467">
            <v>1362</v>
          </cell>
          <cell r="E467" t="str">
            <v>Газлифт</v>
          </cell>
          <cell r="F467">
            <v>600</v>
          </cell>
          <cell r="G467" t="str">
            <v>ГК 87/4</v>
          </cell>
          <cell r="H467">
            <v>1170</v>
          </cell>
          <cell r="I467" t="str">
            <v>ГК 90/4</v>
          </cell>
          <cell r="J467">
            <v>1640</v>
          </cell>
          <cell r="K467" t="str">
            <v>ГК 90/4</v>
          </cell>
          <cell r="L467">
            <v>2020</v>
          </cell>
          <cell r="M467" t="str">
            <v>ЦКсОК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T467">
            <v>2030</v>
          </cell>
          <cell r="U467" t="str">
            <v>закрыт</v>
          </cell>
          <cell r="V467" t="str">
            <v>+</v>
          </cell>
          <cell r="X467">
            <v>2350</v>
          </cell>
          <cell r="AB467">
            <v>0</v>
          </cell>
          <cell r="AC467">
            <v>2350</v>
          </cell>
          <cell r="AD467">
            <v>2821</v>
          </cell>
        </row>
        <row r="468">
          <cell r="B468">
            <v>1410</v>
          </cell>
          <cell r="E468" t="str">
            <v>УЭЦН</v>
          </cell>
          <cell r="X468">
            <v>2148</v>
          </cell>
          <cell r="Z468">
            <v>2148</v>
          </cell>
          <cell r="AB468">
            <v>0</v>
          </cell>
          <cell r="AC468">
            <v>2148</v>
          </cell>
          <cell r="AD468">
            <v>2739</v>
          </cell>
        </row>
        <row r="469">
          <cell r="B469">
            <v>1377</v>
          </cell>
          <cell r="E469" t="str">
            <v>Газлифт</v>
          </cell>
          <cell r="F469">
            <v>468</v>
          </cell>
          <cell r="G469" t="str">
            <v>ГК 72 3/16</v>
          </cell>
          <cell r="H469">
            <v>893</v>
          </cell>
          <cell r="I469" t="str">
            <v>ГК 73 3/16</v>
          </cell>
          <cell r="J469">
            <v>1239</v>
          </cell>
          <cell r="K469" t="str">
            <v>ГК 73 3/16</v>
          </cell>
          <cell r="L469">
            <v>1560</v>
          </cell>
          <cell r="M469" t="str">
            <v>ГК 72 3/16</v>
          </cell>
          <cell r="N469">
            <v>1830</v>
          </cell>
          <cell r="O469" t="str">
            <v>ЦКсОК</v>
          </cell>
          <cell r="P469">
            <v>0</v>
          </cell>
          <cell r="Q469">
            <v>0</v>
          </cell>
          <cell r="T469">
            <v>1841</v>
          </cell>
          <cell r="U469" t="str">
            <v>закрыт</v>
          </cell>
          <cell r="V469" t="str">
            <v>+</v>
          </cell>
          <cell r="X469">
            <v>2202</v>
          </cell>
          <cell r="AB469">
            <v>0</v>
          </cell>
          <cell r="AC469">
            <v>2202</v>
          </cell>
          <cell r="AD469">
            <v>2797</v>
          </cell>
          <cell r="AF469">
            <v>43844</v>
          </cell>
        </row>
        <row r="470">
          <cell r="B470">
            <v>1388</v>
          </cell>
          <cell r="E470" t="str">
            <v>Газлифт</v>
          </cell>
          <cell r="F470">
            <v>520</v>
          </cell>
          <cell r="G470" t="str">
            <v>ГП</v>
          </cell>
          <cell r="H470">
            <v>990</v>
          </cell>
          <cell r="I470" t="str">
            <v>ГК 87/3</v>
          </cell>
          <cell r="J470">
            <v>1395</v>
          </cell>
          <cell r="K470" t="str">
            <v>ГК 86/3</v>
          </cell>
          <cell r="L470">
            <v>1750</v>
          </cell>
          <cell r="M470" t="str">
            <v>ГК 86/4</v>
          </cell>
          <cell r="N470">
            <v>2080</v>
          </cell>
          <cell r="O470" t="str">
            <v>ЦКсОК</v>
          </cell>
          <cell r="P470">
            <v>0</v>
          </cell>
          <cell r="Q470">
            <v>0</v>
          </cell>
          <cell r="T470">
            <v>2090</v>
          </cell>
          <cell r="U470" t="str">
            <v>закрыт</v>
          </cell>
          <cell r="V470" t="str">
            <v>+</v>
          </cell>
          <cell r="X470">
            <v>2262</v>
          </cell>
          <cell r="AB470">
            <v>0</v>
          </cell>
          <cell r="AC470">
            <v>2262</v>
          </cell>
          <cell r="AD470">
            <v>2471</v>
          </cell>
          <cell r="AF470">
            <v>43457</v>
          </cell>
        </row>
        <row r="471">
          <cell r="B471">
            <v>1392</v>
          </cell>
          <cell r="E471" t="str">
            <v>Газлифт</v>
          </cell>
          <cell r="F471">
            <v>620</v>
          </cell>
          <cell r="G471" t="str">
            <v>ГК 82/3</v>
          </cell>
          <cell r="H471">
            <v>1140</v>
          </cell>
          <cell r="I471" t="str">
            <v>ГК 85/3</v>
          </cell>
          <cell r="J471">
            <v>1575</v>
          </cell>
          <cell r="K471" t="str">
            <v>ГК 86/4</v>
          </cell>
          <cell r="L471">
            <v>1970</v>
          </cell>
          <cell r="M471" t="str">
            <v>ЦКсОК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T471">
            <v>1980</v>
          </cell>
          <cell r="U471" t="str">
            <v>закрыт</v>
          </cell>
          <cell r="V471" t="str">
            <v>+</v>
          </cell>
          <cell r="X471">
            <v>2220</v>
          </cell>
          <cell r="AB471">
            <v>0</v>
          </cell>
          <cell r="AC471">
            <v>2220</v>
          </cell>
          <cell r="AD471">
            <v>2933</v>
          </cell>
          <cell r="AF471">
            <v>43458</v>
          </cell>
        </row>
        <row r="472">
          <cell r="B472">
            <v>1393</v>
          </cell>
          <cell r="E472" t="str">
            <v>Газлифт</v>
          </cell>
          <cell r="F472">
            <v>580</v>
          </cell>
          <cell r="G472" t="str">
            <v>ГК 87/3</v>
          </cell>
          <cell r="H472">
            <v>1035</v>
          </cell>
          <cell r="I472" t="str">
            <v>ГК 88/3</v>
          </cell>
          <cell r="J472">
            <v>1410</v>
          </cell>
          <cell r="K472" t="str">
            <v>ГК 89/3</v>
          </cell>
          <cell r="L472">
            <v>1710</v>
          </cell>
          <cell r="M472" t="str">
            <v>ГК 91/3</v>
          </cell>
          <cell r="N472">
            <v>1950</v>
          </cell>
          <cell r="O472" t="str">
            <v>ЦКсОК</v>
          </cell>
          <cell r="P472">
            <v>0</v>
          </cell>
          <cell r="Q472">
            <v>0</v>
          </cell>
          <cell r="T472">
            <v>1960</v>
          </cell>
          <cell r="U472" t="str">
            <v>закрыт</v>
          </cell>
          <cell r="V472" t="str">
            <v>+</v>
          </cell>
          <cell r="X472">
            <v>2220</v>
          </cell>
          <cell r="AB472">
            <v>0</v>
          </cell>
          <cell r="AC472">
            <v>2220</v>
          </cell>
          <cell r="AD472">
            <v>2949</v>
          </cell>
          <cell r="AF472">
            <v>43354</v>
          </cell>
        </row>
        <row r="473">
          <cell r="B473">
            <v>1394</v>
          </cell>
          <cell r="E473" t="str">
            <v>Газлифт</v>
          </cell>
          <cell r="F473">
            <v>506.35</v>
          </cell>
          <cell r="G473" t="str">
            <v>ГП</v>
          </cell>
          <cell r="H473">
            <v>905.86</v>
          </cell>
          <cell r="I473" t="str">
            <v>ГК 83/3</v>
          </cell>
          <cell r="J473">
            <v>1297</v>
          </cell>
          <cell r="K473" t="str">
            <v>ГК 84/4</v>
          </cell>
          <cell r="L473">
            <v>1629.44</v>
          </cell>
          <cell r="M473" t="str">
            <v>ГК 84/4</v>
          </cell>
          <cell r="N473">
            <v>1895</v>
          </cell>
          <cell r="O473" t="str">
            <v>ЦКсОК</v>
          </cell>
          <cell r="P473">
            <v>0</v>
          </cell>
          <cell r="Q473">
            <v>0</v>
          </cell>
          <cell r="T473">
            <v>1905</v>
          </cell>
          <cell r="U473" t="str">
            <v>закрыт</v>
          </cell>
          <cell r="V473" t="str">
            <v>+</v>
          </cell>
          <cell r="X473">
            <v>2295.8000000000002</v>
          </cell>
          <cell r="AB473">
            <v>1920</v>
          </cell>
          <cell r="AC473">
            <v>2295.8000000000002</v>
          </cell>
          <cell r="AD473">
            <v>2929</v>
          </cell>
          <cell r="AF473">
            <v>43548</v>
          </cell>
        </row>
        <row r="474">
          <cell r="B474">
            <v>1400</v>
          </cell>
          <cell r="E474" t="str">
            <v>Газлифт</v>
          </cell>
          <cell r="F474">
            <v>540</v>
          </cell>
          <cell r="G474" t="str">
            <v>ГК 84/3</v>
          </cell>
          <cell r="H474">
            <v>1100</v>
          </cell>
          <cell r="I474" t="str">
            <v>ГК 86/3</v>
          </cell>
          <cell r="J474">
            <v>1490</v>
          </cell>
          <cell r="K474" t="str">
            <v>ГК 86/4</v>
          </cell>
          <cell r="L474">
            <v>1818</v>
          </cell>
          <cell r="M474" t="str">
            <v>ЦКсОК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T474">
            <v>1828</v>
          </cell>
          <cell r="U474" t="str">
            <v>закрыт</v>
          </cell>
          <cell r="V474" t="str">
            <v>+</v>
          </cell>
          <cell r="X474">
            <v>2370</v>
          </cell>
          <cell r="AB474">
            <v>0</v>
          </cell>
          <cell r="AC474">
            <v>2370</v>
          </cell>
          <cell r="AD474">
            <v>2945</v>
          </cell>
          <cell r="AF474">
            <v>43669</v>
          </cell>
        </row>
        <row r="475">
          <cell r="B475">
            <v>1401</v>
          </cell>
          <cell r="E475" t="str">
            <v>Газлифт</v>
          </cell>
          <cell r="F475">
            <v>500</v>
          </cell>
          <cell r="G475" t="str">
            <v>ГК 78/3</v>
          </cell>
          <cell r="H475">
            <v>900</v>
          </cell>
          <cell r="I475" t="str">
            <v>ГК79/3</v>
          </cell>
          <cell r="J475">
            <v>1260</v>
          </cell>
          <cell r="K475" t="str">
            <v>ГК 79/3</v>
          </cell>
          <cell r="L475">
            <v>1565</v>
          </cell>
          <cell r="M475" t="str">
            <v>ГК 79/4</v>
          </cell>
          <cell r="N475">
            <v>1880</v>
          </cell>
          <cell r="O475" t="str">
            <v>ЦКсОК</v>
          </cell>
          <cell r="P475">
            <v>0</v>
          </cell>
          <cell r="Q475">
            <v>0</v>
          </cell>
          <cell r="T475">
            <v>1890</v>
          </cell>
          <cell r="U475" t="str">
            <v>закрыт</v>
          </cell>
          <cell r="V475" t="str">
            <v>+</v>
          </cell>
          <cell r="X475">
            <v>2340</v>
          </cell>
          <cell r="AB475">
            <v>1902</v>
          </cell>
          <cell r="AC475">
            <v>2340</v>
          </cell>
          <cell r="AD475">
            <v>3018</v>
          </cell>
          <cell r="AF475">
            <v>43742</v>
          </cell>
        </row>
        <row r="476">
          <cell r="B476">
            <v>1402</v>
          </cell>
          <cell r="E476" t="str">
            <v>Газлифт</v>
          </cell>
          <cell r="F476">
            <v>550</v>
          </cell>
          <cell r="G476" t="str">
            <v>ГК 84/3</v>
          </cell>
          <cell r="H476">
            <v>1080</v>
          </cell>
          <cell r="I476" t="str">
            <v>ГК 85/3</v>
          </cell>
          <cell r="J476">
            <v>1510</v>
          </cell>
          <cell r="K476" t="str">
            <v>ГК 86/3</v>
          </cell>
          <cell r="L476">
            <v>1855</v>
          </cell>
          <cell r="M476" t="str">
            <v>ГК 86/4</v>
          </cell>
          <cell r="N476">
            <v>2140</v>
          </cell>
          <cell r="O476" t="str">
            <v>ЦКсОК</v>
          </cell>
          <cell r="P476">
            <v>0</v>
          </cell>
          <cell r="Q476">
            <v>0</v>
          </cell>
          <cell r="T476">
            <v>2150</v>
          </cell>
          <cell r="U476" t="str">
            <v>закрыт</v>
          </cell>
          <cell r="V476" t="str">
            <v>+</v>
          </cell>
          <cell r="X476">
            <v>2435</v>
          </cell>
          <cell r="AB476">
            <v>0</v>
          </cell>
          <cell r="AC476">
            <v>2435</v>
          </cell>
          <cell r="AD476">
            <v>3018</v>
          </cell>
          <cell r="AF476">
            <v>43713</v>
          </cell>
        </row>
        <row r="477">
          <cell r="B477">
            <v>1440</v>
          </cell>
          <cell r="E477" t="str">
            <v>УЭЦН</v>
          </cell>
          <cell r="X477">
            <v>2100</v>
          </cell>
          <cell r="Z477">
            <v>2100</v>
          </cell>
          <cell r="AB477">
            <v>0</v>
          </cell>
          <cell r="AC477">
            <v>2100</v>
          </cell>
          <cell r="AD477">
            <v>2958</v>
          </cell>
        </row>
        <row r="478">
          <cell r="B478">
            <v>1409</v>
          </cell>
          <cell r="E478" t="str">
            <v>Газлифт</v>
          </cell>
          <cell r="F478">
            <v>480</v>
          </cell>
          <cell r="G478" t="str">
            <v>ГП</v>
          </cell>
          <cell r="H478">
            <v>915</v>
          </cell>
          <cell r="I478" t="str">
            <v>ГП</v>
          </cell>
          <cell r="J478">
            <v>1300</v>
          </cell>
          <cell r="K478" t="str">
            <v>ГК 84/3</v>
          </cell>
          <cell r="L478">
            <v>1600</v>
          </cell>
          <cell r="M478" t="str">
            <v>ГК 83/3</v>
          </cell>
          <cell r="N478">
            <v>1825</v>
          </cell>
          <cell r="O478" t="str">
            <v>ГК 82/5</v>
          </cell>
          <cell r="P478">
            <v>2030</v>
          </cell>
          <cell r="Q478" t="str">
            <v>ЦКсОК</v>
          </cell>
          <cell r="T478">
            <v>2040</v>
          </cell>
          <cell r="U478" t="str">
            <v>закрыт</v>
          </cell>
          <cell r="V478" t="str">
            <v>+</v>
          </cell>
          <cell r="X478">
            <v>2390</v>
          </cell>
          <cell r="AB478">
            <v>0</v>
          </cell>
          <cell r="AC478">
            <v>2390</v>
          </cell>
          <cell r="AD478">
            <v>2925</v>
          </cell>
          <cell r="AF478">
            <v>43777</v>
          </cell>
        </row>
        <row r="479">
          <cell r="B479">
            <v>1413</v>
          </cell>
          <cell r="E479" t="str">
            <v>Газлифт</v>
          </cell>
          <cell r="F479">
            <v>530</v>
          </cell>
          <cell r="G479" t="str">
            <v>ГП</v>
          </cell>
          <cell r="H479">
            <v>1000</v>
          </cell>
          <cell r="I479" t="str">
            <v>ГП</v>
          </cell>
          <cell r="J479">
            <v>1400</v>
          </cell>
          <cell r="K479" t="str">
            <v>ГК 79 1/8</v>
          </cell>
          <cell r="L479">
            <v>1730</v>
          </cell>
          <cell r="M479" t="str">
            <v>ГК 80 5/32</v>
          </cell>
          <cell r="N479">
            <v>2000</v>
          </cell>
          <cell r="O479" t="str">
            <v>ЦКсОК</v>
          </cell>
          <cell r="P479">
            <v>0</v>
          </cell>
          <cell r="Q479">
            <v>0</v>
          </cell>
          <cell r="T479">
            <v>0</v>
          </cell>
          <cell r="U479" t="str">
            <v>-</v>
          </cell>
          <cell r="V479" t="str">
            <v>+</v>
          </cell>
          <cell r="X479">
            <v>2777</v>
          </cell>
          <cell r="AB479">
            <v>0</v>
          </cell>
          <cell r="AC479">
            <v>2777</v>
          </cell>
          <cell r="AD479">
            <v>3650</v>
          </cell>
          <cell r="AF479">
            <v>43884</v>
          </cell>
        </row>
        <row r="480">
          <cell r="B480">
            <v>1452</v>
          </cell>
          <cell r="E480" t="str">
            <v>УЭЦН</v>
          </cell>
          <cell r="X480">
            <v>2057</v>
          </cell>
          <cell r="Z480">
            <v>2057</v>
          </cell>
          <cell r="AB480">
            <v>0</v>
          </cell>
          <cell r="AC480">
            <v>2057</v>
          </cell>
          <cell r="AD480">
            <v>2925.7</v>
          </cell>
        </row>
        <row r="481">
          <cell r="B481">
            <v>1459</v>
          </cell>
          <cell r="E481" t="str">
            <v>УЭЦН</v>
          </cell>
          <cell r="X481">
            <v>2000</v>
          </cell>
          <cell r="Z481">
            <v>2000</v>
          </cell>
          <cell r="AB481">
            <v>0</v>
          </cell>
          <cell r="AC481">
            <v>2000</v>
          </cell>
          <cell r="AD481">
            <v>2748</v>
          </cell>
        </row>
        <row r="482">
          <cell r="B482">
            <v>1460</v>
          </cell>
          <cell r="E482" t="str">
            <v>УЭЦН</v>
          </cell>
          <cell r="X482">
            <v>2015</v>
          </cell>
          <cell r="Z482">
            <v>2015</v>
          </cell>
          <cell r="AB482">
            <v>0</v>
          </cell>
          <cell r="AC482">
            <v>2015</v>
          </cell>
          <cell r="AD482">
            <v>2700</v>
          </cell>
        </row>
        <row r="483">
          <cell r="B483">
            <v>1416</v>
          </cell>
          <cell r="E483" t="str">
            <v>Газлифт</v>
          </cell>
          <cell r="F483">
            <v>550</v>
          </cell>
          <cell r="G483" t="str">
            <v>ГП</v>
          </cell>
          <cell r="H483">
            <v>980</v>
          </cell>
          <cell r="I483" t="str">
            <v>ГК 89/3</v>
          </cell>
          <cell r="J483">
            <v>1310</v>
          </cell>
          <cell r="K483" t="str">
            <v>ГК 90/3</v>
          </cell>
          <cell r="L483">
            <v>1575</v>
          </cell>
          <cell r="M483" t="str">
            <v>ГК 90/3</v>
          </cell>
          <cell r="N483">
            <v>1910</v>
          </cell>
          <cell r="O483" t="str">
            <v>ЦКсОК</v>
          </cell>
          <cell r="P483">
            <v>0</v>
          </cell>
          <cell r="Q483">
            <v>0</v>
          </cell>
          <cell r="T483">
            <v>1920</v>
          </cell>
          <cell r="U483" t="str">
            <v>закрыт</v>
          </cell>
          <cell r="V483" t="str">
            <v>+</v>
          </cell>
          <cell r="X483">
            <v>2260</v>
          </cell>
          <cell r="AB483">
            <v>0</v>
          </cell>
          <cell r="AC483">
            <v>2260</v>
          </cell>
          <cell r="AD483">
            <v>2951</v>
          </cell>
          <cell r="AF483">
            <v>43952</v>
          </cell>
        </row>
        <row r="484">
          <cell r="B484">
            <v>1471</v>
          </cell>
          <cell r="E484" t="str">
            <v>УЭЦН</v>
          </cell>
          <cell r="X484">
            <v>1922</v>
          </cell>
          <cell r="Z484">
            <v>1922</v>
          </cell>
          <cell r="AB484">
            <v>0</v>
          </cell>
          <cell r="AC484">
            <v>1922</v>
          </cell>
          <cell r="AD484">
            <v>3121.21</v>
          </cell>
        </row>
        <row r="485">
          <cell r="B485">
            <v>1472</v>
          </cell>
          <cell r="E485" t="str">
            <v>УЭЦН</v>
          </cell>
          <cell r="X485">
            <v>1700</v>
          </cell>
          <cell r="Z485">
            <v>1700</v>
          </cell>
          <cell r="AB485">
            <v>0</v>
          </cell>
          <cell r="AC485">
            <v>1700</v>
          </cell>
          <cell r="AD485">
            <v>2928.21</v>
          </cell>
        </row>
        <row r="486">
          <cell r="B486">
            <v>1421</v>
          </cell>
          <cell r="E486" t="str">
            <v>Газлифт</v>
          </cell>
          <cell r="F486">
            <v>540</v>
          </cell>
          <cell r="G486" t="str">
            <v>ГП</v>
          </cell>
          <cell r="H486">
            <v>1035</v>
          </cell>
          <cell r="I486" t="str">
            <v>ГП</v>
          </cell>
          <cell r="J486">
            <v>1440</v>
          </cell>
          <cell r="K486" t="str">
            <v>ГК 79 1/8</v>
          </cell>
          <cell r="L486">
            <v>1760</v>
          </cell>
          <cell r="M486" t="str">
            <v>ГК 79 5/32</v>
          </cell>
          <cell r="N486">
            <v>2050</v>
          </cell>
          <cell r="O486" t="str">
            <v>ЦКсОК</v>
          </cell>
          <cell r="P486">
            <v>0</v>
          </cell>
          <cell r="Q486">
            <v>0</v>
          </cell>
          <cell r="T486">
            <v>0</v>
          </cell>
          <cell r="U486" t="str">
            <v>-</v>
          </cell>
          <cell r="V486" t="str">
            <v>+</v>
          </cell>
          <cell r="X486">
            <v>2228</v>
          </cell>
          <cell r="AB486">
            <v>0</v>
          </cell>
          <cell r="AC486">
            <v>2228</v>
          </cell>
          <cell r="AD486">
            <v>2940</v>
          </cell>
          <cell r="AF486">
            <v>43930</v>
          </cell>
        </row>
        <row r="487">
          <cell r="B487">
            <v>1476</v>
          </cell>
          <cell r="E487" t="str">
            <v>УЭЦН</v>
          </cell>
          <cell r="X487">
            <v>1800</v>
          </cell>
          <cell r="Z487">
            <v>1800</v>
          </cell>
          <cell r="AB487">
            <v>0</v>
          </cell>
          <cell r="AC487">
            <v>1800</v>
          </cell>
          <cell r="AD487">
            <v>2995</v>
          </cell>
        </row>
        <row r="488">
          <cell r="B488">
            <v>1424</v>
          </cell>
          <cell r="E488" t="str">
            <v>Газлифт</v>
          </cell>
          <cell r="F488">
            <v>530</v>
          </cell>
          <cell r="G488" t="str">
            <v>ГК 77 1/8</v>
          </cell>
          <cell r="H488">
            <v>1030</v>
          </cell>
          <cell r="I488" t="str">
            <v>ГК 78 1/8</v>
          </cell>
          <cell r="J488">
            <v>1440</v>
          </cell>
          <cell r="K488" t="str">
            <v>ГК 78 5/32</v>
          </cell>
          <cell r="L488">
            <v>1780</v>
          </cell>
          <cell r="M488" t="str">
            <v>ГК 78 5/32</v>
          </cell>
          <cell r="N488">
            <v>2090</v>
          </cell>
          <cell r="O488" t="str">
            <v>ЦКсОК 5/32</v>
          </cell>
          <cell r="P488">
            <v>0</v>
          </cell>
          <cell r="Q488">
            <v>0</v>
          </cell>
          <cell r="T488">
            <v>0</v>
          </cell>
          <cell r="U488" t="str">
            <v>-</v>
          </cell>
          <cell r="V488" t="str">
            <v>+</v>
          </cell>
          <cell r="X488">
            <v>2294</v>
          </cell>
          <cell r="AB488">
            <v>0</v>
          </cell>
          <cell r="AC488">
            <v>2294</v>
          </cell>
          <cell r="AD488">
            <v>3054.45</v>
          </cell>
          <cell r="AF488">
            <v>43908</v>
          </cell>
        </row>
        <row r="489">
          <cell r="B489">
            <v>1425</v>
          </cell>
          <cell r="E489" t="str">
            <v>Газлифт</v>
          </cell>
          <cell r="F489">
            <v>520</v>
          </cell>
          <cell r="G489" t="str">
            <v>ГК 80/3</v>
          </cell>
          <cell r="H489">
            <v>930</v>
          </cell>
          <cell r="I489" t="str">
            <v>ГК 80/3</v>
          </cell>
          <cell r="J489">
            <v>1400</v>
          </cell>
          <cell r="K489" t="str">
            <v>ГК 81/4</v>
          </cell>
          <cell r="L489">
            <v>1650</v>
          </cell>
          <cell r="M489" t="str">
            <v>ГК 81/4</v>
          </cell>
          <cell r="N489">
            <v>1970</v>
          </cell>
          <cell r="O489" t="str">
            <v>ЦКсОК</v>
          </cell>
          <cell r="P489">
            <v>0</v>
          </cell>
          <cell r="Q489">
            <v>0</v>
          </cell>
          <cell r="T489">
            <v>0</v>
          </cell>
          <cell r="U489" t="str">
            <v>-</v>
          </cell>
          <cell r="V489" t="str">
            <v>+</v>
          </cell>
          <cell r="X489">
            <v>2071.6999999999998</v>
          </cell>
          <cell r="AB489">
            <v>0</v>
          </cell>
          <cell r="AC489">
            <v>2071.6999999999998</v>
          </cell>
          <cell r="AD489">
            <v>2960</v>
          </cell>
          <cell r="AF489">
            <v>43647</v>
          </cell>
        </row>
        <row r="490">
          <cell r="B490">
            <v>1478</v>
          </cell>
          <cell r="E490" t="str">
            <v>УЭЦН</v>
          </cell>
          <cell r="X490">
            <v>2004</v>
          </cell>
          <cell r="Z490">
            <v>2004</v>
          </cell>
          <cell r="AB490">
            <v>0</v>
          </cell>
          <cell r="AC490">
            <v>2004</v>
          </cell>
          <cell r="AD490">
            <v>3039</v>
          </cell>
        </row>
        <row r="491">
          <cell r="B491">
            <v>1429</v>
          </cell>
          <cell r="E491" t="str">
            <v>Газлифт</v>
          </cell>
          <cell r="F491">
            <v>520</v>
          </cell>
          <cell r="G491" t="str">
            <v>ГК 79/3</v>
          </cell>
          <cell r="H491">
            <v>950</v>
          </cell>
          <cell r="I491" t="str">
            <v>ГК81/4</v>
          </cell>
          <cell r="J491">
            <v>1300</v>
          </cell>
          <cell r="K491" t="str">
            <v>ГК 81/4</v>
          </cell>
          <cell r="L491">
            <v>1590</v>
          </cell>
          <cell r="M491" t="str">
            <v>ГК 81/4</v>
          </cell>
          <cell r="N491">
            <v>1760</v>
          </cell>
          <cell r="O491" t="str">
            <v>ЦКсОК</v>
          </cell>
          <cell r="P491">
            <v>0</v>
          </cell>
          <cell r="Q491">
            <v>0</v>
          </cell>
          <cell r="T491">
            <v>0</v>
          </cell>
          <cell r="U491" t="str">
            <v>-</v>
          </cell>
          <cell r="V491" t="str">
            <v>+</v>
          </cell>
          <cell r="X491">
            <v>2076</v>
          </cell>
          <cell r="AB491">
            <v>0</v>
          </cell>
          <cell r="AC491">
            <v>2076</v>
          </cell>
          <cell r="AD491">
            <v>2755</v>
          </cell>
          <cell r="AF491">
            <v>43574</v>
          </cell>
        </row>
        <row r="492">
          <cell r="B492">
            <v>1432</v>
          </cell>
          <cell r="E492" t="str">
            <v>Газлифт</v>
          </cell>
          <cell r="F492">
            <v>463</v>
          </cell>
          <cell r="G492" t="str">
            <v>гк 71 1/4</v>
          </cell>
          <cell r="H492">
            <v>839</v>
          </cell>
          <cell r="I492" t="str">
            <v>гк 71 1/4</v>
          </cell>
          <cell r="J492">
            <v>1108</v>
          </cell>
          <cell r="K492" t="str">
            <v>гк 72 1/4</v>
          </cell>
          <cell r="L492">
            <v>1340</v>
          </cell>
          <cell r="M492" t="str">
            <v>гк 72 1/4</v>
          </cell>
          <cell r="N492">
            <v>1600</v>
          </cell>
          <cell r="O492" t="str">
            <v>гк 72 1/4</v>
          </cell>
          <cell r="P492">
            <v>1740</v>
          </cell>
          <cell r="Q492" t="str">
            <v>ЦКсОК</v>
          </cell>
          <cell r="T492">
            <v>1750</v>
          </cell>
          <cell r="U492" t="str">
            <v>ЗАКРЫТ</v>
          </cell>
          <cell r="V492" t="str">
            <v>+</v>
          </cell>
          <cell r="X492">
            <v>2241</v>
          </cell>
          <cell r="AB492">
            <v>1762</v>
          </cell>
          <cell r="AC492">
            <v>2241</v>
          </cell>
          <cell r="AD492">
            <v>2821</v>
          </cell>
          <cell r="AF492">
            <v>43840</v>
          </cell>
        </row>
        <row r="493">
          <cell r="B493">
            <v>1482</v>
          </cell>
          <cell r="E493" t="str">
            <v>УЭЦН</v>
          </cell>
          <cell r="X493">
            <v>1835</v>
          </cell>
          <cell r="Z493">
            <v>1835</v>
          </cell>
          <cell r="AB493">
            <v>0</v>
          </cell>
          <cell r="AC493">
            <v>1835</v>
          </cell>
          <cell r="AD493">
            <v>3018</v>
          </cell>
        </row>
        <row r="494">
          <cell r="B494">
            <v>1436</v>
          </cell>
          <cell r="E494" t="str">
            <v>Газлифт</v>
          </cell>
          <cell r="F494">
            <v>536.20000000000005</v>
          </cell>
          <cell r="G494" t="str">
            <v>ГП</v>
          </cell>
          <cell r="H494">
            <v>951.2</v>
          </cell>
          <cell r="I494" t="str">
            <v>ГК 80/3</v>
          </cell>
          <cell r="J494">
            <v>1341.3</v>
          </cell>
          <cell r="K494" t="str">
            <v>ГК 84 1/8</v>
          </cell>
          <cell r="L494">
            <v>1678.7</v>
          </cell>
          <cell r="M494" t="str">
            <v>ГК 82 3/16</v>
          </cell>
          <cell r="N494">
            <v>1798.7</v>
          </cell>
          <cell r="O494" t="str">
            <v>ЦКсОК</v>
          </cell>
          <cell r="P494">
            <v>0</v>
          </cell>
          <cell r="Q494">
            <v>0</v>
          </cell>
          <cell r="T494">
            <v>1811</v>
          </cell>
          <cell r="U494" t="str">
            <v>закрыт</v>
          </cell>
          <cell r="V494" t="str">
            <v>+</v>
          </cell>
          <cell r="X494">
            <v>2150</v>
          </cell>
          <cell r="AB494">
            <v>1826</v>
          </cell>
          <cell r="AC494">
            <v>2150</v>
          </cell>
          <cell r="AD494">
            <v>2945</v>
          </cell>
          <cell r="AF494">
            <v>43899</v>
          </cell>
        </row>
        <row r="495">
          <cell r="B495">
            <v>1444</v>
          </cell>
          <cell r="E495" t="str">
            <v>Газлифт</v>
          </cell>
          <cell r="F495">
            <v>520</v>
          </cell>
          <cell r="G495" t="str">
            <v>ГП</v>
          </cell>
          <cell r="H495">
            <v>925</v>
          </cell>
          <cell r="I495" t="str">
            <v>ГК 84/3</v>
          </cell>
          <cell r="J495">
            <v>1260</v>
          </cell>
          <cell r="K495" t="str">
            <v>ГК 84/3</v>
          </cell>
          <cell r="L495">
            <v>1590</v>
          </cell>
          <cell r="M495" t="str">
            <v>ГК 84/3</v>
          </cell>
          <cell r="N495">
            <v>1780</v>
          </cell>
          <cell r="O495" t="str">
            <v>ЦКсОК</v>
          </cell>
          <cell r="P495">
            <v>0</v>
          </cell>
          <cell r="Q495">
            <v>0</v>
          </cell>
          <cell r="T495">
            <v>1790</v>
          </cell>
          <cell r="U495" t="str">
            <v>закрыт</v>
          </cell>
          <cell r="V495" t="str">
            <v>+</v>
          </cell>
          <cell r="X495">
            <v>2090</v>
          </cell>
          <cell r="AB495">
            <v>0</v>
          </cell>
          <cell r="AC495">
            <v>2090</v>
          </cell>
          <cell r="AD495">
            <v>2669.5</v>
          </cell>
          <cell r="AF495">
            <v>43452</v>
          </cell>
        </row>
        <row r="496">
          <cell r="B496">
            <v>1490</v>
          </cell>
          <cell r="E496" t="str">
            <v>УЭЦН</v>
          </cell>
          <cell r="X496">
            <v>1990</v>
          </cell>
          <cell r="Z496">
            <v>1990</v>
          </cell>
          <cell r="AB496">
            <v>0</v>
          </cell>
          <cell r="AC496">
            <v>1990</v>
          </cell>
          <cell r="AD496">
            <v>2902</v>
          </cell>
        </row>
        <row r="497">
          <cell r="B497">
            <v>1495</v>
          </cell>
          <cell r="E497" t="str">
            <v>УЭЦН</v>
          </cell>
          <cell r="X497">
            <v>1760</v>
          </cell>
          <cell r="Z497">
            <v>1760</v>
          </cell>
          <cell r="AB497">
            <v>0</v>
          </cell>
          <cell r="AC497">
            <v>1760</v>
          </cell>
          <cell r="AD497">
            <v>2846</v>
          </cell>
        </row>
        <row r="498">
          <cell r="B498">
            <v>1447</v>
          </cell>
          <cell r="E498" t="str">
            <v>Газлифт</v>
          </cell>
          <cell r="F498">
            <v>491</v>
          </cell>
          <cell r="G498" t="str">
            <v>ГК 82 1/8</v>
          </cell>
          <cell r="H498">
            <v>911</v>
          </cell>
          <cell r="I498" t="str">
            <v>ГК 76 1/8</v>
          </cell>
          <cell r="J498">
            <v>1249</v>
          </cell>
          <cell r="K498" t="str">
            <v>ГК 76 1/8</v>
          </cell>
          <cell r="L498">
            <v>1520</v>
          </cell>
          <cell r="M498" t="str">
            <v>ГК 76 1/8</v>
          </cell>
          <cell r="N498">
            <v>1755</v>
          </cell>
          <cell r="O498" t="str">
            <v>ЦКсОК 1/8</v>
          </cell>
          <cell r="P498">
            <v>0</v>
          </cell>
          <cell r="Q498">
            <v>0</v>
          </cell>
          <cell r="T498">
            <v>1830</v>
          </cell>
          <cell r="U498" t="str">
            <v>закрыт</v>
          </cell>
          <cell r="V498" t="str">
            <v>+</v>
          </cell>
          <cell r="X498">
            <v>2570</v>
          </cell>
          <cell r="AB498">
            <v>1852</v>
          </cell>
          <cell r="AC498">
            <v>2570</v>
          </cell>
          <cell r="AD498">
            <v>3204</v>
          </cell>
          <cell r="AF498">
            <v>43893</v>
          </cell>
        </row>
        <row r="499">
          <cell r="B499">
            <v>1474</v>
          </cell>
          <cell r="E499" t="str">
            <v>Газлифт</v>
          </cell>
          <cell r="F499">
            <v>550</v>
          </cell>
          <cell r="G499" t="str">
            <v>ГК 81 /3</v>
          </cell>
          <cell r="H499">
            <v>1025</v>
          </cell>
          <cell r="I499" t="str">
            <v>ГК 82/3</v>
          </cell>
          <cell r="J499">
            <v>1380</v>
          </cell>
          <cell r="K499" t="str">
            <v>ГК 82/4</v>
          </cell>
          <cell r="L499">
            <v>1680</v>
          </cell>
          <cell r="M499" t="str">
            <v>ГК 82/4</v>
          </cell>
          <cell r="N499">
            <v>1900</v>
          </cell>
          <cell r="O499" t="str">
            <v>ЦКсОК</v>
          </cell>
          <cell r="P499">
            <v>0</v>
          </cell>
          <cell r="Q499">
            <v>0</v>
          </cell>
          <cell r="T499">
            <v>0</v>
          </cell>
          <cell r="U499" t="str">
            <v>-</v>
          </cell>
          <cell r="X499">
            <v>2070</v>
          </cell>
          <cell r="AB499">
            <v>0</v>
          </cell>
          <cell r="AC499">
            <v>2070</v>
          </cell>
          <cell r="AD499">
            <v>3000</v>
          </cell>
          <cell r="AF499">
            <v>43481</v>
          </cell>
        </row>
        <row r="500">
          <cell r="B500">
            <v>1477</v>
          </cell>
          <cell r="E500" t="str">
            <v>Газлифт</v>
          </cell>
          <cell r="F500">
            <v>550</v>
          </cell>
          <cell r="G500" t="str">
            <v>ГП</v>
          </cell>
          <cell r="H500">
            <v>1050</v>
          </cell>
          <cell r="I500" t="str">
            <v>ГП</v>
          </cell>
          <cell r="J500">
            <v>1430</v>
          </cell>
          <cell r="K500" t="str">
            <v>ГК 81 1/8</v>
          </cell>
          <cell r="L500">
            <v>1730</v>
          </cell>
          <cell r="M500" t="str">
            <v>ГК 81 5/32</v>
          </cell>
          <cell r="N500">
            <v>2020</v>
          </cell>
          <cell r="O500" t="str">
            <v>ЦКсОК</v>
          </cell>
          <cell r="P500">
            <v>0</v>
          </cell>
          <cell r="Q500">
            <v>0</v>
          </cell>
          <cell r="T500">
            <v>0</v>
          </cell>
          <cell r="U500" t="str">
            <v>-</v>
          </cell>
          <cell r="X500">
            <v>2290</v>
          </cell>
          <cell r="AB500">
            <v>0</v>
          </cell>
          <cell r="AC500">
            <v>2290</v>
          </cell>
          <cell r="AD500">
            <v>3337</v>
          </cell>
          <cell r="AF500">
            <v>43903</v>
          </cell>
        </row>
        <row r="501">
          <cell r="B501">
            <v>1481</v>
          </cell>
          <cell r="E501" t="str">
            <v>Газлифт</v>
          </cell>
          <cell r="F501">
            <v>530</v>
          </cell>
          <cell r="G501" t="str">
            <v>ГП</v>
          </cell>
          <cell r="H501">
            <v>960</v>
          </cell>
          <cell r="I501" t="str">
            <v>ГП</v>
          </cell>
          <cell r="J501">
            <v>1295</v>
          </cell>
          <cell r="K501" t="str">
            <v>ГК 76 1/8</v>
          </cell>
          <cell r="L501">
            <v>1555</v>
          </cell>
          <cell r="M501" t="str">
            <v>ГК 77 5/352</v>
          </cell>
          <cell r="N501">
            <v>1840</v>
          </cell>
          <cell r="O501">
            <v>0</v>
          </cell>
          <cell r="P501">
            <v>0</v>
          </cell>
          <cell r="Q501">
            <v>0</v>
          </cell>
          <cell r="T501">
            <v>0</v>
          </cell>
          <cell r="U501" t="str">
            <v>-</v>
          </cell>
          <cell r="X501">
            <v>2014</v>
          </cell>
          <cell r="AB501">
            <v>0</v>
          </cell>
          <cell r="AC501">
            <v>2014</v>
          </cell>
          <cell r="AD501">
            <v>2900</v>
          </cell>
          <cell r="AF501">
            <v>43952</v>
          </cell>
        </row>
        <row r="502">
          <cell r="B502">
            <v>1486</v>
          </cell>
          <cell r="E502" t="str">
            <v>Газлифт</v>
          </cell>
          <cell r="F502">
            <v>525</v>
          </cell>
          <cell r="G502" t="str">
            <v>ГК 17 1/8</v>
          </cell>
          <cell r="H502">
            <v>1070</v>
          </cell>
          <cell r="I502" t="str">
            <v>ГК 72 1/8</v>
          </cell>
          <cell r="J502">
            <v>1515</v>
          </cell>
          <cell r="K502" t="str">
            <v>ГК 73 1/8</v>
          </cell>
          <cell r="L502">
            <v>1880</v>
          </cell>
          <cell r="M502" t="str">
            <v>ГК 73 5/352</v>
          </cell>
          <cell r="N502">
            <v>2190</v>
          </cell>
          <cell r="O502" t="str">
            <v>ЦКсОК</v>
          </cell>
          <cell r="P502">
            <v>0</v>
          </cell>
          <cell r="Q502">
            <v>0</v>
          </cell>
          <cell r="T502">
            <v>2200</v>
          </cell>
          <cell r="U502" t="str">
            <v>закрыт</v>
          </cell>
          <cell r="V502" t="str">
            <v>+</v>
          </cell>
          <cell r="X502">
            <v>2405</v>
          </cell>
          <cell r="AB502">
            <v>0</v>
          </cell>
          <cell r="AC502">
            <v>2405</v>
          </cell>
          <cell r="AD502">
            <v>3347</v>
          </cell>
          <cell r="AF502">
            <v>43790</v>
          </cell>
        </row>
        <row r="503">
          <cell r="B503">
            <v>1489</v>
          </cell>
          <cell r="E503" t="str">
            <v>Газлифт</v>
          </cell>
          <cell r="F503">
            <v>550</v>
          </cell>
          <cell r="G503" t="str">
            <v>ГП</v>
          </cell>
          <cell r="H503">
            <v>1050</v>
          </cell>
          <cell r="I503" t="str">
            <v>ГК 79/3</v>
          </cell>
          <cell r="J503">
            <v>1425</v>
          </cell>
          <cell r="K503" t="str">
            <v>ГК 79/3</v>
          </cell>
          <cell r="L503">
            <v>1730</v>
          </cell>
          <cell r="M503" t="str">
            <v>ГК 78/3</v>
          </cell>
          <cell r="N503">
            <v>1935</v>
          </cell>
          <cell r="O503" t="str">
            <v>ЦКсОК</v>
          </cell>
          <cell r="P503">
            <v>0</v>
          </cell>
          <cell r="Q503">
            <v>0</v>
          </cell>
          <cell r="T503">
            <v>0</v>
          </cell>
          <cell r="U503" t="str">
            <v>-</v>
          </cell>
          <cell r="X503">
            <v>2200</v>
          </cell>
          <cell r="AB503">
            <v>0</v>
          </cell>
          <cell r="AC503">
            <v>2200</v>
          </cell>
          <cell r="AD503">
            <v>3108</v>
          </cell>
        </row>
        <row r="504">
          <cell r="B504">
            <v>1512</v>
          </cell>
          <cell r="E504" t="str">
            <v>УЭЦН</v>
          </cell>
          <cell r="X504">
            <v>1895</v>
          </cell>
          <cell r="Z504">
            <v>1895</v>
          </cell>
          <cell r="AB504">
            <v>0</v>
          </cell>
          <cell r="AC504">
            <v>1895</v>
          </cell>
          <cell r="AD504">
            <v>3096</v>
          </cell>
        </row>
        <row r="505">
          <cell r="B505" t="str">
            <v>1512-1</v>
          </cell>
          <cell r="E505" t="str">
            <v>УЭЦН</v>
          </cell>
          <cell r="X505">
            <v>2285</v>
          </cell>
          <cell r="Z505">
            <v>2285</v>
          </cell>
          <cell r="AB505">
            <v>0</v>
          </cell>
          <cell r="AC505">
            <v>2285</v>
          </cell>
          <cell r="AD505">
            <v>3161</v>
          </cell>
        </row>
        <row r="506">
          <cell r="B506">
            <v>1513</v>
          </cell>
          <cell r="E506" t="str">
            <v>УЭЦН</v>
          </cell>
          <cell r="X506">
            <v>2000</v>
          </cell>
          <cell r="Z506">
            <v>2000</v>
          </cell>
          <cell r="AB506">
            <v>0</v>
          </cell>
          <cell r="AC506">
            <v>2000</v>
          </cell>
          <cell r="AD506">
            <v>3104</v>
          </cell>
        </row>
        <row r="507">
          <cell r="B507">
            <v>1504</v>
          </cell>
          <cell r="E507" t="str">
            <v>Газлифт</v>
          </cell>
          <cell r="F507">
            <v>420</v>
          </cell>
          <cell r="G507" t="str">
            <v>ГП</v>
          </cell>
          <cell r="H507">
            <v>820</v>
          </cell>
          <cell r="I507" t="str">
            <v>ГП</v>
          </cell>
          <cell r="J507">
            <v>1200</v>
          </cell>
          <cell r="K507" t="str">
            <v>ГК 80/3</v>
          </cell>
          <cell r="L507">
            <v>1560</v>
          </cell>
          <cell r="M507" t="str">
            <v>ГК 81/3</v>
          </cell>
          <cell r="N507">
            <v>1890</v>
          </cell>
          <cell r="O507" t="str">
            <v>ЦКсОК</v>
          </cell>
          <cell r="P507">
            <v>0</v>
          </cell>
          <cell r="Q507">
            <v>0</v>
          </cell>
          <cell r="T507">
            <v>1900</v>
          </cell>
          <cell r="U507" t="str">
            <v>закрыт</v>
          </cell>
          <cell r="V507" t="str">
            <v>+</v>
          </cell>
          <cell r="X507">
            <v>1922</v>
          </cell>
          <cell r="AB507">
            <v>0</v>
          </cell>
          <cell r="AC507">
            <v>1922</v>
          </cell>
          <cell r="AD507">
            <v>3115</v>
          </cell>
          <cell r="AF507">
            <v>43382</v>
          </cell>
        </row>
        <row r="508">
          <cell r="B508">
            <v>1515</v>
          </cell>
          <cell r="E508" t="str">
            <v>УЭЦН</v>
          </cell>
          <cell r="X508">
            <v>1878</v>
          </cell>
          <cell r="Z508">
            <v>1878</v>
          </cell>
          <cell r="AB508">
            <v>0</v>
          </cell>
          <cell r="AC508">
            <v>1878</v>
          </cell>
          <cell r="AD508">
            <v>3009.6</v>
          </cell>
        </row>
        <row r="509">
          <cell r="B509">
            <v>1508</v>
          </cell>
          <cell r="E509" t="str">
            <v>Газлифт</v>
          </cell>
          <cell r="F509">
            <v>441</v>
          </cell>
          <cell r="G509" t="str">
            <v>ГП</v>
          </cell>
          <cell r="H509">
            <v>905</v>
          </cell>
          <cell r="I509" t="str">
            <v>ГП</v>
          </cell>
          <cell r="J509">
            <v>1314</v>
          </cell>
          <cell r="K509" t="str">
            <v>ГК 76 1/8</v>
          </cell>
          <cell r="L509">
            <v>1654</v>
          </cell>
          <cell r="M509" t="str">
            <v>ГК 76 5/32</v>
          </cell>
          <cell r="N509">
            <v>1935</v>
          </cell>
          <cell r="O509" t="str">
            <v>ГК 75 5/32</v>
          </cell>
          <cell r="P509">
            <v>2135</v>
          </cell>
          <cell r="Q509" t="str">
            <v>ЦКсОК</v>
          </cell>
          <cell r="T509">
            <v>0</v>
          </cell>
          <cell r="U509" t="str">
            <v>-</v>
          </cell>
          <cell r="V509" t="str">
            <v>+</v>
          </cell>
          <cell r="X509">
            <v>2000</v>
          </cell>
          <cell r="AB509">
            <v>0</v>
          </cell>
          <cell r="AC509">
            <v>2000</v>
          </cell>
          <cell r="AD509">
            <v>3055.35</v>
          </cell>
          <cell r="AF509">
            <v>43931</v>
          </cell>
        </row>
        <row r="510">
          <cell r="B510">
            <v>1517</v>
          </cell>
          <cell r="E510" t="str">
            <v>УЭЦН</v>
          </cell>
          <cell r="X510">
            <v>2232</v>
          </cell>
          <cell r="Z510">
            <v>2232</v>
          </cell>
          <cell r="AB510">
            <v>0</v>
          </cell>
          <cell r="AC510">
            <v>2232</v>
          </cell>
          <cell r="AD510">
            <v>3288.45</v>
          </cell>
        </row>
        <row r="511">
          <cell r="B511">
            <v>1519</v>
          </cell>
          <cell r="E511" t="str">
            <v>УЭЦН</v>
          </cell>
          <cell r="X511">
            <v>1950</v>
          </cell>
          <cell r="Z511">
            <v>1950</v>
          </cell>
          <cell r="AB511">
            <v>0</v>
          </cell>
          <cell r="AC511">
            <v>1950</v>
          </cell>
          <cell r="AD511">
            <v>3128</v>
          </cell>
        </row>
        <row r="512">
          <cell r="B512">
            <v>1509</v>
          </cell>
          <cell r="E512" t="str">
            <v>Газлифт</v>
          </cell>
          <cell r="F512">
            <v>550</v>
          </cell>
          <cell r="G512" t="str">
            <v>ГП</v>
          </cell>
          <cell r="H512">
            <v>990</v>
          </cell>
          <cell r="I512" t="str">
            <v>ГП</v>
          </cell>
          <cell r="J512">
            <v>1325</v>
          </cell>
          <cell r="K512" t="str">
            <v>ГК 85 1/8</v>
          </cell>
          <cell r="L512">
            <v>1600</v>
          </cell>
          <cell r="M512" t="str">
            <v>ГК 85 5/32</v>
          </cell>
          <cell r="N512">
            <v>1790</v>
          </cell>
          <cell r="O512" t="str">
            <v>ЦКсОК</v>
          </cell>
          <cell r="P512">
            <v>0</v>
          </cell>
          <cell r="Q512">
            <v>0</v>
          </cell>
          <cell r="T512">
            <v>0</v>
          </cell>
          <cell r="U512" t="str">
            <v>-</v>
          </cell>
          <cell r="V512" t="str">
            <v>+</v>
          </cell>
          <cell r="X512">
            <v>1993</v>
          </cell>
          <cell r="AB512">
            <v>0</v>
          </cell>
          <cell r="AC512">
            <v>1993</v>
          </cell>
          <cell r="AD512">
            <v>2713</v>
          </cell>
          <cell r="AF512">
            <v>43940</v>
          </cell>
        </row>
        <row r="513">
          <cell r="B513">
            <v>1511</v>
          </cell>
          <cell r="E513" t="str">
            <v>Газлифт</v>
          </cell>
          <cell r="F513">
            <v>430</v>
          </cell>
          <cell r="G513" t="str">
            <v>ГК 81 1/8</v>
          </cell>
          <cell r="H513">
            <v>823</v>
          </cell>
          <cell r="I513" t="str">
            <v>ГК 81 1/8</v>
          </cell>
          <cell r="J513">
            <v>1140</v>
          </cell>
          <cell r="K513" t="str">
            <v>ГК 81 5/32</v>
          </cell>
          <cell r="L513">
            <v>1457</v>
          </cell>
          <cell r="M513" t="str">
            <v>ГК 82 5/32</v>
          </cell>
          <cell r="N513">
            <v>1760</v>
          </cell>
          <cell r="O513" t="str">
            <v>ЦКсОК</v>
          </cell>
          <cell r="P513">
            <v>0</v>
          </cell>
          <cell r="Q513">
            <v>0</v>
          </cell>
          <cell r="T513">
            <v>1770</v>
          </cell>
          <cell r="U513" t="str">
            <v>закрыт</v>
          </cell>
          <cell r="V513" t="str">
            <v>+</v>
          </cell>
          <cell r="X513">
            <v>2494</v>
          </cell>
          <cell r="AB513">
            <v>0</v>
          </cell>
          <cell r="AC513">
            <v>2494</v>
          </cell>
          <cell r="AD513">
            <v>3160</v>
          </cell>
          <cell r="AF513">
            <v>43936</v>
          </cell>
        </row>
        <row r="514">
          <cell r="B514">
            <v>1514</v>
          </cell>
          <cell r="E514" t="str">
            <v>Газлифт</v>
          </cell>
          <cell r="F514">
            <v>530</v>
          </cell>
          <cell r="G514" t="str">
            <v>ГК 72/3</v>
          </cell>
          <cell r="H514">
            <v>980</v>
          </cell>
          <cell r="I514" t="str">
            <v>ГК 73/3</v>
          </cell>
          <cell r="J514">
            <v>1320</v>
          </cell>
          <cell r="K514" t="str">
            <v>ГК 73/3</v>
          </cell>
          <cell r="L514">
            <v>1540</v>
          </cell>
          <cell r="M514" t="str">
            <v>ГК 72/3</v>
          </cell>
          <cell r="N514">
            <v>1710</v>
          </cell>
          <cell r="O514" t="str">
            <v>ГК 72/4</v>
          </cell>
          <cell r="P514">
            <v>1960</v>
          </cell>
          <cell r="Q514" t="str">
            <v>ЦКсОК</v>
          </cell>
          <cell r="T514" t="str">
            <v>-</v>
          </cell>
          <cell r="V514" t="str">
            <v>+</v>
          </cell>
          <cell r="X514">
            <v>2137</v>
          </cell>
          <cell r="AB514">
            <v>0</v>
          </cell>
          <cell r="AC514">
            <v>2137</v>
          </cell>
          <cell r="AD514">
            <v>3050</v>
          </cell>
          <cell r="AF514">
            <v>43700</v>
          </cell>
        </row>
        <row r="515">
          <cell r="B515">
            <v>1529</v>
          </cell>
          <cell r="E515" t="str">
            <v>УЭЦН</v>
          </cell>
          <cell r="X515">
            <v>2200</v>
          </cell>
          <cell r="Z515">
            <v>2200</v>
          </cell>
          <cell r="AB515">
            <v>0</v>
          </cell>
          <cell r="AC515">
            <v>2200</v>
          </cell>
          <cell r="AD515">
            <v>3093</v>
          </cell>
        </row>
        <row r="516">
          <cell r="B516">
            <v>1530</v>
          </cell>
          <cell r="E516" t="str">
            <v>УЭЦН</v>
          </cell>
          <cell r="X516">
            <v>2230</v>
          </cell>
          <cell r="Z516">
            <v>2230</v>
          </cell>
          <cell r="AB516">
            <v>0</v>
          </cell>
          <cell r="AC516">
            <v>2230</v>
          </cell>
          <cell r="AD516">
            <v>3069.75</v>
          </cell>
        </row>
        <row r="517">
          <cell r="B517">
            <v>1521</v>
          </cell>
          <cell r="E517" t="str">
            <v>Газлифт</v>
          </cell>
          <cell r="F517">
            <v>450</v>
          </cell>
          <cell r="G517" t="str">
            <v>ГП</v>
          </cell>
          <cell r="H517">
            <v>800</v>
          </cell>
          <cell r="I517" t="str">
            <v>ГК 74/3</v>
          </cell>
          <cell r="J517">
            <v>1110</v>
          </cell>
          <cell r="K517" t="str">
            <v>ГК 74/3</v>
          </cell>
          <cell r="L517">
            <v>1360</v>
          </cell>
          <cell r="M517" t="str">
            <v>ГК 73/3</v>
          </cell>
          <cell r="N517">
            <v>1560</v>
          </cell>
          <cell r="O517" t="str">
            <v>ГК 74/4</v>
          </cell>
          <cell r="P517">
            <v>1800</v>
          </cell>
          <cell r="Q517" t="str">
            <v>ЦКсОК</v>
          </cell>
          <cell r="T517">
            <v>0</v>
          </cell>
          <cell r="U517" t="str">
            <v>-</v>
          </cell>
          <cell r="X517">
            <v>2143</v>
          </cell>
          <cell r="AB517">
            <v>0</v>
          </cell>
          <cell r="AC517">
            <v>2143</v>
          </cell>
          <cell r="AD517">
            <v>3166</v>
          </cell>
          <cell r="AF517">
            <v>43742</v>
          </cell>
        </row>
        <row r="518">
          <cell r="B518">
            <v>1523</v>
          </cell>
          <cell r="E518" t="str">
            <v>Газлифт</v>
          </cell>
          <cell r="F518">
            <v>550</v>
          </cell>
          <cell r="G518" t="str">
            <v>ГК 83/4</v>
          </cell>
          <cell r="H518">
            <v>1080</v>
          </cell>
          <cell r="I518" t="str">
            <v>ГК 84/6</v>
          </cell>
          <cell r="J518">
            <v>1500</v>
          </cell>
          <cell r="K518" t="str">
            <v>ГК 84/6</v>
          </cell>
          <cell r="L518">
            <v>1840</v>
          </cell>
          <cell r="M518" t="str">
            <v>ГК 84/6</v>
          </cell>
          <cell r="N518">
            <v>2070</v>
          </cell>
          <cell r="O518" t="str">
            <v>ЦКсОК</v>
          </cell>
          <cell r="P518">
            <v>0</v>
          </cell>
          <cell r="Q518">
            <v>0</v>
          </cell>
          <cell r="T518">
            <v>0</v>
          </cell>
          <cell r="U518" t="str">
            <v>-</v>
          </cell>
          <cell r="X518">
            <v>2346</v>
          </cell>
          <cell r="AB518">
            <v>0</v>
          </cell>
          <cell r="AC518">
            <v>2346</v>
          </cell>
          <cell r="AD518">
            <v>3295</v>
          </cell>
          <cell r="AF518">
            <v>43553</v>
          </cell>
        </row>
        <row r="519">
          <cell r="B519">
            <v>1526</v>
          </cell>
          <cell r="E519" t="str">
            <v>Газлифт</v>
          </cell>
          <cell r="F519">
            <v>490</v>
          </cell>
          <cell r="G519" t="str">
            <v>ГП</v>
          </cell>
          <cell r="H519">
            <v>860</v>
          </cell>
          <cell r="I519" t="str">
            <v>ГК 73/3</v>
          </cell>
          <cell r="J519">
            <v>1160</v>
          </cell>
          <cell r="K519" t="str">
            <v>ГК 73/3</v>
          </cell>
          <cell r="L519">
            <v>1420</v>
          </cell>
          <cell r="M519" t="str">
            <v>ГК 73/4</v>
          </cell>
          <cell r="N519">
            <v>1660</v>
          </cell>
          <cell r="O519" t="str">
            <v>ГК 70/4</v>
          </cell>
          <cell r="P519">
            <v>1900</v>
          </cell>
          <cell r="Q519" t="str">
            <v>ЦК с ОК</v>
          </cell>
          <cell r="T519" t="str">
            <v>-</v>
          </cell>
          <cell r="U519" t="str">
            <v>-</v>
          </cell>
          <cell r="X519">
            <v>2136</v>
          </cell>
          <cell r="AB519">
            <v>0</v>
          </cell>
          <cell r="AC519">
            <v>2136</v>
          </cell>
          <cell r="AD519">
            <v>3100</v>
          </cell>
          <cell r="AF519">
            <v>43759</v>
          </cell>
        </row>
        <row r="520">
          <cell r="B520">
            <v>1534</v>
          </cell>
          <cell r="E520" t="str">
            <v>Газлифт</v>
          </cell>
          <cell r="F520">
            <v>500</v>
          </cell>
          <cell r="G520" t="str">
            <v>ГП</v>
          </cell>
          <cell r="H520">
            <v>1360</v>
          </cell>
          <cell r="I520" t="str">
            <v>ГК 74/3</v>
          </cell>
          <cell r="J520">
            <v>1690</v>
          </cell>
          <cell r="K520" t="str">
            <v>ГК 74/4</v>
          </cell>
          <cell r="L520">
            <v>1930</v>
          </cell>
          <cell r="M520" t="str">
            <v>ЦКсОК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T520">
            <v>1940</v>
          </cell>
          <cell r="U520" t="str">
            <v>закрыт</v>
          </cell>
          <cell r="X520">
            <v>2350</v>
          </cell>
          <cell r="AB520">
            <v>1952</v>
          </cell>
          <cell r="AC520">
            <v>2350</v>
          </cell>
          <cell r="AD520">
            <v>3071</v>
          </cell>
          <cell r="AF520">
            <v>43648</v>
          </cell>
        </row>
        <row r="521">
          <cell r="B521">
            <v>1536</v>
          </cell>
          <cell r="E521" t="str">
            <v>Газлифт</v>
          </cell>
          <cell r="F521">
            <v>550</v>
          </cell>
          <cell r="G521" t="str">
            <v>ГК 84/1</v>
          </cell>
          <cell r="H521">
            <v>1140</v>
          </cell>
          <cell r="I521" t="str">
            <v>ГК 75 1/8</v>
          </cell>
          <cell r="J521">
            <v>1600</v>
          </cell>
          <cell r="K521" t="str">
            <v>ГК 76 1/8</v>
          </cell>
          <cell r="L521">
            <v>1975</v>
          </cell>
          <cell r="M521" t="str">
            <v>ГК 75 5/32</v>
          </cell>
          <cell r="N521">
            <v>2200</v>
          </cell>
          <cell r="O521" t="str">
            <v>ЦКсОК</v>
          </cell>
          <cell r="P521">
            <v>0</v>
          </cell>
          <cell r="Q521">
            <v>0</v>
          </cell>
          <cell r="T521">
            <v>0</v>
          </cell>
          <cell r="U521" t="str">
            <v>-</v>
          </cell>
          <cell r="X521">
            <v>2834</v>
          </cell>
          <cell r="AB521">
            <v>0</v>
          </cell>
          <cell r="AC521">
            <v>2834</v>
          </cell>
          <cell r="AD521">
            <v>3413</v>
          </cell>
          <cell r="AF521">
            <v>43802</v>
          </cell>
        </row>
        <row r="522">
          <cell r="B522">
            <v>1537</v>
          </cell>
          <cell r="E522" t="str">
            <v>Газлифт</v>
          </cell>
          <cell r="F522">
            <v>550</v>
          </cell>
          <cell r="G522" t="str">
            <v>ГК 72/3</v>
          </cell>
          <cell r="H522">
            <v>1090</v>
          </cell>
          <cell r="I522" t="str">
            <v>ГК 73/3</v>
          </cell>
          <cell r="J522">
            <v>1480</v>
          </cell>
          <cell r="K522" t="str">
            <v>ГК 73/4</v>
          </cell>
          <cell r="L522">
            <v>1750</v>
          </cell>
          <cell r="M522" t="str">
            <v>ГК 73/4</v>
          </cell>
          <cell r="N522">
            <v>2000</v>
          </cell>
          <cell r="O522" t="str">
            <v>ЦКсОК</v>
          </cell>
          <cell r="P522">
            <v>0</v>
          </cell>
          <cell r="Q522">
            <v>0</v>
          </cell>
          <cell r="T522">
            <v>0</v>
          </cell>
          <cell r="U522" t="str">
            <v>-</v>
          </cell>
          <cell r="X522">
            <v>2555</v>
          </cell>
          <cell r="AB522">
            <v>0</v>
          </cell>
          <cell r="AC522">
            <v>2555</v>
          </cell>
          <cell r="AD522">
            <v>3445</v>
          </cell>
          <cell r="AF522">
            <v>43763</v>
          </cell>
        </row>
        <row r="523">
          <cell r="B523">
            <v>1543</v>
          </cell>
          <cell r="E523" t="str">
            <v>Газлифт</v>
          </cell>
          <cell r="F523">
            <v>553</v>
          </cell>
          <cell r="G523" t="str">
            <v>ГК 70 1/8</v>
          </cell>
          <cell r="H523">
            <v>1024</v>
          </cell>
          <cell r="I523" t="str">
            <v>ГК 73 1/8</v>
          </cell>
          <cell r="J523">
            <v>1377</v>
          </cell>
          <cell r="K523" t="str">
            <v>ГК 74 5/32</v>
          </cell>
          <cell r="L523">
            <v>1640</v>
          </cell>
          <cell r="M523" t="str">
            <v>ГК 73 5/32</v>
          </cell>
          <cell r="N523">
            <v>1850</v>
          </cell>
          <cell r="O523" t="str">
            <v>ЦКсОК</v>
          </cell>
          <cell r="P523">
            <v>0</v>
          </cell>
          <cell r="Q523">
            <v>0</v>
          </cell>
          <cell r="T523">
            <v>1860</v>
          </cell>
          <cell r="U523" t="str">
            <v>закрыт</v>
          </cell>
          <cell r="X523">
            <v>2100</v>
          </cell>
          <cell r="AB523">
            <v>0</v>
          </cell>
          <cell r="AC523">
            <v>2100</v>
          </cell>
          <cell r="AD523">
            <v>2862</v>
          </cell>
          <cell r="AF523">
            <v>43923</v>
          </cell>
        </row>
        <row r="524">
          <cell r="B524">
            <v>1547</v>
          </cell>
          <cell r="E524" t="str">
            <v>Газлифт</v>
          </cell>
          <cell r="F524">
            <v>550</v>
          </cell>
          <cell r="G524" t="str">
            <v>ГК 65/3</v>
          </cell>
          <cell r="H524">
            <v>1075</v>
          </cell>
          <cell r="I524" t="str">
            <v>ГК 68/3</v>
          </cell>
          <cell r="J524">
            <v>1480</v>
          </cell>
          <cell r="K524" t="str">
            <v>ГК 68/4</v>
          </cell>
          <cell r="L524">
            <v>1805</v>
          </cell>
          <cell r="M524" t="str">
            <v>ГК 68/4</v>
          </cell>
          <cell r="N524">
            <v>2040</v>
          </cell>
          <cell r="O524" t="str">
            <v>ЦКсОК</v>
          </cell>
          <cell r="P524">
            <v>0</v>
          </cell>
          <cell r="Q524">
            <v>0</v>
          </cell>
          <cell r="T524">
            <v>0</v>
          </cell>
          <cell r="U524" t="str">
            <v>-</v>
          </cell>
          <cell r="X524">
            <v>2218</v>
          </cell>
          <cell r="AB524">
            <v>0</v>
          </cell>
          <cell r="AC524">
            <v>2218</v>
          </cell>
          <cell r="AD524">
            <v>2960</v>
          </cell>
          <cell r="AF524">
            <v>43687</v>
          </cell>
        </row>
        <row r="525">
          <cell r="B525">
            <v>1552</v>
          </cell>
          <cell r="E525" t="str">
            <v>Газлифт</v>
          </cell>
          <cell r="F525">
            <v>470</v>
          </cell>
          <cell r="G525" t="str">
            <v>ГП</v>
          </cell>
          <cell r="H525">
            <v>930</v>
          </cell>
          <cell r="I525" t="str">
            <v>ГК 75/3</v>
          </cell>
          <cell r="J525">
            <v>1290</v>
          </cell>
          <cell r="K525" t="str">
            <v>ГК 75/3</v>
          </cell>
          <cell r="L525">
            <v>1580</v>
          </cell>
          <cell r="M525" t="str">
            <v>ГК 71/4</v>
          </cell>
          <cell r="N525">
            <v>1880</v>
          </cell>
          <cell r="O525" t="str">
            <v>ЦКсОК</v>
          </cell>
          <cell r="P525">
            <v>0</v>
          </cell>
          <cell r="Q525">
            <v>0</v>
          </cell>
          <cell r="T525">
            <v>1890</v>
          </cell>
          <cell r="U525" t="str">
            <v>закрыт</v>
          </cell>
          <cell r="X525">
            <v>1860</v>
          </cell>
          <cell r="AB525">
            <v>0</v>
          </cell>
          <cell r="AC525">
            <v>1860</v>
          </cell>
          <cell r="AD525">
            <v>3115</v>
          </cell>
          <cell r="AF525">
            <v>43739</v>
          </cell>
        </row>
        <row r="526">
          <cell r="B526">
            <v>1557</v>
          </cell>
          <cell r="E526" t="str">
            <v>Газлифт</v>
          </cell>
          <cell r="F526">
            <v>460</v>
          </cell>
          <cell r="G526" t="str">
            <v>ГП</v>
          </cell>
          <cell r="H526">
            <v>893</v>
          </cell>
          <cell r="I526" t="str">
            <v>ГП</v>
          </cell>
          <cell r="J526">
            <v>1278</v>
          </cell>
          <cell r="K526" t="str">
            <v>ГК 77 1/8</v>
          </cell>
          <cell r="L526">
            <v>1563</v>
          </cell>
          <cell r="M526" t="str">
            <v>ГК 78 5/32</v>
          </cell>
          <cell r="N526">
            <v>1800</v>
          </cell>
          <cell r="O526" t="str">
            <v>ЦКсОК</v>
          </cell>
          <cell r="P526">
            <v>0</v>
          </cell>
          <cell r="Q526">
            <v>0</v>
          </cell>
          <cell r="T526">
            <v>1810</v>
          </cell>
          <cell r="U526" t="str">
            <v>закрыт</v>
          </cell>
          <cell r="X526">
            <v>2337</v>
          </cell>
          <cell r="AB526">
            <v>0</v>
          </cell>
          <cell r="AC526">
            <v>2337</v>
          </cell>
          <cell r="AD526">
            <v>3150</v>
          </cell>
          <cell r="AF526">
            <v>43923</v>
          </cell>
        </row>
        <row r="527">
          <cell r="B527">
            <v>1561</v>
          </cell>
          <cell r="E527" t="str">
            <v>Газлифт</v>
          </cell>
          <cell r="F527">
            <v>550</v>
          </cell>
          <cell r="G527" t="str">
            <v>ГП</v>
          </cell>
          <cell r="H527">
            <v>1070</v>
          </cell>
          <cell r="I527" t="str">
            <v>ГК 80/2</v>
          </cell>
          <cell r="J527">
            <v>1430</v>
          </cell>
          <cell r="K527" t="str">
            <v>ГК 81/2</v>
          </cell>
          <cell r="L527">
            <v>1700</v>
          </cell>
          <cell r="M527" t="str">
            <v>ГК 80/3</v>
          </cell>
          <cell r="N527">
            <v>1900</v>
          </cell>
          <cell r="O527" t="str">
            <v>ЦКсОК</v>
          </cell>
          <cell r="P527">
            <v>0</v>
          </cell>
          <cell r="Q527">
            <v>0</v>
          </cell>
          <cell r="T527">
            <v>0</v>
          </cell>
          <cell r="U527" t="str">
            <v>-</v>
          </cell>
          <cell r="X527">
            <v>2064</v>
          </cell>
          <cell r="AB527">
            <v>0</v>
          </cell>
          <cell r="AC527">
            <v>2064</v>
          </cell>
          <cell r="AD527">
            <v>2851</v>
          </cell>
          <cell r="AF527">
            <v>43680</v>
          </cell>
        </row>
        <row r="528">
          <cell r="B528">
            <v>1563</v>
          </cell>
          <cell r="E528" t="str">
            <v>Газлифт</v>
          </cell>
          <cell r="F528">
            <v>550</v>
          </cell>
          <cell r="G528" t="str">
            <v>ГК 74/3</v>
          </cell>
          <cell r="H528">
            <v>990</v>
          </cell>
          <cell r="I528" t="str">
            <v>ГК 75/3</v>
          </cell>
          <cell r="J528">
            <v>1315</v>
          </cell>
          <cell r="K528" t="str">
            <v>ГК 75/3</v>
          </cell>
          <cell r="L528">
            <v>1600</v>
          </cell>
          <cell r="M528" t="str">
            <v>ГК 76/4</v>
          </cell>
          <cell r="N528">
            <v>1800</v>
          </cell>
          <cell r="O528" t="str">
            <v>ЦКсОК</v>
          </cell>
          <cell r="P528">
            <v>0</v>
          </cell>
          <cell r="Q528">
            <v>0</v>
          </cell>
          <cell r="T528">
            <v>0</v>
          </cell>
          <cell r="U528" t="str">
            <v>-</v>
          </cell>
          <cell r="X528">
            <v>1913.3</v>
          </cell>
          <cell r="AB528">
            <v>0</v>
          </cell>
          <cell r="AC528">
            <v>1913.3</v>
          </cell>
          <cell r="AD528">
            <v>2779</v>
          </cell>
          <cell r="AF528">
            <v>43612</v>
          </cell>
        </row>
        <row r="529">
          <cell r="B529">
            <v>1574</v>
          </cell>
          <cell r="E529" t="str">
            <v>Газлифт</v>
          </cell>
          <cell r="F529">
            <v>504</v>
          </cell>
          <cell r="G529" t="str">
            <v xml:space="preserve">ГП </v>
          </cell>
          <cell r="H529">
            <v>949.14</v>
          </cell>
          <cell r="I529" t="str">
            <v>ГК 81/2</v>
          </cell>
          <cell r="J529">
            <v>1322.29</v>
          </cell>
          <cell r="K529" t="str">
            <v>ГК 81/2</v>
          </cell>
          <cell r="L529">
            <v>1602.86</v>
          </cell>
          <cell r="M529" t="str">
            <v>ГК 81/3</v>
          </cell>
          <cell r="N529">
            <v>1884.3</v>
          </cell>
          <cell r="O529" t="str">
            <v>ЦКсОК</v>
          </cell>
          <cell r="P529">
            <v>0</v>
          </cell>
          <cell r="Q529">
            <v>0</v>
          </cell>
          <cell r="T529">
            <v>1896.8</v>
          </cell>
          <cell r="U529" t="str">
            <v>закрыт</v>
          </cell>
          <cell r="X529">
            <v>2331</v>
          </cell>
          <cell r="AB529">
            <v>1910.68</v>
          </cell>
          <cell r="AC529">
            <v>2331</v>
          </cell>
          <cell r="AD529">
            <v>3080</v>
          </cell>
          <cell r="AF529">
            <v>43642</v>
          </cell>
        </row>
        <row r="530">
          <cell r="B530">
            <v>1576</v>
          </cell>
          <cell r="E530" t="str">
            <v>Газлифт</v>
          </cell>
          <cell r="F530">
            <v>501</v>
          </cell>
          <cell r="G530" t="str">
            <v>ГК 83 1/8</v>
          </cell>
          <cell r="H530">
            <v>950</v>
          </cell>
          <cell r="I530" t="str">
            <v>ГК 82 1/8</v>
          </cell>
          <cell r="J530">
            <v>1329</v>
          </cell>
          <cell r="K530" t="str">
            <v>ГК 81 5/32</v>
          </cell>
          <cell r="L530">
            <v>1634</v>
          </cell>
          <cell r="M530" t="str">
            <v>ГК 80 3/16</v>
          </cell>
          <cell r="N530">
            <v>1860</v>
          </cell>
          <cell r="O530" t="str">
            <v>ЦКсОК</v>
          </cell>
          <cell r="P530">
            <v>0</v>
          </cell>
          <cell r="Q530">
            <v>0</v>
          </cell>
          <cell r="T530">
            <v>1870</v>
          </cell>
          <cell r="U530" t="str">
            <v>закрыт</v>
          </cell>
          <cell r="X530">
            <v>2175</v>
          </cell>
          <cell r="AB530">
            <v>0</v>
          </cell>
          <cell r="AC530">
            <v>2175</v>
          </cell>
          <cell r="AD530">
            <v>2712</v>
          </cell>
          <cell r="AF530">
            <v>43912</v>
          </cell>
        </row>
        <row r="531">
          <cell r="B531">
            <v>1580</v>
          </cell>
          <cell r="E531" t="str">
            <v>Газлифт</v>
          </cell>
          <cell r="F531">
            <v>520</v>
          </cell>
          <cell r="G531" t="str">
            <v>ГК 81 3/16</v>
          </cell>
          <cell r="H531">
            <v>994</v>
          </cell>
          <cell r="I531" t="str">
            <v>ГК 83 3/16</v>
          </cell>
          <cell r="J531">
            <v>1372</v>
          </cell>
          <cell r="K531" t="str">
            <v>ГК 84 3/16</v>
          </cell>
          <cell r="L531">
            <v>1714</v>
          </cell>
          <cell r="M531" t="str">
            <v>ГК 85 3/16</v>
          </cell>
          <cell r="N531">
            <v>1862</v>
          </cell>
          <cell r="O531" t="str">
            <v>ЦКсОК</v>
          </cell>
          <cell r="P531">
            <v>0</v>
          </cell>
          <cell r="Q531">
            <v>0</v>
          </cell>
          <cell r="T531">
            <v>1872</v>
          </cell>
          <cell r="U531" t="str">
            <v>закрыт</v>
          </cell>
          <cell r="X531">
            <v>2126</v>
          </cell>
          <cell r="AB531">
            <v>1884</v>
          </cell>
          <cell r="AC531">
            <v>2126</v>
          </cell>
          <cell r="AD531">
            <v>2765.6</v>
          </cell>
          <cell r="AF531">
            <v>43851</v>
          </cell>
        </row>
        <row r="532">
          <cell r="B532">
            <v>1582</v>
          </cell>
          <cell r="E532" t="str">
            <v>Газлифт</v>
          </cell>
          <cell r="F532">
            <v>662</v>
          </cell>
          <cell r="G532" t="str">
            <v>ГП</v>
          </cell>
          <cell r="H532">
            <v>1368</v>
          </cell>
          <cell r="I532" t="str">
            <v>ГК 88 5/32</v>
          </cell>
          <cell r="J532">
            <v>1820</v>
          </cell>
          <cell r="K532" t="str">
            <v>цкСок 3/16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T532">
            <v>1829</v>
          </cell>
          <cell r="U532" t="str">
            <v>закрыт</v>
          </cell>
          <cell r="X532">
            <v>2646</v>
          </cell>
          <cell r="AB532">
            <v>1832</v>
          </cell>
          <cell r="AC532">
            <v>2646</v>
          </cell>
          <cell r="AD532">
            <v>3297</v>
          </cell>
          <cell r="AF532">
            <v>43927</v>
          </cell>
        </row>
        <row r="533">
          <cell r="B533">
            <v>1585</v>
          </cell>
          <cell r="E533" t="str">
            <v>Газлифт</v>
          </cell>
          <cell r="F533">
            <v>511</v>
          </cell>
          <cell r="G533" t="str">
            <v>ГК 75 3/16</v>
          </cell>
          <cell r="H533">
            <v>1016</v>
          </cell>
          <cell r="I533" t="str">
            <v>ГК 76 3/16</v>
          </cell>
          <cell r="J533">
            <v>1417</v>
          </cell>
          <cell r="K533" t="str">
            <v>ГК 77 3/16</v>
          </cell>
          <cell r="L533">
            <v>1785</v>
          </cell>
          <cell r="M533" t="str">
            <v>ЦКсОК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T533">
            <v>1800</v>
          </cell>
          <cell r="U533" t="str">
            <v>закрыт</v>
          </cell>
          <cell r="X533">
            <v>2260</v>
          </cell>
          <cell r="AB533">
            <v>1822</v>
          </cell>
          <cell r="AC533">
            <v>2260</v>
          </cell>
          <cell r="AD533">
            <v>2953.19</v>
          </cell>
          <cell r="AF533">
            <v>43845</v>
          </cell>
        </row>
        <row r="534">
          <cell r="B534">
            <v>1587</v>
          </cell>
          <cell r="E534" t="str">
            <v>Газлифт</v>
          </cell>
          <cell r="F534">
            <v>518</v>
          </cell>
          <cell r="G534" t="str">
            <v>ГК 76 3/16</v>
          </cell>
          <cell r="H534">
            <v>1035</v>
          </cell>
          <cell r="I534" t="str">
            <v>ГК 77 3/16</v>
          </cell>
          <cell r="J534">
            <v>1456</v>
          </cell>
          <cell r="K534" t="str">
            <v>ГК 77 3/16</v>
          </cell>
          <cell r="L534">
            <v>1807</v>
          </cell>
          <cell r="M534" t="str">
            <v>ЦКсОК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T534">
            <v>1820</v>
          </cell>
          <cell r="U534" t="str">
            <v>закрыт</v>
          </cell>
          <cell r="X534">
            <v>2316</v>
          </cell>
          <cell r="AB534">
            <v>1852</v>
          </cell>
          <cell r="AC534">
            <v>2316</v>
          </cell>
          <cell r="AD534">
            <v>2755</v>
          </cell>
          <cell r="AF534">
            <v>43756</v>
          </cell>
        </row>
        <row r="535">
          <cell r="B535">
            <v>1589</v>
          </cell>
          <cell r="E535" t="str">
            <v>Газлифт</v>
          </cell>
          <cell r="F535">
            <v>440</v>
          </cell>
          <cell r="G535" t="str">
            <v>ГК 76/3</v>
          </cell>
          <cell r="H535">
            <v>830</v>
          </cell>
          <cell r="I535" t="str">
            <v>ГК 79/3</v>
          </cell>
          <cell r="J535">
            <v>1175</v>
          </cell>
          <cell r="K535" t="str">
            <v>ГК 81/3</v>
          </cell>
          <cell r="L535">
            <v>1470</v>
          </cell>
          <cell r="M535" t="str">
            <v>ГК 83/3</v>
          </cell>
          <cell r="N535">
            <v>1690</v>
          </cell>
          <cell r="O535" t="str">
            <v>ГК 84/3</v>
          </cell>
          <cell r="P535">
            <v>2040</v>
          </cell>
          <cell r="Q535" t="str">
            <v>ЦКсОК</v>
          </cell>
          <cell r="T535">
            <v>0</v>
          </cell>
          <cell r="U535" t="str">
            <v>-</v>
          </cell>
          <cell r="X535">
            <v>2412</v>
          </cell>
          <cell r="AB535">
            <v>0</v>
          </cell>
          <cell r="AC535">
            <v>2412</v>
          </cell>
          <cell r="AD535">
            <v>2955</v>
          </cell>
          <cell r="AF535">
            <v>43711</v>
          </cell>
        </row>
        <row r="536">
          <cell r="B536">
            <v>1597</v>
          </cell>
          <cell r="E536" t="str">
            <v>Газлифт</v>
          </cell>
          <cell r="F536">
            <v>435</v>
          </cell>
          <cell r="G536" t="str">
            <v>ГП</v>
          </cell>
          <cell r="H536">
            <v>822.71</v>
          </cell>
          <cell r="I536" t="str">
            <v>ГК 78 1/8</v>
          </cell>
          <cell r="J536">
            <v>1114.67</v>
          </cell>
          <cell r="K536" t="str">
            <v>ГК 78 1/8</v>
          </cell>
          <cell r="L536">
            <v>1357.24</v>
          </cell>
          <cell r="M536" t="str">
            <v>ГК 77 5/32</v>
          </cell>
          <cell r="N536">
            <v>1580.5</v>
          </cell>
          <cell r="O536" t="str">
            <v>ГК 76/3</v>
          </cell>
          <cell r="P536">
            <v>1843.22</v>
          </cell>
          <cell r="Q536" t="str">
            <v>ЦКсОК</v>
          </cell>
          <cell r="T536">
            <v>1855.22</v>
          </cell>
          <cell r="U536" t="str">
            <v>закрыт</v>
          </cell>
          <cell r="X536">
            <v>2114.0500000000002</v>
          </cell>
          <cell r="AB536">
            <v>1870.04</v>
          </cell>
          <cell r="AC536">
            <v>2114.0500000000002</v>
          </cell>
          <cell r="AD536">
            <v>2584</v>
          </cell>
          <cell r="AF536">
            <v>43815</v>
          </cell>
        </row>
        <row r="537">
          <cell r="B537">
            <v>1599</v>
          </cell>
          <cell r="E537" t="str">
            <v>Газлифт</v>
          </cell>
          <cell r="F537">
            <v>525</v>
          </cell>
          <cell r="G537" t="str">
            <v>ГП</v>
          </cell>
          <cell r="H537">
            <v>1005</v>
          </cell>
          <cell r="I537" t="str">
            <v>ГП</v>
          </cell>
          <cell r="J537">
            <v>1438</v>
          </cell>
          <cell r="K537" t="str">
            <v>ГК 85/3</v>
          </cell>
          <cell r="L537">
            <v>1763</v>
          </cell>
          <cell r="M537" t="str">
            <v>ГК 85/3</v>
          </cell>
          <cell r="N537">
            <v>2061</v>
          </cell>
          <cell r="O537" t="str">
            <v>ЦКсОК</v>
          </cell>
          <cell r="P537">
            <v>0</v>
          </cell>
          <cell r="Q537">
            <v>0</v>
          </cell>
          <cell r="T537">
            <v>2070</v>
          </cell>
          <cell r="U537" t="str">
            <v>закрыт</v>
          </cell>
          <cell r="X537">
            <v>2330</v>
          </cell>
          <cell r="AB537">
            <v>0</v>
          </cell>
          <cell r="AC537">
            <v>2330</v>
          </cell>
          <cell r="AD537">
            <v>2907</v>
          </cell>
          <cell r="AF537">
            <v>43739</v>
          </cell>
        </row>
        <row r="538">
          <cell r="B538">
            <v>1600</v>
          </cell>
          <cell r="E538" t="str">
            <v>Газлифт</v>
          </cell>
          <cell r="F538">
            <v>480</v>
          </cell>
          <cell r="G538" t="str">
            <v>ГП</v>
          </cell>
          <cell r="H538">
            <v>920</v>
          </cell>
          <cell r="I538" t="str">
            <v>ГП</v>
          </cell>
          <cell r="J538">
            <v>1300</v>
          </cell>
          <cell r="K538" t="str">
            <v>ГК 88/3</v>
          </cell>
          <cell r="L538">
            <v>1630</v>
          </cell>
          <cell r="M538" t="str">
            <v>ГК 87/4</v>
          </cell>
          <cell r="N538">
            <v>1930</v>
          </cell>
          <cell r="O538" t="str">
            <v>ЦКсОК</v>
          </cell>
          <cell r="P538">
            <v>0</v>
          </cell>
          <cell r="Q538">
            <v>0</v>
          </cell>
          <cell r="T538">
            <v>1940</v>
          </cell>
          <cell r="U538" t="str">
            <v>закрыт</v>
          </cell>
          <cell r="X538">
            <v>2442</v>
          </cell>
          <cell r="AB538">
            <v>1952</v>
          </cell>
          <cell r="AC538">
            <v>2442</v>
          </cell>
          <cell r="AD538">
            <v>2864</v>
          </cell>
          <cell r="AF538">
            <v>43716</v>
          </cell>
        </row>
        <row r="539">
          <cell r="B539">
            <v>1601</v>
          </cell>
          <cell r="E539" t="str">
            <v>Газлифт</v>
          </cell>
          <cell r="F539">
            <v>525</v>
          </cell>
          <cell r="G539" t="str">
            <v>ГК 78 1/8</v>
          </cell>
          <cell r="H539">
            <v>983</v>
          </cell>
          <cell r="I539" t="str">
            <v>ГК 79 5/32</v>
          </cell>
          <cell r="J539">
            <v>1369</v>
          </cell>
          <cell r="K539" t="str">
            <v>ГК 80 5/32</v>
          </cell>
          <cell r="L539">
            <v>1732</v>
          </cell>
          <cell r="M539" t="str">
            <v>ГК 70 3/16</v>
          </cell>
          <cell r="N539">
            <v>1850</v>
          </cell>
          <cell r="O539" t="str">
            <v>ЦКсОК</v>
          </cell>
          <cell r="P539">
            <v>0</v>
          </cell>
          <cell r="Q539">
            <v>0</v>
          </cell>
          <cell r="T539">
            <v>0</v>
          </cell>
          <cell r="U539" t="str">
            <v>-</v>
          </cell>
          <cell r="X539">
            <v>2023</v>
          </cell>
          <cell r="AB539">
            <v>0</v>
          </cell>
          <cell r="AC539">
            <v>2023</v>
          </cell>
          <cell r="AD539">
            <v>2864</v>
          </cell>
          <cell r="AF539">
            <v>43854</v>
          </cell>
        </row>
        <row r="540">
          <cell r="B540">
            <v>1611</v>
          </cell>
          <cell r="E540" t="str">
            <v>Газлифт</v>
          </cell>
          <cell r="F540">
            <v>530</v>
          </cell>
          <cell r="G540" t="str">
            <v>ГК 74/3</v>
          </cell>
          <cell r="H540">
            <v>1010</v>
          </cell>
          <cell r="I540" t="str">
            <v>ГК 75/4</v>
          </cell>
          <cell r="J540">
            <v>1405</v>
          </cell>
          <cell r="K540" t="str">
            <v>ГК 75/4</v>
          </cell>
          <cell r="L540">
            <v>1725</v>
          </cell>
          <cell r="M540" t="str">
            <v>ГК 74/4</v>
          </cell>
          <cell r="N540">
            <v>1980</v>
          </cell>
          <cell r="O540" t="str">
            <v>ЦКсОК</v>
          </cell>
          <cell r="P540">
            <v>0</v>
          </cell>
          <cell r="Q540">
            <v>0</v>
          </cell>
          <cell r="T540">
            <v>0</v>
          </cell>
          <cell r="U540" t="str">
            <v>-</v>
          </cell>
          <cell r="X540">
            <v>2169</v>
          </cell>
          <cell r="AB540">
            <v>0</v>
          </cell>
          <cell r="AC540">
            <v>2169</v>
          </cell>
          <cell r="AD540">
            <v>2835</v>
          </cell>
          <cell r="AF540">
            <v>43641</v>
          </cell>
        </row>
        <row r="541">
          <cell r="B541">
            <v>1613</v>
          </cell>
          <cell r="E541" t="str">
            <v>Газлифт</v>
          </cell>
          <cell r="F541">
            <v>542</v>
          </cell>
          <cell r="G541" t="str">
            <v>ГК 70 1/4</v>
          </cell>
          <cell r="H541">
            <v>970</v>
          </cell>
          <cell r="I541" t="str">
            <v>ГК 71 1/4</v>
          </cell>
          <cell r="J541">
            <v>1263</v>
          </cell>
          <cell r="K541" t="str">
            <v>ГК 71 1/4</v>
          </cell>
          <cell r="L541">
            <v>1526</v>
          </cell>
          <cell r="M541" t="str">
            <v>ГК72 1/4</v>
          </cell>
          <cell r="N541">
            <v>1747</v>
          </cell>
          <cell r="O541" t="str">
            <v>ЦКсОК</v>
          </cell>
          <cell r="P541">
            <v>0</v>
          </cell>
          <cell r="Q541">
            <v>0</v>
          </cell>
          <cell r="T541">
            <v>0</v>
          </cell>
          <cell r="U541" t="str">
            <v>-</v>
          </cell>
          <cell r="X541">
            <v>2000</v>
          </cell>
          <cell r="AB541">
            <v>0</v>
          </cell>
          <cell r="AC541">
            <v>2000</v>
          </cell>
          <cell r="AD541">
            <v>2660</v>
          </cell>
          <cell r="AF541">
            <v>43890</v>
          </cell>
        </row>
        <row r="542">
          <cell r="B542">
            <v>3216</v>
          </cell>
          <cell r="E542" t="str">
            <v>Газлифт</v>
          </cell>
          <cell r="F542">
            <v>450</v>
          </cell>
          <cell r="G542" t="str">
            <v>ГП</v>
          </cell>
          <cell r="H542">
            <v>815</v>
          </cell>
          <cell r="I542" t="str">
            <v>ГП</v>
          </cell>
          <cell r="J542">
            <v>1110</v>
          </cell>
          <cell r="K542" t="str">
            <v>ГК 95/3</v>
          </cell>
          <cell r="L542">
            <v>1355</v>
          </cell>
          <cell r="M542" t="str">
            <v>ГК 94/3</v>
          </cell>
          <cell r="N542">
            <v>1565</v>
          </cell>
          <cell r="O542" t="str">
            <v>ГК 82/4</v>
          </cell>
          <cell r="P542">
            <v>1750</v>
          </cell>
          <cell r="Q542" t="str">
            <v>ЦКсОК</v>
          </cell>
          <cell r="T542">
            <v>1760</v>
          </cell>
          <cell r="U542" t="str">
            <v>закрыт</v>
          </cell>
          <cell r="X542">
            <v>2130</v>
          </cell>
          <cell r="AB542">
            <v>0</v>
          </cell>
          <cell r="AC542">
            <v>2130</v>
          </cell>
          <cell r="AD542">
            <v>2109</v>
          </cell>
          <cell r="AF542">
            <v>43747</v>
          </cell>
        </row>
        <row r="543">
          <cell r="B543">
            <v>3224</v>
          </cell>
          <cell r="E543" t="str">
            <v>Газлифт</v>
          </cell>
          <cell r="F543">
            <v>510</v>
          </cell>
          <cell r="G543" t="str">
            <v>ГП</v>
          </cell>
          <cell r="H543">
            <v>910</v>
          </cell>
          <cell r="I543" t="str">
            <v>ГП</v>
          </cell>
          <cell r="J543">
            <v>1230</v>
          </cell>
          <cell r="K543" t="str">
            <v>ГК 90 1/8</v>
          </cell>
          <cell r="L543">
            <v>1530</v>
          </cell>
          <cell r="M543" t="str">
            <v>ГК 90 5/32</v>
          </cell>
          <cell r="N543">
            <v>1820</v>
          </cell>
          <cell r="O543" t="str">
            <v>ЦКсОК</v>
          </cell>
          <cell r="P543">
            <v>0</v>
          </cell>
          <cell r="Q543">
            <v>0</v>
          </cell>
          <cell r="T543" t="str">
            <v>-</v>
          </cell>
          <cell r="U543" t="str">
            <v>-</v>
          </cell>
          <cell r="X543">
            <v>1832</v>
          </cell>
          <cell r="AB543">
            <v>0</v>
          </cell>
          <cell r="AC543">
            <v>1832</v>
          </cell>
          <cell r="AD543">
            <v>2108</v>
          </cell>
          <cell r="AF543">
            <v>43896</v>
          </cell>
        </row>
        <row r="544">
          <cell r="B544">
            <v>3226</v>
          </cell>
          <cell r="E544" t="str">
            <v>УЭЦН</v>
          </cell>
          <cell r="X544">
            <v>1960</v>
          </cell>
          <cell r="Z544">
            <v>1960</v>
          </cell>
          <cell r="AB544">
            <v>0</v>
          </cell>
          <cell r="AC544">
            <v>1960</v>
          </cell>
          <cell r="AD544">
            <v>3092</v>
          </cell>
        </row>
        <row r="545">
          <cell r="B545">
            <v>3228</v>
          </cell>
          <cell r="E545" t="str">
            <v>Газлифт</v>
          </cell>
          <cell r="F545">
            <v>621</v>
          </cell>
          <cell r="G545" t="str">
            <v>ГК 87 1/8</v>
          </cell>
          <cell r="H545">
            <v>1198</v>
          </cell>
          <cell r="I545" t="str">
            <v>ГК 89 5/32</v>
          </cell>
          <cell r="J545">
            <v>1735</v>
          </cell>
          <cell r="K545" t="str">
            <v>ЦКсОК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T545">
            <v>1750</v>
          </cell>
          <cell r="U545" t="str">
            <v>закрыт</v>
          </cell>
          <cell r="X545">
            <v>2230</v>
          </cell>
          <cell r="AB545">
            <v>0</v>
          </cell>
          <cell r="AC545">
            <v>2230</v>
          </cell>
          <cell r="AD545">
            <v>3092</v>
          </cell>
          <cell r="AF545">
            <v>43895</v>
          </cell>
        </row>
        <row r="546">
          <cell r="B546">
            <v>3234</v>
          </cell>
          <cell r="E546" t="str">
            <v>УЭЦН</v>
          </cell>
          <cell r="X546">
            <v>1975</v>
          </cell>
          <cell r="Z546">
            <v>1975</v>
          </cell>
          <cell r="AB546">
            <v>0</v>
          </cell>
          <cell r="AC546">
            <v>1975</v>
          </cell>
          <cell r="AD546">
            <v>2959</v>
          </cell>
        </row>
        <row r="547">
          <cell r="B547">
            <v>3235</v>
          </cell>
          <cell r="E547" t="str">
            <v>Газлифт</v>
          </cell>
          <cell r="F547">
            <v>550</v>
          </cell>
          <cell r="G547" t="str">
            <v>ГК 82/4</v>
          </cell>
          <cell r="H547">
            <v>970</v>
          </cell>
          <cell r="I547" t="str">
            <v>ГК 83/4</v>
          </cell>
          <cell r="J547">
            <v>1360</v>
          </cell>
          <cell r="K547" t="str">
            <v>ГК 83/4</v>
          </cell>
          <cell r="L547">
            <v>1685</v>
          </cell>
          <cell r="M547" t="str">
            <v>ГК 82/5</v>
          </cell>
          <cell r="N547">
            <v>1920</v>
          </cell>
          <cell r="O547" t="str">
            <v>ЦКсОК</v>
          </cell>
          <cell r="P547">
            <v>0</v>
          </cell>
          <cell r="Q547">
            <v>0</v>
          </cell>
          <cell r="T547">
            <v>0</v>
          </cell>
          <cell r="U547" t="str">
            <v>-</v>
          </cell>
          <cell r="X547">
            <v>2680</v>
          </cell>
          <cell r="AB547">
            <v>0</v>
          </cell>
          <cell r="AC547">
            <v>2680</v>
          </cell>
          <cell r="AD547">
            <v>3670</v>
          </cell>
          <cell r="AF547">
            <v>43552</v>
          </cell>
        </row>
        <row r="548">
          <cell r="B548">
            <v>3242</v>
          </cell>
          <cell r="E548" t="str">
            <v>Газлифт</v>
          </cell>
          <cell r="F548">
            <v>615</v>
          </cell>
          <cell r="G548" t="str">
            <v>ГП</v>
          </cell>
          <cell r="H548">
            <v>1180</v>
          </cell>
          <cell r="I548" t="str">
            <v>ГК 92/3</v>
          </cell>
          <cell r="J548">
            <v>1630</v>
          </cell>
          <cell r="K548" t="str">
            <v>ГК 93/4</v>
          </cell>
          <cell r="L548">
            <v>2060</v>
          </cell>
          <cell r="M548" t="str">
            <v>ЦК с ОК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T548">
            <v>2070</v>
          </cell>
          <cell r="U548" t="str">
            <v>закрыт</v>
          </cell>
          <cell r="X548">
            <v>2295</v>
          </cell>
          <cell r="AB548">
            <v>0</v>
          </cell>
          <cell r="AC548">
            <v>2295</v>
          </cell>
          <cell r="AD548">
            <v>3185</v>
          </cell>
          <cell r="AF548">
            <v>43765</v>
          </cell>
        </row>
        <row r="549">
          <cell r="B549">
            <v>3245</v>
          </cell>
          <cell r="E549" t="str">
            <v>Газлифт</v>
          </cell>
          <cell r="F549">
            <v>540</v>
          </cell>
          <cell r="G549" t="str">
            <v>ГП</v>
          </cell>
          <cell r="H549">
            <v>960</v>
          </cell>
          <cell r="I549" t="str">
            <v>ГК 86 1/8</v>
          </cell>
          <cell r="J549">
            <v>1310</v>
          </cell>
          <cell r="K549" t="str">
            <v>ГК 87 5/32</v>
          </cell>
          <cell r="L549">
            <v>1625</v>
          </cell>
          <cell r="M549" t="str">
            <v>ГК 87 5/32</v>
          </cell>
          <cell r="N549">
            <v>1910</v>
          </cell>
          <cell r="O549" t="str">
            <v>ЦКсОК</v>
          </cell>
          <cell r="P549">
            <v>0</v>
          </cell>
          <cell r="Q549">
            <v>0</v>
          </cell>
          <cell r="T549">
            <v>0</v>
          </cell>
          <cell r="U549" t="str">
            <v>-</v>
          </cell>
          <cell r="X549">
            <v>2189</v>
          </cell>
          <cell r="AB549">
            <v>0</v>
          </cell>
          <cell r="AC549">
            <v>2189</v>
          </cell>
          <cell r="AD549">
            <v>3080</v>
          </cell>
          <cell r="AF549">
            <v>43875</v>
          </cell>
        </row>
        <row r="550">
          <cell r="B550">
            <v>3250</v>
          </cell>
          <cell r="E550" t="str">
            <v>Газлифт</v>
          </cell>
          <cell r="F550">
            <v>600</v>
          </cell>
          <cell r="G550" t="str">
            <v>ГК 87/3</v>
          </cell>
          <cell r="H550">
            <v>1110</v>
          </cell>
          <cell r="I550" t="str">
            <v>ГК 89/3</v>
          </cell>
          <cell r="J550">
            <v>1540</v>
          </cell>
          <cell r="K550" t="str">
            <v>ГК 88/4</v>
          </cell>
          <cell r="L550">
            <v>1928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T550">
            <v>1939</v>
          </cell>
          <cell r="U550" t="str">
            <v>закрыт</v>
          </cell>
          <cell r="X550">
            <v>1936</v>
          </cell>
          <cell r="AB550">
            <v>0</v>
          </cell>
          <cell r="AC550">
            <v>1936</v>
          </cell>
          <cell r="AD550">
            <v>2875</v>
          </cell>
          <cell r="AF550">
            <v>43721</v>
          </cell>
        </row>
        <row r="551">
          <cell r="B551">
            <v>3251</v>
          </cell>
          <cell r="E551" t="str">
            <v>Газлифт</v>
          </cell>
          <cell r="F551">
            <v>540</v>
          </cell>
          <cell r="G551" t="str">
            <v>ГП</v>
          </cell>
          <cell r="H551">
            <v>100</v>
          </cell>
          <cell r="I551" t="str">
            <v>ГП</v>
          </cell>
          <cell r="J551">
            <v>1540</v>
          </cell>
          <cell r="K551" t="str">
            <v>ГК 89/3</v>
          </cell>
          <cell r="L551">
            <v>1890</v>
          </cell>
          <cell r="M551" t="str">
            <v>ГК 89/3</v>
          </cell>
          <cell r="N551">
            <v>2170</v>
          </cell>
          <cell r="O551" t="str">
            <v>ЦКсОК</v>
          </cell>
          <cell r="P551">
            <v>0</v>
          </cell>
          <cell r="Q551">
            <v>0</v>
          </cell>
          <cell r="T551">
            <v>2190</v>
          </cell>
          <cell r="U551" t="str">
            <v>закрыт</v>
          </cell>
          <cell r="X551">
            <v>2550</v>
          </cell>
          <cell r="AB551">
            <v>0</v>
          </cell>
          <cell r="AC551">
            <v>2550</v>
          </cell>
          <cell r="AD551">
            <v>3094</v>
          </cell>
          <cell r="AF551">
            <v>43900</v>
          </cell>
        </row>
        <row r="552">
          <cell r="B552">
            <v>3253</v>
          </cell>
          <cell r="E552" t="str">
            <v>Газлифт</v>
          </cell>
          <cell r="F552">
            <v>520</v>
          </cell>
          <cell r="G552" t="str">
            <v>ГК 81/3</v>
          </cell>
          <cell r="H552">
            <v>950</v>
          </cell>
          <cell r="I552" t="str">
            <v>ГК 81/3</v>
          </cell>
          <cell r="J552">
            <v>1290</v>
          </cell>
          <cell r="K552" t="str">
            <v>ГК 81/4</v>
          </cell>
          <cell r="L552">
            <v>1590</v>
          </cell>
          <cell r="M552" t="str">
            <v>ГК 80/4</v>
          </cell>
          <cell r="N552">
            <v>1870</v>
          </cell>
          <cell r="O552" t="str">
            <v>ЦКсОК</v>
          </cell>
          <cell r="P552">
            <v>0</v>
          </cell>
          <cell r="Q552">
            <v>0</v>
          </cell>
          <cell r="T552">
            <v>1880</v>
          </cell>
          <cell r="U552" t="str">
            <v>закрыт</v>
          </cell>
          <cell r="X552">
            <v>2140</v>
          </cell>
          <cell r="AB552">
            <v>1892</v>
          </cell>
          <cell r="AC552">
            <v>2140</v>
          </cell>
          <cell r="AD552">
            <v>2740</v>
          </cell>
          <cell r="AF552">
            <v>43620</v>
          </cell>
        </row>
        <row r="553">
          <cell r="B553">
            <v>3255</v>
          </cell>
          <cell r="E553" t="str">
            <v>Газлифт</v>
          </cell>
          <cell r="F553">
            <v>515</v>
          </cell>
          <cell r="G553" t="str">
            <v>ГП</v>
          </cell>
          <cell r="H553">
            <v>940</v>
          </cell>
          <cell r="I553" t="str">
            <v>ГК 85/3</v>
          </cell>
          <cell r="J553">
            <v>1355</v>
          </cell>
          <cell r="K553" t="str">
            <v>ГК 86/3</v>
          </cell>
          <cell r="L553">
            <v>1715</v>
          </cell>
          <cell r="M553" t="str">
            <v>ГК 85/3</v>
          </cell>
          <cell r="N553">
            <v>2079</v>
          </cell>
          <cell r="O553" t="str">
            <v>ЦКсОК</v>
          </cell>
          <cell r="P553">
            <v>0</v>
          </cell>
          <cell r="Q553">
            <v>0</v>
          </cell>
          <cell r="T553">
            <v>2089</v>
          </cell>
          <cell r="U553" t="str">
            <v>закрыт</v>
          </cell>
          <cell r="X553">
            <v>2387</v>
          </cell>
          <cell r="AB553">
            <v>0</v>
          </cell>
          <cell r="AC553">
            <v>2387</v>
          </cell>
          <cell r="AD553">
            <v>2962</v>
          </cell>
          <cell r="AF553">
            <v>43450</v>
          </cell>
        </row>
        <row r="554">
          <cell r="B554" t="str">
            <v>3284-1</v>
          </cell>
          <cell r="E554" t="str">
            <v>УЭЦН</v>
          </cell>
          <cell r="X554">
            <v>1840</v>
          </cell>
          <cell r="Z554">
            <v>1840</v>
          </cell>
          <cell r="AB554">
            <v>0</v>
          </cell>
          <cell r="AC554">
            <v>1840</v>
          </cell>
          <cell r="AD554">
            <v>2973</v>
          </cell>
        </row>
        <row r="555">
          <cell r="B555">
            <v>3286</v>
          </cell>
          <cell r="E555" t="str">
            <v>Газлифт</v>
          </cell>
          <cell r="F555">
            <v>520</v>
          </cell>
          <cell r="G555" t="str">
            <v>ГП</v>
          </cell>
          <cell r="H555">
            <v>1000</v>
          </cell>
          <cell r="I555" t="str">
            <v>ГК 74/3</v>
          </cell>
          <cell r="J555">
            <v>1395</v>
          </cell>
          <cell r="K555" t="str">
            <v>ГК 74/3</v>
          </cell>
          <cell r="L555">
            <v>1705</v>
          </cell>
          <cell r="M555" t="str">
            <v>ГК 74/4</v>
          </cell>
          <cell r="N555">
            <v>2020</v>
          </cell>
          <cell r="O555" t="str">
            <v>ЦКсОК</v>
          </cell>
          <cell r="P555">
            <v>0</v>
          </cell>
          <cell r="Q555">
            <v>0</v>
          </cell>
          <cell r="T555">
            <v>0</v>
          </cell>
          <cell r="U555" t="str">
            <v>-</v>
          </cell>
          <cell r="X555">
            <v>2440</v>
          </cell>
          <cell r="AB555">
            <v>0</v>
          </cell>
          <cell r="AC555">
            <v>2440</v>
          </cell>
          <cell r="AD555">
            <v>3462.69</v>
          </cell>
          <cell r="AF555">
            <v>43746</v>
          </cell>
        </row>
        <row r="556">
          <cell r="B556">
            <v>3287</v>
          </cell>
          <cell r="E556" t="str">
            <v>Газлифт</v>
          </cell>
          <cell r="F556">
            <v>555</v>
          </cell>
          <cell r="G556" t="str">
            <v>ГК 81/3</v>
          </cell>
          <cell r="H556">
            <v>995</v>
          </cell>
          <cell r="I556" t="str">
            <v>ГК 82/3</v>
          </cell>
          <cell r="J556">
            <v>1320</v>
          </cell>
          <cell r="K556" t="str">
            <v>ГК 82/4</v>
          </cell>
          <cell r="L556">
            <v>1600</v>
          </cell>
          <cell r="M556" t="str">
            <v>ГК 83/4</v>
          </cell>
          <cell r="N556">
            <v>1900</v>
          </cell>
          <cell r="O556" t="str">
            <v>извлечен</v>
          </cell>
          <cell r="P556">
            <v>0</v>
          </cell>
          <cell r="Q556">
            <v>0</v>
          </cell>
          <cell r="T556">
            <v>0</v>
          </cell>
          <cell r="U556" t="str">
            <v>-</v>
          </cell>
          <cell r="X556">
            <v>2024</v>
          </cell>
          <cell r="AB556">
            <v>0</v>
          </cell>
          <cell r="AC556">
            <v>2024</v>
          </cell>
          <cell r="AD556">
            <v>3069</v>
          </cell>
          <cell r="AF556">
            <v>43530</v>
          </cell>
        </row>
        <row r="557">
          <cell r="B557" t="str">
            <v>3288-1</v>
          </cell>
          <cell r="E557" t="str">
            <v>Газлифт</v>
          </cell>
          <cell r="F557">
            <v>550</v>
          </cell>
          <cell r="G557" t="str">
            <v>ГК 83/3</v>
          </cell>
          <cell r="H557">
            <v>1010</v>
          </cell>
          <cell r="I557" t="str">
            <v>ГК 84/3</v>
          </cell>
          <cell r="J557">
            <v>1335</v>
          </cell>
          <cell r="K557" t="str">
            <v>ГК83/3</v>
          </cell>
          <cell r="L557">
            <v>1615</v>
          </cell>
          <cell r="M557" t="str">
            <v>ГК83/3</v>
          </cell>
          <cell r="N557">
            <v>1900</v>
          </cell>
          <cell r="O557" t="str">
            <v>ЦКсОК</v>
          </cell>
          <cell r="P557">
            <v>0</v>
          </cell>
          <cell r="Q557">
            <v>0</v>
          </cell>
          <cell r="T557">
            <v>0</v>
          </cell>
          <cell r="U557" t="str">
            <v>-</v>
          </cell>
          <cell r="X557">
            <v>2024</v>
          </cell>
          <cell r="AB557">
            <v>0</v>
          </cell>
          <cell r="AC557">
            <v>2024</v>
          </cell>
          <cell r="AD557">
            <v>3100</v>
          </cell>
          <cell r="AF557">
            <v>43789</v>
          </cell>
        </row>
        <row r="558">
          <cell r="B558">
            <v>3291</v>
          </cell>
          <cell r="E558" t="str">
            <v>Газлифт</v>
          </cell>
          <cell r="F558">
            <v>500</v>
          </cell>
          <cell r="G558" t="str">
            <v>ГП</v>
          </cell>
          <cell r="H558">
            <v>935</v>
          </cell>
          <cell r="I558" t="str">
            <v>ГП</v>
          </cell>
          <cell r="J558">
            <v>1315</v>
          </cell>
          <cell r="K558" t="str">
            <v>ГК 78 1/8</v>
          </cell>
          <cell r="L558">
            <v>1605</v>
          </cell>
          <cell r="M558" t="str">
            <v>ГК 75 5/32</v>
          </cell>
          <cell r="N558">
            <v>1880</v>
          </cell>
          <cell r="O558" t="str">
            <v>ЦКсОК</v>
          </cell>
          <cell r="P558">
            <v>0</v>
          </cell>
          <cell r="Q558">
            <v>0</v>
          </cell>
          <cell r="T558">
            <v>1890</v>
          </cell>
          <cell r="U558" t="str">
            <v>закрыт</v>
          </cell>
          <cell r="X558">
            <v>1912</v>
          </cell>
          <cell r="AB558">
            <v>0</v>
          </cell>
          <cell r="AC558">
            <v>1912</v>
          </cell>
          <cell r="AD558">
            <v>3221</v>
          </cell>
          <cell r="AF558">
            <v>43930</v>
          </cell>
        </row>
        <row r="559">
          <cell r="B559">
            <v>3308</v>
          </cell>
          <cell r="E559" t="str">
            <v>УЭЦН</v>
          </cell>
          <cell r="X559">
            <v>2015</v>
          </cell>
          <cell r="Z559">
            <v>2015</v>
          </cell>
          <cell r="AB559">
            <v>0</v>
          </cell>
          <cell r="AC559">
            <v>2015</v>
          </cell>
          <cell r="AD559">
            <v>3339</v>
          </cell>
        </row>
        <row r="560">
          <cell r="B560">
            <v>3317</v>
          </cell>
          <cell r="E560" t="str">
            <v>УЭЦН</v>
          </cell>
          <cell r="X560">
            <v>2077.86</v>
          </cell>
          <cell r="Z560">
            <v>2077.86</v>
          </cell>
          <cell r="AB560">
            <v>0</v>
          </cell>
          <cell r="AC560">
            <v>2077.86</v>
          </cell>
          <cell r="AD560">
            <v>3250</v>
          </cell>
        </row>
        <row r="561">
          <cell r="B561">
            <v>3320</v>
          </cell>
          <cell r="E561" t="str">
            <v>Газлифт</v>
          </cell>
          <cell r="F561">
            <v>490</v>
          </cell>
          <cell r="G561" t="str">
            <v>ГК 79/3</v>
          </cell>
          <cell r="H561">
            <v>910</v>
          </cell>
          <cell r="I561" t="str">
            <v>ГК 72/3</v>
          </cell>
          <cell r="J561">
            <v>1260</v>
          </cell>
          <cell r="K561" t="str">
            <v>ГК 72/3</v>
          </cell>
          <cell r="L561">
            <v>1500</v>
          </cell>
          <cell r="M561" t="str">
            <v>ГК 77 1/8</v>
          </cell>
          <cell r="N561">
            <v>1690</v>
          </cell>
          <cell r="O561" t="str">
            <v>ГК 76 5/32</v>
          </cell>
          <cell r="P561">
            <v>1930</v>
          </cell>
          <cell r="Q561" t="str">
            <v>ЦКсОК</v>
          </cell>
          <cell r="T561">
            <v>0</v>
          </cell>
          <cell r="U561" t="str">
            <v>-</v>
          </cell>
          <cell r="X561">
            <v>2108</v>
          </cell>
          <cell r="AB561">
            <v>0</v>
          </cell>
          <cell r="AC561">
            <v>2108</v>
          </cell>
          <cell r="AD561">
            <v>2980</v>
          </cell>
          <cell r="AF561">
            <v>43949</v>
          </cell>
        </row>
        <row r="562">
          <cell r="B562">
            <v>3324</v>
          </cell>
          <cell r="E562" t="str">
            <v>Газлифт</v>
          </cell>
          <cell r="F562">
            <v>397</v>
          </cell>
          <cell r="G562" t="str">
            <v>ГП</v>
          </cell>
          <cell r="H562">
            <v>783</v>
          </cell>
          <cell r="I562" t="str">
            <v>ГП</v>
          </cell>
          <cell r="J562">
            <v>1144</v>
          </cell>
          <cell r="K562" t="str">
            <v>ГК 68/4</v>
          </cell>
          <cell r="L562">
            <v>1452</v>
          </cell>
          <cell r="M562" t="str">
            <v>ГК 68/4</v>
          </cell>
          <cell r="N562">
            <v>1721</v>
          </cell>
          <cell r="O562" t="str">
            <v>ГК 68/4</v>
          </cell>
          <cell r="P562">
            <v>1990</v>
          </cell>
          <cell r="Q562" t="str">
            <v>ЦКсОК</v>
          </cell>
          <cell r="T562">
            <v>2000</v>
          </cell>
          <cell r="U562" t="str">
            <v>закрыт</v>
          </cell>
          <cell r="X562">
            <v>3070</v>
          </cell>
          <cell r="AB562">
            <v>0</v>
          </cell>
          <cell r="AC562">
            <v>3070</v>
          </cell>
          <cell r="AD562">
            <v>3070</v>
          </cell>
          <cell r="AF562">
            <v>43888</v>
          </cell>
        </row>
        <row r="563">
          <cell r="B563">
            <v>3326</v>
          </cell>
          <cell r="E563" t="str">
            <v>Газлифт</v>
          </cell>
          <cell r="F563">
            <v>544.99</v>
          </cell>
          <cell r="G563" t="str">
            <v>ГК 73/3</v>
          </cell>
          <cell r="H563">
            <v>1076.94</v>
          </cell>
          <cell r="I563" t="str">
            <v>ГК 74/3</v>
          </cell>
          <cell r="J563">
            <v>1481.5</v>
          </cell>
          <cell r="K563" t="str">
            <v>ГК 73/4</v>
          </cell>
          <cell r="L563">
            <v>1814.65</v>
          </cell>
          <cell r="M563" t="str">
            <v>ГК 74/4</v>
          </cell>
          <cell r="N563">
            <v>2045</v>
          </cell>
          <cell r="O563" t="str">
            <v>ЦКсОК</v>
          </cell>
          <cell r="P563">
            <v>0</v>
          </cell>
          <cell r="Q563">
            <v>0</v>
          </cell>
          <cell r="T563">
            <v>0</v>
          </cell>
          <cell r="U563" t="str">
            <v>-</v>
          </cell>
          <cell r="X563">
            <v>3106</v>
          </cell>
          <cell r="AB563">
            <v>0</v>
          </cell>
          <cell r="AC563">
            <v>3106</v>
          </cell>
          <cell r="AD563">
            <v>3106</v>
          </cell>
          <cell r="AF563">
            <v>43625</v>
          </cell>
        </row>
        <row r="564">
          <cell r="B564">
            <v>3327</v>
          </cell>
          <cell r="E564" t="str">
            <v>Газлифт</v>
          </cell>
          <cell r="F564">
            <v>540</v>
          </cell>
          <cell r="G564" t="str">
            <v>ГК79/3</v>
          </cell>
          <cell r="H564">
            <v>985</v>
          </cell>
          <cell r="I564" t="str">
            <v>ГП</v>
          </cell>
          <cell r="J564">
            <v>1340</v>
          </cell>
          <cell r="K564" t="str">
            <v>ГК 77 1/8</v>
          </cell>
          <cell r="L564">
            <v>1620</v>
          </cell>
          <cell r="M564" t="str">
            <v>ГК 77 5/32</v>
          </cell>
          <cell r="N564">
            <v>1910</v>
          </cell>
          <cell r="O564" t="str">
            <v>ЦКсОК</v>
          </cell>
          <cell r="P564">
            <v>0</v>
          </cell>
          <cell r="Q564">
            <v>0</v>
          </cell>
          <cell r="T564">
            <v>0</v>
          </cell>
          <cell r="U564" t="str">
            <v>-</v>
          </cell>
          <cell r="X564">
            <v>3010</v>
          </cell>
          <cell r="AB564">
            <v>0</v>
          </cell>
          <cell r="AC564">
            <v>3010</v>
          </cell>
          <cell r="AD564">
            <v>2998.6</v>
          </cell>
          <cell r="AF564">
            <v>43886</v>
          </cell>
        </row>
        <row r="565">
          <cell r="B565">
            <v>3399</v>
          </cell>
          <cell r="E565" t="str">
            <v>УЭЦН</v>
          </cell>
          <cell r="X565">
            <v>2088</v>
          </cell>
          <cell r="Z565">
            <v>2088</v>
          </cell>
          <cell r="AB565">
            <v>0</v>
          </cell>
          <cell r="AC565">
            <v>2088</v>
          </cell>
          <cell r="AD565">
            <v>3064.45</v>
          </cell>
        </row>
        <row r="566">
          <cell r="B566">
            <v>3400</v>
          </cell>
          <cell r="E566" t="str">
            <v>Газлифт</v>
          </cell>
          <cell r="F566">
            <v>450</v>
          </cell>
          <cell r="G566" t="str">
            <v>ГК 78/3</v>
          </cell>
          <cell r="H566">
            <v>840</v>
          </cell>
          <cell r="I566" t="str">
            <v>ГК 79/3</v>
          </cell>
          <cell r="J566">
            <v>1170</v>
          </cell>
          <cell r="K566" t="str">
            <v>ГК 78/3</v>
          </cell>
          <cell r="L566">
            <v>1441</v>
          </cell>
          <cell r="M566" t="str">
            <v>ГК 78/4</v>
          </cell>
          <cell r="N566">
            <v>1680</v>
          </cell>
          <cell r="O566" t="str">
            <v>ГК 76/4</v>
          </cell>
          <cell r="P566">
            <v>1890</v>
          </cell>
          <cell r="Q566" t="str">
            <v>ЦКсОК</v>
          </cell>
          <cell r="T566">
            <v>1900</v>
          </cell>
          <cell r="U566" t="str">
            <v>закрыт</v>
          </cell>
          <cell r="X566">
            <v>2302.5</v>
          </cell>
          <cell r="AB566">
            <v>1913.59</v>
          </cell>
          <cell r="AC566">
            <v>2302.5</v>
          </cell>
          <cell r="AD566">
            <v>2915</v>
          </cell>
          <cell r="AF566">
            <v>43746</v>
          </cell>
        </row>
        <row r="567">
          <cell r="B567">
            <v>3402</v>
          </cell>
          <cell r="E567" t="str">
            <v>Газлифт</v>
          </cell>
          <cell r="F567">
            <v>393</v>
          </cell>
          <cell r="G567" t="str">
            <v>ГК 72 1/8</v>
          </cell>
          <cell r="H567">
            <v>793</v>
          </cell>
          <cell r="I567" t="str">
            <v>ГК 73 1/8</v>
          </cell>
          <cell r="J567">
            <v>1103</v>
          </cell>
          <cell r="K567" t="str">
            <v>ГК 73 1/8</v>
          </cell>
          <cell r="L567">
            <v>1369</v>
          </cell>
          <cell r="M567" t="str">
            <v>ГК 72 1/8</v>
          </cell>
          <cell r="N567">
            <v>1620</v>
          </cell>
          <cell r="O567" t="str">
            <v>ГК 72 5/16</v>
          </cell>
          <cell r="P567">
            <v>1895</v>
          </cell>
          <cell r="Q567" t="str">
            <v>ЦКсОК</v>
          </cell>
          <cell r="T567">
            <v>1916</v>
          </cell>
          <cell r="U567" t="str">
            <v>закрыт</v>
          </cell>
          <cell r="X567">
            <v>2452</v>
          </cell>
          <cell r="AB567">
            <v>0</v>
          </cell>
          <cell r="AC567">
            <v>2452</v>
          </cell>
          <cell r="AD567">
            <v>3155</v>
          </cell>
          <cell r="AF567">
            <v>43907</v>
          </cell>
        </row>
        <row r="568">
          <cell r="B568">
            <v>3412</v>
          </cell>
          <cell r="E568" t="str">
            <v>Газлифт</v>
          </cell>
          <cell r="F568">
            <v>400</v>
          </cell>
          <cell r="G568" t="str">
            <v xml:space="preserve">ГП </v>
          </cell>
          <cell r="H568">
            <v>774</v>
          </cell>
          <cell r="I568" t="str">
            <v xml:space="preserve">ГП </v>
          </cell>
          <cell r="J568">
            <v>1127</v>
          </cell>
          <cell r="K568" t="str">
            <v>ГК  78 1/8</v>
          </cell>
          <cell r="L568">
            <v>1427</v>
          </cell>
          <cell r="M568" t="str">
            <v>ГК  78 5/32</v>
          </cell>
          <cell r="N568">
            <v>1665</v>
          </cell>
          <cell r="O568" t="str">
            <v>ГК  77 3/16</v>
          </cell>
          <cell r="P568">
            <v>1840</v>
          </cell>
          <cell r="Q568" t="str">
            <v>ЦКсОК</v>
          </cell>
          <cell r="T568">
            <v>1850</v>
          </cell>
          <cell r="U568" t="str">
            <v>закрыт</v>
          </cell>
          <cell r="X568">
            <v>2377</v>
          </cell>
          <cell r="AB568">
            <v>1862</v>
          </cell>
          <cell r="AC568">
            <v>2377</v>
          </cell>
          <cell r="AD568">
            <v>2999</v>
          </cell>
          <cell r="AF568">
            <v>43881</v>
          </cell>
        </row>
        <row r="569">
          <cell r="B569">
            <v>3415</v>
          </cell>
          <cell r="E569" t="str">
            <v>Газлифт</v>
          </cell>
          <cell r="F569">
            <v>523</v>
          </cell>
          <cell r="G569" t="str">
            <v>ГК 72 1/8</v>
          </cell>
          <cell r="H569">
            <v>962</v>
          </cell>
          <cell r="I569" t="str">
            <v>ГК 73 1/8</v>
          </cell>
          <cell r="J569">
            <v>1327</v>
          </cell>
          <cell r="K569" t="str">
            <v>ГК 74 5/32</v>
          </cell>
          <cell r="L569">
            <v>1647</v>
          </cell>
          <cell r="M569" t="str">
            <v>ГК 74 5/32</v>
          </cell>
          <cell r="N569">
            <v>1860</v>
          </cell>
          <cell r="O569" t="str">
            <v>ЦКсОК-5/32</v>
          </cell>
          <cell r="P569">
            <v>0</v>
          </cell>
          <cell r="Q569">
            <v>0</v>
          </cell>
          <cell r="T569">
            <v>1870</v>
          </cell>
          <cell r="U569" t="str">
            <v>закрыт</v>
          </cell>
          <cell r="X569">
            <v>2221</v>
          </cell>
          <cell r="AB569">
            <v>0</v>
          </cell>
          <cell r="AC569">
            <v>2221</v>
          </cell>
          <cell r="AD569">
            <v>2273</v>
          </cell>
          <cell r="AF569">
            <v>43901</v>
          </cell>
        </row>
        <row r="570">
          <cell r="B570">
            <v>3418</v>
          </cell>
          <cell r="E570" t="str">
            <v>Газлифт</v>
          </cell>
          <cell r="F570">
            <v>540.79999999999995</v>
          </cell>
          <cell r="G570" t="str">
            <v>ГП</v>
          </cell>
          <cell r="H570">
            <v>970.15</v>
          </cell>
          <cell r="I570" t="str">
            <v>ГП</v>
          </cell>
          <cell r="J570">
            <v>1313.85</v>
          </cell>
          <cell r="K570" t="str">
            <v>ГК  88 1/8</v>
          </cell>
          <cell r="L570">
            <v>1677.92</v>
          </cell>
          <cell r="M570" t="str">
            <v>ГК  83 5/32</v>
          </cell>
          <cell r="N570">
            <v>1926.86</v>
          </cell>
          <cell r="O570" t="str">
            <v>ЦКсОК</v>
          </cell>
          <cell r="P570">
            <v>0</v>
          </cell>
          <cell r="Q570">
            <v>0</v>
          </cell>
          <cell r="T570">
            <v>1937.91</v>
          </cell>
          <cell r="U570" t="str">
            <v>закрыт</v>
          </cell>
          <cell r="X570">
            <v>2441.7600000000002</v>
          </cell>
          <cell r="AB570">
            <v>0</v>
          </cell>
          <cell r="AC570">
            <v>2441.7600000000002</v>
          </cell>
          <cell r="AD570">
            <v>3101</v>
          </cell>
          <cell r="AF570">
            <v>43895</v>
          </cell>
        </row>
        <row r="571">
          <cell r="B571">
            <v>3432</v>
          </cell>
          <cell r="E571" t="str">
            <v>Газлифт</v>
          </cell>
          <cell r="F571">
            <v>450</v>
          </cell>
          <cell r="G571" t="str">
            <v>ГК 69 1/8</v>
          </cell>
          <cell r="H571">
            <v>840</v>
          </cell>
          <cell r="I571" t="str">
            <v>ГК 70 1/8</v>
          </cell>
          <cell r="J571">
            <v>1210</v>
          </cell>
          <cell r="K571" t="str">
            <v>ГК 70 5/32</v>
          </cell>
          <cell r="L571">
            <v>1490</v>
          </cell>
          <cell r="M571" t="str">
            <v>ГК 71 5/32</v>
          </cell>
          <cell r="N571">
            <v>1750</v>
          </cell>
          <cell r="O571" t="str">
            <v>ГК 70 5/32</v>
          </cell>
          <cell r="P571">
            <v>1990</v>
          </cell>
          <cell r="Q571" t="str">
            <v>ЦКсОК</v>
          </cell>
          <cell r="T571">
            <v>2010</v>
          </cell>
          <cell r="U571" t="str">
            <v>закрыт</v>
          </cell>
          <cell r="X571">
            <v>2282</v>
          </cell>
          <cell r="AB571">
            <v>0</v>
          </cell>
          <cell r="AC571">
            <v>2282</v>
          </cell>
          <cell r="AD571">
            <v>2983</v>
          </cell>
          <cell r="AF571">
            <v>43937</v>
          </cell>
        </row>
        <row r="572">
          <cell r="B572">
            <v>3998</v>
          </cell>
          <cell r="E572" t="str">
            <v>УЭЦН</v>
          </cell>
          <cell r="X572">
            <v>2135</v>
          </cell>
          <cell r="Z572">
            <v>2135</v>
          </cell>
          <cell r="AB572">
            <v>2152</v>
          </cell>
          <cell r="AC572">
            <v>2135</v>
          </cell>
          <cell r="AD572">
            <v>3080</v>
          </cell>
        </row>
        <row r="573">
          <cell r="B573">
            <v>20020</v>
          </cell>
          <cell r="E573" t="str">
            <v>Газлифт</v>
          </cell>
          <cell r="F573">
            <v>600</v>
          </cell>
          <cell r="G573" t="str">
            <v>ГК 78 1/8</v>
          </cell>
          <cell r="H573">
            <v>1130</v>
          </cell>
          <cell r="I573" t="str">
            <v>ГК 79 1/8</v>
          </cell>
          <cell r="J573">
            <v>1590</v>
          </cell>
          <cell r="K573" t="str">
            <v>ГК 81 5/32</v>
          </cell>
          <cell r="L573">
            <v>2000</v>
          </cell>
          <cell r="M573" t="str">
            <v>ЦКсОК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T573">
            <v>2010</v>
          </cell>
          <cell r="X573">
            <v>2297</v>
          </cell>
          <cell r="AB573">
            <v>2022</v>
          </cell>
          <cell r="AC573">
            <v>2297</v>
          </cell>
          <cell r="AD573" t="str">
            <v>2681;
3318</v>
          </cell>
          <cell r="AF573">
            <v>43883</v>
          </cell>
        </row>
        <row r="574">
          <cell r="C574" t="str">
            <v>Газлифт</v>
          </cell>
          <cell r="D574">
            <v>600</v>
          </cell>
        </row>
        <row r="575">
          <cell r="C575" t="str">
            <v>Газлифт</v>
          </cell>
          <cell r="D575">
            <v>600</v>
          </cell>
        </row>
        <row r="576">
          <cell r="C576" t="str">
            <v>Газлифт</v>
          </cell>
          <cell r="D576">
            <v>600</v>
          </cell>
        </row>
        <row r="577">
          <cell r="C577" t="str">
            <v>Газлифт</v>
          </cell>
          <cell r="D577">
            <v>600</v>
          </cell>
        </row>
        <row r="578">
          <cell r="C578" t="str">
            <v>Газлифт</v>
          </cell>
          <cell r="D578">
            <v>600</v>
          </cell>
        </row>
        <row r="579">
          <cell r="C579" t="str">
            <v>Газлифт</v>
          </cell>
          <cell r="D579">
            <v>600</v>
          </cell>
        </row>
        <row r="580">
          <cell r="C580" t="str">
            <v>Газлифт</v>
          </cell>
          <cell r="D580">
            <v>600</v>
          </cell>
        </row>
        <row r="581">
          <cell r="C581" t="str">
            <v>Газлифт</v>
          </cell>
          <cell r="D581">
            <v>600</v>
          </cell>
        </row>
        <row r="582">
          <cell r="C582" t="str">
            <v>Газлифт</v>
          </cell>
          <cell r="D582">
            <v>600</v>
          </cell>
        </row>
        <row r="583">
          <cell r="C583" t="str">
            <v>Газлифт</v>
          </cell>
          <cell r="D583">
            <v>600</v>
          </cell>
        </row>
        <row r="584">
          <cell r="C584" t="str">
            <v>Газлифт</v>
          </cell>
          <cell r="D584">
            <v>600</v>
          </cell>
        </row>
        <row r="585">
          <cell r="C585" t="str">
            <v>Газлифт</v>
          </cell>
          <cell r="D585">
            <v>600</v>
          </cell>
        </row>
        <row r="586">
          <cell r="C586" t="str">
            <v>Газлифт</v>
          </cell>
          <cell r="D586">
            <v>600</v>
          </cell>
        </row>
        <row r="587">
          <cell r="C587" t="str">
            <v>Газлифт</v>
          </cell>
          <cell r="D587">
            <v>600</v>
          </cell>
        </row>
        <row r="588">
          <cell r="C588" t="str">
            <v>Газлифт</v>
          </cell>
          <cell r="D588">
            <v>600</v>
          </cell>
        </row>
        <row r="589">
          <cell r="C589" t="str">
            <v>Газлифт</v>
          </cell>
          <cell r="D589">
            <v>600</v>
          </cell>
        </row>
        <row r="590">
          <cell r="C590" t="str">
            <v>Газлифт</v>
          </cell>
          <cell r="D590">
            <v>600</v>
          </cell>
        </row>
        <row r="591">
          <cell r="C591" t="str">
            <v>Газлифт</v>
          </cell>
          <cell r="D591">
            <v>600</v>
          </cell>
        </row>
        <row r="592">
          <cell r="C592" t="str">
            <v>Газлифт</v>
          </cell>
          <cell r="D592">
            <v>600</v>
          </cell>
        </row>
        <row r="593">
          <cell r="C593" t="str">
            <v>Газлифт</v>
          </cell>
          <cell r="D593">
            <v>600</v>
          </cell>
        </row>
        <row r="594">
          <cell r="C594" t="str">
            <v>Газлифт</v>
          </cell>
          <cell r="D594">
            <v>600</v>
          </cell>
        </row>
        <row r="595">
          <cell r="C595" t="str">
            <v>Газлифт</v>
          </cell>
          <cell r="D595">
            <v>600</v>
          </cell>
        </row>
        <row r="596">
          <cell r="C596" t="str">
            <v>Газлифт</v>
          </cell>
          <cell r="D596">
            <v>600</v>
          </cell>
        </row>
        <row r="597">
          <cell r="C597" t="str">
            <v>Газлифт</v>
          </cell>
          <cell r="D597">
            <v>600</v>
          </cell>
        </row>
        <row r="598">
          <cell r="C598" t="str">
            <v>Газлифт</v>
          </cell>
          <cell r="D598">
            <v>600</v>
          </cell>
        </row>
        <row r="599">
          <cell r="C599" t="str">
            <v>Газлифт</v>
          </cell>
          <cell r="D599">
            <v>600</v>
          </cell>
        </row>
        <row r="600">
          <cell r="C600" t="str">
            <v>Газлифт</v>
          </cell>
          <cell r="D600">
            <v>600</v>
          </cell>
        </row>
        <row r="601">
          <cell r="C601" t="str">
            <v>Газлифт</v>
          </cell>
          <cell r="D601">
            <v>600</v>
          </cell>
        </row>
        <row r="602">
          <cell r="C602" t="str">
            <v>Газлифт</v>
          </cell>
          <cell r="D602">
            <v>600</v>
          </cell>
        </row>
        <row r="603">
          <cell r="C603" t="str">
            <v>Газлифт</v>
          </cell>
          <cell r="D603">
            <v>600</v>
          </cell>
        </row>
        <row r="604">
          <cell r="C604" t="str">
            <v>Газлифт</v>
          </cell>
          <cell r="D604">
            <v>600</v>
          </cell>
        </row>
        <row r="605">
          <cell r="C605" t="str">
            <v>Газлифт</v>
          </cell>
          <cell r="D605">
            <v>600</v>
          </cell>
        </row>
        <row r="606">
          <cell r="C606" t="str">
            <v>Газлифт</v>
          </cell>
          <cell r="D606">
            <v>600</v>
          </cell>
        </row>
        <row r="607">
          <cell r="C607" t="str">
            <v>Газлифт</v>
          </cell>
          <cell r="D607">
            <v>600</v>
          </cell>
        </row>
        <row r="608">
          <cell r="C608" t="str">
            <v>Газлифт</v>
          </cell>
          <cell r="D608">
            <v>600</v>
          </cell>
        </row>
        <row r="609">
          <cell r="C609" t="str">
            <v>Газлифт</v>
          </cell>
          <cell r="D609">
            <v>600</v>
          </cell>
        </row>
        <row r="610">
          <cell r="C610" t="str">
            <v>Газлифт</v>
          </cell>
          <cell r="D610">
            <v>600</v>
          </cell>
        </row>
        <row r="611">
          <cell r="C611" t="str">
            <v>Газлифт</v>
          </cell>
          <cell r="D611">
            <v>600</v>
          </cell>
        </row>
        <row r="612">
          <cell r="C612" t="str">
            <v>Газлифт</v>
          </cell>
          <cell r="D612">
            <v>600</v>
          </cell>
        </row>
        <row r="613">
          <cell r="C613" t="str">
            <v>Газлифт</v>
          </cell>
          <cell r="D613">
            <v>600</v>
          </cell>
        </row>
        <row r="614">
          <cell r="C614" t="str">
            <v>Газлифт</v>
          </cell>
          <cell r="D614">
            <v>600</v>
          </cell>
        </row>
        <row r="615">
          <cell r="C615" t="str">
            <v>Газлифт</v>
          </cell>
          <cell r="D615">
            <v>600</v>
          </cell>
        </row>
        <row r="616">
          <cell r="C616" t="str">
            <v>Газлифт</v>
          </cell>
          <cell r="D616">
            <v>600</v>
          </cell>
        </row>
        <row r="617">
          <cell r="C617" t="str">
            <v>Газлифт</v>
          </cell>
          <cell r="D617">
            <v>600</v>
          </cell>
        </row>
        <row r="618">
          <cell r="C618" t="str">
            <v>Газлифт</v>
          </cell>
          <cell r="D618">
            <v>600</v>
          </cell>
        </row>
        <row r="619">
          <cell r="C619" t="str">
            <v>Газлифт</v>
          </cell>
          <cell r="D619">
            <v>600</v>
          </cell>
        </row>
        <row r="620">
          <cell r="C620" t="str">
            <v>Газлифт</v>
          </cell>
          <cell r="D620">
            <v>600</v>
          </cell>
        </row>
        <row r="621">
          <cell r="C621" t="str">
            <v>Газлифт</v>
          </cell>
          <cell r="D621">
            <v>600</v>
          </cell>
        </row>
        <row r="622">
          <cell r="C622" t="str">
            <v>Газлифт</v>
          </cell>
          <cell r="D622">
            <v>600</v>
          </cell>
        </row>
        <row r="623">
          <cell r="C623" t="str">
            <v>Газлифт</v>
          </cell>
          <cell r="D623">
            <v>600</v>
          </cell>
        </row>
        <row r="624">
          <cell r="C624" t="str">
            <v>Газлифт</v>
          </cell>
          <cell r="D624">
            <v>600</v>
          </cell>
        </row>
        <row r="625">
          <cell r="C625" t="str">
            <v>Газлифт</v>
          </cell>
          <cell r="D625">
            <v>600</v>
          </cell>
        </row>
        <row r="626">
          <cell r="C626" t="str">
            <v>Газлифт</v>
          </cell>
          <cell r="D626">
            <v>600</v>
          </cell>
        </row>
        <row r="627">
          <cell r="C627" t="str">
            <v>Газлифт</v>
          </cell>
          <cell r="D627">
            <v>600</v>
          </cell>
        </row>
        <row r="628">
          <cell r="C628" t="str">
            <v>Газлифт</v>
          </cell>
          <cell r="D628">
            <v>600</v>
          </cell>
        </row>
        <row r="629">
          <cell r="C629" t="str">
            <v>Газлифт</v>
          </cell>
          <cell r="D629">
            <v>600</v>
          </cell>
        </row>
        <row r="630">
          <cell r="C630" t="str">
            <v>Газлифт</v>
          </cell>
          <cell r="D630">
            <v>600</v>
          </cell>
        </row>
        <row r="631">
          <cell r="C631" t="str">
            <v>Газлифт</v>
          </cell>
          <cell r="D631">
            <v>600</v>
          </cell>
        </row>
        <row r="632">
          <cell r="C632" t="str">
            <v>Газлифт</v>
          </cell>
          <cell r="D632">
            <v>600</v>
          </cell>
        </row>
        <row r="633">
          <cell r="C633" t="str">
            <v>Газлифт</v>
          </cell>
          <cell r="D633">
            <v>600</v>
          </cell>
        </row>
        <row r="634">
          <cell r="C634" t="str">
            <v>Газлифт</v>
          </cell>
          <cell r="D634">
            <v>600</v>
          </cell>
        </row>
        <row r="635">
          <cell r="C635" t="str">
            <v>Газлифт</v>
          </cell>
          <cell r="D635">
            <v>600</v>
          </cell>
        </row>
        <row r="636">
          <cell r="C636" t="str">
            <v>Газлифт</v>
          </cell>
          <cell r="D636">
            <v>600</v>
          </cell>
        </row>
        <row r="637">
          <cell r="C637" t="str">
            <v>Газлифт</v>
          </cell>
          <cell r="D637">
            <v>600</v>
          </cell>
        </row>
        <row r="638">
          <cell r="C638" t="str">
            <v>Газлифт</v>
          </cell>
          <cell r="D638">
            <v>600</v>
          </cell>
        </row>
        <row r="639">
          <cell r="C639" t="str">
            <v>Газлифт</v>
          </cell>
          <cell r="D639">
            <v>600</v>
          </cell>
        </row>
        <row r="640">
          <cell r="C640" t="str">
            <v>Газлифт</v>
          </cell>
          <cell r="D640">
            <v>600</v>
          </cell>
        </row>
        <row r="641">
          <cell r="C641" t="str">
            <v>Газлифт</v>
          </cell>
          <cell r="D641">
            <v>600</v>
          </cell>
        </row>
        <row r="642">
          <cell r="C642" t="str">
            <v>Газлифт</v>
          </cell>
          <cell r="D642">
            <v>600</v>
          </cell>
        </row>
        <row r="643">
          <cell r="C643" t="str">
            <v>Газлифт</v>
          </cell>
          <cell r="D643">
            <v>600</v>
          </cell>
        </row>
        <row r="644">
          <cell r="C644" t="str">
            <v>Газлифт</v>
          </cell>
          <cell r="D644">
            <v>600</v>
          </cell>
        </row>
        <row r="645">
          <cell r="C645" t="str">
            <v>Газлифт</v>
          </cell>
          <cell r="D645">
            <v>600</v>
          </cell>
        </row>
        <row r="646">
          <cell r="C646" t="str">
            <v>Газлифт</v>
          </cell>
          <cell r="D646">
            <v>600</v>
          </cell>
        </row>
        <row r="647">
          <cell r="C647" t="str">
            <v>Газлифт</v>
          </cell>
          <cell r="D647">
            <v>600</v>
          </cell>
        </row>
        <row r="648">
          <cell r="C648" t="str">
            <v>Газлифт</v>
          </cell>
          <cell r="D648">
            <v>600</v>
          </cell>
        </row>
        <row r="649">
          <cell r="C649" t="str">
            <v>Газлифт</v>
          </cell>
          <cell r="D649">
            <v>600</v>
          </cell>
        </row>
        <row r="650">
          <cell r="C650" t="str">
            <v>Газлифт</v>
          </cell>
          <cell r="D650">
            <v>600</v>
          </cell>
        </row>
        <row r="651">
          <cell r="C651" t="str">
            <v>Газлифт</v>
          </cell>
          <cell r="D651">
            <v>600</v>
          </cell>
        </row>
        <row r="652">
          <cell r="C652" t="str">
            <v>Газлифт</v>
          </cell>
          <cell r="D652">
            <v>600</v>
          </cell>
        </row>
        <row r="653">
          <cell r="C653" t="str">
            <v>Газлифт</v>
          </cell>
          <cell r="D653">
            <v>600</v>
          </cell>
        </row>
        <row r="654">
          <cell r="C654" t="str">
            <v>Газлифт</v>
          </cell>
          <cell r="D654">
            <v>600</v>
          </cell>
        </row>
        <row r="655">
          <cell r="C655" t="str">
            <v>Газлифт</v>
          </cell>
          <cell r="D655">
            <v>600</v>
          </cell>
        </row>
        <row r="656">
          <cell r="C656" t="str">
            <v>Газлифт</v>
          </cell>
          <cell r="D656">
            <v>600</v>
          </cell>
        </row>
        <row r="657">
          <cell r="C657" t="str">
            <v>Газлифт</v>
          </cell>
          <cell r="D657">
            <v>600</v>
          </cell>
        </row>
        <row r="658">
          <cell r="C658" t="str">
            <v>Газлифт</v>
          </cell>
          <cell r="D658">
            <v>600</v>
          </cell>
        </row>
        <row r="659">
          <cell r="C659" t="str">
            <v>Газлифт</v>
          </cell>
          <cell r="D659">
            <v>600</v>
          </cell>
        </row>
        <row r="660">
          <cell r="C660" t="str">
            <v>Газлифт</v>
          </cell>
          <cell r="D660">
            <v>600</v>
          </cell>
        </row>
        <row r="661">
          <cell r="C661" t="str">
            <v>Газлифт</v>
          </cell>
          <cell r="D661">
            <v>600</v>
          </cell>
        </row>
        <row r="662">
          <cell r="C662" t="str">
            <v>Газлифт</v>
          </cell>
          <cell r="D662">
            <v>600</v>
          </cell>
        </row>
        <row r="663">
          <cell r="C663" t="str">
            <v>Газлифт</v>
          </cell>
          <cell r="D663">
            <v>600</v>
          </cell>
        </row>
        <row r="664">
          <cell r="C664" t="str">
            <v>Газлифт</v>
          </cell>
          <cell r="D664">
            <v>600</v>
          </cell>
        </row>
        <row r="665">
          <cell r="C665" t="str">
            <v>Газлифт</v>
          </cell>
          <cell r="D665">
            <v>600</v>
          </cell>
        </row>
        <row r="666">
          <cell r="C666" t="str">
            <v>Газлифт</v>
          </cell>
          <cell r="D666">
            <v>600</v>
          </cell>
        </row>
        <row r="667">
          <cell r="C667" t="str">
            <v>Газлифт</v>
          </cell>
          <cell r="D667">
            <v>600</v>
          </cell>
        </row>
        <row r="668">
          <cell r="C668" t="str">
            <v>Газлифт</v>
          </cell>
          <cell r="D668">
            <v>600</v>
          </cell>
        </row>
        <row r="669">
          <cell r="C669" t="str">
            <v>Газлифт</v>
          </cell>
          <cell r="D669">
            <v>600</v>
          </cell>
        </row>
        <row r="670">
          <cell r="C670" t="str">
            <v>Газлифт</v>
          </cell>
          <cell r="D670">
            <v>600</v>
          </cell>
        </row>
        <row r="671">
          <cell r="C671" t="str">
            <v>Газлифт</v>
          </cell>
          <cell r="D671">
            <v>600</v>
          </cell>
        </row>
        <row r="672">
          <cell r="C672" t="str">
            <v>Газлифт</v>
          </cell>
          <cell r="D672">
            <v>600</v>
          </cell>
        </row>
        <row r="673">
          <cell r="C673" t="str">
            <v>Газлифт</v>
          </cell>
          <cell r="D673">
            <v>600</v>
          </cell>
        </row>
        <row r="674">
          <cell r="C674" t="str">
            <v>Газлифт</v>
          </cell>
          <cell r="D674">
            <v>600</v>
          </cell>
        </row>
        <row r="675">
          <cell r="C675" t="str">
            <v>Газлифт</v>
          </cell>
          <cell r="D675">
            <v>600</v>
          </cell>
        </row>
        <row r="676">
          <cell r="C676" t="str">
            <v>Газлифт</v>
          </cell>
          <cell r="D676">
            <v>600</v>
          </cell>
        </row>
        <row r="677">
          <cell r="C677" t="str">
            <v>Газлифт</v>
          </cell>
          <cell r="D677">
            <v>600</v>
          </cell>
        </row>
        <row r="678">
          <cell r="C678" t="str">
            <v>Газлифт</v>
          </cell>
          <cell r="D678">
            <v>600</v>
          </cell>
        </row>
        <row r="679">
          <cell r="C679" t="str">
            <v>Газлифт</v>
          </cell>
          <cell r="D679">
            <v>600</v>
          </cell>
        </row>
        <row r="680">
          <cell r="C680" t="str">
            <v>Газлифт</v>
          </cell>
          <cell r="D680">
            <v>600</v>
          </cell>
        </row>
        <row r="681">
          <cell r="C681" t="str">
            <v>Газлифт</v>
          </cell>
          <cell r="D681">
            <v>600</v>
          </cell>
        </row>
        <row r="682">
          <cell r="C682" t="str">
            <v>Газлифт</v>
          </cell>
          <cell r="D682">
            <v>600</v>
          </cell>
        </row>
        <row r="683">
          <cell r="C683" t="str">
            <v>Газлифт</v>
          </cell>
          <cell r="D683">
            <v>600</v>
          </cell>
        </row>
        <row r="684">
          <cell r="C684" t="str">
            <v>Газлифт</v>
          </cell>
          <cell r="D684">
            <v>600</v>
          </cell>
        </row>
        <row r="685">
          <cell r="C685" t="str">
            <v>Газлифт</v>
          </cell>
          <cell r="D685">
            <v>600</v>
          </cell>
        </row>
        <row r="686">
          <cell r="C686" t="str">
            <v>Газлифт</v>
          </cell>
          <cell r="D686">
            <v>600</v>
          </cell>
        </row>
        <row r="687">
          <cell r="C687" t="str">
            <v>Газлифт</v>
          </cell>
          <cell r="D687">
            <v>600</v>
          </cell>
        </row>
        <row r="688">
          <cell r="C688" t="str">
            <v>Газлифт</v>
          </cell>
          <cell r="D688">
            <v>600</v>
          </cell>
        </row>
        <row r="689">
          <cell r="C689" t="str">
            <v>Газлифт</v>
          </cell>
          <cell r="D689">
            <v>600</v>
          </cell>
        </row>
        <row r="690">
          <cell r="C690" t="str">
            <v>Газлифт</v>
          </cell>
          <cell r="D690">
            <v>600</v>
          </cell>
        </row>
        <row r="691">
          <cell r="C691" t="str">
            <v>Газлифт</v>
          </cell>
          <cell r="D691">
            <v>600</v>
          </cell>
        </row>
        <row r="692">
          <cell r="C692" t="str">
            <v>Газлифт</v>
          </cell>
          <cell r="D692">
            <v>600</v>
          </cell>
        </row>
        <row r="693">
          <cell r="C693" t="str">
            <v>Газлифт</v>
          </cell>
          <cell r="D693">
            <v>600</v>
          </cell>
        </row>
        <row r="694">
          <cell r="C694" t="str">
            <v>Газлифт</v>
          </cell>
          <cell r="D694">
            <v>600</v>
          </cell>
        </row>
        <row r="695">
          <cell r="C695" t="str">
            <v>Газлифт</v>
          </cell>
          <cell r="D695">
            <v>600</v>
          </cell>
        </row>
        <row r="696">
          <cell r="C696" t="str">
            <v>Газлифт</v>
          </cell>
          <cell r="D696">
            <v>600</v>
          </cell>
        </row>
        <row r="697">
          <cell r="C697" t="str">
            <v>Газлифт</v>
          </cell>
          <cell r="D697">
            <v>600</v>
          </cell>
        </row>
        <row r="698">
          <cell r="C698" t="str">
            <v>Газлифт</v>
          </cell>
          <cell r="D698">
            <v>600</v>
          </cell>
        </row>
        <row r="699">
          <cell r="C699" t="str">
            <v>Газлифт</v>
          </cell>
          <cell r="D699">
            <v>600</v>
          </cell>
        </row>
        <row r="700">
          <cell r="C700" t="str">
            <v>Газлифт</v>
          </cell>
          <cell r="D700">
            <v>600</v>
          </cell>
        </row>
        <row r="701">
          <cell r="C701" t="str">
            <v>Газлифт</v>
          </cell>
          <cell r="D701">
            <v>600</v>
          </cell>
        </row>
        <row r="702">
          <cell r="C702" t="str">
            <v>Газлифт</v>
          </cell>
          <cell r="D702">
            <v>600</v>
          </cell>
        </row>
        <row r="703">
          <cell r="C703" t="str">
            <v>Газлифт</v>
          </cell>
          <cell r="D703">
            <v>600</v>
          </cell>
        </row>
        <row r="704">
          <cell r="C704" t="str">
            <v>Газлифт</v>
          </cell>
          <cell r="D704">
            <v>600</v>
          </cell>
        </row>
        <row r="705">
          <cell r="C705" t="str">
            <v>Газлифт</v>
          </cell>
          <cell r="D705">
            <v>600</v>
          </cell>
        </row>
        <row r="706">
          <cell r="C706" t="str">
            <v>Газлифт</v>
          </cell>
          <cell r="D706">
            <v>600</v>
          </cell>
        </row>
        <row r="707">
          <cell r="C707" t="str">
            <v>Газлифт</v>
          </cell>
          <cell r="D707">
            <v>600</v>
          </cell>
        </row>
        <row r="708">
          <cell r="C708" t="str">
            <v>Газлифт</v>
          </cell>
          <cell r="D708">
            <v>600</v>
          </cell>
        </row>
        <row r="709">
          <cell r="C709" t="str">
            <v>Газлифт</v>
          </cell>
          <cell r="D709">
            <v>600</v>
          </cell>
        </row>
        <row r="710">
          <cell r="C710" t="str">
            <v>Газлифт</v>
          </cell>
          <cell r="D710">
            <v>600</v>
          </cell>
        </row>
        <row r="711">
          <cell r="C711" t="str">
            <v>Газлифт</v>
          </cell>
          <cell r="D711">
            <v>600</v>
          </cell>
        </row>
        <row r="712">
          <cell r="C712" t="str">
            <v>Газлифт</v>
          </cell>
          <cell r="D712">
            <v>600</v>
          </cell>
        </row>
        <row r="713">
          <cell r="C713" t="str">
            <v>Газлифт</v>
          </cell>
          <cell r="D713">
            <v>600</v>
          </cell>
        </row>
        <row r="714">
          <cell r="C714" t="str">
            <v>Газлифт</v>
          </cell>
          <cell r="D714">
            <v>600</v>
          </cell>
        </row>
        <row r="715">
          <cell r="C715" t="str">
            <v>Газлифт</v>
          </cell>
          <cell r="D715">
            <v>600</v>
          </cell>
        </row>
        <row r="716">
          <cell r="C716" t="str">
            <v>Газлифт</v>
          </cell>
          <cell r="D716">
            <v>600</v>
          </cell>
        </row>
        <row r="717">
          <cell r="C717" t="str">
            <v>Газлифт</v>
          </cell>
          <cell r="D717">
            <v>600</v>
          </cell>
        </row>
        <row r="718">
          <cell r="C718" t="str">
            <v>Газлифт</v>
          </cell>
          <cell r="D718">
            <v>600</v>
          </cell>
        </row>
        <row r="719">
          <cell r="C719" t="str">
            <v>Газлифт</v>
          </cell>
          <cell r="D719">
            <v>600</v>
          </cell>
        </row>
        <row r="720">
          <cell r="C720" t="str">
            <v>Газлифт</v>
          </cell>
          <cell r="D720">
            <v>600</v>
          </cell>
        </row>
        <row r="721">
          <cell r="C721" t="str">
            <v>Газлифт</v>
          </cell>
          <cell r="D721">
            <v>600</v>
          </cell>
        </row>
        <row r="722">
          <cell r="C722" t="str">
            <v>Газлифт</v>
          </cell>
          <cell r="D722">
            <v>600</v>
          </cell>
        </row>
        <row r="723">
          <cell r="C723" t="str">
            <v>Газлифт</v>
          </cell>
          <cell r="D723">
            <v>600</v>
          </cell>
        </row>
        <row r="724">
          <cell r="C724" t="str">
            <v>Газлифт</v>
          </cell>
          <cell r="D724">
            <v>600</v>
          </cell>
        </row>
        <row r="725">
          <cell r="C725" t="str">
            <v>Газлифт</v>
          </cell>
          <cell r="D725">
            <v>600</v>
          </cell>
        </row>
        <row r="726">
          <cell r="C726" t="str">
            <v>Газлифт</v>
          </cell>
          <cell r="D726">
            <v>600</v>
          </cell>
        </row>
        <row r="727">
          <cell r="C727" t="str">
            <v>Газлифт</v>
          </cell>
          <cell r="D727">
            <v>600</v>
          </cell>
        </row>
        <row r="728">
          <cell r="C728" t="str">
            <v>Газлифт</v>
          </cell>
          <cell r="D728">
            <v>600</v>
          </cell>
        </row>
        <row r="729">
          <cell r="C729" t="str">
            <v>Газлифт</v>
          </cell>
          <cell r="D729">
            <v>600</v>
          </cell>
        </row>
        <row r="730">
          <cell r="C730" t="str">
            <v>Газлифт</v>
          </cell>
          <cell r="D730">
            <v>600</v>
          </cell>
        </row>
        <row r="731">
          <cell r="C731" t="str">
            <v>Газлифт</v>
          </cell>
          <cell r="D731">
            <v>600</v>
          </cell>
        </row>
        <row r="732">
          <cell r="C732" t="str">
            <v>Газлифт</v>
          </cell>
          <cell r="D732">
            <v>600</v>
          </cell>
        </row>
        <row r="733">
          <cell r="C733" t="str">
            <v>Газлифт</v>
          </cell>
          <cell r="D733">
            <v>600</v>
          </cell>
        </row>
        <row r="734">
          <cell r="C734" t="str">
            <v>Газлифт</v>
          </cell>
          <cell r="D734">
            <v>600</v>
          </cell>
        </row>
        <row r="735">
          <cell r="C735" t="str">
            <v>Газлифт</v>
          </cell>
          <cell r="D735">
            <v>600</v>
          </cell>
        </row>
        <row r="736">
          <cell r="C736" t="str">
            <v>Газлифт</v>
          </cell>
          <cell r="D736">
            <v>600</v>
          </cell>
        </row>
        <row r="737">
          <cell r="C737" t="str">
            <v>Газлифт</v>
          </cell>
          <cell r="D737">
            <v>600</v>
          </cell>
        </row>
        <row r="738">
          <cell r="C738" t="str">
            <v>Газлифт</v>
          </cell>
          <cell r="D738">
            <v>600</v>
          </cell>
        </row>
        <row r="739">
          <cell r="C739" t="str">
            <v>Газлифт</v>
          </cell>
          <cell r="D739">
            <v>600</v>
          </cell>
        </row>
        <row r="740">
          <cell r="C740" t="str">
            <v>Газлифт</v>
          </cell>
          <cell r="D740">
            <v>600</v>
          </cell>
        </row>
        <row r="741">
          <cell r="C741" t="str">
            <v>Газлифт</v>
          </cell>
          <cell r="D741">
            <v>600</v>
          </cell>
        </row>
        <row r="742">
          <cell r="C742" t="str">
            <v>Газлифт</v>
          </cell>
          <cell r="D742">
            <v>600</v>
          </cell>
        </row>
        <row r="743">
          <cell r="C743" t="str">
            <v>Газлифт</v>
          </cell>
          <cell r="D743">
            <v>600</v>
          </cell>
        </row>
        <row r="744">
          <cell r="C744" t="str">
            <v>Газлифт</v>
          </cell>
          <cell r="D744">
            <v>600</v>
          </cell>
        </row>
        <row r="745">
          <cell r="C745" t="str">
            <v>Газлифт</v>
          </cell>
          <cell r="D745">
            <v>600</v>
          </cell>
        </row>
        <row r="746">
          <cell r="C746" t="str">
            <v>Газлифт</v>
          </cell>
          <cell r="D746">
            <v>600</v>
          </cell>
        </row>
        <row r="747">
          <cell r="C747" t="str">
            <v>Газлифт</v>
          </cell>
          <cell r="D747">
            <v>600</v>
          </cell>
        </row>
        <row r="748">
          <cell r="C748" t="str">
            <v>Газлифт</v>
          </cell>
          <cell r="D748">
            <v>600</v>
          </cell>
        </row>
        <row r="749">
          <cell r="C749" t="str">
            <v>Газлифт</v>
          </cell>
          <cell r="D749">
            <v>600</v>
          </cell>
        </row>
        <row r="750">
          <cell r="C750" t="str">
            <v>Газлифт</v>
          </cell>
          <cell r="D750">
            <v>600</v>
          </cell>
        </row>
        <row r="751">
          <cell r="C751" t="str">
            <v>Газлифт</v>
          </cell>
          <cell r="D751">
            <v>600</v>
          </cell>
        </row>
        <row r="752">
          <cell r="C752" t="str">
            <v>Газлифт</v>
          </cell>
          <cell r="D752">
            <v>600</v>
          </cell>
        </row>
        <row r="753">
          <cell r="C753" t="str">
            <v>Газлифт</v>
          </cell>
          <cell r="D753">
            <v>600</v>
          </cell>
        </row>
        <row r="754">
          <cell r="C754" t="str">
            <v>Газлифт</v>
          </cell>
          <cell r="D754">
            <v>600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1">
          <cell r="A1" t="str">
            <v>NSKV</v>
          </cell>
        </row>
        <row r="3">
          <cell r="B3">
            <v>10006</v>
          </cell>
          <cell r="C3">
            <v>102</v>
          </cell>
          <cell r="D3">
            <v>262</v>
          </cell>
          <cell r="E3">
            <v>269</v>
          </cell>
          <cell r="F3" t="str">
            <v/>
          </cell>
          <cell r="G3" t="str">
            <v/>
          </cell>
          <cell r="H3" t="str">
            <v xml:space="preserve"> </v>
          </cell>
          <cell r="I3">
            <v>0</v>
          </cell>
        </row>
        <row r="4">
          <cell r="B4" t="str">
            <v>1001-2</v>
          </cell>
          <cell r="C4">
            <v>90</v>
          </cell>
          <cell r="D4">
            <v>105</v>
          </cell>
          <cell r="E4">
            <v>105</v>
          </cell>
          <cell r="F4" t="str">
            <v/>
          </cell>
          <cell r="G4" t="str">
            <v/>
          </cell>
          <cell r="H4" t="str">
            <v xml:space="preserve"> </v>
          </cell>
          <cell r="I4">
            <v>102</v>
          </cell>
        </row>
        <row r="5">
          <cell r="B5">
            <v>10013</v>
          </cell>
          <cell r="C5">
            <v>200</v>
          </cell>
          <cell r="D5">
            <v>140.30000000000001</v>
          </cell>
          <cell r="E5">
            <v>140.30000000000001</v>
          </cell>
          <cell r="F5" t="str">
            <v/>
          </cell>
          <cell r="G5">
            <v>140.30000000000001</v>
          </cell>
          <cell r="H5" t="str">
            <v>12.05.20 КВД</v>
          </cell>
          <cell r="I5">
            <v>136.9</v>
          </cell>
        </row>
        <row r="6">
          <cell r="B6">
            <v>1001</v>
          </cell>
          <cell r="C6">
            <v>72</v>
          </cell>
          <cell r="D6">
            <v>72.7</v>
          </cell>
          <cell r="E6">
            <v>84</v>
          </cell>
          <cell r="F6" t="str">
            <v/>
          </cell>
          <cell r="G6" t="str">
            <v/>
          </cell>
          <cell r="H6" t="str">
            <v>16.01.20 КВД</v>
          </cell>
          <cell r="I6">
            <v>83</v>
          </cell>
        </row>
        <row r="7">
          <cell r="B7" t="str">
            <v>1002-1</v>
          </cell>
          <cell r="C7">
            <v>72</v>
          </cell>
          <cell r="D7">
            <v>137</v>
          </cell>
          <cell r="E7">
            <v>137</v>
          </cell>
          <cell r="F7" t="str">
            <v/>
          </cell>
          <cell r="G7" t="str">
            <v/>
          </cell>
          <cell r="H7" t="str">
            <v xml:space="preserve"> </v>
          </cell>
          <cell r="I7">
            <v>135</v>
          </cell>
        </row>
        <row r="8">
          <cell r="B8">
            <v>1002</v>
          </cell>
          <cell r="C8">
            <v>72</v>
          </cell>
          <cell r="D8">
            <v>106</v>
          </cell>
          <cell r="E8">
            <v>103</v>
          </cell>
          <cell r="F8" t="str">
            <v/>
          </cell>
          <cell r="G8" t="str">
            <v/>
          </cell>
          <cell r="H8" t="str">
            <v xml:space="preserve"> </v>
          </cell>
          <cell r="I8">
            <v>102</v>
          </cell>
        </row>
        <row r="9">
          <cell r="B9" t="str">
            <v>1004-1</v>
          </cell>
          <cell r="C9">
            <v>90</v>
          </cell>
          <cell r="D9">
            <v>124</v>
          </cell>
          <cell r="E9">
            <v>91.7</v>
          </cell>
          <cell r="F9">
            <v>91.7</v>
          </cell>
          <cell r="G9" t="str">
            <v/>
          </cell>
          <cell r="H9" t="str">
            <v>25.07.20 КВД</v>
          </cell>
          <cell r="I9">
            <v>90.9</v>
          </cell>
        </row>
        <row r="10">
          <cell r="B10" t="str">
            <v>1004-2</v>
          </cell>
          <cell r="C10">
            <v>72</v>
          </cell>
          <cell r="D10">
            <v>88</v>
          </cell>
          <cell r="E10">
            <v>89</v>
          </cell>
          <cell r="F10" t="str">
            <v/>
          </cell>
          <cell r="G10" t="str">
            <v/>
          </cell>
          <cell r="H10" t="str">
            <v>11.12.19 КВД</v>
          </cell>
          <cell r="I10">
            <v>88</v>
          </cell>
        </row>
        <row r="11">
          <cell r="B11" t="str">
            <v>1006-2</v>
          </cell>
          <cell r="C11">
            <v>200</v>
          </cell>
          <cell r="D11">
            <v>137</v>
          </cell>
          <cell r="E11">
            <v>146.69999999999999</v>
          </cell>
          <cell r="F11" t="str">
            <v/>
          </cell>
          <cell r="G11" t="str">
            <v/>
          </cell>
          <cell r="H11" t="str">
            <v xml:space="preserve"> </v>
          </cell>
          <cell r="I11">
            <v>145</v>
          </cell>
        </row>
        <row r="12">
          <cell r="B12" t="str">
            <v>1007-1</v>
          </cell>
          <cell r="C12">
            <v>94</v>
          </cell>
          <cell r="D12">
            <v>94</v>
          </cell>
          <cell r="E12">
            <v>87.4</v>
          </cell>
          <cell r="F12">
            <v>87.4</v>
          </cell>
          <cell r="G12" t="str">
            <v/>
          </cell>
          <cell r="H12" t="str">
            <v>18.07.20 КВД</v>
          </cell>
          <cell r="I12">
            <v>86.2</v>
          </cell>
        </row>
        <row r="13">
          <cell r="B13" t="str">
            <v>1007-2</v>
          </cell>
          <cell r="C13">
            <v>200</v>
          </cell>
          <cell r="D13">
            <v>141</v>
          </cell>
          <cell r="E13">
            <v>139</v>
          </cell>
          <cell r="F13" t="str">
            <v/>
          </cell>
          <cell r="G13" t="str">
            <v/>
          </cell>
          <cell r="H13" t="str">
            <v>07.11.19 Рпл</v>
          </cell>
          <cell r="I13">
            <v>135</v>
          </cell>
        </row>
        <row r="14">
          <cell r="B14">
            <v>1007</v>
          </cell>
          <cell r="C14">
            <v>75</v>
          </cell>
          <cell r="D14">
            <v>101.1</v>
          </cell>
          <cell r="E14">
            <v>101.1</v>
          </cell>
          <cell r="F14" t="str">
            <v/>
          </cell>
          <cell r="G14">
            <v>101.1</v>
          </cell>
          <cell r="H14" t="str">
            <v>14.04.20 КВД</v>
          </cell>
          <cell r="I14">
            <v>100.2</v>
          </cell>
        </row>
        <row r="15">
          <cell r="B15" t="str">
            <v>1009-2</v>
          </cell>
          <cell r="C15">
            <v>86</v>
          </cell>
          <cell r="D15">
            <v>119</v>
          </cell>
          <cell r="E15">
            <v>139.19999999999999</v>
          </cell>
          <cell r="F15">
            <v>139.19999999999999</v>
          </cell>
          <cell r="G15" t="str">
            <v/>
          </cell>
          <cell r="H15" t="str">
            <v>28.09.20 ВНР</v>
          </cell>
          <cell r="I15">
            <v>136.80000000000001</v>
          </cell>
        </row>
        <row r="16">
          <cell r="B16">
            <v>1009</v>
          </cell>
          <cell r="C16">
            <v>72</v>
          </cell>
          <cell r="D16">
            <v>137</v>
          </cell>
          <cell r="E16">
            <v>134</v>
          </cell>
          <cell r="F16" t="str">
            <v/>
          </cell>
          <cell r="G16" t="str">
            <v/>
          </cell>
          <cell r="H16" t="str">
            <v xml:space="preserve"> </v>
          </cell>
          <cell r="I16">
            <v>132</v>
          </cell>
        </row>
        <row r="17">
          <cell r="B17" t="str">
            <v>1010-1</v>
          </cell>
          <cell r="C17">
            <v>90</v>
          </cell>
          <cell r="D17">
            <v>113</v>
          </cell>
          <cell r="E17">
            <v>108</v>
          </cell>
          <cell r="F17" t="str">
            <v/>
          </cell>
          <cell r="G17" t="str">
            <v/>
          </cell>
          <cell r="H17" t="str">
            <v xml:space="preserve"> </v>
          </cell>
          <cell r="I17">
            <v>107</v>
          </cell>
        </row>
        <row r="18">
          <cell r="B18" t="str">
            <v>1010-2</v>
          </cell>
          <cell r="C18">
            <v>102</v>
          </cell>
          <cell r="D18">
            <v>199</v>
          </cell>
          <cell r="E18">
            <v>199</v>
          </cell>
          <cell r="F18" t="str">
            <v/>
          </cell>
          <cell r="G18" t="str">
            <v/>
          </cell>
          <cell r="H18" t="str">
            <v xml:space="preserve"> </v>
          </cell>
          <cell r="I18">
            <v>0</v>
          </cell>
        </row>
        <row r="19">
          <cell r="B19">
            <v>1010</v>
          </cell>
          <cell r="C19">
            <v>90</v>
          </cell>
          <cell r="D19">
            <v>113</v>
          </cell>
          <cell r="E19">
            <v>109</v>
          </cell>
          <cell r="F19" t="str">
            <v/>
          </cell>
          <cell r="G19" t="str">
            <v/>
          </cell>
          <cell r="H19" t="str">
            <v xml:space="preserve"> </v>
          </cell>
          <cell r="I19">
            <v>107</v>
          </cell>
        </row>
        <row r="20">
          <cell r="B20" t="str">
            <v>1012-1</v>
          </cell>
          <cell r="C20">
            <v>73</v>
          </cell>
          <cell r="D20">
            <v>79</v>
          </cell>
          <cell r="E20">
            <v>88.6</v>
          </cell>
          <cell r="F20">
            <v>88.6</v>
          </cell>
          <cell r="G20" t="str">
            <v/>
          </cell>
          <cell r="H20" t="str">
            <v>25.09.20 Рпл</v>
          </cell>
          <cell r="I20">
            <v>87.9</v>
          </cell>
        </row>
        <row r="21">
          <cell r="B21" t="str">
            <v>1012-2</v>
          </cell>
          <cell r="C21">
            <v>74</v>
          </cell>
          <cell r="D21">
            <v>97</v>
          </cell>
          <cell r="E21">
            <v>98</v>
          </cell>
          <cell r="F21" t="str">
            <v/>
          </cell>
          <cell r="G21" t="str">
            <v/>
          </cell>
          <cell r="H21" t="str">
            <v xml:space="preserve"> </v>
          </cell>
          <cell r="I21">
            <v>92</v>
          </cell>
        </row>
        <row r="22">
          <cell r="B22">
            <v>1012</v>
          </cell>
          <cell r="C22">
            <v>74</v>
          </cell>
          <cell r="D22">
            <v>89.5</v>
          </cell>
          <cell r="E22">
            <v>89.5</v>
          </cell>
          <cell r="F22" t="str">
            <v/>
          </cell>
          <cell r="G22">
            <v>89.5</v>
          </cell>
          <cell r="H22" t="str">
            <v>17.04.20 Рпл</v>
          </cell>
          <cell r="I22">
            <v>82.8</v>
          </cell>
        </row>
        <row r="23">
          <cell r="B23" t="str">
            <v>1014-1</v>
          </cell>
          <cell r="C23">
            <v>200</v>
          </cell>
          <cell r="D23">
            <v>136</v>
          </cell>
          <cell r="E23">
            <v>133.19999999999999</v>
          </cell>
          <cell r="F23" t="str">
            <v/>
          </cell>
          <cell r="G23" t="str">
            <v/>
          </cell>
          <cell r="H23" t="str">
            <v>17.09.19 КВД</v>
          </cell>
          <cell r="I23">
            <v>132</v>
          </cell>
        </row>
        <row r="24">
          <cell r="B24" t="str">
            <v>1014-2</v>
          </cell>
          <cell r="C24">
            <v>90</v>
          </cell>
          <cell r="D24">
            <v>95</v>
          </cell>
          <cell r="E24">
            <v>91</v>
          </cell>
          <cell r="F24" t="str">
            <v/>
          </cell>
          <cell r="G24" t="str">
            <v/>
          </cell>
          <cell r="H24" t="str">
            <v xml:space="preserve"> </v>
          </cell>
          <cell r="I24">
            <v>90</v>
          </cell>
        </row>
        <row r="25">
          <cell r="B25">
            <v>1014</v>
          </cell>
          <cell r="C25">
            <v>200</v>
          </cell>
          <cell r="D25">
            <v>138.30000000000001</v>
          </cell>
          <cell r="E25">
            <v>138.30000000000001</v>
          </cell>
          <cell r="F25" t="str">
            <v/>
          </cell>
          <cell r="G25">
            <v>138.30000000000001</v>
          </cell>
          <cell r="H25" t="str">
            <v>23.05.20 КВД</v>
          </cell>
          <cell r="I25">
            <v>135.5</v>
          </cell>
        </row>
        <row r="26">
          <cell r="B26" t="str">
            <v>1015-1</v>
          </cell>
          <cell r="C26">
            <v>90</v>
          </cell>
          <cell r="D26">
            <v>93.4</v>
          </cell>
          <cell r="E26">
            <v>93.4</v>
          </cell>
          <cell r="F26" t="str">
            <v/>
          </cell>
          <cell r="G26">
            <v>93.4</v>
          </cell>
          <cell r="H26" t="str">
            <v>12.05.20 КВД</v>
          </cell>
          <cell r="I26">
            <v>91.8</v>
          </cell>
        </row>
        <row r="27">
          <cell r="B27">
            <v>1015</v>
          </cell>
          <cell r="C27">
            <v>75</v>
          </cell>
          <cell r="D27">
            <v>145</v>
          </cell>
          <cell r="E27">
            <v>144</v>
          </cell>
          <cell r="F27" t="str">
            <v/>
          </cell>
          <cell r="G27" t="str">
            <v/>
          </cell>
          <cell r="H27" t="str">
            <v xml:space="preserve"> </v>
          </cell>
          <cell r="I27">
            <v>141</v>
          </cell>
        </row>
        <row r="28">
          <cell r="B28" t="str">
            <v>1016-1</v>
          </cell>
          <cell r="C28">
            <v>92</v>
          </cell>
          <cell r="D28">
            <v>107</v>
          </cell>
          <cell r="E28">
            <v>111</v>
          </cell>
          <cell r="F28" t="str">
            <v/>
          </cell>
          <cell r="G28" t="str">
            <v/>
          </cell>
          <cell r="H28" t="str">
            <v xml:space="preserve"> </v>
          </cell>
          <cell r="I28">
            <v>109</v>
          </cell>
        </row>
        <row r="29">
          <cell r="B29">
            <v>1016</v>
          </cell>
          <cell r="C29">
            <v>72</v>
          </cell>
          <cell r="D29">
            <v>135</v>
          </cell>
          <cell r="E29">
            <v>132</v>
          </cell>
          <cell r="F29" t="str">
            <v/>
          </cell>
          <cell r="G29" t="str">
            <v/>
          </cell>
          <cell r="H29" t="str">
            <v xml:space="preserve"> </v>
          </cell>
          <cell r="I29">
            <v>130</v>
          </cell>
        </row>
        <row r="30">
          <cell r="B30" t="str">
            <v>1017-2</v>
          </cell>
          <cell r="C30">
            <v>90</v>
          </cell>
          <cell r="D30">
            <v>93</v>
          </cell>
          <cell r="E30">
            <v>92</v>
          </cell>
          <cell r="F30" t="str">
            <v/>
          </cell>
          <cell r="G30" t="str">
            <v/>
          </cell>
          <cell r="H30" t="str">
            <v xml:space="preserve"> </v>
          </cell>
          <cell r="I30">
            <v>91</v>
          </cell>
        </row>
        <row r="31">
          <cell r="B31" t="str">
            <v>1018-1</v>
          </cell>
          <cell r="C31">
            <v>72</v>
          </cell>
          <cell r="D31">
            <v>108</v>
          </cell>
          <cell r="E31">
            <v>106</v>
          </cell>
          <cell r="F31" t="str">
            <v/>
          </cell>
          <cell r="G31" t="str">
            <v/>
          </cell>
          <cell r="H31" t="str">
            <v>14.12.19 КВД</v>
          </cell>
          <cell r="I31">
            <v>105</v>
          </cell>
        </row>
        <row r="32">
          <cell r="B32" t="str">
            <v>1018-2</v>
          </cell>
          <cell r="C32">
            <v>90</v>
          </cell>
          <cell r="D32">
            <v>85</v>
          </cell>
          <cell r="E32">
            <v>82</v>
          </cell>
          <cell r="F32" t="str">
            <v/>
          </cell>
          <cell r="G32" t="str">
            <v/>
          </cell>
          <cell r="H32" t="str">
            <v xml:space="preserve"> </v>
          </cell>
          <cell r="I32">
            <v>81</v>
          </cell>
        </row>
        <row r="33">
          <cell r="B33">
            <v>1018</v>
          </cell>
          <cell r="C33">
            <v>90</v>
          </cell>
          <cell r="D33">
            <v>102</v>
          </cell>
          <cell r="E33">
            <v>99</v>
          </cell>
          <cell r="F33" t="str">
            <v/>
          </cell>
          <cell r="G33" t="str">
            <v/>
          </cell>
          <cell r="H33" t="str">
            <v xml:space="preserve"> </v>
          </cell>
          <cell r="I33">
            <v>97</v>
          </cell>
        </row>
        <row r="34">
          <cell r="B34" t="str">
            <v>1019-1</v>
          </cell>
          <cell r="C34">
            <v>90</v>
          </cell>
          <cell r="D34">
            <v>105</v>
          </cell>
          <cell r="E34">
            <v>125</v>
          </cell>
          <cell r="F34" t="str">
            <v/>
          </cell>
          <cell r="G34" t="str">
            <v/>
          </cell>
          <cell r="H34" t="str">
            <v xml:space="preserve"> </v>
          </cell>
          <cell r="I34">
            <v>121</v>
          </cell>
        </row>
        <row r="35">
          <cell r="B35" t="str">
            <v>1019-2</v>
          </cell>
          <cell r="C35">
            <v>72</v>
          </cell>
          <cell r="D35">
            <v>126.7</v>
          </cell>
          <cell r="E35">
            <v>125</v>
          </cell>
          <cell r="F35" t="str">
            <v/>
          </cell>
          <cell r="G35" t="str">
            <v/>
          </cell>
          <cell r="H35" t="str">
            <v>23.02.20 Рпл</v>
          </cell>
          <cell r="I35">
            <v>123</v>
          </cell>
        </row>
        <row r="36">
          <cell r="B36">
            <v>1019</v>
          </cell>
          <cell r="C36">
            <v>74</v>
          </cell>
          <cell r="D36">
            <v>115</v>
          </cell>
          <cell r="E36">
            <v>122</v>
          </cell>
          <cell r="F36" t="str">
            <v/>
          </cell>
          <cell r="G36" t="str">
            <v/>
          </cell>
          <cell r="H36" t="str">
            <v>14.04.20 КВД</v>
          </cell>
          <cell r="I36">
            <v>121</v>
          </cell>
        </row>
        <row r="37">
          <cell r="B37" t="str">
            <v>10-1</v>
          </cell>
          <cell r="C37">
            <v>90</v>
          </cell>
          <cell r="D37">
            <v>92</v>
          </cell>
          <cell r="E37">
            <v>84</v>
          </cell>
          <cell r="F37" t="str">
            <v/>
          </cell>
          <cell r="G37" t="str">
            <v/>
          </cell>
          <cell r="H37" t="str">
            <v xml:space="preserve"> </v>
          </cell>
          <cell r="I37">
            <v>83</v>
          </cell>
        </row>
        <row r="38">
          <cell r="B38" t="str">
            <v>1020-2</v>
          </cell>
          <cell r="C38">
            <v>91</v>
          </cell>
          <cell r="D38">
            <v>97</v>
          </cell>
          <cell r="E38">
            <v>99</v>
          </cell>
          <cell r="F38" t="str">
            <v/>
          </cell>
          <cell r="G38" t="str">
            <v/>
          </cell>
          <cell r="H38" t="str">
            <v xml:space="preserve"> </v>
          </cell>
          <cell r="I38">
            <v>98</v>
          </cell>
        </row>
        <row r="39">
          <cell r="B39">
            <v>1020</v>
          </cell>
          <cell r="C39">
            <v>90</v>
          </cell>
          <cell r="D39">
            <v>98</v>
          </cell>
          <cell r="E39">
            <v>98.5</v>
          </cell>
          <cell r="F39">
            <v>98.5</v>
          </cell>
          <cell r="G39" t="str">
            <v/>
          </cell>
          <cell r="H39" t="str">
            <v>19.07.20 Рпл</v>
          </cell>
          <cell r="I39">
            <v>97.3</v>
          </cell>
        </row>
        <row r="40">
          <cell r="B40" t="str">
            <v>1021-1</v>
          </cell>
          <cell r="C40">
            <v>90</v>
          </cell>
          <cell r="D40">
            <v>124.1</v>
          </cell>
          <cell r="E40">
            <v>122</v>
          </cell>
          <cell r="F40" t="str">
            <v/>
          </cell>
          <cell r="G40" t="str">
            <v/>
          </cell>
          <cell r="H40" t="str">
            <v>23.04.20 КВД</v>
          </cell>
          <cell r="I40">
            <v>121</v>
          </cell>
        </row>
        <row r="41">
          <cell r="B41" t="str">
            <v>1021-2</v>
          </cell>
          <cell r="C41">
            <v>90</v>
          </cell>
          <cell r="D41">
            <v>98</v>
          </cell>
          <cell r="E41">
            <v>98</v>
          </cell>
          <cell r="F41" t="str">
            <v/>
          </cell>
          <cell r="G41" t="str">
            <v/>
          </cell>
          <cell r="H41" t="str">
            <v xml:space="preserve"> </v>
          </cell>
          <cell r="I41">
            <v>97</v>
          </cell>
        </row>
        <row r="42">
          <cell r="B42" t="str">
            <v>1022-1</v>
          </cell>
          <cell r="C42">
            <v>72</v>
          </cell>
          <cell r="D42">
            <v>136</v>
          </cell>
          <cell r="E42">
            <v>134</v>
          </cell>
          <cell r="F42" t="str">
            <v/>
          </cell>
          <cell r="G42" t="str">
            <v/>
          </cell>
          <cell r="H42" t="str">
            <v xml:space="preserve"> </v>
          </cell>
          <cell r="I42">
            <v>133</v>
          </cell>
        </row>
        <row r="43">
          <cell r="B43" t="str">
            <v>1022-2</v>
          </cell>
          <cell r="C43">
            <v>72</v>
          </cell>
          <cell r="D43">
            <v>145</v>
          </cell>
          <cell r="E43">
            <v>142</v>
          </cell>
          <cell r="F43" t="str">
            <v/>
          </cell>
          <cell r="G43" t="str">
            <v/>
          </cell>
          <cell r="H43" t="str">
            <v xml:space="preserve"> </v>
          </cell>
          <cell r="I43">
            <v>140</v>
          </cell>
        </row>
        <row r="44">
          <cell r="B44">
            <v>1022</v>
          </cell>
          <cell r="C44">
            <v>72</v>
          </cell>
          <cell r="D44">
            <v>132</v>
          </cell>
          <cell r="E44">
            <v>131</v>
          </cell>
          <cell r="F44" t="str">
            <v/>
          </cell>
          <cell r="G44" t="str">
            <v/>
          </cell>
          <cell r="H44" t="str">
            <v xml:space="preserve"> </v>
          </cell>
          <cell r="I44">
            <v>130</v>
          </cell>
        </row>
        <row r="45">
          <cell r="B45" t="str">
            <v>1025-2</v>
          </cell>
          <cell r="C45">
            <v>200</v>
          </cell>
          <cell r="D45">
            <v>137.30000000000001</v>
          </cell>
          <cell r="E45">
            <v>125.3</v>
          </cell>
          <cell r="F45">
            <v>125.3</v>
          </cell>
          <cell r="G45" t="str">
            <v/>
          </cell>
          <cell r="H45" t="str">
            <v>18.09.20 КВД</v>
          </cell>
          <cell r="I45">
            <v>122.3</v>
          </cell>
        </row>
        <row r="46">
          <cell r="B46">
            <v>1025</v>
          </cell>
          <cell r="C46">
            <v>200</v>
          </cell>
          <cell r="D46">
            <v>137</v>
          </cell>
          <cell r="E46">
            <v>135</v>
          </cell>
          <cell r="F46" t="str">
            <v/>
          </cell>
          <cell r="G46" t="str">
            <v/>
          </cell>
          <cell r="H46" t="str">
            <v>04.09.19 КВД</v>
          </cell>
          <cell r="I46">
            <v>133</v>
          </cell>
        </row>
        <row r="47">
          <cell r="B47" t="str">
            <v>1027-1</v>
          </cell>
          <cell r="C47">
            <v>74</v>
          </cell>
          <cell r="D47">
            <v>132</v>
          </cell>
          <cell r="E47">
            <v>149</v>
          </cell>
          <cell r="F47" t="str">
            <v/>
          </cell>
          <cell r="G47" t="str">
            <v/>
          </cell>
          <cell r="H47" t="str">
            <v xml:space="preserve"> </v>
          </cell>
          <cell r="I47">
            <v>145</v>
          </cell>
        </row>
        <row r="48">
          <cell r="B48" t="str">
            <v>1027-2</v>
          </cell>
          <cell r="C48">
            <v>72</v>
          </cell>
          <cell r="D48">
            <v>145</v>
          </cell>
          <cell r="E48">
            <v>144</v>
          </cell>
          <cell r="F48" t="str">
            <v/>
          </cell>
          <cell r="G48" t="str">
            <v/>
          </cell>
          <cell r="H48" t="str">
            <v xml:space="preserve"> </v>
          </cell>
          <cell r="I48">
            <v>141</v>
          </cell>
        </row>
        <row r="49">
          <cell r="B49">
            <v>1027</v>
          </cell>
          <cell r="C49">
            <v>73</v>
          </cell>
          <cell r="D49">
            <v>128</v>
          </cell>
          <cell r="E49">
            <v>133</v>
          </cell>
          <cell r="F49" t="str">
            <v/>
          </cell>
          <cell r="G49" t="str">
            <v/>
          </cell>
          <cell r="H49" t="str">
            <v>16.10.19 Рпл</v>
          </cell>
          <cell r="I49">
            <v>132</v>
          </cell>
        </row>
        <row r="50">
          <cell r="B50" t="str">
            <v>1028-1</v>
          </cell>
          <cell r="C50">
            <v>124</v>
          </cell>
          <cell r="D50">
            <v>149</v>
          </cell>
          <cell r="E50">
            <v>149</v>
          </cell>
          <cell r="F50" t="str">
            <v/>
          </cell>
          <cell r="G50" t="str">
            <v/>
          </cell>
          <cell r="H50" t="str">
            <v xml:space="preserve"> </v>
          </cell>
          <cell r="I50">
            <v>143</v>
          </cell>
        </row>
        <row r="51">
          <cell r="B51" t="str">
            <v>1028-2</v>
          </cell>
          <cell r="C51">
            <v>90</v>
          </cell>
          <cell r="D51">
            <v>104</v>
          </cell>
          <cell r="E51">
            <v>103</v>
          </cell>
          <cell r="F51" t="str">
            <v/>
          </cell>
          <cell r="G51" t="str">
            <v/>
          </cell>
          <cell r="H51" t="str">
            <v xml:space="preserve"> </v>
          </cell>
          <cell r="I51">
            <v>102</v>
          </cell>
        </row>
        <row r="52">
          <cell r="B52" t="str">
            <v>1029-1</v>
          </cell>
          <cell r="C52">
            <v>72</v>
          </cell>
          <cell r="D52">
            <v>131</v>
          </cell>
          <cell r="E52">
            <v>128</v>
          </cell>
          <cell r="F52" t="str">
            <v/>
          </cell>
          <cell r="G52" t="str">
            <v/>
          </cell>
          <cell r="H52" t="str">
            <v xml:space="preserve"> </v>
          </cell>
          <cell r="I52">
            <v>127</v>
          </cell>
        </row>
        <row r="53">
          <cell r="B53" t="str">
            <v>1029-2</v>
          </cell>
          <cell r="C53">
            <v>90</v>
          </cell>
          <cell r="D53">
            <v>102</v>
          </cell>
          <cell r="E53">
            <v>103</v>
          </cell>
          <cell r="F53" t="str">
            <v/>
          </cell>
          <cell r="G53" t="str">
            <v/>
          </cell>
          <cell r="H53" t="str">
            <v xml:space="preserve"> </v>
          </cell>
          <cell r="I53">
            <v>100</v>
          </cell>
        </row>
        <row r="54">
          <cell r="B54" t="str">
            <v>1030-2</v>
          </cell>
          <cell r="C54">
            <v>72</v>
          </cell>
          <cell r="D54">
            <v>149</v>
          </cell>
          <cell r="E54">
            <v>143</v>
          </cell>
          <cell r="F54" t="str">
            <v/>
          </cell>
          <cell r="G54" t="str">
            <v/>
          </cell>
          <cell r="H54" t="str">
            <v xml:space="preserve"> </v>
          </cell>
          <cell r="I54">
            <v>142</v>
          </cell>
        </row>
        <row r="55">
          <cell r="B55">
            <v>1030</v>
          </cell>
          <cell r="C55">
            <v>90</v>
          </cell>
          <cell r="D55">
            <v>118</v>
          </cell>
          <cell r="E55">
            <v>135</v>
          </cell>
          <cell r="F55" t="str">
            <v/>
          </cell>
          <cell r="G55" t="str">
            <v/>
          </cell>
          <cell r="H55" t="str">
            <v xml:space="preserve"> </v>
          </cell>
          <cell r="I55">
            <v>131</v>
          </cell>
        </row>
        <row r="56">
          <cell r="B56" t="str">
            <v>1033-1</v>
          </cell>
          <cell r="C56">
            <v>91</v>
          </cell>
          <cell r="D56">
            <v>153</v>
          </cell>
          <cell r="E56">
            <v>153</v>
          </cell>
          <cell r="F56" t="str">
            <v/>
          </cell>
          <cell r="G56" t="str">
            <v/>
          </cell>
          <cell r="H56" t="str">
            <v xml:space="preserve"> </v>
          </cell>
          <cell r="I56">
            <v>149</v>
          </cell>
        </row>
        <row r="57">
          <cell r="B57" t="str">
            <v>1033-2</v>
          </cell>
          <cell r="C57">
            <v>72</v>
          </cell>
          <cell r="D57">
            <v>153</v>
          </cell>
          <cell r="E57">
            <v>151</v>
          </cell>
          <cell r="F57" t="str">
            <v/>
          </cell>
          <cell r="G57" t="str">
            <v/>
          </cell>
          <cell r="H57" t="str">
            <v xml:space="preserve"> </v>
          </cell>
          <cell r="I57">
            <v>149</v>
          </cell>
        </row>
        <row r="58">
          <cell r="B58">
            <v>1033</v>
          </cell>
          <cell r="C58">
            <v>72</v>
          </cell>
          <cell r="D58">
            <v>117</v>
          </cell>
          <cell r="E58">
            <v>116</v>
          </cell>
          <cell r="F58" t="str">
            <v/>
          </cell>
          <cell r="G58" t="str">
            <v/>
          </cell>
          <cell r="H58" t="str">
            <v xml:space="preserve"> </v>
          </cell>
          <cell r="I58">
            <v>115</v>
          </cell>
        </row>
        <row r="59">
          <cell r="B59" t="str">
            <v>1034-1</v>
          </cell>
          <cell r="C59">
            <v>75</v>
          </cell>
          <cell r="D59">
            <v>100.6</v>
          </cell>
          <cell r="E59">
            <v>100.6</v>
          </cell>
          <cell r="F59" t="str">
            <v/>
          </cell>
          <cell r="G59">
            <v>100.6</v>
          </cell>
          <cell r="H59" t="str">
            <v>14.06.20 КВД</v>
          </cell>
          <cell r="I59">
            <v>98.7</v>
          </cell>
        </row>
        <row r="60">
          <cell r="B60" t="str">
            <v>1034-2</v>
          </cell>
          <cell r="C60">
            <v>75</v>
          </cell>
          <cell r="D60">
            <v>133</v>
          </cell>
          <cell r="E60">
            <v>131</v>
          </cell>
          <cell r="F60" t="str">
            <v/>
          </cell>
          <cell r="G60" t="str">
            <v/>
          </cell>
          <cell r="H60" t="str">
            <v>23.10.19 Ртек_внк</v>
          </cell>
          <cell r="I60">
            <v>129</v>
          </cell>
        </row>
        <row r="61">
          <cell r="B61" t="str">
            <v>1034-3</v>
          </cell>
          <cell r="C61">
            <v>72</v>
          </cell>
          <cell r="D61">
            <v>132</v>
          </cell>
          <cell r="E61">
            <v>131</v>
          </cell>
          <cell r="F61" t="str">
            <v/>
          </cell>
          <cell r="G61" t="str">
            <v/>
          </cell>
          <cell r="H61" t="str">
            <v>02.10.19 КВД</v>
          </cell>
          <cell r="I61">
            <v>130</v>
          </cell>
        </row>
        <row r="62">
          <cell r="B62">
            <v>1034</v>
          </cell>
          <cell r="C62">
            <v>84</v>
          </cell>
          <cell r="D62">
            <v>145</v>
          </cell>
          <cell r="E62">
            <v>139</v>
          </cell>
          <cell r="F62" t="str">
            <v/>
          </cell>
          <cell r="G62" t="str">
            <v/>
          </cell>
          <cell r="H62" t="str">
            <v>10.07.20 ВНР</v>
          </cell>
          <cell r="I62">
            <v>135</v>
          </cell>
        </row>
        <row r="63">
          <cell r="B63" t="str">
            <v>1036-1</v>
          </cell>
          <cell r="C63">
            <v>90</v>
          </cell>
          <cell r="D63">
            <v>125</v>
          </cell>
          <cell r="E63">
            <v>124</v>
          </cell>
          <cell r="F63" t="str">
            <v/>
          </cell>
          <cell r="G63" t="str">
            <v/>
          </cell>
          <cell r="H63" t="str">
            <v xml:space="preserve"> </v>
          </cell>
          <cell r="I63">
            <v>123</v>
          </cell>
        </row>
        <row r="64">
          <cell r="B64" t="str">
            <v>1036-2</v>
          </cell>
          <cell r="C64">
            <v>74</v>
          </cell>
          <cell r="D64">
            <v>167</v>
          </cell>
          <cell r="E64">
            <v>166</v>
          </cell>
          <cell r="F64" t="str">
            <v/>
          </cell>
          <cell r="G64" t="str">
            <v/>
          </cell>
          <cell r="H64" t="str">
            <v xml:space="preserve"> </v>
          </cell>
          <cell r="I64">
            <v>164</v>
          </cell>
        </row>
        <row r="65">
          <cell r="B65" t="str">
            <v>1037-1</v>
          </cell>
          <cell r="C65">
            <v>93</v>
          </cell>
          <cell r="D65">
            <v>116</v>
          </cell>
          <cell r="E65">
            <v>119</v>
          </cell>
          <cell r="F65" t="str">
            <v/>
          </cell>
          <cell r="G65" t="str">
            <v/>
          </cell>
          <cell r="H65" t="str">
            <v xml:space="preserve"> </v>
          </cell>
          <cell r="I65">
            <v>118</v>
          </cell>
        </row>
        <row r="66">
          <cell r="B66">
            <v>1037</v>
          </cell>
          <cell r="C66">
            <v>107</v>
          </cell>
          <cell r="D66">
            <v>237</v>
          </cell>
          <cell r="E66">
            <v>236</v>
          </cell>
          <cell r="F66" t="str">
            <v/>
          </cell>
          <cell r="G66" t="str">
            <v/>
          </cell>
          <cell r="H66" t="str">
            <v xml:space="preserve"> </v>
          </cell>
          <cell r="I66">
            <v>0</v>
          </cell>
        </row>
        <row r="67">
          <cell r="B67" t="str">
            <v>1040-1</v>
          </cell>
          <cell r="C67">
            <v>93</v>
          </cell>
          <cell r="D67">
            <v>74.099999999999994</v>
          </cell>
          <cell r="E67">
            <v>74.099999999999994</v>
          </cell>
          <cell r="F67" t="str">
            <v/>
          </cell>
          <cell r="G67">
            <v>74.099999999999994</v>
          </cell>
          <cell r="H67" t="str">
            <v>03.06.20 КВД</v>
          </cell>
          <cell r="I67">
            <v>73</v>
          </cell>
        </row>
        <row r="68">
          <cell r="B68" t="str">
            <v>1040-2</v>
          </cell>
          <cell r="C68">
            <v>90</v>
          </cell>
          <cell r="D68">
            <v>78.099999999999994</v>
          </cell>
          <cell r="E68">
            <v>78.099999999999994</v>
          </cell>
          <cell r="F68" t="str">
            <v/>
          </cell>
          <cell r="G68">
            <v>78.099999999999994</v>
          </cell>
          <cell r="H68" t="str">
            <v>03.06.20 КВД</v>
          </cell>
          <cell r="I68">
            <v>75.7</v>
          </cell>
        </row>
        <row r="69">
          <cell r="B69">
            <v>1040</v>
          </cell>
          <cell r="C69">
            <v>200</v>
          </cell>
          <cell r="D69">
            <v>135.1</v>
          </cell>
          <cell r="E69">
            <v>136.1</v>
          </cell>
          <cell r="F69" t="str">
            <v/>
          </cell>
          <cell r="G69" t="str">
            <v/>
          </cell>
          <cell r="H69" t="str">
            <v>11.11.19 Ртек_внк</v>
          </cell>
          <cell r="I69">
            <v>135</v>
          </cell>
        </row>
        <row r="70">
          <cell r="B70" t="str">
            <v>1044-1</v>
          </cell>
          <cell r="C70">
            <v>90</v>
          </cell>
          <cell r="D70">
            <v>102</v>
          </cell>
          <cell r="E70">
            <v>99</v>
          </cell>
          <cell r="F70" t="str">
            <v/>
          </cell>
          <cell r="G70" t="str">
            <v/>
          </cell>
          <cell r="H70" t="str">
            <v xml:space="preserve"> </v>
          </cell>
          <cell r="I70">
            <v>98</v>
          </cell>
        </row>
        <row r="71">
          <cell r="B71" t="str">
            <v>1044-2</v>
          </cell>
          <cell r="C71">
            <v>90</v>
          </cell>
          <cell r="D71">
            <v>96</v>
          </cell>
          <cell r="E71">
            <v>93</v>
          </cell>
          <cell r="F71" t="str">
            <v/>
          </cell>
          <cell r="G71" t="str">
            <v/>
          </cell>
          <cell r="H71" t="str">
            <v xml:space="preserve"> </v>
          </cell>
          <cell r="I71">
            <v>92</v>
          </cell>
        </row>
        <row r="72">
          <cell r="B72">
            <v>1044</v>
          </cell>
          <cell r="C72">
            <v>72</v>
          </cell>
          <cell r="D72">
            <v>103</v>
          </cell>
          <cell r="E72">
            <v>98</v>
          </cell>
          <cell r="F72" t="str">
            <v/>
          </cell>
          <cell r="G72" t="str">
            <v/>
          </cell>
          <cell r="H72" t="str">
            <v xml:space="preserve"> </v>
          </cell>
          <cell r="I72">
            <v>97</v>
          </cell>
        </row>
        <row r="73">
          <cell r="B73" t="str">
            <v>1045-1</v>
          </cell>
          <cell r="C73">
            <v>72</v>
          </cell>
          <cell r="D73">
            <v>107.7</v>
          </cell>
          <cell r="E73">
            <v>107.7</v>
          </cell>
          <cell r="F73" t="str">
            <v/>
          </cell>
          <cell r="G73" t="str">
            <v/>
          </cell>
          <cell r="H73" t="str">
            <v>03.04.20 КВД</v>
          </cell>
          <cell r="I73">
            <v>107</v>
          </cell>
        </row>
        <row r="74">
          <cell r="B74" t="str">
            <v>1045-2</v>
          </cell>
          <cell r="C74">
            <v>200</v>
          </cell>
          <cell r="D74">
            <v>134.1</v>
          </cell>
          <cell r="E74">
            <v>134.1</v>
          </cell>
          <cell r="F74" t="str">
            <v/>
          </cell>
          <cell r="G74">
            <v>134.1</v>
          </cell>
          <cell r="H74" t="str">
            <v>14.04.20 КВД</v>
          </cell>
          <cell r="I74">
            <v>131.19999999999999</v>
          </cell>
        </row>
        <row r="75">
          <cell r="B75" t="str">
            <v>1045-3</v>
          </cell>
          <cell r="C75">
            <v>200</v>
          </cell>
          <cell r="D75">
            <v>132.30000000000001</v>
          </cell>
          <cell r="E75">
            <v>132.30000000000001</v>
          </cell>
          <cell r="F75" t="str">
            <v/>
          </cell>
          <cell r="G75">
            <v>132.30000000000001</v>
          </cell>
          <cell r="H75" t="str">
            <v>14.04.20 КВД</v>
          </cell>
          <cell r="I75">
            <v>130.69999999999999</v>
          </cell>
        </row>
        <row r="76">
          <cell r="B76">
            <v>1045</v>
          </cell>
          <cell r="C76">
            <v>72</v>
          </cell>
          <cell r="D76">
            <v>131.30000000000001</v>
          </cell>
          <cell r="E76">
            <v>131.30000000000001</v>
          </cell>
          <cell r="F76" t="str">
            <v/>
          </cell>
          <cell r="G76">
            <v>131.30000000000001</v>
          </cell>
          <cell r="H76" t="str">
            <v>03.04.20 КВД</v>
          </cell>
          <cell r="I76">
            <v>130.30000000000001</v>
          </cell>
        </row>
        <row r="77">
          <cell r="B77" t="str">
            <v>1046-1</v>
          </cell>
          <cell r="C77">
            <v>72</v>
          </cell>
          <cell r="D77">
            <v>119</v>
          </cell>
          <cell r="E77">
            <v>117</v>
          </cell>
          <cell r="F77" t="str">
            <v/>
          </cell>
          <cell r="G77" t="str">
            <v/>
          </cell>
          <cell r="H77" t="str">
            <v xml:space="preserve"> </v>
          </cell>
          <cell r="I77">
            <v>116</v>
          </cell>
        </row>
        <row r="78">
          <cell r="B78" t="str">
            <v>1046-2</v>
          </cell>
          <cell r="C78">
            <v>90</v>
          </cell>
          <cell r="D78">
            <v>122</v>
          </cell>
          <cell r="E78">
            <v>121</v>
          </cell>
          <cell r="F78" t="str">
            <v/>
          </cell>
          <cell r="G78" t="str">
            <v/>
          </cell>
          <cell r="H78" t="str">
            <v xml:space="preserve"> </v>
          </cell>
          <cell r="I78">
            <v>120</v>
          </cell>
        </row>
        <row r="79">
          <cell r="B79">
            <v>1046</v>
          </cell>
          <cell r="C79">
            <v>203</v>
          </cell>
          <cell r="D79">
            <v>139</v>
          </cell>
          <cell r="E79">
            <v>154.1</v>
          </cell>
          <cell r="F79">
            <v>154.1</v>
          </cell>
          <cell r="G79" t="str">
            <v/>
          </cell>
          <cell r="H79" t="str">
            <v>28.07.20 Рпл</v>
          </cell>
          <cell r="I79">
            <v>143.4</v>
          </cell>
        </row>
        <row r="80">
          <cell r="B80" t="str">
            <v>1049-1</v>
          </cell>
          <cell r="C80">
            <v>102</v>
          </cell>
          <cell r="D80">
            <v>236</v>
          </cell>
          <cell r="E80">
            <v>233</v>
          </cell>
          <cell r="F80" t="str">
            <v/>
          </cell>
          <cell r="G80" t="str">
            <v/>
          </cell>
          <cell r="H80" t="str">
            <v xml:space="preserve"> </v>
          </cell>
          <cell r="I80">
            <v>0</v>
          </cell>
        </row>
        <row r="81">
          <cell r="B81" t="str">
            <v>1049-2</v>
          </cell>
          <cell r="C81">
            <v>93</v>
          </cell>
          <cell r="D81">
            <v>149</v>
          </cell>
          <cell r="E81">
            <v>149</v>
          </cell>
          <cell r="F81" t="str">
            <v/>
          </cell>
          <cell r="G81" t="str">
            <v/>
          </cell>
          <cell r="H81" t="str">
            <v xml:space="preserve"> </v>
          </cell>
          <cell r="I81">
            <v>148</v>
          </cell>
        </row>
        <row r="82">
          <cell r="B82">
            <v>1049</v>
          </cell>
          <cell r="C82">
            <v>72</v>
          </cell>
          <cell r="D82">
            <v>123</v>
          </cell>
          <cell r="E82">
            <v>141</v>
          </cell>
          <cell r="F82" t="str">
            <v/>
          </cell>
          <cell r="G82" t="str">
            <v/>
          </cell>
          <cell r="H82" t="str">
            <v xml:space="preserve"> </v>
          </cell>
          <cell r="I82">
            <v>135</v>
          </cell>
        </row>
        <row r="83">
          <cell r="B83">
            <v>1050</v>
          </cell>
          <cell r="C83">
            <v>90</v>
          </cell>
          <cell r="D83">
            <v>129</v>
          </cell>
          <cell r="E83">
            <v>127</v>
          </cell>
          <cell r="F83" t="str">
            <v/>
          </cell>
          <cell r="G83" t="str">
            <v/>
          </cell>
          <cell r="H83" t="str">
            <v xml:space="preserve"> </v>
          </cell>
          <cell r="I83">
            <v>126</v>
          </cell>
        </row>
        <row r="84">
          <cell r="B84" t="str">
            <v>1050-1</v>
          </cell>
          <cell r="C84">
            <v>90</v>
          </cell>
          <cell r="D84">
            <v>105</v>
          </cell>
          <cell r="E84">
            <v>104</v>
          </cell>
          <cell r="F84" t="str">
            <v/>
          </cell>
          <cell r="G84" t="str">
            <v/>
          </cell>
          <cell r="H84" t="str">
            <v xml:space="preserve"> </v>
          </cell>
          <cell r="I84">
            <v>103</v>
          </cell>
        </row>
        <row r="85">
          <cell r="B85" t="str">
            <v>1050-2</v>
          </cell>
          <cell r="C85">
            <v>75</v>
          </cell>
          <cell r="D85">
            <v>161</v>
          </cell>
          <cell r="E85">
            <v>145.6</v>
          </cell>
          <cell r="F85">
            <v>145.6</v>
          </cell>
          <cell r="G85" t="str">
            <v/>
          </cell>
          <cell r="H85" t="str">
            <v>31.08.20 КВД</v>
          </cell>
          <cell r="I85">
            <v>144.30000000000001</v>
          </cell>
        </row>
        <row r="86">
          <cell r="B86">
            <v>1051</v>
          </cell>
          <cell r="C86">
            <v>90</v>
          </cell>
          <cell r="D86">
            <v>102</v>
          </cell>
          <cell r="E86">
            <v>101</v>
          </cell>
          <cell r="F86" t="str">
            <v/>
          </cell>
          <cell r="G86" t="str">
            <v/>
          </cell>
          <cell r="H86" t="str">
            <v xml:space="preserve"> </v>
          </cell>
          <cell r="I86">
            <v>100</v>
          </cell>
        </row>
        <row r="87">
          <cell r="B87" t="str">
            <v>1051-1</v>
          </cell>
          <cell r="C87">
            <v>90</v>
          </cell>
          <cell r="D87">
            <v>102</v>
          </cell>
          <cell r="E87">
            <v>101</v>
          </cell>
          <cell r="F87" t="str">
            <v/>
          </cell>
          <cell r="G87" t="str">
            <v/>
          </cell>
          <cell r="H87" t="str">
            <v xml:space="preserve"> </v>
          </cell>
          <cell r="I87">
            <v>100</v>
          </cell>
        </row>
        <row r="88">
          <cell r="B88" t="str">
            <v>1051-2</v>
          </cell>
          <cell r="C88">
            <v>200</v>
          </cell>
          <cell r="D88">
            <v>136</v>
          </cell>
          <cell r="E88">
            <v>135</v>
          </cell>
          <cell r="F88" t="str">
            <v/>
          </cell>
          <cell r="G88" t="str">
            <v/>
          </cell>
          <cell r="H88" t="str">
            <v>14.11.19 КВД</v>
          </cell>
          <cell r="I88">
            <v>133</v>
          </cell>
        </row>
        <row r="89">
          <cell r="B89" t="str">
            <v>105-1д</v>
          </cell>
          <cell r="C89">
            <v>90</v>
          </cell>
          <cell r="D89">
            <v>77</v>
          </cell>
          <cell r="E89">
            <v>76</v>
          </cell>
          <cell r="F89" t="str">
            <v/>
          </cell>
          <cell r="G89" t="str">
            <v/>
          </cell>
          <cell r="H89" t="str">
            <v>07.01.19 КВД</v>
          </cell>
          <cell r="I89">
            <v>73</v>
          </cell>
        </row>
        <row r="90">
          <cell r="B90" t="str">
            <v>1052-1</v>
          </cell>
          <cell r="C90">
            <v>93</v>
          </cell>
          <cell r="D90">
            <v>109</v>
          </cell>
          <cell r="E90">
            <v>104</v>
          </cell>
          <cell r="F90" t="str">
            <v/>
          </cell>
          <cell r="G90" t="str">
            <v/>
          </cell>
          <cell r="H90" t="str">
            <v xml:space="preserve"> </v>
          </cell>
          <cell r="I90">
            <v>102</v>
          </cell>
        </row>
        <row r="91">
          <cell r="B91" t="str">
            <v>105-2</v>
          </cell>
          <cell r="C91">
            <v>90</v>
          </cell>
          <cell r="D91">
            <v>96</v>
          </cell>
          <cell r="E91">
            <v>94</v>
          </cell>
          <cell r="F91" t="str">
            <v/>
          </cell>
          <cell r="G91" t="str">
            <v/>
          </cell>
          <cell r="H91" t="str">
            <v xml:space="preserve"> </v>
          </cell>
          <cell r="I91">
            <v>93</v>
          </cell>
        </row>
        <row r="92">
          <cell r="B92">
            <v>1052</v>
          </cell>
          <cell r="C92">
            <v>90</v>
          </cell>
          <cell r="D92">
            <v>112</v>
          </cell>
          <cell r="E92">
            <v>111</v>
          </cell>
          <cell r="F92" t="str">
            <v/>
          </cell>
          <cell r="G92" t="str">
            <v/>
          </cell>
          <cell r="H92" t="str">
            <v xml:space="preserve"> </v>
          </cell>
          <cell r="I92">
            <v>109</v>
          </cell>
        </row>
        <row r="93">
          <cell r="B93" t="str">
            <v>1055-1</v>
          </cell>
          <cell r="C93">
            <v>90</v>
          </cell>
          <cell r="D93">
            <v>144</v>
          </cell>
          <cell r="E93">
            <v>143</v>
          </cell>
          <cell r="F93" t="str">
            <v/>
          </cell>
          <cell r="G93" t="str">
            <v/>
          </cell>
          <cell r="H93" t="str">
            <v xml:space="preserve"> </v>
          </cell>
          <cell r="I93">
            <v>140</v>
          </cell>
        </row>
        <row r="94">
          <cell r="B94" t="str">
            <v>1056-1</v>
          </cell>
          <cell r="C94">
            <v>90</v>
          </cell>
          <cell r="D94">
            <v>96</v>
          </cell>
          <cell r="E94">
            <v>95</v>
          </cell>
          <cell r="F94" t="str">
            <v/>
          </cell>
          <cell r="G94" t="str">
            <v/>
          </cell>
          <cell r="H94" t="str">
            <v>30.12.19 КВД</v>
          </cell>
          <cell r="I94">
            <v>93</v>
          </cell>
        </row>
        <row r="95">
          <cell r="B95" t="str">
            <v>1056-2</v>
          </cell>
          <cell r="C95">
            <v>72</v>
          </cell>
          <cell r="D95">
            <v>98</v>
          </cell>
          <cell r="E95">
            <v>98</v>
          </cell>
          <cell r="F95" t="str">
            <v/>
          </cell>
          <cell r="G95" t="str">
            <v/>
          </cell>
          <cell r="H95" t="str">
            <v xml:space="preserve"> </v>
          </cell>
          <cell r="I95">
            <v>97</v>
          </cell>
        </row>
        <row r="96">
          <cell r="B96">
            <v>1056</v>
          </cell>
          <cell r="C96">
            <v>90</v>
          </cell>
          <cell r="D96">
            <v>117</v>
          </cell>
          <cell r="E96">
            <v>116</v>
          </cell>
          <cell r="F96" t="str">
            <v/>
          </cell>
          <cell r="G96" t="str">
            <v/>
          </cell>
          <cell r="H96" t="str">
            <v xml:space="preserve"> </v>
          </cell>
          <cell r="I96">
            <v>115</v>
          </cell>
        </row>
        <row r="97">
          <cell r="B97" t="str">
            <v>1057-1</v>
          </cell>
          <cell r="C97">
            <v>72</v>
          </cell>
          <cell r="D97">
            <v>146</v>
          </cell>
          <cell r="E97">
            <v>141</v>
          </cell>
          <cell r="F97" t="str">
            <v/>
          </cell>
          <cell r="G97" t="str">
            <v/>
          </cell>
          <cell r="H97" t="str">
            <v xml:space="preserve"> </v>
          </cell>
          <cell r="I97">
            <v>140</v>
          </cell>
        </row>
        <row r="98">
          <cell r="B98" t="str">
            <v>1057-2</v>
          </cell>
          <cell r="C98">
            <v>72</v>
          </cell>
          <cell r="D98">
            <v>153</v>
          </cell>
          <cell r="E98">
            <v>149</v>
          </cell>
          <cell r="F98" t="str">
            <v/>
          </cell>
          <cell r="G98" t="str">
            <v/>
          </cell>
          <cell r="H98" t="str">
            <v xml:space="preserve"> </v>
          </cell>
          <cell r="I98">
            <v>145</v>
          </cell>
        </row>
        <row r="99">
          <cell r="B99">
            <v>1057</v>
          </cell>
          <cell r="C99">
            <v>92</v>
          </cell>
          <cell r="D99">
            <v>133.1</v>
          </cell>
          <cell r="E99">
            <v>134</v>
          </cell>
          <cell r="F99" t="str">
            <v/>
          </cell>
          <cell r="G99" t="str">
            <v/>
          </cell>
          <cell r="H99" t="str">
            <v/>
          </cell>
          <cell r="I99">
            <v>127</v>
          </cell>
        </row>
        <row r="100">
          <cell r="B100" t="str">
            <v>1058-1</v>
          </cell>
          <cell r="C100">
            <v>90</v>
          </cell>
          <cell r="D100">
            <v>105</v>
          </cell>
          <cell r="E100">
            <v>101</v>
          </cell>
          <cell r="F100" t="str">
            <v/>
          </cell>
          <cell r="G100" t="str">
            <v/>
          </cell>
          <cell r="H100" t="str">
            <v xml:space="preserve"> </v>
          </cell>
          <cell r="I100">
            <v>99</v>
          </cell>
        </row>
        <row r="101">
          <cell r="B101" t="str">
            <v>1058-2</v>
          </cell>
          <cell r="C101">
            <v>91</v>
          </cell>
          <cell r="D101">
            <v>110.1</v>
          </cell>
          <cell r="E101">
            <v>107</v>
          </cell>
          <cell r="F101" t="str">
            <v/>
          </cell>
          <cell r="G101" t="str">
            <v/>
          </cell>
          <cell r="H101" t="str">
            <v>13.04.20 КВД</v>
          </cell>
          <cell r="I101">
            <v>104</v>
          </cell>
        </row>
        <row r="102">
          <cell r="B102">
            <v>1058</v>
          </cell>
          <cell r="C102">
            <v>72</v>
          </cell>
          <cell r="D102">
            <v>103</v>
          </cell>
          <cell r="E102">
            <v>102</v>
          </cell>
          <cell r="F102" t="str">
            <v/>
          </cell>
          <cell r="G102" t="str">
            <v/>
          </cell>
          <cell r="H102" t="str">
            <v xml:space="preserve"> </v>
          </cell>
          <cell r="I102">
            <v>100</v>
          </cell>
        </row>
        <row r="103">
          <cell r="B103" t="str">
            <v>1059-1</v>
          </cell>
          <cell r="C103">
            <v>75</v>
          </cell>
          <cell r="D103">
            <v>122.4</v>
          </cell>
          <cell r="E103">
            <v>122.4</v>
          </cell>
          <cell r="F103" t="str">
            <v/>
          </cell>
          <cell r="G103">
            <v>122.4</v>
          </cell>
          <cell r="H103" t="str">
            <v>14.06.20 КВД</v>
          </cell>
          <cell r="I103">
            <v>121.6</v>
          </cell>
        </row>
        <row r="104">
          <cell r="B104" t="str">
            <v>1059-2</v>
          </cell>
          <cell r="C104">
            <v>72</v>
          </cell>
          <cell r="D104">
            <v>123</v>
          </cell>
          <cell r="E104">
            <v>122</v>
          </cell>
          <cell r="F104" t="str">
            <v/>
          </cell>
          <cell r="G104" t="str">
            <v/>
          </cell>
          <cell r="H104" t="str">
            <v xml:space="preserve"> </v>
          </cell>
          <cell r="I104">
            <v>121</v>
          </cell>
        </row>
        <row r="105">
          <cell r="B105">
            <v>1059</v>
          </cell>
          <cell r="C105">
            <v>74</v>
          </cell>
          <cell r="D105">
            <v>146</v>
          </cell>
          <cell r="E105">
            <v>147</v>
          </cell>
          <cell r="F105" t="str">
            <v/>
          </cell>
          <cell r="G105" t="str">
            <v/>
          </cell>
          <cell r="H105" t="str">
            <v xml:space="preserve"> </v>
          </cell>
          <cell r="I105">
            <v>140</v>
          </cell>
        </row>
        <row r="106">
          <cell r="B106" t="str">
            <v>1060-1</v>
          </cell>
          <cell r="C106">
            <v>102</v>
          </cell>
          <cell r="D106">
            <v>248</v>
          </cell>
          <cell r="E106">
            <v>233</v>
          </cell>
          <cell r="F106" t="str">
            <v/>
          </cell>
          <cell r="G106" t="str">
            <v/>
          </cell>
          <cell r="H106" t="str">
            <v xml:space="preserve"> </v>
          </cell>
          <cell r="I106">
            <v>0</v>
          </cell>
        </row>
        <row r="107">
          <cell r="B107" t="str">
            <v>1060-2</v>
          </cell>
          <cell r="C107">
            <v>90</v>
          </cell>
          <cell r="D107">
            <v>102.1</v>
          </cell>
          <cell r="E107">
            <v>101</v>
          </cell>
          <cell r="F107" t="str">
            <v/>
          </cell>
          <cell r="G107" t="str">
            <v/>
          </cell>
          <cell r="H107" t="str">
            <v>13.04.20  КВД</v>
          </cell>
          <cell r="I107">
            <v>100</v>
          </cell>
        </row>
        <row r="108">
          <cell r="B108">
            <v>1060</v>
          </cell>
          <cell r="C108">
            <v>72</v>
          </cell>
          <cell r="D108">
            <v>142</v>
          </cell>
          <cell r="E108">
            <v>142</v>
          </cell>
          <cell r="F108" t="str">
            <v/>
          </cell>
          <cell r="G108" t="str">
            <v/>
          </cell>
          <cell r="H108" t="str">
            <v xml:space="preserve"> </v>
          </cell>
          <cell r="I108">
            <v>141</v>
          </cell>
        </row>
        <row r="109">
          <cell r="B109">
            <v>1061</v>
          </cell>
          <cell r="C109">
            <v>90</v>
          </cell>
          <cell r="D109">
            <v>133</v>
          </cell>
          <cell r="E109">
            <v>132</v>
          </cell>
          <cell r="F109" t="str">
            <v/>
          </cell>
          <cell r="G109" t="str">
            <v/>
          </cell>
          <cell r="H109" t="str">
            <v xml:space="preserve"> </v>
          </cell>
          <cell r="I109">
            <v>130</v>
          </cell>
        </row>
        <row r="110">
          <cell r="B110" t="str">
            <v>1061-1</v>
          </cell>
          <cell r="C110">
            <v>73</v>
          </cell>
          <cell r="D110">
            <v>124</v>
          </cell>
          <cell r="E110">
            <v>135</v>
          </cell>
          <cell r="F110" t="str">
            <v/>
          </cell>
          <cell r="G110" t="str">
            <v/>
          </cell>
          <cell r="H110" t="str">
            <v>14.11.19 Рпл</v>
          </cell>
          <cell r="I110">
            <v>132</v>
          </cell>
        </row>
        <row r="111">
          <cell r="B111" t="str">
            <v>1061-2</v>
          </cell>
          <cell r="C111">
            <v>93</v>
          </cell>
          <cell r="D111">
            <v>162</v>
          </cell>
          <cell r="E111">
            <v>106</v>
          </cell>
          <cell r="F111" t="str">
            <v/>
          </cell>
          <cell r="G111" t="str">
            <v/>
          </cell>
          <cell r="H111" t="str">
            <v xml:space="preserve"> </v>
          </cell>
          <cell r="I111">
            <v>103</v>
          </cell>
        </row>
        <row r="112">
          <cell r="B112" t="str">
            <v>1061-3</v>
          </cell>
          <cell r="C112">
            <v>72</v>
          </cell>
          <cell r="D112">
            <v>124</v>
          </cell>
          <cell r="E112">
            <v>123</v>
          </cell>
          <cell r="F112" t="str">
            <v/>
          </cell>
          <cell r="G112" t="str">
            <v/>
          </cell>
          <cell r="H112" t="str">
            <v xml:space="preserve"> </v>
          </cell>
          <cell r="I112">
            <v>122</v>
          </cell>
        </row>
        <row r="113">
          <cell r="B113" t="str">
            <v>106-1</v>
          </cell>
          <cell r="C113">
            <v>90</v>
          </cell>
          <cell r="D113">
            <v>115</v>
          </cell>
          <cell r="E113">
            <v>112</v>
          </cell>
          <cell r="F113" t="str">
            <v/>
          </cell>
          <cell r="G113" t="str">
            <v/>
          </cell>
          <cell r="H113" t="str">
            <v xml:space="preserve"> </v>
          </cell>
          <cell r="I113">
            <v>111</v>
          </cell>
        </row>
        <row r="114">
          <cell r="B114" t="str">
            <v>1063-1</v>
          </cell>
          <cell r="C114">
            <v>203</v>
          </cell>
          <cell r="D114">
            <v>139.1</v>
          </cell>
          <cell r="E114">
            <v>156.4</v>
          </cell>
          <cell r="F114">
            <v>156.4</v>
          </cell>
          <cell r="G114" t="str">
            <v/>
          </cell>
          <cell r="H114" t="str">
            <v>29.09.20 Рпл</v>
          </cell>
          <cell r="I114">
            <v>150</v>
          </cell>
        </row>
        <row r="115">
          <cell r="B115" t="str">
            <v>1063-2</v>
          </cell>
          <cell r="C115">
            <v>90</v>
          </cell>
          <cell r="D115">
            <v>89</v>
          </cell>
          <cell r="E115">
            <v>88</v>
          </cell>
          <cell r="F115" t="str">
            <v/>
          </cell>
          <cell r="G115" t="str">
            <v/>
          </cell>
          <cell r="H115" t="str">
            <v xml:space="preserve"> </v>
          </cell>
          <cell r="I115">
            <v>87</v>
          </cell>
        </row>
        <row r="116">
          <cell r="B116" t="str">
            <v>1065-2</v>
          </cell>
          <cell r="C116">
            <v>92</v>
          </cell>
          <cell r="D116">
            <v>165</v>
          </cell>
          <cell r="E116">
            <v>165</v>
          </cell>
          <cell r="F116" t="str">
            <v/>
          </cell>
          <cell r="G116" t="str">
            <v/>
          </cell>
          <cell r="H116" t="str">
            <v xml:space="preserve"> </v>
          </cell>
          <cell r="I116">
            <v>155</v>
          </cell>
        </row>
        <row r="117">
          <cell r="B117">
            <v>1065</v>
          </cell>
          <cell r="C117">
            <v>75</v>
          </cell>
          <cell r="D117">
            <v>151</v>
          </cell>
          <cell r="E117">
            <v>149</v>
          </cell>
          <cell r="F117" t="str">
            <v/>
          </cell>
          <cell r="G117" t="str">
            <v/>
          </cell>
          <cell r="H117" t="str">
            <v xml:space="preserve"> </v>
          </cell>
          <cell r="I117">
            <v>147</v>
          </cell>
        </row>
        <row r="118">
          <cell r="B118" t="str">
            <v>1068-1</v>
          </cell>
          <cell r="C118">
            <v>72</v>
          </cell>
          <cell r="D118">
            <v>123.3</v>
          </cell>
          <cell r="E118">
            <v>122</v>
          </cell>
          <cell r="F118" t="str">
            <v/>
          </cell>
          <cell r="G118" t="str">
            <v/>
          </cell>
          <cell r="H118" t="str">
            <v>14.06.20 КВД</v>
          </cell>
          <cell r="I118">
            <v>121</v>
          </cell>
        </row>
        <row r="119">
          <cell r="B119">
            <v>1068</v>
          </cell>
          <cell r="C119">
            <v>90</v>
          </cell>
          <cell r="D119">
            <v>91</v>
          </cell>
          <cell r="E119">
            <v>89</v>
          </cell>
          <cell r="F119" t="str">
            <v/>
          </cell>
          <cell r="G119" t="str">
            <v/>
          </cell>
          <cell r="H119" t="str">
            <v xml:space="preserve"> </v>
          </cell>
          <cell r="I119">
            <v>88</v>
          </cell>
        </row>
        <row r="120">
          <cell r="B120" t="str">
            <v>1069-1</v>
          </cell>
          <cell r="C120">
            <v>102</v>
          </cell>
          <cell r="D120">
            <v>359</v>
          </cell>
          <cell r="E120">
            <v>353</v>
          </cell>
          <cell r="F120" t="str">
            <v/>
          </cell>
          <cell r="G120" t="str">
            <v/>
          </cell>
          <cell r="H120" t="str">
            <v xml:space="preserve"> </v>
          </cell>
          <cell r="I120">
            <v>0</v>
          </cell>
        </row>
        <row r="121">
          <cell r="B121" t="str">
            <v>1069-2</v>
          </cell>
          <cell r="C121">
            <v>74</v>
          </cell>
          <cell r="D121">
            <v>109</v>
          </cell>
          <cell r="E121">
            <v>109</v>
          </cell>
          <cell r="F121" t="str">
            <v/>
          </cell>
          <cell r="G121" t="str">
            <v/>
          </cell>
          <cell r="H121" t="str">
            <v xml:space="preserve"> </v>
          </cell>
          <cell r="I121">
            <v>109</v>
          </cell>
        </row>
        <row r="122">
          <cell r="B122">
            <v>1069</v>
          </cell>
          <cell r="C122">
            <v>72</v>
          </cell>
          <cell r="D122">
            <v>134.69999999999999</v>
          </cell>
          <cell r="E122">
            <v>132</v>
          </cell>
          <cell r="F122" t="str">
            <v/>
          </cell>
          <cell r="G122" t="str">
            <v/>
          </cell>
          <cell r="H122" t="str">
            <v>14.06.20 КВД</v>
          </cell>
          <cell r="I122">
            <v>131</v>
          </cell>
        </row>
        <row r="123">
          <cell r="B123" t="str">
            <v>1070-1</v>
          </cell>
          <cell r="C123">
            <v>90</v>
          </cell>
          <cell r="D123">
            <v>103.7</v>
          </cell>
          <cell r="E123">
            <v>135</v>
          </cell>
          <cell r="F123" t="str">
            <v/>
          </cell>
          <cell r="G123" t="str">
            <v/>
          </cell>
          <cell r="H123" t="str">
            <v/>
          </cell>
          <cell r="I123">
            <v>133</v>
          </cell>
        </row>
        <row r="124">
          <cell r="B124" t="str">
            <v>1070-2</v>
          </cell>
          <cell r="C124">
            <v>72</v>
          </cell>
          <cell r="D124">
            <v>98</v>
          </cell>
          <cell r="E124">
            <v>96</v>
          </cell>
          <cell r="F124" t="str">
            <v/>
          </cell>
          <cell r="G124" t="str">
            <v/>
          </cell>
          <cell r="H124" t="str">
            <v xml:space="preserve"> </v>
          </cell>
          <cell r="I124">
            <v>95</v>
          </cell>
        </row>
        <row r="125">
          <cell r="B125" t="str">
            <v>1071-1</v>
          </cell>
          <cell r="C125">
            <v>90</v>
          </cell>
          <cell r="D125">
            <v>96</v>
          </cell>
          <cell r="E125">
            <v>104.9</v>
          </cell>
          <cell r="F125">
            <v>104.9</v>
          </cell>
          <cell r="G125" t="str">
            <v/>
          </cell>
          <cell r="H125" t="str">
            <v>18.07.20 КВД</v>
          </cell>
          <cell r="I125">
            <v>103.7</v>
          </cell>
        </row>
        <row r="126">
          <cell r="B126">
            <v>1071</v>
          </cell>
          <cell r="C126">
            <v>72</v>
          </cell>
          <cell r="D126">
            <v>102</v>
          </cell>
          <cell r="E126">
            <v>99</v>
          </cell>
          <cell r="F126" t="str">
            <v/>
          </cell>
          <cell r="G126" t="str">
            <v/>
          </cell>
          <cell r="H126" t="str">
            <v xml:space="preserve"> </v>
          </cell>
          <cell r="I126">
            <v>97</v>
          </cell>
        </row>
        <row r="127">
          <cell r="B127" t="str">
            <v>1073-1</v>
          </cell>
          <cell r="C127">
            <v>105</v>
          </cell>
          <cell r="D127">
            <v>244</v>
          </cell>
          <cell r="E127">
            <v>241.7</v>
          </cell>
          <cell r="F127" t="str">
            <v/>
          </cell>
          <cell r="G127" t="str">
            <v/>
          </cell>
          <cell r="H127" t="str">
            <v xml:space="preserve"> </v>
          </cell>
          <cell r="I127">
            <v>0</v>
          </cell>
        </row>
        <row r="128">
          <cell r="B128" t="str">
            <v>1073-2</v>
          </cell>
          <cell r="C128">
            <v>75</v>
          </cell>
          <cell r="D128">
            <v>131</v>
          </cell>
          <cell r="E128">
            <v>123</v>
          </cell>
          <cell r="F128" t="str">
            <v/>
          </cell>
          <cell r="G128" t="str">
            <v/>
          </cell>
          <cell r="H128" t="str">
            <v xml:space="preserve"> </v>
          </cell>
          <cell r="I128">
            <v>121</v>
          </cell>
        </row>
        <row r="129">
          <cell r="B129">
            <v>1073</v>
          </cell>
          <cell r="C129">
            <v>93</v>
          </cell>
          <cell r="D129">
            <v>98</v>
          </cell>
          <cell r="E129">
            <v>97</v>
          </cell>
          <cell r="F129" t="str">
            <v/>
          </cell>
          <cell r="G129" t="str">
            <v/>
          </cell>
          <cell r="H129" t="str">
            <v xml:space="preserve"> </v>
          </cell>
          <cell r="I129">
            <v>96</v>
          </cell>
        </row>
        <row r="130">
          <cell r="B130" t="str">
            <v>1074-2</v>
          </cell>
          <cell r="C130">
            <v>85</v>
          </cell>
          <cell r="D130">
            <v>176</v>
          </cell>
          <cell r="E130">
            <v>151</v>
          </cell>
          <cell r="F130" t="str">
            <v/>
          </cell>
          <cell r="G130" t="str">
            <v/>
          </cell>
          <cell r="H130" t="str">
            <v xml:space="preserve"> </v>
          </cell>
          <cell r="I130">
            <v>145</v>
          </cell>
        </row>
        <row r="131">
          <cell r="B131">
            <v>1074</v>
          </cell>
          <cell r="C131">
            <v>84</v>
          </cell>
          <cell r="D131">
            <v>119</v>
          </cell>
          <cell r="E131">
            <v>116</v>
          </cell>
          <cell r="F131" t="str">
            <v/>
          </cell>
          <cell r="G131" t="str">
            <v/>
          </cell>
          <cell r="H131" t="str">
            <v xml:space="preserve"> </v>
          </cell>
          <cell r="I131">
            <v>111</v>
          </cell>
        </row>
        <row r="132">
          <cell r="B132" t="str">
            <v>1077-1</v>
          </cell>
          <cell r="C132">
            <v>92</v>
          </cell>
          <cell r="D132">
            <v>134</v>
          </cell>
          <cell r="E132">
            <v>135</v>
          </cell>
          <cell r="F132" t="str">
            <v/>
          </cell>
          <cell r="G132" t="str">
            <v/>
          </cell>
          <cell r="H132" t="str">
            <v xml:space="preserve"> </v>
          </cell>
          <cell r="I132">
            <v>128</v>
          </cell>
        </row>
        <row r="133">
          <cell r="B133" t="str">
            <v>1077-2</v>
          </cell>
          <cell r="C133">
            <v>90</v>
          </cell>
          <cell r="D133">
            <v>106</v>
          </cell>
          <cell r="E133">
            <v>105</v>
          </cell>
          <cell r="F133" t="str">
            <v/>
          </cell>
          <cell r="G133" t="str">
            <v/>
          </cell>
          <cell r="H133" t="str">
            <v xml:space="preserve"> </v>
          </cell>
          <cell r="I133">
            <v>104</v>
          </cell>
        </row>
        <row r="134">
          <cell r="B134" t="str">
            <v>1078-1</v>
          </cell>
          <cell r="C134">
            <v>72</v>
          </cell>
          <cell r="D134">
            <v>111</v>
          </cell>
          <cell r="E134">
            <v>109</v>
          </cell>
          <cell r="F134" t="str">
            <v/>
          </cell>
          <cell r="G134" t="str">
            <v/>
          </cell>
          <cell r="H134" t="str">
            <v xml:space="preserve"> </v>
          </cell>
          <cell r="I134">
            <v>108</v>
          </cell>
        </row>
        <row r="135">
          <cell r="B135" t="str">
            <v>1078-2</v>
          </cell>
          <cell r="C135">
            <v>102</v>
          </cell>
          <cell r="D135">
            <v>307</v>
          </cell>
          <cell r="E135">
            <v>301</v>
          </cell>
          <cell r="F135" t="str">
            <v/>
          </cell>
          <cell r="G135" t="str">
            <v/>
          </cell>
          <cell r="H135" t="str">
            <v xml:space="preserve"> </v>
          </cell>
          <cell r="I135">
            <v>0</v>
          </cell>
        </row>
        <row r="136">
          <cell r="B136" t="str">
            <v>1080-1</v>
          </cell>
          <cell r="C136">
            <v>91</v>
          </cell>
          <cell r="D136">
            <v>106</v>
          </cell>
          <cell r="E136">
            <v>105</v>
          </cell>
          <cell r="F136" t="str">
            <v/>
          </cell>
          <cell r="G136" t="str">
            <v/>
          </cell>
          <cell r="H136" t="str">
            <v xml:space="preserve"> </v>
          </cell>
          <cell r="I136">
            <v>103</v>
          </cell>
        </row>
        <row r="137">
          <cell r="B137" t="str">
            <v>1080-2</v>
          </cell>
          <cell r="C137">
            <v>90</v>
          </cell>
          <cell r="D137">
            <v>109</v>
          </cell>
          <cell r="E137">
            <v>92.1</v>
          </cell>
          <cell r="F137">
            <v>92.1</v>
          </cell>
          <cell r="G137" t="str">
            <v/>
          </cell>
          <cell r="H137" t="str">
            <v>04.08.20 КВД</v>
          </cell>
          <cell r="I137">
            <v>90.1</v>
          </cell>
        </row>
        <row r="138">
          <cell r="B138">
            <v>1080</v>
          </cell>
          <cell r="C138">
            <v>90</v>
          </cell>
          <cell r="D138">
            <v>91</v>
          </cell>
          <cell r="E138">
            <v>89</v>
          </cell>
          <cell r="F138" t="str">
            <v/>
          </cell>
          <cell r="G138" t="str">
            <v/>
          </cell>
          <cell r="H138" t="str">
            <v xml:space="preserve"> </v>
          </cell>
          <cell r="I138">
            <v>89</v>
          </cell>
        </row>
        <row r="139">
          <cell r="B139" t="str">
            <v>1081-1</v>
          </cell>
          <cell r="C139">
            <v>92</v>
          </cell>
          <cell r="D139">
            <v>116</v>
          </cell>
          <cell r="E139">
            <v>117</v>
          </cell>
          <cell r="F139" t="str">
            <v/>
          </cell>
          <cell r="G139" t="str">
            <v/>
          </cell>
          <cell r="H139" t="str">
            <v xml:space="preserve"> </v>
          </cell>
          <cell r="I139">
            <v>110</v>
          </cell>
        </row>
        <row r="140">
          <cell r="B140" t="str">
            <v>1081-2</v>
          </cell>
          <cell r="C140">
            <v>90</v>
          </cell>
          <cell r="D140">
            <v>94</v>
          </cell>
          <cell r="E140">
            <v>93</v>
          </cell>
          <cell r="F140" t="str">
            <v/>
          </cell>
          <cell r="G140" t="str">
            <v/>
          </cell>
          <cell r="H140" t="str">
            <v xml:space="preserve"> </v>
          </cell>
          <cell r="I140">
            <v>91</v>
          </cell>
        </row>
        <row r="141">
          <cell r="B141">
            <v>1081</v>
          </cell>
          <cell r="C141">
            <v>72</v>
          </cell>
          <cell r="D141">
            <v>162</v>
          </cell>
          <cell r="E141">
            <v>158</v>
          </cell>
          <cell r="F141" t="str">
            <v/>
          </cell>
          <cell r="G141" t="str">
            <v/>
          </cell>
          <cell r="H141" t="str">
            <v xml:space="preserve"> </v>
          </cell>
          <cell r="I141">
            <v>156</v>
          </cell>
        </row>
        <row r="142">
          <cell r="B142" t="str">
            <v>1084-1</v>
          </cell>
          <cell r="C142">
            <v>102</v>
          </cell>
          <cell r="D142">
            <v>266.8</v>
          </cell>
          <cell r="E142">
            <v>266.8</v>
          </cell>
          <cell r="F142" t="str">
            <v/>
          </cell>
          <cell r="G142">
            <v>266.8</v>
          </cell>
          <cell r="H142" t="str">
            <v>25.06.20 КПД</v>
          </cell>
          <cell r="I142">
            <v>0</v>
          </cell>
        </row>
        <row r="143">
          <cell r="B143" t="str">
            <v>1084-2</v>
          </cell>
          <cell r="C143">
            <v>102</v>
          </cell>
          <cell r="D143">
            <v>287.8</v>
          </cell>
          <cell r="E143">
            <v>287.8</v>
          </cell>
          <cell r="F143" t="str">
            <v/>
          </cell>
          <cell r="G143">
            <v>287.8</v>
          </cell>
          <cell r="H143" t="str">
            <v>25.06.20 КПД</v>
          </cell>
          <cell r="I143">
            <v>0</v>
          </cell>
        </row>
        <row r="144">
          <cell r="B144">
            <v>1084</v>
          </cell>
          <cell r="C144">
            <v>90</v>
          </cell>
          <cell r="D144">
            <v>111</v>
          </cell>
          <cell r="E144">
            <v>109</v>
          </cell>
          <cell r="F144" t="str">
            <v/>
          </cell>
          <cell r="G144" t="str">
            <v/>
          </cell>
          <cell r="H144" t="str">
            <v xml:space="preserve"> </v>
          </cell>
          <cell r="I144">
            <v>108</v>
          </cell>
        </row>
        <row r="145">
          <cell r="B145" t="str">
            <v>1085-1</v>
          </cell>
          <cell r="C145">
            <v>90</v>
          </cell>
          <cell r="D145">
            <v>62</v>
          </cell>
          <cell r="E145">
            <v>59</v>
          </cell>
          <cell r="F145" t="str">
            <v/>
          </cell>
          <cell r="G145" t="str">
            <v/>
          </cell>
          <cell r="H145" t="str">
            <v xml:space="preserve"> </v>
          </cell>
          <cell r="I145">
            <v>58</v>
          </cell>
        </row>
        <row r="146">
          <cell r="B146" t="str">
            <v>1085-2</v>
          </cell>
          <cell r="C146">
            <v>90</v>
          </cell>
          <cell r="D146">
            <v>108</v>
          </cell>
          <cell r="E146">
            <v>105</v>
          </cell>
          <cell r="F146" t="str">
            <v/>
          </cell>
          <cell r="G146" t="str">
            <v/>
          </cell>
          <cell r="H146" t="str">
            <v xml:space="preserve"> </v>
          </cell>
          <cell r="I146">
            <v>104</v>
          </cell>
        </row>
        <row r="147">
          <cell r="B147">
            <v>1085</v>
          </cell>
          <cell r="C147">
            <v>90</v>
          </cell>
          <cell r="D147">
            <v>114</v>
          </cell>
          <cell r="E147">
            <v>112</v>
          </cell>
          <cell r="F147" t="str">
            <v/>
          </cell>
          <cell r="G147" t="str">
            <v/>
          </cell>
          <cell r="H147" t="str">
            <v xml:space="preserve"> </v>
          </cell>
          <cell r="I147">
            <v>111</v>
          </cell>
        </row>
        <row r="148">
          <cell r="B148" t="str">
            <v>1092-1</v>
          </cell>
          <cell r="C148">
            <v>90</v>
          </cell>
          <cell r="D148">
            <v>123</v>
          </cell>
          <cell r="E148">
            <v>121</v>
          </cell>
          <cell r="F148" t="str">
            <v/>
          </cell>
          <cell r="G148" t="str">
            <v/>
          </cell>
          <cell r="H148" t="str">
            <v xml:space="preserve"> </v>
          </cell>
          <cell r="I148">
            <v>120</v>
          </cell>
        </row>
        <row r="149">
          <cell r="B149" t="str">
            <v>1092-2</v>
          </cell>
          <cell r="C149">
            <v>90</v>
          </cell>
          <cell r="D149">
            <v>113</v>
          </cell>
          <cell r="E149">
            <v>112</v>
          </cell>
          <cell r="F149" t="str">
            <v/>
          </cell>
          <cell r="G149" t="str">
            <v/>
          </cell>
          <cell r="H149" t="str">
            <v xml:space="preserve"> </v>
          </cell>
          <cell r="I149">
            <v>110</v>
          </cell>
        </row>
        <row r="150">
          <cell r="B150">
            <v>1092</v>
          </cell>
          <cell r="C150">
            <v>90</v>
          </cell>
          <cell r="D150">
            <v>103</v>
          </cell>
          <cell r="E150">
            <v>102</v>
          </cell>
          <cell r="F150" t="str">
            <v/>
          </cell>
          <cell r="G150" t="str">
            <v/>
          </cell>
          <cell r="H150" t="str">
            <v xml:space="preserve"> </v>
          </cell>
          <cell r="I150">
            <v>101</v>
          </cell>
        </row>
        <row r="151">
          <cell r="B151" t="str">
            <v>1093-1</v>
          </cell>
          <cell r="C151">
            <v>90</v>
          </cell>
          <cell r="D151">
            <v>103.2</v>
          </cell>
          <cell r="E151">
            <v>103.2</v>
          </cell>
          <cell r="F151" t="str">
            <v/>
          </cell>
          <cell r="G151">
            <v>103.2</v>
          </cell>
          <cell r="H151" t="str">
            <v>03.06.20 КВД</v>
          </cell>
          <cell r="I151">
            <v>101.6</v>
          </cell>
        </row>
        <row r="152">
          <cell r="B152" t="str">
            <v>1093-2</v>
          </cell>
          <cell r="C152">
            <v>90</v>
          </cell>
          <cell r="D152">
            <v>117</v>
          </cell>
          <cell r="E152">
            <v>113</v>
          </cell>
          <cell r="F152" t="str">
            <v/>
          </cell>
          <cell r="G152" t="str">
            <v/>
          </cell>
          <cell r="H152" t="str">
            <v xml:space="preserve"> </v>
          </cell>
          <cell r="I152">
            <v>112</v>
          </cell>
        </row>
        <row r="153">
          <cell r="B153">
            <v>1093</v>
          </cell>
          <cell r="C153">
            <v>90</v>
          </cell>
          <cell r="D153">
            <v>82.2</v>
          </cell>
          <cell r="E153">
            <v>82.2</v>
          </cell>
          <cell r="F153" t="str">
            <v/>
          </cell>
          <cell r="G153">
            <v>82.2</v>
          </cell>
          <cell r="H153" t="str">
            <v>23.05.20 КВД</v>
          </cell>
          <cell r="I153">
            <v>79.3</v>
          </cell>
        </row>
        <row r="154">
          <cell r="B154" t="str">
            <v>1094-2</v>
          </cell>
          <cell r="C154">
            <v>90</v>
          </cell>
          <cell r="D154">
            <v>88.1</v>
          </cell>
          <cell r="E154">
            <v>88.1</v>
          </cell>
          <cell r="F154" t="str">
            <v/>
          </cell>
          <cell r="G154">
            <v>88.1</v>
          </cell>
          <cell r="H154" t="str">
            <v>23.05.20 КВД</v>
          </cell>
          <cell r="I154">
            <v>85.9</v>
          </cell>
        </row>
        <row r="155">
          <cell r="B155">
            <v>1094</v>
          </cell>
          <cell r="C155">
            <v>90</v>
          </cell>
          <cell r="D155">
            <v>94</v>
          </cell>
          <cell r="E155">
            <v>93</v>
          </cell>
          <cell r="F155" t="str">
            <v/>
          </cell>
          <cell r="G155" t="str">
            <v/>
          </cell>
          <cell r="H155" t="str">
            <v>26.09.19 КВД</v>
          </cell>
          <cell r="I155">
            <v>92</v>
          </cell>
        </row>
        <row r="156">
          <cell r="B156" t="str">
            <v>1099-1</v>
          </cell>
          <cell r="C156">
            <v>92</v>
          </cell>
          <cell r="D156">
            <v>180.1</v>
          </cell>
          <cell r="E156">
            <v>179</v>
          </cell>
          <cell r="F156" t="str">
            <v/>
          </cell>
          <cell r="G156" t="str">
            <v/>
          </cell>
          <cell r="H156" t="str">
            <v>05.01.20 Рпл</v>
          </cell>
          <cell r="I156">
            <v>167</v>
          </cell>
        </row>
        <row r="157">
          <cell r="B157">
            <v>1099</v>
          </cell>
          <cell r="C157">
            <v>84</v>
          </cell>
          <cell r="D157">
            <v>177.1</v>
          </cell>
          <cell r="E157">
            <v>176</v>
          </cell>
          <cell r="F157" t="str">
            <v/>
          </cell>
          <cell r="G157" t="str">
            <v/>
          </cell>
          <cell r="H157" t="str">
            <v>04.03.20 КВД</v>
          </cell>
          <cell r="I157">
            <v>173</v>
          </cell>
        </row>
        <row r="158">
          <cell r="B158" t="str">
            <v>1100-1</v>
          </cell>
          <cell r="C158">
            <v>90</v>
          </cell>
          <cell r="D158">
            <v>189</v>
          </cell>
          <cell r="E158">
            <v>189</v>
          </cell>
          <cell r="F158" t="str">
            <v/>
          </cell>
          <cell r="G158" t="str">
            <v/>
          </cell>
          <cell r="H158" t="str">
            <v xml:space="preserve"> </v>
          </cell>
          <cell r="I158">
            <v>180</v>
          </cell>
        </row>
        <row r="159">
          <cell r="B159" t="str">
            <v>1100-2</v>
          </cell>
          <cell r="C159">
            <v>90</v>
          </cell>
          <cell r="D159">
            <v>113</v>
          </cell>
          <cell r="E159">
            <v>112</v>
          </cell>
          <cell r="F159" t="str">
            <v/>
          </cell>
          <cell r="G159" t="str">
            <v/>
          </cell>
          <cell r="H159" t="str">
            <v xml:space="preserve"> </v>
          </cell>
          <cell r="I159">
            <v>111</v>
          </cell>
        </row>
        <row r="160">
          <cell r="B160" t="str">
            <v>1101-1</v>
          </cell>
          <cell r="C160">
            <v>72</v>
          </cell>
          <cell r="D160">
            <v>95</v>
          </cell>
          <cell r="E160">
            <v>95.1</v>
          </cell>
          <cell r="F160" t="str">
            <v/>
          </cell>
          <cell r="G160">
            <v>95.1</v>
          </cell>
          <cell r="H160" t="str">
            <v>14.06.20 КВД</v>
          </cell>
          <cell r="I160">
            <v>93.7</v>
          </cell>
        </row>
        <row r="161">
          <cell r="B161" t="str">
            <v>1101-2</v>
          </cell>
          <cell r="C161">
            <v>90</v>
          </cell>
          <cell r="D161">
            <v>115</v>
          </cell>
          <cell r="E161">
            <v>114</v>
          </cell>
          <cell r="F161" t="str">
            <v/>
          </cell>
          <cell r="G161" t="str">
            <v/>
          </cell>
          <cell r="H161" t="str">
            <v xml:space="preserve"> </v>
          </cell>
          <cell r="I161">
            <v>113</v>
          </cell>
        </row>
        <row r="162">
          <cell r="B162">
            <v>1101</v>
          </cell>
          <cell r="C162">
            <v>90</v>
          </cell>
          <cell r="D162">
            <v>113</v>
          </cell>
          <cell r="E162">
            <v>112</v>
          </cell>
          <cell r="F162" t="str">
            <v/>
          </cell>
          <cell r="G162" t="str">
            <v/>
          </cell>
          <cell r="H162" t="str">
            <v xml:space="preserve"> </v>
          </cell>
          <cell r="I162">
            <v>111</v>
          </cell>
        </row>
        <row r="163">
          <cell r="B163" t="str">
            <v>1103-1</v>
          </cell>
          <cell r="C163">
            <v>84</v>
          </cell>
          <cell r="D163">
            <v>160.1</v>
          </cell>
          <cell r="E163">
            <v>154</v>
          </cell>
          <cell r="F163" t="str">
            <v/>
          </cell>
          <cell r="G163" t="str">
            <v/>
          </cell>
          <cell r="H163" t="str">
            <v/>
          </cell>
          <cell r="I163">
            <v>150</v>
          </cell>
        </row>
        <row r="164">
          <cell r="B164" t="str">
            <v>1103-2</v>
          </cell>
          <cell r="C164">
            <v>92</v>
          </cell>
          <cell r="D164">
            <v>118.1</v>
          </cell>
          <cell r="E164">
            <v>142</v>
          </cell>
          <cell r="F164" t="str">
            <v/>
          </cell>
          <cell r="G164" t="str">
            <v/>
          </cell>
          <cell r="H164" t="str">
            <v>24.05.20 КВД</v>
          </cell>
          <cell r="I164">
            <v>140</v>
          </cell>
        </row>
        <row r="165">
          <cell r="B165">
            <v>1103</v>
          </cell>
          <cell r="C165">
            <v>84</v>
          </cell>
          <cell r="D165">
            <v>165</v>
          </cell>
          <cell r="E165">
            <v>161</v>
          </cell>
          <cell r="F165" t="str">
            <v/>
          </cell>
          <cell r="G165" t="str">
            <v/>
          </cell>
          <cell r="H165" t="str">
            <v xml:space="preserve"> </v>
          </cell>
          <cell r="I165">
            <v>156</v>
          </cell>
        </row>
        <row r="166">
          <cell r="B166" t="str">
            <v>1105-1</v>
          </cell>
          <cell r="C166">
            <v>84</v>
          </cell>
          <cell r="D166">
            <v>161</v>
          </cell>
          <cell r="E166">
            <v>160.69999999999999</v>
          </cell>
          <cell r="F166">
            <v>160.69999999999999</v>
          </cell>
          <cell r="G166" t="str">
            <v/>
          </cell>
          <cell r="H166" t="str">
            <v>03.08.20 ВНР</v>
          </cell>
          <cell r="I166">
            <v>154.9</v>
          </cell>
        </row>
        <row r="167">
          <cell r="B167" t="str">
            <v>1105-2</v>
          </cell>
          <cell r="C167">
            <v>84</v>
          </cell>
          <cell r="D167">
            <v>162</v>
          </cell>
          <cell r="E167">
            <v>161</v>
          </cell>
          <cell r="F167" t="str">
            <v/>
          </cell>
          <cell r="G167" t="str">
            <v/>
          </cell>
          <cell r="H167" t="str">
            <v xml:space="preserve"> </v>
          </cell>
          <cell r="I167">
            <v>157</v>
          </cell>
        </row>
        <row r="168">
          <cell r="B168">
            <v>1105</v>
          </cell>
          <cell r="C168">
            <v>104</v>
          </cell>
          <cell r="D168">
            <v>247.2</v>
          </cell>
          <cell r="E168">
            <v>222.86</v>
          </cell>
          <cell r="F168" t="str">
            <v/>
          </cell>
          <cell r="G168" t="str">
            <v/>
          </cell>
          <cell r="H168" t="str">
            <v>01.08.20 КПД</v>
          </cell>
          <cell r="I168">
            <v>0</v>
          </cell>
        </row>
        <row r="169">
          <cell r="B169" t="str">
            <v>1106-1</v>
          </cell>
          <cell r="C169">
            <v>90</v>
          </cell>
          <cell r="D169">
            <v>86.9</v>
          </cell>
          <cell r="E169">
            <v>86.9</v>
          </cell>
          <cell r="F169" t="str">
            <v/>
          </cell>
          <cell r="G169">
            <v>86.9</v>
          </cell>
          <cell r="H169" t="str">
            <v>13.05.20 КВД</v>
          </cell>
          <cell r="I169">
            <v>84.2</v>
          </cell>
        </row>
        <row r="170">
          <cell r="B170" t="str">
            <v>1106-2</v>
          </cell>
          <cell r="C170">
            <v>90</v>
          </cell>
          <cell r="D170">
            <v>111</v>
          </cell>
          <cell r="E170">
            <v>109</v>
          </cell>
          <cell r="F170" t="str">
            <v/>
          </cell>
          <cell r="G170" t="str">
            <v/>
          </cell>
          <cell r="H170" t="str">
            <v xml:space="preserve"> </v>
          </cell>
          <cell r="I170">
            <v>107</v>
          </cell>
        </row>
        <row r="171">
          <cell r="B171">
            <v>1106</v>
          </cell>
          <cell r="C171">
            <v>90</v>
          </cell>
          <cell r="D171">
            <v>118</v>
          </cell>
          <cell r="E171">
            <v>116</v>
          </cell>
          <cell r="F171" t="str">
            <v/>
          </cell>
          <cell r="G171" t="str">
            <v/>
          </cell>
          <cell r="H171" t="str">
            <v xml:space="preserve"> </v>
          </cell>
          <cell r="I171">
            <v>115</v>
          </cell>
        </row>
        <row r="172">
          <cell r="B172" t="str">
            <v>1108-2</v>
          </cell>
          <cell r="C172">
            <v>84</v>
          </cell>
          <cell r="D172">
            <v>119</v>
          </cell>
          <cell r="E172">
            <v>117</v>
          </cell>
          <cell r="F172" t="str">
            <v/>
          </cell>
          <cell r="G172" t="str">
            <v/>
          </cell>
          <cell r="H172" t="str">
            <v>21.02.20 ВНР</v>
          </cell>
          <cell r="I172">
            <v>114</v>
          </cell>
        </row>
        <row r="173">
          <cell r="B173">
            <v>1108</v>
          </cell>
          <cell r="C173">
            <v>84</v>
          </cell>
          <cell r="D173">
            <v>156</v>
          </cell>
          <cell r="E173">
            <v>153</v>
          </cell>
          <cell r="F173" t="str">
            <v/>
          </cell>
          <cell r="G173" t="str">
            <v/>
          </cell>
          <cell r="H173" t="str">
            <v>21.09.19 КВД</v>
          </cell>
          <cell r="I173">
            <v>146</v>
          </cell>
        </row>
        <row r="174">
          <cell r="B174" t="str">
            <v>1110-1</v>
          </cell>
          <cell r="C174">
            <v>90</v>
          </cell>
          <cell r="D174">
            <v>91</v>
          </cell>
          <cell r="E174">
            <v>109</v>
          </cell>
          <cell r="F174" t="str">
            <v/>
          </cell>
          <cell r="G174" t="str">
            <v/>
          </cell>
          <cell r="H174" t="str">
            <v xml:space="preserve"> </v>
          </cell>
          <cell r="I174">
            <v>105</v>
          </cell>
        </row>
        <row r="175">
          <cell r="B175" t="str">
            <v>1111-1</v>
          </cell>
          <cell r="C175">
            <v>91</v>
          </cell>
          <cell r="D175">
            <v>86.7</v>
          </cell>
          <cell r="E175">
            <v>86.7</v>
          </cell>
          <cell r="F175" t="str">
            <v/>
          </cell>
          <cell r="G175">
            <v>86.7</v>
          </cell>
          <cell r="H175" t="str">
            <v>18.07.20 КВД</v>
          </cell>
          <cell r="I175">
            <v>85.3</v>
          </cell>
        </row>
        <row r="176">
          <cell r="B176" t="str">
            <v>1111-2</v>
          </cell>
          <cell r="C176">
            <v>90</v>
          </cell>
          <cell r="D176">
            <v>149</v>
          </cell>
          <cell r="E176">
            <v>148</v>
          </cell>
          <cell r="F176" t="str">
            <v/>
          </cell>
          <cell r="G176" t="str">
            <v/>
          </cell>
          <cell r="H176" t="str">
            <v xml:space="preserve"> </v>
          </cell>
          <cell r="I176">
            <v>147</v>
          </cell>
        </row>
        <row r="177">
          <cell r="B177">
            <v>1111</v>
          </cell>
          <cell r="C177">
            <v>90</v>
          </cell>
          <cell r="D177">
            <v>126</v>
          </cell>
          <cell r="E177">
            <v>124</v>
          </cell>
          <cell r="F177" t="str">
            <v/>
          </cell>
          <cell r="G177" t="str">
            <v/>
          </cell>
          <cell r="H177" t="str">
            <v xml:space="preserve"> </v>
          </cell>
          <cell r="I177">
            <v>121</v>
          </cell>
        </row>
        <row r="178">
          <cell r="B178" t="str">
            <v>1112-1</v>
          </cell>
          <cell r="C178">
            <v>90</v>
          </cell>
          <cell r="D178">
            <v>99</v>
          </cell>
          <cell r="E178">
            <v>98</v>
          </cell>
          <cell r="F178" t="str">
            <v/>
          </cell>
          <cell r="G178" t="str">
            <v/>
          </cell>
          <cell r="H178" t="str">
            <v xml:space="preserve"> </v>
          </cell>
          <cell r="I178">
            <v>97</v>
          </cell>
        </row>
        <row r="179">
          <cell r="B179" t="str">
            <v>1112-2</v>
          </cell>
          <cell r="C179">
            <v>90</v>
          </cell>
          <cell r="D179">
            <v>95</v>
          </cell>
          <cell r="E179">
            <v>159</v>
          </cell>
          <cell r="F179" t="str">
            <v/>
          </cell>
          <cell r="G179" t="str">
            <v/>
          </cell>
          <cell r="H179" t="str">
            <v/>
          </cell>
          <cell r="I179">
            <v>148</v>
          </cell>
        </row>
        <row r="180">
          <cell r="B180">
            <v>1112</v>
          </cell>
          <cell r="C180">
            <v>90</v>
          </cell>
          <cell r="D180">
            <v>83</v>
          </cell>
          <cell r="E180">
            <v>81</v>
          </cell>
          <cell r="F180" t="str">
            <v/>
          </cell>
          <cell r="G180" t="str">
            <v/>
          </cell>
          <cell r="H180" t="str">
            <v/>
          </cell>
          <cell r="I180">
            <v>74</v>
          </cell>
        </row>
        <row r="181">
          <cell r="B181" t="str">
            <v>1113-1</v>
          </cell>
          <cell r="C181">
            <v>92</v>
          </cell>
          <cell r="D181">
            <v>264</v>
          </cell>
          <cell r="E181">
            <v>237</v>
          </cell>
          <cell r="F181" t="str">
            <v/>
          </cell>
          <cell r="G181" t="str">
            <v/>
          </cell>
          <cell r="H181" t="str">
            <v xml:space="preserve"> </v>
          </cell>
          <cell r="I181">
            <v>225</v>
          </cell>
        </row>
        <row r="182">
          <cell r="B182">
            <v>1113</v>
          </cell>
          <cell r="C182">
            <v>86</v>
          </cell>
          <cell r="D182">
            <v>141</v>
          </cell>
          <cell r="E182">
            <v>141</v>
          </cell>
          <cell r="F182" t="str">
            <v/>
          </cell>
          <cell r="G182" t="str">
            <v/>
          </cell>
          <cell r="H182" t="str">
            <v>22.09.19 КВД</v>
          </cell>
          <cell r="I182">
            <v>131</v>
          </cell>
        </row>
        <row r="183">
          <cell r="B183">
            <v>1114</v>
          </cell>
          <cell r="C183">
            <v>90</v>
          </cell>
          <cell r="D183">
            <v>111.1</v>
          </cell>
          <cell r="E183">
            <v>111.1</v>
          </cell>
          <cell r="F183" t="str">
            <v/>
          </cell>
          <cell r="G183">
            <v>111.1</v>
          </cell>
          <cell r="H183" t="str">
            <v>05.06.20 КВД</v>
          </cell>
          <cell r="I183">
            <v>108.4</v>
          </cell>
        </row>
        <row r="184">
          <cell r="B184" t="str">
            <v>1117-1</v>
          </cell>
          <cell r="C184">
            <v>90</v>
          </cell>
          <cell r="D184">
            <v>108</v>
          </cell>
          <cell r="E184">
            <v>107</v>
          </cell>
          <cell r="F184" t="str">
            <v/>
          </cell>
          <cell r="G184" t="str">
            <v/>
          </cell>
          <cell r="H184" t="str">
            <v xml:space="preserve"> </v>
          </cell>
          <cell r="I184">
            <v>105</v>
          </cell>
        </row>
        <row r="185">
          <cell r="B185" t="str">
            <v>1117-2</v>
          </cell>
          <cell r="C185">
            <v>92</v>
          </cell>
          <cell r="D185">
            <v>129</v>
          </cell>
          <cell r="E185">
            <v>131</v>
          </cell>
          <cell r="F185" t="str">
            <v/>
          </cell>
          <cell r="G185" t="str">
            <v/>
          </cell>
          <cell r="H185" t="str">
            <v xml:space="preserve"> </v>
          </cell>
          <cell r="I185">
            <v>123</v>
          </cell>
        </row>
        <row r="186">
          <cell r="B186">
            <v>1117</v>
          </cell>
          <cell r="C186">
            <v>90</v>
          </cell>
          <cell r="D186">
            <v>172</v>
          </cell>
          <cell r="E186">
            <v>136</v>
          </cell>
          <cell r="F186" t="str">
            <v/>
          </cell>
          <cell r="G186" t="str">
            <v/>
          </cell>
          <cell r="H186" t="str">
            <v xml:space="preserve"> </v>
          </cell>
          <cell r="I186">
            <v>128</v>
          </cell>
        </row>
        <row r="187">
          <cell r="B187" t="str">
            <v>1118-1</v>
          </cell>
          <cell r="C187">
            <v>85</v>
          </cell>
          <cell r="D187">
            <v>165</v>
          </cell>
          <cell r="E187">
            <v>159</v>
          </cell>
          <cell r="F187" t="str">
            <v/>
          </cell>
          <cell r="G187" t="str">
            <v/>
          </cell>
          <cell r="H187" t="str">
            <v>04.03.20 КВД</v>
          </cell>
          <cell r="I187">
            <v>156</v>
          </cell>
        </row>
        <row r="188">
          <cell r="B188">
            <v>1118</v>
          </cell>
          <cell r="C188">
            <v>92</v>
          </cell>
          <cell r="D188">
            <v>93.1</v>
          </cell>
          <cell r="E188">
            <v>95</v>
          </cell>
          <cell r="F188" t="str">
            <v/>
          </cell>
          <cell r="G188" t="str">
            <v/>
          </cell>
          <cell r="H188" t="str">
            <v>21.05.20 КВД</v>
          </cell>
          <cell r="I188">
            <v>93</v>
          </cell>
        </row>
        <row r="189">
          <cell r="B189">
            <v>1119</v>
          </cell>
          <cell r="C189">
            <v>90</v>
          </cell>
          <cell r="D189">
            <v>120.5</v>
          </cell>
          <cell r="E189">
            <v>120.5</v>
          </cell>
          <cell r="F189" t="str">
            <v/>
          </cell>
          <cell r="G189">
            <v>120.5</v>
          </cell>
          <cell r="H189" t="str">
            <v>03.06.20 КВД</v>
          </cell>
          <cell r="I189">
            <v>117.3</v>
          </cell>
        </row>
        <row r="190">
          <cell r="B190" t="str">
            <v>11-1</v>
          </cell>
          <cell r="C190">
            <v>114</v>
          </cell>
          <cell r="D190">
            <v>208</v>
          </cell>
          <cell r="E190">
            <v>209</v>
          </cell>
          <cell r="F190" t="str">
            <v/>
          </cell>
          <cell r="G190" t="str">
            <v/>
          </cell>
          <cell r="H190" t="str">
            <v xml:space="preserve"> </v>
          </cell>
          <cell r="I190">
            <v>204</v>
          </cell>
        </row>
        <row r="191">
          <cell r="B191">
            <v>1122</v>
          </cell>
          <cell r="C191">
            <v>90</v>
          </cell>
          <cell r="D191">
            <v>99</v>
          </cell>
          <cell r="E191">
            <v>98</v>
          </cell>
          <cell r="F191" t="str">
            <v/>
          </cell>
          <cell r="G191" t="str">
            <v/>
          </cell>
          <cell r="H191" t="str">
            <v>18.09.19 КВД</v>
          </cell>
          <cell r="I191">
            <v>96</v>
          </cell>
        </row>
        <row r="192">
          <cell r="B192" t="str">
            <v>1123-1</v>
          </cell>
          <cell r="C192">
            <v>91</v>
          </cell>
          <cell r="D192">
            <v>94</v>
          </cell>
          <cell r="E192">
            <v>84</v>
          </cell>
          <cell r="F192" t="str">
            <v/>
          </cell>
          <cell r="G192" t="str">
            <v/>
          </cell>
          <cell r="H192" t="str">
            <v xml:space="preserve"> </v>
          </cell>
          <cell r="I192">
            <v>82</v>
          </cell>
        </row>
        <row r="193">
          <cell r="B193" t="str">
            <v>1123-2</v>
          </cell>
          <cell r="C193">
            <v>90</v>
          </cell>
          <cell r="D193">
            <v>151</v>
          </cell>
          <cell r="E193">
            <v>149</v>
          </cell>
          <cell r="F193" t="str">
            <v/>
          </cell>
          <cell r="G193" t="str">
            <v/>
          </cell>
          <cell r="H193" t="str">
            <v>14.11.19 Рпл</v>
          </cell>
          <cell r="I193">
            <v>145</v>
          </cell>
        </row>
        <row r="194">
          <cell r="B194">
            <v>1123</v>
          </cell>
          <cell r="C194">
            <v>90</v>
          </cell>
          <cell r="D194">
            <v>90.6</v>
          </cell>
          <cell r="E194">
            <v>90.6</v>
          </cell>
          <cell r="F194" t="str">
            <v/>
          </cell>
          <cell r="G194">
            <v>90.6</v>
          </cell>
          <cell r="H194" t="str">
            <v>25.05.20 КВД</v>
          </cell>
          <cell r="I194">
            <v>88.4</v>
          </cell>
        </row>
        <row r="195">
          <cell r="B195" t="str">
            <v>1124-1</v>
          </cell>
          <cell r="C195">
            <v>91</v>
          </cell>
          <cell r="D195">
            <v>141</v>
          </cell>
          <cell r="E195">
            <v>139</v>
          </cell>
          <cell r="F195" t="str">
            <v/>
          </cell>
          <cell r="G195" t="str">
            <v/>
          </cell>
          <cell r="H195" t="str">
            <v xml:space="preserve"> </v>
          </cell>
          <cell r="I195">
            <v>134</v>
          </cell>
        </row>
        <row r="196">
          <cell r="B196" t="str">
            <v>1124-2</v>
          </cell>
          <cell r="C196">
            <v>92</v>
          </cell>
          <cell r="D196">
            <v>103</v>
          </cell>
          <cell r="E196">
            <v>104</v>
          </cell>
          <cell r="F196" t="str">
            <v/>
          </cell>
          <cell r="G196" t="str">
            <v/>
          </cell>
          <cell r="H196" t="str">
            <v xml:space="preserve"> </v>
          </cell>
          <cell r="I196">
            <v>92</v>
          </cell>
        </row>
        <row r="197">
          <cell r="B197">
            <v>1124</v>
          </cell>
          <cell r="C197">
            <v>90</v>
          </cell>
          <cell r="D197">
            <v>115</v>
          </cell>
          <cell r="E197">
            <v>113</v>
          </cell>
          <cell r="F197" t="str">
            <v/>
          </cell>
          <cell r="G197" t="str">
            <v/>
          </cell>
          <cell r="H197" t="str">
            <v xml:space="preserve"> </v>
          </cell>
          <cell r="I197">
            <v>112</v>
          </cell>
        </row>
        <row r="198">
          <cell r="B198" t="str">
            <v>1129-1</v>
          </cell>
          <cell r="C198">
            <v>90</v>
          </cell>
          <cell r="D198">
            <v>126</v>
          </cell>
          <cell r="E198">
            <v>123</v>
          </cell>
          <cell r="F198" t="str">
            <v/>
          </cell>
          <cell r="G198" t="str">
            <v/>
          </cell>
          <cell r="H198" t="str">
            <v xml:space="preserve"> </v>
          </cell>
          <cell r="I198">
            <v>120</v>
          </cell>
        </row>
        <row r="199">
          <cell r="B199" t="str">
            <v>1129-2</v>
          </cell>
          <cell r="C199">
            <v>90</v>
          </cell>
          <cell r="D199">
            <v>119</v>
          </cell>
          <cell r="E199">
            <v>118</v>
          </cell>
          <cell r="F199" t="str">
            <v/>
          </cell>
          <cell r="G199" t="str">
            <v/>
          </cell>
          <cell r="H199" t="str">
            <v xml:space="preserve"> </v>
          </cell>
          <cell r="I199">
            <v>116</v>
          </cell>
        </row>
        <row r="200">
          <cell r="B200">
            <v>1129</v>
          </cell>
          <cell r="C200">
            <v>90</v>
          </cell>
          <cell r="D200">
            <v>95</v>
          </cell>
          <cell r="E200">
            <v>94</v>
          </cell>
          <cell r="F200" t="str">
            <v/>
          </cell>
          <cell r="G200" t="str">
            <v/>
          </cell>
          <cell r="H200" t="str">
            <v>06.08.20 Рпл</v>
          </cell>
          <cell r="I200">
            <v>91</v>
          </cell>
        </row>
        <row r="201">
          <cell r="B201" t="str">
            <v>1130-1</v>
          </cell>
          <cell r="C201">
            <v>90</v>
          </cell>
          <cell r="D201">
            <v>79</v>
          </cell>
          <cell r="E201">
            <v>78</v>
          </cell>
          <cell r="F201" t="str">
            <v/>
          </cell>
          <cell r="G201" t="str">
            <v/>
          </cell>
          <cell r="H201" t="str">
            <v>20.10.19 КВД</v>
          </cell>
          <cell r="I201">
            <v>76</v>
          </cell>
        </row>
        <row r="202">
          <cell r="B202" t="str">
            <v>1130-2</v>
          </cell>
          <cell r="C202">
            <v>90</v>
          </cell>
          <cell r="D202">
            <v>92</v>
          </cell>
          <cell r="E202">
            <v>91</v>
          </cell>
          <cell r="F202" t="str">
            <v/>
          </cell>
          <cell r="G202" t="str">
            <v/>
          </cell>
          <cell r="H202" t="str">
            <v xml:space="preserve"> </v>
          </cell>
          <cell r="I202">
            <v>90</v>
          </cell>
        </row>
        <row r="203">
          <cell r="B203">
            <v>1130</v>
          </cell>
          <cell r="C203">
            <v>90</v>
          </cell>
          <cell r="D203">
            <v>99</v>
          </cell>
          <cell r="E203">
            <v>98</v>
          </cell>
          <cell r="F203" t="str">
            <v/>
          </cell>
          <cell r="G203" t="str">
            <v/>
          </cell>
          <cell r="H203" t="str">
            <v xml:space="preserve"> </v>
          </cell>
          <cell r="I203">
            <v>95</v>
          </cell>
        </row>
        <row r="204">
          <cell r="B204" t="str">
            <v>1131-1</v>
          </cell>
          <cell r="C204">
            <v>90</v>
          </cell>
          <cell r="D204">
            <v>161</v>
          </cell>
          <cell r="E204">
            <v>159</v>
          </cell>
          <cell r="F204" t="str">
            <v/>
          </cell>
          <cell r="G204" t="str">
            <v/>
          </cell>
          <cell r="H204" t="str">
            <v xml:space="preserve"> </v>
          </cell>
          <cell r="I204">
            <v>156</v>
          </cell>
        </row>
        <row r="205">
          <cell r="B205" t="str">
            <v>1131-2</v>
          </cell>
          <cell r="C205">
            <v>90</v>
          </cell>
          <cell r="D205">
            <v>115</v>
          </cell>
          <cell r="E205">
            <v>114</v>
          </cell>
          <cell r="F205" t="str">
            <v/>
          </cell>
          <cell r="G205" t="str">
            <v/>
          </cell>
          <cell r="H205" t="str">
            <v>КВД_20.10.19</v>
          </cell>
          <cell r="I205">
            <v>112</v>
          </cell>
        </row>
        <row r="206">
          <cell r="B206">
            <v>1131</v>
          </cell>
          <cell r="C206">
            <v>104</v>
          </cell>
          <cell r="D206">
            <v>269</v>
          </cell>
          <cell r="E206">
            <v>233.45</v>
          </cell>
          <cell r="F206" t="str">
            <v/>
          </cell>
          <cell r="G206" t="str">
            <v/>
          </cell>
          <cell r="H206" t="str">
            <v>22.09.20 Рпл</v>
          </cell>
          <cell r="I206">
            <v>0</v>
          </cell>
        </row>
        <row r="207">
          <cell r="B207">
            <v>1134</v>
          </cell>
          <cell r="C207">
            <v>90</v>
          </cell>
          <cell r="D207">
            <v>129</v>
          </cell>
          <cell r="E207">
            <v>128</v>
          </cell>
          <cell r="F207" t="str">
            <v/>
          </cell>
          <cell r="G207" t="str">
            <v/>
          </cell>
          <cell r="H207" t="str">
            <v xml:space="preserve"> </v>
          </cell>
          <cell r="I207">
            <v>127</v>
          </cell>
        </row>
        <row r="208">
          <cell r="B208" t="str">
            <v>1135-1</v>
          </cell>
          <cell r="C208">
            <v>86</v>
          </cell>
          <cell r="D208">
            <v>141</v>
          </cell>
          <cell r="E208">
            <v>161</v>
          </cell>
          <cell r="F208" t="str">
            <v/>
          </cell>
          <cell r="G208" t="str">
            <v/>
          </cell>
          <cell r="H208" t="str">
            <v xml:space="preserve"> </v>
          </cell>
          <cell r="I208">
            <v>155</v>
          </cell>
        </row>
        <row r="209">
          <cell r="B209" t="str">
            <v>1135-2</v>
          </cell>
          <cell r="C209">
            <v>84</v>
          </cell>
          <cell r="D209">
            <v>125.5</v>
          </cell>
          <cell r="E209">
            <v>125.5</v>
          </cell>
          <cell r="F209" t="str">
            <v/>
          </cell>
          <cell r="G209">
            <v>125.5</v>
          </cell>
          <cell r="H209" t="str">
            <v>01.05.20 КВД</v>
          </cell>
          <cell r="I209">
            <v>121.1</v>
          </cell>
        </row>
        <row r="210">
          <cell r="B210">
            <v>1135</v>
          </cell>
          <cell r="C210">
            <v>90</v>
          </cell>
          <cell r="D210">
            <v>147</v>
          </cell>
          <cell r="E210">
            <v>146</v>
          </cell>
          <cell r="F210" t="str">
            <v/>
          </cell>
          <cell r="G210" t="str">
            <v/>
          </cell>
          <cell r="H210" t="str">
            <v xml:space="preserve"> </v>
          </cell>
          <cell r="I210">
            <v>145</v>
          </cell>
        </row>
        <row r="211">
          <cell r="B211" t="str">
            <v>1136-1</v>
          </cell>
          <cell r="C211">
            <v>90</v>
          </cell>
          <cell r="D211">
            <v>0</v>
          </cell>
          <cell r="E211">
            <v>181.5</v>
          </cell>
          <cell r="F211">
            <v>181.5</v>
          </cell>
          <cell r="G211" t="str">
            <v/>
          </cell>
          <cell r="H211" t="str">
            <v>07.09.20 КВД</v>
          </cell>
          <cell r="I211">
            <v>174.2</v>
          </cell>
        </row>
        <row r="212">
          <cell r="B212" t="str">
            <v>1136-2</v>
          </cell>
          <cell r="C212">
            <v>90</v>
          </cell>
          <cell r="D212">
            <v>109</v>
          </cell>
          <cell r="E212">
            <v>109</v>
          </cell>
          <cell r="F212" t="str">
            <v/>
          </cell>
          <cell r="G212" t="str">
            <v/>
          </cell>
          <cell r="H212" t="str">
            <v xml:space="preserve"> </v>
          </cell>
          <cell r="I212">
            <v>107</v>
          </cell>
        </row>
        <row r="213">
          <cell r="B213">
            <v>1136</v>
          </cell>
          <cell r="C213">
            <v>90</v>
          </cell>
          <cell r="D213">
            <v>127</v>
          </cell>
          <cell r="E213">
            <v>124</v>
          </cell>
          <cell r="F213" t="str">
            <v/>
          </cell>
          <cell r="G213" t="str">
            <v/>
          </cell>
          <cell r="H213" t="str">
            <v xml:space="preserve"> </v>
          </cell>
          <cell r="I213">
            <v>122</v>
          </cell>
        </row>
        <row r="214">
          <cell r="B214">
            <v>1141</v>
          </cell>
          <cell r="C214">
            <v>84</v>
          </cell>
          <cell r="D214">
            <v>116</v>
          </cell>
          <cell r="E214">
            <v>114</v>
          </cell>
          <cell r="F214" t="str">
            <v/>
          </cell>
          <cell r="G214" t="str">
            <v/>
          </cell>
          <cell r="H214" t="str">
            <v>02.07.20 ВНР</v>
          </cell>
          <cell r="I214">
            <v>109</v>
          </cell>
        </row>
        <row r="215">
          <cell r="B215" t="str">
            <v>1145-1</v>
          </cell>
          <cell r="C215">
            <v>90</v>
          </cell>
          <cell r="D215">
            <v>111</v>
          </cell>
          <cell r="E215">
            <v>80.400000000000006</v>
          </cell>
          <cell r="F215">
            <v>80.400000000000006</v>
          </cell>
          <cell r="G215" t="str">
            <v/>
          </cell>
          <cell r="H215" t="str">
            <v>10.09.20 КВД</v>
          </cell>
          <cell r="I215">
            <v>78.2</v>
          </cell>
        </row>
        <row r="216">
          <cell r="B216" t="str">
            <v>1145-2</v>
          </cell>
          <cell r="C216">
            <v>72</v>
          </cell>
          <cell r="D216">
            <v>131</v>
          </cell>
          <cell r="E216">
            <v>129</v>
          </cell>
          <cell r="F216" t="str">
            <v/>
          </cell>
          <cell r="G216" t="str">
            <v/>
          </cell>
          <cell r="H216" t="str">
            <v xml:space="preserve"> </v>
          </cell>
          <cell r="I216">
            <v>126</v>
          </cell>
        </row>
        <row r="217">
          <cell r="B217">
            <v>1145</v>
          </cell>
          <cell r="C217">
            <v>104</v>
          </cell>
          <cell r="D217">
            <v>179</v>
          </cell>
          <cell r="E217">
            <v>146.30000000000001</v>
          </cell>
          <cell r="F217">
            <v>146.30000000000001</v>
          </cell>
          <cell r="G217" t="str">
            <v/>
          </cell>
          <cell r="H217" t="str">
            <v>06.08.20 Рпл</v>
          </cell>
          <cell r="I217">
            <v>0</v>
          </cell>
        </row>
        <row r="218">
          <cell r="B218">
            <v>1148</v>
          </cell>
          <cell r="C218">
            <v>90</v>
          </cell>
          <cell r="D218">
            <v>125</v>
          </cell>
          <cell r="E218">
            <v>124</v>
          </cell>
          <cell r="F218" t="str">
            <v/>
          </cell>
          <cell r="G218" t="str">
            <v/>
          </cell>
          <cell r="H218" t="str">
            <v xml:space="preserve"> </v>
          </cell>
          <cell r="I218">
            <v>123</v>
          </cell>
        </row>
        <row r="219">
          <cell r="B219">
            <v>1151</v>
          </cell>
          <cell r="C219">
            <v>91</v>
          </cell>
          <cell r="D219">
            <v>138</v>
          </cell>
          <cell r="E219">
            <v>136</v>
          </cell>
          <cell r="F219" t="str">
            <v/>
          </cell>
          <cell r="G219" t="str">
            <v/>
          </cell>
          <cell r="H219" t="str">
            <v xml:space="preserve"> </v>
          </cell>
          <cell r="I219">
            <v>133</v>
          </cell>
        </row>
        <row r="220">
          <cell r="B220" t="str">
            <v>1158-1</v>
          </cell>
          <cell r="C220">
            <v>90</v>
          </cell>
          <cell r="D220">
            <v>113</v>
          </cell>
          <cell r="E220">
            <v>112</v>
          </cell>
          <cell r="F220" t="str">
            <v/>
          </cell>
          <cell r="G220" t="str">
            <v/>
          </cell>
          <cell r="H220" t="str">
            <v xml:space="preserve"> </v>
          </cell>
          <cell r="I220">
            <v>110</v>
          </cell>
        </row>
        <row r="221">
          <cell r="B221">
            <v>1158</v>
          </cell>
          <cell r="C221">
            <v>90</v>
          </cell>
          <cell r="D221">
            <v>107</v>
          </cell>
          <cell r="E221">
            <v>104</v>
          </cell>
          <cell r="F221" t="str">
            <v/>
          </cell>
          <cell r="G221" t="str">
            <v/>
          </cell>
          <cell r="H221" t="str">
            <v xml:space="preserve"> </v>
          </cell>
          <cell r="I221">
            <v>103</v>
          </cell>
        </row>
        <row r="222">
          <cell r="B222" t="str">
            <v>1162-1</v>
          </cell>
          <cell r="C222">
            <v>84</v>
          </cell>
          <cell r="D222">
            <v>135</v>
          </cell>
          <cell r="E222">
            <v>132</v>
          </cell>
          <cell r="F222" t="str">
            <v/>
          </cell>
          <cell r="G222" t="str">
            <v/>
          </cell>
          <cell r="H222" t="str">
            <v xml:space="preserve"> </v>
          </cell>
          <cell r="I222">
            <v>129</v>
          </cell>
        </row>
        <row r="223">
          <cell r="B223">
            <v>1162</v>
          </cell>
          <cell r="C223">
            <v>90</v>
          </cell>
          <cell r="D223">
            <v>93.1</v>
          </cell>
          <cell r="E223">
            <v>93.1</v>
          </cell>
          <cell r="F223" t="str">
            <v/>
          </cell>
          <cell r="G223">
            <v>93.1</v>
          </cell>
          <cell r="H223" t="str">
            <v>01.05.20 КВД</v>
          </cell>
          <cell r="I223">
            <v>91.3</v>
          </cell>
        </row>
        <row r="224">
          <cell r="B224" t="str">
            <v>1200-1</v>
          </cell>
          <cell r="C224">
            <v>84</v>
          </cell>
          <cell r="D224">
            <v>167</v>
          </cell>
          <cell r="E224">
            <v>165</v>
          </cell>
          <cell r="F224" t="str">
            <v/>
          </cell>
          <cell r="G224" t="str">
            <v/>
          </cell>
          <cell r="H224" t="str">
            <v>12.01.20 КВД</v>
          </cell>
          <cell r="I224">
            <v>159</v>
          </cell>
        </row>
        <row r="225">
          <cell r="B225">
            <v>1200</v>
          </cell>
          <cell r="C225">
            <v>86</v>
          </cell>
          <cell r="D225">
            <v>139</v>
          </cell>
          <cell r="E225">
            <v>168.5</v>
          </cell>
          <cell r="F225">
            <v>168.5</v>
          </cell>
          <cell r="G225" t="str">
            <v/>
          </cell>
          <cell r="H225" t="str">
            <v>17.09.20 ВНР</v>
          </cell>
          <cell r="I225">
            <v>162.4</v>
          </cell>
        </row>
        <row r="226">
          <cell r="B226">
            <v>1201</v>
          </cell>
          <cell r="C226">
            <v>84</v>
          </cell>
          <cell r="D226">
            <v>117</v>
          </cell>
          <cell r="E226">
            <v>114</v>
          </cell>
          <cell r="F226" t="str">
            <v/>
          </cell>
          <cell r="G226" t="str">
            <v/>
          </cell>
          <cell r="H226" t="str">
            <v xml:space="preserve"> </v>
          </cell>
          <cell r="I226">
            <v>112</v>
          </cell>
        </row>
        <row r="227">
          <cell r="B227" t="str">
            <v>1202-1</v>
          </cell>
          <cell r="C227">
            <v>84</v>
          </cell>
          <cell r="D227">
            <v>117.1</v>
          </cell>
          <cell r="E227">
            <v>119</v>
          </cell>
          <cell r="F227" t="str">
            <v/>
          </cell>
          <cell r="G227" t="str">
            <v/>
          </cell>
          <cell r="H227" t="str">
            <v>15.03.20 КВД</v>
          </cell>
          <cell r="I227">
            <v>117</v>
          </cell>
        </row>
        <row r="228">
          <cell r="B228" t="str">
            <v>1202-2</v>
          </cell>
          <cell r="C228">
            <v>72</v>
          </cell>
          <cell r="D228">
            <v>144</v>
          </cell>
          <cell r="E228">
            <v>143</v>
          </cell>
          <cell r="F228" t="str">
            <v/>
          </cell>
          <cell r="G228" t="str">
            <v/>
          </cell>
          <cell r="H228" t="str">
            <v xml:space="preserve"> </v>
          </cell>
          <cell r="I228">
            <v>142</v>
          </cell>
        </row>
        <row r="229">
          <cell r="B229">
            <v>1202</v>
          </cell>
          <cell r="C229">
            <v>86</v>
          </cell>
          <cell r="D229">
            <v>99</v>
          </cell>
          <cell r="E229">
            <v>139.6</v>
          </cell>
          <cell r="F229">
            <v>139.6</v>
          </cell>
          <cell r="G229" t="str">
            <v/>
          </cell>
          <cell r="H229" t="str">
            <v>01.10.20 ВНР</v>
          </cell>
          <cell r="I229">
            <v>137.19999999999999</v>
          </cell>
        </row>
        <row r="230">
          <cell r="B230">
            <v>1205</v>
          </cell>
          <cell r="C230">
            <v>90</v>
          </cell>
          <cell r="D230">
            <v>98.1</v>
          </cell>
          <cell r="E230">
            <v>96</v>
          </cell>
          <cell r="F230" t="str">
            <v/>
          </cell>
          <cell r="G230" t="str">
            <v/>
          </cell>
          <cell r="H230" t="str">
            <v/>
          </cell>
          <cell r="I230">
            <v>93</v>
          </cell>
        </row>
        <row r="231">
          <cell r="B231" t="str">
            <v>1206-1</v>
          </cell>
          <cell r="C231">
            <v>86</v>
          </cell>
          <cell r="D231">
            <v>177.1</v>
          </cell>
          <cell r="E231">
            <v>176</v>
          </cell>
          <cell r="F231" t="str">
            <v/>
          </cell>
          <cell r="G231" t="str">
            <v/>
          </cell>
          <cell r="H231" t="str">
            <v/>
          </cell>
          <cell r="I231">
            <v>160</v>
          </cell>
        </row>
        <row r="232">
          <cell r="B232">
            <v>1206</v>
          </cell>
          <cell r="C232">
            <v>104</v>
          </cell>
          <cell r="D232">
            <v>208.4</v>
          </cell>
          <cell r="E232">
            <v>186.89</v>
          </cell>
          <cell r="F232" t="str">
            <v/>
          </cell>
          <cell r="G232" t="str">
            <v/>
          </cell>
          <cell r="H232" t="str">
            <v>22.09.20 Рпл</v>
          </cell>
          <cell r="I232">
            <v>0</v>
          </cell>
        </row>
        <row r="233">
          <cell r="B233" t="str">
            <v>1209-1</v>
          </cell>
          <cell r="C233">
            <v>90</v>
          </cell>
          <cell r="D233">
            <v>134</v>
          </cell>
          <cell r="E233">
            <v>133</v>
          </cell>
          <cell r="F233" t="str">
            <v/>
          </cell>
          <cell r="G233" t="str">
            <v/>
          </cell>
          <cell r="H233" t="str">
            <v xml:space="preserve"> </v>
          </cell>
          <cell r="I233">
            <v>131</v>
          </cell>
        </row>
        <row r="234">
          <cell r="B234" t="str">
            <v>1209-2</v>
          </cell>
          <cell r="C234">
            <v>93</v>
          </cell>
          <cell r="D234">
            <v>162</v>
          </cell>
          <cell r="E234">
            <v>142.1</v>
          </cell>
          <cell r="F234">
            <v>142.1</v>
          </cell>
          <cell r="G234" t="str">
            <v/>
          </cell>
          <cell r="H234" t="str">
            <v>19.09.20 КВД</v>
          </cell>
          <cell r="I234">
            <v>140.6</v>
          </cell>
        </row>
        <row r="235">
          <cell r="B235" t="str">
            <v>1210-1</v>
          </cell>
          <cell r="C235">
            <v>90</v>
          </cell>
          <cell r="D235">
            <v>115</v>
          </cell>
          <cell r="E235">
            <v>113</v>
          </cell>
          <cell r="F235" t="str">
            <v/>
          </cell>
          <cell r="G235" t="str">
            <v/>
          </cell>
          <cell r="H235" t="str">
            <v xml:space="preserve"> </v>
          </cell>
          <cell r="I235">
            <v>111</v>
          </cell>
        </row>
        <row r="236">
          <cell r="B236">
            <v>1210</v>
          </cell>
          <cell r="C236">
            <v>90</v>
          </cell>
          <cell r="D236">
            <v>121</v>
          </cell>
          <cell r="E236">
            <v>161</v>
          </cell>
          <cell r="F236" t="str">
            <v/>
          </cell>
          <cell r="G236" t="str">
            <v/>
          </cell>
          <cell r="H236" t="str">
            <v/>
          </cell>
          <cell r="I236">
            <v>159</v>
          </cell>
        </row>
        <row r="237">
          <cell r="B237" t="str">
            <v>12-1</v>
          </cell>
          <cell r="C237">
            <v>90</v>
          </cell>
          <cell r="D237">
            <v>54</v>
          </cell>
          <cell r="E237">
            <v>56</v>
          </cell>
          <cell r="F237" t="str">
            <v/>
          </cell>
          <cell r="G237" t="str">
            <v/>
          </cell>
          <cell r="H237" t="str">
            <v xml:space="preserve"> </v>
          </cell>
          <cell r="I237">
            <v>55</v>
          </cell>
        </row>
        <row r="238">
          <cell r="B238">
            <v>1220</v>
          </cell>
          <cell r="C238">
            <v>92</v>
          </cell>
          <cell r="D238">
            <v>195</v>
          </cell>
          <cell r="E238">
            <v>207</v>
          </cell>
          <cell r="F238" t="str">
            <v/>
          </cell>
          <cell r="G238" t="str">
            <v/>
          </cell>
          <cell r="H238" t="str">
            <v xml:space="preserve"> </v>
          </cell>
          <cell r="I238">
            <v>201</v>
          </cell>
        </row>
        <row r="239">
          <cell r="B239">
            <v>1221</v>
          </cell>
          <cell r="C239">
            <v>90</v>
          </cell>
          <cell r="D239">
            <v>117.1</v>
          </cell>
          <cell r="E239">
            <v>117.1</v>
          </cell>
          <cell r="F239" t="str">
            <v/>
          </cell>
          <cell r="G239">
            <v>117.1</v>
          </cell>
          <cell r="H239" t="str">
            <v>12.05.20 КВД</v>
          </cell>
          <cell r="I239">
            <v>113.3</v>
          </cell>
        </row>
        <row r="240">
          <cell r="B240">
            <v>1222</v>
          </cell>
          <cell r="C240">
            <v>90</v>
          </cell>
          <cell r="D240">
            <v>91.3</v>
          </cell>
          <cell r="E240">
            <v>92</v>
          </cell>
          <cell r="F240" t="str">
            <v/>
          </cell>
          <cell r="G240" t="str">
            <v/>
          </cell>
          <cell r="H240" t="str">
            <v>15.03.20 КВД</v>
          </cell>
          <cell r="I240">
            <v>91</v>
          </cell>
        </row>
        <row r="241">
          <cell r="B241">
            <v>1223</v>
          </cell>
          <cell r="C241">
            <v>90</v>
          </cell>
          <cell r="D241">
            <v>119</v>
          </cell>
          <cell r="E241">
            <v>117</v>
          </cell>
          <cell r="F241" t="str">
            <v/>
          </cell>
          <cell r="G241" t="str">
            <v/>
          </cell>
          <cell r="H241" t="str">
            <v xml:space="preserve"> </v>
          </cell>
          <cell r="I241">
            <v>116</v>
          </cell>
        </row>
        <row r="242">
          <cell r="B242">
            <v>1224</v>
          </cell>
          <cell r="C242">
            <v>72</v>
          </cell>
          <cell r="D242">
            <v>121</v>
          </cell>
          <cell r="E242">
            <v>119</v>
          </cell>
          <cell r="F242" t="str">
            <v/>
          </cell>
          <cell r="G242" t="str">
            <v/>
          </cell>
          <cell r="H242" t="str">
            <v xml:space="preserve"> </v>
          </cell>
          <cell r="I242">
            <v>118</v>
          </cell>
        </row>
        <row r="243">
          <cell r="B243">
            <v>1226</v>
          </cell>
          <cell r="C243">
            <v>90</v>
          </cell>
          <cell r="D243">
            <v>133</v>
          </cell>
          <cell r="E243">
            <v>132</v>
          </cell>
          <cell r="F243" t="str">
            <v/>
          </cell>
          <cell r="G243" t="str">
            <v/>
          </cell>
          <cell r="H243" t="str">
            <v xml:space="preserve"> </v>
          </cell>
          <cell r="I243">
            <v>130</v>
          </cell>
        </row>
        <row r="244">
          <cell r="B244" t="str">
            <v>12-2</v>
          </cell>
          <cell r="C244">
            <v>90</v>
          </cell>
          <cell r="D244">
            <v>103</v>
          </cell>
          <cell r="E244">
            <v>103</v>
          </cell>
          <cell r="F244" t="str">
            <v/>
          </cell>
          <cell r="G244" t="str">
            <v/>
          </cell>
          <cell r="H244" t="str">
            <v xml:space="preserve"> </v>
          </cell>
          <cell r="I244">
            <v>102</v>
          </cell>
        </row>
        <row r="245">
          <cell r="B245">
            <v>1233</v>
          </cell>
          <cell r="C245">
            <v>90</v>
          </cell>
          <cell r="D245">
            <v>146</v>
          </cell>
          <cell r="E245">
            <v>134</v>
          </cell>
          <cell r="F245" t="str">
            <v/>
          </cell>
          <cell r="G245" t="str">
            <v/>
          </cell>
          <cell r="H245" t="str">
            <v xml:space="preserve"> </v>
          </cell>
          <cell r="I245">
            <v>133</v>
          </cell>
        </row>
        <row r="246">
          <cell r="B246">
            <v>1234</v>
          </cell>
          <cell r="C246">
            <v>74</v>
          </cell>
          <cell r="D246">
            <v>121</v>
          </cell>
          <cell r="E246">
            <v>123</v>
          </cell>
          <cell r="F246" t="str">
            <v/>
          </cell>
          <cell r="G246" t="str">
            <v/>
          </cell>
          <cell r="H246" t="str">
            <v xml:space="preserve"> </v>
          </cell>
          <cell r="I246">
            <v>114</v>
          </cell>
        </row>
        <row r="247">
          <cell r="B247">
            <v>1240</v>
          </cell>
          <cell r="C247">
            <v>86</v>
          </cell>
          <cell r="D247">
            <v>173</v>
          </cell>
          <cell r="E247">
            <v>168</v>
          </cell>
          <cell r="F247" t="str">
            <v/>
          </cell>
          <cell r="G247" t="str">
            <v/>
          </cell>
          <cell r="H247" t="str">
            <v>14.11.19 КВД</v>
          </cell>
          <cell r="I247">
            <v>162</v>
          </cell>
        </row>
        <row r="248">
          <cell r="B248">
            <v>1241</v>
          </cell>
          <cell r="C248">
            <v>90</v>
          </cell>
          <cell r="D248">
            <v>139</v>
          </cell>
          <cell r="E248">
            <v>138</v>
          </cell>
          <cell r="F248" t="str">
            <v/>
          </cell>
          <cell r="G248" t="str">
            <v/>
          </cell>
          <cell r="H248" t="str">
            <v xml:space="preserve"> </v>
          </cell>
          <cell r="I248">
            <v>136</v>
          </cell>
        </row>
        <row r="249">
          <cell r="B249">
            <v>1244</v>
          </cell>
          <cell r="C249">
            <v>90</v>
          </cell>
          <cell r="D249">
            <v>123</v>
          </cell>
          <cell r="E249">
            <v>121</v>
          </cell>
          <cell r="F249" t="str">
            <v/>
          </cell>
          <cell r="G249" t="str">
            <v/>
          </cell>
          <cell r="H249" t="str">
            <v xml:space="preserve"> </v>
          </cell>
          <cell r="I249">
            <v>120</v>
          </cell>
        </row>
        <row r="250">
          <cell r="B250">
            <v>1246</v>
          </cell>
          <cell r="C250">
            <v>90</v>
          </cell>
          <cell r="D250">
            <v>86</v>
          </cell>
          <cell r="E250">
            <v>88</v>
          </cell>
          <cell r="F250" t="str">
            <v/>
          </cell>
          <cell r="G250" t="str">
            <v/>
          </cell>
          <cell r="H250" t="str">
            <v xml:space="preserve"> </v>
          </cell>
          <cell r="I250">
            <v>87</v>
          </cell>
        </row>
        <row r="251">
          <cell r="B251">
            <v>1247</v>
          </cell>
          <cell r="C251">
            <v>90</v>
          </cell>
          <cell r="D251">
            <v>61.6</v>
          </cell>
          <cell r="E251">
            <v>61.6</v>
          </cell>
          <cell r="F251" t="str">
            <v/>
          </cell>
          <cell r="G251">
            <v>61.6</v>
          </cell>
          <cell r="H251" t="str">
            <v>07.06.20 КВД</v>
          </cell>
          <cell r="I251">
            <v>60.8</v>
          </cell>
        </row>
        <row r="252">
          <cell r="B252">
            <v>1249</v>
          </cell>
          <cell r="C252">
            <v>90</v>
          </cell>
          <cell r="D252">
            <v>173</v>
          </cell>
          <cell r="E252">
            <v>173</v>
          </cell>
          <cell r="F252" t="str">
            <v/>
          </cell>
          <cell r="G252" t="str">
            <v/>
          </cell>
          <cell r="H252" t="str">
            <v xml:space="preserve"> </v>
          </cell>
          <cell r="I252">
            <v>171</v>
          </cell>
        </row>
        <row r="253">
          <cell r="B253">
            <v>1250</v>
          </cell>
          <cell r="C253">
            <v>90</v>
          </cell>
          <cell r="D253">
            <v>82</v>
          </cell>
          <cell r="E253">
            <v>89.7</v>
          </cell>
          <cell r="F253" t="str">
            <v/>
          </cell>
          <cell r="G253" t="str">
            <v/>
          </cell>
          <cell r="H253" t="str">
            <v xml:space="preserve"> </v>
          </cell>
          <cell r="I253">
            <v>88</v>
          </cell>
        </row>
        <row r="254">
          <cell r="B254">
            <v>1251</v>
          </cell>
          <cell r="C254">
            <v>90</v>
          </cell>
          <cell r="D254">
            <v>116</v>
          </cell>
          <cell r="E254">
            <v>115</v>
          </cell>
          <cell r="F254" t="str">
            <v/>
          </cell>
          <cell r="G254" t="str">
            <v/>
          </cell>
          <cell r="H254" t="str">
            <v xml:space="preserve"> </v>
          </cell>
          <cell r="I254">
            <v>114</v>
          </cell>
        </row>
        <row r="255">
          <cell r="B255" t="str">
            <v>1252-1</v>
          </cell>
          <cell r="C255">
            <v>72</v>
          </cell>
          <cell r="D255">
            <v>151</v>
          </cell>
          <cell r="E255">
            <v>149</v>
          </cell>
          <cell r="F255" t="str">
            <v/>
          </cell>
          <cell r="G255" t="str">
            <v/>
          </cell>
          <cell r="H255" t="str">
            <v xml:space="preserve"> </v>
          </cell>
          <cell r="I255">
            <v>146</v>
          </cell>
        </row>
        <row r="256">
          <cell r="B256">
            <v>1256</v>
          </cell>
          <cell r="C256">
            <v>90</v>
          </cell>
          <cell r="D256">
            <v>139</v>
          </cell>
          <cell r="E256">
            <v>138</v>
          </cell>
          <cell r="F256" t="str">
            <v/>
          </cell>
          <cell r="G256" t="str">
            <v/>
          </cell>
          <cell r="H256" t="str">
            <v xml:space="preserve"> </v>
          </cell>
          <cell r="I256">
            <v>137</v>
          </cell>
        </row>
        <row r="257">
          <cell r="B257">
            <v>1257</v>
          </cell>
          <cell r="C257">
            <v>90</v>
          </cell>
          <cell r="D257">
            <v>117</v>
          </cell>
          <cell r="E257">
            <v>113</v>
          </cell>
          <cell r="F257" t="str">
            <v/>
          </cell>
          <cell r="G257" t="str">
            <v/>
          </cell>
          <cell r="H257" t="str">
            <v xml:space="preserve"> </v>
          </cell>
          <cell r="I257">
            <v>111</v>
          </cell>
        </row>
        <row r="258">
          <cell r="B258">
            <v>1258</v>
          </cell>
          <cell r="C258">
            <v>90</v>
          </cell>
          <cell r="D258">
            <v>103.4</v>
          </cell>
          <cell r="E258">
            <v>102</v>
          </cell>
          <cell r="F258" t="str">
            <v/>
          </cell>
          <cell r="G258" t="str">
            <v/>
          </cell>
          <cell r="H258" t="str">
            <v>03.06.20 КВД</v>
          </cell>
          <cell r="I258">
            <v>101</v>
          </cell>
        </row>
        <row r="259">
          <cell r="B259">
            <v>1260</v>
          </cell>
          <cell r="C259">
            <v>93</v>
          </cell>
          <cell r="D259">
            <v>138</v>
          </cell>
          <cell r="E259">
            <v>121.3</v>
          </cell>
          <cell r="F259">
            <v>121.3</v>
          </cell>
          <cell r="G259" t="str">
            <v/>
          </cell>
          <cell r="H259" t="str">
            <v>21.07.20 КВД</v>
          </cell>
          <cell r="I259">
            <v>120.1</v>
          </cell>
        </row>
        <row r="260">
          <cell r="B260">
            <v>1261</v>
          </cell>
          <cell r="C260">
            <v>90</v>
          </cell>
          <cell r="D260">
            <v>112</v>
          </cell>
          <cell r="E260">
            <v>111</v>
          </cell>
          <cell r="F260" t="str">
            <v/>
          </cell>
          <cell r="G260" t="str">
            <v/>
          </cell>
          <cell r="H260" t="str">
            <v xml:space="preserve"> </v>
          </cell>
          <cell r="I260">
            <v>110</v>
          </cell>
        </row>
        <row r="261">
          <cell r="B261">
            <v>1262</v>
          </cell>
          <cell r="C261">
            <v>90</v>
          </cell>
          <cell r="D261">
            <v>119</v>
          </cell>
          <cell r="E261">
            <v>118</v>
          </cell>
          <cell r="F261" t="str">
            <v/>
          </cell>
          <cell r="G261" t="str">
            <v/>
          </cell>
          <cell r="H261" t="str">
            <v xml:space="preserve"> </v>
          </cell>
          <cell r="I261">
            <v>117</v>
          </cell>
        </row>
        <row r="262">
          <cell r="B262">
            <v>1284</v>
          </cell>
          <cell r="C262">
            <v>90</v>
          </cell>
          <cell r="D262">
            <v>146</v>
          </cell>
          <cell r="E262">
            <v>138</v>
          </cell>
          <cell r="F262" t="str">
            <v/>
          </cell>
          <cell r="G262" t="str">
            <v/>
          </cell>
          <cell r="H262" t="str">
            <v xml:space="preserve"> </v>
          </cell>
          <cell r="I262">
            <v>136</v>
          </cell>
        </row>
        <row r="263">
          <cell r="B263">
            <v>1285</v>
          </cell>
          <cell r="C263">
            <v>90</v>
          </cell>
          <cell r="D263">
            <v>115</v>
          </cell>
          <cell r="E263">
            <v>107</v>
          </cell>
          <cell r="F263" t="str">
            <v/>
          </cell>
          <cell r="G263" t="str">
            <v/>
          </cell>
          <cell r="H263" t="str">
            <v xml:space="preserve"> </v>
          </cell>
          <cell r="I263">
            <v>104</v>
          </cell>
        </row>
        <row r="264">
          <cell r="B264">
            <v>1286</v>
          </cell>
          <cell r="C264">
            <v>90</v>
          </cell>
          <cell r="D264">
            <v>147</v>
          </cell>
          <cell r="E264">
            <v>141</v>
          </cell>
          <cell r="F264" t="str">
            <v/>
          </cell>
          <cell r="G264" t="str">
            <v/>
          </cell>
          <cell r="H264" t="str">
            <v xml:space="preserve"> </v>
          </cell>
          <cell r="I264">
            <v>139</v>
          </cell>
        </row>
        <row r="265">
          <cell r="B265">
            <v>1287</v>
          </cell>
          <cell r="C265">
            <v>90</v>
          </cell>
          <cell r="D265">
            <v>148</v>
          </cell>
          <cell r="E265">
            <v>149.9</v>
          </cell>
          <cell r="F265">
            <v>149.9</v>
          </cell>
          <cell r="G265" t="str">
            <v/>
          </cell>
          <cell r="H265" t="str">
            <v>14.06.20 КВД</v>
          </cell>
          <cell r="I265">
            <v>147.6</v>
          </cell>
        </row>
        <row r="266">
          <cell r="B266">
            <v>1288</v>
          </cell>
          <cell r="C266">
            <v>90</v>
          </cell>
          <cell r="D266">
            <v>132</v>
          </cell>
          <cell r="E266">
            <v>132</v>
          </cell>
          <cell r="F266" t="str">
            <v/>
          </cell>
          <cell r="G266" t="str">
            <v/>
          </cell>
          <cell r="H266" t="str">
            <v xml:space="preserve"> </v>
          </cell>
          <cell r="I266">
            <v>129</v>
          </cell>
        </row>
        <row r="267">
          <cell r="B267">
            <v>1289</v>
          </cell>
          <cell r="C267">
            <v>90</v>
          </cell>
          <cell r="D267">
            <v>148</v>
          </cell>
          <cell r="E267">
            <v>147</v>
          </cell>
          <cell r="F267" t="str">
            <v/>
          </cell>
          <cell r="G267" t="str">
            <v/>
          </cell>
          <cell r="H267" t="str">
            <v xml:space="preserve"> </v>
          </cell>
          <cell r="I267">
            <v>145</v>
          </cell>
        </row>
        <row r="268">
          <cell r="B268">
            <v>1292</v>
          </cell>
          <cell r="C268">
            <v>90</v>
          </cell>
          <cell r="D268">
            <v>146</v>
          </cell>
          <cell r="E268">
            <v>142</v>
          </cell>
          <cell r="F268" t="str">
            <v/>
          </cell>
          <cell r="G268" t="str">
            <v/>
          </cell>
          <cell r="H268" t="str">
            <v xml:space="preserve"> </v>
          </cell>
          <cell r="I268">
            <v>140</v>
          </cell>
        </row>
        <row r="269">
          <cell r="B269">
            <v>1293</v>
          </cell>
          <cell r="C269">
            <v>90</v>
          </cell>
          <cell r="D269">
            <v>119</v>
          </cell>
          <cell r="E269">
            <v>117</v>
          </cell>
          <cell r="F269" t="str">
            <v/>
          </cell>
          <cell r="G269" t="str">
            <v/>
          </cell>
          <cell r="H269" t="str">
            <v xml:space="preserve"> </v>
          </cell>
          <cell r="I269">
            <v>115</v>
          </cell>
        </row>
        <row r="270">
          <cell r="B270">
            <v>1294</v>
          </cell>
          <cell r="C270">
            <v>90</v>
          </cell>
          <cell r="D270">
            <v>91</v>
          </cell>
          <cell r="E270">
            <v>89</v>
          </cell>
          <cell r="F270" t="str">
            <v/>
          </cell>
          <cell r="G270" t="str">
            <v/>
          </cell>
          <cell r="H270" t="str">
            <v>28.11.19 КВД</v>
          </cell>
          <cell r="I270">
            <v>87</v>
          </cell>
        </row>
        <row r="271">
          <cell r="B271">
            <v>1297</v>
          </cell>
          <cell r="C271">
            <v>86</v>
          </cell>
          <cell r="D271">
            <v>102</v>
          </cell>
          <cell r="E271">
            <v>138</v>
          </cell>
          <cell r="F271" t="str">
            <v/>
          </cell>
          <cell r="G271" t="str">
            <v/>
          </cell>
          <cell r="H271" t="str">
            <v xml:space="preserve"> </v>
          </cell>
          <cell r="I271">
            <v>137</v>
          </cell>
        </row>
        <row r="272">
          <cell r="B272">
            <v>1298</v>
          </cell>
          <cell r="C272">
            <v>90</v>
          </cell>
          <cell r="D272">
            <v>105.1</v>
          </cell>
          <cell r="E272">
            <v>105.1</v>
          </cell>
          <cell r="F272" t="str">
            <v/>
          </cell>
          <cell r="G272">
            <v>105.1</v>
          </cell>
          <cell r="H272" t="str">
            <v>13.05.20 КВД</v>
          </cell>
          <cell r="I272">
            <v>102.9</v>
          </cell>
        </row>
        <row r="273">
          <cell r="B273" t="str">
            <v>12р</v>
          </cell>
          <cell r="C273">
            <v>114</v>
          </cell>
          <cell r="D273">
            <v>207</v>
          </cell>
          <cell r="E273">
            <v>207</v>
          </cell>
          <cell r="F273" t="str">
            <v/>
          </cell>
          <cell r="G273" t="str">
            <v/>
          </cell>
          <cell r="H273" t="str">
            <v xml:space="preserve"> </v>
          </cell>
          <cell r="I273">
            <v>192</v>
          </cell>
        </row>
        <row r="274">
          <cell r="B274">
            <v>1300</v>
          </cell>
          <cell r="C274">
            <v>86</v>
          </cell>
          <cell r="D274">
            <v>134</v>
          </cell>
          <cell r="E274">
            <v>135</v>
          </cell>
          <cell r="F274" t="str">
            <v/>
          </cell>
          <cell r="G274" t="str">
            <v/>
          </cell>
          <cell r="H274" t="str">
            <v xml:space="preserve"> </v>
          </cell>
          <cell r="I274">
            <v>134</v>
          </cell>
        </row>
        <row r="275">
          <cell r="B275">
            <v>1301</v>
          </cell>
          <cell r="C275">
            <v>90</v>
          </cell>
          <cell r="D275">
            <v>142</v>
          </cell>
          <cell r="E275">
            <v>167</v>
          </cell>
          <cell r="F275" t="str">
            <v/>
          </cell>
          <cell r="G275" t="str">
            <v/>
          </cell>
          <cell r="H275" t="str">
            <v xml:space="preserve"> </v>
          </cell>
          <cell r="I275">
            <v>159</v>
          </cell>
        </row>
        <row r="276">
          <cell r="B276">
            <v>1302</v>
          </cell>
          <cell r="C276">
            <v>90</v>
          </cell>
          <cell r="D276">
            <v>128</v>
          </cell>
          <cell r="E276">
            <v>128</v>
          </cell>
          <cell r="F276" t="str">
            <v/>
          </cell>
          <cell r="G276" t="str">
            <v/>
          </cell>
          <cell r="H276" t="str">
            <v xml:space="preserve"> </v>
          </cell>
          <cell r="I276">
            <v>126</v>
          </cell>
        </row>
        <row r="277">
          <cell r="B277">
            <v>1309</v>
          </cell>
          <cell r="C277">
            <v>90</v>
          </cell>
          <cell r="D277">
            <v>155</v>
          </cell>
          <cell r="E277">
            <v>154</v>
          </cell>
          <cell r="F277" t="str">
            <v/>
          </cell>
          <cell r="G277" t="str">
            <v/>
          </cell>
          <cell r="H277" t="str">
            <v xml:space="preserve"> </v>
          </cell>
          <cell r="I277">
            <v>152</v>
          </cell>
        </row>
        <row r="278">
          <cell r="B278">
            <v>1313</v>
          </cell>
          <cell r="C278">
            <v>90</v>
          </cell>
          <cell r="D278">
            <v>128</v>
          </cell>
          <cell r="E278">
            <v>127</v>
          </cell>
          <cell r="F278" t="str">
            <v/>
          </cell>
          <cell r="G278" t="str">
            <v/>
          </cell>
          <cell r="H278" t="str">
            <v xml:space="preserve"> </v>
          </cell>
          <cell r="I278">
            <v>126</v>
          </cell>
        </row>
        <row r="279">
          <cell r="B279" t="str">
            <v>1314-1</v>
          </cell>
          <cell r="C279">
            <v>84</v>
          </cell>
          <cell r="D279">
            <v>152.5</v>
          </cell>
          <cell r="E279">
            <v>152.5</v>
          </cell>
          <cell r="F279" t="str">
            <v/>
          </cell>
          <cell r="G279">
            <v>152.5</v>
          </cell>
          <cell r="H279" t="str">
            <v>01.05.20 КВД</v>
          </cell>
          <cell r="I279">
            <v>147.80000000000001</v>
          </cell>
        </row>
        <row r="280">
          <cell r="B280">
            <v>1317</v>
          </cell>
          <cell r="C280">
            <v>90</v>
          </cell>
          <cell r="D280">
            <v>113.1</v>
          </cell>
          <cell r="E280">
            <v>113.1</v>
          </cell>
          <cell r="F280" t="str">
            <v/>
          </cell>
          <cell r="G280">
            <v>113.1</v>
          </cell>
          <cell r="H280" t="str">
            <v>11.05.20 КВД</v>
          </cell>
          <cell r="I280">
            <v>111.6</v>
          </cell>
        </row>
        <row r="281">
          <cell r="B281">
            <v>1318</v>
          </cell>
          <cell r="C281">
            <v>90</v>
          </cell>
          <cell r="D281">
            <v>174</v>
          </cell>
          <cell r="E281">
            <v>148</v>
          </cell>
          <cell r="F281" t="str">
            <v/>
          </cell>
          <cell r="G281" t="str">
            <v/>
          </cell>
          <cell r="H281" t="str">
            <v xml:space="preserve"> </v>
          </cell>
          <cell r="I281">
            <v>147</v>
          </cell>
        </row>
        <row r="282">
          <cell r="B282">
            <v>1319</v>
          </cell>
          <cell r="C282">
            <v>90</v>
          </cell>
          <cell r="D282">
            <v>173</v>
          </cell>
          <cell r="E282">
            <v>146</v>
          </cell>
          <cell r="F282" t="str">
            <v/>
          </cell>
          <cell r="G282" t="str">
            <v/>
          </cell>
          <cell r="H282" t="str">
            <v>11.04.20 Рпл</v>
          </cell>
          <cell r="I282">
            <v>143</v>
          </cell>
        </row>
        <row r="283">
          <cell r="B283">
            <v>1321</v>
          </cell>
          <cell r="C283">
            <v>90</v>
          </cell>
          <cell r="D283">
            <v>105</v>
          </cell>
          <cell r="E283">
            <v>105</v>
          </cell>
          <cell r="F283" t="str">
            <v/>
          </cell>
          <cell r="G283" t="str">
            <v/>
          </cell>
          <cell r="H283" t="str">
            <v xml:space="preserve"> </v>
          </cell>
          <cell r="I283">
            <v>103</v>
          </cell>
        </row>
        <row r="284">
          <cell r="B284">
            <v>1322</v>
          </cell>
          <cell r="C284">
            <v>90</v>
          </cell>
          <cell r="D284">
            <v>155</v>
          </cell>
          <cell r="E284">
            <v>152</v>
          </cell>
          <cell r="F284" t="str">
            <v/>
          </cell>
          <cell r="G284" t="str">
            <v/>
          </cell>
          <cell r="H284" t="str">
            <v xml:space="preserve"> </v>
          </cell>
          <cell r="I284">
            <v>151</v>
          </cell>
        </row>
        <row r="285">
          <cell r="B285">
            <v>1323</v>
          </cell>
          <cell r="C285">
            <v>90</v>
          </cell>
          <cell r="D285">
            <v>111</v>
          </cell>
          <cell r="E285">
            <v>131</v>
          </cell>
          <cell r="F285" t="str">
            <v/>
          </cell>
          <cell r="G285" t="str">
            <v/>
          </cell>
          <cell r="H285" t="str">
            <v xml:space="preserve"> </v>
          </cell>
          <cell r="I285">
            <v>128</v>
          </cell>
        </row>
        <row r="286">
          <cell r="B286">
            <v>1325</v>
          </cell>
          <cell r="C286">
            <v>90</v>
          </cell>
          <cell r="D286">
            <v>161</v>
          </cell>
          <cell r="E286">
            <v>159</v>
          </cell>
          <cell r="F286" t="str">
            <v/>
          </cell>
          <cell r="G286" t="str">
            <v/>
          </cell>
          <cell r="H286" t="str">
            <v xml:space="preserve"> </v>
          </cell>
          <cell r="I286">
            <v>146</v>
          </cell>
        </row>
        <row r="287">
          <cell r="B287">
            <v>1326</v>
          </cell>
          <cell r="C287">
            <v>90</v>
          </cell>
          <cell r="D287">
            <v>141</v>
          </cell>
          <cell r="E287">
            <v>139</v>
          </cell>
          <cell r="F287" t="str">
            <v/>
          </cell>
          <cell r="G287" t="str">
            <v/>
          </cell>
          <cell r="H287" t="str">
            <v xml:space="preserve"> </v>
          </cell>
          <cell r="I287">
            <v>135</v>
          </cell>
        </row>
        <row r="288">
          <cell r="B288">
            <v>1327</v>
          </cell>
          <cell r="C288">
            <v>90</v>
          </cell>
          <cell r="D288">
            <v>125</v>
          </cell>
          <cell r="E288">
            <v>123</v>
          </cell>
          <cell r="F288" t="str">
            <v/>
          </cell>
          <cell r="G288" t="str">
            <v/>
          </cell>
          <cell r="H288" t="str">
            <v xml:space="preserve"> </v>
          </cell>
          <cell r="I288">
            <v>120</v>
          </cell>
        </row>
        <row r="289">
          <cell r="B289">
            <v>1328</v>
          </cell>
          <cell r="C289">
            <v>92</v>
          </cell>
          <cell r="D289">
            <v>207</v>
          </cell>
          <cell r="E289">
            <v>188.5</v>
          </cell>
          <cell r="F289">
            <v>188.5</v>
          </cell>
          <cell r="G289" t="str">
            <v/>
          </cell>
          <cell r="H289" t="str">
            <v>03.09.20 Рпл</v>
          </cell>
          <cell r="I289">
            <v>185.8</v>
          </cell>
        </row>
        <row r="290">
          <cell r="B290">
            <v>1329</v>
          </cell>
          <cell r="C290">
            <v>90</v>
          </cell>
          <cell r="D290">
            <v>145</v>
          </cell>
          <cell r="E290">
            <v>142</v>
          </cell>
          <cell r="F290" t="str">
            <v/>
          </cell>
          <cell r="G290" t="str">
            <v/>
          </cell>
          <cell r="H290" t="str">
            <v xml:space="preserve"> </v>
          </cell>
          <cell r="I290">
            <v>139</v>
          </cell>
        </row>
        <row r="291">
          <cell r="B291" t="str">
            <v>13-2</v>
          </cell>
          <cell r="C291">
            <v>104</v>
          </cell>
          <cell r="D291">
            <v>193</v>
          </cell>
          <cell r="E291">
            <v>192</v>
          </cell>
          <cell r="F291" t="str">
            <v/>
          </cell>
          <cell r="G291" t="str">
            <v/>
          </cell>
          <cell r="H291" t="str">
            <v xml:space="preserve"> </v>
          </cell>
          <cell r="I291">
            <v>0</v>
          </cell>
        </row>
        <row r="292">
          <cell r="B292">
            <v>1330</v>
          </cell>
          <cell r="C292">
            <v>84</v>
          </cell>
          <cell r="D292">
            <v>99</v>
          </cell>
          <cell r="E292">
            <v>96</v>
          </cell>
          <cell r="F292" t="str">
            <v/>
          </cell>
          <cell r="G292" t="str">
            <v/>
          </cell>
          <cell r="H292" t="str">
            <v xml:space="preserve"> </v>
          </cell>
          <cell r="I292">
            <v>95</v>
          </cell>
        </row>
        <row r="293">
          <cell r="B293">
            <v>1331</v>
          </cell>
          <cell r="C293">
            <v>84</v>
          </cell>
          <cell r="D293">
            <v>88</v>
          </cell>
          <cell r="E293">
            <v>93</v>
          </cell>
          <cell r="F293" t="str">
            <v/>
          </cell>
          <cell r="G293" t="str">
            <v/>
          </cell>
          <cell r="H293" t="str">
            <v>16.04.20 ВНР</v>
          </cell>
          <cell r="I293">
            <v>91</v>
          </cell>
        </row>
        <row r="294">
          <cell r="B294">
            <v>1332</v>
          </cell>
          <cell r="C294">
            <v>90</v>
          </cell>
          <cell r="D294">
            <v>129</v>
          </cell>
          <cell r="E294">
            <v>128</v>
          </cell>
          <cell r="F294" t="str">
            <v/>
          </cell>
          <cell r="G294" t="str">
            <v/>
          </cell>
          <cell r="H294" t="str">
            <v xml:space="preserve"> </v>
          </cell>
          <cell r="I294">
            <v>126</v>
          </cell>
        </row>
        <row r="295">
          <cell r="B295">
            <v>1333</v>
          </cell>
          <cell r="C295">
            <v>39</v>
          </cell>
          <cell r="D295">
            <v>0</v>
          </cell>
          <cell r="E295">
            <v>175.1</v>
          </cell>
          <cell r="F295">
            <v>175.1</v>
          </cell>
          <cell r="G295" t="str">
            <v/>
          </cell>
          <cell r="H295" t="str">
            <v>26.09.20 Рпл</v>
          </cell>
          <cell r="I295">
            <v>165.6</v>
          </cell>
        </row>
        <row r="296">
          <cell r="B296">
            <v>1337</v>
          </cell>
          <cell r="C296">
            <v>94</v>
          </cell>
          <cell r="D296">
            <v>164</v>
          </cell>
          <cell r="E296">
            <v>151</v>
          </cell>
          <cell r="F296" t="str">
            <v/>
          </cell>
          <cell r="G296" t="str">
            <v/>
          </cell>
          <cell r="H296" t="str">
            <v xml:space="preserve"> </v>
          </cell>
          <cell r="I296">
            <v>151</v>
          </cell>
        </row>
        <row r="297">
          <cell r="B297">
            <v>1338</v>
          </cell>
          <cell r="C297">
            <v>72</v>
          </cell>
          <cell r="D297">
            <v>118.1</v>
          </cell>
          <cell r="E297">
            <v>116</v>
          </cell>
          <cell r="F297" t="str">
            <v/>
          </cell>
          <cell r="G297" t="str">
            <v/>
          </cell>
          <cell r="H297" t="str">
            <v>03.06.20 КВД</v>
          </cell>
          <cell r="I297">
            <v>114</v>
          </cell>
        </row>
        <row r="298">
          <cell r="B298" t="str">
            <v>13-3</v>
          </cell>
          <cell r="C298">
            <v>115</v>
          </cell>
          <cell r="D298">
            <v>179.8</v>
          </cell>
          <cell r="E298">
            <v>179.8</v>
          </cell>
          <cell r="F298" t="str">
            <v/>
          </cell>
          <cell r="G298">
            <v>179.8</v>
          </cell>
          <cell r="H298" t="str">
            <v>17.04.20 Рпл</v>
          </cell>
          <cell r="I298">
            <v>172</v>
          </cell>
        </row>
        <row r="299">
          <cell r="B299">
            <v>1346</v>
          </cell>
          <cell r="C299">
            <v>75</v>
          </cell>
          <cell r="D299">
            <v>145</v>
          </cell>
          <cell r="E299">
            <v>143</v>
          </cell>
          <cell r="F299" t="str">
            <v/>
          </cell>
          <cell r="G299" t="str">
            <v/>
          </cell>
          <cell r="H299" t="str">
            <v xml:space="preserve"> </v>
          </cell>
          <cell r="I299">
            <v>141</v>
          </cell>
        </row>
        <row r="300">
          <cell r="B300">
            <v>1349</v>
          </cell>
          <cell r="C300">
            <v>84</v>
          </cell>
          <cell r="D300">
            <v>128</v>
          </cell>
          <cell r="E300">
            <v>118</v>
          </cell>
          <cell r="F300" t="str">
            <v/>
          </cell>
          <cell r="G300" t="str">
            <v/>
          </cell>
          <cell r="H300" t="str">
            <v xml:space="preserve"> </v>
          </cell>
          <cell r="I300">
            <v>116</v>
          </cell>
        </row>
        <row r="301">
          <cell r="B301">
            <v>1350</v>
          </cell>
          <cell r="C301">
            <v>90</v>
          </cell>
          <cell r="D301">
            <v>131</v>
          </cell>
          <cell r="E301">
            <v>126</v>
          </cell>
          <cell r="F301" t="str">
            <v/>
          </cell>
          <cell r="G301" t="str">
            <v/>
          </cell>
          <cell r="H301" t="str">
            <v xml:space="preserve"> </v>
          </cell>
          <cell r="I301">
            <v>125</v>
          </cell>
        </row>
        <row r="302">
          <cell r="B302">
            <v>1351</v>
          </cell>
          <cell r="C302">
            <v>90</v>
          </cell>
          <cell r="D302">
            <v>117</v>
          </cell>
          <cell r="E302">
            <v>116</v>
          </cell>
          <cell r="F302" t="str">
            <v/>
          </cell>
          <cell r="G302" t="str">
            <v/>
          </cell>
          <cell r="H302" t="str">
            <v xml:space="preserve"> </v>
          </cell>
          <cell r="I302">
            <v>114</v>
          </cell>
        </row>
        <row r="303">
          <cell r="B303">
            <v>1352</v>
          </cell>
          <cell r="C303">
            <v>90</v>
          </cell>
          <cell r="D303">
            <v>185</v>
          </cell>
          <cell r="E303">
            <v>157</v>
          </cell>
          <cell r="F303" t="str">
            <v/>
          </cell>
          <cell r="G303" t="str">
            <v/>
          </cell>
          <cell r="H303" t="str">
            <v xml:space="preserve"> </v>
          </cell>
          <cell r="I303">
            <v>156</v>
          </cell>
        </row>
        <row r="304">
          <cell r="B304">
            <v>1353</v>
          </cell>
          <cell r="C304">
            <v>93</v>
          </cell>
          <cell r="D304">
            <v>141</v>
          </cell>
          <cell r="E304">
            <v>141</v>
          </cell>
          <cell r="F304" t="str">
            <v/>
          </cell>
          <cell r="G304" t="str">
            <v/>
          </cell>
          <cell r="H304" t="str">
            <v>14.12.19 Рпл</v>
          </cell>
          <cell r="I304">
            <v>138</v>
          </cell>
        </row>
        <row r="305">
          <cell r="B305">
            <v>1354</v>
          </cell>
          <cell r="C305">
            <v>90</v>
          </cell>
          <cell r="D305">
            <v>91</v>
          </cell>
          <cell r="E305">
            <v>89</v>
          </cell>
          <cell r="F305" t="str">
            <v/>
          </cell>
          <cell r="G305" t="str">
            <v/>
          </cell>
          <cell r="H305" t="str">
            <v xml:space="preserve"> </v>
          </cell>
          <cell r="I305">
            <v>87</v>
          </cell>
        </row>
        <row r="306">
          <cell r="B306">
            <v>1355</v>
          </cell>
          <cell r="C306">
            <v>203</v>
          </cell>
          <cell r="D306">
            <v>149</v>
          </cell>
          <cell r="E306">
            <v>139.4</v>
          </cell>
          <cell r="F306">
            <v>139.4</v>
          </cell>
          <cell r="G306" t="str">
            <v/>
          </cell>
          <cell r="H306" t="str">
            <v>23.09.20 Рпл</v>
          </cell>
          <cell r="I306">
            <v>125.5</v>
          </cell>
        </row>
        <row r="307">
          <cell r="B307">
            <v>1356</v>
          </cell>
          <cell r="C307">
            <v>90</v>
          </cell>
          <cell r="D307">
            <v>98.1</v>
          </cell>
          <cell r="E307">
            <v>126</v>
          </cell>
          <cell r="F307" t="str">
            <v/>
          </cell>
          <cell r="G307" t="str">
            <v/>
          </cell>
          <cell r="H307" t="str">
            <v>14.05.20 КВД</v>
          </cell>
          <cell r="I307">
            <v>124</v>
          </cell>
        </row>
        <row r="308">
          <cell r="B308">
            <v>1358</v>
          </cell>
          <cell r="C308">
            <v>90</v>
          </cell>
          <cell r="D308">
            <v>129</v>
          </cell>
          <cell r="E308">
            <v>128</v>
          </cell>
          <cell r="F308" t="str">
            <v/>
          </cell>
          <cell r="G308" t="str">
            <v/>
          </cell>
          <cell r="H308" t="str">
            <v xml:space="preserve"> </v>
          </cell>
          <cell r="I308">
            <v>127</v>
          </cell>
        </row>
        <row r="309">
          <cell r="B309">
            <v>1359</v>
          </cell>
          <cell r="C309">
            <v>90</v>
          </cell>
          <cell r="D309">
            <v>126</v>
          </cell>
          <cell r="E309">
            <v>122</v>
          </cell>
          <cell r="F309" t="str">
            <v/>
          </cell>
          <cell r="G309" t="str">
            <v/>
          </cell>
          <cell r="H309" t="str">
            <v xml:space="preserve"> </v>
          </cell>
          <cell r="I309">
            <v>121</v>
          </cell>
        </row>
        <row r="310">
          <cell r="B310">
            <v>1361</v>
          </cell>
          <cell r="C310">
            <v>92</v>
          </cell>
          <cell r="D310">
            <v>121</v>
          </cell>
          <cell r="E310">
            <v>124</v>
          </cell>
          <cell r="F310" t="str">
            <v/>
          </cell>
          <cell r="G310" t="str">
            <v/>
          </cell>
          <cell r="H310" t="str">
            <v xml:space="preserve"> </v>
          </cell>
          <cell r="I310">
            <v>117</v>
          </cell>
        </row>
        <row r="311">
          <cell r="B311">
            <v>1362</v>
          </cell>
          <cell r="C311">
            <v>90</v>
          </cell>
          <cell r="D311">
            <v>133</v>
          </cell>
          <cell r="E311">
            <v>128</v>
          </cell>
          <cell r="F311" t="str">
            <v/>
          </cell>
          <cell r="G311" t="str">
            <v/>
          </cell>
          <cell r="H311" t="str">
            <v xml:space="preserve"> </v>
          </cell>
          <cell r="I311">
            <v>126</v>
          </cell>
        </row>
        <row r="312">
          <cell r="B312">
            <v>1363</v>
          </cell>
          <cell r="C312">
            <v>90</v>
          </cell>
          <cell r="D312">
            <v>194</v>
          </cell>
          <cell r="E312">
            <v>167</v>
          </cell>
          <cell r="F312" t="str">
            <v/>
          </cell>
          <cell r="G312" t="str">
            <v/>
          </cell>
          <cell r="H312" t="str">
            <v xml:space="preserve"> </v>
          </cell>
          <cell r="I312">
            <v>162</v>
          </cell>
        </row>
        <row r="313">
          <cell r="B313">
            <v>1365</v>
          </cell>
          <cell r="C313">
            <v>90</v>
          </cell>
          <cell r="D313">
            <v>135</v>
          </cell>
          <cell r="E313">
            <v>134</v>
          </cell>
          <cell r="F313" t="str">
            <v/>
          </cell>
          <cell r="G313" t="str">
            <v/>
          </cell>
          <cell r="H313" t="str">
            <v xml:space="preserve"> </v>
          </cell>
          <cell r="I313">
            <v>132</v>
          </cell>
        </row>
        <row r="314">
          <cell r="B314">
            <v>1366</v>
          </cell>
          <cell r="C314">
            <v>72</v>
          </cell>
          <cell r="D314">
            <v>137</v>
          </cell>
          <cell r="E314">
            <v>136</v>
          </cell>
          <cell r="F314" t="str">
            <v/>
          </cell>
          <cell r="G314" t="str">
            <v/>
          </cell>
          <cell r="H314" t="str">
            <v xml:space="preserve"> </v>
          </cell>
          <cell r="I314">
            <v>135</v>
          </cell>
        </row>
        <row r="315">
          <cell r="B315">
            <v>1367</v>
          </cell>
          <cell r="C315">
            <v>84</v>
          </cell>
          <cell r="D315">
            <v>154</v>
          </cell>
          <cell r="E315">
            <v>148</v>
          </cell>
          <cell r="F315" t="str">
            <v/>
          </cell>
          <cell r="G315" t="str">
            <v/>
          </cell>
          <cell r="H315" t="str">
            <v xml:space="preserve"> </v>
          </cell>
          <cell r="I315">
            <v>144</v>
          </cell>
        </row>
        <row r="316">
          <cell r="B316">
            <v>1368</v>
          </cell>
          <cell r="C316">
            <v>84</v>
          </cell>
          <cell r="D316">
            <v>176</v>
          </cell>
          <cell r="E316">
            <v>177</v>
          </cell>
          <cell r="F316" t="str">
            <v/>
          </cell>
          <cell r="G316" t="str">
            <v/>
          </cell>
          <cell r="H316" t="str">
            <v xml:space="preserve"> </v>
          </cell>
          <cell r="I316">
            <v>175</v>
          </cell>
        </row>
        <row r="317">
          <cell r="B317">
            <v>1369</v>
          </cell>
          <cell r="C317">
            <v>90</v>
          </cell>
          <cell r="D317">
            <v>167</v>
          </cell>
          <cell r="E317">
            <v>147</v>
          </cell>
          <cell r="F317" t="str">
            <v/>
          </cell>
          <cell r="G317" t="str">
            <v/>
          </cell>
          <cell r="H317" t="str">
            <v xml:space="preserve"> </v>
          </cell>
          <cell r="I317">
            <v>146</v>
          </cell>
        </row>
        <row r="318">
          <cell r="B318">
            <v>1370</v>
          </cell>
          <cell r="C318">
            <v>85</v>
          </cell>
          <cell r="D318">
            <v>174</v>
          </cell>
          <cell r="E318">
            <v>168</v>
          </cell>
          <cell r="F318" t="str">
            <v/>
          </cell>
          <cell r="G318" t="str">
            <v/>
          </cell>
          <cell r="H318" t="str">
            <v xml:space="preserve"> </v>
          </cell>
          <cell r="I318">
            <v>164</v>
          </cell>
        </row>
        <row r="319">
          <cell r="B319">
            <v>1371</v>
          </cell>
          <cell r="C319">
            <v>90</v>
          </cell>
          <cell r="D319">
            <v>207</v>
          </cell>
          <cell r="E319">
            <v>139</v>
          </cell>
          <cell r="F319" t="str">
            <v/>
          </cell>
          <cell r="G319" t="str">
            <v/>
          </cell>
          <cell r="H319" t="str">
            <v xml:space="preserve"> </v>
          </cell>
          <cell r="I319">
            <v>137</v>
          </cell>
        </row>
        <row r="320">
          <cell r="B320">
            <v>1372</v>
          </cell>
          <cell r="C320">
            <v>90</v>
          </cell>
          <cell r="D320">
            <v>122</v>
          </cell>
          <cell r="E320">
            <v>121</v>
          </cell>
          <cell r="F320" t="str">
            <v/>
          </cell>
          <cell r="G320" t="str">
            <v/>
          </cell>
          <cell r="H320" t="str">
            <v>17.03.20 КВД</v>
          </cell>
          <cell r="I320">
            <v>120</v>
          </cell>
        </row>
        <row r="321">
          <cell r="B321">
            <v>1374</v>
          </cell>
          <cell r="C321">
            <v>90</v>
          </cell>
          <cell r="D321">
            <v>107.1</v>
          </cell>
          <cell r="E321">
            <v>107.1</v>
          </cell>
          <cell r="F321" t="str">
            <v/>
          </cell>
          <cell r="G321">
            <v>107.1</v>
          </cell>
          <cell r="H321" t="str">
            <v>01.05.20 КВД</v>
          </cell>
          <cell r="I321">
            <v>105.2</v>
          </cell>
        </row>
        <row r="322">
          <cell r="B322">
            <v>1377</v>
          </cell>
          <cell r="C322">
            <v>90</v>
          </cell>
          <cell r="D322">
            <v>123</v>
          </cell>
          <cell r="E322">
            <v>121</v>
          </cell>
          <cell r="F322" t="str">
            <v/>
          </cell>
          <cell r="G322" t="str">
            <v/>
          </cell>
          <cell r="H322" t="str">
            <v xml:space="preserve"> </v>
          </cell>
          <cell r="I322">
            <v>119</v>
          </cell>
        </row>
        <row r="323">
          <cell r="B323">
            <v>1378</v>
          </cell>
          <cell r="C323">
            <v>92</v>
          </cell>
          <cell r="D323">
            <v>94</v>
          </cell>
          <cell r="E323">
            <v>163</v>
          </cell>
          <cell r="F323" t="str">
            <v/>
          </cell>
          <cell r="G323" t="str">
            <v/>
          </cell>
          <cell r="H323" t="str">
            <v xml:space="preserve"> </v>
          </cell>
          <cell r="I323">
            <v>161</v>
          </cell>
        </row>
        <row r="324">
          <cell r="B324">
            <v>1379</v>
          </cell>
          <cell r="C324">
            <v>90</v>
          </cell>
          <cell r="D324">
            <v>109</v>
          </cell>
          <cell r="E324">
            <v>106</v>
          </cell>
          <cell r="F324" t="str">
            <v/>
          </cell>
          <cell r="G324" t="str">
            <v/>
          </cell>
          <cell r="H324" t="str">
            <v xml:space="preserve"> </v>
          </cell>
          <cell r="I324">
            <v>105</v>
          </cell>
        </row>
        <row r="325">
          <cell r="B325">
            <v>1383</v>
          </cell>
          <cell r="C325">
            <v>90</v>
          </cell>
          <cell r="D325">
            <v>89.7</v>
          </cell>
          <cell r="E325">
            <v>89.7</v>
          </cell>
          <cell r="F325" t="str">
            <v/>
          </cell>
          <cell r="G325">
            <v>89.7</v>
          </cell>
          <cell r="H325" t="str">
            <v>27.05.20 КВД</v>
          </cell>
          <cell r="I325">
            <v>87.4</v>
          </cell>
        </row>
        <row r="326">
          <cell r="B326">
            <v>1385</v>
          </cell>
          <cell r="C326">
            <v>92</v>
          </cell>
          <cell r="D326">
            <v>145.69999999999999</v>
          </cell>
          <cell r="E326">
            <v>139.4</v>
          </cell>
          <cell r="F326">
            <v>139.4</v>
          </cell>
          <cell r="G326" t="str">
            <v/>
          </cell>
          <cell r="H326" t="str">
            <v>05.08.20 Рпл</v>
          </cell>
          <cell r="I326">
            <v>132.6</v>
          </cell>
        </row>
        <row r="327">
          <cell r="B327">
            <v>1387</v>
          </cell>
          <cell r="C327">
            <v>39</v>
          </cell>
          <cell r="D327">
            <v>207</v>
          </cell>
          <cell r="E327">
            <v>207</v>
          </cell>
          <cell r="F327" t="str">
            <v/>
          </cell>
          <cell r="G327" t="str">
            <v/>
          </cell>
          <cell r="H327" t="str">
            <v>10.09.20 Рпл</v>
          </cell>
          <cell r="I327">
            <v>203</v>
          </cell>
        </row>
        <row r="328">
          <cell r="B328">
            <v>1388</v>
          </cell>
          <cell r="C328">
            <v>90</v>
          </cell>
          <cell r="D328">
            <v>113</v>
          </cell>
          <cell r="E328">
            <v>112</v>
          </cell>
          <cell r="F328" t="str">
            <v/>
          </cell>
          <cell r="G328" t="str">
            <v/>
          </cell>
          <cell r="H328" t="str">
            <v xml:space="preserve"> </v>
          </cell>
          <cell r="I328">
            <v>111</v>
          </cell>
        </row>
        <row r="329">
          <cell r="B329">
            <v>1391</v>
          </cell>
          <cell r="C329">
            <v>39</v>
          </cell>
          <cell r="D329">
            <v>207</v>
          </cell>
          <cell r="E329">
            <v>207</v>
          </cell>
          <cell r="F329" t="str">
            <v/>
          </cell>
          <cell r="G329" t="str">
            <v/>
          </cell>
          <cell r="H329" t="str">
            <v/>
          </cell>
          <cell r="I329">
            <v>205</v>
          </cell>
        </row>
        <row r="330">
          <cell r="B330">
            <v>1392</v>
          </cell>
          <cell r="C330">
            <v>90</v>
          </cell>
          <cell r="D330">
            <v>109</v>
          </cell>
          <cell r="E330">
            <v>106</v>
          </cell>
          <cell r="F330" t="str">
            <v/>
          </cell>
          <cell r="G330" t="str">
            <v/>
          </cell>
          <cell r="H330" t="str">
            <v xml:space="preserve"> </v>
          </cell>
          <cell r="I330">
            <v>105</v>
          </cell>
        </row>
        <row r="331">
          <cell r="B331">
            <v>1393</v>
          </cell>
          <cell r="C331">
            <v>90</v>
          </cell>
          <cell r="D331">
            <v>127</v>
          </cell>
          <cell r="E331">
            <v>126</v>
          </cell>
          <cell r="F331" t="str">
            <v/>
          </cell>
          <cell r="G331" t="str">
            <v/>
          </cell>
          <cell r="H331" t="str">
            <v xml:space="preserve"> </v>
          </cell>
          <cell r="I331">
            <v>125</v>
          </cell>
        </row>
        <row r="332">
          <cell r="B332">
            <v>1394</v>
          </cell>
          <cell r="C332">
            <v>92</v>
          </cell>
          <cell r="D332">
            <v>101</v>
          </cell>
          <cell r="E332">
            <v>103</v>
          </cell>
          <cell r="F332" t="str">
            <v/>
          </cell>
          <cell r="G332" t="str">
            <v/>
          </cell>
          <cell r="H332" t="str">
            <v xml:space="preserve"> </v>
          </cell>
          <cell r="I332">
            <v>100</v>
          </cell>
        </row>
        <row r="333">
          <cell r="B333" t="str">
            <v>1395-1</v>
          </cell>
          <cell r="C333">
            <v>200</v>
          </cell>
          <cell r="D333">
            <v>139.19999999999999</v>
          </cell>
          <cell r="E333">
            <v>133.1</v>
          </cell>
          <cell r="F333" t="str">
            <v/>
          </cell>
          <cell r="G333" t="str">
            <v/>
          </cell>
          <cell r="H333" t="str">
            <v xml:space="preserve"> </v>
          </cell>
          <cell r="I333">
            <v>132</v>
          </cell>
        </row>
        <row r="334">
          <cell r="B334">
            <v>1397</v>
          </cell>
          <cell r="C334">
            <v>90</v>
          </cell>
          <cell r="D334">
            <v>137</v>
          </cell>
          <cell r="E334">
            <v>133</v>
          </cell>
          <cell r="F334" t="str">
            <v/>
          </cell>
          <cell r="G334" t="str">
            <v/>
          </cell>
          <cell r="H334" t="str">
            <v xml:space="preserve"> </v>
          </cell>
          <cell r="I334">
            <v>133</v>
          </cell>
        </row>
        <row r="335">
          <cell r="B335">
            <v>1399</v>
          </cell>
          <cell r="C335">
            <v>39</v>
          </cell>
          <cell r="D335">
            <v>207</v>
          </cell>
          <cell r="E335">
            <v>207</v>
          </cell>
          <cell r="F335" t="str">
            <v/>
          </cell>
          <cell r="G335" t="str">
            <v/>
          </cell>
          <cell r="H335" t="str">
            <v>31.07.20 Рпл</v>
          </cell>
          <cell r="I335">
            <v>201</v>
          </cell>
        </row>
        <row r="336">
          <cell r="B336">
            <v>1400</v>
          </cell>
          <cell r="C336">
            <v>90</v>
          </cell>
          <cell r="D336">
            <v>112</v>
          </cell>
          <cell r="E336">
            <v>111</v>
          </cell>
          <cell r="F336" t="str">
            <v/>
          </cell>
          <cell r="G336" t="str">
            <v/>
          </cell>
          <cell r="H336" t="str">
            <v xml:space="preserve"> </v>
          </cell>
          <cell r="I336">
            <v>110</v>
          </cell>
        </row>
        <row r="337">
          <cell r="B337">
            <v>1401</v>
          </cell>
          <cell r="C337">
            <v>90</v>
          </cell>
          <cell r="D337">
            <v>114</v>
          </cell>
          <cell r="E337">
            <v>114</v>
          </cell>
          <cell r="F337" t="str">
            <v/>
          </cell>
          <cell r="G337" t="str">
            <v/>
          </cell>
          <cell r="H337" t="str">
            <v xml:space="preserve"> </v>
          </cell>
          <cell r="I337">
            <v>112</v>
          </cell>
        </row>
        <row r="338">
          <cell r="B338">
            <v>1402</v>
          </cell>
          <cell r="C338">
            <v>90</v>
          </cell>
          <cell r="D338">
            <v>109</v>
          </cell>
          <cell r="E338">
            <v>106</v>
          </cell>
          <cell r="F338" t="str">
            <v/>
          </cell>
          <cell r="G338" t="str">
            <v/>
          </cell>
          <cell r="H338" t="str">
            <v>29.12.19 КВД</v>
          </cell>
          <cell r="I338">
            <v>105</v>
          </cell>
        </row>
        <row r="339">
          <cell r="B339">
            <v>1404</v>
          </cell>
          <cell r="C339">
            <v>90</v>
          </cell>
          <cell r="D339">
            <v>92.8</v>
          </cell>
          <cell r="E339">
            <v>137</v>
          </cell>
          <cell r="F339" t="str">
            <v/>
          </cell>
          <cell r="G339" t="str">
            <v/>
          </cell>
          <cell r="H339" t="str">
            <v>15.03.20 КВД</v>
          </cell>
          <cell r="I339">
            <v>134</v>
          </cell>
        </row>
        <row r="340">
          <cell r="B340">
            <v>1405</v>
          </cell>
          <cell r="C340">
            <v>90</v>
          </cell>
          <cell r="D340">
            <v>114</v>
          </cell>
          <cell r="E340">
            <v>110.1</v>
          </cell>
          <cell r="F340">
            <v>110.1</v>
          </cell>
          <cell r="G340" t="str">
            <v/>
          </cell>
          <cell r="H340" t="str">
            <v>07.09.20 КВД</v>
          </cell>
          <cell r="I340">
            <v>109.2</v>
          </cell>
        </row>
        <row r="341">
          <cell r="B341">
            <v>1407</v>
          </cell>
          <cell r="C341">
            <v>93</v>
          </cell>
          <cell r="D341">
            <v>162</v>
          </cell>
          <cell r="E341">
            <v>162</v>
          </cell>
          <cell r="F341" t="str">
            <v/>
          </cell>
          <cell r="G341" t="str">
            <v/>
          </cell>
          <cell r="H341" t="str">
            <v xml:space="preserve"> </v>
          </cell>
          <cell r="I341">
            <v>161</v>
          </cell>
        </row>
        <row r="342">
          <cell r="B342">
            <v>1408</v>
          </cell>
          <cell r="C342">
            <v>39</v>
          </cell>
          <cell r="D342">
            <v>207</v>
          </cell>
          <cell r="E342">
            <v>207</v>
          </cell>
          <cell r="F342" t="str">
            <v/>
          </cell>
          <cell r="G342" t="str">
            <v/>
          </cell>
          <cell r="H342" t="str">
            <v xml:space="preserve"> </v>
          </cell>
          <cell r="I342">
            <v>202</v>
          </cell>
        </row>
        <row r="343">
          <cell r="B343">
            <v>1409</v>
          </cell>
          <cell r="C343">
            <v>90</v>
          </cell>
          <cell r="D343">
            <v>125</v>
          </cell>
          <cell r="E343">
            <v>123</v>
          </cell>
          <cell r="F343" t="str">
            <v/>
          </cell>
          <cell r="G343" t="str">
            <v/>
          </cell>
          <cell r="H343" t="str">
            <v xml:space="preserve"> </v>
          </cell>
          <cell r="I343">
            <v>121</v>
          </cell>
        </row>
        <row r="344">
          <cell r="B344">
            <v>1410</v>
          </cell>
          <cell r="C344">
            <v>86</v>
          </cell>
          <cell r="D344">
            <v>182</v>
          </cell>
          <cell r="E344">
            <v>172</v>
          </cell>
          <cell r="F344" t="str">
            <v/>
          </cell>
          <cell r="G344" t="str">
            <v/>
          </cell>
          <cell r="H344" t="str">
            <v xml:space="preserve"> </v>
          </cell>
          <cell r="I344">
            <v>160</v>
          </cell>
        </row>
        <row r="345">
          <cell r="B345">
            <v>1412</v>
          </cell>
          <cell r="C345">
            <v>90</v>
          </cell>
          <cell r="D345">
            <v>207</v>
          </cell>
          <cell r="E345">
            <v>147</v>
          </cell>
          <cell r="F345" t="str">
            <v/>
          </cell>
          <cell r="G345" t="str">
            <v/>
          </cell>
          <cell r="H345" t="str">
            <v xml:space="preserve"> </v>
          </cell>
          <cell r="I345">
            <v>146</v>
          </cell>
        </row>
        <row r="346">
          <cell r="B346">
            <v>1413</v>
          </cell>
          <cell r="C346">
            <v>90</v>
          </cell>
          <cell r="D346">
            <v>97</v>
          </cell>
          <cell r="E346">
            <v>96</v>
          </cell>
          <cell r="F346" t="str">
            <v/>
          </cell>
          <cell r="G346" t="str">
            <v/>
          </cell>
          <cell r="H346" t="str">
            <v xml:space="preserve"> </v>
          </cell>
          <cell r="I346">
            <v>94</v>
          </cell>
        </row>
        <row r="347">
          <cell r="B347">
            <v>1415</v>
          </cell>
          <cell r="C347">
            <v>77</v>
          </cell>
          <cell r="D347">
            <v>129</v>
          </cell>
          <cell r="E347">
            <v>129</v>
          </cell>
          <cell r="F347" t="str">
            <v/>
          </cell>
          <cell r="G347" t="str">
            <v/>
          </cell>
          <cell r="H347" t="str">
            <v xml:space="preserve"> </v>
          </cell>
          <cell r="I347">
            <v>128</v>
          </cell>
        </row>
        <row r="348">
          <cell r="B348">
            <v>1416</v>
          </cell>
          <cell r="C348">
            <v>93</v>
          </cell>
          <cell r="D348">
            <v>118.4</v>
          </cell>
          <cell r="E348">
            <v>118.4</v>
          </cell>
          <cell r="F348" t="str">
            <v/>
          </cell>
          <cell r="G348">
            <v>118.4</v>
          </cell>
          <cell r="H348" t="str">
            <v>24.06.20 КВД</v>
          </cell>
          <cell r="I348">
            <v>116.4</v>
          </cell>
        </row>
        <row r="349">
          <cell r="B349">
            <v>1418</v>
          </cell>
          <cell r="C349">
            <v>90</v>
          </cell>
          <cell r="D349">
            <v>182</v>
          </cell>
          <cell r="E349">
            <v>174.8</v>
          </cell>
          <cell r="F349">
            <v>174.8</v>
          </cell>
          <cell r="G349" t="str">
            <v/>
          </cell>
          <cell r="H349" t="str">
            <v>07.08.20 Рпл</v>
          </cell>
          <cell r="I349">
            <v>172.9</v>
          </cell>
        </row>
        <row r="350">
          <cell r="B350">
            <v>1419</v>
          </cell>
          <cell r="C350">
            <v>75</v>
          </cell>
          <cell r="D350">
            <v>144</v>
          </cell>
          <cell r="E350">
            <v>142</v>
          </cell>
          <cell r="F350" t="str">
            <v/>
          </cell>
          <cell r="G350" t="str">
            <v/>
          </cell>
          <cell r="H350" t="str">
            <v xml:space="preserve"> </v>
          </cell>
          <cell r="I350">
            <v>141</v>
          </cell>
        </row>
        <row r="351">
          <cell r="B351" t="str">
            <v>14-1</v>
          </cell>
          <cell r="C351">
            <v>90</v>
          </cell>
          <cell r="D351">
            <v>181</v>
          </cell>
          <cell r="E351">
            <v>181</v>
          </cell>
          <cell r="F351" t="str">
            <v/>
          </cell>
          <cell r="G351" t="str">
            <v/>
          </cell>
          <cell r="H351" t="str">
            <v xml:space="preserve"> </v>
          </cell>
          <cell r="I351">
            <v>175</v>
          </cell>
        </row>
        <row r="352">
          <cell r="B352">
            <v>1420</v>
          </cell>
          <cell r="C352">
            <v>39</v>
          </cell>
          <cell r="D352">
            <v>0</v>
          </cell>
          <cell r="E352">
            <v>207</v>
          </cell>
          <cell r="F352" t="str">
            <v/>
          </cell>
          <cell r="G352" t="str">
            <v/>
          </cell>
          <cell r="H352" t="str">
            <v/>
          </cell>
          <cell r="I352">
            <v>205</v>
          </cell>
        </row>
        <row r="353">
          <cell r="B353">
            <v>1421</v>
          </cell>
          <cell r="C353">
            <v>90</v>
          </cell>
          <cell r="D353">
            <v>124.8</v>
          </cell>
          <cell r="E353">
            <v>124.8</v>
          </cell>
          <cell r="F353" t="str">
            <v/>
          </cell>
          <cell r="G353">
            <v>124.8</v>
          </cell>
          <cell r="H353" t="str">
            <v>13.06.20 КВД</v>
          </cell>
          <cell r="I353">
            <v>122.9</v>
          </cell>
        </row>
        <row r="354">
          <cell r="B354">
            <v>1423</v>
          </cell>
          <cell r="C354">
            <v>90</v>
          </cell>
          <cell r="D354">
            <v>0</v>
          </cell>
          <cell r="E354">
            <v>192</v>
          </cell>
          <cell r="F354" t="str">
            <v/>
          </cell>
          <cell r="G354" t="str">
            <v/>
          </cell>
          <cell r="H354" t="str">
            <v/>
          </cell>
          <cell r="I354">
            <v>181</v>
          </cell>
        </row>
        <row r="355">
          <cell r="B355">
            <v>1424</v>
          </cell>
          <cell r="C355">
            <v>90</v>
          </cell>
          <cell r="D355">
            <v>129</v>
          </cell>
          <cell r="E355">
            <v>128</v>
          </cell>
          <cell r="F355" t="str">
            <v/>
          </cell>
          <cell r="G355" t="str">
            <v/>
          </cell>
          <cell r="H355" t="str">
            <v xml:space="preserve"> </v>
          </cell>
          <cell r="I355">
            <v>125</v>
          </cell>
        </row>
        <row r="356">
          <cell r="B356">
            <v>1425</v>
          </cell>
          <cell r="C356">
            <v>90</v>
          </cell>
          <cell r="D356">
            <v>139</v>
          </cell>
          <cell r="E356">
            <v>124</v>
          </cell>
          <cell r="F356" t="str">
            <v/>
          </cell>
          <cell r="G356" t="str">
            <v/>
          </cell>
          <cell r="H356" t="str">
            <v xml:space="preserve"> </v>
          </cell>
          <cell r="I356">
            <v>121</v>
          </cell>
        </row>
        <row r="357">
          <cell r="B357">
            <v>1426</v>
          </cell>
          <cell r="C357">
            <v>90</v>
          </cell>
          <cell r="D357">
            <v>121</v>
          </cell>
          <cell r="E357">
            <v>119</v>
          </cell>
          <cell r="F357" t="str">
            <v/>
          </cell>
          <cell r="G357" t="str">
            <v/>
          </cell>
          <cell r="H357" t="str">
            <v xml:space="preserve"> </v>
          </cell>
          <cell r="I357">
            <v>117</v>
          </cell>
        </row>
        <row r="358">
          <cell r="B358">
            <v>1427</v>
          </cell>
          <cell r="C358">
            <v>90</v>
          </cell>
          <cell r="D358">
            <v>89</v>
          </cell>
          <cell r="E358">
            <v>86</v>
          </cell>
          <cell r="F358" t="str">
            <v/>
          </cell>
          <cell r="G358" t="str">
            <v/>
          </cell>
          <cell r="H358" t="str">
            <v xml:space="preserve"> </v>
          </cell>
          <cell r="I358">
            <v>84</v>
          </cell>
        </row>
        <row r="359">
          <cell r="B359">
            <v>1428</v>
          </cell>
          <cell r="C359">
            <v>90</v>
          </cell>
          <cell r="D359">
            <v>185</v>
          </cell>
          <cell r="E359">
            <v>153.80000000000001</v>
          </cell>
          <cell r="F359">
            <v>153.80000000000001</v>
          </cell>
          <cell r="G359" t="str">
            <v/>
          </cell>
          <cell r="H359" t="str">
            <v>04.08.20 Рпл</v>
          </cell>
          <cell r="I359">
            <v>147.6</v>
          </cell>
        </row>
        <row r="360">
          <cell r="B360">
            <v>1429</v>
          </cell>
          <cell r="C360">
            <v>90</v>
          </cell>
          <cell r="D360">
            <v>138.1</v>
          </cell>
          <cell r="E360">
            <v>138.1</v>
          </cell>
          <cell r="F360" t="str">
            <v/>
          </cell>
          <cell r="G360">
            <v>138.1</v>
          </cell>
          <cell r="H360" t="str">
            <v>12.05.20 КВД</v>
          </cell>
          <cell r="I360">
            <v>134.9</v>
          </cell>
        </row>
        <row r="361">
          <cell r="B361" t="str">
            <v>14-2</v>
          </cell>
          <cell r="C361">
            <v>102</v>
          </cell>
          <cell r="D361">
            <v>309</v>
          </cell>
          <cell r="E361">
            <v>308</v>
          </cell>
          <cell r="F361" t="str">
            <v/>
          </cell>
          <cell r="G361" t="str">
            <v/>
          </cell>
          <cell r="H361" t="str">
            <v xml:space="preserve"> </v>
          </cell>
          <cell r="I361">
            <v>0</v>
          </cell>
        </row>
        <row r="362">
          <cell r="B362">
            <v>1432</v>
          </cell>
          <cell r="C362">
            <v>91</v>
          </cell>
          <cell r="D362">
            <v>123</v>
          </cell>
          <cell r="E362">
            <v>118</v>
          </cell>
          <cell r="F362" t="str">
            <v/>
          </cell>
          <cell r="G362" t="str">
            <v/>
          </cell>
          <cell r="H362" t="str">
            <v xml:space="preserve"> </v>
          </cell>
          <cell r="I362">
            <v>115</v>
          </cell>
        </row>
        <row r="363">
          <cell r="B363">
            <v>1434</v>
          </cell>
          <cell r="C363">
            <v>90</v>
          </cell>
          <cell r="D363">
            <v>154</v>
          </cell>
          <cell r="E363">
            <v>153</v>
          </cell>
          <cell r="F363" t="str">
            <v/>
          </cell>
          <cell r="G363" t="str">
            <v/>
          </cell>
          <cell r="H363" t="str">
            <v xml:space="preserve"> </v>
          </cell>
          <cell r="I363">
            <v>151</v>
          </cell>
        </row>
        <row r="364">
          <cell r="B364">
            <v>1435</v>
          </cell>
          <cell r="C364">
            <v>84</v>
          </cell>
          <cell r="D364">
            <v>179</v>
          </cell>
          <cell r="E364">
            <v>168</v>
          </cell>
          <cell r="F364" t="str">
            <v/>
          </cell>
          <cell r="G364" t="str">
            <v/>
          </cell>
          <cell r="H364" t="str">
            <v xml:space="preserve"> </v>
          </cell>
          <cell r="I364">
            <v>163</v>
          </cell>
        </row>
        <row r="365">
          <cell r="B365">
            <v>1436</v>
          </cell>
          <cell r="C365">
            <v>90</v>
          </cell>
          <cell r="D365">
            <v>161</v>
          </cell>
          <cell r="E365">
            <v>159</v>
          </cell>
          <cell r="F365" t="str">
            <v/>
          </cell>
          <cell r="G365" t="str">
            <v/>
          </cell>
          <cell r="H365" t="str">
            <v xml:space="preserve"> </v>
          </cell>
          <cell r="I365">
            <v>152</v>
          </cell>
        </row>
        <row r="366">
          <cell r="B366">
            <v>1439</v>
          </cell>
          <cell r="C366">
            <v>90</v>
          </cell>
          <cell r="D366">
            <v>207</v>
          </cell>
          <cell r="E366">
            <v>169</v>
          </cell>
          <cell r="F366" t="str">
            <v/>
          </cell>
          <cell r="G366" t="str">
            <v/>
          </cell>
          <cell r="H366" t="str">
            <v xml:space="preserve"> </v>
          </cell>
          <cell r="I366">
            <v>166</v>
          </cell>
        </row>
        <row r="367">
          <cell r="B367">
            <v>1440</v>
          </cell>
          <cell r="C367">
            <v>86</v>
          </cell>
          <cell r="D367">
            <v>149</v>
          </cell>
          <cell r="E367">
            <v>147</v>
          </cell>
          <cell r="F367" t="str">
            <v/>
          </cell>
          <cell r="G367" t="str">
            <v/>
          </cell>
          <cell r="H367" t="str">
            <v xml:space="preserve"> </v>
          </cell>
          <cell r="I367">
            <v>139</v>
          </cell>
        </row>
        <row r="368">
          <cell r="B368">
            <v>1441</v>
          </cell>
          <cell r="C368">
            <v>90</v>
          </cell>
          <cell r="D368">
            <v>99</v>
          </cell>
          <cell r="E368">
            <v>97</v>
          </cell>
          <cell r="F368" t="str">
            <v/>
          </cell>
          <cell r="G368" t="str">
            <v/>
          </cell>
          <cell r="H368" t="str">
            <v>12.12.19 КВД</v>
          </cell>
          <cell r="I368">
            <v>95</v>
          </cell>
        </row>
        <row r="369">
          <cell r="B369">
            <v>1442</v>
          </cell>
          <cell r="C369">
            <v>84</v>
          </cell>
          <cell r="D369">
            <v>119</v>
          </cell>
          <cell r="E369">
            <v>145</v>
          </cell>
          <cell r="F369" t="str">
            <v/>
          </cell>
          <cell r="G369" t="str">
            <v/>
          </cell>
          <cell r="H369" t="str">
            <v xml:space="preserve"> </v>
          </cell>
          <cell r="I369">
            <v>139</v>
          </cell>
        </row>
        <row r="370">
          <cell r="B370">
            <v>1443</v>
          </cell>
          <cell r="C370">
            <v>84</v>
          </cell>
          <cell r="D370">
            <v>171.1</v>
          </cell>
          <cell r="E370">
            <v>166</v>
          </cell>
          <cell r="F370" t="str">
            <v/>
          </cell>
          <cell r="G370" t="str">
            <v/>
          </cell>
          <cell r="H370" t="str">
            <v>24.04.20 КВД</v>
          </cell>
          <cell r="I370">
            <v>160</v>
          </cell>
        </row>
        <row r="371">
          <cell r="B371">
            <v>1444</v>
          </cell>
          <cell r="C371">
            <v>90</v>
          </cell>
          <cell r="D371">
            <v>126.1</v>
          </cell>
          <cell r="E371">
            <v>126.1</v>
          </cell>
          <cell r="F371" t="str">
            <v/>
          </cell>
          <cell r="G371">
            <v>126.1</v>
          </cell>
          <cell r="H371" t="str">
            <v>23.05.20 КВД</v>
          </cell>
          <cell r="I371">
            <v>123.8</v>
          </cell>
        </row>
        <row r="372">
          <cell r="B372">
            <v>1447</v>
          </cell>
          <cell r="C372">
            <v>90</v>
          </cell>
          <cell r="D372">
            <v>207</v>
          </cell>
          <cell r="E372">
            <v>207</v>
          </cell>
          <cell r="F372" t="str">
            <v/>
          </cell>
          <cell r="G372" t="str">
            <v/>
          </cell>
          <cell r="H372" t="str">
            <v xml:space="preserve"> </v>
          </cell>
          <cell r="I372">
            <v>199</v>
          </cell>
        </row>
        <row r="373">
          <cell r="B373">
            <v>1449</v>
          </cell>
          <cell r="C373">
            <v>85</v>
          </cell>
          <cell r="D373">
            <v>147</v>
          </cell>
          <cell r="E373">
            <v>149</v>
          </cell>
          <cell r="F373" t="str">
            <v/>
          </cell>
          <cell r="G373" t="str">
            <v/>
          </cell>
          <cell r="H373" t="str">
            <v>10.12.19 ВНР</v>
          </cell>
          <cell r="I373">
            <v>145</v>
          </cell>
        </row>
        <row r="374">
          <cell r="B374">
            <v>1450</v>
          </cell>
          <cell r="C374">
            <v>39</v>
          </cell>
          <cell r="D374">
            <v>0</v>
          </cell>
          <cell r="E374">
            <v>156</v>
          </cell>
          <cell r="F374" t="str">
            <v/>
          </cell>
          <cell r="G374" t="str">
            <v/>
          </cell>
          <cell r="H374" t="str">
            <v/>
          </cell>
          <cell r="I374">
            <v>146</v>
          </cell>
        </row>
        <row r="375">
          <cell r="B375">
            <v>1451</v>
          </cell>
          <cell r="C375">
            <v>84</v>
          </cell>
          <cell r="D375">
            <v>135</v>
          </cell>
          <cell r="E375">
            <v>132</v>
          </cell>
          <cell r="F375" t="str">
            <v/>
          </cell>
          <cell r="G375" t="str">
            <v/>
          </cell>
          <cell r="H375" t="str">
            <v xml:space="preserve"> </v>
          </cell>
          <cell r="I375">
            <v>128</v>
          </cell>
        </row>
        <row r="376">
          <cell r="B376">
            <v>1452</v>
          </cell>
          <cell r="C376">
            <v>85</v>
          </cell>
          <cell r="D376">
            <v>176</v>
          </cell>
          <cell r="E376">
            <v>174</v>
          </cell>
          <cell r="F376" t="str">
            <v/>
          </cell>
          <cell r="G376" t="str">
            <v/>
          </cell>
          <cell r="H376" t="str">
            <v>13.02.20 Рпл</v>
          </cell>
          <cell r="I376">
            <v>165</v>
          </cell>
        </row>
        <row r="377">
          <cell r="B377">
            <v>1459</v>
          </cell>
          <cell r="C377">
            <v>85</v>
          </cell>
          <cell r="D377">
            <v>168</v>
          </cell>
          <cell r="E377">
            <v>165.6</v>
          </cell>
          <cell r="F377">
            <v>165.6</v>
          </cell>
          <cell r="G377" t="str">
            <v/>
          </cell>
          <cell r="H377" t="str">
            <v>29.09.20 ВНР</v>
          </cell>
          <cell r="I377">
            <v>158.5</v>
          </cell>
        </row>
        <row r="378">
          <cell r="B378">
            <v>1460</v>
          </cell>
          <cell r="C378">
            <v>86</v>
          </cell>
          <cell r="D378">
            <v>186</v>
          </cell>
          <cell r="E378">
            <v>185</v>
          </cell>
          <cell r="F378" t="str">
            <v/>
          </cell>
          <cell r="G378" t="str">
            <v/>
          </cell>
          <cell r="H378" t="str">
            <v>06.01.20 Рпл</v>
          </cell>
          <cell r="I378">
            <v>175</v>
          </cell>
        </row>
        <row r="379">
          <cell r="B379">
            <v>1465</v>
          </cell>
          <cell r="C379">
            <v>90</v>
          </cell>
          <cell r="D379">
            <v>145</v>
          </cell>
          <cell r="E379">
            <v>137</v>
          </cell>
          <cell r="F379" t="str">
            <v/>
          </cell>
          <cell r="G379" t="str">
            <v/>
          </cell>
          <cell r="H379" t="str">
            <v xml:space="preserve"> </v>
          </cell>
          <cell r="I379">
            <v>135</v>
          </cell>
        </row>
        <row r="380">
          <cell r="B380">
            <v>1467</v>
          </cell>
          <cell r="C380">
            <v>90</v>
          </cell>
          <cell r="D380">
            <v>159</v>
          </cell>
          <cell r="E380">
            <v>159</v>
          </cell>
          <cell r="F380" t="str">
            <v/>
          </cell>
          <cell r="G380" t="str">
            <v/>
          </cell>
          <cell r="H380" t="str">
            <v xml:space="preserve"> </v>
          </cell>
          <cell r="I380">
            <v>157</v>
          </cell>
        </row>
        <row r="381">
          <cell r="B381">
            <v>1469</v>
          </cell>
          <cell r="C381">
            <v>39</v>
          </cell>
          <cell r="D381">
            <v>207</v>
          </cell>
          <cell r="E381">
            <v>207</v>
          </cell>
          <cell r="F381" t="str">
            <v/>
          </cell>
          <cell r="G381" t="str">
            <v/>
          </cell>
          <cell r="H381" t="str">
            <v/>
          </cell>
          <cell r="I381">
            <v>198</v>
          </cell>
        </row>
        <row r="382">
          <cell r="B382">
            <v>147</v>
          </cell>
          <cell r="C382">
            <v>74</v>
          </cell>
          <cell r="D382">
            <v>132</v>
          </cell>
          <cell r="E382">
            <v>136</v>
          </cell>
          <cell r="F382" t="str">
            <v/>
          </cell>
          <cell r="G382" t="str">
            <v/>
          </cell>
          <cell r="H382" t="str">
            <v xml:space="preserve"> </v>
          </cell>
          <cell r="I382">
            <v>135</v>
          </cell>
        </row>
        <row r="383">
          <cell r="B383">
            <v>1471</v>
          </cell>
          <cell r="C383">
            <v>90</v>
          </cell>
          <cell r="D383">
            <v>88</v>
          </cell>
          <cell r="E383">
            <v>85</v>
          </cell>
          <cell r="F383" t="str">
            <v/>
          </cell>
          <cell r="G383" t="str">
            <v/>
          </cell>
          <cell r="H383" t="str">
            <v xml:space="preserve"> </v>
          </cell>
          <cell r="I383">
            <v>83</v>
          </cell>
        </row>
        <row r="384">
          <cell r="B384">
            <v>1472</v>
          </cell>
          <cell r="C384">
            <v>84</v>
          </cell>
          <cell r="D384">
            <v>141</v>
          </cell>
          <cell r="E384">
            <v>139</v>
          </cell>
          <cell r="F384" t="str">
            <v/>
          </cell>
          <cell r="G384" t="str">
            <v/>
          </cell>
          <cell r="H384" t="str">
            <v xml:space="preserve"> </v>
          </cell>
          <cell r="I384">
            <v>135</v>
          </cell>
        </row>
        <row r="385">
          <cell r="B385">
            <v>1474</v>
          </cell>
          <cell r="C385">
            <v>90</v>
          </cell>
          <cell r="D385">
            <v>135</v>
          </cell>
          <cell r="E385">
            <v>132</v>
          </cell>
          <cell r="F385" t="str">
            <v/>
          </cell>
          <cell r="G385" t="str">
            <v/>
          </cell>
          <cell r="H385" t="str">
            <v xml:space="preserve"> </v>
          </cell>
          <cell r="I385">
            <v>130</v>
          </cell>
        </row>
        <row r="386">
          <cell r="B386">
            <v>1475</v>
          </cell>
          <cell r="C386">
            <v>90</v>
          </cell>
          <cell r="D386">
            <v>123</v>
          </cell>
          <cell r="E386">
            <v>122</v>
          </cell>
          <cell r="F386" t="str">
            <v/>
          </cell>
          <cell r="G386" t="str">
            <v/>
          </cell>
          <cell r="H386" t="str">
            <v>12.11.19 КВД</v>
          </cell>
          <cell r="I386">
            <v>120</v>
          </cell>
        </row>
        <row r="387">
          <cell r="B387" t="str">
            <v>1476-1</v>
          </cell>
          <cell r="C387">
            <v>90</v>
          </cell>
          <cell r="D387">
            <v>179</v>
          </cell>
          <cell r="E387">
            <v>176</v>
          </cell>
          <cell r="F387" t="str">
            <v/>
          </cell>
          <cell r="G387" t="str">
            <v/>
          </cell>
          <cell r="H387" t="str">
            <v xml:space="preserve"> </v>
          </cell>
          <cell r="I387">
            <v>171</v>
          </cell>
        </row>
        <row r="388">
          <cell r="B388">
            <v>1476</v>
          </cell>
          <cell r="C388">
            <v>92</v>
          </cell>
          <cell r="D388">
            <v>139.4</v>
          </cell>
          <cell r="E388">
            <v>146</v>
          </cell>
          <cell r="F388" t="str">
            <v/>
          </cell>
          <cell r="G388" t="str">
            <v/>
          </cell>
          <cell r="H388" t="str">
            <v/>
          </cell>
          <cell r="I388">
            <v>138</v>
          </cell>
        </row>
        <row r="389">
          <cell r="B389">
            <v>1477</v>
          </cell>
          <cell r="C389">
            <v>90</v>
          </cell>
          <cell r="D389">
            <v>126</v>
          </cell>
          <cell r="E389">
            <v>125</v>
          </cell>
          <cell r="F389" t="str">
            <v/>
          </cell>
          <cell r="G389" t="str">
            <v/>
          </cell>
          <cell r="H389" t="str">
            <v>21.12.19 КВД</v>
          </cell>
          <cell r="I389">
            <v>124</v>
          </cell>
        </row>
        <row r="390">
          <cell r="B390">
            <v>1478</v>
          </cell>
          <cell r="C390">
            <v>84</v>
          </cell>
          <cell r="D390">
            <v>128</v>
          </cell>
          <cell r="E390">
            <v>125</v>
          </cell>
          <cell r="F390" t="str">
            <v/>
          </cell>
          <cell r="G390" t="str">
            <v/>
          </cell>
          <cell r="H390" t="str">
            <v xml:space="preserve"> </v>
          </cell>
          <cell r="I390">
            <v>121</v>
          </cell>
        </row>
        <row r="391">
          <cell r="B391">
            <v>1479</v>
          </cell>
          <cell r="C391">
            <v>90</v>
          </cell>
          <cell r="D391">
            <v>184</v>
          </cell>
          <cell r="E391">
            <v>129</v>
          </cell>
          <cell r="F391" t="str">
            <v/>
          </cell>
          <cell r="G391" t="str">
            <v/>
          </cell>
          <cell r="H391" t="str">
            <v xml:space="preserve"> </v>
          </cell>
          <cell r="I391">
            <v>127</v>
          </cell>
        </row>
        <row r="392">
          <cell r="B392" t="str">
            <v>1480-1</v>
          </cell>
          <cell r="C392">
            <v>39</v>
          </cell>
          <cell r="D392">
            <v>0</v>
          </cell>
          <cell r="E392">
            <v>188.1</v>
          </cell>
          <cell r="F392">
            <v>188.1</v>
          </cell>
          <cell r="G392" t="str">
            <v/>
          </cell>
          <cell r="H392" t="str">
            <v>28.08.20 Рпл</v>
          </cell>
          <cell r="I392">
            <v>185.7</v>
          </cell>
        </row>
        <row r="393">
          <cell r="B393">
            <v>1481</v>
          </cell>
          <cell r="C393">
            <v>90</v>
          </cell>
          <cell r="D393">
            <v>149</v>
          </cell>
          <cell r="E393">
            <v>148</v>
          </cell>
          <cell r="F393" t="str">
            <v/>
          </cell>
          <cell r="G393" t="str">
            <v/>
          </cell>
          <cell r="H393" t="str">
            <v xml:space="preserve"> </v>
          </cell>
          <cell r="I393">
            <v>146</v>
          </cell>
        </row>
        <row r="394">
          <cell r="B394">
            <v>1482</v>
          </cell>
          <cell r="C394">
            <v>84</v>
          </cell>
          <cell r="D394">
            <v>153</v>
          </cell>
          <cell r="E394">
            <v>136</v>
          </cell>
          <cell r="F394" t="str">
            <v/>
          </cell>
          <cell r="G394" t="str">
            <v/>
          </cell>
          <cell r="H394" t="str">
            <v>13.01.20 Рпл</v>
          </cell>
          <cell r="I394">
            <v>133</v>
          </cell>
        </row>
        <row r="395">
          <cell r="B395">
            <v>1485</v>
          </cell>
          <cell r="C395">
            <v>90</v>
          </cell>
          <cell r="D395">
            <v>113</v>
          </cell>
          <cell r="E395">
            <v>113</v>
          </cell>
          <cell r="F395" t="str">
            <v/>
          </cell>
          <cell r="G395" t="str">
            <v/>
          </cell>
          <cell r="H395" t="str">
            <v xml:space="preserve"> </v>
          </cell>
          <cell r="I395">
            <v>112</v>
          </cell>
        </row>
        <row r="396">
          <cell r="B396">
            <v>1486</v>
          </cell>
          <cell r="C396">
            <v>90</v>
          </cell>
          <cell r="D396">
            <v>127</v>
          </cell>
          <cell r="E396">
            <v>125</v>
          </cell>
          <cell r="F396" t="str">
            <v/>
          </cell>
          <cell r="G396" t="str">
            <v/>
          </cell>
          <cell r="H396" t="str">
            <v>25.11.19 Рпл</v>
          </cell>
          <cell r="I396">
            <v>122</v>
          </cell>
        </row>
        <row r="397">
          <cell r="B397">
            <v>1489</v>
          </cell>
          <cell r="C397">
            <v>90</v>
          </cell>
          <cell r="D397">
            <v>129</v>
          </cell>
          <cell r="E397">
            <v>126</v>
          </cell>
          <cell r="F397" t="str">
            <v/>
          </cell>
          <cell r="G397" t="str">
            <v/>
          </cell>
          <cell r="H397" t="str">
            <v xml:space="preserve"> </v>
          </cell>
          <cell r="I397">
            <v>124</v>
          </cell>
        </row>
        <row r="398">
          <cell r="B398">
            <v>148</v>
          </cell>
          <cell r="C398">
            <v>104</v>
          </cell>
          <cell r="D398">
            <v>346.9</v>
          </cell>
          <cell r="E398">
            <v>296.43</v>
          </cell>
          <cell r="F398" t="str">
            <v/>
          </cell>
          <cell r="G398" t="str">
            <v/>
          </cell>
          <cell r="H398" t="str">
            <v>28.09.20 Рпл</v>
          </cell>
          <cell r="I398">
            <v>0</v>
          </cell>
        </row>
        <row r="399">
          <cell r="B399">
            <v>1490</v>
          </cell>
          <cell r="C399">
            <v>86</v>
          </cell>
          <cell r="D399">
            <v>112</v>
          </cell>
          <cell r="E399">
            <v>113</v>
          </cell>
          <cell r="F399" t="str">
            <v/>
          </cell>
          <cell r="G399" t="str">
            <v/>
          </cell>
          <cell r="H399" t="str">
            <v xml:space="preserve"> </v>
          </cell>
          <cell r="I399">
            <v>111</v>
          </cell>
        </row>
        <row r="400">
          <cell r="B400">
            <v>1494</v>
          </cell>
          <cell r="C400">
            <v>90</v>
          </cell>
          <cell r="D400">
            <v>129</v>
          </cell>
          <cell r="E400">
            <v>129</v>
          </cell>
          <cell r="F400" t="str">
            <v/>
          </cell>
          <cell r="G400" t="str">
            <v/>
          </cell>
          <cell r="H400" t="str">
            <v xml:space="preserve"> </v>
          </cell>
          <cell r="I400">
            <v>127</v>
          </cell>
        </row>
        <row r="401">
          <cell r="B401">
            <v>1495</v>
          </cell>
          <cell r="C401">
            <v>91</v>
          </cell>
          <cell r="D401">
            <v>111</v>
          </cell>
          <cell r="E401">
            <v>108</v>
          </cell>
          <cell r="F401" t="str">
            <v/>
          </cell>
          <cell r="G401" t="str">
            <v/>
          </cell>
          <cell r="H401" t="str">
            <v xml:space="preserve"> </v>
          </cell>
          <cell r="I401">
            <v>105</v>
          </cell>
        </row>
        <row r="402">
          <cell r="B402">
            <v>1496</v>
          </cell>
          <cell r="C402">
            <v>92</v>
          </cell>
          <cell r="D402">
            <v>184</v>
          </cell>
          <cell r="E402">
            <v>201.64</v>
          </cell>
          <cell r="F402" t="str">
            <v/>
          </cell>
          <cell r="G402" t="str">
            <v/>
          </cell>
          <cell r="H402" t="str">
            <v>14.11.19 Рпл</v>
          </cell>
          <cell r="I402">
            <v>196</v>
          </cell>
        </row>
        <row r="403">
          <cell r="B403">
            <v>1497</v>
          </cell>
          <cell r="C403">
            <v>90</v>
          </cell>
          <cell r="D403">
            <v>157</v>
          </cell>
          <cell r="E403">
            <v>156</v>
          </cell>
          <cell r="F403" t="str">
            <v/>
          </cell>
          <cell r="G403" t="str">
            <v/>
          </cell>
          <cell r="H403" t="str">
            <v xml:space="preserve"> </v>
          </cell>
          <cell r="I403">
            <v>154</v>
          </cell>
        </row>
        <row r="404">
          <cell r="B404">
            <v>1498</v>
          </cell>
          <cell r="C404">
            <v>90</v>
          </cell>
          <cell r="D404">
            <v>133</v>
          </cell>
          <cell r="E404">
            <v>131</v>
          </cell>
          <cell r="F404" t="str">
            <v/>
          </cell>
          <cell r="G404" t="str">
            <v/>
          </cell>
          <cell r="H404" t="str">
            <v xml:space="preserve"> </v>
          </cell>
          <cell r="I404">
            <v>129</v>
          </cell>
        </row>
        <row r="405">
          <cell r="B405">
            <v>1499</v>
          </cell>
          <cell r="C405">
            <v>90</v>
          </cell>
          <cell r="D405">
            <v>196</v>
          </cell>
          <cell r="E405">
            <v>169</v>
          </cell>
          <cell r="F405" t="str">
            <v/>
          </cell>
          <cell r="G405" t="str">
            <v/>
          </cell>
          <cell r="H405" t="str">
            <v xml:space="preserve"> </v>
          </cell>
          <cell r="I405">
            <v>163</v>
          </cell>
        </row>
        <row r="406">
          <cell r="B406">
            <v>1500</v>
          </cell>
          <cell r="C406">
            <v>90</v>
          </cell>
          <cell r="D406">
            <v>194.5</v>
          </cell>
          <cell r="E406">
            <v>147</v>
          </cell>
          <cell r="F406" t="str">
            <v/>
          </cell>
          <cell r="G406" t="str">
            <v/>
          </cell>
          <cell r="H406" t="str">
            <v>07.08.20 Рпл</v>
          </cell>
          <cell r="I406">
            <v>146</v>
          </cell>
        </row>
        <row r="407">
          <cell r="B407">
            <v>1502</v>
          </cell>
          <cell r="C407">
            <v>90</v>
          </cell>
          <cell r="D407">
            <v>137</v>
          </cell>
          <cell r="E407">
            <v>135</v>
          </cell>
          <cell r="F407" t="str">
            <v/>
          </cell>
          <cell r="G407" t="str">
            <v/>
          </cell>
          <cell r="H407" t="str">
            <v xml:space="preserve"> </v>
          </cell>
          <cell r="I407">
            <v>134</v>
          </cell>
        </row>
        <row r="408">
          <cell r="B408">
            <v>1503</v>
          </cell>
          <cell r="C408">
            <v>90</v>
          </cell>
          <cell r="D408">
            <v>99.2</v>
          </cell>
          <cell r="E408">
            <v>99.2</v>
          </cell>
          <cell r="F408" t="str">
            <v/>
          </cell>
          <cell r="G408">
            <v>99.2</v>
          </cell>
          <cell r="H408" t="str">
            <v>12.05.20 КВД</v>
          </cell>
          <cell r="I408">
            <v>97.2</v>
          </cell>
        </row>
        <row r="409">
          <cell r="B409">
            <v>1504</v>
          </cell>
          <cell r="C409">
            <v>90</v>
          </cell>
          <cell r="D409">
            <v>94</v>
          </cell>
          <cell r="E409">
            <v>91</v>
          </cell>
          <cell r="F409" t="str">
            <v/>
          </cell>
          <cell r="G409" t="str">
            <v/>
          </cell>
          <cell r="H409" t="str">
            <v xml:space="preserve"> </v>
          </cell>
          <cell r="I409">
            <v>90</v>
          </cell>
        </row>
        <row r="410">
          <cell r="B410">
            <v>1505</v>
          </cell>
          <cell r="C410">
            <v>90</v>
          </cell>
          <cell r="D410">
            <v>114</v>
          </cell>
          <cell r="E410">
            <v>108</v>
          </cell>
          <cell r="F410" t="str">
            <v/>
          </cell>
          <cell r="G410" t="str">
            <v/>
          </cell>
          <cell r="H410" t="str">
            <v xml:space="preserve"> </v>
          </cell>
          <cell r="I410">
            <v>106</v>
          </cell>
        </row>
        <row r="411">
          <cell r="B411">
            <v>1506</v>
          </cell>
          <cell r="C411">
            <v>90</v>
          </cell>
          <cell r="D411">
            <v>197</v>
          </cell>
          <cell r="E411">
            <v>153</v>
          </cell>
          <cell r="F411" t="str">
            <v/>
          </cell>
          <cell r="G411" t="str">
            <v/>
          </cell>
          <cell r="H411" t="str">
            <v xml:space="preserve"> </v>
          </cell>
          <cell r="I411">
            <v>147</v>
          </cell>
        </row>
        <row r="412">
          <cell r="B412">
            <v>1507</v>
          </cell>
          <cell r="C412">
            <v>90</v>
          </cell>
          <cell r="D412">
            <v>114</v>
          </cell>
          <cell r="E412">
            <v>109</v>
          </cell>
          <cell r="F412" t="str">
            <v/>
          </cell>
          <cell r="G412" t="str">
            <v/>
          </cell>
          <cell r="H412" t="str">
            <v>17.12.19 КВД</v>
          </cell>
          <cell r="I412">
            <v>106</v>
          </cell>
        </row>
        <row r="413">
          <cell r="B413">
            <v>1508</v>
          </cell>
          <cell r="C413">
            <v>90</v>
          </cell>
          <cell r="D413">
            <v>182</v>
          </cell>
          <cell r="E413">
            <v>149</v>
          </cell>
          <cell r="F413" t="str">
            <v/>
          </cell>
          <cell r="G413" t="str">
            <v/>
          </cell>
          <cell r="H413" t="str">
            <v>03.01.20 Рпл</v>
          </cell>
          <cell r="I413">
            <v>146</v>
          </cell>
        </row>
        <row r="414">
          <cell r="B414">
            <v>1509</v>
          </cell>
          <cell r="C414">
            <v>90</v>
          </cell>
          <cell r="D414">
            <v>94</v>
          </cell>
          <cell r="E414">
            <v>89</v>
          </cell>
          <cell r="F414" t="str">
            <v/>
          </cell>
          <cell r="G414" t="str">
            <v/>
          </cell>
          <cell r="H414" t="str">
            <v>17.12.19 КВД</v>
          </cell>
          <cell r="I414">
            <v>87</v>
          </cell>
        </row>
        <row r="415">
          <cell r="B415">
            <v>1510</v>
          </cell>
          <cell r="C415">
            <v>39</v>
          </cell>
          <cell r="D415">
            <v>0</v>
          </cell>
          <cell r="E415">
            <v>194</v>
          </cell>
          <cell r="F415" t="str">
            <v/>
          </cell>
          <cell r="G415" t="str">
            <v/>
          </cell>
          <cell r="H415" t="str">
            <v/>
          </cell>
          <cell r="I415">
            <v>183</v>
          </cell>
        </row>
        <row r="416">
          <cell r="B416">
            <v>1511</v>
          </cell>
          <cell r="C416">
            <v>93</v>
          </cell>
          <cell r="D416">
            <v>110.2</v>
          </cell>
          <cell r="E416">
            <v>110.2</v>
          </cell>
          <cell r="F416" t="str">
            <v/>
          </cell>
          <cell r="G416">
            <v>110.2</v>
          </cell>
          <cell r="H416" t="str">
            <v>24.04.20 КВД</v>
          </cell>
          <cell r="I416">
            <v>102.6</v>
          </cell>
        </row>
        <row r="417">
          <cell r="B417" t="str">
            <v>1512-1</v>
          </cell>
          <cell r="C417">
            <v>85</v>
          </cell>
          <cell r="D417">
            <v>159</v>
          </cell>
          <cell r="E417">
            <v>132</v>
          </cell>
          <cell r="F417" t="str">
            <v/>
          </cell>
          <cell r="G417" t="str">
            <v/>
          </cell>
          <cell r="H417" t="str">
            <v>17.02.20 Рпл</v>
          </cell>
          <cell r="I417">
            <v>129</v>
          </cell>
        </row>
        <row r="418">
          <cell r="B418">
            <v>1512</v>
          </cell>
          <cell r="C418">
            <v>85</v>
          </cell>
          <cell r="D418">
            <v>120.3</v>
          </cell>
          <cell r="E418">
            <v>115</v>
          </cell>
          <cell r="F418" t="str">
            <v/>
          </cell>
          <cell r="G418" t="str">
            <v/>
          </cell>
          <cell r="H418" t="str">
            <v>14.03.20 КВД</v>
          </cell>
          <cell r="I418">
            <v>113</v>
          </cell>
        </row>
        <row r="419">
          <cell r="B419">
            <v>1513</v>
          </cell>
          <cell r="C419">
            <v>84</v>
          </cell>
          <cell r="D419">
            <v>155</v>
          </cell>
          <cell r="E419">
            <v>153</v>
          </cell>
          <cell r="F419" t="str">
            <v/>
          </cell>
          <cell r="G419" t="str">
            <v/>
          </cell>
          <cell r="H419" t="str">
            <v>16.11.19 ВНР</v>
          </cell>
          <cell r="I419">
            <v>148</v>
          </cell>
        </row>
        <row r="420">
          <cell r="B420">
            <v>1514</v>
          </cell>
          <cell r="C420">
            <v>90</v>
          </cell>
          <cell r="D420">
            <v>144</v>
          </cell>
          <cell r="E420">
            <v>139</v>
          </cell>
          <cell r="F420" t="str">
            <v/>
          </cell>
          <cell r="G420" t="str">
            <v/>
          </cell>
          <cell r="H420" t="str">
            <v xml:space="preserve"> </v>
          </cell>
          <cell r="I420">
            <v>137</v>
          </cell>
        </row>
        <row r="421">
          <cell r="B421">
            <v>1515</v>
          </cell>
          <cell r="C421">
            <v>84</v>
          </cell>
          <cell r="D421">
            <v>139</v>
          </cell>
          <cell r="E421">
            <v>126</v>
          </cell>
          <cell r="F421" t="str">
            <v/>
          </cell>
          <cell r="G421" t="str">
            <v/>
          </cell>
          <cell r="H421" t="str">
            <v>27.02.20 ВНР</v>
          </cell>
          <cell r="I421">
            <v>123</v>
          </cell>
        </row>
        <row r="422">
          <cell r="B422">
            <v>1516</v>
          </cell>
          <cell r="C422">
            <v>90</v>
          </cell>
          <cell r="D422">
            <v>144.4</v>
          </cell>
          <cell r="E422">
            <v>144.4</v>
          </cell>
          <cell r="F422" t="str">
            <v/>
          </cell>
          <cell r="G422">
            <v>144.4</v>
          </cell>
          <cell r="H422" t="str">
            <v>14/06/20 КВД</v>
          </cell>
          <cell r="I422">
            <v>140.9</v>
          </cell>
        </row>
        <row r="423">
          <cell r="B423">
            <v>1517</v>
          </cell>
          <cell r="C423">
            <v>84</v>
          </cell>
          <cell r="D423">
            <v>138</v>
          </cell>
          <cell r="E423">
            <v>131</v>
          </cell>
          <cell r="F423" t="str">
            <v/>
          </cell>
          <cell r="G423" t="str">
            <v/>
          </cell>
          <cell r="H423" t="str">
            <v>07.12.19 Рпл=220.7</v>
          </cell>
          <cell r="I423">
            <v>129</v>
          </cell>
        </row>
        <row r="424">
          <cell r="B424">
            <v>1519</v>
          </cell>
          <cell r="C424">
            <v>86</v>
          </cell>
          <cell r="D424">
            <v>129</v>
          </cell>
          <cell r="E424">
            <v>122.9</v>
          </cell>
          <cell r="F424">
            <v>122.9</v>
          </cell>
          <cell r="G424" t="str">
            <v/>
          </cell>
          <cell r="H424" t="str">
            <v>07.10.20 ВНР</v>
          </cell>
          <cell r="I424">
            <v>122</v>
          </cell>
        </row>
        <row r="425">
          <cell r="B425" t="str">
            <v>15-1</v>
          </cell>
          <cell r="C425">
            <v>90</v>
          </cell>
          <cell r="D425">
            <v>119</v>
          </cell>
          <cell r="E425">
            <v>113</v>
          </cell>
          <cell r="F425" t="str">
            <v/>
          </cell>
          <cell r="G425" t="str">
            <v/>
          </cell>
          <cell r="H425" t="str">
            <v xml:space="preserve"> </v>
          </cell>
          <cell r="I425">
            <v>112</v>
          </cell>
        </row>
        <row r="426">
          <cell r="B426">
            <v>1520</v>
          </cell>
          <cell r="C426">
            <v>90</v>
          </cell>
          <cell r="D426">
            <v>207</v>
          </cell>
          <cell r="E426">
            <v>167</v>
          </cell>
          <cell r="F426" t="str">
            <v/>
          </cell>
          <cell r="G426" t="str">
            <v/>
          </cell>
          <cell r="H426" t="str">
            <v xml:space="preserve"> </v>
          </cell>
          <cell r="I426">
            <v>162</v>
          </cell>
        </row>
        <row r="427">
          <cell r="B427">
            <v>1521</v>
          </cell>
          <cell r="C427">
            <v>90</v>
          </cell>
          <cell r="D427">
            <v>169</v>
          </cell>
          <cell r="E427">
            <v>165</v>
          </cell>
          <cell r="F427" t="str">
            <v/>
          </cell>
          <cell r="G427" t="str">
            <v/>
          </cell>
          <cell r="H427" t="str">
            <v xml:space="preserve"> </v>
          </cell>
          <cell r="I427">
            <v>163</v>
          </cell>
        </row>
        <row r="428">
          <cell r="B428">
            <v>1522</v>
          </cell>
          <cell r="C428">
            <v>90</v>
          </cell>
          <cell r="D428">
            <v>109</v>
          </cell>
          <cell r="E428">
            <v>108</v>
          </cell>
          <cell r="F428" t="str">
            <v/>
          </cell>
          <cell r="G428" t="str">
            <v/>
          </cell>
          <cell r="H428" t="str">
            <v xml:space="preserve"> </v>
          </cell>
          <cell r="I428">
            <v>106</v>
          </cell>
        </row>
        <row r="429">
          <cell r="B429">
            <v>1523</v>
          </cell>
          <cell r="C429">
            <v>90</v>
          </cell>
          <cell r="D429">
            <v>109</v>
          </cell>
          <cell r="E429">
            <v>103</v>
          </cell>
          <cell r="F429" t="str">
            <v/>
          </cell>
          <cell r="G429" t="str">
            <v/>
          </cell>
          <cell r="H429" t="str">
            <v>24.11.19 КВД</v>
          </cell>
          <cell r="I429">
            <v>100</v>
          </cell>
        </row>
        <row r="430">
          <cell r="B430">
            <v>1525</v>
          </cell>
          <cell r="C430">
            <v>90</v>
          </cell>
          <cell r="D430">
            <v>148</v>
          </cell>
          <cell r="E430">
            <v>147</v>
          </cell>
          <cell r="F430" t="str">
            <v/>
          </cell>
          <cell r="G430" t="str">
            <v/>
          </cell>
          <cell r="H430" t="str">
            <v>10.12.19 КВД</v>
          </cell>
          <cell r="I430">
            <v>143</v>
          </cell>
        </row>
        <row r="431">
          <cell r="B431">
            <v>1526</v>
          </cell>
          <cell r="C431">
            <v>90</v>
          </cell>
          <cell r="D431">
            <v>142</v>
          </cell>
          <cell r="E431">
            <v>141</v>
          </cell>
          <cell r="F431" t="str">
            <v/>
          </cell>
          <cell r="G431" t="str">
            <v/>
          </cell>
          <cell r="H431" t="str">
            <v xml:space="preserve"> </v>
          </cell>
          <cell r="I431">
            <v>139</v>
          </cell>
        </row>
        <row r="432">
          <cell r="B432">
            <v>1527</v>
          </cell>
          <cell r="C432">
            <v>90</v>
          </cell>
          <cell r="D432">
            <v>208.5</v>
          </cell>
          <cell r="E432">
            <v>157</v>
          </cell>
          <cell r="F432" t="str">
            <v/>
          </cell>
          <cell r="G432" t="str">
            <v/>
          </cell>
          <cell r="H432" t="str">
            <v/>
          </cell>
          <cell r="I432">
            <v>151</v>
          </cell>
        </row>
        <row r="433">
          <cell r="B433">
            <v>1529</v>
          </cell>
          <cell r="C433">
            <v>85</v>
          </cell>
          <cell r="D433">
            <v>103.1</v>
          </cell>
          <cell r="E433">
            <v>101</v>
          </cell>
          <cell r="F433" t="str">
            <v/>
          </cell>
          <cell r="G433" t="str">
            <v/>
          </cell>
          <cell r="H433" t="str">
            <v>15.02.20 КВД</v>
          </cell>
          <cell r="I433">
            <v>100</v>
          </cell>
        </row>
        <row r="434">
          <cell r="B434">
            <v>152</v>
          </cell>
          <cell r="C434">
            <v>90</v>
          </cell>
          <cell r="D434">
            <v>162</v>
          </cell>
          <cell r="E434">
            <v>143</v>
          </cell>
          <cell r="F434" t="str">
            <v/>
          </cell>
          <cell r="G434" t="str">
            <v/>
          </cell>
          <cell r="H434" t="str">
            <v xml:space="preserve"> </v>
          </cell>
          <cell r="I434">
            <v>140</v>
          </cell>
        </row>
        <row r="435">
          <cell r="B435">
            <v>1530</v>
          </cell>
          <cell r="C435">
            <v>84</v>
          </cell>
          <cell r="D435">
            <v>135</v>
          </cell>
          <cell r="E435">
            <v>125</v>
          </cell>
          <cell r="F435" t="str">
            <v/>
          </cell>
          <cell r="G435" t="str">
            <v/>
          </cell>
          <cell r="H435" t="str">
            <v xml:space="preserve"> </v>
          </cell>
          <cell r="I435">
            <v>123</v>
          </cell>
        </row>
        <row r="436">
          <cell r="B436">
            <v>1533</v>
          </cell>
          <cell r="C436">
            <v>90</v>
          </cell>
          <cell r="D436">
            <v>132</v>
          </cell>
          <cell r="E436">
            <v>129</v>
          </cell>
          <cell r="F436" t="str">
            <v/>
          </cell>
          <cell r="G436" t="str">
            <v/>
          </cell>
          <cell r="H436" t="str">
            <v xml:space="preserve"> </v>
          </cell>
          <cell r="I436">
            <v>127</v>
          </cell>
        </row>
        <row r="437">
          <cell r="B437">
            <v>1534</v>
          </cell>
          <cell r="C437">
            <v>90</v>
          </cell>
          <cell r="D437">
            <v>116</v>
          </cell>
          <cell r="E437">
            <v>115</v>
          </cell>
          <cell r="F437" t="str">
            <v/>
          </cell>
          <cell r="G437" t="str">
            <v/>
          </cell>
          <cell r="H437" t="str">
            <v xml:space="preserve"> </v>
          </cell>
          <cell r="I437">
            <v>112</v>
          </cell>
        </row>
        <row r="438">
          <cell r="B438">
            <v>1535</v>
          </cell>
          <cell r="C438">
            <v>90</v>
          </cell>
          <cell r="D438">
            <v>122</v>
          </cell>
          <cell r="E438">
            <v>121</v>
          </cell>
          <cell r="F438" t="str">
            <v/>
          </cell>
          <cell r="G438" t="str">
            <v/>
          </cell>
          <cell r="H438" t="str">
            <v xml:space="preserve"> </v>
          </cell>
          <cell r="I438">
            <v>120</v>
          </cell>
        </row>
        <row r="439">
          <cell r="B439">
            <v>1536</v>
          </cell>
          <cell r="C439">
            <v>90</v>
          </cell>
          <cell r="D439">
            <v>111</v>
          </cell>
          <cell r="E439">
            <v>108</v>
          </cell>
          <cell r="F439" t="str">
            <v/>
          </cell>
          <cell r="G439" t="str">
            <v/>
          </cell>
          <cell r="H439" t="str">
            <v/>
          </cell>
          <cell r="I439">
            <v>105</v>
          </cell>
        </row>
        <row r="440">
          <cell r="B440">
            <v>1537</v>
          </cell>
          <cell r="C440">
            <v>90</v>
          </cell>
          <cell r="D440">
            <v>133</v>
          </cell>
          <cell r="E440">
            <v>131</v>
          </cell>
          <cell r="F440" t="str">
            <v/>
          </cell>
          <cell r="G440" t="str">
            <v/>
          </cell>
          <cell r="H440" t="str">
            <v xml:space="preserve"> </v>
          </cell>
          <cell r="I440">
            <v>129</v>
          </cell>
        </row>
        <row r="441">
          <cell r="B441">
            <v>1538</v>
          </cell>
          <cell r="C441">
            <v>90</v>
          </cell>
          <cell r="D441">
            <v>93</v>
          </cell>
          <cell r="E441">
            <v>91</v>
          </cell>
          <cell r="F441" t="str">
            <v/>
          </cell>
          <cell r="G441" t="str">
            <v/>
          </cell>
          <cell r="H441" t="str">
            <v>17.09.19 КВД</v>
          </cell>
          <cell r="I441">
            <v>89</v>
          </cell>
        </row>
        <row r="442">
          <cell r="B442">
            <v>1540</v>
          </cell>
          <cell r="C442">
            <v>90</v>
          </cell>
          <cell r="D442">
            <v>111.5</v>
          </cell>
          <cell r="E442">
            <v>111.5</v>
          </cell>
          <cell r="F442" t="str">
            <v/>
          </cell>
          <cell r="G442">
            <v>111.5</v>
          </cell>
          <cell r="H442" t="str">
            <v>24.05.20 КВД</v>
          </cell>
          <cell r="I442">
            <v>110.6</v>
          </cell>
        </row>
        <row r="443">
          <cell r="B443">
            <v>1541</v>
          </cell>
          <cell r="C443">
            <v>90</v>
          </cell>
          <cell r="D443">
            <v>144</v>
          </cell>
          <cell r="E443">
            <v>143</v>
          </cell>
          <cell r="F443" t="str">
            <v/>
          </cell>
          <cell r="G443" t="str">
            <v/>
          </cell>
          <cell r="H443" t="str">
            <v xml:space="preserve"> </v>
          </cell>
          <cell r="I443">
            <v>141</v>
          </cell>
        </row>
        <row r="444">
          <cell r="B444">
            <v>1542</v>
          </cell>
          <cell r="C444">
            <v>90</v>
          </cell>
          <cell r="D444">
            <v>151</v>
          </cell>
          <cell r="E444">
            <v>144</v>
          </cell>
          <cell r="F444" t="str">
            <v/>
          </cell>
          <cell r="G444" t="str">
            <v/>
          </cell>
          <cell r="H444" t="str">
            <v xml:space="preserve"> </v>
          </cell>
          <cell r="I444">
            <v>141</v>
          </cell>
        </row>
        <row r="445">
          <cell r="B445">
            <v>1543</v>
          </cell>
          <cell r="C445">
            <v>90</v>
          </cell>
          <cell r="D445">
            <v>152</v>
          </cell>
          <cell r="E445">
            <v>149</v>
          </cell>
          <cell r="F445" t="str">
            <v/>
          </cell>
          <cell r="G445" t="str">
            <v/>
          </cell>
          <cell r="H445" t="str">
            <v xml:space="preserve"> </v>
          </cell>
          <cell r="I445">
            <v>147</v>
          </cell>
        </row>
        <row r="446">
          <cell r="B446">
            <v>1544</v>
          </cell>
          <cell r="C446">
            <v>90</v>
          </cell>
          <cell r="D446">
            <v>146</v>
          </cell>
          <cell r="E446">
            <v>152</v>
          </cell>
          <cell r="F446" t="str">
            <v/>
          </cell>
          <cell r="G446" t="str">
            <v/>
          </cell>
          <cell r="H446" t="str">
            <v xml:space="preserve"> </v>
          </cell>
          <cell r="I446">
            <v>149</v>
          </cell>
        </row>
        <row r="447">
          <cell r="B447" t="str">
            <v>1545-1</v>
          </cell>
          <cell r="C447">
            <v>91</v>
          </cell>
          <cell r="D447">
            <v>165</v>
          </cell>
          <cell r="E447">
            <v>179</v>
          </cell>
          <cell r="F447" t="str">
            <v/>
          </cell>
          <cell r="G447" t="str">
            <v/>
          </cell>
          <cell r="H447" t="str">
            <v xml:space="preserve"> </v>
          </cell>
          <cell r="I447">
            <v>175</v>
          </cell>
        </row>
        <row r="448">
          <cell r="B448">
            <v>1545</v>
          </cell>
          <cell r="C448">
            <v>90</v>
          </cell>
          <cell r="D448">
            <v>108</v>
          </cell>
          <cell r="E448">
            <v>107</v>
          </cell>
          <cell r="F448" t="str">
            <v/>
          </cell>
          <cell r="G448" t="str">
            <v/>
          </cell>
          <cell r="H448" t="str">
            <v>19.12.19 КВД</v>
          </cell>
          <cell r="I448">
            <v>104</v>
          </cell>
        </row>
        <row r="449">
          <cell r="B449">
            <v>1547</v>
          </cell>
          <cell r="C449">
            <v>90</v>
          </cell>
          <cell r="D449">
            <v>139</v>
          </cell>
          <cell r="E449">
            <v>133</v>
          </cell>
          <cell r="F449" t="str">
            <v/>
          </cell>
          <cell r="G449" t="str">
            <v/>
          </cell>
          <cell r="H449" t="str">
            <v xml:space="preserve"> </v>
          </cell>
          <cell r="I449">
            <v>130</v>
          </cell>
        </row>
        <row r="450">
          <cell r="B450">
            <v>1549</v>
          </cell>
          <cell r="C450">
            <v>90</v>
          </cell>
          <cell r="D450">
            <v>146</v>
          </cell>
          <cell r="E450">
            <v>122.1</v>
          </cell>
          <cell r="F450">
            <v>122.1</v>
          </cell>
          <cell r="G450" t="str">
            <v/>
          </cell>
          <cell r="H450" t="str">
            <v>17.09.20 КВД</v>
          </cell>
          <cell r="I450">
            <v>119.5</v>
          </cell>
        </row>
        <row r="451">
          <cell r="B451">
            <v>155</v>
          </cell>
          <cell r="C451">
            <v>102</v>
          </cell>
          <cell r="D451">
            <v>293.39999999999998</v>
          </cell>
          <cell r="E451">
            <v>289</v>
          </cell>
          <cell r="F451" t="str">
            <v/>
          </cell>
          <cell r="G451" t="str">
            <v/>
          </cell>
          <cell r="H451" t="str">
            <v>30.03.20 КПД</v>
          </cell>
          <cell r="I451">
            <v>0</v>
          </cell>
        </row>
        <row r="452">
          <cell r="B452">
            <v>1550</v>
          </cell>
          <cell r="C452">
            <v>90</v>
          </cell>
          <cell r="D452">
            <v>143</v>
          </cell>
          <cell r="E452">
            <v>142</v>
          </cell>
          <cell r="F452" t="str">
            <v/>
          </cell>
          <cell r="G452" t="str">
            <v/>
          </cell>
          <cell r="H452" t="str">
            <v xml:space="preserve"> </v>
          </cell>
          <cell r="I452">
            <v>138</v>
          </cell>
        </row>
        <row r="453">
          <cell r="B453">
            <v>1551</v>
          </cell>
          <cell r="C453">
            <v>91</v>
          </cell>
          <cell r="D453">
            <v>182</v>
          </cell>
          <cell r="E453">
            <v>126</v>
          </cell>
          <cell r="F453" t="str">
            <v/>
          </cell>
          <cell r="G453" t="str">
            <v/>
          </cell>
          <cell r="H453" t="str">
            <v xml:space="preserve"> </v>
          </cell>
          <cell r="I453">
            <v>0</v>
          </cell>
        </row>
        <row r="454">
          <cell r="B454">
            <v>1552</v>
          </cell>
          <cell r="C454">
            <v>90</v>
          </cell>
          <cell r="D454">
            <v>134</v>
          </cell>
          <cell r="E454">
            <v>132</v>
          </cell>
          <cell r="F454" t="str">
            <v/>
          </cell>
          <cell r="G454" t="str">
            <v/>
          </cell>
          <cell r="H454" t="str">
            <v xml:space="preserve"> </v>
          </cell>
          <cell r="I454">
            <v>130</v>
          </cell>
        </row>
        <row r="455">
          <cell r="B455">
            <v>1553</v>
          </cell>
          <cell r="C455">
            <v>90</v>
          </cell>
          <cell r="D455">
            <v>147</v>
          </cell>
          <cell r="E455">
            <v>145</v>
          </cell>
          <cell r="F455" t="str">
            <v/>
          </cell>
          <cell r="G455" t="str">
            <v/>
          </cell>
          <cell r="H455" t="str">
            <v xml:space="preserve"> </v>
          </cell>
          <cell r="I455">
            <v>142</v>
          </cell>
        </row>
        <row r="456">
          <cell r="B456">
            <v>1554</v>
          </cell>
          <cell r="C456">
            <v>90</v>
          </cell>
          <cell r="D456">
            <v>137</v>
          </cell>
          <cell r="E456">
            <v>136</v>
          </cell>
          <cell r="F456" t="str">
            <v/>
          </cell>
          <cell r="G456" t="str">
            <v/>
          </cell>
          <cell r="H456" t="str">
            <v xml:space="preserve"> </v>
          </cell>
          <cell r="I456">
            <v>134</v>
          </cell>
        </row>
        <row r="457">
          <cell r="B457">
            <v>1555</v>
          </cell>
          <cell r="C457">
            <v>90</v>
          </cell>
          <cell r="D457">
            <v>137</v>
          </cell>
          <cell r="E457">
            <v>136</v>
          </cell>
          <cell r="F457" t="str">
            <v/>
          </cell>
          <cell r="G457" t="str">
            <v/>
          </cell>
          <cell r="H457" t="str">
            <v xml:space="preserve"> </v>
          </cell>
          <cell r="I457">
            <v>133</v>
          </cell>
        </row>
        <row r="458">
          <cell r="B458">
            <v>1557</v>
          </cell>
          <cell r="C458">
            <v>90</v>
          </cell>
          <cell r="D458">
            <v>163</v>
          </cell>
          <cell r="E458">
            <v>183</v>
          </cell>
          <cell r="F458" t="str">
            <v/>
          </cell>
          <cell r="G458" t="str">
            <v/>
          </cell>
          <cell r="H458" t="str">
            <v xml:space="preserve"> </v>
          </cell>
          <cell r="I458">
            <v>177</v>
          </cell>
        </row>
        <row r="459">
          <cell r="B459" t="str">
            <v>155тг</v>
          </cell>
          <cell r="C459">
            <v>102</v>
          </cell>
          <cell r="D459">
            <v>251</v>
          </cell>
          <cell r="E459">
            <v>249</v>
          </cell>
          <cell r="F459" t="str">
            <v/>
          </cell>
          <cell r="G459" t="str">
            <v/>
          </cell>
          <cell r="H459" t="str">
            <v xml:space="preserve"> </v>
          </cell>
          <cell r="I459">
            <v>0</v>
          </cell>
        </row>
        <row r="460">
          <cell r="B460">
            <v>1561</v>
          </cell>
          <cell r="C460">
            <v>90</v>
          </cell>
          <cell r="D460">
            <v>99</v>
          </cell>
          <cell r="E460">
            <v>98</v>
          </cell>
          <cell r="F460" t="str">
            <v/>
          </cell>
          <cell r="G460" t="str">
            <v/>
          </cell>
          <cell r="H460" t="str">
            <v>20.12.19 КВД</v>
          </cell>
          <cell r="I460">
            <v>96</v>
          </cell>
        </row>
        <row r="461">
          <cell r="B461">
            <v>1563</v>
          </cell>
          <cell r="C461">
            <v>90</v>
          </cell>
          <cell r="D461">
            <v>135</v>
          </cell>
          <cell r="E461">
            <v>127</v>
          </cell>
          <cell r="F461" t="str">
            <v/>
          </cell>
          <cell r="G461" t="str">
            <v/>
          </cell>
          <cell r="H461" t="str">
            <v xml:space="preserve"> </v>
          </cell>
          <cell r="I461">
            <v>123</v>
          </cell>
        </row>
        <row r="462">
          <cell r="B462">
            <v>1564</v>
          </cell>
          <cell r="C462">
            <v>90</v>
          </cell>
          <cell r="D462">
            <v>207</v>
          </cell>
          <cell r="E462">
            <v>165</v>
          </cell>
          <cell r="F462" t="str">
            <v/>
          </cell>
          <cell r="G462" t="str">
            <v/>
          </cell>
          <cell r="H462" t="str">
            <v/>
          </cell>
          <cell r="I462">
            <v>157</v>
          </cell>
        </row>
        <row r="463">
          <cell r="B463">
            <v>1565</v>
          </cell>
          <cell r="C463">
            <v>90</v>
          </cell>
          <cell r="D463">
            <v>173</v>
          </cell>
          <cell r="E463">
            <v>139</v>
          </cell>
          <cell r="F463" t="str">
            <v/>
          </cell>
          <cell r="G463" t="str">
            <v/>
          </cell>
          <cell r="H463" t="str">
            <v xml:space="preserve"> </v>
          </cell>
          <cell r="I463">
            <v>137</v>
          </cell>
        </row>
        <row r="464">
          <cell r="B464">
            <v>1568</v>
          </cell>
          <cell r="C464">
            <v>39</v>
          </cell>
          <cell r="D464">
            <v>0</v>
          </cell>
          <cell r="E464">
            <v>161.91999999999999</v>
          </cell>
          <cell r="F464" t="str">
            <v/>
          </cell>
          <cell r="G464" t="str">
            <v/>
          </cell>
          <cell r="H464" t="str">
            <v>07.09.20 Рпл</v>
          </cell>
          <cell r="I464">
            <v>151</v>
          </cell>
        </row>
        <row r="465">
          <cell r="B465">
            <v>156</v>
          </cell>
          <cell r="C465">
            <v>102</v>
          </cell>
          <cell r="D465">
            <v>253</v>
          </cell>
          <cell r="E465">
            <v>279</v>
          </cell>
          <cell r="F465" t="str">
            <v/>
          </cell>
          <cell r="G465" t="str">
            <v/>
          </cell>
          <cell r="H465" t="str">
            <v xml:space="preserve"> </v>
          </cell>
          <cell r="I465">
            <v>0</v>
          </cell>
        </row>
        <row r="466">
          <cell r="B466">
            <v>1570</v>
          </cell>
          <cell r="C466">
            <v>90</v>
          </cell>
          <cell r="D466">
            <v>188</v>
          </cell>
          <cell r="E466">
            <v>135</v>
          </cell>
          <cell r="F466" t="str">
            <v/>
          </cell>
          <cell r="G466" t="str">
            <v/>
          </cell>
          <cell r="H466" t="str">
            <v xml:space="preserve"> </v>
          </cell>
          <cell r="I466">
            <v>133</v>
          </cell>
        </row>
        <row r="467">
          <cell r="B467">
            <v>1571</v>
          </cell>
          <cell r="C467">
            <v>90</v>
          </cell>
          <cell r="D467">
            <v>168</v>
          </cell>
          <cell r="E467">
            <v>145</v>
          </cell>
          <cell r="F467" t="str">
            <v/>
          </cell>
          <cell r="G467" t="str">
            <v/>
          </cell>
          <cell r="H467" t="str">
            <v xml:space="preserve"> </v>
          </cell>
          <cell r="I467">
            <v>142</v>
          </cell>
        </row>
        <row r="468">
          <cell r="B468">
            <v>1572</v>
          </cell>
          <cell r="C468">
            <v>90</v>
          </cell>
          <cell r="D468">
            <v>183</v>
          </cell>
          <cell r="E468">
            <v>139</v>
          </cell>
          <cell r="F468" t="str">
            <v/>
          </cell>
          <cell r="G468" t="str">
            <v/>
          </cell>
          <cell r="H468" t="str">
            <v xml:space="preserve"> </v>
          </cell>
          <cell r="I468">
            <v>137</v>
          </cell>
        </row>
        <row r="469">
          <cell r="B469">
            <v>1573</v>
          </cell>
          <cell r="C469">
            <v>90</v>
          </cell>
          <cell r="D469">
            <v>131</v>
          </cell>
          <cell r="E469">
            <v>94.6</v>
          </cell>
          <cell r="F469" t="str">
            <v/>
          </cell>
          <cell r="G469" t="str">
            <v/>
          </cell>
          <cell r="H469" t="str">
            <v xml:space="preserve"> </v>
          </cell>
          <cell r="I469">
            <v>94</v>
          </cell>
        </row>
        <row r="470">
          <cell r="B470">
            <v>1574</v>
          </cell>
          <cell r="C470">
            <v>90</v>
          </cell>
          <cell r="D470">
            <v>124</v>
          </cell>
          <cell r="E470">
            <v>121</v>
          </cell>
          <cell r="F470" t="str">
            <v/>
          </cell>
          <cell r="G470" t="str">
            <v/>
          </cell>
          <cell r="H470" t="str">
            <v xml:space="preserve"> </v>
          </cell>
          <cell r="I470">
            <v>119</v>
          </cell>
        </row>
        <row r="471">
          <cell r="B471">
            <v>1576</v>
          </cell>
          <cell r="C471">
            <v>72</v>
          </cell>
          <cell r="D471">
            <v>143</v>
          </cell>
          <cell r="E471">
            <v>143</v>
          </cell>
          <cell r="F471" t="str">
            <v/>
          </cell>
          <cell r="G471" t="str">
            <v/>
          </cell>
          <cell r="H471" t="str">
            <v xml:space="preserve"> </v>
          </cell>
          <cell r="I471">
            <v>142</v>
          </cell>
        </row>
        <row r="472">
          <cell r="B472">
            <v>157</v>
          </cell>
          <cell r="C472">
            <v>90</v>
          </cell>
          <cell r="D472">
            <v>103</v>
          </cell>
          <cell r="E472">
            <v>102</v>
          </cell>
          <cell r="F472" t="str">
            <v/>
          </cell>
          <cell r="G472" t="str">
            <v/>
          </cell>
          <cell r="H472" t="str">
            <v xml:space="preserve"> </v>
          </cell>
          <cell r="I472">
            <v>99</v>
          </cell>
        </row>
        <row r="473">
          <cell r="B473" t="str">
            <v>157тг</v>
          </cell>
          <cell r="C473">
            <v>92</v>
          </cell>
          <cell r="D473">
            <v>104.6</v>
          </cell>
          <cell r="E473">
            <v>105</v>
          </cell>
          <cell r="F473" t="str">
            <v/>
          </cell>
          <cell r="G473" t="str">
            <v/>
          </cell>
          <cell r="H473" t="str">
            <v>09.02.20 Рпл</v>
          </cell>
          <cell r="I473">
            <v>102</v>
          </cell>
        </row>
        <row r="474">
          <cell r="B474">
            <v>1580</v>
          </cell>
          <cell r="C474">
            <v>90</v>
          </cell>
          <cell r="D474">
            <v>135</v>
          </cell>
          <cell r="E474">
            <v>133</v>
          </cell>
          <cell r="F474" t="str">
            <v/>
          </cell>
          <cell r="G474" t="str">
            <v/>
          </cell>
          <cell r="H474" t="str">
            <v xml:space="preserve"> </v>
          </cell>
          <cell r="I474">
            <v>131</v>
          </cell>
        </row>
        <row r="475">
          <cell r="B475">
            <v>1582</v>
          </cell>
          <cell r="C475">
            <v>90</v>
          </cell>
          <cell r="D475">
            <v>138</v>
          </cell>
          <cell r="E475">
            <v>129</v>
          </cell>
          <cell r="F475" t="str">
            <v/>
          </cell>
          <cell r="G475" t="str">
            <v/>
          </cell>
          <cell r="H475" t="str">
            <v xml:space="preserve"> </v>
          </cell>
          <cell r="I475">
            <v>127</v>
          </cell>
        </row>
        <row r="476">
          <cell r="B476">
            <v>1583</v>
          </cell>
          <cell r="C476">
            <v>72</v>
          </cell>
          <cell r="D476">
            <v>0</v>
          </cell>
          <cell r="E476">
            <v>163</v>
          </cell>
          <cell r="F476" t="str">
            <v/>
          </cell>
          <cell r="G476" t="str">
            <v/>
          </cell>
          <cell r="H476" t="str">
            <v/>
          </cell>
          <cell r="I476">
            <v>161</v>
          </cell>
        </row>
        <row r="477">
          <cell r="B477">
            <v>1584</v>
          </cell>
          <cell r="C477">
            <v>90</v>
          </cell>
          <cell r="D477">
            <v>166</v>
          </cell>
          <cell r="E477">
            <v>146</v>
          </cell>
          <cell r="F477" t="str">
            <v/>
          </cell>
          <cell r="G477" t="str">
            <v/>
          </cell>
          <cell r="H477" t="str">
            <v xml:space="preserve"> </v>
          </cell>
          <cell r="I477">
            <v>144</v>
          </cell>
        </row>
        <row r="478">
          <cell r="B478">
            <v>1585</v>
          </cell>
          <cell r="C478">
            <v>90</v>
          </cell>
          <cell r="D478">
            <v>133</v>
          </cell>
          <cell r="E478">
            <v>129</v>
          </cell>
          <cell r="F478" t="str">
            <v/>
          </cell>
          <cell r="G478" t="str">
            <v/>
          </cell>
          <cell r="H478" t="str">
            <v xml:space="preserve"> </v>
          </cell>
          <cell r="I478">
            <v>126</v>
          </cell>
        </row>
        <row r="479">
          <cell r="B479">
            <v>1587</v>
          </cell>
          <cell r="C479">
            <v>90</v>
          </cell>
          <cell r="D479">
            <v>135</v>
          </cell>
          <cell r="E479">
            <v>124</v>
          </cell>
          <cell r="F479" t="str">
            <v/>
          </cell>
          <cell r="G479" t="str">
            <v/>
          </cell>
          <cell r="H479" t="str">
            <v xml:space="preserve"> </v>
          </cell>
          <cell r="I479">
            <v>122</v>
          </cell>
        </row>
        <row r="480">
          <cell r="B480">
            <v>1589</v>
          </cell>
          <cell r="C480">
            <v>90</v>
          </cell>
          <cell r="D480">
            <v>132</v>
          </cell>
          <cell r="E480">
            <v>131</v>
          </cell>
          <cell r="F480" t="str">
            <v/>
          </cell>
          <cell r="G480" t="str">
            <v/>
          </cell>
          <cell r="H480" t="str">
            <v xml:space="preserve"> </v>
          </cell>
          <cell r="I480">
            <v>131</v>
          </cell>
        </row>
        <row r="481">
          <cell r="B481">
            <v>158</v>
          </cell>
          <cell r="C481">
            <v>102</v>
          </cell>
          <cell r="D481">
            <v>339.1</v>
          </cell>
          <cell r="E481">
            <v>335</v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</row>
        <row r="482">
          <cell r="B482">
            <v>1590</v>
          </cell>
          <cell r="C482">
            <v>90</v>
          </cell>
          <cell r="D482">
            <v>0</v>
          </cell>
          <cell r="E482">
            <v>166.7</v>
          </cell>
          <cell r="F482">
            <v>166.7</v>
          </cell>
          <cell r="G482" t="str">
            <v/>
          </cell>
          <cell r="H482" t="str">
            <v>07.08.20 Рпл</v>
          </cell>
          <cell r="I482">
            <v>163.9</v>
          </cell>
        </row>
        <row r="483">
          <cell r="B483">
            <v>1597</v>
          </cell>
          <cell r="C483">
            <v>90</v>
          </cell>
          <cell r="D483">
            <v>125</v>
          </cell>
          <cell r="E483">
            <v>124</v>
          </cell>
          <cell r="F483" t="str">
            <v/>
          </cell>
          <cell r="G483" t="str">
            <v/>
          </cell>
          <cell r="H483" t="str">
            <v xml:space="preserve"> </v>
          </cell>
          <cell r="I483">
            <v>122</v>
          </cell>
        </row>
        <row r="484">
          <cell r="B484">
            <v>1598</v>
          </cell>
          <cell r="C484">
            <v>39</v>
          </cell>
          <cell r="D484">
            <v>207</v>
          </cell>
          <cell r="E484">
            <v>207</v>
          </cell>
          <cell r="F484" t="str">
            <v/>
          </cell>
          <cell r="G484" t="str">
            <v/>
          </cell>
          <cell r="H484" t="str">
            <v>27.08.20 Рпл</v>
          </cell>
          <cell r="I484">
            <v>206</v>
          </cell>
        </row>
        <row r="485">
          <cell r="B485">
            <v>1599</v>
          </cell>
          <cell r="C485">
            <v>90</v>
          </cell>
          <cell r="D485">
            <v>101</v>
          </cell>
          <cell r="E485">
            <v>131</v>
          </cell>
          <cell r="F485" t="str">
            <v/>
          </cell>
          <cell r="G485" t="str">
            <v/>
          </cell>
          <cell r="H485" t="str">
            <v xml:space="preserve"> </v>
          </cell>
          <cell r="I485">
            <v>127</v>
          </cell>
        </row>
        <row r="486">
          <cell r="B486">
            <v>1600</v>
          </cell>
          <cell r="C486">
            <v>90</v>
          </cell>
          <cell r="D486">
            <v>97</v>
          </cell>
          <cell r="E486">
            <v>97.1</v>
          </cell>
          <cell r="F486" t="str">
            <v/>
          </cell>
          <cell r="G486">
            <v>97.1</v>
          </cell>
          <cell r="H486" t="str">
            <v>03.06.20 КВД</v>
          </cell>
          <cell r="I486">
            <v>95.4</v>
          </cell>
        </row>
        <row r="487">
          <cell r="B487">
            <v>1601</v>
          </cell>
          <cell r="C487">
            <v>90</v>
          </cell>
          <cell r="D487">
            <v>136.1</v>
          </cell>
          <cell r="E487">
            <v>122</v>
          </cell>
          <cell r="F487" t="str">
            <v/>
          </cell>
          <cell r="G487" t="str">
            <v/>
          </cell>
          <cell r="H487" t="str">
            <v>12.05.20 КВД</v>
          </cell>
          <cell r="I487">
            <v>120</v>
          </cell>
        </row>
        <row r="488">
          <cell r="B488">
            <v>1603</v>
          </cell>
          <cell r="C488">
            <v>39</v>
          </cell>
          <cell r="D488">
            <v>207</v>
          </cell>
          <cell r="E488">
            <v>207</v>
          </cell>
          <cell r="F488" t="str">
            <v/>
          </cell>
          <cell r="G488" t="str">
            <v/>
          </cell>
          <cell r="H488" t="str">
            <v xml:space="preserve"> </v>
          </cell>
          <cell r="I488">
            <v>203</v>
          </cell>
        </row>
        <row r="489">
          <cell r="B489">
            <v>1605</v>
          </cell>
          <cell r="C489">
            <v>39</v>
          </cell>
          <cell r="D489">
            <v>0</v>
          </cell>
          <cell r="E489">
            <v>160.19999999999999</v>
          </cell>
          <cell r="F489">
            <v>160.19999999999999</v>
          </cell>
          <cell r="G489" t="str">
            <v/>
          </cell>
          <cell r="H489" t="str">
            <v>24.09.20 Рпл</v>
          </cell>
          <cell r="I489">
            <v>153.1</v>
          </cell>
        </row>
        <row r="490">
          <cell r="B490">
            <v>1607</v>
          </cell>
          <cell r="C490">
            <v>72</v>
          </cell>
          <cell r="D490">
            <v>207</v>
          </cell>
          <cell r="E490">
            <v>159</v>
          </cell>
          <cell r="F490" t="str">
            <v/>
          </cell>
          <cell r="G490" t="str">
            <v/>
          </cell>
          <cell r="H490" t="str">
            <v xml:space="preserve"> </v>
          </cell>
          <cell r="I490">
            <v>155</v>
          </cell>
        </row>
        <row r="491">
          <cell r="B491">
            <v>1611</v>
          </cell>
          <cell r="C491">
            <v>90</v>
          </cell>
          <cell r="D491">
            <v>122</v>
          </cell>
          <cell r="E491">
            <v>122.1</v>
          </cell>
          <cell r="F491" t="str">
            <v/>
          </cell>
          <cell r="G491">
            <v>122.1</v>
          </cell>
          <cell r="H491" t="str">
            <v>15.06.20 КВД</v>
          </cell>
          <cell r="I491">
            <v>120</v>
          </cell>
        </row>
        <row r="492">
          <cell r="B492">
            <v>1613</v>
          </cell>
          <cell r="C492">
            <v>90</v>
          </cell>
          <cell r="D492">
            <v>143</v>
          </cell>
          <cell r="E492">
            <v>142</v>
          </cell>
          <cell r="F492" t="str">
            <v/>
          </cell>
          <cell r="G492" t="str">
            <v/>
          </cell>
          <cell r="H492" t="str">
            <v xml:space="preserve"> </v>
          </cell>
          <cell r="I492">
            <v>138</v>
          </cell>
        </row>
        <row r="493">
          <cell r="B493">
            <v>1617</v>
          </cell>
          <cell r="C493">
            <v>39</v>
          </cell>
          <cell r="D493">
            <v>0</v>
          </cell>
          <cell r="E493">
            <v>207</v>
          </cell>
          <cell r="F493" t="str">
            <v/>
          </cell>
          <cell r="G493" t="str">
            <v/>
          </cell>
          <cell r="H493" t="str">
            <v/>
          </cell>
          <cell r="I493">
            <v>204</v>
          </cell>
        </row>
        <row r="494">
          <cell r="B494">
            <v>1618</v>
          </cell>
          <cell r="C494">
            <v>90</v>
          </cell>
          <cell r="D494">
            <v>144</v>
          </cell>
          <cell r="E494">
            <v>142</v>
          </cell>
          <cell r="F494" t="str">
            <v/>
          </cell>
          <cell r="G494" t="str">
            <v/>
          </cell>
          <cell r="H494" t="str">
            <v xml:space="preserve"> </v>
          </cell>
          <cell r="I494">
            <v>138</v>
          </cell>
        </row>
        <row r="495">
          <cell r="B495">
            <v>163</v>
          </cell>
          <cell r="C495">
            <v>102</v>
          </cell>
          <cell r="D495">
            <v>291.8</v>
          </cell>
          <cell r="E495">
            <v>291.8</v>
          </cell>
          <cell r="F495" t="str">
            <v/>
          </cell>
          <cell r="G495">
            <v>291.8</v>
          </cell>
          <cell r="H495" t="str">
            <v>25.06.20 КПД</v>
          </cell>
          <cell r="I495">
            <v>0</v>
          </cell>
        </row>
        <row r="496">
          <cell r="B496">
            <v>164</v>
          </cell>
          <cell r="C496">
            <v>90</v>
          </cell>
          <cell r="D496">
            <v>98</v>
          </cell>
          <cell r="E496">
            <v>97</v>
          </cell>
          <cell r="F496" t="str">
            <v/>
          </cell>
          <cell r="G496" t="str">
            <v/>
          </cell>
          <cell r="H496" t="str">
            <v xml:space="preserve"> </v>
          </cell>
          <cell r="I496">
            <v>92</v>
          </cell>
        </row>
        <row r="497">
          <cell r="B497">
            <v>173</v>
          </cell>
          <cell r="C497">
            <v>203</v>
          </cell>
          <cell r="D497">
            <v>140</v>
          </cell>
          <cell r="E497">
            <v>98.7</v>
          </cell>
          <cell r="F497">
            <v>98.7</v>
          </cell>
          <cell r="G497" t="str">
            <v/>
          </cell>
          <cell r="H497" t="str">
            <v>08.09.20 Рпл</v>
          </cell>
          <cell r="I497">
            <v>87.8</v>
          </cell>
        </row>
        <row r="498">
          <cell r="B498">
            <v>175</v>
          </cell>
          <cell r="C498">
            <v>90</v>
          </cell>
          <cell r="D498">
            <v>86</v>
          </cell>
          <cell r="E498">
            <v>85</v>
          </cell>
          <cell r="F498" t="str">
            <v/>
          </cell>
          <cell r="G498" t="str">
            <v/>
          </cell>
          <cell r="H498" t="str">
            <v xml:space="preserve"> </v>
          </cell>
          <cell r="I498">
            <v>82</v>
          </cell>
        </row>
        <row r="499">
          <cell r="B499">
            <v>178</v>
          </cell>
          <cell r="C499">
            <v>200</v>
          </cell>
          <cell r="D499">
            <v>141.4</v>
          </cell>
          <cell r="E499">
            <v>137.30000000000001</v>
          </cell>
          <cell r="F499" t="str">
            <v/>
          </cell>
          <cell r="G499" t="str">
            <v/>
          </cell>
          <cell r="H499" t="str">
            <v>25.08.19 КВД</v>
          </cell>
          <cell r="I499">
            <v>135</v>
          </cell>
        </row>
        <row r="500">
          <cell r="B500" t="str">
            <v>19-1</v>
          </cell>
          <cell r="C500">
            <v>90</v>
          </cell>
          <cell r="D500">
            <v>81.7</v>
          </cell>
          <cell r="E500">
            <v>83</v>
          </cell>
          <cell r="F500" t="str">
            <v/>
          </cell>
          <cell r="G500" t="str">
            <v/>
          </cell>
          <cell r="H500" t="str">
            <v>13.04.20 КВД</v>
          </cell>
          <cell r="I500">
            <v>82</v>
          </cell>
        </row>
        <row r="501">
          <cell r="B501" t="str">
            <v>1р</v>
          </cell>
          <cell r="C501">
            <v>90</v>
          </cell>
          <cell r="D501">
            <v>111.8</v>
          </cell>
          <cell r="E501">
            <v>92</v>
          </cell>
          <cell r="F501" t="str">
            <v/>
          </cell>
          <cell r="G501" t="str">
            <v/>
          </cell>
          <cell r="H501" t="str">
            <v>16.03.20 КВД</v>
          </cell>
          <cell r="I501">
            <v>90</v>
          </cell>
        </row>
        <row r="502">
          <cell r="B502">
            <v>20006</v>
          </cell>
          <cell r="C502">
            <v>203</v>
          </cell>
          <cell r="D502">
            <v>152</v>
          </cell>
          <cell r="E502">
            <v>146.4</v>
          </cell>
          <cell r="F502">
            <v>146.4</v>
          </cell>
          <cell r="G502" t="str">
            <v/>
          </cell>
          <cell r="H502" t="str">
            <v>24.09.20 КВД</v>
          </cell>
          <cell r="I502">
            <v>133.4</v>
          </cell>
        </row>
        <row r="503">
          <cell r="B503">
            <v>20008</v>
          </cell>
          <cell r="C503">
            <v>200</v>
          </cell>
          <cell r="D503">
            <v>150.69999999999999</v>
          </cell>
          <cell r="E503">
            <v>142.4</v>
          </cell>
          <cell r="F503" t="str">
            <v/>
          </cell>
          <cell r="G503" t="str">
            <v/>
          </cell>
          <cell r="H503" t="str">
            <v>21.03.20 Рпл</v>
          </cell>
          <cell r="I503">
            <v>140</v>
          </cell>
        </row>
        <row r="504">
          <cell r="B504" t="str">
            <v>20-1</v>
          </cell>
          <cell r="C504">
            <v>115</v>
          </cell>
          <cell r="D504">
            <v>139.1</v>
          </cell>
          <cell r="E504">
            <v>159</v>
          </cell>
          <cell r="F504" t="str">
            <v/>
          </cell>
          <cell r="G504" t="str">
            <v/>
          </cell>
          <cell r="H504" t="str">
            <v>17.04.20 Рпл</v>
          </cell>
          <cell r="I504">
            <v>150</v>
          </cell>
        </row>
        <row r="505">
          <cell r="B505" t="str">
            <v>20-2</v>
          </cell>
          <cell r="C505">
            <v>91</v>
          </cell>
          <cell r="D505">
            <v>113</v>
          </cell>
          <cell r="E505">
            <v>112</v>
          </cell>
          <cell r="F505" t="str">
            <v/>
          </cell>
          <cell r="G505" t="str">
            <v/>
          </cell>
          <cell r="H505" t="str">
            <v xml:space="preserve"> </v>
          </cell>
          <cell r="I505">
            <v>109</v>
          </cell>
        </row>
        <row r="506">
          <cell r="B506" t="str">
            <v>20-3</v>
          </cell>
          <cell r="C506">
            <v>103</v>
          </cell>
          <cell r="D506">
            <v>232</v>
          </cell>
          <cell r="E506">
            <v>229</v>
          </cell>
          <cell r="F506" t="str">
            <v/>
          </cell>
          <cell r="G506" t="str">
            <v/>
          </cell>
          <cell r="H506" t="str">
            <v xml:space="preserve"> </v>
          </cell>
          <cell r="I506">
            <v>0</v>
          </cell>
        </row>
        <row r="507">
          <cell r="B507">
            <v>2060</v>
          </cell>
          <cell r="C507">
            <v>102</v>
          </cell>
          <cell r="D507">
            <v>282</v>
          </cell>
          <cell r="E507">
            <v>277</v>
          </cell>
          <cell r="F507" t="str">
            <v/>
          </cell>
          <cell r="G507" t="str">
            <v/>
          </cell>
          <cell r="H507" t="str">
            <v xml:space="preserve"> </v>
          </cell>
          <cell r="I507">
            <v>0</v>
          </cell>
        </row>
        <row r="508">
          <cell r="B508">
            <v>2061</v>
          </cell>
          <cell r="C508">
            <v>102</v>
          </cell>
          <cell r="D508">
            <v>291</v>
          </cell>
          <cell r="E508">
            <v>315.39999999999998</v>
          </cell>
          <cell r="F508">
            <v>315.39999999999998</v>
          </cell>
          <cell r="G508" t="str">
            <v/>
          </cell>
          <cell r="H508" t="str">
            <v>26.08.20 КПД</v>
          </cell>
          <cell r="I508">
            <v>0</v>
          </cell>
        </row>
        <row r="509">
          <cell r="B509" t="str">
            <v>21-1</v>
          </cell>
          <cell r="C509">
            <v>90</v>
          </cell>
          <cell r="D509">
            <v>78</v>
          </cell>
          <cell r="E509">
            <v>76</v>
          </cell>
          <cell r="F509" t="str">
            <v/>
          </cell>
          <cell r="G509" t="str">
            <v/>
          </cell>
          <cell r="H509" t="str">
            <v xml:space="preserve"> </v>
          </cell>
          <cell r="I509">
            <v>72</v>
          </cell>
        </row>
        <row r="510">
          <cell r="B510" t="str">
            <v>2-2</v>
          </cell>
          <cell r="C510">
            <v>92</v>
          </cell>
          <cell r="D510">
            <v>128</v>
          </cell>
          <cell r="E510">
            <v>128</v>
          </cell>
          <cell r="F510" t="str">
            <v/>
          </cell>
          <cell r="G510" t="str">
            <v/>
          </cell>
          <cell r="H510" t="str">
            <v xml:space="preserve"> </v>
          </cell>
          <cell r="I510">
            <v>126</v>
          </cell>
        </row>
        <row r="511">
          <cell r="B511" t="str">
            <v>23-1</v>
          </cell>
          <cell r="C511">
            <v>102</v>
          </cell>
          <cell r="D511">
            <v>232</v>
          </cell>
          <cell r="E511">
            <v>243</v>
          </cell>
          <cell r="F511" t="str">
            <v/>
          </cell>
          <cell r="G511" t="str">
            <v/>
          </cell>
          <cell r="H511" t="str">
            <v xml:space="preserve"> </v>
          </cell>
          <cell r="I511">
            <v>0</v>
          </cell>
        </row>
        <row r="512">
          <cell r="B512" t="str">
            <v>23-2</v>
          </cell>
          <cell r="C512">
            <v>90</v>
          </cell>
          <cell r="D512">
            <v>138</v>
          </cell>
          <cell r="E512">
            <v>138</v>
          </cell>
          <cell r="F512" t="str">
            <v/>
          </cell>
          <cell r="G512" t="str">
            <v/>
          </cell>
          <cell r="H512" t="str">
            <v xml:space="preserve"> </v>
          </cell>
          <cell r="I512">
            <v>136</v>
          </cell>
        </row>
        <row r="513">
          <cell r="B513" t="str">
            <v>27-1</v>
          </cell>
          <cell r="C513">
            <v>102</v>
          </cell>
          <cell r="D513">
            <v>248.1</v>
          </cell>
          <cell r="E513">
            <v>243</v>
          </cell>
          <cell r="F513" t="str">
            <v/>
          </cell>
          <cell r="G513" t="str">
            <v/>
          </cell>
          <cell r="H513" t="str">
            <v>09.04.20 КПД</v>
          </cell>
          <cell r="I513">
            <v>0</v>
          </cell>
        </row>
        <row r="514">
          <cell r="B514" t="str">
            <v>28-1</v>
          </cell>
          <cell r="C514">
            <v>90</v>
          </cell>
          <cell r="D514">
            <v>132</v>
          </cell>
          <cell r="E514">
            <v>131</v>
          </cell>
          <cell r="F514" t="str">
            <v/>
          </cell>
          <cell r="G514" t="str">
            <v/>
          </cell>
          <cell r="H514" t="str">
            <v xml:space="preserve"> </v>
          </cell>
          <cell r="I514">
            <v>129</v>
          </cell>
        </row>
        <row r="515">
          <cell r="B515" t="str">
            <v>28-2</v>
          </cell>
          <cell r="C515">
            <v>102</v>
          </cell>
          <cell r="D515">
            <v>323.10000000000002</v>
          </cell>
          <cell r="E515">
            <v>317</v>
          </cell>
          <cell r="F515" t="str">
            <v/>
          </cell>
          <cell r="G515" t="str">
            <v/>
          </cell>
          <cell r="H515" t="str">
            <v>28.03.20 КПД</v>
          </cell>
          <cell r="I515">
            <v>0</v>
          </cell>
        </row>
        <row r="516">
          <cell r="B516" t="str">
            <v>29-1</v>
          </cell>
          <cell r="C516">
            <v>90</v>
          </cell>
          <cell r="D516">
            <v>64</v>
          </cell>
          <cell r="E516">
            <v>113</v>
          </cell>
          <cell r="F516" t="str">
            <v/>
          </cell>
          <cell r="G516" t="str">
            <v/>
          </cell>
          <cell r="H516" t="str">
            <v/>
          </cell>
          <cell r="I516">
            <v>112</v>
          </cell>
        </row>
        <row r="517">
          <cell r="B517" t="str">
            <v>29-2</v>
          </cell>
          <cell r="C517">
            <v>90</v>
          </cell>
          <cell r="D517">
            <v>82</v>
          </cell>
          <cell r="E517">
            <v>81</v>
          </cell>
          <cell r="F517" t="str">
            <v/>
          </cell>
          <cell r="G517" t="str">
            <v/>
          </cell>
          <cell r="H517" t="str">
            <v xml:space="preserve"> </v>
          </cell>
          <cell r="I517">
            <v>79</v>
          </cell>
        </row>
        <row r="518">
          <cell r="B518" t="str">
            <v>2р</v>
          </cell>
          <cell r="C518">
            <v>90</v>
          </cell>
          <cell r="D518">
            <v>106</v>
          </cell>
          <cell r="E518">
            <v>105</v>
          </cell>
          <cell r="F518" t="str">
            <v/>
          </cell>
          <cell r="G518" t="str">
            <v/>
          </cell>
          <cell r="H518" t="str">
            <v>КВД_12.10.19</v>
          </cell>
          <cell r="I518">
            <v>102</v>
          </cell>
        </row>
        <row r="519">
          <cell r="B519" t="str">
            <v>30-1</v>
          </cell>
          <cell r="C519">
            <v>103</v>
          </cell>
          <cell r="D519">
            <v>289</v>
          </cell>
          <cell r="E519">
            <v>279</v>
          </cell>
          <cell r="F519" t="str">
            <v/>
          </cell>
          <cell r="G519" t="str">
            <v/>
          </cell>
          <cell r="H519" t="str">
            <v xml:space="preserve"> </v>
          </cell>
          <cell r="I519">
            <v>0</v>
          </cell>
        </row>
        <row r="520">
          <cell r="B520" t="str">
            <v>30-2</v>
          </cell>
          <cell r="C520">
            <v>90</v>
          </cell>
          <cell r="D520">
            <v>86.3</v>
          </cell>
          <cell r="E520">
            <v>86.3</v>
          </cell>
          <cell r="F520" t="str">
            <v/>
          </cell>
          <cell r="G520">
            <v>86.3</v>
          </cell>
          <cell r="H520" t="str">
            <v>03.06.20 КВД</v>
          </cell>
          <cell r="I520">
            <v>84.8</v>
          </cell>
        </row>
        <row r="521">
          <cell r="B521">
            <v>3058</v>
          </cell>
          <cell r="C521">
            <v>102</v>
          </cell>
          <cell r="D521">
            <v>304.8</v>
          </cell>
          <cell r="E521">
            <v>299</v>
          </cell>
          <cell r="F521" t="str">
            <v/>
          </cell>
          <cell r="G521" t="str">
            <v/>
          </cell>
          <cell r="H521" t="str">
            <v>06.03.20 КПД</v>
          </cell>
          <cell r="I521">
            <v>0</v>
          </cell>
        </row>
        <row r="522">
          <cell r="B522">
            <v>3068</v>
          </cell>
          <cell r="C522">
            <v>73</v>
          </cell>
          <cell r="D522">
            <v>103.6</v>
          </cell>
          <cell r="E522">
            <v>103.6</v>
          </cell>
          <cell r="F522" t="str">
            <v/>
          </cell>
          <cell r="G522">
            <v>103.6</v>
          </cell>
          <cell r="H522" t="str">
            <v>21.06.20 КВД</v>
          </cell>
          <cell r="I522">
            <v>103</v>
          </cell>
        </row>
        <row r="523">
          <cell r="B523">
            <v>3069</v>
          </cell>
          <cell r="C523">
            <v>103</v>
          </cell>
          <cell r="D523">
            <v>256</v>
          </cell>
          <cell r="E523">
            <v>279.10000000000002</v>
          </cell>
          <cell r="F523">
            <v>279.10000000000002</v>
          </cell>
          <cell r="G523" t="str">
            <v/>
          </cell>
          <cell r="H523" t="str">
            <v>06.07.20 КПД</v>
          </cell>
          <cell r="I523">
            <v>0</v>
          </cell>
        </row>
        <row r="524">
          <cell r="B524" t="str">
            <v>3-1</v>
          </cell>
          <cell r="C524">
            <v>115</v>
          </cell>
          <cell r="D524">
            <v>150.1</v>
          </cell>
          <cell r="E524">
            <v>150.1</v>
          </cell>
          <cell r="F524" t="str">
            <v/>
          </cell>
          <cell r="G524">
            <v>150.1</v>
          </cell>
          <cell r="H524" t="str">
            <v>17.04.20 Рпл</v>
          </cell>
          <cell r="I524">
            <v>140.6</v>
          </cell>
        </row>
        <row r="525">
          <cell r="B525">
            <v>3216</v>
          </cell>
          <cell r="C525">
            <v>90</v>
          </cell>
          <cell r="D525">
            <v>98</v>
          </cell>
          <cell r="E525">
            <v>96</v>
          </cell>
          <cell r="F525" t="str">
            <v/>
          </cell>
          <cell r="G525" t="str">
            <v/>
          </cell>
          <cell r="H525" t="str">
            <v xml:space="preserve"> </v>
          </cell>
          <cell r="I525">
            <v>94</v>
          </cell>
        </row>
        <row r="526">
          <cell r="B526">
            <v>3218</v>
          </cell>
          <cell r="C526">
            <v>90</v>
          </cell>
          <cell r="D526">
            <v>128</v>
          </cell>
          <cell r="E526">
            <v>128</v>
          </cell>
          <cell r="F526" t="str">
            <v/>
          </cell>
          <cell r="G526" t="str">
            <v/>
          </cell>
          <cell r="H526" t="str">
            <v/>
          </cell>
          <cell r="I526">
            <v>119</v>
          </cell>
        </row>
        <row r="527">
          <cell r="B527">
            <v>3219</v>
          </cell>
          <cell r="C527">
            <v>200</v>
          </cell>
          <cell r="D527">
            <v>171</v>
          </cell>
          <cell r="E527">
            <v>157.80000000000001</v>
          </cell>
          <cell r="F527" t="str">
            <v/>
          </cell>
          <cell r="G527" t="str">
            <v/>
          </cell>
          <cell r="H527" t="str">
            <v>04.10.20 КВД</v>
          </cell>
          <cell r="I527">
            <v>156</v>
          </cell>
        </row>
        <row r="528">
          <cell r="B528">
            <v>3220</v>
          </cell>
          <cell r="C528">
            <v>90</v>
          </cell>
          <cell r="D528">
            <v>91</v>
          </cell>
          <cell r="E528">
            <v>89</v>
          </cell>
          <cell r="F528" t="str">
            <v/>
          </cell>
          <cell r="G528" t="str">
            <v/>
          </cell>
          <cell r="H528" t="str">
            <v xml:space="preserve"> </v>
          </cell>
          <cell r="I528">
            <v>87</v>
          </cell>
        </row>
        <row r="529">
          <cell r="B529">
            <v>3221</v>
          </cell>
          <cell r="C529">
            <v>92</v>
          </cell>
          <cell r="D529">
            <v>119</v>
          </cell>
          <cell r="E529">
            <v>121</v>
          </cell>
          <cell r="F529" t="str">
            <v/>
          </cell>
          <cell r="G529" t="str">
            <v/>
          </cell>
          <cell r="H529" t="str">
            <v xml:space="preserve"> </v>
          </cell>
          <cell r="I529">
            <v>121</v>
          </cell>
        </row>
        <row r="530">
          <cell r="B530">
            <v>3224</v>
          </cell>
          <cell r="C530">
            <v>90</v>
          </cell>
          <cell r="D530">
            <v>112.1</v>
          </cell>
          <cell r="E530">
            <v>108</v>
          </cell>
          <cell r="F530" t="str">
            <v/>
          </cell>
          <cell r="G530" t="str">
            <v/>
          </cell>
          <cell r="H530" t="str">
            <v>14.04.20 КВД</v>
          </cell>
          <cell r="I530">
            <v>107</v>
          </cell>
        </row>
        <row r="531">
          <cell r="B531">
            <v>3226</v>
          </cell>
          <cell r="C531">
            <v>85</v>
          </cell>
          <cell r="D531">
            <v>116</v>
          </cell>
          <cell r="E531">
            <v>116</v>
          </cell>
          <cell r="F531" t="str">
            <v/>
          </cell>
          <cell r="G531" t="str">
            <v/>
          </cell>
          <cell r="H531" t="str">
            <v>04.03.20 КВД</v>
          </cell>
          <cell r="I531">
            <v>114</v>
          </cell>
        </row>
        <row r="532">
          <cell r="B532">
            <v>3227</v>
          </cell>
          <cell r="C532">
            <v>202</v>
          </cell>
          <cell r="D532">
            <v>151.1</v>
          </cell>
          <cell r="E532">
            <v>151.1</v>
          </cell>
          <cell r="F532" t="str">
            <v/>
          </cell>
          <cell r="G532" t="str">
            <v/>
          </cell>
          <cell r="H532" t="str">
            <v>07.10.19 Рпл</v>
          </cell>
          <cell r="I532">
            <v>148</v>
          </cell>
        </row>
        <row r="533">
          <cell r="B533">
            <v>3228</v>
          </cell>
          <cell r="C533">
            <v>93</v>
          </cell>
          <cell r="D533">
            <v>142.4</v>
          </cell>
          <cell r="E533">
            <v>142.4</v>
          </cell>
          <cell r="F533" t="str">
            <v/>
          </cell>
          <cell r="G533">
            <v>142.4</v>
          </cell>
          <cell r="H533" t="str">
            <v>24.05.20 КВД</v>
          </cell>
          <cell r="I533">
            <v>139.6</v>
          </cell>
        </row>
        <row r="534">
          <cell r="B534">
            <v>3230</v>
          </cell>
          <cell r="C534">
            <v>90</v>
          </cell>
          <cell r="D534">
            <v>121</v>
          </cell>
          <cell r="E534">
            <v>119</v>
          </cell>
          <cell r="F534" t="str">
            <v/>
          </cell>
          <cell r="G534" t="str">
            <v/>
          </cell>
          <cell r="H534" t="str">
            <v xml:space="preserve"> </v>
          </cell>
          <cell r="I534">
            <v>115</v>
          </cell>
        </row>
        <row r="535">
          <cell r="B535">
            <v>3232</v>
          </cell>
          <cell r="C535">
            <v>90</v>
          </cell>
          <cell r="D535">
            <v>84</v>
          </cell>
          <cell r="E535">
            <v>83</v>
          </cell>
          <cell r="F535" t="str">
            <v/>
          </cell>
          <cell r="G535" t="str">
            <v/>
          </cell>
          <cell r="H535" t="str">
            <v>05.10.19 КВД</v>
          </cell>
          <cell r="I535">
            <v>81</v>
          </cell>
        </row>
        <row r="536">
          <cell r="B536">
            <v>3234</v>
          </cell>
          <cell r="C536">
            <v>84</v>
          </cell>
          <cell r="D536">
            <v>155.1</v>
          </cell>
          <cell r="E536">
            <v>155.1</v>
          </cell>
          <cell r="F536" t="str">
            <v/>
          </cell>
          <cell r="G536">
            <v>155.1</v>
          </cell>
          <cell r="H536" t="str">
            <v>21.05.20 КВД</v>
          </cell>
          <cell r="I536">
            <v>151.30000000000001</v>
          </cell>
        </row>
        <row r="537">
          <cell r="B537">
            <v>3235</v>
          </cell>
          <cell r="C537">
            <v>90</v>
          </cell>
          <cell r="D537">
            <v>126.1</v>
          </cell>
          <cell r="E537">
            <v>126.1</v>
          </cell>
          <cell r="F537" t="str">
            <v/>
          </cell>
          <cell r="G537">
            <v>126.1</v>
          </cell>
          <cell r="H537" t="str">
            <v>01.05.20 КВД</v>
          </cell>
          <cell r="I537">
            <v>124</v>
          </cell>
        </row>
        <row r="538">
          <cell r="B538">
            <v>3239</v>
          </cell>
          <cell r="C538">
            <v>90</v>
          </cell>
          <cell r="D538">
            <v>116</v>
          </cell>
          <cell r="E538">
            <v>115</v>
          </cell>
          <cell r="F538" t="str">
            <v/>
          </cell>
          <cell r="G538" t="str">
            <v/>
          </cell>
          <cell r="H538" t="str">
            <v xml:space="preserve"> </v>
          </cell>
          <cell r="I538">
            <v>113</v>
          </cell>
        </row>
        <row r="539">
          <cell r="B539">
            <v>3240</v>
          </cell>
          <cell r="C539">
            <v>90</v>
          </cell>
          <cell r="D539">
            <v>162</v>
          </cell>
          <cell r="E539">
            <v>161</v>
          </cell>
          <cell r="F539" t="str">
            <v/>
          </cell>
          <cell r="G539" t="str">
            <v/>
          </cell>
          <cell r="H539" t="str">
            <v xml:space="preserve"> </v>
          </cell>
          <cell r="I539">
            <v>160</v>
          </cell>
        </row>
        <row r="540">
          <cell r="B540">
            <v>3241</v>
          </cell>
          <cell r="C540">
            <v>90</v>
          </cell>
          <cell r="D540">
            <v>88.1</v>
          </cell>
          <cell r="E540">
            <v>82</v>
          </cell>
          <cell r="F540" t="str">
            <v/>
          </cell>
          <cell r="G540" t="str">
            <v/>
          </cell>
          <cell r="H540" t="str">
            <v>13.04.20 КВД</v>
          </cell>
          <cell r="I540">
            <v>81</v>
          </cell>
        </row>
        <row r="541">
          <cell r="B541">
            <v>3242</v>
          </cell>
          <cell r="C541">
            <v>90</v>
          </cell>
          <cell r="D541">
            <v>118</v>
          </cell>
          <cell r="E541">
            <v>117</v>
          </cell>
          <cell r="F541" t="str">
            <v/>
          </cell>
          <cell r="G541" t="str">
            <v/>
          </cell>
          <cell r="H541" t="str">
            <v xml:space="preserve"> </v>
          </cell>
          <cell r="I541">
            <v>115</v>
          </cell>
        </row>
        <row r="542">
          <cell r="B542">
            <v>3243</v>
          </cell>
          <cell r="C542">
            <v>72</v>
          </cell>
          <cell r="D542">
            <v>124</v>
          </cell>
          <cell r="E542">
            <v>123</v>
          </cell>
          <cell r="F542" t="str">
            <v/>
          </cell>
          <cell r="G542" t="str">
            <v/>
          </cell>
          <cell r="H542" t="str">
            <v xml:space="preserve"> </v>
          </cell>
          <cell r="I542">
            <v>122</v>
          </cell>
        </row>
        <row r="543">
          <cell r="B543">
            <v>3244</v>
          </cell>
          <cell r="C543">
            <v>72</v>
          </cell>
          <cell r="D543">
            <v>124</v>
          </cell>
          <cell r="E543">
            <v>123</v>
          </cell>
          <cell r="F543" t="str">
            <v/>
          </cell>
          <cell r="G543" t="str">
            <v/>
          </cell>
          <cell r="H543" t="str">
            <v xml:space="preserve"> </v>
          </cell>
          <cell r="I543">
            <v>122</v>
          </cell>
        </row>
        <row r="544">
          <cell r="B544">
            <v>3245</v>
          </cell>
          <cell r="C544">
            <v>90</v>
          </cell>
          <cell r="D544">
            <v>119.1</v>
          </cell>
          <cell r="E544">
            <v>115</v>
          </cell>
          <cell r="F544" t="str">
            <v/>
          </cell>
          <cell r="G544" t="str">
            <v/>
          </cell>
          <cell r="H544" t="str">
            <v>14.04.20 КВД</v>
          </cell>
          <cell r="I544">
            <v>114</v>
          </cell>
        </row>
        <row r="545">
          <cell r="B545">
            <v>3246</v>
          </cell>
          <cell r="C545">
            <v>90</v>
          </cell>
          <cell r="D545">
            <v>98</v>
          </cell>
          <cell r="E545">
            <v>96</v>
          </cell>
          <cell r="F545" t="str">
            <v/>
          </cell>
          <cell r="G545" t="str">
            <v/>
          </cell>
          <cell r="H545" t="str">
            <v xml:space="preserve"> </v>
          </cell>
          <cell r="I545">
            <v>98</v>
          </cell>
        </row>
        <row r="546">
          <cell r="B546">
            <v>3248</v>
          </cell>
          <cell r="C546">
            <v>90</v>
          </cell>
          <cell r="D546">
            <v>119</v>
          </cell>
          <cell r="E546">
            <v>91.2</v>
          </cell>
          <cell r="F546" t="str">
            <v/>
          </cell>
          <cell r="G546" t="str">
            <v/>
          </cell>
          <cell r="H546" t="str">
            <v xml:space="preserve"> </v>
          </cell>
          <cell r="I546">
            <v>90</v>
          </cell>
        </row>
        <row r="547">
          <cell r="B547">
            <v>3249</v>
          </cell>
          <cell r="C547">
            <v>115</v>
          </cell>
          <cell r="D547">
            <v>152.19999999999999</v>
          </cell>
          <cell r="E547">
            <v>152</v>
          </cell>
          <cell r="F547" t="str">
            <v/>
          </cell>
          <cell r="G547" t="str">
            <v/>
          </cell>
          <cell r="H547" t="str">
            <v>20.03.20 Рпл</v>
          </cell>
          <cell r="I547">
            <v>145</v>
          </cell>
        </row>
        <row r="548">
          <cell r="B548">
            <v>3250</v>
          </cell>
          <cell r="C548">
            <v>90</v>
          </cell>
          <cell r="D548">
            <v>74.599999999999994</v>
          </cell>
          <cell r="E548">
            <v>95</v>
          </cell>
          <cell r="F548" t="str">
            <v/>
          </cell>
          <cell r="G548" t="str">
            <v/>
          </cell>
          <cell r="H548" t="str">
            <v/>
          </cell>
          <cell r="I548">
            <v>93</v>
          </cell>
        </row>
        <row r="549">
          <cell r="B549">
            <v>3251</v>
          </cell>
          <cell r="C549">
            <v>90</v>
          </cell>
          <cell r="D549">
            <v>137</v>
          </cell>
          <cell r="E549">
            <v>136</v>
          </cell>
          <cell r="F549" t="str">
            <v/>
          </cell>
          <cell r="G549" t="str">
            <v/>
          </cell>
          <cell r="H549" t="str">
            <v xml:space="preserve"> </v>
          </cell>
          <cell r="I549">
            <v>134</v>
          </cell>
        </row>
        <row r="550">
          <cell r="B550">
            <v>3252</v>
          </cell>
          <cell r="C550">
            <v>91</v>
          </cell>
          <cell r="D550">
            <v>84</v>
          </cell>
          <cell r="E550">
            <v>84</v>
          </cell>
          <cell r="F550" t="str">
            <v/>
          </cell>
          <cell r="G550" t="str">
            <v/>
          </cell>
          <cell r="H550" t="str">
            <v xml:space="preserve"> </v>
          </cell>
          <cell r="I550">
            <v>83</v>
          </cell>
        </row>
        <row r="551">
          <cell r="B551">
            <v>3253</v>
          </cell>
          <cell r="C551">
            <v>90</v>
          </cell>
          <cell r="D551">
            <v>96</v>
          </cell>
          <cell r="E551">
            <v>93</v>
          </cell>
          <cell r="F551" t="str">
            <v/>
          </cell>
          <cell r="G551" t="str">
            <v/>
          </cell>
          <cell r="H551" t="str">
            <v xml:space="preserve"> </v>
          </cell>
          <cell r="I551">
            <v>91</v>
          </cell>
        </row>
        <row r="552">
          <cell r="B552">
            <v>3254</v>
          </cell>
          <cell r="C552">
            <v>93</v>
          </cell>
          <cell r="D552">
            <v>185</v>
          </cell>
          <cell r="E552">
            <v>126</v>
          </cell>
          <cell r="F552" t="str">
            <v/>
          </cell>
          <cell r="G552" t="str">
            <v/>
          </cell>
          <cell r="H552" t="str">
            <v xml:space="preserve"> </v>
          </cell>
          <cell r="I552">
            <v>119</v>
          </cell>
        </row>
        <row r="553">
          <cell r="B553">
            <v>3255</v>
          </cell>
          <cell r="C553">
            <v>90</v>
          </cell>
          <cell r="D553">
            <v>131</v>
          </cell>
          <cell r="E553">
            <v>127</v>
          </cell>
          <cell r="F553" t="str">
            <v/>
          </cell>
          <cell r="G553" t="str">
            <v/>
          </cell>
          <cell r="H553" t="str">
            <v xml:space="preserve"> </v>
          </cell>
          <cell r="I553">
            <v>125</v>
          </cell>
        </row>
        <row r="554">
          <cell r="B554">
            <v>3256</v>
          </cell>
          <cell r="C554">
            <v>91</v>
          </cell>
          <cell r="D554">
            <v>131</v>
          </cell>
          <cell r="E554">
            <v>129</v>
          </cell>
          <cell r="F554" t="str">
            <v/>
          </cell>
          <cell r="G554" t="str">
            <v/>
          </cell>
          <cell r="H554" t="str">
            <v xml:space="preserve"> </v>
          </cell>
          <cell r="I554">
            <v>127</v>
          </cell>
        </row>
        <row r="555">
          <cell r="B555">
            <v>3257</v>
          </cell>
          <cell r="C555">
            <v>90</v>
          </cell>
          <cell r="D555">
            <v>129</v>
          </cell>
          <cell r="E555">
            <v>127</v>
          </cell>
          <cell r="F555" t="str">
            <v/>
          </cell>
          <cell r="G555" t="str">
            <v/>
          </cell>
          <cell r="H555" t="str">
            <v xml:space="preserve"> </v>
          </cell>
          <cell r="I555">
            <v>125</v>
          </cell>
        </row>
        <row r="556">
          <cell r="B556">
            <v>3259</v>
          </cell>
          <cell r="C556">
            <v>90</v>
          </cell>
          <cell r="D556">
            <v>89</v>
          </cell>
          <cell r="E556">
            <v>86</v>
          </cell>
          <cell r="F556" t="str">
            <v/>
          </cell>
          <cell r="G556" t="str">
            <v/>
          </cell>
          <cell r="H556" t="str">
            <v>КВД_28.11.19</v>
          </cell>
          <cell r="I556">
            <v>84</v>
          </cell>
        </row>
        <row r="557">
          <cell r="B557">
            <v>3260</v>
          </cell>
          <cell r="C557">
            <v>90</v>
          </cell>
          <cell r="D557">
            <v>92.1</v>
          </cell>
          <cell r="E557">
            <v>92.1</v>
          </cell>
          <cell r="F557" t="str">
            <v/>
          </cell>
          <cell r="G557">
            <v>92.1</v>
          </cell>
          <cell r="H557" t="str">
            <v>23.06.20 КВД</v>
          </cell>
          <cell r="I557">
            <v>90.4</v>
          </cell>
        </row>
        <row r="558">
          <cell r="B558" t="str">
            <v>3284-1</v>
          </cell>
          <cell r="C558">
            <v>84</v>
          </cell>
          <cell r="D558">
            <v>129.5</v>
          </cell>
          <cell r="E558">
            <v>129.5</v>
          </cell>
          <cell r="F558" t="str">
            <v/>
          </cell>
          <cell r="G558">
            <v>129.5</v>
          </cell>
          <cell r="H558" t="str">
            <v>01.05.20 КВД</v>
          </cell>
          <cell r="I558">
            <v>128.30000000000001</v>
          </cell>
        </row>
        <row r="559">
          <cell r="B559">
            <v>3285</v>
          </cell>
          <cell r="C559">
            <v>90</v>
          </cell>
          <cell r="D559">
            <v>139</v>
          </cell>
          <cell r="E559">
            <v>138</v>
          </cell>
          <cell r="F559" t="str">
            <v/>
          </cell>
          <cell r="G559" t="str">
            <v/>
          </cell>
          <cell r="H559" t="str">
            <v xml:space="preserve"> </v>
          </cell>
          <cell r="I559">
            <v>134</v>
          </cell>
        </row>
        <row r="560">
          <cell r="B560">
            <v>3286</v>
          </cell>
          <cell r="C560">
            <v>90</v>
          </cell>
          <cell r="D560">
            <v>146</v>
          </cell>
          <cell r="E560">
            <v>143</v>
          </cell>
          <cell r="F560" t="str">
            <v/>
          </cell>
          <cell r="G560" t="str">
            <v/>
          </cell>
          <cell r="H560" t="str">
            <v xml:space="preserve"> </v>
          </cell>
          <cell r="I560">
            <v>140</v>
          </cell>
        </row>
        <row r="561">
          <cell r="B561">
            <v>3287</v>
          </cell>
          <cell r="C561">
            <v>90</v>
          </cell>
          <cell r="D561">
            <v>129</v>
          </cell>
          <cell r="E561">
            <v>129</v>
          </cell>
          <cell r="F561" t="str">
            <v/>
          </cell>
          <cell r="G561" t="str">
            <v/>
          </cell>
          <cell r="H561" t="str">
            <v>12.10.19 КВД</v>
          </cell>
          <cell r="I561">
            <v>125</v>
          </cell>
        </row>
        <row r="562">
          <cell r="B562" t="str">
            <v>3288-1</v>
          </cell>
          <cell r="C562">
            <v>90</v>
          </cell>
          <cell r="D562">
            <v>104</v>
          </cell>
          <cell r="E562">
            <v>104</v>
          </cell>
          <cell r="F562" t="str">
            <v/>
          </cell>
          <cell r="G562" t="str">
            <v/>
          </cell>
          <cell r="H562" t="str">
            <v xml:space="preserve"> </v>
          </cell>
          <cell r="I562">
            <v>102</v>
          </cell>
        </row>
        <row r="563">
          <cell r="B563">
            <v>3291</v>
          </cell>
          <cell r="C563">
            <v>90</v>
          </cell>
          <cell r="D563">
            <v>135</v>
          </cell>
          <cell r="E563">
            <v>134</v>
          </cell>
          <cell r="F563" t="str">
            <v/>
          </cell>
          <cell r="G563" t="str">
            <v/>
          </cell>
          <cell r="H563" t="str">
            <v xml:space="preserve"> </v>
          </cell>
          <cell r="I563">
            <v>131</v>
          </cell>
        </row>
        <row r="564">
          <cell r="B564">
            <v>3292</v>
          </cell>
          <cell r="C564">
            <v>90</v>
          </cell>
          <cell r="D564">
            <v>115</v>
          </cell>
          <cell r="E564">
            <v>137</v>
          </cell>
          <cell r="F564" t="str">
            <v/>
          </cell>
          <cell r="G564" t="str">
            <v/>
          </cell>
          <cell r="H564" t="str">
            <v xml:space="preserve"> </v>
          </cell>
          <cell r="I564">
            <v>134</v>
          </cell>
        </row>
        <row r="565">
          <cell r="B565">
            <v>3293</v>
          </cell>
          <cell r="C565">
            <v>90</v>
          </cell>
          <cell r="D565">
            <v>144</v>
          </cell>
          <cell r="E565">
            <v>143</v>
          </cell>
          <cell r="F565" t="str">
            <v/>
          </cell>
          <cell r="G565" t="str">
            <v/>
          </cell>
          <cell r="H565" t="str">
            <v xml:space="preserve"> </v>
          </cell>
          <cell r="I565">
            <v>141</v>
          </cell>
        </row>
        <row r="566">
          <cell r="B566">
            <v>3294</v>
          </cell>
          <cell r="C566">
            <v>90</v>
          </cell>
          <cell r="D566">
            <v>99</v>
          </cell>
          <cell r="E566">
            <v>98</v>
          </cell>
          <cell r="F566" t="str">
            <v/>
          </cell>
          <cell r="G566" t="str">
            <v/>
          </cell>
          <cell r="H566" t="str">
            <v xml:space="preserve"> </v>
          </cell>
          <cell r="I566">
            <v>95</v>
          </cell>
        </row>
        <row r="567">
          <cell r="B567">
            <v>3297</v>
          </cell>
          <cell r="C567">
            <v>90</v>
          </cell>
          <cell r="D567">
            <v>94</v>
          </cell>
          <cell r="E567">
            <v>94</v>
          </cell>
          <cell r="F567" t="str">
            <v/>
          </cell>
          <cell r="G567" t="str">
            <v/>
          </cell>
          <cell r="H567" t="str">
            <v xml:space="preserve"> </v>
          </cell>
          <cell r="I567">
            <v>92</v>
          </cell>
        </row>
        <row r="568">
          <cell r="B568">
            <v>3299</v>
          </cell>
          <cell r="C568">
            <v>90</v>
          </cell>
          <cell r="D568">
            <v>122</v>
          </cell>
          <cell r="E568">
            <v>119</v>
          </cell>
          <cell r="F568" t="str">
            <v/>
          </cell>
          <cell r="G568" t="str">
            <v/>
          </cell>
          <cell r="H568" t="str">
            <v xml:space="preserve"> </v>
          </cell>
          <cell r="I568">
            <v>117</v>
          </cell>
        </row>
        <row r="569">
          <cell r="B569" t="str">
            <v>3-2</v>
          </cell>
          <cell r="C569">
            <v>90</v>
          </cell>
          <cell r="D569">
            <v>106.1</v>
          </cell>
          <cell r="E569">
            <v>103</v>
          </cell>
          <cell r="F569" t="str">
            <v/>
          </cell>
          <cell r="G569" t="str">
            <v/>
          </cell>
          <cell r="H569" t="str">
            <v>01.05.20 КВД</v>
          </cell>
          <cell r="I569">
            <v>97</v>
          </cell>
        </row>
        <row r="570">
          <cell r="B570">
            <v>3306</v>
          </cell>
          <cell r="C570">
            <v>90</v>
          </cell>
          <cell r="D570">
            <v>93</v>
          </cell>
          <cell r="E570">
            <v>89</v>
          </cell>
          <cell r="F570" t="str">
            <v/>
          </cell>
          <cell r="G570" t="str">
            <v/>
          </cell>
          <cell r="H570" t="str">
            <v>КВД_27.12.19</v>
          </cell>
          <cell r="I570">
            <v>88</v>
          </cell>
        </row>
        <row r="571">
          <cell r="B571">
            <v>3307</v>
          </cell>
          <cell r="C571">
            <v>90</v>
          </cell>
          <cell r="D571">
            <v>109</v>
          </cell>
          <cell r="E571">
            <v>107</v>
          </cell>
          <cell r="F571" t="str">
            <v/>
          </cell>
          <cell r="G571" t="str">
            <v/>
          </cell>
          <cell r="H571" t="str">
            <v xml:space="preserve"> </v>
          </cell>
          <cell r="I571">
            <v>104</v>
          </cell>
        </row>
        <row r="572">
          <cell r="B572">
            <v>3308</v>
          </cell>
          <cell r="C572">
            <v>84</v>
          </cell>
          <cell r="D572">
            <v>142</v>
          </cell>
          <cell r="E572">
            <v>127</v>
          </cell>
          <cell r="F572" t="str">
            <v/>
          </cell>
          <cell r="G572" t="str">
            <v/>
          </cell>
          <cell r="H572" t="str">
            <v>03.02.20 ВНР</v>
          </cell>
          <cell r="I572">
            <v>126</v>
          </cell>
        </row>
        <row r="573">
          <cell r="B573">
            <v>3309</v>
          </cell>
          <cell r="C573">
            <v>39</v>
          </cell>
          <cell r="D573">
            <v>0</v>
          </cell>
          <cell r="E573">
            <v>202.58</v>
          </cell>
          <cell r="F573" t="str">
            <v/>
          </cell>
          <cell r="G573" t="str">
            <v/>
          </cell>
          <cell r="H573" t="str">
            <v>11.09.20 Рпл</v>
          </cell>
          <cell r="I573">
            <v>194</v>
          </cell>
        </row>
        <row r="574">
          <cell r="B574">
            <v>3310</v>
          </cell>
          <cell r="C574">
            <v>90</v>
          </cell>
          <cell r="D574">
            <v>176</v>
          </cell>
          <cell r="E574">
            <v>155</v>
          </cell>
          <cell r="F574" t="str">
            <v/>
          </cell>
          <cell r="G574" t="str">
            <v/>
          </cell>
          <cell r="H574" t="str">
            <v xml:space="preserve"> </v>
          </cell>
          <cell r="I574">
            <v>153</v>
          </cell>
        </row>
        <row r="575">
          <cell r="B575">
            <v>3312</v>
          </cell>
          <cell r="C575">
            <v>39</v>
          </cell>
          <cell r="D575">
            <v>0</v>
          </cell>
          <cell r="E575">
            <v>207</v>
          </cell>
          <cell r="F575" t="str">
            <v/>
          </cell>
          <cell r="G575" t="str">
            <v/>
          </cell>
          <cell r="H575" t="str">
            <v/>
          </cell>
          <cell r="I575">
            <v>197</v>
          </cell>
        </row>
        <row r="576">
          <cell r="B576">
            <v>3315</v>
          </cell>
          <cell r="C576">
            <v>90</v>
          </cell>
          <cell r="D576">
            <v>129</v>
          </cell>
          <cell r="E576">
            <v>126</v>
          </cell>
          <cell r="F576" t="str">
            <v/>
          </cell>
          <cell r="G576" t="str">
            <v/>
          </cell>
          <cell r="H576" t="str">
            <v xml:space="preserve"> </v>
          </cell>
          <cell r="I576">
            <v>124</v>
          </cell>
        </row>
        <row r="577">
          <cell r="B577">
            <v>3316</v>
          </cell>
          <cell r="C577">
            <v>90</v>
          </cell>
          <cell r="D577">
            <v>109</v>
          </cell>
          <cell r="E577">
            <v>108</v>
          </cell>
          <cell r="F577" t="str">
            <v/>
          </cell>
          <cell r="G577" t="str">
            <v/>
          </cell>
          <cell r="H577" t="str">
            <v xml:space="preserve"> </v>
          </cell>
          <cell r="I577">
            <v>104</v>
          </cell>
        </row>
        <row r="578">
          <cell r="B578">
            <v>3317</v>
          </cell>
          <cell r="C578">
            <v>84</v>
          </cell>
          <cell r="D578">
            <v>133</v>
          </cell>
          <cell r="E578">
            <v>129</v>
          </cell>
          <cell r="F578" t="str">
            <v/>
          </cell>
          <cell r="G578" t="str">
            <v/>
          </cell>
          <cell r="H578" t="str">
            <v>08.02.20 Рпл</v>
          </cell>
          <cell r="I578">
            <v>126</v>
          </cell>
        </row>
        <row r="579">
          <cell r="B579">
            <v>3320</v>
          </cell>
          <cell r="C579">
            <v>90</v>
          </cell>
          <cell r="D579">
            <v>132</v>
          </cell>
          <cell r="E579">
            <v>131</v>
          </cell>
          <cell r="F579" t="str">
            <v/>
          </cell>
          <cell r="G579" t="str">
            <v/>
          </cell>
          <cell r="H579" t="str">
            <v xml:space="preserve"> </v>
          </cell>
          <cell r="I579">
            <v>128</v>
          </cell>
        </row>
        <row r="580">
          <cell r="B580">
            <v>3321</v>
          </cell>
          <cell r="C580">
            <v>90</v>
          </cell>
          <cell r="D580">
            <v>133</v>
          </cell>
          <cell r="E580">
            <v>131</v>
          </cell>
          <cell r="F580" t="str">
            <v/>
          </cell>
          <cell r="G580" t="str">
            <v/>
          </cell>
          <cell r="H580" t="str">
            <v xml:space="preserve"> </v>
          </cell>
          <cell r="I580">
            <v>128</v>
          </cell>
        </row>
        <row r="581">
          <cell r="B581">
            <v>3322</v>
          </cell>
          <cell r="C581">
            <v>91</v>
          </cell>
          <cell r="D581">
            <v>142</v>
          </cell>
          <cell r="E581">
            <v>134</v>
          </cell>
          <cell r="F581" t="str">
            <v/>
          </cell>
          <cell r="G581" t="str">
            <v/>
          </cell>
          <cell r="H581" t="str">
            <v xml:space="preserve"> </v>
          </cell>
          <cell r="I581">
            <v>129</v>
          </cell>
        </row>
        <row r="582">
          <cell r="B582">
            <v>3323</v>
          </cell>
          <cell r="C582">
            <v>39</v>
          </cell>
          <cell r="D582">
            <v>0</v>
          </cell>
          <cell r="E582">
            <v>207</v>
          </cell>
          <cell r="F582" t="str">
            <v/>
          </cell>
          <cell r="G582" t="str">
            <v/>
          </cell>
          <cell r="H582" t="str">
            <v/>
          </cell>
          <cell r="I582">
            <v>196</v>
          </cell>
        </row>
        <row r="583">
          <cell r="B583">
            <v>3324</v>
          </cell>
          <cell r="C583">
            <v>90</v>
          </cell>
          <cell r="D583">
            <v>141.9</v>
          </cell>
          <cell r="E583">
            <v>139</v>
          </cell>
          <cell r="F583" t="str">
            <v/>
          </cell>
          <cell r="G583" t="str">
            <v/>
          </cell>
          <cell r="H583" t="str">
            <v>23.05.20 КВД</v>
          </cell>
          <cell r="I583">
            <v>137</v>
          </cell>
        </row>
        <row r="584">
          <cell r="B584">
            <v>3325</v>
          </cell>
          <cell r="C584">
            <v>90</v>
          </cell>
          <cell r="D584">
            <v>149</v>
          </cell>
          <cell r="E584">
            <v>148</v>
          </cell>
          <cell r="F584" t="str">
            <v/>
          </cell>
          <cell r="G584" t="str">
            <v/>
          </cell>
          <cell r="H584" t="str">
            <v xml:space="preserve"> </v>
          </cell>
          <cell r="I584">
            <v>145</v>
          </cell>
        </row>
        <row r="585">
          <cell r="B585">
            <v>3326</v>
          </cell>
          <cell r="C585">
            <v>90</v>
          </cell>
          <cell r="D585">
            <v>117</v>
          </cell>
          <cell r="E585">
            <v>116</v>
          </cell>
          <cell r="F585" t="str">
            <v/>
          </cell>
          <cell r="G585" t="str">
            <v/>
          </cell>
          <cell r="H585" t="str">
            <v xml:space="preserve"> </v>
          </cell>
          <cell r="I585">
            <v>114</v>
          </cell>
        </row>
        <row r="586">
          <cell r="B586">
            <v>3327</v>
          </cell>
          <cell r="C586">
            <v>90</v>
          </cell>
          <cell r="D586">
            <v>142</v>
          </cell>
          <cell r="E586">
            <v>137</v>
          </cell>
          <cell r="F586" t="str">
            <v/>
          </cell>
          <cell r="G586" t="str">
            <v/>
          </cell>
          <cell r="H586" t="str">
            <v xml:space="preserve"> </v>
          </cell>
          <cell r="I586">
            <v>135</v>
          </cell>
        </row>
        <row r="587">
          <cell r="B587">
            <v>3398</v>
          </cell>
          <cell r="C587">
            <v>90</v>
          </cell>
          <cell r="D587">
            <v>207</v>
          </cell>
          <cell r="E587">
            <v>157</v>
          </cell>
          <cell r="F587" t="str">
            <v/>
          </cell>
          <cell r="G587" t="str">
            <v/>
          </cell>
          <cell r="H587" t="str">
            <v>09.08.20 Рпл</v>
          </cell>
          <cell r="I587">
            <v>152</v>
          </cell>
        </row>
        <row r="588">
          <cell r="B588">
            <v>3399</v>
          </cell>
          <cell r="C588">
            <v>84</v>
          </cell>
          <cell r="D588">
            <v>141</v>
          </cell>
          <cell r="E588">
            <v>135</v>
          </cell>
          <cell r="F588" t="str">
            <v/>
          </cell>
          <cell r="G588" t="str">
            <v/>
          </cell>
          <cell r="H588" t="str">
            <v xml:space="preserve"> </v>
          </cell>
          <cell r="I588">
            <v>133</v>
          </cell>
        </row>
        <row r="589">
          <cell r="B589" t="str">
            <v>3-3</v>
          </cell>
          <cell r="C589">
            <v>90</v>
          </cell>
          <cell r="D589">
            <v>125.8</v>
          </cell>
          <cell r="E589">
            <v>166</v>
          </cell>
          <cell r="F589" t="str">
            <v/>
          </cell>
          <cell r="G589" t="str">
            <v/>
          </cell>
          <cell r="H589" t="str">
            <v>23.06.20 КВД</v>
          </cell>
          <cell r="I589">
            <v>159</v>
          </cell>
        </row>
        <row r="590">
          <cell r="B590">
            <v>3400</v>
          </cell>
          <cell r="C590">
            <v>91</v>
          </cell>
          <cell r="D590">
            <v>149</v>
          </cell>
          <cell r="E590">
            <v>144</v>
          </cell>
          <cell r="F590" t="str">
            <v/>
          </cell>
          <cell r="G590" t="str">
            <v/>
          </cell>
          <cell r="H590" t="str">
            <v xml:space="preserve"> </v>
          </cell>
          <cell r="I590">
            <v>139</v>
          </cell>
        </row>
        <row r="591">
          <cell r="B591">
            <v>3402</v>
          </cell>
          <cell r="C591">
            <v>90</v>
          </cell>
          <cell r="D591">
            <v>149.1</v>
          </cell>
          <cell r="E591">
            <v>137</v>
          </cell>
          <cell r="F591" t="str">
            <v/>
          </cell>
          <cell r="G591" t="str">
            <v/>
          </cell>
          <cell r="H591" t="str">
            <v>23.05.20 КВД</v>
          </cell>
          <cell r="I591">
            <v>135</v>
          </cell>
        </row>
        <row r="592">
          <cell r="B592">
            <v>3411</v>
          </cell>
          <cell r="C592">
            <v>90</v>
          </cell>
          <cell r="D592">
            <v>105.2</v>
          </cell>
          <cell r="E592">
            <v>105.2</v>
          </cell>
          <cell r="F592" t="str">
            <v/>
          </cell>
          <cell r="G592">
            <v>105.2</v>
          </cell>
          <cell r="H592" t="str">
            <v>24.06.20 КВД</v>
          </cell>
          <cell r="I592">
            <v>101.5</v>
          </cell>
        </row>
        <row r="593">
          <cell r="B593">
            <v>3412</v>
          </cell>
          <cell r="C593">
            <v>90</v>
          </cell>
          <cell r="D593">
            <v>145</v>
          </cell>
          <cell r="E593">
            <v>138</v>
          </cell>
          <cell r="F593" t="str">
            <v/>
          </cell>
          <cell r="G593" t="str">
            <v/>
          </cell>
          <cell r="H593" t="str">
            <v/>
          </cell>
          <cell r="I593">
            <v>135</v>
          </cell>
        </row>
        <row r="594">
          <cell r="B594">
            <v>3413</v>
          </cell>
          <cell r="C594">
            <v>90</v>
          </cell>
          <cell r="D594">
            <v>139</v>
          </cell>
          <cell r="E594">
            <v>138</v>
          </cell>
          <cell r="F594" t="str">
            <v/>
          </cell>
          <cell r="G594" t="str">
            <v/>
          </cell>
          <cell r="H594" t="str">
            <v xml:space="preserve"> </v>
          </cell>
          <cell r="I594">
            <v>134</v>
          </cell>
        </row>
        <row r="595">
          <cell r="B595">
            <v>3415</v>
          </cell>
          <cell r="C595">
            <v>91</v>
          </cell>
          <cell r="D595">
            <v>182</v>
          </cell>
          <cell r="E595">
            <v>182</v>
          </cell>
          <cell r="F595" t="str">
            <v/>
          </cell>
          <cell r="G595" t="str">
            <v/>
          </cell>
          <cell r="H595" t="str">
            <v xml:space="preserve"> </v>
          </cell>
          <cell r="I595">
            <v>180</v>
          </cell>
        </row>
        <row r="596">
          <cell r="B596">
            <v>3418</v>
          </cell>
          <cell r="C596">
            <v>90</v>
          </cell>
          <cell r="D596">
            <v>142</v>
          </cell>
          <cell r="E596">
            <v>139</v>
          </cell>
          <cell r="F596" t="str">
            <v/>
          </cell>
          <cell r="G596" t="str">
            <v/>
          </cell>
          <cell r="H596" t="str">
            <v xml:space="preserve"> </v>
          </cell>
          <cell r="I596">
            <v>137</v>
          </cell>
        </row>
        <row r="597">
          <cell r="B597">
            <v>3419</v>
          </cell>
          <cell r="C597">
            <v>91</v>
          </cell>
          <cell r="D597">
            <v>144</v>
          </cell>
          <cell r="E597">
            <v>163</v>
          </cell>
          <cell r="F597" t="str">
            <v/>
          </cell>
          <cell r="G597" t="str">
            <v/>
          </cell>
          <cell r="H597" t="str">
            <v xml:space="preserve"> </v>
          </cell>
          <cell r="I597">
            <v>161</v>
          </cell>
        </row>
        <row r="598">
          <cell r="B598">
            <v>3432</v>
          </cell>
          <cell r="C598">
            <v>91</v>
          </cell>
          <cell r="D598">
            <v>185</v>
          </cell>
          <cell r="E598">
            <v>173</v>
          </cell>
          <cell r="F598" t="str">
            <v/>
          </cell>
          <cell r="G598" t="str">
            <v/>
          </cell>
          <cell r="H598" t="str">
            <v xml:space="preserve"> </v>
          </cell>
          <cell r="I598">
            <v>162</v>
          </cell>
        </row>
        <row r="599">
          <cell r="B599">
            <v>3442</v>
          </cell>
          <cell r="C599">
            <v>91</v>
          </cell>
          <cell r="D599">
            <v>173</v>
          </cell>
          <cell r="E599">
            <v>173</v>
          </cell>
          <cell r="F599" t="str">
            <v/>
          </cell>
          <cell r="G599" t="str">
            <v/>
          </cell>
          <cell r="H599" t="str">
            <v xml:space="preserve"> </v>
          </cell>
          <cell r="I599">
            <v>162</v>
          </cell>
        </row>
        <row r="600">
          <cell r="B600">
            <v>3500</v>
          </cell>
          <cell r="C600">
            <v>90</v>
          </cell>
          <cell r="D600">
            <v>114</v>
          </cell>
          <cell r="E600">
            <v>113</v>
          </cell>
          <cell r="F600" t="str">
            <v/>
          </cell>
          <cell r="G600" t="str">
            <v/>
          </cell>
          <cell r="H600" t="str">
            <v xml:space="preserve"> </v>
          </cell>
          <cell r="I600">
            <v>112</v>
          </cell>
        </row>
        <row r="601">
          <cell r="B601" t="str">
            <v>35-1</v>
          </cell>
          <cell r="C601">
            <v>90</v>
          </cell>
          <cell r="D601">
            <v>104</v>
          </cell>
          <cell r="E601">
            <v>104</v>
          </cell>
          <cell r="F601" t="str">
            <v/>
          </cell>
          <cell r="G601" t="str">
            <v/>
          </cell>
          <cell r="H601" t="str">
            <v xml:space="preserve"> </v>
          </cell>
          <cell r="I601">
            <v>103</v>
          </cell>
        </row>
        <row r="602">
          <cell r="B602" t="str">
            <v>35р</v>
          </cell>
          <cell r="C602">
            <v>200</v>
          </cell>
          <cell r="D602">
            <v>144.80000000000001</v>
          </cell>
          <cell r="E602">
            <v>144</v>
          </cell>
          <cell r="F602" t="str">
            <v/>
          </cell>
          <cell r="G602" t="str">
            <v/>
          </cell>
          <cell r="H602" t="str">
            <v>11.01.20 КВД</v>
          </cell>
          <cell r="I602">
            <v>0</v>
          </cell>
        </row>
        <row r="603">
          <cell r="B603" t="str">
            <v>38р</v>
          </cell>
          <cell r="C603">
            <v>200</v>
          </cell>
          <cell r="D603">
            <v>144.4</v>
          </cell>
          <cell r="E603">
            <v>144.4</v>
          </cell>
          <cell r="F603" t="str">
            <v/>
          </cell>
          <cell r="G603">
            <v>144.4</v>
          </cell>
          <cell r="H603" t="str">
            <v>16.06.20 КВД</v>
          </cell>
          <cell r="I603">
            <v>140.80000000000001</v>
          </cell>
        </row>
        <row r="604">
          <cell r="B604">
            <v>3998</v>
          </cell>
          <cell r="C604">
            <v>86</v>
          </cell>
          <cell r="D604">
            <v>165</v>
          </cell>
          <cell r="E604">
            <v>149.9</v>
          </cell>
          <cell r="F604">
            <v>149.9</v>
          </cell>
          <cell r="G604" t="str">
            <v/>
          </cell>
          <cell r="H604" t="str">
            <v>05.10.20 ВНР</v>
          </cell>
          <cell r="I604">
            <v>148.19999999999999</v>
          </cell>
        </row>
        <row r="605">
          <cell r="B605">
            <v>3999</v>
          </cell>
          <cell r="C605">
            <v>93</v>
          </cell>
          <cell r="D605">
            <v>103.1</v>
          </cell>
          <cell r="E605">
            <v>103.1</v>
          </cell>
          <cell r="F605" t="str">
            <v/>
          </cell>
          <cell r="G605">
            <v>103.1</v>
          </cell>
          <cell r="H605" t="str">
            <v>12.05.20 КВД</v>
          </cell>
          <cell r="I605">
            <v>101.9</v>
          </cell>
        </row>
        <row r="606">
          <cell r="B606" t="str">
            <v>40-1</v>
          </cell>
          <cell r="C606">
            <v>90</v>
          </cell>
          <cell r="D606">
            <v>107.6</v>
          </cell>
          <cell r="E606">
            <v>105</v>
          </cell>
          <cell r="F606" t="str">
            <v/>
          </cell>
          <cell r="G606" t="str">
            <v/>
          </cell>
          <cell r="H606" t="str">
            <v>17.03.20 КВД</v>
          </cell>
          <cell r="I606">
            <v>101</v>
          </cell>
        </row>
        <row r="607">
          <cell r="B607" t="str">
            <v>41-1</v>
          </cell>
          <cell r="C607">
            <v>90</v>
          </cell>
          <cell r="D607">
            <v>141</v>
          </cell>
          <cell r="E607">
            <v>134</v>
          </cell>
          <cell r="F607" t="str">
            <v/>
          </cell>
          <cell r="G607" t="str">
            <v/>
          </cell>
          <cell r="H607" t="str">
            <v xml:space="preserve"> </v>
          </cell>
          <cell r="I607">
            <v>132</v>
          </cell>
        </row>
        <row r="608">
          <cell r="B608" t="str">
            <v>4-1</v>
          </cell>
          <cell r="C608">
            <v>92</v>
          </cell>
          <cell r="D608">
            <v>115</v>
          </cell>
          <cell r="E608">
            <v>116</v>
          </cell>
          <cell r="F608" t="str">
            <v/>
          </cell>
          <cell r="G608" t="str">
            <v/>
          </cell>
          <cell r="H608" t="str">
            <v xml:space="preserve"> </v>
          </cell>
          <cell r="I608">
            <v>110</v>
          </cell>
        </row>
        <row r="609">
          <cell r="B609" t="str">
            <v>41р</v>
          </cell>
          <cell r="C609">
            <v>72</v>
          </cell>
          <cell r="D609">
            <v>162</v>
          </cell>
          <cell r="E609">
            <v>156</v>
          </cell>
          <cell r="F609" t="str">
            <v/>
          </cell>
          <cell r="G609" t="str">
            <v/>
          </cell>
          <cell r="H609" t="str">
            <v xml:space="preserve"> </v>
          </cell>
          <cell r="I609">
            <v>154</v>
          </cell>
        </row>
        <row r="610">
          <cell r="B610" t="str">
            <v>4-2</v>
          </cell>
          <cell r="C610">
            <v>90</v>
          </cell>
          <cell r="D610">
            <v>87</v>
          </cell>
          <cell r="E610">
            <v>87</v>
          </cell>
          <cell r="F610" t="str">
            <v/>
          </cell>
          <cell r="G610" t="str">
            <v/>
          </cell>
          <cell r="H610" t="str">
            <v xml:space="preserve"> </v>
          </cell>
          <cell r="I610">
            <v>85</v>
          </cell>
        </row>
        <row r="611">
          <cell r="B611" t="str">
            <v>4-3</v>
          </cell>
          <cell r="C611">
            <v>90</v>
          </cell>
          <cell r="D611">
            <v>88</v>
          </cell>
          <cell r="E611">
            <v>86</v>
          </cell>
          <cell r="F611" t="str">
            <v/>
          </cell>
          <cell r="G611" t="str">
            <v/>
          </cell>
          <cell r="H611" t="str">
            <v xml:space="preserve"> </v>
          </cell>
          <cell r="I611">
            <v>85</v>
          </cell>
        </row>
        <row r="612">
          <cell r="B612" t="str">
            <v>43р</v>
          </cell>
          <cell r="C612">
            <v>90</v>
          </cell>
          <cell r="D612">
            <v>79</v>
          </cell>
          <cell r="E612">
            <v>78</v>
          </cell>
          <cell r="F612" t="str">
            <v/>
          </cell>
          <cell r="G612" t="str">
            <v/>
          </cell>
          <cell r="H612" t="str">
            <v xml:space="preserve"> </v>
          </cell>
          <cell r="I612">
            <v>74</v>
          </cell>
        </row>
        <row r="613">
          <cell r="B613" t="str">
            <v>44р</v>
          </cell>
          <cell r="C613">
            <v>90</v>
          </cell>
          <cell r="D613">
            <v>103</v>
          </cell>
          <cell r="E613">
            <v>102</v>
          </cell>
          <cell r="F613" t="str">
            <v/>
          </cell>
          <cell r="G613" t="str">
            <v/>
          </cell>
          <cell r="H613" t="str">
            <v xml:space="preserve"> </v>
          </cell>
          <cell r="I613">
            <v>101</v>
          </cell>
        </row>
        <row r="614">
          <cell r="B614" t="str">
            <v>45р</v>
          </cell>
          <cell r="C614">
            <v>92</v>
          </cell>
          <cell r="D614">
            <v>111</v>
          </cell>
          <cell r="E614">
            <v>111</v>
          </cell>
          <cell r="F614" t="str">
            <v/>
          </cell>
          <cell r="G614" t="str">
            <v/>
          </cell>
          <cell r="H614" t="str">
            <v xml:space="preserve"> </v>
          </cell>
          <cell r="I614">
            <v>99</v>
          </cell>
        </row>
        <row r="615">
          <cell r="B615" t="str">
            <v>47р</v>
          </cell>
          <cell r="C615">
            <v>90</v>
          </cell>
          <cell r="D615">
            <v>109</v>
          </cell>
          <cell r="E615">
            <v>172</v>
          </cell>
          <cell r="F615" t="str">
            <v/>
          </cell>
          <cell r="G615" t="str">
            <v/>
          </cell>
          <cell r="H615" t="str">
            <v>13.12.2019 Рпл</v>
          </cell>
          <cell r="I615">
            <v>163</v>
          </cell>
        </row>
        <row r="616">
          <cell r="B616" t="str">
            <v>4р</v>
          </cell>
          <cell r="C616">
            <v>114</v>
          </cell>
          <cell r="D616">
            <v>207</v>
          </cell>
          <cell r="E616">
            <v>207</v>
          </cell>
          <cell r="F616" t="str">
            <v/>
          </cell>
          <cell r="G616" t="str">
            <v/>
          </cell>
          <cell r="H616" t="str">
            <v xml:space="preserve"> </v>
          </cell>
          <cell r="I616">
            <v>199</v>
          </cell>
        </row>
        <row r="617">
          <cell r="B617" t="str">
            <v>502р</v>
          </cell>
          <cell r="C617">
            <v>202</v>
          </cell>
          <cell r="D617">
            <v>171.6</v>
          </cell>
          <cell r="E617">
            <v>171.6</v>
          </cell>
          <cell r="F617" t="str">
            <v/>
          </cell>
          <cell r="G617">
            <v>171.6</v>
          </cell>
          <cell r="H617" t="str">
            <v>13.05.20 Рпл</v>
          </cell>
          <cell r="I617">
            <v>161.69999999999999</v>
          </cell>
        </row>
        <row r="618">
          <cell r="B618" t="str">
            <v>51D</v>
          </cell>
          <cell r="C618">
            <v>114</v>
          </cell>
          <cell r="D618">
            <v>208</v>
          </cell>
          <cell r="E618">
            <v>209</v>
          </cell>
          <cell r="F618" t="str">
            <v/>
          </cell>
          <cell r="G618" t="str">
            <v/>
          </cell>
          <cell r="H618" t="str">
            <v xml:space="preserve"> </v>
          </cell>
          <cell r="I618">
            <v>206</v>
          </cell>
        </row>
        <row r="619">
          <cell r="B619" t="str">
            <v>5-1</v>
          </cell>
          <cell r="C619">
            <v>90</v>
          </cell>
          <cell r="D619">
            <v>101</v>
          </cell>
          <cell r="E619">
            <v>136</v>
          </cell>
          <cell r="F619" t="str">
            <v/>
          </cell>
          <cell r="G619" t="str">
            <v/>
          </cell>
          <cell r="H619" t="str">
            <v/>
          </cell>
          <cell r="I619">
            <v>131</v>
          </cell>
        </row>
        <row r="620">
          <cell r="B620" t="str">
            <v>5-2</v>
          </cell>
          <cell r="C620">
            <v>92</v>
          </cell>
          <cell r="D620">
            <v>82</v>
          </cell>
          <cell r="E620">
            <v>162</v>
          </cell>
          <cell r="F620" t="str">
            <v/>
          </cell>
          <cell r="G620" t="str">
            <v/>
          </cell>
          <cell r="H620" t="str">
            <v xml:space="preserve"> </v>
          </cell>
          <cell r="I620">
            <v>161</v>
          </cell>
        </row>
        <row r="621">
          <cell r="B621" t="str">
            <v>55-1</v>
          </cell>
          <cell r="C621">
            <v>102</v>
          </cell>
          <cell r="D621">
            <v>278</v>
          </cell>
          <cell r="E621">
            <v>277</v>
          </cell>
          <cell r="F621" t="str">
            <v/>
          </cell>
          <cell r="G621" t="str">
            <v/>
          </cell>
          <cell r="H621" t="str">
            <v xml:space="preserve"> </v>
          </cell>
          <cell r="I621">
            <v>0</v>
          </cell>
        </row>
        <row r="622">
          <cell r="B622" t="str">
            <v>5р</v>
          </cell>
          <cell r="C622">
            <v>90</v>
          </cell>
          <cell r="D622">
            <v>72</v>
          </cell>
          <cell r="E622">
            <v>71</v>
          </cell>
          <cell r="F622" t="str">
            <v/>
          </cell>
          <cell r="G622" t="str">
            <v/>
          </cell>
          <cell r="H622" t="str">
            <v xml:space="preserve"> </v>
          </cell>
          <cell r="I622">
            <v>70</v>
          </cell>
        </row>
        <row r="623">
          <cell r="B623" t="str">
            <v>62-1</v>
          </cell>
          <cell r="C623">
            <v>72</v>
          </cell>
          <cell r="D623">
            <v>133</v>
          </cell>
          <cell r="E623">
            <v>126</v>
          </cell>
          <cell r="F623" t="str">
            <v/>
          </cell>
          <cell r="G623" t="str">
            <v/>
          </cell>
          <cell r="H623" t="str">
            <v xml:space="preserve"> </v>
          </cell>
          <cell r="I623">
            <v>125</v>
          </cell>
        </row>
        <row r="624">
          <cell r="B624" t="str">
            <v>62-2</v>
          </cell>
          <cell r="C624">
            <v>90</v>
          </cell>
          <cell r="D624">
            <v>122</v>
          </cell>
          <cell r="E624">
            <v>121</v>
          </cell>
          <cell r="F624" t="str">
            <v/>
          </cell>
          <cell r="G624" t="str">
            <v/>
          </cell>
          <cell r="H624" t="str">
            <v xml:space="preserve"> </v>
          </cell>
          <cell r="I624">
            <v>120</v>
          </cell>
        </row>
        <row r="625">
          <cell r="B625" t="str">
            <v>62-3</v>
          </cell>
          <cell r="C625">
            <v>75</v>
          </cell>
          <cell r="D625">
            <v>141</v>
          </cell>
          <cell r="E625">
            <v>139</v>
          </cell>
          <cell r="F625" t="str">
            <v/>
          </cell>
          <cell r="G625" t="str">
            <v/>
          </cell>
          <cell r="H625" t="str">
            <v xml:space="preserve"> </v>
          </cell>
          <cell r="I625">
            <v>138</v>
          </cell>
        </row>
        <row r="626">
          <cell r="B626" t="str">
            <v>629А</v>
          </cell>
          <cell r="C626">
            <v>90</v>
          </cell>
          <cell r="D626">
            <v>124</v>
          </cell>
          <cell r="E626">
            <v>122</v>
          </cell>
          <cell r="F626" t="str">
            <v/>
          </cell>
          <cell r="G626" t="str">
            <v/>
          </cell>
          <cell r="H626" t="str">
            <v xml:space="preserve"> </v>
          </cell>
          <cell r="I626">
            <v>120</v>
          </cell>
        </row>
        <row r="627">
          <cell r="B627">
            <v>663</v>
          </cell>
          <cell r="C627">
            <v>90</v>
          </cell>
          <cell r="D627">
            <v>108</v>
          </cell>
          <cell r="E627">
            <v>107</v>
          </cell>
          <cell r="F627" t="str">
            <v/>
          </cell>
          <cell r="G627" t="str">
            <v/>
          </cell>
          <cell r="H627" t="str">
            <v xml:space="preserve"> </v>
          </cell>
          <cell r="I627">
            <v>107</v>
          </cell>
        </row>
        <row r="628">
          <cell r="B628">
            <v>669</v>
          </cell>
          <cell r="C628">
            <v>90</v>
          </cell>
          <cell r="D628">
            <v>135</v>
          </cell>
          <cell r="E628">
            <v>132</v>
          </cell>
          <cell r="F628" t="str">
            <v/>
          </cell>
          <cell r="G628" t="str">
            <v/>
          </cell>
          <cell r="H628" t="str">
            <v xml:space="preserve"> </v>
          </cell>
          <cell r="I628">
            <v>130</v>
          </cell>
        </row>
        <row r="629">
          <cell r="B629">
            <v>670</v>
          </cell>
          <cell r="C629">
            <v>104</v>
          </cell>
          <cell r="D629">
            <v>292.2</v>
          </cell>
          <cell r="E629">
            <v>292.3</v>
          </cell>
          <cell r="F629">
            <v>292.3</v>
          </cell>
          <cell r="G629" t="str">
            <v/>
          </cell>
          <cell r="H629" t="str">
            <v>10.08.20 КПД</v>
          </cell>
          <cell r="I629">
            <v>0</v>
          </cell>
        </row>
        <row r="630">
          <cell r="B630" t="str">
            <v>69р</v>
          </cell>
          <cell r="C630">
            <v>90</v>
          </cell>
          <cell r="D630">
            <v>108.6</v>
          </cell>
          <cell r="E630">
            <v>108.6</v>
          </cell>
          <cell r="F630" t="str">
            <v/>
          </cell>
          <cell r="G630">
            <v>108.6</v>
          </cell>
          <cell r="H630" t="str">
            <v>12.05.20 КВД</v>
          </cell>
          <cell r="I630">
            <v>106.9</v>
          </cell>
        </row>
        <row r="631">
          <cell r="B631" t="str">
            <v>6р</v>
          </cell>
          <cell r="C631">
            <v>90</v>
          </cell>
          <cell r="D631">
            <v>92</v>
          </cell>
          <cell r="E631">
            <v>91</v>
          </cell>
          <cell r="F631" t="str">
            <v/>
          </cell>
          <cell r="G631" t="str">
            <v/>
          </cell>
          <cell r="H631" t="str">
            <v xml:space="preserve"> </v>
          </cell>
          <cell r="I631">
            <v>89</v>
          </cell>
        </row>
        <row r="632">
          <cell r="B632" t="str">
            <v>70-1</v>
          </cell>
          <cell r="C632">
            <v>72</v>
          </cell>
          <cell r="D632">
            <v>141</v>
          </cell>
          <cell r="E632">
            <v>138</v>
          </cell>
          <cell r="F632" t="str">
            <v/>
          </cell>
          <cell r="G632" t="str">
            <v/>
          </cell>
          <cell r="H632" t="str">
            <v xml:space="preserve"> </v>
          </cell>
          <cell r="I632">
            <v>137</v>
          </cell>
        </row>
        <row r="633">
          <cell r="B633" t="str">
            <v>70-2</v>
          </cell>
          <cell r="C633">
            <v>75</v>
          </cell>
          <cell r="D633">
            <v>162</v>
          </cell>
          <cell r="E633">
            <v>159</v>
          </cell>
          <cell r="F633" t="str">
            <v/>
          </cell>
          <cell r="G633" t="str">
            <v/>
          </cell>
          <cell r="H633" t="str">
            <v xml:space="preserve"> </v>
          </cell>
          <cell r="I633">
            <v>157</v>
          </cell>
        </row>
        <row r="634">
          <cell r="B634">
            <v>86</v>
          </cell>
          <cell r="C634">
            <v>90</v>
          </cell>
          <cell r="D634">
            <v>129.30000000000001</v>
          </cell>
          <cell r="E634">
            <v>129.30000000000001</v>
          </cell>
          <cell r="F634" t="str">
            <v/>
          </cell>
          <cell r="G634">
            <v>129.30000000000001</v>
          </cell>
          <cell r="H634" t="str">
            <v>01.05.20 КВД</v>
          </cell>
          <cell r="I634">
            <v>127.7</v>
          </cell>
        </row>
        <row r="635">
          <cell r="B635" t="str">
            <v>95-1</v>
          </cell>
          <cell r="C635">
            <v>90</v>
          </cell>
          <cell r="D635">
            <v>97</v>
          </cell>
          <cell r="E635">
            <v>95</v>
          </cell>
          <cell r="F635" t="str">
            <v/>
          </cell>
          <cell r="G635" t="str">
            <v/>
          </cell>
          <cell r="H635" t="str">
            <v xml:space="preserve"> </v>
          </cell>
          <cell r="I635">
            <v>93</v>
          </cell>
        </row>
        <row r="636">
          <cell r="B636" t="str">
            <v>95-2</v>
          </cell>
          <cell r="C636">
            <v>90</v>
          </cell>
          <cell r="D636">
            <v>98</v>
          </cell>
          <cell r="E636">
            <v>96</v>
          </cell>
          <cell r="F636" t="str">
            <v/>
          </cell>
          <cell r="G636" t="str">
            <v/>
          </cell>
          <cell r="H636" t="str">
            <v xml:space="preserve"> </v>
          </cell>
          <cell r="I636">
            <v>94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ТР нефть"/>
      <sheetName val="Протокол"/>
      <sheetName val="Рпл"/>
      <sheetName val="Лист2"/>
    </sheetNames>
    <sheetDataSet>
      <sheetData sheetId="0" refreshError="1">
        <row r="3">
          <cell r="D3" t="str">
            <v xml:space="preserve">13-3   </v>
          </cell>
          <cell r="E3" t="str">
            <v>аа</v>
          </cell>
          <cell r="F3">
            <v>42962</v>
          </cell>
        </row>
        <row r="4">
          <cell r="D4" t="str">
            <v xml:space="preserve">62-2   </v>
          </cell>
          <cell r="F4">
            <v>43162</v>
          </cell>
        </row>
        <row r="5">
          <cell r="D5">
            <v>86</v>
          </cell>
          <cell r="F5">
            <v>43615</v>
          </cell>
        </row>
        <row r="6">
          <cell r="D6" t="str">
            <v xml:space="preserve">95-2   </v>
          </cell>
          <cell r="F6">
            <v>43019</v>
          </cell>
        </row>
        <row r="7">
          <cell r="D7">
            <v>669</v>
          </cell>
          <cell r="F7">
            <v>43581</v>
          </cell>
        </row>
        <row r="8">
          <cell r="D8" t="str">
            <v xml:space="preserve">1009-2 </v>
          </cell>
          <cell r="F8">
            <v>43503</v>
          </cell>
        </row>
        <row r="9">
          <cell r="D9">
            <v>1019</v>
          </cell>
          <cell r="F9">
            <v>43724</v>
          </cell>
        </row>
        <row r="10">
          <cell r="D10">
            <v>1022</v>
          </cell>
          <cell r="F10">
            <v>41725</v>
          </cell>
        </row>
        <row r="11">
          <cell r="D11" t="str">
            <v xml:space="preserve">1033-2 </v>
          </cell>
          <cell r="F11">
            <v>43739</v>
          </cell>
        </row>
        <row r="12">
          <cell r="D12" t="str">
            <v xml:space="preserve">1040-2 </v>
          </cell>
          <cell r="F12">
            <v>43685</v>
          </cell>
        </row>
        <row r="13">
          <cell r="D13" t="str">
            <v xml:space="preserve">1045-1 </v>
          </cell>
          <cell r="F13">
            <v>43101</v>
          </cell>
        </row>
        <row r="14">
          <cell r="D14" t="str">
            <v xml:space="preserve">1049-2 </v>
          </cell>
          <cell r="F14">
            <v>43506</v>
          </cell>
        </row>
        <row r="15">
          <cell r="D15" t="str">
            <v xml:space="preserve">1057-1 </v>
          </cell>
          <cell r="F15">
            <v>41725</v>
          </cell>
        </row>
        <row r="16">
          <cell r="D16" t="str">
            <v xml:space="preserve">1058-2 </v>
          </cell>
          <cell r="F16">
            <v>42991</v>
          </cell>
        </row>
        <row r="17">
          <cell r="D17" t="str">
            <v xml:space="preserve">1068-1 </v>
          </cell>
          <cell r="F17">
            <v>43255</v>
          </cell>
        </row>
        <row r="18">
          <cell r="D18" t="str">
            <v xml:space="preserve">1073-2 </v>
          </cell>
          <cell r="F18">
            <v>43614</v>
          </cell>
        </row>
        <row r="19">
          <cell r="D19">
            <v>1078</v>
          </cell>
          <cell r="F19">
            <v>43019</v>
          </cell>
        </row>
        <row r="20">
          <cell r="D20">
            <v>1081</v>
          </cell>
          <cell r="F20">
            <v>43659</v>
          </cell>
        </row>
        <row r="21">
          <cell r="D21" t="str">
            <v xml:space="preserve">1085-2 </v>
          </cell>
          <cell r="F21">
            <v>43656</v>
          </cell>
        </row>
        <row r="22">
          <cell r="D22">
            <v>1092</v>
          </cell>
          <cell r="F22">
            <v>43609</v>
          </cell>
        </row>
        <row r="23">
          <cell r="D23" t="str">
            <v xml:space="preserve">1092-2 </v>
          </cell>
          <cell r="F23">
            <v>43530</v>
          </cell>
        </row>
        <row r="24">
          <cell r="D24" t="str">
            <v xml:space="preserve">1093-2 </v>
          </cell>
          <cell r="F24">
            <v>43531</v>
          </cell>
        </row>
        <row r="25">
          <cell r="D25" t="str">
            <v xml:space="preserve">1093-1 </v>
          </cell>
          <cell r="F25">
            <v>43512</v>
          </cell>
        </row>
        <row r="26">
          <cell r="D26" t="str">
            <v xml:space="preserve">1106-2 </v>
          </cell>
          <cell r="F26">
            <v>43495</v>
          </cell>
        </row>
        <row r="27">
          <cell r="D27">
            <v>1108</v>
          </cell>
          <cell r="F27">
            <v>43680</v>
          </cell>
        </row>
        <row r="28">
          <cell r="D28">
            <v>1117</v>
          </cell>
          <cell r="F28">
            <v>43498</v>
          </cell>
        </row>
        <row r="29">
          <cell r="D29" t="str">
            <v xml:space="preserve">1117-1 </v>
          </cell>
          <cell r="F29">
            <v>43025</v>
          </cell>
        </row>
        <row r="30">
          <cell r="D30">
            <v>1123</v>
          </cell>
          <cell r="F30">
            <v>43506</v>
          </cell>
        </row>
        <row r="31">
          <cell r="D31">
            <v>1135</v>
          </cell>
          <cell r="F31">
            <v>43745</v>
          </cell>
        </row>
        <row r="32">
          <cell r="D32" t="str">
            <v xml:space="preserve">1145-2 </v>
          </cell>
          <cell r="F32">
            <v>43127</v>
          </cell>
        </row>
        <row r="33">
          <cell r="D33" t="str">
            <v xml:space="preserve">1162-1 </v>
          </cell>
          <cell r="F33">
            <v>43448</v>
          </cell>
        </row>
        <row r="34">
          <cell r="D34">
            <v>1202</v>
          </cell>
          <cell r="F34">
            <v>43485</v>
          </cell>
        </row>
        <row r="35">
          <cell r="D35" t="str">
            <v xml:space="preserve">1209-1 </v>
          </cell>
          <cell r="F35">
            <v>43545</v>
          </cell>
        </row>
        <row r="36">
          <cell r="D36">
            <v>1247</v>
          </cell>
          <cell r="F36">
            <v>43590</v>
          </cell>
        </row>
        <row r="37">
          <cell r="D37">
            <v>1322</v>
          </cell>
          <cell r="F37">
            <v>43560</v>
          </cell>
        </row>
        <row r="38">
          <cell r="D38">
            <v>1352</v>
          </cell>
          <cell r="F38">
            <v>43097</v>
          </cell>
        </row>
        <row r="39">
          <cell r="D39">
            <v>1359</v>
          </cell>
          <cell r="F39">
            <v>43651</v>
          </cell>
        </row>
        <row r="40">
          <cell r="D40">
            <v>1365</v>
          </cell>
          <cell r="F40">
            <v>42686</v>
          </cell>
        </row>
        <row r="41">
          <cell r="D41">
            <v>1383</v>
          </cell>
          <cell r="F41">
            <v>43329</v>
          </cell>
        </row>
        <row r="42">
          <cell r="D42">
            <v>1449</v>
          </cell>
          <cell r="F42">
            <v>43696</v>
          </cell>
        </row>
        <row r="43">
          <cell r="D43">
            <v>1502</v>
          </cell>
          <cell r="F43">
            <v>43520</v>
          </cell>
        </row>
        <row r="44">
          <cell r="D44">
            <v>1504</v>
          </cell>
          <cell r="F44">
            <v>43579</v>
          </cell>
        </row>
        <row r="45">
          <cell r="D45">
            <v>1552</v>
          </cell>
          <cell r="F45">
            <v>43661</v>
          </cell>
        </row>
        <row r="46">
          <cell r="D46">
            <v>3221</v>
          </cell>
          <cell r="F46">
            <v>43545</v>
          </cell>
        </row>
        <row r="47">
          <cell r="D47">
            <v>3240</v>
          </cell>
          <cell r="F47">
            <v>43573</v>
          </cell>
        </row>
        <row r="48">
          <cell r="D48">
            <v>3243</v>
          </cell>
          <cell r="F48">
            <v>43236</v>
          </cell>
        </row>
        <row r="49">
          <cell r="D49">
            <v>3250</v>
          </cell>
          <cell r="F49">
            <v>43698</v>
          </cell>
        </row>
        <row r="50">
          <cell r="D50">
            <v>3256</v>
          </cell>
          <cell r="F50">
            <v>43737</v>
          </cell>
        </row>
        <row r="51">
          <cell r="D51">
            <v>3307</v>
          </cell>
          <cell r="F51">
            <v>43475</v>
          </cell>
        </row>
        <row r="52">
          <cell r="D52">
            <v>3411</v>
          </cell>
          <cell r="F52">
            <v>43564</v>
          </cell>
        </row>
        <row r="53">
          <cell r="D53">
            <v>3419</v>
          </cell>
          <cell r="F53">
            <v>43549</v>
          </cell>
        </row>
        <row r="54">
          <cell r="D54" t="str">
            <v xml:space="preserve">5-2    </v>
          </cell>
          <cell r="F54">
            <v>43520</v>
          </cell>
        </row>
        <row r="55">
          <cell r="D55" t="str">
            <v xml:space="preserve">6р     </v>
          </cell>
          <cell r="F55">
            <v>43540</v>
          </cell>
        </row>
        <row r="56">
          <cell r="D56" t="str">
            <v xml:space="preserve">12-2   </v>
          </cell>
          <cell r="F56">
            <v>43609</v>
          </cell>
        </row>
        <row r="57">
          <cell r="D57" t="str">
            <v xml:space="preserve">14-1   </v>
          </cell>
          <cell r="F57">
            <v>43545</v>
          </cell>
        </row>
        <row r="58">
          <cell r="D58" t="str">
            <v xml:space="preserve">20-2   </v>
          </cell>
          <cell r="F58">
            <v>43106</v>
          </cell>
        </row>
        <row r="59">
          <cell r="D59" t="str">
            <v xml:space="preserve">23-2   </v>
          </cell>
          <cell r="F59">
            <v>43529</v>
          </cell>
        </row>
        <row r="60">
          <cell r="D60" t="str">
            <v xml:space="preserve">28-1   </v>
          </cell>
          <cell r="F60">
            <v>43506</v>
          </cell>
        </row>
        <row r="61">
          <cell r="D61" t="str">
            <v xml:space="preserve">29-2   </v>
          </cell>
          <cell r="F61">
            <v>43697</v>
          </cell>
        </row>
        <row r="62">
          <cell r="D62">
            <v>1001</v>
          </cell>
          <cell r="F62">
            <v>43596</v>
          </cell>
        </row>
        <row r="63">
          <cell r="D63" t="str">
            <v xml:space="preserve">1010-1 </v>
          </cell>
          <cell r="F63">
            <v>43166</v>
          </cell>
        </row>
        <row r="64">
          <cell r="D64">
            <v>1016</v>
          </cell>
          <cell r="F64">
            <v>41806</v>
          </cell>
        </row>
        <row r="65">
          <cell r="D65">
            <v>1020</v>
          </cell>
          <cell r="F65">
            <v>43424</v>
          </cell>
        </row>
        <row r="66">
          <cell r="D66" t="str">
            <v xml:space="preserve">1020-2 </v>
          </cell>
          <cell r="F66">
            <v>43702</v>
          </cell>
        </row>
        <row r="67">
          <cell r="D67" t="str">
            <v xml:space="preserve">1028-2 </v>
          </cell>
          <cell r="F67">
            <v>43679</v>
          </cell>
        </row>
        <row r="68">
          <cell r="D68" t="str">
            <v xml:space="preserve">1033-1 </v>
          </cell>
          <cell r="F68">
            <v>43726</v>
          </cell>
        </row>
        <row r="69">
          <cell r="D69" t="str">
            <v xml:space="preserve">1034-2 </v>
          </cell>
          <cell r="F69">
            <v>43582</v>
          </cell>
        </row>
        <row r="70">
          <cell r="D70" t="str">
            <v xml:space="preserve">1036-1 </v>
          </cell>
          <cell r="F70">
            <v>43553</v>
          </cell>
        </row>
        <row r="71">
          <cell r="D71" t="str">
            <v xml:space="preserve">1044-2 </v>
          </cell>
          <cell r="F71">
            <v>43578</v>
          </cell>
        </row>
        <row r="72">
          <cell r="D72" t="str">
            <v xml:space="preserve">1046-2 </v>
          </cell>
          <cell r="F72">
            <v>43327</v>
          </cell>
        </row>
        <row r="73">
          <cell r="D73">
            <v>1049</v>
          </cell>
          <cell r="F73">
            <v>43540</v>
          </cell>
        </row>
        <row r="74">
          <cell r="D74" t="str">
            <v xml:space="preserve">1050-2 </v>
          </cell>
          <cell r="F74">
            <v>43453</v>
          </cell>
        </row>
        <row r="75">
          <cell r="D75">
            <v>1051</v>
          </cell>
          <cell r="F75">
            <v>43384</v>
          </cell>
        </row>
        <row r="76">
          <cell r="D76" t="str">
            <v xml:space="preserve">1058-1 </v>
          </cell>
          <cell r="F76">
            <v>43104</v>
          </cell>
        </row>
        <row r="77">
          <cell r="D77" t="str">
            <v xml:space="preserve">1061-2 </v>
          </cell>
          <cell r="F77">
            <v>43225</v>
          </cell>
        </row>
        <row r="78">
          <cell r="D78">
            <v>1068</v>
          </cell>
          <cell r="F78">
            <v>43139</v>
          </cell>
        </row>
        <row r="79">
          <cell r="D79" t="str">
            <v xml:space="preserve">1077-2 </v>
          </cell>
          <cell r="F79">
            <v>41395</v>
          </cell>
        </row>
        <row r="80">
          <cell r="D80" t="str">
            <v xml:space="preserve">1077-1 </v>
          </cell>
          <cell r="F80">
            <v>43691</v>
          </cell>
        </row>
        <row r="81">
          <cell r="D81">
            <v>1080</v>
          </cell>
          <cell r="F81">
            <v>43531</v>
          </cell>
        </row>
        <row r="82">
          <cell r="D82" t="str">
            <v xml:space="preserve">1080-2 </v>
          </cell>
          <cell r="F82">
            <v>43683</v>
          </cell>
        </row>
        <row r="83">
          <cell r="D83" t="str">
            <v xml:space="preserve">1094-2 </v>
          </cell>
          <cell r="F83">
            <v>43561</v>
          </cell>
        </row>
        <row r="84">
          <cell r="D84" t="str">
            <v xml:space="preserve">1105-1 </v>
          </cell>
          <cell r="F84">
            <v>43446</v>
          </cell>
        </row>
        <row r="85">
          <cell r="D85" t="str">
            <v xml:space="preserve">1112-2 </v>
          </cell>
          <cell r="F85">
            <v>43184</v>
          </cell>
        </row>
        <row r="86">
          <cell r="D86">
            <v>1119</v>
          </cell>
          <cell r="F86">
            <v>43004</v>
          </cell>
        </row>
        <row r="87">
          <cell r="D87" t="str">
            <v xml:space="preserve">1130-1 </v>
          </cell>
          <cell r="F87">
            <v>42991</v>
          </cell>
        </row>
        <row r="88">
          <cell r="D88" t="str">
            <v xml:space="preserve">1131-1 </v>
          </cell>
          <cell r="F88">
            <v>43757</v>
          </cell>
        </row>
        <row r="89">
          <cell r="D89">
            <v>1134</v>
          </cell>
          <cell r="F89">
            <v>43531</v>
          </cell>
        </row>
        <row r="90">
          <cell r="D90">
            <v>1151</v>
          </cell>
          <cell r="F90">
            <v>43527</v>
          </cell>
        </row>
        <row r="91">
          <cell r="D91">
            <v>1234</v>
          </cell>
          <cell r="F91">
            <v>43563</v>
          </cell>
        </row>
        <row r="92">
          <cell r="D92">
            <v>1302</v>
          </cell>
          <cell r="F92">
            <v>43662</v>
          </cell>
        </row>
        <row r="93">
          <cell r="D93">
            <v>1318</v>
          </cell>
          <cell r="F93">
            <v>43560</v>
          </cell>
        </row>
        <row r="94">
          <cell r="D94">
            <v>1329</v>
          </cell>
          <cell r="F94">
            <v>43525</v>
          </cell>
        </row>
        <row r="95">
          <cell r="D95">
            <v>1354</v>
          </cell>
          <cell r="F95">
            <v>43612</v>
          </cell>
        </row>
        <row r="96">
          <cell r="D96">
            <v>1361</v>
          </cell>
          <cell r="F96">
            <v>43692</v>
          </cell>
        </row>
        <row r="97">
          <cell r="D97">
            <v>1367</v>
          </cell>
          <cell r="F97">
            <v>43641</v>
          </cell>
        </row>
        <row r="98">
          <cell r="D98">
            <v>1404</v>
          </cell>
          <cell r="F98">
            <v>43629</v>
          </cell>
        </row>
        <row r="99">
          <cell r="D99">
            <v>1405</v>
          </cell>
          <cell r="F99">
            <v>43208</v>
          </cell>
        </row>
        <row r="100">
          <cell r="D100">
            <v>1451</v>
          </cell>
          <cell r="F100">
            <v>43662</v>
          </cell>
        </row>
        <row r="101">
          <cell r="D101">
            <v>1535</v>
          </cell>
          <cell r="F101">
            <v>43495</v>
          </cell>
        </row>
        <row r="102">
          <cell r="D102">
            <v>1553</v>
          </cell>
          <cell r="F102">
            <v>43103</v>
          </cell>
        </row>
        <row r="103">
          <cell r="D103">
            <v>3218</v>
          </cell>
          <cell r="F103">
            <v>43274</v>
          </cell>
        </row>
        <row r="104">
          <cell r="D104">
            <v>3224</v>
          </cell>
          <cell r="F104">
            <v>43708</v>
          </cell>
        </row>
        <row r="105">
          <cell r="D105">
            <v>3246</v>
          </cell>
          <cell r="F105">
            <v>43529</v>
          </cell>
        </row>
        <row r="106">
          <cell r="D106">
            <v>3248</v>
          </cell>
          <cell r="F106">
            <v>43520</v>
          </cell>
        </row>
        <row r="107">
          <cell r="D107">
            <v>3252</v>
          </cell>
          <cell r="F107">
            <v>43652</v>
          </cell>
        </row>
        <row r="108">
          <cell r="D108" t="str">
            <v xml:space="preserve">4-2    </v>
          </cell>
          <cell r="F108">
            <v>43526</v>
          </cell>
        </row>
        <row r="109">
          <cell r="D109" t="str">
            <v xml:space="preserve">5-1    </v>
          </cell>
          <cell r="F109">
            <v>43518</v>
          </cell>
        </row>
        <row r="110">
          <cell r="D110" t="str">
            <v xml:space="preserve">29-1   </v>
          </cell>
          <cell r="F110">
            <v>43657</v>
          </cell>
        </row>
        <row r="111">
          <cell r="D111" t="str">
            <v xml:space="preserve">30-2   </v>
          </cell>
          <cell r="F111">
            <v>43737</v>
          </cell>
        </row>
        <row r="112">
          <cell r="D112" t="str">
            <v xml:space="preserve">41р    </v>
          </cell>
          <cell r="F112">
            <v>43508</v>
          </cell>
        </row>
        <row r="113">
          <cell r="D113" t="str">
            <v xml:space="preserve">43р    </v>
          </cell>
          <cell r="F113">
            <v>42991</v>
          </cell>
        </row>
        <row r="114">
          <cell r="D114" t="str">
            <v xml:space="preserve">47р    </v>
          </cell>
          <cell r="F114">
            <v>43572</v>
          </cell>
        </row>
        <row r="115">
          <cell r="D115" t="str">
            <v xml:space="preserve">62-1   </v>
          </cell>
          <cell r="F115">
            <v>41725</v>
          </cell>
        </row>
        <row r="116">
          <cell r="D116" t="str">
            <v xml:space="preserve">70-1   </v>
          </cell>
          <cell r="F116">
            <v>43540</v>
          </cell>
        </row>
        <row r="117">
          <cell r="D117" t="str">
            <v xml:space="preserve">1036-2 </v>
          </cell>
          <cell r="F117">
            <v>43142</v>
          </cell>
        </row>
        <row r="118">
          <cell r="D118" t="str">
            <v xml:space="preserve">1040-1 </v>
          </cell>
          <cell r="F118">
            <v>43506</v>
          </cell>
        </row>
        <row r="119">
          <cell r="D119">
            <v>1044</v>
          </cell>
          <cell r="F119">
            <v>43519</v>
          </cell>
        </row>
        <row r="120">
          <cell r="D120" t="str">
            <v xml:space="preserve">1046-1 </v>
          </cell>
          <cell r="F120">
            <v>41725</v>
          </cell>
        </row>
        <row r="121">
          <cell r="D121">
            <v>1050</v>
          </cell>
          <cell r="F121">
            <v>43110</v>
          </cell>
        </row>
        <row r="122">
          <cell r="D122" t="str">
            <v xml:space="preserve">1055-1 </v>
          </cell>
          <cell r="F122">
            <v>43526</v>
          </cell>
        </row>
        <row r="123">
          <cell r="D123" t="str">
            <v xml:space="preserve">1069-2 </v>
          </cell>
          <cell r="F123">
            <v>43101</v>
          </cell>
        </row>
        <row r="124">
          <cell r="D124" t="str">
            <v xml:space="preserve">1070-2 </v>
          </cell>
          <cell r="F124">
            <v>43590</v>
          </cell>
        </row>
        <row r="125">
          <cell r="D125">
            <v>1085</v>
          </cell>
          <cell r="F125">
            <v>43553</v>
          </cell>
        </row>
        <row r="126">
          <cell r="D126">
            <v>1093</v>
          </cell>
          <cell r="F126">
            <v>43531</v>
          </cell>
        </row>
        <row r="127">
          <cell r="D127" t="str">
            <v xml:space="preserve">1100-2 </v>
          </cell>
          <cell r="F127">
            <v>43257</v>
          </cell>
        </row>
        <row r="128">
          <cell r="D128" t="str">
            <v xml:space="preserve">1100-1 </v>
          </cell>
          <cell r="F128">
            <v>43540</v>
          </cell>
        </row>
        <row r="129">
          <cell r="D129" t="str">
            <v xml:space="preserve">1103-2 </v>
          </cell>
          <cell r="F129">
            <v>43518</v>
          </cell>
        </row>
        <row r="130">
          <cell r="D130" t="str">
            <v xml:space="preserve">1103-1 </v>
          </cell>
          <cell r="F130">
            <v>43735</v>
          </cell>
        </row>
        <row r="131">
          <cell r="D131">
            <v>1106</v>
          </cell>
          <cell r="F131">
            <v>43553</v>
          </cell>
        </row>
        <row r="132">
          <cell r="D132">
            <v>1141</v>
          </cell>
          <cell r="F132">
            <v>43412</v>
          </cell>
        </row>
        <row r="133">
          <cell r="D133">
            <v>1162</v>
          </cell>
          <cell r="F133">
            <v>43520</v>
          </cell>
        </row>
        <row r="134">
          <cell r="D134">
            <v>1210</v>
          </cell>
          <cell r="F134">
            <v>43506</v>
          </cell>
        </row>
        <row r="135">
          <cell r="D135">
            <v>1262</v>
          </cell>
          <cell r="F135">
            <v>43234</v>
          </cell>
        </row>
        <row r="136">
          <cell r="D136">
            <v>1327</v>
          </cell>
          <cell r="F136">
            <v>43495</v>
          </cell>
        </row>
        <row r="137">
          <cell r="D137">
            <v>1351</v>
          </cell>
          <cell r="F137">
            <v>43173</v>
          </cell>
        </row>
        <row r="138">
          <cell r="D138">
            <v>1366</v>
          </cell>
          <cell r="F138">
            <v>43101</v>
          </cell>
        </row>
        <row r="139">
          <cell r="D139">
            <v>1407</v>
          </cell>
          <cell r="F139">
            <v>43393</v>
          </cell>
        </row>
        <row r="140">
          <cell r="D140">
            <v>1427</v>
          </cell>
          <cell r="F140">
            <v>43506</v>
          </cell>
        </row>
        <row r="141">
          <cell r="D141">
            <v>1475</v>
          </cell>
          <cell r="F141">
            <v>43702</v>
          </cell>
        </row>
        <row r="142">
          <cell r="D142">
            <v>1486</v>
          </cell>
          <cell r="F142">
            <v>43730</v>
          </cell>
        </row>
        <row r="143">
          <cell r="D143">
            <v>1495</v>
          </cell>
          <cell r="F143">
            <v>43613</v>
          </cell>
        </row>
        <row r="144">
          <cell r="D144">
            <v>3299</v>
          </cell>
          <cell r="F144">
            <v>43545</v>
          </cell>
        </row>
        <row r="145">
          <cell r="D145">
            <v>3413</v>
          </cell>
          <cell r="F145">
            <v>43528</v>
          </cell>
        </row>
        <row r="146">
          <cell r="D146" t="str">
            <v xml:space="preserve">10-1   </v>
          </cell>
          <cell r="F146">
            <v>42991</v>
          </cell>
        </row>
        <row r="147">
          <cell r="D147" t="str">
            <v xml:space="preserve">15-1   </v>
          </cell>
          <cell r="F147">
            <v>43696</v>
          </cell>
        </row>
        <row r="148">
          <cell r="D148" t="str">
            <v xml:space="preserve">95-1   </v>
          </cell>
          <cell r="F148">
            <v>43518</v>
          </cell>
        </row>
        <row r="149">
          <cell r="D149" t="str">
            <v xml:space="preserve">106-1  </v>
          </cell>
          <cell r="F149">
            <v>43508</v>
          </cell>
        </row>
        <row r="150">
          <cell r="D150">
            <v>164</v>
          </cell>
          <cell r="F150">
            <v>43249</v>
          </cell>
        </row>
        <row r="151">
          <cell r="D151" t="str">
            <v xml:space="preserve">629а   </v>
          </cell>
          <cell r="F151">
            <v>43685</v>
          </cell>
        </row>
        <row r="152">
          <cell r="D152" t="str">
            <v xml:space="preserve">1004-1 </v>
          </cell>
          <cell r="F152">
            <v>43530</v>
          </cell>
        </row>
        <row r="153">
          <cell r="D153">
            <v>1010</v>
          </cell>
          <cell r="F153">
            <v>43660</v>
          </cell>
        </row>
        <row r="154">
          <cell r="D154" t="str">
            <v xml:space="preserve">1014-2 </v>
          </cell>
          <cell r="F154">
            <v>43504</v>
          </cell>
        </row>
        <row r="155">
          <cell r="D155">
            <v>1027</v>
          </cell>
          <cell r="F155">
            <v>43582</v>
          </cell>
        </row>
        <row r="156">
          <cell r="D156" t="str">
            <v xml:space="preserve">1030-2 </v>
          </cell>
          <cell r="F156">
            <v>42962</v>
          </cell>
        </row>
        <row r="157">
          <cell r="D157" t="str">
            <v xml:space="preserve">1037-1 </v>
          </cell>
          <cell r="F157">
            <v>43539</v>
          </cell>
        </row>
        <row r="158">
          <cell r="D158">
            <v>1052</v>
          </cell>
          <cell r="F158">
            <v>43644</v>
          </cell>
        </row>
        <row r="159">
          <cell r="D159" t="str">
            <v xml:space="preserve">1056-2 </v>
          </cell>
          <cell r="F159">
            <v>43110</v>
          </cell>
        </row>
        <row r="160">
          <cell r="D160">
            <v>1059</v>
          </cell>
          <cell r="F160">
            <v>43217</v>
          </cell>
        </row>
        <row r="161">
          <cell r="D161" t="str">
            <v xml:space="preserve">1059-1 </v>
          </cell>
          <cell r="F161">
            <v>42908</v>
          </cell>
        </row>
        <row r="162">
          <cell r="D162">
            <v>1061</v>
          </cell>
          <cell r="F162">
            <v>43483</v>
          </cell>
        </row>
        <row r="163">
          <cell r="D163" t="str">
            <v xml:space="preserve">1071-1 </v>
          </cell>
          <cell r="F163">
            <v>43506</v>
          </cell>
        </row>
        <row r="164">
          <cell r="D164" t="str">
            <v xml:space="preserve">1124-1 </v>
          </cell>
          <cell r="F164">
            <v>43508</v>
          </cell>
        </row>
        <row r="165">
          <cell r="D165" t="str">
            <v xml:space="preserve">1131-2 </v>
          </cell>
          <cell r="F165">
            <v>43506</v>
          </cell>
        </row>
        <row r="166">
          <cell r="D166" t="str">
            <v xml:space="preserve">1135-1 </v>
          </cell>
          <cell r="F166">
            <v>43553</v>
          </cell>
        </row>
        <row r="167">
          <cell r="D167">
            <v>1205</v>
          </cell>
          <cell r="F167">
            <v>43528</v>
          </cell>
        </row>
        <row r="168">
          <cell r="D168">
            <v>1221</v>
          </cell>
          <cell r="F168">
            <v>42518</v>
          </cell>
        </row>
        <row r="169">
          <cell r="D169">
            <v>1222</v>
          </cell>
          <cell r="F169">
            <v>43691</v>
          </cell>
        </row>
        <row r="170">
          <cell r="D170">
            <v>1256</v>
          </cell>
          <cell r="F170">
            <v>42991</v>
          </cell>
        </row>
        <row r="171">
          <cell r="D171">
            <v>1415</v>
          </cell>
          <cell r="F171">
            <v>43158</v>
          </cell>
        </row>
        <row r="172">
          <cell r="D172">
            <v>1443</v>
          </cell>
          <cell r="F172">
            <v>43407</v>
          </cell>
        </row>
        <row r="173">
          <cell r="D173">
            <v>1444</v>
          </cell>
          <cell r="F173">
            <v>43557</v>
          </cell>
        </row>
        <row r="174">
          <cell r="D174">
            <v>1490</v>
          </cell>
          <cell r="F174">
            <v>43572</v>
          </cell>
        </row>
        <row r="175">
          <cell r="D175">
            <v>1496</v>
          </cell>
          <cell r="F175">
            <v>43712</v>
          </cell>
        </row>
        <row r="176">
          <cell r="D176">
            <v>1525</v>
          </cell>
          <cell r="F176">
            <v>43658</v>
          </cell>
        </row>
        <row r="177">
          <cell r="D177">
            <v>3241</v>
          </cell>
          <cell r="F177">
            <v>43449</v>
          </cell>
        </row>
        <row r="178">
          <cell r="D178">
            <v>3249</v>
          </cell>
          <cell r="F178">
            <v>42578</v>
          </cell>
        </row>
        <row r="179">
          <cell r="D179" t="str">
            <v xml:space="preserve">5р     </v>
          </cell>
          <cell r="F179">
            <v>43241</v>
          </cell>
        </row>
        <row r="180">
          <cell r="D180" t="str">
            <v xml:space="preserve">20-1   </v>
          </cell>
          <cell r="F180">
            <v>43132</v>
          </cell>
        </row>
        <row r="181">
          <cell r="D181" t="str">
            <v xml:space="preserve">35-1   </v>
          </cell>
          <cell r="F181">
            <v>43101</v>
          </cell>
        </row>
        <row r="182">
          <cell r="D182" t="str">
            <v xml:space="preserve">40-1   </v>
          </cell>
          <cell r="F182">
            <v>43615</v>
          </cell>
        </row>
        <row r="183">
          <cell r="D183" t="str">
            <v xml:space="preserve">41-1   </v>
          </cell>
          <cell r="F183">
            <v>43557</v>
          </cell>
        </row>
        <row r="184">
          <cell r="D184" t="str">
            <v xml:space="preserve">44р    </v>
          </cell>
          <cell r="F184">
            <v>43512</v>
          </cell>
        </row>
        <row r="185">
          <cell r="D185" t="str">
            <v xml:space="preserve">105-2  </v>
          </cell>
          <cell r="F185">
            <v>43506</v>
          </cell>
        </row>
        <row r="186">
          <cell r="D186">
            <v>147</v>
          </cell>
          <cell r="F186">
            <v>43660</v>
          </cell>
        </row>
        <row r="187">
          <cell r="D187">
            <v>1002</v>
          </cell>
          <cell r="F187">
            <v>43589</v>
          </cell>
        </row>
        <row r="188">
          <cell r="D188">
            <v>1015</v>
          </cell>
          <cell r="F188">
            <v>43162</v>
          </cell>
        </row>
        <row r="189">
          <cell r="D189" t="str">
            <v xml:space="preserve">1018-2 </v>
          </cell>
          <cell r="F189">
            <v>43553</v>
          </cell>
        </row>
        <row r="190">
          <cell r="D190" t="str">
            <v xml:space="preserve">1018-1 </v>
          </cell>
          <cell r="F190">
            <v>43453</v>
          </cell>
        </row>
        <row r="191">
          <cell r="D191" t="str">
            <v xml:space="preserve">1019-2 </v>
          </cell>
          <cell r="F191">
            <v>43517</v>
          </cell>
        </row>
        <row r="192">
          <cell r="D192">
            <v>1030</v>
          </cell>
          <cell r="F192">
            <v>43019</v>
          </cell>
        </row>
        <row r="193">
          <cell r="D193" t="str">
            <v xml:space="preserve">1034-1 </v>
          </cell>
          <cell r="F193">
            <v>43101</v>
          </cell>
        </row>
        <row r="194">
          <cell r="D194" t="str">
            <v xml:space="preserve">1050-1 </v>
          </cell>
          <cell r="F194">
            <v>43591</v>
          </cell>
        </row>
        <row r="195">
          <cell r="D195" t="str">
            <v xml:space="preserve">1056-1 </v>
          </cell>
          <cell r="F195">
            <v>43072</v>
          </cell>
        </row>
        <row r="196">
          <cell r="D196" t="str">
            <v xml:space="preserve">1059-2 </v>
          </cell>
          <cell r="F196">
            <v>43582</v>
          </cell>
        </row>
        <row r="197">
          <cell r="D197" t="str">
            <v xml:space="preserve">1060-2 </v>
          </cell>
          <cell r="F197">
            <v>43675</v>
          </cell>
        </row>
        <row r="198">
          <cell r="D198" t="str">
            <v xml:space="preserve">1061-3 </v>
          </cell>
          <cell r="F198">
            <v>43582</v>
          </cell>
        </row>
        <row r="199">
          <cell r="D199" t="str">
            <v xml:space="preserve">1070-1 </v>
          </cell>
          <cell r="F199">
            <v>43590</v>
          </cell>
        </row>
        <row r="200">
          <cell r="D200" t="str">
            <v xml:space="preserve">1085-1 </v>
          </cell>
          <cell r="F200">
            <v>43638</v>
          </cell>
        </row>
        <row r="201">
          <cell r="D201" t="str">
            <v xml:space="preserve">1092-1 </v>
          </cell>
          <cell r="F201">
            <v>43504</v>
          </cell>
        </row>
        <row r="202">
          <cell r="D202">
            <v>1099</v>
          </cell>
          <cell r="F202">
            <v>43703</v>
          </cell>
        </row>
        <row r="203">
          <cell r="D203" t="str">
            <v xml:space="preserve">1112-1 </v>
          </cell>
          <cell r="F203">
            <v>43732</v>
          </cell>
        </row>
        <row r="204">
          <cell r="D204">
            <v>1124</v>
          </cell>
          <cell r="F204">
            <v>43192</v>
          </cell>
        </row>
        <row r="205">
          <cell r="D205" t="str">
            <v xml:space="preserve">1135-2 </v>
          </cell>
          <cell r="F205">
            <v>43357</v>
          </cell>
        </row>
        <row r="206">
          <cell r="D206">
            <v>1158</v>
          </cell>
          <cell r="F206">
            <v>43599</v>
          </cell>
        </row>
        <row r="207">
          <cell r="D207">
            <v>1226</v>
          </cell>
          <cell r="F207">
            <v>43169</v>
          </cell>
        </row>
        <row r="208">
          <cell r="D208">
            <v>1241</v>
          </cell>
          <cell r="F208">
            <v>43229</v>
          </cell>
        </row>
        <row r="209">
          <cell r="D209">
            <v>1244</v>
          </cell>
          <cell r="F209">
            <v>42884</v>
          </cell>
        </row>
        <row r="210">
          <cell r="D210">
            <v>1284</v>
          </cell>
          <cell r="F210">
            <v>42962</v>
          </cell>
        </row>
        <row r="211">
          <cell r="D211">
            <v>1326</v>
          </cell>
          <cell r="F211">
            <v>43563</v>
          </cell>
        </row>
        <row r="212">
          <cell r="D212">
            <v>1355</v>
          </cell>
          <cell r="F212">
            <v>43590</v>
          </cell>
        </row>
        <row r="213">
          <cell r="D213">
            <v>1362</v>
          </cell>
          <cell r="F213">
            <v>43694</v>
          </cell>
        </row>
        <row r="214">
          <cell r="D214">
            <v>1372</v>
          </cell>
          <cell r="F214">
            <v>43558</v>
          </cell>
        </row>
        <row r="215">
          <cell r="D215">
            <v>1378</v>
          </cell>
          <cell r="F215">
            <v>43555</v>
          </cell>
        </row>
        <row r="216">
          <cell r="D216">
            <v>1379</v>
          </cell>
          <cell r="F216">
            <v>43477</v>
          </cell>
        </row>
        <row r="217">
          <cell r="D217">
            <v>1419</v>
          </cell>
          <cell r="F217">
            <v>42758</v>
          </cell>
        </row>
        <row r="218">
          <cell r="D218">
            <v>1426</v>
          </cell>
          <cell r="F218">
            <v>43747</v>
          </cell>
        </row>
        <row r="219">
          <cell r="D219">
            <v>1529</v>
          </cell>
          <cell r="F219">
            <v>43560</v>
          </cell>
        </row>
        <row r="220">
          <cell r="D220">
            <v>1538</v>
          </cell>
          <cell r="F220">
            <v>43100</v>
          </cell>
        </row>
        <row r="221">
          <cell r="D221">
            <v>1545</v>
          </cell>
          <cell r="F221">
            <v>43703</v>
          </cell>
        </row>
        <row r="222">
          <cell r="D222">
            <v>3220</v>
          </cell>
          <cell r="F222">
            <v>43752</v>
          </cell>
        </row>
        <row r="223">
          <cell r="D223">
            <v>3242</v>
          </cell>
          <cell r="F223">
            <v>43554</v>
          </cell>
        </row>
        <row r="224">
          <cell r="D224">
            <v>3257</v>
          </cell>
          <cell r="F224">
            <v>43534</v>
          </cell>
        </row>
        <row r="225">
          <cell r="D225">
            <v>3285</v>
          </cell>
          <cell r="F225">
            <v>43529</v>
          </cell>
        </row>
        <row r="226">
          <cell r="D226">
            <v>3294</v>
          </cell>
          <cell r="F226">
            <v>43665</v>
          </cell>
        </row>
        <row r="227">
          <cell r="D227">
            <v>3306</v>
          </cell>
          <cell r="F227">
            <v>43506</v>
          </cell>
        </row>
        <row r="228">
          <cell r="D228">
            <v>3315</v>
          </cell>
          <cell r="F228">
            <v>43721</v>
          </cell>
        </row>
        <row r="229">
          <cell r="D229">
            <v>3316</v>
          </cell>
          <cell r="F229">
            <v>43540</v>
          </cell>
        </row>
        <row r="230">
          <cell r="D230" t="str">
            <v xml:space="preserve">3-1    </v>
          </cell>
          <cell r="F230">
            <v>43132</v>
          </cell>
        </row>
        <row r="231">
          <cell r="D231" t="str">
            <v xml:space="preserve">3-3    </v>
          </cell>
          <cell r="F231">
            <v>43574</v>
          </cell>
        </row>
        <row r="232">
          <cell r="D232" t="str">
            <v xml:space="preserve">11-1   </v>
          </cell>
          <cell r="F232">
            <v>39692</v>
          </cell>
        </row>
        <row r="233">
          <cell r="D233" t="str">
            <v xml:space="preserve">12-1   </v>
          </cell>
          <cell r="F233">
            <v>43162</v>
          </cell>
        </row>
        <row r="234">
          <cell r="D234" t="str">
            <v xml:space="preserve">21-1   </v>
          </cell>
          <cell r="F234">
            <v>43495</v>
          </cell>
        </row>
        <row r="235">
          <cell r="D235" t="str">
            <v xml:space="preserve">70-2   </v>
          </cell>
          <cell r="F235">
            <v>43483</v>
          </cell>
        </row>
        <row r="236">
          <cell r="D236">
            <v>152</v>
          </cell>
          <cell r="F236">
            <v>43542</v>
          </cell>
        </row>
        <row r="237">
          <cell r="D237">
            <v>157</v>
          </cell>
          <cell r="F237">
            <v>43661</v>
          </cell>
        </row>
        <row r="238">
          <cell r="D238">
            <v>175</v>
          </cell>
          <cell r="F238">
            <v>43019</v>
          </cell>
        </row>
        <row r="239">
          <cell r="D239">
            <v>663</v>
          </cell>
          <cell r="F239">
            <v>43640</v>
          </cell>
        </row>
        <row r="240">
          <cell r="D240" t="str">
            <v xml:space="preserve">1012-1 </v>
          </cell>
          <cell r="F240">
            <v>43582</v>
          </cell>
        </row>
        <row r="241">
          <cell r="D241" t="str">
            <v xml:space="preserve">1015-1 </v>
          </cell>
          <cell r="F241">
            <v>43528</v>
          </cell>
        </row>
        <row r="242">
          <cell r="D242">
            <v>1018</v>
          </cell>
          <cell r="F242">
            <v>43545</v>
          </cell>
        </row>
        <row r="243">
          <cell r="D243" t="str">
            <v xml:space="preserve">1021-2 </v>
          </cell>
          <cell r="F243">
            <v>43260</v>
          </cell>
        </row>
        <row r="244">
          <cell r="D244" t="str">
            <v xml:space="preserve">1021-1 </v>
          </cell>
          <cell r="F244">
            <v>43101</v>
          </cell>
        </row>
        <row r="245">
          <cell r="D245" t="str">
            <v xml:space="preserve">1027-2 </v>
          </cell>
          <cell r="F245">
            <v>43582</v>
          </cell>
        </row>
        <row r="246">
          <cell r="D246" t="str">
            <v xml:space="preserve">1029-1 </v>
          </cell>
          <cell r="F246">
            <v>43139</v>
          </cell>
        </row>
        <row r="247">
          <cell r="D247" t="str">
            <v xml:space="preserve">1044-1 </v>
          </cell>
          <cell r="F247">
            <v>43562</v>
          </cell>
        </row>
        <row r="248">
          <cell r="D248" t="str">
            <v xml:space="preserve">1051-1 </v>
          </cell>
          <cell r="F248">
            <v>43537</v>
          </cell>
        </row>
        <row r="249">
          <cell r="D249">
            <v>1056</v>
          </cell>
          <cell r="F249">
            <v>43140</v>
          </cell>
        </row>
        <row r="250">
          <cell r="D250">
            <v>1057</v>
          </cell>
          <cell r="F250">
            <v>43307</v>
          </cell>
        </row>
        <row r="251">
          <cell r="D251">
            <v>1058</v>
          </cell>
          <cell r="F251">
            <v>42991</v>
          </cell>
        </row>
        <row r="252">
          <cell r="D252" t="str">
            <v xml:space="preserve">1065-2 </v>
          </cell>
          <cell r="F252">
            <v>43002</v>
          </cell>
        </row>
        <row r="253">
          <cell r="D253">
            <v>1069</v>
          </cell>
          <cell r="F253">
            <v>41725</v>
          </cell>
        </row>
        <row r="254">
          <cell r="D254">
            <v>1071</v>
          </cell>
          <cell r="F254">
            <v>43540</v>
          </cell>
        </row>
        <row r="255">
          <cell r="D255">
            <v>1074</v>
          </cell>
          <cell r="F255">
            <v>43659</v>
          </cell>
        </row>
        <row r="256">
          <cell r="D256" t="str">
            <v xml:space="preserve">1074-2 </v>
          </cell>
          <cell r="F256">
            <v>43259</v>
          </cell>
        </row>
        <row r="257">
          <cell r="D257" t="str">
            <v xml:space="preserve">1081-1 </v>
          </cell>
          <cell r="F257">
            <v>43273</v>
          </cell>
        </row>
        <row r="258">
          <cell r="D258" t="str">
            <v xml:space="preserve">1099-1 </v>
          </cell>
          <cell r="F258">
            <v>41686</v>
          </cell>
        </row>
        <row r="259">
          <cell r="D259" t="str">
            <v xml:space="preserve">1101-2 </v>
          </cell>
          <cell r="F259">
            <v>43010</v>
          </cell>
        </row>
        <row r="260">
          <cell r="D260" t="str">
            <v xml:space="preserve">1105-2 </v>
          </cell>
          <cell r="F260">
            <v>43694</v>
          </cell>
        </row>
        <row r="261">
          <cell r="D261" t="str">
            <v xml:space="preserve">1111-2 </v>
          </cell>
          <cell r="F261">
            <v>43704</v>
          </cell>
        </row>
        <row r="262">
          <cell r="D262">
            <v>1122</v>
          </cell>
          <cell r="F262">
            <v>43516</v>
          </cell>
        </row>
        <row r="263">
          <cell r="D263" t="str">
            <v xml:space="preserve">1123-2 </v>
          </cell>
          <cell r="F263">
            <v>43736</v>
          </cell>
        </row>
        <row r="264">
          <cell r="D264">
            <v>1129</v>
          </cell>
          <cell r="F264">
            <v>43520</v>
          </cell>
        </row>
        <row r="265">
          <cell r="D265" t="str">
            <v xml:space="preserve">1129-2 </v>
          </cell>
          <cell r="F265">
            <v>43225</v>
          </cell>
        </row>
        <row r="266">
          <cell r="D266" t="str">
            <v xml:space="preserve">1129-1 </v>
          </cell>
          <cell r="F266">
            <v>42443</v>
          </cell>
        </row>
        <row r="267">
          <cell r="D267">
            <v>1130</v>
          </cell>
          <cell r="F267">
            <v>43520</v>
          </cell>
        </row>
        <row r="268">
          <cell r="D268" t="str">
            <v xml:space="preserve">1145-1 </v>
          </cell>
          <cell r="F268">
            <v>43506</v>
          </cell>
        </row>
        <row r="269">
          <cell r="D269">
            <v>1148</v>
          </cell>
          <cell r="F269">
            <v>43101</v>
          </cell>
        </row>
        <row r="270">
          <cell r="D270">
            <v>1201</v>
          </cell>
          <cell r="F270">
            <v>43749</v>
          </cell>
        </row>
        <row r="271">
          <cell r="D271" t="str">
            <v xml:space="preserve">1206-1 </v>
          </cell>
          <cell r="F271">
            <v>43544</v>
          </cell>
        </row>
        <row r="272">
          <cell r="D272" t="str">
            <v xml:space="preserve">1210-1 </v>
          </cell>
          <cell r="F272">
            <v>43253</v>
          </cell>
        </row>
        <row r="273">
          <cell r="D273">
            <v>1246</v>
          </cell>
          <cell r="F273">
            <v>43533</v>
          </cell>
        </row>
        <row r="274">
          <cell r="D274">
            <v>1293</v>
          </cell>
          <cell r="F274">
            <v>43658</v>
          </cell>
        </row>
        <row r="275">
          <cell r="D275">
            <v>1298</v>
          </cell>
          <cell r="F275">
            <v>43658</v>
          </cell>
        </row>
        <row r="276">
          <cell r="D276">
            <v>1301</v>
          </cell>
          <cell r="F276">
            <v>43658</v>
          </cell>
        </row>
        <row r="277">
          <cell r="D277">
            <v>1394</v>
          </cell>
          <cell r="F277">
            <v>43700</v>
          </cell>
        </row>
        <row r="278">
          <cell r="D278">
            <v>1435</v>
          </cell>
          <cell r="F278">
            <v>43657</v>
          </cell>
        </row>
        <row r="279">
          <cell r="D279">
            <v>1441</v>
          </cell>
          <cell r="F279">
            <v>42921</v>
          </cell>
        </row>
        <row r="280">
          <cell r="D280">
            <v>1442</v>
          </cell>
          <cell r="F280">
            <v>43690</v>
          </cell>
        </row>
        <row r="281">
          <cell r="D281">
            <v>3244</v>
          </cell>
          <cell r="F281">
            <v>43320</v>
          </cell>
        </row>
        <row r="282">
          <cell r="D282">
            <v>3260</v>
          </cell>
          <cell r="F282">
            <v>43528</v>
          </cell>
        </row>
        <row r="283">
          <cell r="D283">
            <v>3293</v>
          </cell>
          <cell r="F283">
            <v>43629</v>
          </cell>
        </row>
        <row r="284">
          <cell r="D284">
            <v>3999</v>
          </cell>
          <cell r="F284">
            <v>43565</v>
          </cell>
        </row>
        <row r="285">
          <cell r="D285" t="str">
            <v xml:space="preserve">1р     </v>
          </cell>
          <cell r="F285">
            <v>42991</v>
          </cell>
        </row>
        <row r="286">
          <cell r="D286" t="str">
            <v xml:space="preserve">2-2    </v>
          </cell>
          <cell r="F286">
            <v>43275</v>
          </cell>
        </row>
        <row r="287">
          <cell r="D287" t="str">
            <v xml:space="preserve">4-3    </v>
          </cell>
          <cell r="F287">
            <v>43019</v>
          </cell>
        </row>
        <row r="288">
          <cell r="D288" t="str">
            <v xml:space="preserve">19-1   </v>
          </cell>
          <cell r="F288">
            <v>43519</v>
          </cell>
        </row>
        <row r="289">
          <cell r="D289" t="str">
            <v xml:space="preserve">62-3   </v>
          </cell>
          <cell r="F289">
            <v>43752</v>
          </cell>
        </row>
        <row r="290">
          <cell r="D290" t="str">
            <v xml:space="preserve">69р    </v>
          </cell>
          <cell r="F290">
            <v>43535</v>
          </cell>
        </row>
        <row r="291">
          <cell r="D291" t="str">
            <v xml:space="preserve">105-1Д </v>
          </cell>
          <cell r="F291">
            <v>43623</v>
          </cell>
        </row>
        <row r="292">
          <cell r="D292" t="str">
            <v xml:space="preserve">1001-2 </v>
          </cell>
          <cell r="F292">
            <v>43728</v>
          </cell>
        </row>
        <row r="293">
          <cell r="D293" t="str">
            <v xml:space="preserve">1002-1 </v>
          </cell>
          <cell r="F293">
            <v>41725</v>
          </cell>
        </row>
        <row r="294">
          <cell r="D294" t="str">
            <v xml:space="preserve">1004-2 </v>
          </cell>
          <cell r="F294">
            <v>43164</v>
          </cell>
        </row>
        <row r="295">
          <cell r="D295" t="str">
            <v xml:space="preserve">1007-1 </v>
          </cell>
          <cell r="F295">
            <v>43347</v>
          </cell>
        </row>
        <row r="296">
          <cell r="D296" t="str">
            <v xml:space="preserve">1019-1 </v>
          </cell>
          <cell r="F296">
            <v>43453</v>
          </cell>
        </row>
        <row r="297">
          <cell r="D297" t="str">
            <v xml:space="preserve">1022-2 </v>
          </cell>
          <cell r="F297">
            <v>43582</v>
          </cell>
        </row>
        <row r="298">
          <cell r="D298" t="str">
            <v xml:space="preserve">1022-1 </v>
          </cell>
          <cell r="F298">
            <v>41725</v>
          </cell>
        </row>
        <row r="299">
          <cell r="D299" t="str">
            <v xml:space="preserve">1029-2 </v>
          </cell>
          <cell r="F299">
            <v>43526</v>
          </cell>
        </row>
        <row r="300">
          <cell r="D300">
            <v>1034</v>
          </cell>
          <cell r="F300">
            <v>43475</v>
          </cell>
        </row>
        <row r="301">
          <cell r="D301" t="str">
            <v xml:space="preserve">1034-3 </v>
          </cell>
          <cell r="F301">
            <v>42944</v>
          </cell>
        </row>
        <row r="302">
          <cell r="D302">
            <v>1045</v>
          </cell>
          <cell r="F302">
            <v>43338</v>
          </cell>
        </row>
        <row r="303">
          <cell r="D303">
            <v>1046</v>
          </cell>
          <cell r="F303">
            <v>43263</v>
          </cell>
        </row>
        <row r="304">
          <cell r="D304" t="str">
            <v xml:space="preserve">1057-2 </v>
          </cell>
          <cell r="F304">
            <v>42536</v>
          </cell>
        </row>
        <row r="305">
          <cell r="D305">
            <v>1060</v>
          </cell>
          <cell r="F305">
            <v>43636</v>
          </cell>
        </row>
        <row r="306">
          <cell r="D306">
            <v>1073</v>
          </cell>
          <cell r="F306">
            <v>43514</v>
          </cell>
        </row>
        <row r="307">
          <cell r="D307" t="str">
            <v xml:space="preserve">1078-1 </v>
          </cell>
          <cell r="F307">
            <v>42991</v>
          </cell>
        </row>
        <row r="308">
          <cell r="D308" t="str">
            <v xml:space="preserve">1080-1 </v>
          </cell>
          <cell r="F308">
            <v>43728</v>
          </cell>
        </row>
        <row r="309">
          <cell r="D309" t="str">
            <v xml:space="preserve">1081-2 </v>
          </cell>
          <cell r="F309">
            <v>43520</v>
          </cell>
        </row>
        <row r="310">
          <cell r="D310">
            <v>1103</v>
          </cell>
          <cell r="F310">
            <v>43463</v>
          </cell>
        </row>
        <row r="311">
          <cell r="D311" t="str">
            <v xml:space="preserve">1110-1 </v>
          </cell>
          <cell r="F311">
            <v>43495</v>
          </cell>
        </row>
        <row r="312">
          <cell r="D312">
            <v>1111</v>
          </cell>
          <cell r="F312">
            <v>43609</v>
          </cell>
        </row>
        <row r="313">
          <cell r="D313" t="str">
            <v xml:space="preserve">1111-1 </v>
          </cell>
          <cell r="F313">
            <v>43545</v>
          </cell>
        </row>
        <row r="314">
          <cell r="D314">
            <v>1113</v>
          </cell>
          <cell r="F314">
            <v>42691</v>
          </cell>
        </row>
        <row r="315">
          <cell r="D315" t="str">
            <v xml:space="preserve">1113-1 </v>
          </cell>
          <cell r="F315">
            <v>43658</v>
          </cell>
        </row>
        <row r="316">
          <cell r="D316" t="str">
            <v xml:space="preserve">1118-1 </v>
          </cell>
          <cell r="F316">
            <v>42234</v>
          </cell>
        </row>
        <row r="317">
          <cell r="D317" t="str">
            <v xml:space="preserve">1123-1 </v>
          </cell>
          <cell r="F317">
            <v>43019</v>
          </cell>
        </row>
        <row r="318">
          <cell r="D318" t="str">
            <v xml:space="preserve">1124-2 </v>
          </cell>
          <cell r="F318">
            <v>43721</v>
          </cell>
        </row>
        <row r="319">
          <cell r="D319">
            <v>1136</v>
          </cell>
          <cell r="F319">
            <v>43660</v>
          </cell>
        </row>
        <row r="320">
          <cell r="D320" t="str">
            <v xml:space="preserve">1136-1 </v>
          </cell>
          <cell r="F320">
            <v>43658</v>
          </cell>
        </row>
        <row r="321">
          <cell r="D321">
            <v>1200</v>
          </cell>
          <cell r="F321">
            <v>42962</v>
          </cell>
        </row>
        <row r="322">
          <cell r="D322" t="str">
            <v xml:space="preserve">1202-2 </v>
          </cell>
          <cell r="F322">
            <v>42508</v>
          </cell>
        </row>
        <row r="323">
          <cell r="D323" t="str">
            <v xml:space="preserve">1202-1 </v>
          </cell>
          <cell r="F323">
            <v>43469</v>
          </cell>
        </row>
        <row r="324">
          <cell r="D324" t="str">
            <v xml:space="preserve">1209-2 </v>
          </cell>
          <cell r="F324">
            <v>43612</v>
          </cell>
        </row>
        <row r="325">
          <cell r="D325">
            <v>1223</v>
          </cell>
          <cell r="F325">
            <v>43506</v>
          </cell>
        </row>
        <row r="326">
          <cell r="D326">
            <v>1251</v>
          </cell>
          <cell r="F326">
            <v>43371</v>
          </cell>
        </row>
        <row r="327">
          <cell r="D327">
            <v>1309</v>
          </cell>
          <cell r="F327">
            <v>43708</v>
          </cell>
        </row>
        <row r="328">
          <cell r="D328">
            <v>1317</v>
          </cell>
          <cell r="F328">
            <v>43560</v>
          </cell>
        </row>
        <row r="329">
          <cell r="D329">
            <v>1321</v>
          </cell>
          <cell r="F329">
            <v>43560</v>
          </cell>
        </row>
        <row r="330">
          <cell r="D330">
            <v>1323</v>
          </cell>
          <cell r="F330">
            <v>43572</v>
          </cell>
        </row>
        <row r="331">
          <cell r="D331">
            <v>1330</v>
          </cell>
          <cell r="F331">
            <v>43373</v>
          </cell>
        </row>
        <row r="332">
          <cell r="D332">
            <v>1385</v>
          </cell>
          <cell r="F332">
            <v>43472</v>
          </cell>
        </row>
        <row r="333">
          <cell r="D333">
            <v>1467</v>
          </cell>
          <cell r="F333">
            <v>43088</v>
          </cell>
        </row>
        <row r="334">
          <cell r="D334" t="str">
            <v xml:space="preserve">1476-1 </v>
          </cell>
          <cell r="F334">
            <v>43622</v>
          </cell>
        </row>
        <row r="335">
          <cell r="D335">
            <v>3068</v>
          </cell>
          <cell r="F335">
            <v>43515</v>
          </cell>
        </row>
        <row r="336">
          <cell r="D336">
            <v>3297</v>
          </cell>
          <cell r="F336">
            <v>43495</v>
          </cell>
        </row>
        <row r="337">
          <cell r="D337" t="str">
            <v xml:space="preserve">2р     </v>
          </cell>
          <cell r="F337">
            <v>43222</v>
          </cell>
        </row>
        <row r="338">
          <cell r="D338" t="str">
            <v xml:space="preserve">3-2    </v>
          </cell>
          <cell r="F338">
            <v>42991</v>
          </cell>
        </row>
        <row r="339">
          <cell r="D339" t="str">
            <v xml:space="preserve">4-1    </v>
          </cell>
          <cell r="F339">
            <v>43506</v>
          </cell>
        </row>
        <row r="340">
          <cell r="D340" t="str">
            <v xml:space="preserve">45р    </v>
          </cell>
          <cell r="F340">
            <v>43734</v>
          </cell>
        </row>
        <row r="341">
          <cell r="D341" t="str">
            <v xml:space="preserve">157тг  </v>
          </cell>
          <cell r="F341">
            <v>43536</v>
          </cell>
        </row>
        <row r="342">
          <cell r="D342">
            <v>1009</v>
          </cell>
          <cell r="F342">
            <v>43139</v>
          </cell>
        </row>
        <row r="343">
          <cell r="D343">
            <v>1012</v>
          </cell>
          <cell r="F343">
            <v>43453</v>
          </cell>
        </row>
        <row r="344">
          <cell r="D344" t="str">
            <v xml:space="preserve">1012-2 </v>
          </cell>
          <cell r="F344">
            <v>43453</v>
          </cell>
        </row>
        <row r="345">
          <cell r="D345" t="str">
            <v xml:space="preserve">1016-1 </v>
          </cell>
          <cell r="F345">
            <v>43506</v>
          </cell>
        </row>
        <row r="346">
          <cell r="D346" t="str">
            <v xml:space="preserve">1017-2 </v>
          </cell>
          <cell r="F346">
            <v>43196</v>
          </cell>
        </row>
        <row r="347">
          <cell r="D347" t="str">
            <v xml:space="preserve">1027-1 </v>
          </cell>
          <cell r="F347">
            <v>43582</v>
          </cell>
        </row>
        <row r="348">
          <cell r="D348" t="str">
            <v xml:space="preserve">1028-1 </v>
          </cell>
          <cell r="F348">
            <v>42960</v>
          </cell>
        </row>
        <row r="349">
          <cell r="D349">
            <v>1033</v>
          </cell>
          <cell r="F349">
            <v>43110</v>
          </cell>
        </row>
        <row r="350">
          <cell r="D350" t="str">
            <v xml:space="preserve">1052-1 </v>
          </cell>
          <cell r="F350">
            <v>43508</v>
          </cell>
        </row>
        <row r="351">
          <cell r="D351" t="str">
            <v xml:space="preserve">1061-1 </v>
          </cell>
          <cell r="F351">
            <v>43483</v>
          </cell>
        </row>
        <row r="352">
          <cell r="D352" t="str">
            <v xml:space="preserve">1063-2 </v>
          </cell>
          <cell r="F352">
            <v>43412</v>
          </cell>
        </row>
        <row r="353">
          <cell r="D353">
            <v>1084</v>
          </cell>
          <cell r="F353">
            <v>43518</v>
          </cell>
        </row>
        <row r="354">
          <cell r="D354">
            <v>1094</v>
          </cell>
          <cell r="F354">
            <v>43549</v>
          </cell>
        </row>
        <row r="355">
          <cell r="D355" t="str">
            <v xml:space="preserve">1101-1 </v>
          </cell>
          <cell r="F355">
            <v>43590</v>
          </cell>
        </row>
        <row r="356">
          <cell r="D356" t="str">
            <v xml:space="preserve">1106-1 </v>
          </cell>
          <cell r="F356">
            <v>43495</v>
          </cell>
        </row>
        <row r="357">
          <cell r="D357" t="str">
            <v xml:space="preserve">1108-2 </v>
          </cell>
          <cell r="F357">
            <v>43747</v>
          </cell>
        </row>
        <row r="358">
          <cell r="D358">
            <v>1112</v>
          </cell>
          <cell r="F358">
            <v>43520</v>
          </cell>
        </row>
        <row r="359">
          <cell r="D359">
            <v>1114</v>
          </cell>
          <cell r="F359">
            <v>43506</v>
          </cell>
        </row>
        <row r="360">
          <cell r="D360" t="str">
            <v xml:space="preserve">1117-2 </v>
          </cell>
          <cell r="F360">
            <v>43640</v>
          </cell>
        </row>
        <row r="361">
          <cell r="D361">
            <v>1118</v>
          </cell>
          <cell r="F361">
            <v>43540</v>
          </cell>
        </row>
        <row r="362">
          <cell r="D362" t="str">
            <v xml:space="preserve">1130-2 </v>
          </cell>
          <cell r="F362">
            <v>43641</v>
          </cell>
        </row>
        <row r="363">
          <cell r="D363" t="str">
            <v xml:space="preserve">1136-2 </v>
          </cell>
          <cell r="F363">
            <v>43703</v>
          </cell>
        </row>
        <row r="364">
          <cell r="D364" t="str">
            <v xml:space="preserve">1158-1 </v>
          </cell>
          <cell r="F364">
            <v>43506</v>
          </cell>
        </row>
        <row r="365">
          <cell r="D365" t="str">
            <v xml:space="preserve">1200-1 </v>
          </cell>
          <cell r="F365">
            <v>43496</v>
          </cell>
        </row>
        <row r="366">
          <cell r="D366">
            <v>1220</v>
          </cell>
          <cell r="F366">
            <v>43101</v>
          </cell>
        </row>
        <row r="367">
          <cell r="D367">
            <v>1224</v>
          </cell>
          <cell r="F367">
            <v>43400</v>
          </cell>
        </row>
        <row r="368">
          <cell r="D368">
            <v>1250</v>
          </cell>
          <cell r="F368">
            <v>43632</v>
          </cell>
        </row>
        <row r="369">
          <cell r="D369">
            <v>1261</v>
          </cell>
          <cell r="F369">
            <v>42955</v>
          </cell>
        </row>
        <row r="370">
          <cell r="D370">
            <v>1294</v>
          </cell>
          <cell r="F370">
            <v>43526</v>
          </cell>
        </row>
        <row r="371">
          <cell r="D371">
            <v>1497</v>
          </cell>
          <cell r="F371">
            <v>43506</v>
          </cell>
        </row>
        <row r="372">
          <cell r="D372">
            <v>1534</v>
          </cell>
          <cell r="F372">
            <v>43603</v>
          </cell>
        </row>
        <row r="373">
          <cell r="D373">
            <v>1540</v>
          </cell>
          <cell r="F373">
            <v>43615</v>
          </cell>
        </row>
        <row r="374">
          <cell r="D374">
            <v>1573</v>
          </cell>
          <cell r="F374">
            <v>43530</v>
          </cell>
        </row>
        <row r="375">
          <cell r="D375">
            <v>3230</v>
          </cell>
          <cell r="F375">
            <v>43475</v>
          </cell>
        </row>
        <row r="376">
          <cell r="D376">
            <v>3232</v>
          </cell>
          <cell r="F376">
            <v>43528</v>
          </cell>
        </row>
        <row r="377">
          <cell r="D377">
            <v>3239</v>
          </cell>
          <cell r="F377">
            <v>43525</v>
          </cell>
        </row>
        <row r="378">
          <cell r="D378">
            <v>3255</v>
          </cell>
          <cell r="F378">
            <v>43633</v>
          </cell>
        </row>
        <row r="379">
          <cell r="D379">
            <v>3259</v>
          </cell>
          <cell r="F379">
            <v>43719</v>
          </cell>
        </row>
        <row r="380">
          <cell r="D380">
            <v>3291</v>
          </cell>
          <cell r="F380">
            <v>43613</v>
          </cell>
        </row>
        <row r="381">
          <cell r="D381">
            <v>3324</v>
          </cell>
          <cell r="F381">
            <v>43533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</sheetNames>
    <sheetDataSet>
      <sheetData sheetId="0" refreshError="1">
        <row r="25">
          <cell r="A25" t="str">
            <v>1р</v>
          </cell>
          <cell r="B25">
            <v>4</v>
          </cell>
          <cell r="C25" t="str">
            <v>Без куста</v>
          </cell>
          <cell r="D25">
            <v>41495</v>
          </cell>
          <cell r="E25" t="str">
            <v>Верт.</v>
          </cell>
          <cell r="F25" t="str">
            <v>P1ar_Block I</v>
          </cell>
          <cell r="G25" t="str">
            <v>Действующий</v>
          </cell>
          <cell r="H25">
            <v>-4</v>
          </cell>
          <cell r="I25" t="str">
            <v xml:space="preserve"> </v>
          </cell>
          <cell r="J25" t="str">
            <v xml:space="preserve"> </v>
          </cell>
          <cell r="L25">
            <v>205.9826750215</v>
          </cell>
          <cell r="M25">
            <v>213.8</v>
          </cell>
          <cell r="N25">
            <v>0.98</v>
          </cell>
          <cell r="O25">
            <v>1.66</v>
          </cell>
          <cell r="P25">
            <v>0.98</v>
          </cell>
          <cell r="Q25">
            <v>1.4490000000000001</v>
          </cell>
          <cell r="R25">
            <v>0.83599999999999997</v>
          </cell>
          <cell r="S25">
            <v>0.72</v>
          </cell>
          <cell r="T25">
            <v>37</v>
          </cell>
          <cell r="U25">
            <v>1.17</v>
          </cell>
          <cell r="V25">
            <v>139.69999999999999</v>
          </cell>
          <cell r="W25">
            <v>7.72</v>
          </cell>
          <cell r="X25">
            <v>1985</v>
          </cell>
          <cell r="Y25">
            <v>1981</v>
          </cell>
          <cell r="Z25">
            <v>1908</v>
          </cell>
          <cell r="AC25" t="str">
            <v>закрытый</v>
          </cell>
          <cell r="AD25" t="str">
            <v>1836-1839; 1844-1850; 1854-1858; 1861-1868; 1872-1876</v>
          </cell>
          <cell r="AE25">
            <v>20.8</v>
          </cell>
          <cell r="AF25">
            <v>1836</v>
          </cell>
          <cell r="AG25">
            <v>0.1</v>
          </cell>
          <cell r="AK25" t="str">
            <v>Газлифт</v>
          </cell>
          <cell r="AL25">
            <v>400</v>
          </cell>
          <cell r="AM25" t="str">
            <v>ГП</v>
          </cell>
          <cell r="AN25">
            <v>710</v>
          </cell>
          <cell r="AO25" t="str">
            <v>ГП</v>
          </cell>
          <cell r="AP25">
            <v>950</v>
          </cell>
          <cell r="AQ25" t="str">
            <v>ГК84/1,5</v>
          </cell>
          <cell r="AR25">
            <v>1120</v>
          </cell>
          <cell r="AS25" t="str">
            <v>ГК81/2</v>
          </cell>
          <cell r="AT25">
            <v>1290</v>
          </cell>
          <cell r="AU25" t="str">
            <v>ГК79/2</v>
          </cell>
          <cell r="AV25">
            <v>0</v>
          </cell>
          <cell r="AW25">
            <v>0</v>
          </cell>
          <cell r="AX25">
            <v>1770</v>
          </cell>
          <cell r="BE25">
            <v>1800</v>
          </cell>
          <cell r="BK25">
            <v>1800</v>
          </cell>
          <cell r="BM25">
            <v>73</v>
          </cell>
          <cell r="BN25">
            <v>5.5</v>
          </cell>
          <cell r="BO25">
            <v>18</v>
          </cell>
          <cell r="BP25" t="str">
            <v>Угловик</v>
          </cell>
          <cell r="BQ25" t="str">
            <v>Постоянный</v>
          </cell>
          <cell r="BR25">
            <v>24</v>
          </cell>
          <cell r="BS25">
            <v>0</v>
          </cell>
          <cell r="BT25">
            <v>28</v>
          </cell>
          <cell r="BU25">
            <v>50</v>
          </cell>
          <cell r="BV25">
            <v>27</v>
          </cell>
          <cell r="BW25">
            <v>43497</v>
          </cell>
          <cell r="BX25">
            <v>149</v>
          </cell>
          <cell r="BY25">
            <v>83</v>
          </cell>
          <cell r="BZ25">
            <v>6</v>
          </cell>
          <cell r="CC25">
            <v>58</v>
          </cell>
          <cell r="CD25">
            <v>10.868</v>
          </cell>
          <cell r="CE25">
            <v>13</v>
          </cell>
          <cell r="CF25">
            <v>0</v>
          </cell>
          <cell r="CH25">
            <v>13</v>
          </cell>
          <cell r="CI25">
            <v>1</v>
          </cell>
          <cell r="CJ25">
            <v>73</v>
          </cell>
          <cell r="CK25">
            <v>1</v>
          </cell>
          <cell r="CM25">
            <v>-9.8680000000000003</v>
          </cell>
          <cell r="CN25">
            <v>60</v>
          </cell>
          <cell r="CO25">
            <v>1</v>
          </cell>
          <cell r="CP25">
            <v>-13</v>
          </cell>
          <cell r="CQ25">
            <v>5</v>
          </cell>
          <cell r="CR25">
            <v>8</v>
          </cell>
          <cell r="CS25">
            <v>736.10599926389398</v>
          </cell>
          <cell r="CT25">
            <v>1196.1722488038276</v>
          </cell>
          <cell r="CU25">
            <v>0.19608129843544378</v>
          </cell>
          <cell r="CW25">
            <v>51</v>
          </cell>
        </row>
        <row r="26">
          <cell r="A26" t="str">
            <v>2р</v>
          </cell>
          <cell r="B26" t="str">
            <v/>
          </cell>
          <cell r="C26" t="str">
            <v>Без куста</v>
          </cell>
          <cell r="D26">
            <v>38268</v>
          </cell>
          <cell r="E26" t="str">
            <v>Верт.</v>
          </cell>
          <cell r="F26" t="str">
            <v>P1ar_Block I</v>
          </cell>
          <cell r="G26" t="str">
            <v>Действующий</v>
          </cell>
          <cell r="H26">
            <v>-4</v>
          </cell>
          <cell r="I26">
            <v>41535</v>
          </cell>
          <cell r="J26" t="str">
            <v>Slb</v>
          </cell>
          <cell r="K26" t="str">
            <v>КГРП 64м3 15% HCL</v>
          </cell>
          <cell r="L26">
            <v>205.9826750215</v>
          </cell>
          <cell r="M26">
            <v>213.8</v>
          </cell>
          <cell r="N26">
            <v>0.98</v>
          </cell>
          <cell r="O26">
            <v>1.66</v>
          </cell>
          <cell r="P26">
            <v>1.0678352377751636</v>
          </cell>
          <cell r="Q26">
            <v>1.4490000000000001</v>
          </cell>
          <cell r="R26">
            <v>0.83599999999999997</v>
          </cell>
          <cell r="S26">
            <v>0.72</v>
          </cell>
          <cell r="T26">
            <v>37</v>
          </cell>
          <cell r="U26">
            <v>1.17</v>
          </cell>
          <cell r="V26" t="str">
            <v>177,8; 139,7</v>
          </cell>
          <cell r="W26" t="str">
            <v>10,06; 7,72</v>
          </cell>
          <cell r="X26" t="str">
            <v>0-1555; 1555-1898</v>
          </cell>
          <cell r="Y26">
            <v>1887</v>
          </cell>
          <cell r="Z26">
            <v>1880</v>
          </cell>
          <cell r="AA26">
            <v>42644</v>
          </cell>
          <cell r="AB26" t="str">
            <v>ГИС</v>
          </cell>
          <cell r="AC26" t="str">
            <v>закрытый</v>
          </cell>
          <cell r="AD26" t="str">
            <v>1795-1822; 1831-1833; 1839-1851; 1870-1873; 1875-1877; 1858-1880</v>
          </cell>
          <cell r="AF26">
            <v>1795</v>
          </cell>
          <cell r="AG26">
            <v>0.33</v>
          </cell>
          <cell r="AK26" t="str">
            <v>Газлифт</v>
          </cell>
          <cell r="AL26">
            <v>520</v>
          </cell>
          <cell r="AM26" t="str">
            <v>ГП</v>
          </cell>
          <cell r="AN26">
            <v>930</v>
          </cell>
          <cell r="AO26" t="str">
            <v>ГП</v>
          </cell>
          <cell r="AP26">
            <v>1260</v>
          </cell>
          <cell r="AQ26" t="str">
            <v>ГП</v>
          </cell>
          <cell r="AR26">
            <v>1545</v>
          </cell>
          <cell r="AS26" t="str">
            <v>ГК89/1,5</v>
          </cell>
          <cell r="AT26">
            <v>1745</v>
          </cell>
          <cell r="AU26" t="str">
            <v>ЦКсОК</v>
          </cell>
          <cell r="AV26">
            <v>0</v>
          </cell>
          <cell r="AW26">
            <v>0</v>
          </cell>
          <cell r="AX26">
            <v>1755</v>
          </cell>
          <cell r="BE26">
            <v>1790</v>
          </cell>
          <cell r="BK26">
            <v>1785</v>
          </cell>
          <cell r="BM26">
            <v>73</v>
          </cell>
          <cell r="BN26">
            <v>5.5</v>
          </cell>
          <cell r="BO26">
            <v>18</v>
          </cell>
          <cell r="BP26" t="str">
            <v>Угловик</v>
          </cell>
          <cell r="BQ26" t="str">
            <v>Постоянный</v>
          </cell>
          <cell r="BR26">
            <v>24</v>
          </cell>
          <cell r="BS26">
            <v>0</v>
          </cell>
          <cell r="BT26">
            <v>28</v>
          </cell>
          <cell r="BU26">
            <v>81</v>
          </cell>
          <cell r="BV26">
            <v>27</v>
          </cell>
          <cell r="BW26">
            <v>43497</v>
          </cell>
          <cell r="BX26">
            <v>115.5</v>
          </cell>
          <cell r="BY26">
            <v>89</v>
          </cell>
          <cell r="BZ26">
            <v>6</v>
          </cell>
          <cell r="CC26">
            <v>70</v>
          </cell>
          <cell r="CD26">
            <v>12.825446515200001</v>
          </cell>
          <cell r="CE26">
            <v>19.196000000000002</v>
          </cell>
          <cell r="CF26">
            <v>20.079999999999998</v>
          </cell>
          <cell r="CG26">
            <v>20</v>
          </cell>
          <cell r="CH26">
            <v>11.9</v>
          </cell>
          <cell r="CI26">
            <v>2</v>
          </cell>
          <cell r="CJ26">
            <v>7</v>
          </cell>
          <cell r="CK26">
            <v>2</v>
          </cell>
          <cell r="CM26">
            <v>-10.825446515200001</v>
          </cell>
          <cell r="CN26">
            <v>-12.196000000000002</v>
          </cell>
          <cell r="CO26">
            <v>-18.079999999999998</v>
          </cell>
          <cell r="CP26">
            <v>-11.9</v>
          </cell>
          <cell r="CQ26">
            <v>8.4</v>
          </cell>
          <cell r="CR26">
            <v>3.5</v>
          </cell>
          <cell r="CS26">
            <v>272.89498231909477</v>
          </cell>
          <cell r="CT26">
            <v>927.8429398849222</v>
          </cell>
          <cell r="CU26">
            <v>0.51143413321372522</v>
          </cell>
          <cell r="CW26">
            <v>55</v>
          </cell>
        </row>
        <row r="27">
          <cell r="A27" t="str">
            <v>2-2</v>
          </cell>
          <cell r="B27" t="str">
            <v/>
          </cell>
          <cell r="C27" t="str">
            <v>Куст скважины - 2</v>
          </cell>
          <cell r="D27">
            <v>37294</v>
          </cell>
          <cell r="E27" t="str">
            <v>Гор.</v>
          </cell>
          <cell r="F27" t="str">
            <v>P1ar_Block III</v>
          </cell>
          <cell r="G27" t="str">
            <v>Действующий</v>
          </cell>
          <cell r="H27">
            <v>-4</v>
          </cell>
          <cell r="L27">
            <v>205.9826750215</v>
          </cell>
          <cell r="M27">
            <v>213.8</v>
          </cell>
          <cell r="N27">
            <v>0.98</v>
          </cell>
          <cell r="O27">
            <v>1.66</v>
          </cell>
          <cell r="P27">
            <v>1.0222959555589068</v>
          </cell>
          <cell r="Q27">
            <v>1.4490000000000001</v>
          </cell>
          <cell r="R27">
            <v>0.83599999999999997</v>
          </cell>
          <cell r="S27">
            <v>0.72</v>
          </cell>
          <cell r="T27">
            <v>37</v>
          </cell>
          <cell r="U27">
            <v>1.17</v>
          </cell>
          <cell r="V27">
            <v>139.69999999999999</v>
          </cell>
          <cell r="W27">
            <v>7.72</v>
          </cell>
          <cell r="X27">
            <v>1935</v>
          </cell>
          <cell r="Y27">
            <v>2582</v>
          </cell>
          <cell r="Z27">
            <v>2582</v>
          </cell>
          <cell r="AC27" t="str">
            <v>откр ствол</v>
          </cell>
          <cell r="AD27" t="str">
            <v xml:space="preserve">1935-2582 </v>
          </cell>
          <cell r="AF27">
            <v>1935</v>
          </cell>
          <cell r="AG27">
            <v>19.7</v>
          </cell>
          <cell r="AK27" t="str">
            <v>Газлифт</v>
          </cell>
          <cell r="AL27">
            <v>850</v>
          </cell>
          <cell r="AM27" t="str">
            <v>ГК81/2</v>
          </cell>
          <cell r="AN27">
            <v>1300</v>
          </cell>
          <cell r="AO27" t="str">
            <v>ГК80/3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1821</v>
          </cell>
          <cell r="BE27">
            <v>2200</v>
          </cell>
          <cell r="BM27">
            <v>73</v>
          </cell>
          <cell r="BN27">
            <v>5.5</v>
          </cell>
          <cell r="BO27">
            <v>18</v>
          </cell>
          <cell r="BP27" t="str">
            <v>Угловик</v>
          </cell>
          <cell r="BQ27" t="str">
            <v>Постоянный</v>
          </cell>
          <cell r="BR27">
            <v>24</v>
          </cell>
          <cell r="BS27">
            <v>0</v>
          </cell>
          <cell r="BT27">
            <v>20</v>
          </cell>
          <cell r="BU27">
            <v>40</v>
          </cell>
          <cell r="BV27">
            <v>19</v>
          </cell>
          <cell r="BW27">
            <v>43497</v>
          </cell>
          <cell r="BX27">
            <v>133</v>
          </cell>
          <cell r="BY27">
            <v>94</v>
          </cell>
          <cell r="BZ27">
            <v>6</v>
          </cell>
          <cell r="CC27">
            <v>53</v>
          </cell>
          <cell r="CD27">
            <v>14.5051852</v>
          </cell>
          <cell r="CE27">
            <v>19.3</v>
          </cell>
          <cell r="CF27">
            <v>10.1</v>
          </cell>
          <cell r="CG27">
            <v>21</v>
          </cell>
          <cell r="CH27">
            <v>24</v>
          </cell>
          <cell r="CI27">
            <v>3</v>
          </cell>
          <cell r="CJ27">
            <v>0</v>
          </cell>
          <cell r="CK27">
            <v>3</v>
          </cell>
          <cell r="CM27">
            <v>-11.5051852</v>
          </cell>
          <cell r="CN27">
            <v>-19.3</v>
          </cell>
          <cell r="CO27">
            <v>-7.1</v>
          </cell>
          <cell r="CP27">
            <v>-24</v>
          </cell>
          <cell r="CQ27">
            <v>13.4</v>
          </cell>
          <cell r="CR27">
            <v>10.6</v>
          </cell>
          <cell r="CS27">
            <v>730.77315827722077</v>
          </cell>
          <cell r="CT27">
            <v>1654.5807357220092</v>
          </cell>
          <cell r="CU27">
            <v>0.32927736602052449</v>
          </cell>
          <cell r="CW27">
            <v>50</v>
          </cell>
        </row>
        <row r="28">
          <cell r="A28" t="str">
            <v>3-2</v>
          </cell>
          <cell r="B28" t="str">
            <v/>
          </cell>
          <cell r="C28" t="str">
            <v>Куст скважины - 3</v>
          </cell>
          <cell r="D28">
            <v>35238</v>
          </cell>
          <cell r="E28" t="str">
            <v>Гор.</v>
          </cell>
          <cell r="F28" t="str">
            <v>P1ar_Block II</v>
          </cell>
          <cell r="G28" t="str">
            <v>Действующий</v>
          </cell>
          <cell r="H28">
            <v>-4</v>
          </cell>
          <cell r="I28" t="str">
            <v xml:space="preserve"> </v>
          </cell>
          <cell r="L28">
            <v>205.9826750215</v>
          </cell>
          <cell r="M28">
            <v>213.8</v>
          </cell>
          <cell r="N28">
            <v>0.98</v>
          </cell>
          <cell r="O28">
            <v>1.66</v>
          </cell>
          <cell r="P28">
            <v>0.98012044853704894</v>
          </cell>
          <cell r="Q28">
            <v>1.4490000000000001</v>
          </cell>
          <cell r="R28">
            <v>0.83599999999999997</v>
          </cell>
          <cell r="S28">
            <v>0.72</v>
          </cell>
          <cell r="T28">
            <v>37</v>
          </cell>
          <cell r="U28">
            <v>1.17</v>
          </cell>
          <cell r="V28" t="str">
            <v>177,8; 139,7</v>
          </cell>
          <cell r="W28" t="str">
            <v>8,05; 7,72</v>
          </cell>
          <cell r="X28" t="str">
            <v>0-1818; 1818-2588</v>
          </cell>
          <cell r="Y28">
            <v>2596</v>
          </cell>
          <cell r="Z28">
            <v>2596</v>
          </cell>
          <cell r="AC28" t="str">
            <v>закрытый</v>
          </cell>
          <cell r="AD28" t="str">
            <v>1908-2595</v>
          </cell>
          <cell r="AF28">
            <v>1908</v>
          </cell>
          <cell r="AG28">
            <v>46.8</v>
          </cell>
          <cell r="AI28">
            <v>139.69999999999999</v>
          </cell>
          <cell r="AJ28">
            <v>7.72</v>
          </cell>
          <cell r="AK28" t="str">
            <v>Газлифт</v>
          </cell>
          <cell r="AL28">
            <v>786</v>
          </cell>
          <cell r="AM28" t="str">
            <v>ГК55/2</v>
          </cell>
          <cell r="AN28">
            <v>1386</v>
          </cell>
          <cell r="AO28" t="str">
            <v>ГК 35/3,8</v>
          </cell>
          <cell r="AP28">
            <v>1784</v>
          </cell>
          <cell r="AQ28" t="str">
            <v>ЦКсОК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1797</v>
          </cell>
          <cell r="BE28">
            <v>1820</v>
          </cell>
          <cell r="BM28">
            <v>73</v>
          </cell>
          <cell r="BN28">
            <v>5.5</v>
          </cell>
          <cell r="BO28">
            <v>18</v>
          </cell>
          <cell r="BP28" t="str">
            <v>Угловик</v>
          </cell>
          <cell r="BQ28" t="str">
            <v>Постоянный</v>
          </cell>
          <cell r="BR28">
            <v>24</v>
          </cell>
          <cell r="BS28">
            <v>0</v>
          </cell>
          <cell r="BT28">
            <v>25</v>
          </cell>
          <cell r="BU28">
            <v>40</v>
          </cell>
          <cell r="BV28">
            <v>24</v>
          </cell>
          <cell r="BW28">
            <v>43497</v>
          </cell>
          <cell r="BX28">
            <v>115.5</v>
          </cell>
          <cell r="BY28">
            <v>80</v>
          </cell>
          <cell r="BZ28">
            <v>6</v>
          </cell>
          <cell r="CC28">
            <v>54</v>
          </cell>
          <cell r="CD28">
            <v>7.6053177199999995</v>
          </cell>
          <cell r="CE28">
            <v>9.1</v>
          </cell>
          <cell r="CF28">
            <v>0.03</v>
          </cell>
          <cell r="CG28">
            <v>22</v>
          </cell>
          <cell r="CH28">
            <v>32</v>
          </cell>
          <cell r="CI28">
            <v>4</v>
          </cell>
          <cell r="CJ28">
            <v>0</v>
          </cell>
          <cell r="CK28">
            <v>4</v>
          </cell>
          <cell r="CM28">
            <v>-3.6053177199999995</v>
          </cell>
          <cell r="CN28">
            <v>-9.1</v>
          </cell>
          <cell r="CO28">
            <v>3.97</v>
          </cell>
          <cell r="CP28">
            <v>-32</v>
          </cell>
          <cell r="CQ28">
            <v>11</v>
          </cell>
          <cell r="CR28">
            <v>21</v>
          </cell>
          <cell r="CS28">
            <v>2761.2258649991022</v>
          </cell>
          <cell r="CT28">
            <v>4207.5822704748225</v>
          </cell>
          <cell r="CU28">
            <v>0.19384019549080178</v>
          </cell>
          <cell r="CW28">
            <v>50</v>
          </cell>
        </row>
        <row r="29">
          <cell r="A29" t="str">
            <v>3-1</v>
          </cell>
          <cell r="B29" t="str">
            <v/>
          </cell>
          <cell r="C29" t="str">
            <v>Куст скважины - 3</v>
          </cell>
          <cell r="D29">
            <v>34882</v>
          </cell>
          <cell r="E29" t="str">
            <v>Гор.</v>
          </cell>
          <cell r="F29" t="str">
            <v>P1ar_Block II</v>
          </cell>
          <cell r="G29" t="str">
            <v>контрольный</v>
          </cell>
          <cell r="H29">
            <v>-4</v>
          </cell>
          <cell r="I29">
            <v>35392</v>
          </cell>
          <cell r="J29" t="str">
            <v>Halli</v>
          </cell>
          <cell r="L29">
            <v>205.9826750215</v>
          </cell>
          <cell r="M29">
            <v>213.8</v>
          </cell>
          <cell r="N29">
            <v>0.98</v>
          </cell>
          <cell r="O29">
            <v>1.66</v>
          </cell>
          <cell r="P29">
            <v>0.98</v>
          </cell>
          <cell r="Q29">
            <v>1.4490000000000001</v>
          </cell>
          <cell r="R29">
            <v>0.83599999999999997</v>
          </cell>
          <cell r="S29">
            <v>0.72</v>
          </cell>
          <cell r="T29">
            <v>37</v>
          </cell>
          <cell r="U29">
            <v>1.17</v>
          </cell>
          <cell r="V29" t="str">
            <v>177,8; 139,7</v>
          </cell>
          <cell r="W29" t="str">
            <v>8,05; 7,72</v>
          </cell>
          <cell r="X29" t="str">
            <v>0-1876; 1876-2437</v>
          </cell>
          <cell r="Y29">
            <v>2437</v>
          </cell>
          <cell r="Z29">
            <v>2437</v>
          </cell>
          <cell r="AC29" t="str">
            <v>закрытый</v>
          </cell>
          <cell r="AD29" t="str">
            <v>1876-2437</v>
          </cell>
          <cell r="AF29">
            <v>1876</v>
          </cell>
          <cell r="AG29">
            <v>24.4</v>
          </cell>
          <cell r="AK29" t="str">
            <v>Газлифт</v>
          </cell>
          <cell r="AL29">
            <v>600</v>
          </cell>
          <cell r="AM29" t="str">
            <v>ГК82/1,5</v>
          </cell>
          <cell r="AN29">
            <v>1200</v>
          </cell>
          <cell r="AO29" t="str">
            <v>ГК80/2,5</v>
          </cell>
          <cell r="AP29">
            <v>1748</v>
          </cell>
          <cell r="AQ29" t="str">
            <v>ЦКсОК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1758</v>
          </cell>
          <cell r="BE29">
            <v>2181</v>
          </cell>
          <cell r="BM29">
            <v>73</v>
          </cell>
          <cell r="BN29">
            <v>5.5</v>
          </cell>
          <cell r="BW29">
            <v>43497</v>
          </cell>
          <cell r="BX29">
            <v>159.69999999999999</v>
          </cell>
          <cell r="CC29" t="str">
            <v>-</v>
          </cell>
          <cell r="CD29">
            <v>0</v>
          </cell>
          <cell r="CE29">
            <v>0</v>
          </cell>
          <cell r="CF29">
            <v>0</v>
          </cell>
          <cell r="CG29">
            <v>22</v>
          </cell>
          <cell r="CH29">
            <v>0</v>
          </cell>
          <cell r="CI29">
            <v>5</v>
          </cell>
          <cell r="CJ29">
            <v>0</v>
          </cell>
          <cell r="CK29">
            <v>5</v>
          </cell>
          <cell r="CM29">
            <v>5</v>
          </cell>
          <cell r="CN29">
            <v>0</v>
          </cell>
          <cell r="CO29">
            <v>5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 t="e">
            <v>#VALUE!</v>
          </cell>
          <cell r="CW29">
            <v>60</v>
          </cell>
        </row>
        <row r="30">
          <cell r="A30" t="str">
            <v>3-3</v>
          </cell>
          <cell r="B30" t="str">
            <v/>
          </cell>
          <cell r="C30" t="str">
            <v>Куст скважины - 3</v>
          </cell>
          <cell r="D30">
            <v>35327</v>
          </cell>
          <cell r="E30" t="str">
            <v>БС</v>
          </cell>
          <cell r="F30" t="str">
            <v>P1ar_Block II</v>
          </cell>
          <cell r="G30" t="str">
            <v>Действующий</v>
          </cell>
          <cell r="H30">
            <v>-4</v>
          </cell>
          <cell r="L30">
            <v>205.9826750215</v>
          </cell>
          <cell r="M30">
            <v>213.8</v>
          </cell>
          <cell r="N30">
            <v>0.98</v>
          </cell>
          <cell r="O30">
            <v>1.66</v>
          </cell>
          <cell r="P30">
            <v>1.219856028794241</v>
          </cell>
          <cell r="Q30">
            <v>1.4490000000000001</v>
          </cell>
          <cell r="R30">
            <v>0.83599999999999997</v>
          </cell>
          <cell r="S30">
            <v>0.72</v>
          </cell>
          <cell r="T30">
            <v>37</v>
          </cell>
          <cell r="U30">
            <v>1.17</v>
          </cell>
          <cell r="V30">
            <v>139.69999999999999</v>
          </cell>
          <cell r="W30">
            <v>7.72</v>
          </cell>
          <cell r="X30">
            <v>2147</v>
          </cell>
          <cell r="Y30">
            <v>2550</v>
          </cell>
          <cell r="Z30">
            <v>2550</v>
          </cell>
          <cell r="AC30" t="str">
            <v>откр ствол</v>
          </cell>
          <cell r="AD30" t="str">
            <v xml:space="preserve">1919-2550 </v>
          </cell>
          <cell r="AF30">
            <v>1480</v>
          </cell>
          <cell r="AG30">
            <v>36</v>
          </cell>
          <cell r="AH30" t="str">
            <v>1470-1919</v>
          </cell>
          <cell r="AI30">
            <v>102</v>
          </cell>
          <cell r="AJ30">
            <v>6.5</v>
          </cell>
          <cell r="AK30" t="str">
            <v>Газлифт</v>
          </cell>
          <cell r="AL30">
            <v>520</v>
          </cell>
          <cell r="AM30" t="str">
            <v>ГП</v>
          </cell>
          <cell r="AN30">
            <v>930</v>
          </cell>
          <cell r="AO30" t="str">
            <v>ГП</v>
          </cell>
          <cell r="AP30">
            <v>1260</v>
          </cell>
          <cell r="AQ30" t="str">
            <v>ГК80/1,5</v>
          </cell>
          <cell r="AR30">
            <v>1430</v>
          </cell>
          <cell r="AS30" t="str">
            <v>ЦКсОК/3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1440</v>
          </cell>
          <cell r="BE30">
            <v>1480</v>
          </cell>
          <cell r="BK30">
            <v>1479.96</v>
          </cell>
          <cell r="BL30">
            <v>0.04</v>
          </cell>
          <cell r="BM30">
            <v>73</v>
          </cell>
          <cell r="BN30">
            <v>5.5</v>
          </cell>
          <cell r="BO30">
            <v>18</v>
          </cell>
          <cell r="BP30" t="str">
            <v>Угловик</v>
          </cell>
          <cell r="BQ30" t="str">
            <v>Постоянный</v>
          </cell>
          <cell r="BR30">
            <v>24</v>
          </cell>
          <cell r="BS30">
            <v>0</v>
          </cell>
          <cell r="BT30">
            <v>28</v>
          </cell>
          <cell r="BU30">
            <v>51</v>
          </cell>
          <cell r="BV30">
            <v>26</v>
          </cell>
          <cell r="BW30">
            <v>43497</v>
          </cell>
          <cell r="BX30">
            <v>145.5</v>
          </cell>
          <cell r="BY30">
            <v>80</v>
          </cell>
          <cell r="BZ30">
            <v>6</v>
          </cell>
          <cell r="CC30">
            <v>54</v>
          </cell>
          <cell r="CD30">
            <v>2.4379097600000001</v>
          </cell>
          <cell r="CE30">
            <v>5.6079999999999997</v>
          </cell>
          <cell r="CF30">
            <v>48</v>
          </cell>
          <cell r="CG30">
            <v>22</v>
          </cell>
          <cell r="CH30">
            <v>10</v>
          </cell>
          <cell r="CI30">
            <v>6</v>
          </cell>
          <cell r="CJ30">
            <v>0</v>
          </cell>
          <cell r="CK30">
            <v>6</v>
          </cell>
          <cell r="CM30">
            <v>3.5620902399999999</v>
          </cell>
          <cell r="CN30">
            <v>-5.6079999999999997</v>
          </cell>
          <cell r="CO30">
            <v>-42</v>
          </cell>
          <cell r="CP30">
            <v>-10</v>
          </cell>
          <cell r="CQ30">
            <v>4</v>
          </cell>
          <cell r="CR30">
            <v>6</v>
          </cell>
          <cell r="CS30">
            <v>2461.1247300638393</v>
          </cell>
          <cell r="CT30">
            <v>4101.8745501063995</v>
          </cell>
          <cell r="CU30">
            <v>8.5064922202819984E-2</v>
          </cell>
          <cell r="CW30">
            <v>50</v>
          </cell>
        </row>
        <row r="31">
          <cell r="A31" t="str">
            <v>4-2</v>
          </cell>
          <cell r="B31" t="str">
            <v/>
          </cell>
          <cell r="C31" t="str">
            <v>Куст скважины - 4</v>
          </cell>
          <cell r="D31">
            <v>35292</v>
          </cell>
          <cell r="E31" t="str">
            <v>Гор.</v>
          </cell>
          <cell r="F31" t="str">
            <v>P1ar_Block II</v>
          </cell>
          <cell r="G31" t="str">
            <v>Действующий</v>
          </cell>
          <cell r="H31">
            <v>-4</v>
          </cell>
          <cell r="I31" t="str">
            <v xml:space="preserve"> </v>
          </cell>
          <cell r="J31" t="str">
            <v xml:space="preserve"> </v>
          </cell>
          <cell r="L31">
            <v>205.9826750215</v>
          </cell>
          <cell r="M31">
            <v>213.8</v>
          </cell>
          <cell r="N31">
            <v>0.98</v>
          </cell>
          <cell r="O31">
            <v>1.66</v>
          </cell>
          <cell r="P31">
            <v>0.98</v>
          </cell>
          <cell r="Q31">
            <v>1.4490000000000001</v>
          </cell>
          <cell r="R31">
            <v>0.83599999999999997</v>
          </cell>
          <cell r="S31">
            <v>0.72</v>
          </cell>
          <cell r="T31">
            <v>37</v>
          </cell>
          <cell r="U31">
            <v>1.17</v>
          </cell>
          <cell r="V31">
            <v>177.8</v>
          </cell>
          <cell r="W31">
            <v>8.0500000000000007</v>
          </cell>
          <cell r="X31" t="str">
            <v>0-1879</v>
          </cell>
          <cell r="Y31">
            <v>2432</v>
          </cell>
          <cell r="Z31">
            <v>2432</v>
          </cell>
          <cell r="AC31" t="str">
            <v>закрытый</v>
          </cell>
          <cell r="AD31" t="str">
            <v>1926-2429 (фильтр)</v>
          </cell>
          <cell r="AF31">
            <v>1879</v>
          </cell>
          <cell r="AG31">
            <v>23.37</v>
          </cell>
          <cell r="AH31" t="str">
            <v>1926-2429</v>
          </cell>
          <cell r="AI31">
            <v>139.69999999999999</v>
          </cell>
          <cell r="AJ31">
            <v>7.72</v>
          </cell>
          <cell r="AK31" t="str">
            <v>Газлифт</v>
          </cell>
          <cell r="AL31">
            <v>510</v>
          </cell>
          <cell r="AM31" t="str">
            <v>ГК80/1</v>
          </cell>
          <cell r="AN31">
            <v>900</v>
          </cell>
          <cell r="AO31" t="str">
            <v>ГК81/1,5</v>
          </cell>
          <cell r="AP31">
            <v>1210</v>
          </cell>
          <cell r="AQ31" t="str">
            <v>ГК78/2</v>
          </cell>
          <cell r="AR31">
            <v>1460</v>
          </cell>
          <cell r="AS31" t="str">
            <v>ГК75/2</v>
          </cell>
          <cell r="AT31">
            <v>1700</v>
          </cell>
          <cell r="AU31" t="str">
            <v>ЦКсОК</v>
          </cell>
          <cell r="AV31">
            <v>0</v>
          </cell>
          <cell r="AW31">
            <v>0</v>
          </cell>
          <cell r="AX31">
            <v>1810</v>
          </cell>
          <cell r="BE31">
            <v>2370</v>
          </cell>
          <cell r="BM31">
            <v>73</v>
          </cell>
          <cell r="BN31">
            <v>5.5</v>
          </cell>
          <cell r="BO31">
            <v>18</v>
          </cell>
          <cell r="BP31" t="str">
            <v>Угловик</v>
          </cell>
          <cell r="BQ31" t="str">
            <v>Периодический</v>
          </cell>
          <cell r="BR31">
            <v>24</v>
          </cell>
          <cell r="BS31">
            <v>24</v>
          </cell>
          <cell r="BT31">
            <v>26</v>
          </cell>
          <cell r="BU31">
            <v>49</v>
          </cell>
          <cell r="BV31">
            <v>24</v>
          </cell>
          <cell r="BW31">
            <v>43497</v>
          </cell>
          <cell r="BX31">
            <v>96.2</v>
          </cell>
          <cell r="BY31">
            <v>78</v>
          </cell>
          <cell r="BZ31">
            <v>6</v>
          </cell>
          <cell r="CC31">
            <v>55</v>
          </cell>
          <cell r="CD31">
            <v>5.016</v>
          </cell>
          <cell r="CE31">
            <v>6</v>
          </cell>
          <cell r="CF31">
            <v>0</v>
          </cell>
          <cell r="CG31">
            <v>22</v>
          </cell>
          <cell r="CH31">
            <v>13.6</v>
          </cell>
          <cell r="CI31">
            <v>7</v>
          </cell>
          <cell r="CJ31">
            <v>0</v>
          </cell>
          <cell r="CK31">
            <v>7</v>
          </cell>
          <cell r="CM31">
            <v>1.984</v>
          </cell>
          <cell r="CN31">
            <v>-6</v>
          </cell>
          <cell r="CO31">
            <v>7</v>
          </cell>
          <cell r="CP31">
            <v>-13.6</v>
          </cell>
          <cell r="CQ31">
            <v>11</v>
          </cell>
          <cell r="CR31">
            <v>2.5999999999999996</v>
          </cell>
          <cell r="CS31">
            <v>518.34130781499198</v>
          </cell>
          <cell r="CT31">
            <v>2711.3237639553431</v>
          </cell>
          <cell r="CU31">
            <v>0.17986787252607231</v>
          </cell>
          <cell r="CW31">
            <v>47</v>
          </cell>
        </row>
        <row r="32">
          <cell r="A32" t="str">
            <v>4-1</v>
          </cell>
          <cell r="B32" t="str">
            <v/>
          </cell>
          <cell r="C32" t="str">
            <v>Куст скважины - 4</v>
          </cell>
          <cell r="D32">
            <v>34795</v>
          </cell>
          <cell r="E32" t="str">
            <v>Гор.</v>
          </cell>
          <cell r="F32" t="str">
            <v>P1ar_Block II</v>
          </cell>
          <cell r="G32" t="str">
            <v>Действующий</v>
          </cell>
          <cell r="H32">
            <v>-4</v>
          </cell>
          <cell r="I32">
            <v>35396</v>
          </cell>
          <cell r="J32" t="str">
            <v>Halli</v>
          </cell>
          <cell r="L32">
            <v>205.9826750215</v>
          </cell>
          <cell r="M32">
            <v>213.8</v>
          </cell>
          <cell r="N32">
            <v>0.98</v>
          </cell>
          <cell r="O32">
            <v>1.66</v>
          </cell>
          <cell r="P32">
            <v>0.9809241960497721</v>
          </cell>
          <cell r="Q32">
            <v>1.4490000000000001</v>
          </cell>
          <cell r="R32">
            <v>0.83599999999999997</v>
          </cell>
          <cell r="S32">
            <v>0.72</v>
          </cell>
          <cell r="T32">
            <v>37</v>
          </cell>
          <cell r="U32">
            <v>1.17</v>
          </cell>
          <cell r="V32" t="str">
            <v>177,8; 139,7</v>
          </cell>
          <cell r="W32" t="str">
            <v>8,05; 7,72</v>
          </cell>
          <cell r="X32" t="str">
            <v>0-1976; 1976-2517</v>
          </cell>
          <cell r="Y32">
            <v>2520</v>
          </cell>
          <cell r="Z32">
            <v>2520</v>
          </cell>
          <cell r="AC32" t="str">
            <v>закрытый</v>
          </cell>
          <cell r="AD32" t="str">
            <v>1977-2517</v>
          </cell>
          <cell r="AF32">
            <v>1976</v>
          </cell>
          <cell r="AG32">
            <v>132.69999999999999</v>
          </cell>
          <cell r="AH32" t="str">
            <v>1976-2517</v>
          </cell>
          <cell r="AI32">
            <v>139.69999999999999</v>
          </cell>
          <cell r="AJ32">
            <v>7.72</v>
          </cell>
          <cell r="AK32" t="str">
            <v>Газлифт</v>
          </cell>
          <cell r="AL32">
            <v>400</v>
          </cell>
          <cell r="AM32" t="str">
            <v>ГП</v>
          </cell>
          <cell r="AN32">
            <v>740</v>
          </cell>
          <cell r="AO32" t="str">
            <v>ГП</v>
          </cell>
          <cell r="AP32">
            <v>1040</v>
          </cell>
          <cell r="AQ32" t="str">
            <v>ГП</v>
          </cell>
          <cell r="AR32">
            <v>1320</v>
          </cell>
          <cell r="AS32" t="str">
            <v>ГК84/1,5</v>
          </cell>
          <cell r="AT32">
            <v>1480</v>
          </cell>
          <cell r="AU32" t="str">
            <v>ГК80/2</v>
          </cell>
          <cell r="AV32">
            <v>0</v>
          </cell>
          <cell r="AW32">
            <v>0</v>
          </cell>
          <cell r="AX32">
            <v>1780</v>
          </cell>
          <cell r="BE32">
            <v>2013</v>
          </cell>
          <cell r="BM32">
            <v>73</v>
          </cell>
          <cell r="BN32">
            <v>5.5</v>
          </cell>
          <cell r="BO32">
            <v>18</v>
          </cell>
          <cell r="BP32" t="str">
            <v>Угловик</v>
          </cell>
          <cell r="BQ32" t="str">
            <v>Периодический</v>
          </cell>
          <cell r="BR32">
            <v>24</v>
          </cell>
          <cell r="BS32">
            <v>24</v>
          </cell>
          <cell r="BT32">
            <v>26</v>
          </cell>
          <cell r="BU32">
            <v>27</v>
          </cell>
          <cell r="BV32">
            <v>25</v>
          </cell>
          <cell r="BW32">
            <v>43497</v>
          </cell>
          <cell r="BX32">
            <v>124</v>
          </cell>
          <cell r="BY32">
            <v>82</v>
          </cell>
          <cell r="BZ32">
            <v>6</v>
          </cell>
          <cell r="CC32">
            <v>60</v>
          </cell>
          <cell r="CD32">
            <v>13.345235199999999</v>
          </cell>
          <cell r="CE32">
            <v>16</v>
          </cell>
          <cell r="CF32">
            <v>0.23</v>
          </cell>
          <cell r="CG32">
            <v>22</v>
          </cell>
          <cell r="CH32">
            <v>15</v>
          </cell>
          <cell r="CI32">
            <v>8</v>
          </cell>
          <cell r="CJ32">
            <v>0</v>
          </cell>
          <cell r="CK32">
            <v>8</v>
          </cell>
          <cell r="CM32">
            <v>-5.3452351999999994</v>
          </cell>
          <cell r="CN32">
            <v>-16</v>
          </cell>
          <cell r="CO32">
            <v>7.77</v>
          </cell>
          <cell r="CP32">
            <v>-15</v>
          </cell>
          <cell r="CQ32">
            <v>9</v>
          </cell>
          <cell r="CR32">
            <v>6</v>
          </cell>
          <cell r="CS32">
            <v>449.59867024299433</v>
          </cell>
          <cell r="CT32">
            <v>1123.9966756074857</v>
          </cell>
          <cell r="CU32">
            <v>0.32441860465116279</v>
          </cell>
          <cell r="CW32">
            <v>53</v>
          </cell>
        </row>
        <row r="33">
          <cell r="A33" t="str">
            <v>4-3</v>
          </cell>
          <cell r="B33" t="str">
            <v/>
          </cell>
          <cell r="C33" t="str">
            <v>Куст скважины - 4</v>
          </cell>
          <cell r="D33">
            <v>35019</v>
          </cell>
          <cell r="E33" t="str">
            <v>БС</v>
          </cell>
          <cell r="F33" t="str">
            <v>P1ar_Block II</v>
          </cell>
          <cell r="G33" t="str">
            <v>Действующий</v>
          </cell>
          <cell r="H33">
            <v>-4</v>
          </cell>
          <cell r="L33">
            <v>205.9826750215</v>
          </cell>
          <cell r="M33">
            <v>213.8</v>
          </cell>
          <cell r="N33">
            <v>0.98</v>
          </cell>
          <cell r="O33">
            <v>1.66</v>
          </cell>
          <cell r="P33">
            <v>0.98</v>
          </cell>
          <cell r="Q33">
            <v>1.4490000000000001</v>
          </cell>
          <cell r="R33">
            <v>0.83599999999999997</v>
          </cell>
          <cell r="S33">
            <v>0.72</v>
          </cell>
          <cell r="T33">
            <v>37</v>
          </cell>
          <cell r="U33">
            <v>1.17</v>
          </cell>
          <cell r="V33">
            <v>177.8</v>
          </cell>
          <cell r="W33">
            <v>9.19</v>
          </cell>
          <cell r="X33">
            <v>1863</v>
          </cell>
          <cell r="Y33">
            <v>2605</v>
          </cell>
          <cell r="Z33">
            <v>2605</v>
          </cell>
          <cell r="AC33" t="str">
            <v>откр ствол</v>
          </cell>
          <cell r="AD33" t="str">
            <v>2031-2605</v>
          </cell>
          <cell r="AF33">
            <v>1570</v>
          </cell>
          <cell r="AG33">
            <v>557.20000000000005</v>
          </cell>
          <cell r="AH33" t="str">
            <v>1562-2031</v>
          </cell>
          <cell r="AK33" t="str">
            <v>Газлифт</v>
          </cell>
          <cell r="AL33">
            <v>520</v>
          </cell>
          <cell r="AM33" t="str">
            <v>ГП</v>
          </cell>
          <cell r="AN33">
            <v>940</v>
          </cell>
          <cell r="AO33" t="str">
            <v>ГП</v>
          </cell>
          <cell r="AP33">
            <v>1300</v>
          </cell>
          <cell r="AQ33" t="str">
            <v>ГК82/1,5</v>
          </cell>
          <cell r="AR33">
            <v>1530</v>
          </cell>
          <cell r="AS33" t="str">
            <v>ЦКсОК/3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 t="str">
            <v>-</v>
          </cell>
          <cell r="BE33">
            <v>1570</v>
          </cell>
          <cell r="BM33">
            <v>73</v>
          </cell>
          <cell r="BN33">
            <v>5.5</v>
          </cell>
          <cell r="BO33">
            <v>18</v>
          </cell>
          <cell r="BP33" t="str">
            <v>Угловик</v>
          </cell>
          <cell r="BQ33" t="str">
            <v>Периодический</v>
          </cell>
          <cell r="BR33">
            <v>24</v>
          </cell>
          <cell r="BS33">
            <v>24</v>
          </cell>
          <cell r="BT33">
            <v>27</v>
          </cell>
          <cell r="BU33">
            <v>49.2</v>
          </cell>
          <cell r="BV33">
            <v>24.9</v>
          </cell>
          <cell r="BW33">
            <v>43497</v>
          </cell>
          <cell r="BX33">
            <v>94</v>
          </cell>
          <cell r="BY33">
            <v>78</v>
          </cell>
          <cell r="BZ33">
            <v>6</v>
          </cell>
          <cell r="CC33">
            <v>55</v>
          </cell>
          <cell r="CD33">
            <v>2.8214999999999999</v>
          </cell>
          <cell r="CE33">
            <v>3.375</v>
          </cell>
          <cell r="CF33">
            <v>0</v>
          </cell>
          <cell r="CG33">
            <v>22</v>
          </cell>
          <cell r="CH33">
            <v>4</v>
          </cell>
          <cell r="CI33">
            <v>9</v>
          </cell>
          <cell r="CJ33">
            <v>0</v>
          </cell>
          <cell r="CK33">
            <v>9</v>
          </cell>
          <cell r="CM33">
            <v>6.1784999999999997</v>
          </cell>
          <cell r="CN33">
            <v>-3.375</v>
          </cell>
          <cell r="CO33">
            <v>9</v>
          </cell>
          <cell r="CP33">
            <v>-4</v>
          </cell>
          <cell r="CQ33">
            <v>2</v>
          </cell>
          <cell r="CR33">
            <v>2</v>
          </cell>
          <cell r="CS33">
            <v>708.84281410597202</v>
          </cell>
          <cell r="CT33">
            <v>1417.685628211944</v>
          </cell>
          <cell r="CU33">
            <v>0.10610367892976588</v>
          </cell>
          <cell r="CW33">
            <v>45</v>
          </cell>
        </row>
        <row r="34">
          <cell r="A34" t="str">
            <v>5р</v>
          </cell>
          <cell r="B34">
            <v>2</v>
          </cell>
          <cell r="C34" t="str">
            <v>Без куста</v>
          </cell>
          <cell r="D34">
            <v>34677</v>
          </cell>
          <cell r="E34" t="str">
            <v>Гор.</v>
          </cell>
          <cell r="F34" t="str">
            <v>P1ar_Block II</v>
          </cell>
          <cell r="G34" t="str">
            <v>Действующий</v>
          </cell>
          <cell r="H34">
            <v>-4</v>
          </cell>
          <cell r="I34" t="str">
            <v xml:space="preserve"> </v>
          </cell>
          <cell r="J34" t="str">
            <v xml:space="preserve"> </v>
          </cell>
          <cell r="L34">
            <v>205.9826750215</v>
          </cell>
          <cell r="M34">
            <v>213.8</v>
          </cell>
          <cell r="N34">
            <v>0.98</v>
          </cell>
          <cell r="O34">
            <v>1.66</v>
          </cell>
          <cell r="P34">
            <v>0.98</v>
          </cell>
          <cell r="Q34">
            <v>1.4490000000000001</v>
          </cell>
          <cell r="R34">
            <v>0.83599999999999997</v>
          </cell>
          <cell r="S34">
            <v>0.72</v>
          </cell>
          <cell r="T34">
            <v>37</v>
          </cell>
          <cell r="U34">
            <v>1.17</v>
          </cell>
          <cell r="V34">
            <v>139.69999999999999</v>
          </cell>
          <cell r="W34">
            <v>7.72</v>
          </cell>
          <cell r="X34">
            <v>2017</v>
          </cell>
          <cell r="Y34">
            <v>2170</v>
          </cell>
          <cell r="Z34">
            <v>2170</v>
          </cell>
          <cell r="AC34" t="str">
            <v>откр ствол</v>
          </cell>
          <cell r="AD34" t="str">
            <v>2030-2170</v>
          </cell>
          <cell r="AF34">
            <v>2033</v>
          </cell>
          <cell r="AG34">
            <v>0.4</v>
          </cell>
          <cell r="AK34" t="str">
            <v>Газлифт</v>
          </cell>
          <cell r="AL34">
            <v>600</v>
          </cell>
          <cell r="AM34" t="str">
            <v>ГП</v>
          </cell>
          <cell r="AN34">
            <v>1200</v>
          </cell>
          <cell r="AO34" t="str">
            <v>ГК84/1,5</v>
          </cell>
          <cell r="AP34">
            <v>1628</v>
          </cell>
          <cell r="AQ34" t="str">
            <v>ЦКсОК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1638</v>
          </cell>
          <cell r="BE34">
            <v>2033</v>
          </cell>
          <cell r="BM34">
            <v>73</v>
          </cell>
          <cell r="BN34">
            <v>5.5</v>
          </cell>
          <cell r="BO34">
            <v>18</v>
          </cell>
          <cell r="BP34" t="str">
            <v>Угловик</v>
          </cell>
          <cell r="BQ34" t="str">
            <v>Периодический</v>
          </cell>
          <cell r="BR34">
            <v>24</v>
          </cell>
          <cell r="BS34">
            <v>24</v>
          </cell>
          <cell r="BT34">
            <v>20</v>
          </cell>
          <cell r="BU34">
            <v>56</v>
          </cell>
          <cell r="BV34">
            <v>19.3</v>
          </cell>
          <cell r="BW34">
            <v>43497</v>
          </cell>
          <cell r="BX34">
            <v>80.2</v>
          </cell>
          <cell r="BY34">
            <v>86</v>
          </cell>
          <cell r="BZ34">
            <v>6</v>
          </cell>
          <cell r="CC34">
            <v>44</v>
          </cell>
          <cell r="CD34">
            <v>7.6117800000000004</v>
          </cell>
          <cell r="CE34">
            <v>9.1050000000000004</v>
          </cell>
          <cell r="CF34">
            <v>0</v>
          </cell>
          <cell r="CG34">
            <v>22</v>
          </cell>
          <cell r="CH34">
            <v>18.2</v>
          </cell>
          <cell r="CI34">
            <v>10</v>
          </cell>
          <cell r="CJ34">
            <v>0</v>
          </cell>
          <cell r="CK34">
            <v>10</v>
          </cell>
          <cell r="CM34">
            <v>2.3882199999999996</v>
          </cell>
          <cell r="CN34">
            <v>-9.1050000000000004</v>
          </cell>
          <cell r="CO34">
            <v>10</v>
          </cell>
          <cell r="CP34">
            <v>-18.2</v>
          </cell>
          <cell r="CQ34">
            <v>2.8</v>
          </cell>
          <cell r="CR34">
            <v>15.399999999999999</v>
          </cell>
          <cell r="CS34">
            <v>2023.179860689615</v>
          </cell>
          <cell r="CT34">
            <v>2391.0307444513633</v>
          </cell>
          <cell r="CU34">
            <v>0.31463892107203389</v>
          </cell>
          <cell r="CW34">
            <v>44</v>
          </cell>
        </row>
        <row r="35">
          <cell r="A35" t="str">
            <v>5-2</v>
          </cell>
          <cell r="B35" t="str">
            <v/>
          </cell>
          <cell r="C35" t="str">
            <v>Куст скважины - 5</v>
          </cell>
          <cell r="D35">
            <v>37414</v>
          </cell>
          <cell r="E35" t="str">
            <v>Гор.</v>
          </cell>
          <cell r="F35" t="str">
            <v>P1ar_Block II</v>
          </cell>
          <cell r="G35" t="str">
            <v>Действующий</v>
          </cell>
          <cell r="H35">
            <v>-4</v>
          </cell>
          <cell r="I35" t="str">
            <v xml:space="preserve"> </v>
          </cell>
          <cell r="J35" t="str">
            <v xml:space="preserve"> </v>
          </cell>
          <cell r="L35">
            <v>205.9826750215</v>
          </cell>
          <cell r="M35">
            <v>213.8</v>
          </cell>
          <cell r="N35">
            <v>0.98</v>
          </cell>
          <cell r="O35">
            <v>1.66</v>
          </cell>
          <cell r="P35">
            <v>0.98052215758271255</v>
          </cell>
          <cell r="Q35">
            <v>1.4490000000000001</v>
          </cell>
          <cell r="R35">
            <v>0.83599999999999997</v>
          </cell>
          <cell r="S35">
            <v>0.72</v>
          </cell>
          <cell r="T35">
            <v>37</v>
          </cell>
          <cell r="U35">
            <v>1.17</v>
          </cell>
          <cell r="V35">
            <v>139.69999999999999</v>
          </cell>
          <cell r="W35">
            <v>7.72</v>
          </cell>
          <cell r="X35">
            <v>1990</v>
          </cell>
          <cell r="Y35">
            <v>2500</v>
          </cell>
          <cell r="Z35">
            <v>2500</v>
          </cell>
          <cell r="AC35" t="str">
            <v>откр ствол</v>
          </cell>
          <cell r="AD35" t="str">
            <v xml:space="preserve">1990-2500 </v>
          </cell>
          <cell r="AF35">
            <v>1936</v>
          </cell>
          <cell r="AG35">
            <v>72.099999999999994</v>
          </cell>
          <cell r="AK35" t="str">
            <v>Газлифт</v>
          </cell>
          <cell r="AL35">
            <v>380</v>
          </cell>
          <cell r="AM35" t="str">
            <v>ГП</v>
          </cell>
          <cell r="AN35">
            <v>700</v>
          </cell>
          <cell r="AO35" t="str">
            <v>ГП</v>
          </cell>
          <cell r="AP35">
            <v>975</v>
          </cell>
          <cell r="AQ35" t="str">
            <v>ГП</v>
          </cell>
          <cell r="AR35">
            <v>1235</v>
          </cell>
          <cell r="AS35" t="str">
            <v>ГК85/1,5</v>
          </cell>
          <cell r="AT35">
            <v>1455</v>
          </cell>
          <cell r="AU35" t="str">
            <v>ЦКсОК/3</v>
          </cell>
          <cell r="AV35">
            <v>0</v>
          </cell>
          <cell r="AW35">
            <v>0</v>
          </cell>
          <cell r="AX35">
            <v>1703</v>
          </cell>
          <cell r="BE35">
            <v>1936</v>
          </cell>
          <cell r="BM35">
            <v>73</v>
          </cell>
          <cell r="BN35">
            <v>5.5</v>
          </cell>
          <cell r="BO35">
            <v>18</v>
          </cell>
          <cell r="BP35" t="str">
            <v>Угловик</v>
          </cell>
          <cell r="BQ35" t="str">
            <v>Периодический</v>
          </cell>
          <cell r="BR35">
            <v>24</v>
          </cell>
          <cell r="BS35">
            <v>24</v>
          </cell>
          <cell r="BT35">
            <v>26</v>
          </cell>
          <cell r="BU35">
            <v>37</v>
          </cell>
          <cell r="BV35">
            <v>25</v>
          </cell>
          <cell r="BW35">
            <v>43497</v>
          </cell>
          <cell r="BX35">
            <v>88.9</v>
          </cell>
          <cell r="BY35">
            <v>82</v>
          </cell>
          <cell r="BZ35">
            <v>6</v>
          </cell>
          <cell r="CC35">
            <v>57</v>
          </cell>
          <cell r="CD35">
            <v>4.1745659999999996</v>
          </cell>
          <cell r="CE35">
            <v>5</v>
          </cell>
          <cell r="CF35">
            <v>0.13</v>
          </cell>
          <cell r="CG35">
            <v>22</v>
          </cell>
          <cell r="CH35">
            <v>6.5</v>
          </cell>
          <cell r="CI35">
            <v>11</v>
          </cell>
          <cell r="CJ35">
            <v>0</v>
          </cell>
          <cell r="CK35">
            <v>11</v>
          </cell>
          <cell r="CM35">
            <v>6.8254340000000004</v>
          </cell>
          <cell r="CN35">
            <v>-5</v>
          </cell>
          <cell r="CO35">
            <v>10.87</v>
          </cell>
          <cell r="CP35">
            <v>-6.5</v>
          </cell>
          <cell r="CQ35">
            <v>2</v>
          </cell>
          <cell r="CR35">
            <v>4.5</v>
          </cell>
          <cell r="CS35">
            <v>1077.9563672008062</v>
          </cell>
          <cell r="CT35">
            <v>1557.0480859567199</v>
          </cell>
          <cell r="CU35">
            <v>0.18647958886389859</v>
          </cell>
          <cell r="CW35">
            <v>55</v>
          </cell>
        </row>
        <row r="36">
          <cell r="A36" t="str">
            <v>5-1</v>
          </cell>
          <cell r="B36" t="str">
            <v/>
          </cell>
          <cell r="C36" t="str">
            <v>Куст скважины - 5</v>
          </cell>
          <cell r="D36">
            <v>37385</v>
          </cell>
          <cell r="E36" t="str">
            <v>Гор.</v>
          </cell>
          <cell r="F36" t="str">
            <v>P1ar_Block II</v>
          </cell>
          <cell r="G36" t="str">
            <v>Действующий</v>
          </cell>
          <cell r="H36">
            <v>-4</v>
          </cell>
          <cell r="I36" t="str">
            <v xml:space="preserve"> </v>
          </cell>
          <cell r="J36" t="str">
            <v xml:space="preserve"> </v>
          </cell>
          <cell r="L36">
            <v>205.9826750215</v>
          </cell>
          <cell r="M36">
            <v>213.8</v>
          </cell>
          <cell r="N36">
            <v>0.98</v>
          </cell>
          <cell r="O36">
            <v>1.66</v>
          </cell>
          <cell r="P36">
            <v>0.98</v>
          </cell>
          <cell r="Q36">
            <v>1.4490000000000001</v>
          </cell>
          <cell r="R36">
            <v>0.83599999999999997</v>
          </cell>
          <cell r="S36">
            <v>0.72</v>
          </cell>
          <cell r="T36">
            <v>37</v>
          </cell>
          <cell r="U36">
            <v>1.17</v>
          </cell>
          <cell r="V36">
            <v>139.69999999999999</v>
          </cell>
          <cell r="W36">
            <v>7.72</v>
          </cell>
          <cell r="X36">
            <v>1984</v>
          </cell>
          <cell r="Y36">
            <v>2500</v>
          </cell>
          <cell r="Z36">
            <v>2500</v>
          </cell>
          <cell r="AC36" t="str">
            <v>откр ствол</v>
          </cell>
          <cell r="AD36" t="str">
            <v xml:space="preserve">1984-2500 </v>
          </cell>
          <cell r="AE36">
            <v>67</v>
          </cell>
          <cell r="AF36">
            <v>2003</v>
          </cell>
          <cell r="AG36">
            <v>76.400000000000006</v>
          </cell>
          <cell r="AK36" t="str">
            <v>Газлифт</v>
          </cell>
          <cell r="AL36">
            <v>599</v>
          </cell>
          <cell r="AM36" t="str">
            <v>ГП</v>
          </cell>
          <cell r="AN36">
            <v>1199</v>
          </cell>
          <cell r="AO36" t="str">
            <v>ГК80(1,5)</v>
          </cell>
          <cell r="AP36">
            <v>1802</v>
          </cell>
          <cell r="AQ36" t="str">
            <v>ЦКсОК(4)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1813</v>
          </cell>
          <cell r="BE36">
            <v>2003</v>
          </cell>
          <cell r="BM36">
            <v>73</v>
          </cell>
          <cell r="BN36">
            <v>5.5</v>
          </cell>
          <cell r="BO36">
            <v>18</v>
          </cell>
          <cell r="BP36" t="str">
            <v>Угловик</v>
          </cell>
          <cell r="BQ36" t="str">
            <v>Периодический</v>
          </cell>
          <cell r="BR36">
            <v>24</v>
          </cell>
          <cell r="BS36">
            <v>24</v>
          </cell>
          <cell r="BT36">
            <v>28</v>
          </cell>
          <cell r="BU36">
            <v>27</v>
          </cell>
          <cell r="BV36">
            <v>26</v>
          </cell>
          <cell r="BW36">
            <v>43497</v>
          </cell>
          <cell r="BX36">
            <v>99</v>
          </cell>
          <cell r="BY36">
            <v>82</v>
          </cell>
          <cell r="BZ36">
            <v>6</v>
          </cell>
          <cell r="CC36">
            <v>55</v>
          </cell>
          <cell r="CD36">
            <v>4.4307999999999996</v>
          </cell>
          <cell r="CE36">
            <v>5.3</v>
          </cell>
          <cell r="CF36">
            <v>0</v>
          </cell>
          <cell r="CG36">
            <v>22</v>
          </cell>
          <cell r="CH36">
            <v>4</v>
          </cell>
          <cell r="CI36">
            <v>12</v>
          </cell>
          <cell r="CJ36">
            <v>0</v>
          </cell>
          <cell r="CK36">
            <v>12</v>
          </cell>
          <cell r="CM36">
            <v>7.5692000000000004</v>
          </cell>
          <cell r="CN36">
            <v>-5.3</v>
          </cell>
          <cell r="CO36">
            <v>12</v>
          </cell>
          <cell r="CP36">
            <v>-4</v>
          </cell>
          <cell r="CQ36">
            <v>2</v>
          </cell>
          <cell r="CR36">
            <v>2</v>
          </cell>
          <cell r="CS36">
            <v>451.38575426559544</v>
          </cell>
          <cell r="CT36">
            <v>902.77150853119088</v>
          </cell>
          <cell r="CU36">
            <v>0.15010489510489511</v>
          </cell>
          <cell r="CW36">
            <v>52</v>
          </cell>
        </row>
        <row r="37">
          <cell r="A37" t="str">
            <v>6р</v>
          </cell>
          <cell r="B37" t="str">
            <v/>
          </cell>
          <cell r="C37" t="str">
            <v>Без куста</v>
          </cell>
          <cell r="D37">
            <v>34875</v>
          </cell>
          <cell r="E37" t="str">
            <v>Верт.</v>
          </cell>
          <cell r="F37" t="str">
            <v>P1ar_Block III</v>
          </cell>
          <cell r="G37" t="str">
            <v>Действующий</v>
          </cell>
          <cell r="H37">
            <v>-4</v>
          </cell>
          <cell r="I37">
            <v>41551</v>
          </cell>
          <cell r="J37" t="str">
            <v>Slb</v>
          </cell>
          <cell r="K37" t="str">
            <v>КГРП 64м3 15% HCL</v>
          </cell>
          <cell r="L37">
            <v>205.9826750215</v>
          </cell>
          <cell r="M37">
            <v>213.8</v>
          </cell>
          <cell r="N37">
            <v>0.98</v>
          </cell>
          <cell r="O37">
            <v>1.66</v>
          </cell>
          <cell r="P37">
            <v>0.98</v>
          </cell>
          <cell r="Q37">
            <v>1.4490000000000001</v>
          </cell>
          <cell r="R37">
            <v>0.83599999999999997</v>
          </cell>
          <cell r="S37">
            <v>0.72</v>
          </cell>
          <cell r="T37">
            <v>37</v>
          </cell>
          <cell r="U37">
            <v>1.17</v>
          </cell>
          <cell r="V37">
            <v>139.69999999999999</v>
          </cell>
          <cell r="W37">
            <v>7.72</v>
          </cell>
          <cell r="X37">
            <v>1995</v>
          </cell>
          <cell r="Y37">
            <v>1971</v>
          </cell>
          <cell r="Z37">
            <v>1950</v>
          </cell>
          <cell r="AC37" t="str">
            <v>закрытый</v>
          </cell>
          <cell r="AD37" t="str">
            <v>1862-1900; 1901-1944</v>
          </cell>
          <cell r="AF37">
            <v>1834</v>
          </cell>
          <cell r="AG37">
            <v>0.11</v>
          </cell>
          <cell r="AK37" t="str">
            <v>Газлифт</v>
          </cell>
          <cell r="AL37">
            <v>550</v>
          </cell>
          <cell r="AM37" t="str">
            <v>ГП</v>
          </cell>
          <cell r="AN37">
            <v>1240</v>
          </cell>
          <cell r="AO37" t="str">
            <v>ГП</v>
          </cell>
          <cell r="AP37">
            <v>1749</v>
          </cell>
          <cell r="AQ37" t="str">
            <v>извлечен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1768</v>
          </cell>
          <cell r="BE37">
            <v>1835</v>
          </cell>
          <cell r="BM37">
            <v>73</v>
          </cell>
          <cell r="BN37">
            <v>5.5</v>
          </cell>
          <cell r="BO37">
            <v>18</v>
          </cell>
          <cell r="BP37" t="str">
            <v>Угловик</v>
          </cell>
          <cell r="BQ37" t="str">
            <v>Периодический</v>
          </cell>
          <cell r="BR37">
            <v>24</v>
          </cell>
          <cell r="BS37">
            <v>24</v>
          </cell>
          <cell r="BT37">
            <v>26</v>
          </cell>
          <cell r="BU37">
            <v>50</v>
          </cell>
          <cell r="BV37">
            <v>25</v>
          </cell>
          <cell r="BW37">
            <v>43497</v>
          </cell>
          <cell r="BX37">
            <v>96.1</v>
          </cell>
          <cell r="BY37">
            <v>80</v>
          </cell>
          <cell r="BZ37">
            <v>6</v>
          </cell>
          <cell r="CC37">
            <v>67</v>
          </cell>
          <cell r="CD37">
            <v>4.18</v>
          </cell>
          <cell r="CE37">
            <v>5</v>
          </cell>
          <cell r="CF37">
            <v>0</v>
          </cell>
          <cell r="CG37">
            <v>31</v>
          </cell>
          <cell r="CH37">
            <v>8.4</v>
          </cell>
          <cell r="CI37">
            <v>13</v>
          </cell>
          <cell r="CJ37">
            <v>21</v>
          </cell>
          <cell r="CK37">
            <v>13</v>
          </cell>
          <cell r="CM37">
            <v>8.82</v>
          </cell>
          <cell r="CN37">
            <v>16</v>
          </cell>
          <cell r="CO37">
            <v>13</v>
          </cell>
          <cell r="CP37">
            <v>-8.4</v>
          </cell>
          <cell r="CQ37">
            <v>3.2</v>
          </cell>
          <cell r="CR37">
            <v>5.2</v>
          </cell>
          <cell r="CS37">
            <v>1244.019138755981</v>
          </cell>
          <cell r="CT37">
            <v>2009.5693779904307</v>
          </cell>
          <cell r="CU37">
            <v>0.19854141272235198</v>
          </cell>
          <cell r="CW37">
            <v>60</v>
          </cell>
        </row>
        <row r="38">
          <cell r="A38" t="str">
            <v>10-1</v>
          </cell>
          <cell r="B38" t="str">
            <v/>
          </cell>
          <cell r="C38" t="str">
            <v>Без куста</v>
          </cell>
          <cell r="D38">
            <v>37547</v>
          </cell>
          <cell r="E38" t="str">
            <v>БС</v>
          </cell>
          <cell r="F38" t="str">
            <v>P1ar_Block II</v>
          </cell>
          <cell r="G38" t="str">
            <v>Действующий</v>
          </cell>
          <cell r="H38">
            <v>-4</v>
          </cell>
          <cell r="L38">
            <v>205.9826750215</v>
          </cell>
          <cell r="M38">
            <v>213.8</v>
          </cell>
          <cell r="N38">
            <v>0.98</v>
          </cell>
          <cell r="O38">
            <v>1.66</v>
          </cell>
          <cell r="P38">
            <v>0.98</v>
          </cell>
          <cell r="Q38">
            <v>1.4490000000000001</v>
          </cell>
          <cell r="R38">
            <v>0.83599999999999997</v>
          </cell>
          <cell r="S38">
            <v>0.72</v>
          </cell>
          <cell r="T38">
            <v>37</v>
          </cell>
          <cell r="U38">
            <v>1.17</v>
          </cell>
          <cell r="V38">
            <v>139.69999999999999</v>
          </cell>
          <cell r="W38">
            <v>7.72</v>
          </cell>
          <cell r="X38">
            <v>1981</v>
          </cell>
          <cell r="Y38">
            <v>2606</v>
          </cell>
          <cell r="Z38">
            <v>2606</v>
          </cell>
          <cell r="AC38" t="str">
            <v>откр ствол</v>
          </cell>
          <cell r="AD38" t="str">
            <v>1970-2606</v>
          </cell>
          <cell r="AF38">
            <v>1970</v>
          </cell>
          <cell r="AG38">
            <v>237.15</v>
          </cell>
          <cell r="AH38" t="str">
            <v>1637-1970</v>
          </cell>
          <cell r="AK38" t="str">
            <v>Газлифт</v>
          </cell>
          <cell r="AL38">
            <v>500</v>
          </cell>
          <cell r="AM38" t="str">
            <v>ГП</v>
          </cell>
          <cell r="AN38">
            <v>890</v>
          </cell>
          <cell r="AO38" t="str">
            <v>ГП</v>
          </cell>
          <cell r="AP38">
            <v>1210</v>
          </cell>
          <cell r="AQ38" t="str">
            <v>ГП</v>
          </cell>
          <cell r="AR38">
            <v>1450</v>
          </cell>
          <cell r="AS38" t="str">
            <v>ГК100/1</v>
          </cell>
          <cell r="AT38">
            <v>1600</v>
          </cell>
          <cell r="AU38" t="str">
            <v>ЦКсОК</v>
          </cell>
          <cell r="AV38">
            <v>0</v>
          </cell>
          <cell r="AW38">
            <v>0</v>
          </cell>
          <cell r="AX38">
            <v>1610</v>
          </cell>
          <cell r="BE38">
            <v>1650</v>
          </cell>
          <cell r="BM38">
            <v>73</v>
          </cell>
          <cell r="BN38">
            <v>5.5</v>
          </cell>
          <cell r="BO38">
            <v>18</v>
          </cell>
          <cell r="BP38" t="str">
            <v>Угловик</v>
          </cell>
          <cell r="BQ38" t="str">
            <v>Периодический</v>
          </cell>
          <cell r="BR38">
            <v>24</v>
          </cell>
          <cell r="BS38">
            <v>24</v>
          </cell>
          <cell r="BT38">
            <v>22</v>
          </cell>
          <cell r="BU38">
            <v>43.8</v>
          </cell>
          <cell r="BV38">
            <v>21</v>
          </cell>
          <cell r="BW38">
            <v>43497</v>
          </cell>
          <cell r="BX38">
            <v>118</v>
          </cell>
          <cell r="BY38">
            <v>90</v>
          </cell>
          <cell r="BZ38">
            <v>6</v>
          </cell>
          <cell r="CC38">
            <v>50</v>
          </cell>
          <cell r="CD38">
            <v>6.27</v>
          </cell>
          <cell r="CE38">
            <v>7.5</v>
          </cell>
          <cell r="CF38">
            <v>0</v>
          </cell>
          <cell r="CG38">
            <v>22</v>
          </cell>
          <cell r="CH38">
            <v>15.8</v>
          </cell>
          <cell r="CI38">
            <v>14</v>
          </cell>
          <cell r="CJ38">
            <v>0</v>
          </cell>
          <cell r="CK38">
            <v>14</v>
          </cell>
          <cell r="CM38">
            <v>7.73</v>
          </cell>
          <cell r="CN38">
            <v>-7.5</v>
          </cell>
          <cell r="CO38">
            <v>14</v>
          </cell>
          <cell r="CP38">
            <v>-15.8</v>
          </cell>
          <cell r="CQ38">
            <v>8</v>
          </cell>
          <cell r="CR38">
            <v>7.8000000000000007</v>
          </cell>
          <cell r="CS38">
            <v>1244.0191387559812</v>
          </cell>
          <cell r="CT38">
            <v>2519.9362041467307</v>
          </cell>
          <cell r="CU38">
            <v>0.14826880119136263</v>
          </cell>
          <cell r="CW38">
            <v>42</v>
          </cell>
        </row>
        <row r="39">
          <cell r="A39" t="str">
            <v>12-2</v>
          </cell>
          <cell r="B39" t="str">
            <v/>
          </cell>
          <cell r="C39" t="str">
            <v>Куст скважины - 12</v>
          </cell>
          <cell r="D39">
            <v>37498</v>
          </cell>
          <cell r="E39" t="str">
            <v>Гор.</v>
          </cell>
          <cell r="F39" t="str">
            <v>P1ar_Block II</v>
          </cell>
          <cell r="G39" t="str">
            <v>Действующий</v>
          </cell>
          <cell r="H39">
            <v>-4</v>
          </cell>
          <cell r="I39" t="str">
            <v xml:space="preserve"> </v>
          </cell>
          <cell r="J39" t="str">
            <v xml:space="preserve"> </v>
          </cell>
          <cell r="L39">
            <v>205.9826750215</v>
          </cell>
          <cell r="M39">
            <v>213.8</v>
          </cell>
          <cell r="N39">
            <v>0.98</v>
          </cell>
          <cell r="O39">
            <v>1.66</v>
          </cell>
          <cell r="P39">
            <v>0.99632533072023521</v>
          </cell>
          <cell r="Q39">
            <v>1.4490000000000001</v>
          </cell>
          <cell r="R39">
            <v>0.83599999999999997</v>
          </cell>
          <cell r="S39">
            <v>0.72</v>
          </cell>
          <cell r="T39">
            <v>37</v>
          </cell>
          <cell r="U39">
            <v>1.17</v>
          </cell>
          <cell r="V39">
            <v>139.69999999999999</v>
          </cell>
          <cell r="W39">
            <v>7.72</v>
          </cell>
          <cell r="X39">
            <v>1910</v>
          </cell>
          <cell r="Y39">
            <v>2500</v>
          </cell>
          <cell r="Z39">
            <v>2500</v>
          </cell>
          <cell r="AC39" t="str">
            <v>откр ствол</v>
          </cell>
          <cell r="AD39" t="str">
            <v>1910-2500</v>
          </cell>
          <cell r="AE39">
            <v>0</v>
          </cell>
          <cell r="AF39">
            <v>1910</v>
          </cell>
          <cell r="AG39">
            <v>22.1</v>
          </cell>
          <cell r="AK39" t="str">
            <v>Газлифт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BE39">
            <v>2130</v>
          </cell>
          <cell r="BM39">
            <v>73</v>
          </cell>
          <cell r="BN39">
            <v>5.5</v>
          </cell>
          <cell r="BO39">
            <v>18</v>
          </cell>
          <cell r="BP39" t="str">
            <v>Угловик</v>
          </cell>
          <cell r="BQ39" t="str">
            <v>Периодический</v>
          </cell>
          <cell r="BR39">
            <v>24</v>
          </cell>
          <cell r="BS39">
            <v>24</v>
          </cell>
          <cell r="BT39">
            <v>22</v>
          </cell>
          <cell r="BU39">
            <v>61</v>
          </cell>
          <cell r="BV39">
            <v>19</v>
          </cell>
          <cell r="BW39">
            <v>43497</v>
          </cell>
          <cell r="BX39">
            <v>98</v>
          </cell>
          <cell r="BY39">
            <v>86</v>
          </cell>
          <cell r="BZ39">
            <v>6</v>
          </cell>
          <cell r="CC39">
            <v>45</v>
          </cell>
          <cell r="CD39">
            <v>13.643520000000001</v>
          </cell>
          <cell r="CE39">
            <v>17</v>
          </cell>
          <cell r="CF39">
            <v>4</v>
          </cell>
          <cell r="CG39">
            <v>22</v>
          </cell>
          <cell r="CH39">
            <v>20</v>
          </cell>
          <cell r="CI39">
            <v>15</v>
          </cell>
          <cell r="CJ39">
            <v>0</v>
          </cell>
          <cell r="CK39">
            <v>15</v>
          </cell>
          <cell r="CM39">
            <v>1.3564799999999995</v>
          </cell>
          <cell r="CN39">
            <v>-17</v>
          </cell>
          <cell r="CO39">
            <v>11</v>
          </cell>
          <cell r="CP39">
            <v>-20</v>
          </cell>
          <cell r="CQ39">
            <v>11</v>
          </cell>
          <cell r="CR39">
            <v>9</v>
          </cell>
          <cell r="CS39">
            <v>659.6538136785814</v>
          </cell>
          <cell r="CT39">
            <v>1465.897363730181</v>
          </cell>
          <cell r="CU39">
            <v>0.42224725429456494</v>
          </cell>
          <cell r="CW39">
            <v>37</v>
          </cell>
        </row>
        <row r="40">
          <cell r="A40" t="str">
            <v>12-1</v>
          </cell>
          <cell r="B40" t="str">
            <v/>
          </cell>
          <cell r="C40" t="str">
            <v>Куст скважины - 12</v>
          </cell>
          <cell r="D40">
            <v>35748</v>
          </cell>
          <cell r="E40" t="str">
            <v>Гор.</v>
          </cell>
          <cell r="F40" t="str">
            <v>P1ar_Block II</v>
          </cell>
          <cell r="G40" t="str">
            <v>Действующий</v>
          </cell>
          <cell r="H40">
            <v>-4</v>
          </cell>
          <cell r="I40" t="str">
            <v xml:space="preserve"> </v>
          </cell>
          <cell r="J40" t="str">
            <v xml:space="preserve"> </v>
          </cell>
          <cell r="L40">
            <v>205.9826750215</v>
          </cell>
          <cell r="M40">
            <v>213.8</v>
          </cell>
          <cell r="N40">
            <v>0.98</v>
          </cell>
          <cell r="O40">
            <v>1.66</v>
          </cell>
          <cell r="P40">
            <v>0.98</v>
          </cell>
          <cell r="Q40">
            <v>1.4490000000000001</v>
          </cell>
          <cell r="R40">
            <v>0.83599999999999997</v>
          </cell>
          <cell r="S40">
            <v>0.72</v>
          </cell>
          <cell r="T40">
            <v>37</v>
          </cell>
          <cell r="U40">
            <v>1.17</v>
          </cell>
          <cell r="V40">
            <v>139.69999999999999</v>
          </cell>
          <cell r="W40">
            <v>7.72</v>
          </cell>
          <cell r="X40">
            <v>1921</v>
          </cell>
          <cell r="Y40">
            <v>2505</v>
          </cell>
          <cell r="Z40">
            <v>2505</v>
          </cell>
          <cell r="AC40" t="str">
            <v>откр ствол</v>
          </cell>
          <cell r="AD40" t="str">
            <v>1921-2505</v>
          </cell>
          <cell r="AE40">
            <v>0</v>
          </cell>
          <cell r="AF40">
            <v>1921</v>
          </cell>
          <cell r="AG40">
            <v>18.899999999999999</v>
          </cell>
          <cell r="AK40" t="str">
            <v>Газлифт</v>
          </cell>
          <cell r="AL40">
            <v>630</v>
          </cell>
          <cell r="AM40" t="str">
            <v>ГП</v>
          </cell>
          <cell r="AN40">
            <v>1130</v>
          </cell>
          <cell r="AO40" t="str">
            <v>ГП</v>
          </cell>
          <cell r="AP40">
            <v>1530</v>
          </cell>
          <cell r="AQ40" t="str">
            <v>ГК85/3</v>
          </cell>
          <cell r="AR40">
            <v>1775</v>
          </cell>
          <cell r="AS40" t="str">
            <v>ЦКсОК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1785</v>
          </cell>
          <cell r="BE40">
            <v>1951</v>
          </cell>
          <cell r="BM40">
            <v>73</v>
          </cell>
          <cell r="BN40">
            <v>5.5</v>
          </cell>
          <cell r="BO40">
            <v>18</v>
          </cell>
          <cell r="BP40" t="str">
            <v>Угловик</v>
          </cell>
          <cell r="BQ40" t="str">
            <v>Постоянный</v>
          </cell>
          <cell r="BR40">
            <v>24</v>
          </cell>
          <cell r="BS40">
            <v>0</v>
          </cell>
          <cell r="BT40">
            <v>18</v>
          </cell>
          <cell r="BU40">
            <v>36</v>
          </cell>
          <cell r="BV40">
            <v>17</v>
          </cell>
          <cell r="BW40">
            <v>43497</v>
          </cell>
          <cell r="BX40">
            <v>61</v>
          </cell>
          <cell r="BY40">
            <v>83</v>
          </cell>
          <cell r="BZ40">
            <v>6</v>
          </cell>
          <cell r="CC40">
            <v>37</v>
          </cell>
          <cell r="CD40">
            <v>11.703999999999999</v>
          </cell>
          <cell r="CE40">
            <v>14</v>
          </cell>
          <cell r="CF40">
            <v>0</v>
          </cell>
          <cell r="CG40">
            <v>22</v>
          </cell>
          <cell r="CH40">
            <v>25</v>
          </cell>
          <cell r="CI40">
            <v>16</v>
          </cell>
          <cell r="CJ40">
            <v>0</v>
          </cell>
          <cell r="CK40">
            <v>16</v>
          </cell>
          <cell r="CM40">
            <v>4.2960000000000012</v>
          </cell>
          <cell r="CN40">
            <v>-14</v>
          </cell>
          <cell r="CO40">
            <v>16</v>
          </cell>
          <cell r="CP40">
            <v>-25</v>
          </cell>
          <cell r="CQ40">
            <v>7</v>
          </cell>
          <cell r="CR40">
            <v>18</v>
          </cell>
          <cell r="CS40">
            <v>1537.9357484620643</v>
          </cell>
          <cell r="CT40">
            <v>2136.0218728639784</v>
          </cell>
          <cell r="CU40">
            <v>0.70695364238410596</v>
          </cell>
          <cell r="CW40">
            <v>35</v>
          </cell>
        </row>
        <row r="41">
          <cell r="A41" t="str">
            <v>13-3</v>
          </cell>
          <cell r="B41" t="str">
            <v/>
          </cell>
          <cell r="C41" t="str">
            <v>Куст скважины - 13</v>
          </cell>
          <cell r="D41">
            <v>35399</v>
          </cell>
          <cell r="E41" t="str">
            <v>Гор.</v>
          </cell>
          <cell r="F41" t="str">
            <v>P1ar_Block II</v>
          </cell>
          <cell r="G41" t="str">
            <v>контрольный</v>
          </cell>
          <cell r="H41">
            <v>-4</v>
          </cell>
          <cell r="I41" t="str">
            <v xml:space="preserve"> </v>
          </cell>
          <cell r="J41" t="str">
            <v xml:space="preserve"> </v>
          </cell>
          <cell r="L41">
            <v>205.9826750215</v>
          </cell>
          <cell r="M41">
            <v>213.8</v>
          </cell>
          <cell r="N41">
            <v>0.98</v>
          </cell>
          <cell r="O41">
            <v>1.66</v>
          </cell>
          <cell r="P41">
            <v>0.98</v>
          </cell>
          <cell r="Q41">
            <v>1.4490000000000001</v>
          </cell>
          <cell r="R41">
            <v>0.83599999999999997</v>
          </cell>
          <cell r="S41">
            <v>0.72</v>
          </cell>
          <cell r="T41">
            <v>37</v>
          </cell>
          <cell r="U41">
            <v>1.17</v>
          </cell>
          <cell r="V41">
            <v>139.69999999999999</v>
          </cell>
          <cell r="W41">
            <v>7.72</v>
          </cell>
          <cell r="X41">
            <v>1922</v>
          </cell>
          <cell r="Y41">
            <v>2500</v>
          </cell>
          <cell r="Z41">
            <v>2500</v>
          </cell>
          <cell r="AC41" t="str">
            <v>откр ствол</v>
          </cell>
          <cell r="AD41" t="str">
            <v xml:space="preserve">1922-2500 </v>
          </cell>
          <cell r="AF41">
            <v>1922</v>
          </cell>
          <cell r="AG41">
            <v>37</v>
          </cell>
          <cell r="AK41" t="str">
            <v>Газлифт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BE41">
            <v>2008</v>
          </cell>
          <cell r="BM41">
            <v>73</v>
          </cell>
          <cell r="BN41">
            <v>5.51</v>
          </cell>
          <cell r="BQ41" t="str">
            <v>Постоянный</v>
          </cell>
          <cell r="BW41">
            <v>43497</v>
          </cell>
          <cell r="BX41">
            <v>179.5</v>
          </cell>
          <cell r="CC41" t="str">
            <v>-</v>
          </cell>
          <cell r="CD41">
            <v>0</v>
          </cell>
          <cell r="CE41">
            <v>0</v>
          </cell>
          <cell r="CF41">
            <v>0</v>
          </cell>
          <cell r="CG41">
            <v>22</v>
          </cell>
          <cell r="CH41">
            <v>5.0000000000000001E-3</v>
          </cell>
          <cell r="CI41">
            <v>17</v>
          </cell>
          <cell r="CJ41">
            <v>0</v>
          </cell>
          <cell r="CK41">
            <v>17</v>
          </cell>
          <cell r="CM41">
            <v>17</v>
          </cell>
          <cell r="CN41">
            <v>0</v>
          </cell>
          <cell r="CO41">
            <v>17</v>
          </cell>
          <cell r="CP41">
            <v>-5.0000000000000001E-3</v>
          </cell>
          <cell r="CQ41">
            <v>0</v>
          </cell>
          <cell r="CR41">
            <v>5.0000000000000001E-3</v>
          </cell>
          <cell r="CS41">
            <v>0</v>
          </cell>
          <cell r="CT41">
            <v>0</v>
          </cell>
          <cell r="CU41" t="e">
            <v>#VALUE!</v>
          </cell>
          <cell r="CW41">
            <v>60</v>
          </cell>
        </row>
        <row r="42">
          <cell r="A42" t="str">
            <v>14-1</v>
          </cell>
          <cell r="B42" t="str">
            <v/>
          </cell>
          <cell r="C42" t="str">
            <v>Куст скважины - 14</v>
          </cell>
          <cell r="D42">
            <v>35671</v>
          </cell>
          <cell r="E42" t="str">
            <v>Гор.</v>
          </cell>
          <cell r="F42" t="str">
            <v>P1ar_Block II</v>
          </cell>
          <cell r="G42" t="str">
            <v>Действующий</v>
          </cell>
          <cell r="H42">
            <v>-4</v>
          </cell>
          <cell r="I42" t="str">
            <v xml:space="preserve"> </v>
          </cell>
          <cell r="J42" t="str">
            <v xml:space="preserve"> </v>
          </cell>
          <cell r="L42">
            <v>205.9826750215</v>
          </cell>
          <cell r="M42">
            <v>213.8</v>
          </cell>
          <cell r="N42">
            <v>0.98</v>
          </cell>
          <cell r="O42">
            <v>1.66</v>
          </cell>
          <cell r="P42">
            <v>1.1550695825049699</v>
          </cell>
          <cell r="Q42">
            <v>1.4490000000000001</v>
          </cell>
          <cell r="R42">
            <v>0.83599999999999997</v>
          </cell>
          <cell r="S42">
            <v>0.72</v>
          </cell>
          <cell r="T42">
            <v>37</v>
          </cell>
          <cell r="U42">
            <v>1.17</v>
          </cell>
          <cell r="V42">
            <v>139.69999999999999</v>
          </cell>
          <cell r="W42">
            <v>7.72</v>
          </cell>
          <cell r="X42">
            <v>1858</v>
          </cell>
          <cell r="Y42">
            <v>2634</v>
          </cell>
          <cell r="Z42">
            <v>2634</v>
          </cell>
          <cell r="AC42" t="str">
            <v>откр ствол</v>
          </cell>
          <cell r="AD42" t="str">
            <v>1858-2634</v>
          </cell>
          <cell r="AF42">
            <v>1858</v>
          </cell>
          <cell r="AG42">
            <v>3.2</v>
          </cell>
          <cell r="AK42" t="str">
            <v>Газлифт</v>
          </cell>
          <cell r="AL42">
            <v>600</v>
          </cell>
          <cell r="AM42" t="str">
            <v>ГК75/3</v>
          </cell>
          <cell r="AN42">
            <v>1200</v>
          </cell>
          <cell r="AO42" t="str">
            <v>ГК77/3</v>
          </cell>
          <cell r="AP42">
            <v>1810</v>
          </cell>
          <cell r="AQ42" t="str">
            <v>ЦКсОК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 t="str">
            <v>1819/1820</v>
          </cell>
          <cell r="BE42">
            <v>1870</v>
          </cell>
          <cell r="BM42">
            <v>73</v>
          </cell>
          <cell r="BN42">
            <v>5.5</v>
          </cell>
          <cell r="BO42">
            <v>18</v>
          </cell>
          <cell r="BP42" t="str">
            <v>Угловик</v>
          </cell>
          <cell r="BQ42" t="str">
            <v>Постоянный</v>
          </cell>
          <cell r="BR42">
            <v>24</v>
          </cell>
          <cell r="BS42">
            <v>0</v>
          </cell>
          <cell r="BT42">
            <v>19</v>
          </cell>
          <cell r="BU42">
            <v>60</v>
          </cell>
          <cell r="BV42">
            <v>18.45</v>
          </cell>
          <cell r="BW42">
            <v>43497</v>
          </cell>
          <cell r="BX42">
            <v>151.6</v>
          </cell>
          <cell r="BY42">
            <v>83</v>
          </cell>
          <cell r="BZ42">
            <v>6</v>
          </cell>
          <cell r="CC42">
            <v>122</v>
          </cell>
          <cell r="CD42">
            <v>1.5800400000000001</v>
          </cell>
          <cell r="CE42">
            <v>3</v>
          </cell>
          <cell r="CF42">
            <v>37</v>
          </cell>
          <cell r="CG42">
            <v>22</v>
          </cell>
          <cell r="CH42">
            <v>5</v>
          </cell>
          <cell r="CI42">
            <v>18</v>
          </cell>
          <cell r="CJ42">
            <v>0</v>
          </cell>
          <cell r="CK42">
            <v>18</v>
          </cell>
          <cell r="CM42">
            <v>16.41996</v>
          </cell>
          <cell r="CN42">
            <v>-3</v>
          </cell>
          <cell r="CO42">
            <v>-19</v>
          </cell>
          <cell r="CP42">
            <v>-5</v>
          </cell>
          <cell r="CQ42">
            <v>2</v>
          </cell>
          <cell r="CR42">
            <v>3</v>
          </cell>
          <cell r="CS42">
            <v>1898.686109212425</v>
          </cell>
          <cell r="CT42">
            <v>3164.476848687375</v>
          </cell>
          <cell r="CU42">
            <v>0.11098216997093406</v>
          </cell>
          <cell r="CV42" t="str">
            <v xml:space="preserve">Высокое Рзаб по причине высокой обводненности, для снижения Рзаб необходимо проведение ТРС (смена ПО) </v>
          </cell>
          <cell r="CW42">
            <v>55</v>
          </cell>
        </row>
        <row r="43">
          <cell r="A43" t="str">
            <v>15-1</v>
          </cell>
          <cell r="B43" t="str">
            <v/>
          </cell>
          <cell r="C43" t="str">
            <v>Без куста</v>
          </cell>
          <cell r="D43">
            <v>36997</v>
          </cell>
          <cell r="E43" t="str">
            <v>Верт.</v>
          </cell>
          <cell r="F43" t="str">
            <v>P1ar_Block II</v>
          </cell>
          <cell r="G43" t="str">
            <v>Действующий</v>
          </cell>
          <cell r="H43">
            <v>-4</v>
          </cell>
          <cell r="I43" t="str">
            <v xml:space="preserve"> </v>
          </cell>
          <cell r="J43" t="str">
            <v xml:space="preserve"> </v>
          </cell>
          <cell r="L43">
            <v>205.9826750215</v>
          </cell>
          <cell r="M43">
            <v>213.8</v>
          </cell>
          <cell r="N43">
            <v>0.98</v>
          </cell>
          <cell r="O43">
            <v>1.66</v>
          </cell>
          <cell r="P43">
            <v>0.98</v>
          </cell>
          <cell r="Q43">
            <v>1.4490000000000001</v>
          </cell>
          <cell r="R43">
            <v>0.83599999999999997</v>
          </cell>
          <cell r="S43">
            <v>0.72</v>
          </cell>
          <cell r="T43">
            <v>37</v>
          </cell>
          <cell r="U43">
            <v>1.17</v>
          </cell>
          <cell r="V43">
            <v>139.69999999999999</v>
          </cell>
          <cell r="W43">
            <v>7.72</v>
          </cell>
          <cell r="X43">
            <v>1885</v>
          </cell>
          <cell r="Y43">
            <v>1950</v>
          </cell>
          <cell r="Z43">
            <v>1950</v>
          </cell>
          <cell r="AC43" t="str">
            <v>закрытый</v>
          </cell>
          <cell r="AD43" t="str">
            <v>1874-1945</v>
          </cell>
          <cell r="AF43">
            <v>1874</v>
          </cell>
          <cell r="AG43">
            <v>1.02</v>
          </cell>
          <cell r="AK43" t="str">
            <v>Газлифт</v>
          </cell>
          <cell r="AL43">
            <v>520</v>
          </cell>
          <cell r="AM43" t="str">
            <v>ГП</v>
          </cell>
          <cell r="AN43">
            <v>930</v>
          </cell>
          <cell r="AO43" t="str">
            <v>ГП</v>
          </cell>
          <cell r="AP43">
            <v>1260</v>
          </cell>
          <cell r="AQ43" t="str">
            <v>ГП</v>
          </cell>
          <cell r="AR43">
            <v>1530</v>
          </cell>
          <cell r="AS43" t="str">
            <v>ГК82/1,5</v>
          </cell>
          <cell r="AT43">
            <v>1770</v>
          </cell>
          <cell r="AU43" t="str">
            <v>ЦКсОК/3</v>
          </cell>
          <cell r="AV43">
            <v>0</v>
          </cell>
          <cell r="AW43">
            <v>0</v>
          </cell>
          <cell r="AX43">
            <v>1790</v>
          </cell>
          <cell r="BE43">
            <v>1870</v>
          </cell>
          <cell r="BM43">
            <v>73</v>
          </cell>
          <cell r="BN43">
            <v>5.5</v>
          </cell>
          <cell r="BO43">
            <v>18</v>
          </cell>
          <cell r="BP43" t="str">
            <v>Угловик</v>
          </cell>
          <cell r="BQ43" t="str">
            <v>Постоянный</v>
          </cell>
          <cell r="BR43">
            <v>24</v>
          </cell>
          <cell r="BS43">
            <v>0</v>
          </cell>
          <cell r="BT43">
            <v>24</v>
          </cell>
          <cell r="BU43">
            <v>41.5</v>
          </cell>
          <cell r="BV43">
            <v>22</v>
          </cell>
          <cell r="BW43">
            <v>43497</v>
          </cell>
          <cell r="BX43">
            <v>128</v>
          </cell>
          <cell r="BY43">
            <v>83</v>
          </cell>
          <cell r="BZ43">
            <v>6</v>
          </cell>
          <cell r="CC43">
            <v>46</v>
          </cell>
          <cell r="CD43">
            <v>4.2635999999999994</v>
          </cell>
          <cell r="CE43">
            <v>5.0999999999999996</v>
          </cell>
          <cell r="CF43">
            <v>0</v>
          </cell>
          <cell r="CG43">
            <v>22</v>
          </cell>
          <cell r="CH43">
            <v>13</v>
          </cell>
          <cell r="CI43">
            <v>19</v>
          </cell>
          <cell r="CJ43">
            <v>0</v>
          </cell>
          <cell r="CK43">
            <v>19</v>
          </cell>
          <cell r="CM43">
            <v>14.7364</v>
          </cell>
          <cell r="CN43">
            <v>-5.0999999999999996</v>
          </cell>
          <cell r="CO43">
            <v>19</v>
          </cell>
          <cell r="CP43">
            <v>-13</v>
          </cell>
          <cell r="CQ43">
            <v>6.2</v>
          </cell>
          <cell r="CR43">
            <v>6.8</v>
          </cell>
          <cell r="CS43">
            <v>1594.8963317384373</v>
          </cell>
          <cell r="CT43">
            <v>3049.066516558777</v>
          </cell>
          <cell r="CU43">
            <v>8.6952403504617568E-2</v>
          </cell>
          <cell r="CW43">
            <v>46</v>
          </cell>
        </row>
        <row r="44">
          <cell r="A44" t="str">
            <v>19-1</v>
          </cell>
          <cell r="B44" t="str">
            <v/>
          </cell>
          <cell r="C44" t="str">
            <v>Без куста</v>
          </cell>
          <cell r="D44">
            <v>37344</v>
          </cell>
          <cell r="E44" t="str">
            <v>Гор.</v>
          </cell>
          <cell r="F44" t="str">
            <v>P1ar_Block II</v>
          </cell>
          <cell r="G44" t="str">
            <v>Действующий</v>
          </cell>
          <cell r="H44">
            <v>-4</v>
          </cell>
          <cell r="I44" t="str">
            <v xml:space="preserve"> </v>
          </cell>
          <cell r="J44" t="str">
            <v xml:space="preserve"> </v>
          </cell>
          <cell r="L44">
            <v>205.9826750215</v>
          </cell>
          <cell r="M44">
            <v>213.8</v>
          </cell>
          <cell r="N44">
            <v>0.98</v>
          </cell>
          <cell r="O44">
            <v>1.66</v>
          </cell>
          <cell r="P44">
            <v>0.98136681932908965</v>
          </cell>
          <cell r="Q44">
            <v>1.4490000000000001</v>
          </cell>
          <cell r="R44">
            <v>0.83599999999999997</v>
          </cell>
          <cell r="S44">
            <v>0.72</v>
          </cell>
          <cell r="T44">
            <v>37</v>
          </cell>
          <cell r="U44">
            <v>1.17</v>
          </cell>
          <cell r="V44">
            <v>139.69999999999999</v>
          </cell>
          <cell r="W44">
            <v>7.72</v>
          </cell>
          <cell r="X44">
            <v>1978</v>
          </cell>
          <cell r="Y44" t="str">
            <v>1 ств 2471
2 ств 2610 
3 ств 2600</v>
          </cell>
          <cell r="Z44" t="str">
            <v>1 ств 2471
2 ств 2610 
3 ств 2600</v>
          </cell>
          <cell r="AC44" t="str">
            <v>откр ствол</v>
          </cell>
          <cell r="AD44" t="str">
            <v>1ств 1978-2471;
 2ств 2352-2610;
3ств 2471-2600</v>
          </cell>
          <cell r="AF44">
            <v>1978</v>
          </cell>
          <cell r="AG44">
            <v>107</v>
          </cell>
          <cell r="AK44" t="str">
            <v>Газлифт</v>
          </cell>
          <cell r="AL44">
            <v>530</v>
          </cell>
          <cell r="AM44" t="str">
            <v>ГП</v>
          </cell>
          <cell r="AN44">
            <v>940</v>
          </cell>
          <cell r="AO44" t="str">
            <v>ГП</v>
          </cell>
          <cell r="AP44">
            <v>1280</v>
          </cell>
          <cell r="AQ44" t="str">
            <v>ГК82/1,5</v>
          </cell>
          <cell r="AR44">
            <v>1530</v>
          </cell>
          <cell r="AS44" t="str">
            <v>Гк77/2</v>
          </cell>
          <cell r="AT44">
            <v>1690</v>
          </cell>
          <cell r="AU44" t="str">
            <v>ЦКсОК</v>
          </cell>
          <cell r="AV44">
            <v>0</v>
          </cell>
          <cell r="AW44">
            <v>0</v>
          </cell>
          <cell r="AX44">
            <v>1700</v>
          </cell>
          <cell r="BE44">
            <v>1910</v>
          </cell>
          <cell r="BM44">
            <v>73</v>
          </cell>
          <cell r="BN44">
            <v>5.5</v>
          </cell>
          <cell r="BO44">
            <v>18</v>
          </cell>
          <cell r="BP44" t="str">
            <v>Угловик</v>
          </cell>
          <cell r="BQ44" t="str">
            <v>Постоянный</v>
          </cell>
          <cell r="BR44">
            <v>24</v>
          </cell>
          <cell r="BS44">
            <v>0</v>
          </cell>
          <cell r="BT44">
            <v>24.5</v>
          </cell>
          <cell r="BU44">
            <v>47</v>
          </cell>
          <cell r="BV44">
            <v>22.1</v>
          </cell>
          <cell r="BW44">
            <v>43497</v>
          </cell>
          <cell r="BX44">
            <v>133</v>
          </cell>
          <cell r="BY44">
            <v>80</v>
          </cell>
          <cell r="BZ44">
            <v>6</v>
          </cell>
          <cell r="CC44">
            <v>48</v>
          </cell>
          <cell r="CD44">
            <v>16.663152</v>
          </cell>
          <cell r="CE44">
            <v>20</v>
          </cell>
          <cell r="CF44">
            <v>0.34</v>
          </cell>
          <cell r="CG44">
            <v>22</v>
          </cell>
          <cell r="CH44">
            <v>49</v>
          </cell>
          <cell r="CI44">
            <v>20</v>
          </cell>
          <cell r="CJ44" t="e">
            <v>#VALUE!</v>
          </cell>
          <cell r="CK44">
            <v>20</v>
          </cell>
          <cell r="CM44">
            <v>3.3368479999999998</v>
          </cell>
          <cell r="CN44" t="str">
            <v>-</v>
          </cell>
          <cell r="CO44">
            <v>19.66</v>
          </cell>
          <cell r="CP44">
            <v>-49</v>
          </cell>
          <cell r="CQ44">
            <v>7.1</v>
          </cell>
          <cell r="CR44">
            <v>41.9</v>
          </cell>
          <cell r="CS44">
            <v>2514.5302641421022</v>
          </cell>
          <cell r="CT44">
            <v>2940.6201179704776</v>
          </cell>
          <cell r="CU44">
            <v>0.32864300912897249</v>
          </cell>
          <cell r="CW44">
            <v>48</v>
          </cell>
        </row>
        <row r="45">
          <cell r="A45" t="str">
            <v>20-2</v>
          </cell>
          <cell r="B45" t="str">
            <v/>
          </cell>
          <cell r="C45" t="str">
            <v>Куст скважины - 20</v>
          </cell>
          <cell r="D45">
            <v>35735</v>
          </cell>
          <cell r="E45" t="str">
            <v>Гор.</v>
          </cell>
          <cell r="F45" t="str">
            <v>P1ar_Block II</v>
          </cell>
          <cell r="G45" t="str">
            <v>Действующий</v>
          </cell>
          <cell r="H45">
            <v>-4</v>
          </cell>
          <cell r="I45" t="str">
            <v xml:space="preserve"> </v>
          </cell>
          <cell r="J45" t="str">
            <v xml:space="preserve"> </v>
          </cell>
          <cell r="L45">
            <v>205.9826750215</v>
          </cell>
          <cell r="M45">
            <v>213.8</v>
          </cell>
          <cell r="N45">
            <v>0.98</v>
          </cell>
          <cell r="O45">
            <v>1.66</v>
          </cell>
          <cell r="P45">
            <v>1.0161301606020328</v>
          </cell>
          <cell r="Q45">
            <v>1.4490000000000001</v>
          </cell>
          <cell r="R45">
            <v>0.83599999999999997</v>
          </cell>
          <cell r="S45">
            <v>0.72</v>
          </cell>
          <cell r="T45">
            <v>37</v>
          </cell>
          <cell r="U45">
            <v>1.17</v>
          </cell>
          <cell r="V45" t="str">
            <v>177,8;
139,7</v>
          </cell>
          <cell r="W45" t="str">
            <v>8,05;
7,72</v>
          </cell>
          <cell r="X45" t="str">
            <v>0-1851;
1851-2396</v>
          </cell>
          <cell r="Y45">
            <v>2390</v>
          </cell>
          <cell r="Z45">
            <v>2390</v>
          </cell>
          <cell r="AC45" t="str">
            <v>закрытый</v>
          </cell>
          <cell r="AD45" t="str">
            <v>1902-2384</v>
          </cell>
          <cell r="AF45">
            <v>1902</v>
          </cell>
          <cell r="AG45">
            <v>21.9</v>
          </cell>
          <cell r="AH45" t="str">
            <v>1902-2384
фильтр-"хвостовик"</v>
          </cell>
          <cell r="AI45">
            <v>139.69999999999999</v>
          </cell>
          <cell r="AJ45">
            <v>7.72</v>
          </cell>
          <cell r="AK45" t="str">
            <v>Газлифт</v>
          </cell>
          <cell r="AL45">
            <v>550</v>
          </cell>
          <cell r="AM45" t="str">
            <v>ГК83/1,5</v>
          </cell>
          <cell r="AN45">
            <v>980</v>
          </cell>
          <cell r="AO45" t="str">
            <v>ГК78/2</v>
          </cell>
          <cell r="AP45">
            <v>1350</v>
          </cell>
          <cell r="AQ45" t="str">
            <v>ГК75/3</v>
          </cell>
          <cell r="AR45">
            <v>1650</v>
          </cell>
          <cell r="AS45" t="str">
            <v>ЦКсОК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1790</v>
          </cell>
          <cell r="BE45">
            <v>1880</v>
          </cell>
          <cell r="BM45">
            <v>73</v>
          </cell>
          <cell r="BN45">
            <v>5.5</v>
          </cell>
          <cell r="BO45">
            <v>18</v>
          </cell>
          <cell r="BP45" t="str">
            <v>Угловик</v>
          </cell>
          <cell r="BQ45" t="str">
            <v>Постоянный</v>
          </cell>
          <cell r="BR45">
            <v>24</v>
          </cell>
          <cell r="BS45">
            <v>0</v>
          </cell>
          <cell r="BT45">
            <v>19</v>
          </cell>
          <cell r="BU45">
            <v>54.45</v>
          </cell>
          <cell r="BV45">
            <v>18</v>
          </cell>
          <cell r="BW45">
            <v>43497</v>
          </cell>
          <cell r="BX45">
            <v>121</v>
          </cell>
          <cell r="BY45">
            <v>86</v>
          </cell>
          <cell r="BZ45">
            <v>6</v>
          </cell>
          <cell r="CC45">
            <v>67</v>
          </cell>
          <cell r="CD45">
            <v>18.3224448</v>
          </cell>
          <cell r="CE45">
            <v>24</v>
          </cell>
          <cell r="CF45">
            <v>8.68</v>
          </cell>
          <cell r="CG45">
            <v>22</v>
          </cell>
          <cell r="CH45">
            <v>16</v>
          </cell>
          <cell r="CI45">
            <v>21</v>
          </cell>
          <cell r="CJ45">
            <v>0</v>
          </cell>
          <cell r="CK45">
            <v>21</v>
          </cell>
          <cell r="CM45">
            <v>2.6775552000000005</v>
          </cell>
          <cell r="CN45">
            <v>-24</v>
          </cell>
          <cell r="CO45">
            <v>12.32</v>
          </cell>
          <cell r="CP45">
            <v>-16</v>
          </cell>
          <cell r="CQ45">
            <v>6.4</v>
          </cell>
          <cell r="CR45">
            <v>9.6</v>
          </cell>
          <cell r="CS45">
            <v>523.94754656321845</v>
          </cell>
          <cell r="CT45">
            <v>873.24591093869742</v>
          </cell>
          <cell r="CU45">
            <v>0.5544100801832762</v>
          </cell>
          <cell r="CW45">
            <v>60</v>
          </cell>
        </row>
        <row r="46">
          <cell r="A46" t="str">
            <v>20-1</v>
          </cell>
          <cell r="B46" t="str">
            <v/>
          </cell>
          <cell r="C46" t="str">
            <v>Куст скважины - 20</v>
          </cell>
          <cell r="D46">
            <v>34964</v>
          </cell>
          <cell r="E46" t="str">
            <v>Гор.</v>
          </cell>
          <cell r="F46" t="str">
            <v>P1ar_Block II</v>
          </cell>
          <cell r="G46" t="str">
            <v>контрольный</v>
          </cell>
          <cell r="H46">
            <v>-4</v>
          </cell>
          <cell r="I46" t="str">
            <v xml:space="preserve"> </v>
          </cell>
          <cell r="J46" t="str">
            <v xml:space="preserve"> </v>
          </cell>
          <cell r="L46">
            <v>205.9826750215</v>
          </cell>
          <cell r="M46">
            <v>213.8</v>
          </cell>
          <cell r="N46">
            <v>0.98</v>
          </cell>
          <cell r="O46">
            <v>1.66</v>
          </cell>
          <cell r="P46">
            <v>0.98</v>
          </cell>
          <cell r="Q46">
            <v>1.4490000000000001</v>
          </cell>
          <cell r="R46">
            <v>0.83599999999999997</v>
          </cell>
          <cell r="S46">
            <v>0.72</v>
          </cell>
          <cell r="T46">
            <v>37</v>
          </cell>
          <cell r="U46">
            <v>1.17</v>
          </cell>
          <cell r="V46">
            <v>139.69999999999999</v>
          </cell>
          <cell r="W46">
            <v>7.72</v>
          </cell>
          <cell r="X46">
            <v>1877</v>
          </cell>
          <cell r="Y46">
            <v>2561</v>
          </cell>
          <cell r="Z46">
            <v>2561</v>
          </cell>
          <cell r="AC46" t="str">
            <v>закрытый</v>
          </cell>
          <cell r="AD46" t="str">
            <v>1877-2535</v>
          </cell>
          <cell r="AF46">
            <v>1878</v>
          </cell>
          <cell r="AG46">
            <v>10</v>
          </cell>
          <cell r="AK46" t="str">
            <v>Газлифт</v>
          </cell>
          <cell r="AL46">
            <v>634</v>
          </cell>
          <cell r="AM46" t="str">
            <v>ГК55(2)</v>
          </cell>
          <cell r="AN46">
            <v>1210</v>
          </cell>
          <cell r="AO46" t="str">
            <v>ГК35(3,8)</v>
          </cell>
          <cell r="AP46">
            <v>1794</v>
          </cell>
          <cell r="AQ46" t="str">
            <v>ЦКсОК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1890</v>
          </cell>
          <cell r="BE46">
            <v>1915</v>
          </cell>
          <cell r="BM46">
            <v>73</v>
          </cell>
          <cell r="BN46">
            <v>5.5</v>
          </cell>
          <cell r="BO46">
            <v>18</v>
          </cell>
          <cell r="BP46" t="str">
            <v>Угловик</v>
          </cell>
          <cell r="BQ46" t="str">
            <v>Периодический</v>
          </cell>
          <cell r="BR46">
            <v>24</v>
          </cell>
          <cell r="BS46">
            <v>480</v>
          </cell>
          <cell r="BT46">
            <v>24</v>
          </cell>
          <cell r="BU46">
            <v>67.916666666666671</v>
          </cell>
          <cell r="BV46">
            <v>21.833333333333332</v>
          </cell>
          <cell r="BW46">
            <v>43497</v>
          </cell>
          <cell r="BX46">
            <v>141.6</v>
          </cell>
          <cell r="BY46">
            <v>79</v>
          </cell>
          <cell r="BZ46">
            <v>6</v>
          </cell>
          <cell r="CC46" t="str">
            <v>-</v>
          </cell>
          <cell r="CD46">
            <v>0</v>
          </cell>
          <cell r="CE46">
            <v>0</v>
          </cell>
          <cell r="CF46">
            <v>0</v>
          </cell>
          <cell r="CG46">
            <v>22</v>
          </cell>
          <cell r="CH46">
            <v>0</v>
          </cell>
          <cell r="CI46">
            <v>22</v>
          </cell>
          <cell r="CJ46">
            <v>0</v>
          </cell>
          <cell r="CK46">
            <v>22</v>
          </cell>
          <cell r="CM46">
            <v>22</v>
          </cell>
          <cell r="CN46">
            <v>0</v>
          </cell>
          <cell r="CO46">
            <v>22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 t="e">
            <v>#VALUE!</v>
          </cell>
          <cell r="CW46">
            <v>60</v>
          </cell>
        </row>
        <row r="47">
          <cell r="A47" t="str">
            <v>21-1</v>
          </cell>
          <cell r="B47" t="str">
            <v/>
          </cell>
          <cell r="C47" t="str">
            <v>Без куста</v>
          </cell>
          <cell r="D47">
            <v>36115</v>
          </cell>
          <cell r="E47" t="str">
            <v>Гор.</v>
          </cell>
          <cell r="F47" t="str">
            <v>P1ar_Block II</v>
          </cell>
          <cell r="G47" t="str">
            <v>Действующий</v>
          </cell>
          <cell r="H47">
            <v>-4</v>
          </cell>
          <cell r="I47" t="str">
            <v xml:space="preserve"> </v>
          </cell>
          <cell r="J47" t="str">
            <v xml:space="preserve"> </v>
          </cell>
          <cell r="L47">
            <v>205.9826750215</v>
          </cell>
          <cell r="M47">
            <v>213.8</v>
          </cell>
          <cell r="N47">
            <v>0.98</v>
          </cell>
          <cell r="O47">
            <v>1.66</v>
          </cell>
          <cell r="P47">
            <v>0.99632533072023521</v>
          </cell>
          <cell r="Q47">
            <v>1.4490000000000001</v>
          </cell>
          <cell r="R47">
            <v>0.83599999999999997</v>
          </cell>
          <cell r="S47">
            <v>0.72</v>
          </cell>
          <cell r="T47">
            <v>37</v>
          </cell>
          <cell r="U47">
            <v>1.17</v>
          </cell>
          <cell r="V47" t="str">
            <v>177,8; 114,3</v>
          </cell>
          <cell r="W47" t="str">
            <v>9,19; 7,72</v>
          </cell>
          <cell r="X47" t="str">
            <v>0-1905;
1812-2367</v>
          </cell>
          <cell r="Y47">
            <v>2389</v>
          </cell>
          <cell r="Z47">
            <v>2389</v>
          </cell>
          <cell r="AC47" t="str">
            <v>закрытый</v>
          </cell>
          <cell r="AD47" t="str">
            <v>1812-2367</v>
          </cell>
          <cell r="AE47">
            <v>0</v>
          </cell>
          <cell r="AF47">
            <v>1812</v>
          </cell>
          <cell r="AG47" t="str">
            <v>7,9
20,2</v>
          </cell>
          <cell r="AI47">
            <v>114.3</v>
          </cell>
          <cell r="AJ47">
            <v>7.72</v>
          </cell>
          <cell r="AK47" t="str">
            <v>Газлифт</v>
          </cell>
          <cell r="AL47">
            <v>844</v>
          </cell>
          <cell r="AM47" t="str">
            <v>ГК83/2</v>
          </cell>
          <cell r="AN47">
            <v>1344</v>
          </cell>
          <cell r="AO47" t="str">
            <v>ГК84/3</v>
          </cell>
          <cell r="AP47">
            <v>1751</v>
          </cell>
          <cell r="AQ47" t="str">
            <v>ЦКсОК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1764</v>
          </cell>
          <cell r="BE47">
            <v>2030</v>
          </cell>
          <cell r="BM47">
            <v>73</v>
          </cell>
          <cell r="BN47">
            <v>5.5</v>
          </cell>
          <cell r="BO47">
            <v>18</v>
          </cell>
          <cell r="BP47" t="str">
            <v>Угловик</v>
          </cell>
          <cell r="BQ47" t="str">
            <v>Постоянный</v>
          </cell>
          <cell r="BR47">
            <v>24</v>
          </cell>
          <cell r="BS47">
            <v>0</v>
          </cell>
          <cell r="BT47">
            <v>21</v>
          </cell>
          <cell r="BU47">
            <v>24.7</v>
          </cell>
          <cell r="BV47">
            <v>19</v>
          </cell>
          <cell r="BW47">
            <v>43497</v>
          </cell>
          <cell r="BX47">
            <v>86</v>
          </cell>
          <cell r="BY47">
            <v>88</v>
          </cell>
          <cell r="BZ47">
            <v>6</v>
          </cell>
          <cell r="CC47">
            <v>41</v>
          </cell>
          <cell r="CD47">
            <v>8.9886719999999993</v>
          </cell>
          <cell r="CE47">
            <v>11.2</v>
          </cell>
          <cell r="CF47">
            <v>4</v>
          </cell>
          <cell r="CG47">
            <v>22</v>
          </cell>
          <cell r="CH47">
            <v>25</v>
          </cell>
          <cell r="CI47">
            <v>23</v>
          </cell>
          <cell r="CJ47">
            <v>0</v>
          </cell>
          <cell r="CK47">
            <v>23</v>
          </cell>
          <cell r="CM47">
            <v>14.011328000000001</v>
          </cell>
          <cell r="CN47">
            <v>-11.2</v>
          </cell>
          <cell r="CO47">
            <v>19</v>
          </cell>
          <cell r="CP47">
            <v>-25</v>
          </cell>
          <cell r="CQ47">
            <v>9.8000000000000007</v>
          </cell>
          <cell r="CR47">
            <v>15.2</v>
          </cell>
          <cell r="CS47">
            <v>1691.017316017316</v>
          </cell>
          <cell r="CT47">
            <v>2781.2784802916385</v>
          </cell>
          <cell r="CU47">
            <v>0.32430976430976427</v>
          </cell>
          <cell r="CW47">
            <v>41</v>
          </cell>
        </row>
        <row r="48">
          <cell r="A48" t="str">
            <v>23-2</v>
          </cell>
          <cell r="B48" t="str">
            <v/>
          </cell>
          <cell r="C48" t="str">
            <v>Куст скважины - 23</v>
          </cell>
          <cell r="D48">
            <v>37363</v>
          </cell>
          <cell r="E48" t="str">
            <v>Гор.</v>
          </cell>
          <cell r="F48" t="str">
            <v>P1ar_Block II</v>
          </cell>
          <cell r="G48" t="str">
            <v>Действующий</v>
          </cell>
          <cell r="H48">
            <v>-4</v>
          </cell>
          <cell r="L48">
            <v>205.9826750215</v>
          </cell>
          <cell r="M48">
            <v>213.8</v>
          </cell>
          <cell r="N48">
            <v>0.98</v>
          </cell>
          <cell r="O48">
            <v>1.66</v>
          </cell>
          <cell r="P48">
            <v>0.98</v>
          </cell>
          <cell r="Q48">
            <v>1.4490000000000001</v>
          </cell>
          <cell r="R48">
            <v>0.83599999999999997</v>
          </cell>
          <cell r="S48">
            <v>0.72</v>
          </cell>
          <cell r="T48">
            <v>37</v>
          </cell>
          <cell r="U48">
            <v>1.17</v>
          </cell>
          <cell r="V48">
            <v>139.69999999999999</v>
          </cell>
          <cell r="W48">
            <v>7.72</v>
          </cell>
          <cell r="X48">
            <v>1933</v>
          </cell>
          <cell r="Y48">
            <v>2350</v>
          </cell>
          <cell r="Z48">
            <v>2350</v>
          </cell>
          <cell r="AC48" t="str">
            <v>откр ствол</v>
          </cell>
          <cell r="AD48" t="str">
            <v xml:space="preserve">1933-2350 </v>
          </cell>
          <cell r="AF48">
            <v>1933</v>
          </cell>
          <cell r="AG48">
            <v>24.7</v>
          </cell>
          <cell r="AK48" t="str">
            <v>Газлифт</v>
          </cell>
          <cell r="AL48">
            <v>580</v>
          </cell>
          <cell r="AM48" t="str">
            <v>ГП</v>
          </cell>
          <cell r="AN48">
            <v>1040</v>
          </cell>
          <cell r="AO48" t="str">
            <v>ГП</v>
          </cell>
          <cell r="AP48">
            <v>1430</v>
          </cell>
          <cell r="AQ48" t="str">
            <v>ГК85/1,5</v>
          </cell>
          <cell r="AR48">
            <v>1744</v>
          </cell>
          <cell r="AS48" t="str">
            <v>ЦКсОК/4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1740</v>
          </cell>
          <cell r="BE48">
            <v>2205</v>
          </cell>
          <cell r="BM48">
            <v>73</v>
          </cell>
          <cell r="BN48">
            <v>5.5</v>
          </cell>
          <cell r="BO48">
            <v>18</v>
          </cell>
          <cell r="BP48" t="str">
            <v>Угловик</v>
          </cell>
          <cell r="BQ48" t="str">
            <v>Постоянный</v>
          </cell>
          <cell r="BR48">
            <v>24</v>
          </cell>
          <cell r="BS48">
            <v>0</v>
          </cell>
          <cell r="BT48">
            <v>20</v>
          </cell>
          <cell r="BU48">
            <v>46.4</v>
          </cell>
          <cell r="BV48">
            <v>19.3</v>
          </cell>
          <cell r="BW48">
            <v>43497</v>
          </cell>
          <cell r="BX48">
            <v>144</v>
          </cell>
          <cell r="BY48">
            <v>96</v>
          </cell>
          <cell r="BZ48">
            <v>6</v>
          </cell>
          <cell r="CC48">
            <v>46</v>
          </cell>
          <cell r="CD48">
            <v>19.044080000000001</v>
          </cell>
          <cell r="CE48">
            <v>22.78</v>
          </cell>
          <cell r="CF48">
            <v>0</v>
          </cell>
          <cell r="CG48">
            <v>22</v>
          </cell>
          <cell r="CH48">
            <v>22.4</v>
          </cell>
          <cell r="CI48">
            <v>24</v>
          </cell>
          <cell r="CJ48">
            <v>0</v>
          </cell>
          <cell r="CK48">
            <v>24</v>
          </cell>
          <cell r="CM48">
            <v>4.955919999999999</v>
          </cell>
          <cell r="CN48">
            <v>-22.78</v>
          </cell>
          <cell r="CO48">
            <v>24</v>
          </cell>
          <cell r="CP48">
            <v>-22.4</v>
          </cell>
          <cell r="CQ48">
            <v>18.100000000000001</v>
          </cell>
          <cell r="CR48">
            <v>4.2999999999999972</v>
          </cell>
          <cell r="CS48">
            <v>225.79195214470832</v>
          </cell>
          <cell r="CT48">
            <v>1176.2185414049929</v>
          </cell>
          <cell r="CU48">
            <v>0.33324543976882792</v>
          </cell>
          <cell r="CW48">
            <v>43</v>
          </cell>
        </row>
        <row r="49">
          <cell r="A49" t="str">
            <v>28-1</v>
          </cell>
          <cell r="B49" t="str">
            <v/>
          </cell>
          <cell r="C49" t="str">
            <v>Куст скважины - 28</v>
          </cell>
          <cell r="D49">
            <v>35024</v>
          </cell>
          <cell r="E49" t="str">
            <v>Гор.</v>
          </cell>
          <cell r="F49" t="str">
            <v>P1ar_Block II</v>
          </cell>
          <cell r="G49" t="str">
            <v>Действующий</v>
          </cell>
          <cell r="H49">
            <v>-4</v>
          </cell>
          <cell r="I49" t="str">
            <v xml:space="preserve"> </v>
          </cell>
          <cell r="J49" t="str">
            <v xml:space="preserve"> </v>
          </cell>
          <cell r="L49">
            <v>205.9826750215</v>
          </cell>
          <cell r="M49">
            <v>213.8</v>
          </cell>
          <cell r="N49">
            <v>0.98</v>
          </cell>
          <cell r="O49">
            <v>1.66</v>
          </cell>
          <cell r="P49">
            <v>0.98</v>
          </cell>
          <cell r="Q49">
            <v>1.4490000000000001</v>
          </cell>
          <cell r="R49">
            <v>0.83599999999999997</v>
          </cell>
          <cell r="S49">
            <v>0.72</v>
          </cell>
          <cell r="T49">
            <v>37</v>
          </cell>
          <cell r="U49">
            <v>1.17</v>
          </cell>
          <cell r="V49">
            <v>177.8</v>
          </cell>
          <cell r="W49">
            <v>9.19</v>
          </cell>
          <cell r="X49">
            <v>2039</v>
          </cell>
          <cell r="Y49">
            <v>2550</v>
          </cell>
          <cell r="Z49">
            <v>2550</v>
          </cell>
          <cell r="AC49" t="str">
            <v>закрытый</v>
          </cell>
          <cell r="AD49" t="str">
            <v xml:space="preserve">1860-2250    </v>
          </cell>
          <cell r="AE49">
            <v>20</v>
          </cell>
          <cell r="AF49">
            <v>1978</v>
          </cell>
          <cell r="AG49">
            <v>120.71</v>
          </cell>
          <cell r="AK49" t="str">
            <v>Газлифт</v>
          </cell>
          <cell r="AL49">
            <v>650</v>
          </cell>
          <cell r="AM49" t="str">
            <v>ГП</v>
          </cell>
          <cell r="AN49">
            <v>1150</v>
          </cell>
          <cell r="AO49" t="str">
            <v>ГК89(1)</v>
          </cell>
          <cell r="AP49">
            <v>1570</v>
          </cell>
          <cell r="AQ49" t="str">
            <v xml:space="preserve">ЦКсОК 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1590</v>
          </cell>
          <cell r="BE49">
            <v>1655</v>
          </cell>
          <cell r="BM49">
            <v>73</v>
          </cell>
          <cell r="BN49">
            <v>5.5</v>
          </cell>
          <cell r="BO49">
            <v>18</v>
          </cell>
          <cell r="BP49" t="str">
            <v>Угловик</v>
          </cell>
          <cell r="BQ49" t="str">
            <v>Постоянный</v>
          </cell>
          <cell r="BR49">
            <v>24</v>
          </cell>
          <cell r="BS49">
            <v>0</v>
          </cell>
          <cell r="BT49">
            <v>21</v>
          </cell>
          <cell r="BU49">
            <v>49.9</v>
          </cell>
          <cell r="BV49">
            <v>19</v>
          </cell>
          <cell r="BW49">
            <v>43497</v>
          </cell>
          <cell r="BX49">
            <v>138</v>
          </cell>
          <cell r="BY49">
            <v>80</v>
          </cell>
          <cell r="BZ49">
            <v>6</v>
          </cell>
          <cell r="CC49">
            <v>45</v>
          </cell>
          <cell r="CD49">
            <v>10.951599999999999</v>
          </cell>
          <cell r="CE49">
            <v>13.1</v>
          </cell>
          <cell r="CF49">
            <v>0</v>
          </cell>
          <cell r="CG49">
            <v>22</v>
          </cell>
          <cell r="CH49">
            <v>26.6</v>
          </cell>
          <cell r="CI49">
            <v>25</v>
          </cell>
          <cell r="CJ49">
            <v>0</v>
          </cell>
          <cell r="CK49">
            <v>25</v>
          </cell>
          <cell r="CM49">
            <v>14.048400000000001</v>
          </cell>
          <cell r="CN49">
            <v>-13.1</v>
          </cell>
          <cell r="CO49">
            <v>25</v>
          </cell>
          <cell r="CP49">
            <v>-26.6</v>
          </cell>
          <cell r="CQ49">
            <v>8.9000000000000021</v>
          </cell>
          <cell r="CR49">
            <v>17.7</v>
          </cell>
          <cell r="CS49">
            <v>1616.2021987654773</v>
          </cell>
          <cell r="CT49">
            <v>2428.8688410825816</v>
          </cell>
          <cell r="CU49">
            <v>0.20109010011123474</v>
          </cell>
          <cell r="CW49">
            <v>45</v>
          </cell>
        </row>
        <row r="50">
          <cell r="A50" t="str">
            <v>29-2</v>
          </cell>
          <cell r="B50">
            <v>2</v>
          </cell>
          <cell r="C50" t="str">
            <v>Куст скважины - 29</v>
          </cell>
          <cell r="D50">
            <v>35298</v>
          </cell>
          <cell r="E50" t="str">
            <v>Гор.</v>
          </cell>
          <cell r="F50" t="str">
            <v>P1ar_Block II</v>
          </cell>
          <cell r="G50" t="str">
            <v>Действующий</v>
          </cell>
          <cell r="H50">
            <v>-4</v>
          </cell>
          <cell r="I50" t="str">
            <v xml:space="preserve"> </v>
          </cell>
          <cell r="J50" t="str">
            <v xml:space="preserve"> </v>
          </cell>
          <cell r="L50">
            <v>205.9826750215</v>
          </cell>
          <cell r="M50">
            <v>213.8</v>
          </cell>
          <cell r="N50">
            <v>0.98</v>
          </cell>
          <cell r="O50">
            <v>1.66</v>
          </cell>
          <cell r="P50">
            <v>0.98</v>
          </cell>
          <cell r="Q50">
            <v>1.4490000000000001</v>
          </cell>
          <cell r="R50">
            <v>0.83599999999999997</v>
          </cell>
          <cell r="S50">
            <v>0.72</v>
          </cell>
          <cell r="T50">
            <v>37</v>
          </cell>
          <cell r="U50">
            <v>1.17</v>
          </cell>
          <cell r="V50" t="str">
            <v>177,8;
139,7</v>
          </cell>
          <cell r="W50">
            <v>9.19</v>
          </cell>
          <cell r="X50">
            <v>2279</v>
          </cell>
          <cell r="Y50">
            <v>2850</v>
          </cell>
          <cell r="Z50">
            <v>2850</v>
          </cell>
          <cell r="AC50" t="str">
            <v>откр ствол</v>
          </cell>
          <cell r="AD50" t="str">
            <v>1917-2850</v>
          </cell>
          <cell r="AF50">
            <v>1917</v>
          </cell>
          <cell r="AG50">
            <v>51.4</v>
          </cell>
          <cell r="AK50" t="str">
            <v>Газлифт</v>
          </cell>
          <cell r="AL50">
            <v>781.2</v>
          </cell>
          <cell r="AM50" t="str">
            <v>ГК95/1,5</v>
          </cell>
          <cell r="AN50">
            <v>1338.6</v>
          </cell>
          <cell r="AO50" t="str">
            <v>ГК85</v>
          </cell>
          <cell r="AP50">
            <v>1768.8</v>
          </cell>
          <cell r="AQ50" t="str">
            <v>ЦКсОК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1784</v>
          </cell>
          <cell r="BE50">
            <v>2676</v>
          </cell>
          <cell r="BM50">
            <v>73</v>
          </cell>
          <cell r="BN50">
            <v>5.5</v>
          </cell>
          <cell r="BO50">
            <v>18</v>
          </cell>
          <cell r="BP50" t="str">
            <v>Угловик</v>
          </cell>
          <cell r="BQ50" t="str">
            <v>Постоянный</v>
          </cell>
          <cell r="BR50">
            <v>24</v>
          </cell>
          <cell r="BS50">
            <v>0</v>
          </cell>
          <cell r="BT50">
            <v>26</v>
          </cell>
          <cell r="BU50">
            <v>36</v>
          </cell>
          <cell r="BV50">
            <v>16</v>
          </cell>
          <cell r="BW50">
            <v>43497</v>
          </cell>
          <cell r="BX50">
            <v>87</v>
          </cell>
          <cell r="BY50">
            <v>82</v>
          </cell>
          <cell r="BZ50">
            <v>6</v>
          </cell>
          <cell r="CC50">
            <v>42</v>
          </cell>
          <cell r="CD50">
            <v>10.032</v>
          </cell>
          <cell r="CE50">
            <v>12</v>
          </cell>
          <cell r="CF50">
            <v>0</v>
          </cell>
          <cell r="CG50">
            <v>22</v>
          </cell>
          <cell r="CH50">
            <v>22.4</v>
          </cell>
          <cell r="CI50">
            <v>26</v>
          </cell>
          <cell r="CJ50">
            <v>0</v>
          </cell>
          <cell r="CK50">
            <v>26</v>
          </cell>
          <cell r="CM50">
            <v>15.968</v>
          </cell>
          <cell r="CN50">
            <v>-12</v>
          </cell>
          <cell r="CO50">
            <v>26</v>
          </cell>
          <cell r="CP50">
            <v>-22.4</v>
          </cell>
          <cell r="CQ50">
            <v>10</v>
          </cell>
          <cell r="CR50">
            <v>12.399999999999999</v>
          </cell>
          <cell r="CS50">
            <v>1236.0446570972886</v>
          </cell>
          <cell r="CT50">
            <v>2232.8548644338116</v>
          </cell>
          <cell r="CU50">
            <v>0.34626865671641793</v>
          </cell>
          <cell r="CW50">
            <v>41</v>
          </cell>
        </row>
        <row r="51">
          <cell r="A51" t="str">
            <v>29-1</v>
          </cell>
          <cell r="B51" t="str">
            <v/>
          </cell>
          <cell r="C51" t="str">
            <v>Куст скважины - 29</v>
          </cell>
          <cell r="D51">
            <v>34908</v>
          </cell>
          <cell r="E51" t="str">
            <v>Гор.</v>
          </cell>
          <cell r="F51" t="str">
            <v>P1ar_Block II</v>
          </cell>
          <cell r="G51" t="str">
            <v>Действующий</v>
          </cell>
          <cell r="H51">
            <v>-4</v>
          </cell>
          <cell r="I51">
            <v>35148</v>
          </cell>
          <cell r="J51" t="str">
            <v xml:space="preserve"> Halli</v>
          </cell>
          <cell r="L51">
            <v>205.9826750215</v>
          </cell>
          <cell r="M51">
            <v>213.8</v>
          </cell>
          <cell r="N51">
            <v>0.98</v>
          </cell>
          <cell r="O51">
            <v>1.66</v>
          </cell>
          <cell r="P51">
            <v>0.98</v>
          </cell>
          <cell r="Q51">
            <v>1.4490000000000001</v>
          </cell>
          <cell r="R51">
            <v>0.83599999999999997</v>
          </cell>
          <cell r="S51">
            <v>0.72</v>
          </cell>
          <cell r="T51">
            <v>37</v>
          </cell>
          <cell r="U51">
            <v>1.17</v>
          </cell>
          <cell r="V51" t="str">
            <v>177,8;
139,7</v>
          </cell>
          <cell r="W51">
            <v>9.19</v>
          </cell>
          <cell r="X51">
            <v>1851</v>
          </cell>
          <cell r="Y51">
            <v>2285</v>
          </cell>
          <cell r="Z51">
            <v>2285</v>
          </cell>
          <cell r="AC51" t="str">
            <v>откр ствол</v>
          </cell>
          <cell r="AD51" t="str">
            <v>1900-2285</v>
          </cell>
          <cell r="AF51">
            <v>1900</v>
          </cell>
          <cell r="AG51">
            <v>12.2</v>
          </cell>
          <cell r="AK51" t="str">
            <v>Газлифт</v>
          </cell>
          <cell r="AL51">
            <v>600</v>
          </cell>
          <cell r="AM51" t="str">
            <v>ГП</v>
          </cell>
          <cell r="AN51">
            <v>1070</v>
          </cell>
          <cell r="AO51" t="str">
            <v>ГП</v>
          </cell>
          <cell r="AP51">
            <v>1480</v>
          </cell>
          <cell r="AQ51" t="str">
            <v>ГК85/1,5</v>
          </cell>
          <cell r="AR51">
            <v>1780</v>
          </cell>
          <cell r="AS51" t="str">
            <v>ЦКсОК/4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1790</v>
          </cell>
          <cell r="BE51">
            <v>1870</v>
          </cell>
          <cell r="BM51">
            <v>73</v>
          </cell>
          <cell r="BN51">
            <v>5.5</v>
          </cell>
          <cell r="BO51">
            <v>18</v>
          </cell>
          <cell r="BP51" t="str">
            <v>Угловик</v>
          </cell>
          <cell r="BQ51" t="str">
            <v>Постоянный</v>
          </cell>
          <cell r="BR51">
            <v>24</v>
          </cell>
          <cell r="BS51">
            <v>0</v>
          </cell>
          <cell r="BT51">
            <v>21</v>
          </cell>
          <cell r="BU51">
            <v>54.6</v>
          </cell>
          <cell r="BV51">
            <v>17</v>
          </cell>
          <cell r="BW51">
            <v>43497</v>
          </cell>
          <cell r="BX51">
            <v>71.599999999999994</v>
          </cell>
          <cell r="BY51">
            <v>82</v>
          </cell>
          <cell r="BZ51">
            <v>6</v>
          </cell>
          <cell r="CC51">
            <v>43</v>
          </cell>
          <cell r="CD51">
            <v>11.703999999999999</v>
          </cell>
          <cell r="CE51">
            <v>14</v>
          </cell>
          <cell r="CF51">
            <v>0</v>
          </cell>
          <cell r="CG51">
            <v>22</v>
          </cell>
          <cell r="CH51">
            <v>32</v>
          </cell>
          <cell r="CI51">
            <v>27</v>
          </cell>
          <cell r="CJ51">
            <v>0</v>
          </cell>
          <cell r="CK51">
            <v>27</v>
          </cell>
          <cell r="CM51">
            <v>15.296000000000001</v>
          </cell>
          <cell r="CN51">
            <v>-14</v>
          </cell>
          <cell r="CO51">
            <v>27</v>
          </cell>
          <cell r="CP51">
            <v>-32</v>
          </cell>
          <cell r="CQ51">
            <v>9.5</v>
          </cell>
          <cell r="CR51">
            <v>22.5</v>
          </cell>
          <cell r="CS51">
            <v>1922.4196855775806</v>
          </cell>
          <cell r="CT51">
            <v>2734.1079972658922</v>
          </cell>
          <cell r="CU51">
            <v>0.59517086686898013</v>
          </cell>
          <cell r="CW51">
            <v>40</v>
          </cell>
        </row>
        <row r="52">
          <cell r="A52" t="str">
            <v>30-2</v>
          </cell>
          <cell r="B52">
            <v>5</v>
          </cell>
          <cell r="C52" t="str">
            <v>Куст скважины - 30</v>
          </cell>
          <cell r="D52">
            <v>35955</v>
          </cell>
          <cell r="E52" t="str">
            <v>Гор.</v>
          </cell>
          <cell r="F52" t="str">
            <v>P1ar_Block II</v>
          </cell>
          <cell r="G52" t="str">
            <v>Действующий</v>
          </cell>
          <cell r="H52">
            <v>-4</v>
          </cell>
          <cell r="I52" t="str">
            <v xml:space="preserve"> </v>
          </cell>
          <cell r="J52" t="str">
            <v xml:space="preserve"> </v>
          </cell>
          <cell r="L52">
            <v>205.9826750215</v>
          </cell>
          <cell r="M52">
            <v>213.8</v>
          </cell>
          <cell r="N52">
            <v>0.98</v>
          </cell>
          <cell r="O52">
            <v>1.66</v>
          </cell>
          <cell r="P52">
            <v>0.98</v>
          </cell>
          <cell r="Q52">
            <v>1.4490000000000001</v>
          </cell>
          <cell r="R52">
            <v>0.83599999999999997</v>
          </cell>
          <cell r="S52">
            <v>0.72</v>
          </cell>
          <cell r="T52">
            <v>37</v>
          </cell>
          <cell r="U52">
            <v>1.17</v>
          </cell>
          <cell r="V52">
            <v>177.8</v>
          </cell>
          <cell r="W52">
            <v>8.0500000000000007</v>
          </cell>
          <cell r="X52">
            <v>1888</v>
          </cell>
          <cell r="Y52">
            <v>2690</v>
          </cell>
          <cell r="Z52">
            <v>2690</v>
          </cell>
          <cell r="AC52" t="str">
            <v>откр ствол</v>
          </cell>
          <cell r="AD52" t="str">
            <v>1888-2690</v>
          </cell>
          <cell r="AF52">
            <v>1888</v>
          </cell>
          <cell r="AG52">
            <v>51.82</v>
          </cell>
          <cell r="AK52" t="str">
            <v>Газлифт</v>
          </cell>
          <cell r="AL52">
            <v>846</v>
          </cell>
          <cell r="AM52" t="str">
            <v>ГП</v>
          </cell>
          <cell r="AN52">
            <v>1194</v>
          </cell>
          <cell r="AO52" t="str">
            <v>ГК82/2</v>
          </cell>
          <cell r="AP52">
            <v>1773</v>
          </cell>
          <cell r="AQ52" t="str">
            <v>ЦКсОК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1784</v>
          </cell>
          <cell r="BE52">
            <v>1893</v>
          </cell>
          <cell r="BF52" t="str">
            <v>Есть</v>
          </cell>
          <cell r="BH52">
            <v>78</v>
          </cell>
          <cell r="BI52">
            <v>42</v>
          </cell>
          <cell r="BJ52">
            <v>3</v>
          </cell>
          <cell r="BM52">
            <v>73</v>
          </cell>
          <cell r="BN52">
            <v>5.5</v>
          </cell>
          <cell r="BO52">
            <v>18</v>
          </cell>
          <cell r="BP52" t="str">
            <v>Угловик</v>
          </cell>
          <cell r="BQ52" t="str">
            <v>Периодический</v>
          </cell>
          <cell r="BR52">
            <v>24</v>
          </cell>
          <cell r="BS52">
            <v>24</v>
          </cell>
          <cell r="BT52">
            <v>21</v>
          </cell>
          <cell r="BU52">
            <v>41.7</v>
          </cell>
          <cell r="BV52">
            <v>20.399999999999999</v>
          </cell>
          <cell r="BW52">
            <v>43497</v>
          </cell>
          <cell r="BX52">
            <v>85</v>
          </cell>
          <cell r="BY52">
            <v>78</v>
          </cell>
          <cell r="BZ52">
            <v>6</v>
          </cell>
          <cell r="CC52">
            <v>42</v>
          </cell>
          <cell r="CD52">
            <v>11.703999999999999</v>
          </cell>
          <cell r="CE52">
            <v>14</v>
          </cell>
          <cell r="CF52">
            <v>0</v>
          </cell>
          <cell r="CG52">
            <v>22</v>
          </cell>
          <cell r="CH52">
            <v>17</v>
          </cell>
          <cell r="CI52">
            <v>28</v>
          </cell>
          <cell r="CJ52">
            <v>0</v>
          </cell>
          <cell r="CK52">
            <v>28</v>
          </cell>
          <cell r="CM52">
            <v>16.295999999999999</v>
          </cell>
          <cell r="CN52">
            <v>-14</v>
          </cell>
          <cell r="CO52">
            <v>28</v>
          </cell>
          <cell r="CP52">
            <v>-17</v>
          </cell>
          <cell r="CQ52">
            <v>5</v>
          </cell>
          <cell r="CR52">
            <v>12</v>
          </cell>
          <cell r="CS52">
            <v>1025.2904989747096</v>
          </cell>
          <cell r="CT52">
            <v>1452.4948735475052</v>
          </cell>
          <cell r="CU52">
            <v>0.42001647123416613</v>
          </cell>
          <cell r="CW52">
            <v>42</v>
          </cell>
        </row>
        <row r="53">
          <cell r="A53" t="str">
            <v>30-1</v>
          </cell>
          <cell r="B53" t="str">
            <v/>
          </cell>
          <cell r="C53" t="str">
            <v>Куст скважины - 30</v>
          </cell>
          <cell r="D53">
            <v>35727</v>
          </cell>
          <cell r="E53" t="str">
            <v>Верт.</v>
          </cell>
          <cell r="F53" t="str">
            <v>P1ar_Block II</v>
          </cell>
          <cell r="G53" t="str">
            <v>В бездействии прошлых лет</v>
          </cell>
          <cell r="H53">
            <v>-4</v>
          </cell>
          <cell r="I53">
            <v>35407</v>
          </cell>
          <cell r="J53" t="str">
            <v>Halli</v>
          </cell>
          <cell r="L53">
            <v>205.9826750215</v>
          </cell>
          <cell r="M53">
            <v>213.8</v>
          </cell>
          <cell r="N53">
            <v>0.98</v>
          </cell>
          <cell r="O53">
            <v>1.66</v>
          </cell>
          <cell r="P53">
            <v>0.98</v>
          </cell>
          <cell r="Q53">
            <v>1.4490000000000001</v>
          </cell>
          <cell r="R53">
            <v>0.83599999999999997</v>
          </cell>
          <cell r="S53">
            <v>0.72</v>
          </cell>
          <cell r="T53">
            <v>37</v>
          </cell>
          <cell r="U53">
            <v>1.17</v>
          </cell>
          <cell r="V53" t="str">
            <v>177,8; 139,7</v>
          </cell>
          <cell r="W53">
            <v>7.72</v>
          </cell>
          <cell r="X53">
            <v>1910</v>
          </cell>
          <cell r="Y53">
            <v>2452</v>
          </cell>
          <cell r="Z53">
            <v>2452</v>
          </cell>
          <cell r="AC53" t="str">
            <v>Закрытый</v>
          </cell>
          <cell r="AD53" t="str">
            <v>1910-2186; 2211-2440</v>
          </cell>
          <cell r="AF53">
            <v>1910</v>
          </cell>
          <cell r="AG53">
            <v>45.5</v>
          </cell>
          <cell r="AK53" t="str">
            <v>УЭЦН</v>
          </cell>
          <cell r="AL53">
            <v>300</v>
          </cell>
          <cell r="AM53" t="str">
            <v>ГП (-)</v>
          </cell>
          <cell r="AN53">
            <v>1560</v>
          </cell>
          <cell r="AO53" t="str">
            <v>извлечен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 t="str">
            <v>-</v>
          </cell>
          <cell r="BB53">
            <v>1600</v>
          </cell>
          <cell r="BC53">
            <v>52</v>
          </cell>
          <cell r="BD53" t="str">
            <v>56-117</v>
          </cell>
          <cell r="BE53">
            <v>1580</v>
          </cell>
          <cell r="BK53">
            <v>1579.93</v>
          </cell>
          <cell r="BL53">
            <v>7.0000000000000007E-2</v>
          </cell>
          <cell r="BM53">
            <v>73</v>
          </cell>
          <cell r="BN53">
            <v>5.5</v>
          </cell>
          <cell r="BO53">
            <v>65</v>
          </cell>
          <cell r="BP53" t="str">
            <v>Угловик</v>
          </cell>
          <cell r="BQ53" t="str">
            <v>Постоянный</v>
          </cell>
          <cell r="BR53">
            <v>24</v>
          </cell>
          <cell r="BS53">
            <v>0</v>
          </cell>
          <cell r="BW53">
            <v>43497</v>
          </cell>
          <cell r="BX53">
            <v>141.19999999999999</v>
          </cell>
          <cell r="CA53">
            <v>1579.93</v>
          </cell>
          <cell r="CC53" t="str">
            <v>-</v>
          </cell>
          <cell r="CD53">
            <v>0</v>
          </cell>
          <cell r="CE53">
            <v>0</v>
          </cell>
          <cell r="CF53">
            <v>0</v>
          </cell>
          <cell r="CG53">
            <v>22</v>
          </cell>
          <cell r="CH53">
            <v>0</v>
          </cell>
          <cell r="CI53">
            <v>29</v>
          </cell>
          <cell r="CJ53">
            <v>0</v>
          </cell>
          <cell r="CK53">
            <v>29</v>
          </cell>
          <cell r="CM53">
            <v>29</v>
          </cell>
          <cell r="CN53">
            <v>0</v>
          </cell>
          <cell r="CO53">
            <v>29</v>
          </cell>
          <cell r="CP53">
            <v>0</v>
          </cell>
          <cell r="CR53">
            <v>0</v>
          </cell>
          <cell r="CS53">
            <v>0</v>
          </cell>
          <cell r="CT53">
            <v>0</v>
          </cell>
          <cell r="CU53" t="e">
            <v>#VALUE!</v>
          </cell>
          <cell r="CW53">
            <v>60</v>
          </cell>
        </row>
        <row r="54">
          <cell r="A54" t="str">
            <v>35-1</v>
          </cell>
          <cell r="B54">
            <v>6</v>
          </cell>
          <cell r="C54" t="str">
            <v>К - 61</v>
          </cell>
          <cell r="D54">
            <v>37412</v>
          </cell>
          <cell r="E54" t="str">
            <v>Гор.</v>
          </cell>
          <cell r="F54" t="str">
            <v>P1ar_Block III</v>
          </cell>
          <cell r="G54" t="str">
            <v>Действующий</v>
          </cell>
          <cell r="H54">
            <v>-4</v>
          </cell>
          <cell r="I54" t="str">
            <v xml:space="preserve"> </v>
          </cell>
          <cell r="J54" t="str">
            <v xml:space="preserve"> </v>
          </cell>
          <cell r="L54">
            <v>205.9826750215</v>
          </cell>
          <cell r="M54">
            <v>213.8</v>
          </cell>
          <cell r="N54">
            <v>0.98</v>
          </cell>
          <cell r="O54">
            <v>1.66</v>
          </cell>
          <cell r="P54">
            <v>0.98</v>
          </cell>
          <cell r="Q54">
            <v>1.4490000000000001</v>
          </cell>
          <cell r="R54">
            <v>0.83599999999999997</v>
          </cell>
          <cell r="S54">
            <v>0.72</v>
          </cell>
          <cell r="T54">
            <v>37</v>
          </cell>
          <cell r="U54">
            <v>1.17</v>
          </cell>
          <cell r="V54">
            <v>139.69999999999999</v>
          </cell>
          <cell r="W54">
            <v>7.72</v>
          </cell>
          <cell r="X54">
            <v>1888</v>
          </cell>
          <cell r="Y54">
            <v>2549</v>
          </cell>
          <cell r="Z54">
            <v>2549</v>
          </cell>
          <cell r="AC54" t="str">
            <v>откр ствол</v>
          </cell>
          <cell r="AD54" t="str">
            <v xml:space="preserve">1888-2549 </v>
          </cell>
          <cell r="AF54">
            <v>1888</v>
          </cell>
          <cell r="AG54">
            <v>16.8</v>
          </cell>
          <cell r="AK54" t="str">
            <v>Газлифт</v>
          </cell>
          <cell r="AL54">
            <v>558</v>
          </cell>
          <cell r="AM54" t="str">
            <v>ГК82/2</v>
          </cell>
          <cell r="AN54">
            <v>956</v>
          </cell>
          <cell r="AO54" t="str">
            <v>ГК83/2,5</v>
          </cell>
          <cell r="AP54">
            <v>1281</v>
          </cell>
          <cell r="AQ54" t="str">
            <v>ГК75/3</v>
          </cell>
          <cell r="AR54">
            <v>1524</v>
          </cell>
          <cell r="AS54" t="str">
            <v>ГК70/4</v>
          </cell>
          <cell r="AT54">
            <v>1760</v>
          </cell>
          <cell r="AU54" t="str">
            <v>ЦКсОК</v>
          </cell>
          <cell r="AV54">
            <v>0</v>
          </cell>
          <cell r="AW54">
            <v>0</v>
          </cell>
          <cell r="AX54">
            <v>1770</v>
          </cell>
          <cell r="BE54">
            <v>2030</v>
          </cell>
          <cell r="BF54" t="str">
            <v>Есть</v>
          </cell>
          <cell r="BH54">
            <v>79</v>
          </cell>
          <cell r="BI54">
            <v>51</v>
          </cell>
          <cell r="BJ54">
            <v>9.6</v>
          </cell>
          <cell r="BM54">
            <v>73</v>
          </cell>
          <cell r="BN54">
            <v>5.5</v>
          </cell>
          <cell r="BO54">
            <v>18</v>
          </cell>
          <cell r="BP54" t="str">
            <v>Угловик</v>
          </cell>
          <cell r="BQ54" t="str">
            <v>Постоянный</v>
          </cell>
          <cell r="BR54">
            <v>24</v>
          </cell>
          <cell r="BS54">
            <v>0</v>
          </cell>
          <cell r="BT54">
            <v>31</v>
          </cell>
          <cell r="BU54">
            <v>58</v>
          </cell>
          <cell r="BV54">
            <v>30</v>
          </cell>
          <cell r="BW54">
            <v>43497</v>
          </cell>
          <cell r="BX54">
            <v>112</v>
          </cell>
          <cell r="BY54">
            <v>88</v>
          </cell>
          <cell r="BZ54">
            <v>6</v>
          </cell>
          <cell r="CC54">
            <v>57</v>
          </cell>
          <cell r="CD54">
            <v>17.556000000000001</v>
          </cell>
          <cell r="CE54">
            <v>21</v>
          </cell>
          <cell r="CF54">
            <v>0</v>
          </cell>
          <cell r="CG54">
            <v>48</v>
          </cell>
          <cell r="CH54">
            <v>28</v>
          </cell>
          <cell r="CI54">
            <v>30</v>
          </cell>
          <cell r="CJ54">
            <v>0</v>
          </cell>
          <cell r="CK54">
            <v>30</v>
          </cell>
          <cell r="CM54">
            <v>12.443999999999999</v>
          </cell>
          <cell r="CN54">
            <v>-21</v>
          </cell>
          <cell r="CO54">
            <v>30</v>
          </cell>
          <cell r="CP54">
            <v>-28</v>
          </cell>
          <cell r="CQ54">
            <v>10</v>
          </cell>
          <cell r="CR54">
            <v>18</v>
          </cell>
          <cell r="CS54">
            <v>1025.2904989747094</v>
          </cell>
          <cell r="CT54">
            <v>1594.8963317384369</v>
          </cell>
          <cell r="CU54">
            <v>0.48841716658975531</v>
          </cell>
          <cell r="CW54">
            <v>53</v>
          </cell>
        </row>
        <row r="55">
          <cell r="A55" t="str">
            <v>40-1</v>
          </cell>
          <cell r="B55">
            <v>2</v>
          </cell>
          <cell r="C55" t="str">
            <v>Без куста</v>
          </cell>
          <cell r="D55">
            <v>36730</v>
          </cell>
          <cell r="E55" t="str">
            <v>Гор.</v>
          </cell>
          <cell r="F55" t="str">
            <v>P1ar_Block III</v>
          </cell>
          <cell r="G55" t="str">
            <v>Действующий</v>
          </cell>
          <cell r="H55">
            <v>-4</v>
          </cell>
          <cell r="L55">
            <v>205.9826750215</v>
          </cell>
          <cell r="M55">
            <v>213.8</v>
          </cell>
          <cell r="N55">
            <v>0.98</v>
          </cell>
          <cell r="O55">
            <v>1.66</v>
          </cell>
          <cell r="P55">
            <v>0.98589637300675348</v>
          </cell>
          <cell r="Q55">
            <v>1.4490000000000001</v>
          </cell>
          <cell r="R55">
            <v>0.83599999999999997</v>
          </cell>
          <cell r="S55">
            <v>0.72</v>
          </cell>
          <cell r="T55">
            <v>37</v>
          </cell>
          <cell r="U55">
            <v>1.17</v>
          </cell>
          <cell r="V55">
            <v>139.69999999999999</v>
          </cell>
          <cell r="W55">
            <v>7.72</v>
          </cell>
          <cell r="X55">
            <v>2093</v>
          </cell>
          <cell r="Y55">
            <v>2680</v>
          </cell>
          <cell r="Z55">
            <v>2680</v>
          </cell>
          <cell r="AC55" t="str">
            <v>откр ствол</v>
          </cell>
          <cell r="AD55" t="str">
            <v>2093-2680</v>
          </cell>
          <cell r="AF55">
            <v>2093</v>
          </cell>
          <cell r="AG55">
            <v>3</v>
          </cell>
          <cell r="AK55" t="str">
            <v>Газлифт</v>
          </cell>
          <cell r="AL55">
            <v>530</v>
          </cell>
          <cell r="AM55" t="str">
            <v>ГК78/3</v>
          </cell>
          <cell r="AN55">
            <v>930</v>
          </cell>
          <cell r="AO55" t="str">
            <v>ГК80/3</v>
          </cell>
          <cell r="AP55">
            <v>1240</v>
          </cell>
          <cell r="AQ55" t="str">
            <v>ГК81/3</v>
          </cell>
          <cell r="AR55">
            <v>1495</v>
          </cell>
          <cell r="AS55" t="str">
            <v>ГК78/3</v>
          </cell>
          <cell r="AT55">
            <v>1700</v>
          </cell>
          <cell r="AU55" t="str">
            <v>ЦКсОК</v>
          </cell>
          <cell r="AV55">
            <v>0</v>
          </cell>
          <cell r="AW55">
            <v>0</v>
          </cell>
          <cell r="AX55">
            <v>1760</v>
          </cell>
          <cell r="BE55">
            <v>2100</v>
          </cell>
          <cell r="BM55">
            <v>73</v>
          </cell>
          <cell r="BN55">
            <v>5.5</v>
          </cell>
          <cell r="BO55">
            <v>18</v>
          </cell>
          <cell r="BP55" t="str">
            <v>Угловик</v>
          </cell>
          <cell r="BQ55" t="str">
            <v>Постоянный</v>
          </cell>
          <cell r="BR55">
            <v>24</v>
          </cell>
          <cell r="BS55">
            <v>0</v>
          </cell>
          <cell r="BT55">
            <v>23</v>
          </cell>
          <cell r="BU55">
            <v>50</v>
          </cell>
          <cell r="BV55">
            <v>22</v>
          </cell>
          <cell r="BW55">
            <v>43497</v>
          </cell>
          <cell r="BX55">
            <v>129</v>
          </cell>
          <cell r="BY55">
            <v>80</v>
          </cell>
          <cell r="BZ55">
            <v>6</v>
          </cell>
          <cell r="CC55">
            <v>60</v>
          </cell>
          <cell r="CD55">
            <v>10.462188879999999</v>
          </cell>
          <cell r="CE55">
            <v>12.7</v>
          </cell>
          <cell r="CF55">
            <v>1.46</v>
          </cell>
          <cell r="CG55">
            <v>49</v>
          </cell>
          <cell r="CH55">
            <v>20</v>
          </cell>
          <cell r="CI55">
            <v>31</v>
          </cell>
          <cell r="CJ55">
            <v>0</v>
          </cell>
          <cell r="CK55">
            <v>31</v>
          </cell>
          <cell r="CM55">
            <v>20.537811120000001</v>
          </cell>
          <cell r="CN55">
            <v>-12.7</v>
          </cell>
          <cell r="CO55">
            <v>29.54</v>
          </cell>
          <cell r="CP55">
            <v>-20</v>
          </cell>
          <cell r="CQ55">
            <v>7</v>
          </cell>
          <cell r="CR55">
            <v>13</v>
          </cell>
          <cell r="CS55">
            <v>1242.5698053350382</v>
          </cell>
          <cell r="CT55">
            <v>1911.6458543615972</v>
          </cell>
          <cell r="CU55">
            <v>0.24145910095799558</v>
          </cell>
          <cell r="CW55">
            <v>55</v>
          </cell>
        </row>
        <row r="56">
          <cell r="A56" t="str">
            <v>41р</v>
          </cell>
          <cell r="B56">
            <v>1</v>
          </cell>
          <cell r="C56" t="str">
            <v>Без куста</v>
          </cell>
          <cell r="D56">
            <v>37493</v>
          </cell>
          <cell r="E56" t="str">
            <v>Верт.</v>
          </cell>
          <cell r="F56" t="str">
            <v>P1ar_Block III</v>
          </cell>
          <cell r="G56" t="str">
            <v>Действующий</v>
          </cell>
          <cell r="H56">
            <v>-4</v>
          </cell>
          <cell r="I56">
            <v>41399</v>
          </cell>
          <cell r="J56" t="str">
            <v>ЕВС</v>
          </cell>
          <cell r="K56" t="str">
            <v>15,5т</v>
          </cell>
          <cell r="L56">
            <v>205.9826750215</v>
          </cell>
          <cell r="M56">
            <v>213.8</v>
          </cell>
          <cell r="N56">
            <v>0.98</v>
          </cell>
          <cell r="O56">
            <v>1.66</v>
          </cell>
          <cell r="P56">
            <v>1.0280066730701178</v>
          </cell>
          <cell r="Q56">
            <v>1.4490000000000001</v>
          </cell>
          <cell r="R56">
            <v>0.83599999999999997</v>
          </cell>
          <cell r="S56">
            <v>0.72</v>
          </cell>
          <cell r="T56">
            <v>37</v>
          </cell>
          <cell r="U56">
            <v>1.17</v>
          </cell>
          <cell r="V56">
            <v>139.69999999999999</v>
          </cell>
          <cell r="W56">
            <v>7.72</v>
          </cell>
          <cell r="X56">
            <v>1951</v>
          </cell>
          <cell r="Y56">
            <v>1945</v>
          </cell>
          <cell r="Z56">
            <v>1945</v>
          </cell>
          <cell r="AC56" t="str">
            <v>закрытый</v>
          </cell>
          <cell r="AD56" t="str">
            <v>1863-1897; 1914-1943</v>
          </cell>
          <cell r="AF56">
            <v>1863</v>
          </cell>
          <cell r="AG56">
            <v>3</v>
          </cell>
          <cell r="AK56" t="str">
            <v>Газлифт</v>
          </cell>
          <cell r="AL56">
            <v>640</v>
          </cell>
          <cell r="AM56" t="str">
            <v>ГП</v>
          </cell>
          <cell r="AN56">
            <v>1150</v>
          </cell>
          <cell r="AO56" t="str">
            <v>ГП</v>
          </cell>
          <cell r="AP56">
            <v>1500</v>
          </cell>
          <cell r="AQ56" t="str">
            <v>ГК98/2</v>
          </cell>
          <cell r="AR56">
            <v>1785</v>
          </cell>
          <cell r="AS56" t="str">
            <v>ЦКсОК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 t="str">
            <v>-</v>
          </cell>
          <cell r="BE56">
            <v>1850</v>
          </cell>
          <cell r="BM56">
            <v>73</v>
          </cell>
          <cell r="BN56">
            <v>5.5</v>
          </cell>
          <cell r="BO56">
            <v>18</v>
          </cell>
          <cell r="BP56" t="str">
            <v>Угловик</v>
          </cell>
          <cell r="BQ56" t="str">
            <v>Постоянный</v>
          </cell>
          <cell r="BR56">
            <v>24</v>
          </cell>
          <cell r="BS56">
            <v>0</v>
          </cell>
          <cell r="BT56">
            <v>37</v>
          </cell>
          <cell r="BU56">
            <v>58</v>
          </cell>
          <cell r="BV56">
            <v>36</v>
          </cell>
          <cell r="BW56">
            <v>43497</v>
          </cell>
          <cell r="BX56">
            <v>130</v>
          </cell>
          <cell r="BY56">
            <v>88</v>
          </cell>
          <cell r="BZ56">
            <v>6</v>
          </cell>
          <cell r="CC56">
            <v>61</v>
          </cell>
          <cell r="CD56">
            <v>9.1846303999999996</v>
          </cell>
          <cell r="CE56">
            <v>12.4</v>
          </cell>
          <cell r="CF56">
            <v>11.4</v>
          </cell>
          <cell r="CG56">
            <v>50</v>
          </cell>
          <cell r="CH56">
            <v>20</v>
          </cell>
          <cell r="CI56">
            <v>32</v>
          </cell>
          <cell r="CJ56">
            <v>0</v>
          </cell>
          <cell r="CK56">
            <v>32</v>
          </cell>
          <cell r="CM56">
            <v>22.8153696</v>
          </cell>
          <cell r="CN56">
            <v>-12.4</v>
          </cell>
          <cell r="CO56">
            <v>20.6</v>
          </cell>
          <cell r="CP56">
            <v>-20</v>
          </cell>
          <cell r="CQ56">
            <v>11</v>
          </cell>
          <cell r="CR56">
            <v>9</v>
          </cell>
          <cell r="CS56">
            <v>979.89789551030822</v>
          </cell>
          <cell r="CT56">
            <v>2177.5508789117962</v>
          </cell>
          <cell r="CU56">
            <v>0.23519112926758101</v>
          </cell>
          <cell r="CW56">
            <v>55</v>
          </cell>
        </row>
        <row r="57">
          <cell r="A57" t="str">
            <v>41-1</v>
          </cell>
          <cell r="B57">
            <v>0</v>
          </cell>
          <cell r="C57" t="str">
            <v>Без куста</v>
          </cell>
          <cell r="D57">
            <v>37072</v>
          </cell>
          <cell r="E57" t="str">
            <v>Гор.</v>
          </cell>
          <cell r="F57" t="str">
            <v>P1ar_Block III</v>
          </cell>
          <cell r="G57" t="str">
            <v>Действующий</v>
          </cell>
          <cell r="H57">
            <v>-4</v>
          </cell>
          <cell r="L57">
            <v>205.9826750215</v>
          </cell>
          <cell r="M57">
            <v>213.8</v>
          </cell>
          <cell r="N57">
            <v>0.98</v>
          </cell>
          <cell r="O57">
            <v>1.66</v>
          </cell>
          <cell r="P57">
            <v>0.98</v>
          </cell>
          <cell r="Q57">
            <v>1.4490000000000001</v>
          </cell>
          <cell r="R57">
            <v>0.83599999999999997</v>
          </cell>
          <cell r="S57">
            <v>0.72</v>
          </cell>
          <cell r="T57">
            <v>37</v>
          </cell>
          <cell r="U57">
            <v>1.17</v>
          </cell>
          <cell r="V57">
            <v>139.69999999999999</v>
          </cell>
          <cell r="W57">
            <v>7.72</v>
          </cell>
          <cell r="X57">
            <v>1820</v>
          </cell>
          <cell r="Y57">
            <v>2400</v>
          </cell>
          <cell r="Z57">
            <v>2400</v>
          </cell>
          <cell r="AC57" t="str">
            <v>откр ствол</v>
          </cell>
          <cell r="AD57" t="str">
            <v>1820-2400</v>
          </cell>
          <cell r="AF57">
            <v>1820</v>
          </cell>
          <cell r="AG57">
            <v>54</v>
          </cell>
          <cell r="AK57" t="str">
            <v>Газлифт</v>
          </cell>
          <cell r="AL57">
            <v>490</v>
          </cell>
          <cell r="AM57" t="str">
            <v>ГП</v>
          </cell>
          <cell r="AN57">
            <v>890</v>
          </cell>
          <cell r="AO57" t="str">
            <v>ГП</v>
          </cell>
          <cell r="AP57">
            <v>1220</v>
          </cell>
          <cell r="AQ57" t="str">
            <v>ГК85/2</v>
          </cell>
          <cell r="AR57">
            <v>1475</v>
          </cell>
          <cell r="AS57" t="str">
            <v>ГК83/3</v>
          </cell>
          <cell r="AT57">
            <v>1675</v>
          </cell>
          <cell r="AU57" t="str">
            <v>ЦКсОК</v>
          </cell>
          <cell r="AV57">
            <v>0</v>
          </cell>
          <cell r="AW57">
            <v>0</v>
          </cell>
          <cell r="AX57">
            <v>1775</v>
          </cell>
          <cell r="BE57">
            <v>1990</v>
          </cell>
          <cell r="BM57">
            <v>73</v>
          </cell>
          <cell r="BN57">
            <v>5.5</v>
          </cell>
          <cell r="BO57">
            <v>18</v>
          </cell>
          <cell r="BP57" t="str">
            <v>Угловик</v>
          </cell>
          <cell r="BQ57" t="str">
            <v>Периодический</v>
          </cell>
          <cell r="BR57">
            <v>24</v>
          </cell>
          <cell r="BS57">
            <v>24</v>
          </cell>
          <cell r="BT57">
            <v>22</v>
          </cell>
          <cell r="BU57">
            <v>44</v>
          </cell>
          <cell r="BV57">
            <v>21</v>
          </cell>
          <cell r="BW57">
            <v>43497</v>
          </cell>
          <cell r="BX57">
            <v>100</v>
          </cell>
          <cell r="BY57">
            <v>86</v>
          </cell>
          <cell r="BZ57">
            <v>6</v>
          </cell>
          <cell r="CC57">
            <v>53</v>
          </cell>
          <cell r="CD57">
            <v>11.536799999999999</v>
          </cell>
          <cell r="CE57">
            <v>13.8</v>
          </cell>
          <cell r="CF57">
            <v>0</v>
          </cell>
          <cell r="CG57">
            <v>51</v>
          </cell>
          <cell r="CH57">
            <v>19.45</v>
          </cell>
          <cell r="CI57">
            <v>33</v>
          </cell>
          <cell r="CJ57">
            <v>0</v>
          </cell>
          <cell r="CK57">
            <v>33</v>
          </cell>
          <cell r="CM57">
            <v>21.463200000000001</v>
          </cell>
          <cell r="CN57">
            <v>-13.8</v>
          </cell>
          <cell r="CO57">
            <v>33</v>
          </cell>
          <cell r="CP57">
            <v>-19.45</v>
          </cell>
          <cell r="CQ57">
            <v>5</v>
          </cell>
          <cell r="CR57">
            <v>14.45</v>
          </cell>
          <cell r="CS57">
            <v>1252.5136953054573</v>
          </cell>
          <cell r="CT57">
            <v>1685.9094376256849</v>
          </cell>
          <cell r="CU57">
            <v>0.37114511116423621</v>
          </cell>
          <cell r="CW57">
            <v>50</v>
          </cell>
        </row>
        <row r="58">
          <cell r="A58" t="str">
            <v>43р</v>
          </cell>
          <cell r="B58">
            <v>2</v>
          </cell>
          <cell r="C58" t="str">
            <v>Без куста</v>
          </cell>
          <cell r="D58">
            <v>34957</v>
          </cell>
          <cell r="E58" t="str">
            <v>Гор.</v>
          </cell>
          <cell r="F58" t="str">
            <v>P1ar_Block III</v>
          </cell>
          <cell r="G58" t="str">
            <v>Действующий</v>
          </cell>
          <cell r="H58">
            <v>-4</v>
          </cell>
          <cell r="I58">
            <v>35251</v>
          </cell>
          <cell r="J58" t="str">
            <v>ФилОрАм</v>
          </cell>
          <cell r="L58">
            <v>205.9826750215</v>
          </cell>
          <cell r="M58">
            <v>213.8</v>
          </cell>
          <cell r="N58">
            <v>0.98</v>
          </cell>
          <cell r="O58">
            <v>1.66</v>
          </cell>
          <cell r="P58">
            <v>0.98040161029819439</v>
          </cell>
          <cell r="Q58">
            <v>1.4490000000000001</v>
          </cell>
          <cell r="R58">
            <v>0.83599999999999997</v>
          </cell>
          <cell r="S58">
            <v>0.72</v>
          </cell>
          <cell r="T58">
            <v>37</v>
          </cell>
          <cell r="U58">
            <v>1.17</v>
          </cell>
          <cell r="V58">
            <v>139.69999999999999</v>
          </cell>
          <cell r="W58">
            <v>7.72</v>
          </cell>
          <cell r="X58">
            <v>2362</v>
          </cell>
          <cell r="Y58">
            <v>2637</v>
          </cell>
          <cell r="Z58">
            <v>2637</v>
          </cell>
          <cell r="AC58" t="str">
            <v>откр ствол</v>
          </cell>
          <cell r="AD58" t="str">
            <v>1897-2637</v>
          </cell>
          <cell r="AE58">
            <v>25</v>
          </cell>
          <cell r="AF58">
            <v>1887</v>
          </cell>
          <cell r="AG58">
            <v>7.0000000000000007E-2</v>
          </cell>
          <cell r="AH58" t="str">
            <v>1665-1887</v>
          </cell>
          <cell r="AI58">
            <v>102</v>
          </cell>
          <cell r="AJ58">
            <v>6.5</v>
          </cell>
          <cell r="AK58" t="str">
            <v>Газлифт</v>
          </cell>
          <cell r="AL58">
            <v>600</v>
          </cell>
          <cell r="AM58" t="str">
            <v xml:space="preserve">ГК80/0,125 </v>
          </cell>
          <cell r="AN58">
            <v>1200</v>
          </cell>
          <cell r="AO58" t="str">
            <v>ГК75/0,156</v>
          </cell>
          <cell r="AP58">
            <v>1621</v>
          </cell>
          <cell r="AQ58" t="str">
            <v>ЦКсОК/0,313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1631</v>
          </cell>
          <cell r="BE58">
            <v>1647</v>
          </cell>
          <cell r="BM58">
            <v>73</v>
          </cell>
          <cell r="BN58">
            <v>5.5</v>
          </cell>
          <cell r="BO58">
            <v>18</v>
          </cell>
          <cell r="BP58" t="str">
            <v>Угловик</v>
          </cell>
          <cell r="BQ58" t="str">
            <v>Периодический</v>
          </cell>
          <cell r="BR58">
            <v>24</v>
          </cell>
          <cell r="BS58">
            <v>24</v>
          </cell>
          <cell r="BT58">
            <v>26</v>
          </cell>
          <cell r="BU58">
            <v>60</v>
          </cell>
          <cell r="BV58">
            <v>25</v>
          </cell>
          <cell r="BW58">
            <v>43497</v>
          </cell>
          <cell r="BX58">
            <v>96.1</v>
          </cell>
          <cell r="BY58">
            <v>88</v>
          </cell>
          <cell r="BZ58">
            <v>6</v>
          </cell>
          <cell r="CC58">
            <v>62</v>
          </cell>
          <cell r="CD58">
            <v>11.942845199999999</v>
          </cell>
          <cell r="CE58">
            <v>14.3</v>
          </cell>
          <cell r="CF58">
            <v>0.1</v>
          </cell>
          <cell r="CG58">
            <v>52</v>
          </cell>
          <cell r="CH58">
            <v>15</v>
          </cell>
          <cell r="CI58">
            <v>34</v>
          </cell>
          <cell r="CJ58">
            <v>0</v>
          </cell>
          <cell r="CK58">
            <v>34</v>
          </cell>
          <cell r="CM58">
            <v>22.057154799999999</v>
          </cell>
          <cell r="CN58">
            <v>-14.3</v>
          </cell>
          <cell r="CO58">
            <v>33.9</v>
          </cell>
          <cell r="CP58">
            <v>-15</v>
          </cell>
          <cell r="CQ58">
            <v>5.5</v>
          </cell>
          <cell r="CR58">
            <v>9.5</v>
          </cell>
          <cell r="CS58">
            <v>795.45534090988644</v>
          </cell>
          <cell r="CT58">
            <v>1255.9821172261366</v>
          </cell>
          <cell r="CU58">
            <v>0.49787234042553208</v>
          </cell>
          <cell r="CW58">
            <v>60</v>
          </cell>
        </row>
        <row r="59">
          <cell r="A59" t="str">
            <v>44р</v>
          </cell>
          <cell r="B59">
            <v>1</v>
          </cell>
          <cell r="C59" t="str">
            <v>Без куста</v>
          </cell>
          <cell r="D59">
            <v>34886</v>
          </cell>
          <cell r="E59" t="str">
            <v>Гор.</v>
          </cell>
          <cell r="F59" t="str">
            <v>P1ar_Block II</v>
          </cell>
          <cell r="G59" t="str">
            <v>Действующий</v>
          </cell>
          <cell r="H59">
            <v>-4</v>
          </cell>
          <cell r="I59" t="str">
            <v xml:space="preserve"> </v>
          </cell>
          <cell r="J59" t="str">
            <v xml:space="preserve"> </v>
          </cell>
          <cell r="L59">
            <v>205.9826750215</v>
          </cell>
          <cell r="M59">
            <v>213.8</v>
          </cell>
          <cell r="N59">
            <v>0.98</v>
          </cell>
          <cell r="O59">
            <v>1.66</v>
          </cell>
          <cell r="P59">
            <v>1.0056650569102072</v>
          </cell>
          <cell r="Q59">
            <v>1.4490000000000001</v>
          </cell>
          <cell r="R59">
            <v>0.83599999999999997</v>
          </cell>
          <cell r="S59">
            <v>0.72</v>
          </cell>
          <cell r="T59">
            <v>37</v>
          </cell>
          <cell r="U59">
            <v>1.17</v>
          </cell>
          <cell r="V59">
            <v>139.69999999999999</v>
          </cell>
          <cell r="W59">
            <v>7.72</v>
          </cell>
          <cell r="X59">
            <v>2006</v>
          </cell>
          <cell r="Y59" t="str">
            <v>1 ств 2275
2 ств 2600</v>
          </cell>
          <cell r="Z59" t="str">
            <v>1ств 2275
2ств 2600</v>
          </cell>
          <cell r="AC59" t="str">
            <v>откр ствол</v>
          </cell>
          <cell r="AD59" t="str">
            <v>1ый ств 2006-2275;
2ой ств 2000-2600</v>
          </cell>
          <cell r="AE59">
            <v>30</v>
          </cell>
          <cell r="AF59">
            <v>2006</v>
          </cell>
          <cell r="AG59">
            <v>0.13</v>
          </cell>
          <cell r="AK59" t="str">
            <v>Газлифт</v>
          </cell>
          <cell r="AL59">
            <v>600</v>
          </cell>
          <cell r="AM59" t="str">
            <v>ГП</v>
          </cell>
          <cell r="AN59">
            <v>1200</v>
          </cell>
          <cell r="AO59" t="str">
            <v>ГК85/1,5</v>
          </cell>
          <cell r="AP59">
            <v>1752</v>
          </cell>
          <cell r="AQ59" t="str">
            <v>ЦКсОК/4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1762</v>
          </cell>
          <cell r="BE59">
            <v>2000</v>
          </cell>
          <cell r="BM59">
            <v>73</v>
          </cell>
          <cell r="BN59">
            <v>5.5</v>
          </cell>
          <cell r="BO59">
            <v>18</v>
          </cell>
          <cell r="BP59" t="str">
            <v>Угловик</v>
          </cell>
          <cell r="BQ59" t="str">
            <v>Постоянный</v>
          </cell>
          <cell r="BR59">
            <v>24</v>
          </cell>
          <cell r="BS59">
            <v>0</v>
          </cell>
          <cell r="BT59">
            <v>27</v>
          </cell>
          <cell r="BU59">
            <v>45</v>
          </cell>
          <cell r="BV59">
            <v>25</v>
          </cell>
          <cell r="BW59">
            <v>43497</v>
          </cell>
          <cell r="BX59">
            <v>112</v>
          </cell>
          <cell r="BY59">
            <v>80</v>
          </cell>
          <cell r="BZ59">
            <v>6</v>
          </cell>
          <cell r="CC59">
            <v>58</v>
          </cell>
          <cell r="CD59">
            <v>9.7597691399999995</v>
          </cell>
          <cell r="CE59">
            <v>12.45</v>
          </cell>
          <cell r="CF59">
            <v>6.23</v>
          </cell>
          <cell r="CG59">
            <v>22</v>
          </cell>
          <cell r="CH59">
            <v>9</v>
          </cell>
          <cell r="CI59">
            <v>35</v>
          </cell>
          <cell r="CJ59" t="e">
            <v>#VALUE!</v>
          </cell>
          <cell r="CK59">
            <v>35</v>
          </cell>
          <cell r="CM59">
            <v>25.24023086</v>
          </cell>
          <cell r="CN59" t="str">
            <v>-</v>
          </cell>
          <cell r="CO59">
            <v>28.77</v>
          </cell>
          <cell r="CP59">
            <v>-9</v>
          </cell>
          <cell r="CQ59">
            <v>3.3</v>
          </cell>
          <cell r="CR59">
            <v>5.7</v>
          </cell>
          <cell r="CS59">
            <v>584.03020791124982</v>
          </cell>
          <cell r="CT59">
            <v>922.15295985986825</v>
          </cell>
          <cell r="CU59">
            <v>0.29343434343434349</v>
          </cell>
          <cell r="CW59">
            <v>55</v>
          </cell>
        </row>
        <row r="60">
          <cell r="A60" t="str">
            <v>45р</v>
          </cell>
          <cell r="B60">
            <v>0</v>
          </cell>
          <cell r="C60" t="str">
            <v>Без куста</v>
          </cell>
          <cell r="D60">
            <v>34964</v>
          </cell>
          <cell r="E60" t="str">
            <v>Верт.</v>
          </cell>
          <cell r="F60" t="str">
            <v>P1ar_Block II</v>
          </cell>
          <cell r="G60" t="str">
            <v>Действующий</v>
          </cell>
          <cell r="H60">
            <v>-4</v>
          </cell>
          <cell r="I60">
            <v>41476</v>
          </cell>
          <cell r="J60" t="str">
            <v>ЕВС</v>
          </cell>
          <cell r="K60" t="str">
            <v>45,5т</v>
          </cell>
          <cell r="L60">
            <v>205.9826750215</v>
          </cell>
          <cell r="M60">
            <v>213.8</v>
          </cell>
          <cell r="N60">
            <v>0.98</v>
          </cell>
          <cell r="O60">
            <v>1.66</v>
          </cell>
          <cell r="P60">
            <v>0.98120581919949812</v>
          </cell>
          <cell r="Q60">
            <v>1.4490000000000001</v>
          </cell>
          <cell r="R60">
            <v>0.83599999999999997</v>
          </cell>
          <cell r="S60">
            <v>0.72</v>
          </cell>
          <cell r="T60">
            <v>37</v>
          </cell>
          <cell r="U60">
            <v>1.17</v>
          </cell>
          <cell r="V60">
            <v>177.8</v>
          </cell>
          <cell r="W60">
            <v>9.19</v>
          </cell>
          <cell r="X60">
            <v>1998</v>
          </cell>
          <cell r="Y60">
            <v>1951</v>
          </cell>
          <cell r="Z60">
            <v>1938</v>
          </cell>
          <cell r="AC60" t="str">
            <v>закрытый</v>
          </cell>
          <cell r="AD60" t="str">
            <v>1845-1872; 1883-1911; 1929-1944</v>
          </cell>
          <cell r="AF60">
            <v>1883</v>
          </cell>
          <cell r="AG60">
            <v>0.32</v>
          </cell>
          <cell r="AK60" t="str">
            <v>Газлифт</v>
          </cell>
          <cell r="AL60">
            <v>600</v>
          </cell>
          <cell r="AM60" t="str">
            <v>ГП</v>
          </cell>
          <cell r="AN60">
            <v>1070</v>
          </cell>
          <cell r="AO60" t="str">
            <v>ГП</v>
          </cell>
          <cell r="AP60">
            <v>1450</v>
          </cell>
          <cell r="AQ60" t="str">
            <v>ГК82/3</v>
          </cell>
          <cell r="AR60">
            <v>1770</v>
          </cell>
          <cell r="AS60" t="str">
            <v>ЦКсОК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1780</v>
          </cell>
          <cell r="BE60">
            <v>1845</v>
          </cell>
          <cell r="BM60">
            <v>73</v>
          </cell>
          <cell r="BN60">
            <v>5.5</v>
          </cell>
          <cell r="BO60">
            <v>18</v>
          </cell>
          <cell r="BP60" t="str">
            <v>Угловик</v>
          </cell>
          <cell r="BQ60" t="str">
            <v>Периодический</v>
          </cell>
          <cell r="BR60">
            <v>24</v>
          </cell>
          <cell r="BS60">
            <v>24</v>
          </cell>
          <cell r="BT60">
            <v>25</v>
          </cell>
          <cell r="BU60">
            <v>50.3</v>
          </cell>
          <cell r="BV60">
            <v>23</v>
          </cell>
          <cell r="BW60">
            <v>43497</v>
          </cell>
          <cell r="BX60">
            <v>94.8</v>
          </cell>
          <cell r="BY60">
            <v>80</v>
          </cell>
          <cell r="BZ60">
            <v>6</v>
          </cell>
          <cell r="CC60">
            <v>60</v>
          </cell>
          <cell r="CD60">
            <v>5.8344439999999995</v>
          </cell>
          <cell r="CE60">
            <v>7</v>
          </cell>
          <cell r="CF60">
            <v>0.3</v>
          </cell>
          <cell r="CG60">
            <v>22</v>
          </cell>
          <cell r="CH60">
            <v>18.600000000000001</v>
          </cell>
          <cell r="CI60">
            <v>36</v>
          </cell>
          <cell r="CJ60">
            <v>13</v>
          </cell>
          <cell r="CK60">
            <v>36</v>
          </cell>
          <cell r="CM60">
            <v>30.165556000000002</v>
          </cell>
          <cell r="CN60">
            <v>6</v>
          </cell>
          <cell r="CO60">
            <v>35.700000000000003</v>
          </cell>
          <cell r="CP60">
            <v>-18.600000000000001</v>
          </cell>
          <cell r="CQ60">
            <v>6</v>
          </cell>
          <cell r="CR60">
            <v>12.600000000000001</v>
          </cell>
          <cell r="CS60">
            <v>2159.5888142897597</v>
          </cell>
          <cell r="CT60">
            <v>3187.964440142026</v>
          </cell>
          <cell r="CU60">
            <v>0.24036511156186613</v>
          </cell>
          <cell r="CW60">
            <v>50</v>
          </cell>
        </row>
        <row r="61">
          <cell r="A61" t="str">
            <v>47р</v>
          </cell>
          <cell r="B61">
            <v>0</v>
          </cell>
          <cell r="C61" t="str">
            <v>Без куста</v>
          </cell>
          <cell r="D61">
            <v>37522</v>
          </cell>
          <cell r="E61" t="str">
            <v>Гор.</v>
          </cell>
          <cell r="F61" t="str">
            <v>P1ar_Block III</v>
          </cell>
          <cell r="G61" t="str">
            <v>Действующий</v>
          </cell>
          <cell r="H61">
            <v>-4</v>
          </cell>
          <cell r="I61" t="str">
            <v xml:space="preserve"> </v>
          </cell>
          <cell r="J61" t="str">
            <v xml:space="preserve"> </v>
          </cell>
          <cell r="L61">
            <v>205.9826750215</v>
          </cell>
          <cell r="M61">
            <v>213.8</v>
          </cell>
          <cell r="N61">
            <v>0.98</v>
          </cell>
          <cell r="O61">
            <v>1.66</v>
          </cell>
          <cell r="P61">
            <v>0.98</v>
          </cell>
          <cell r="Q61">
            <v>1.4490000000000001</v>
          </cell>
          <cell r="R61">
            <v>0.83599999999999997</v>
          </cell>
          <cell r="S61">
            <v>0.72</v>
          </cell>
          <cell r="T61">
            <v>37</v>
          </cell>
          <cell r="U61">
            <v>1.17</v>
          </cell>
          <cell r="V61">
            <v>139.69999999999999</v>
          </cell>
          <cell r="W61">
            <v>7.72</v>
          </cell>
          <cell r="X61">
            <v>2047</v>
          </cell>
          <cell r="Y61">
            <v>2464</v>
          </cell>
          <cell r="Z61">
            <v>2464</v>
          </cell>
          <cell r="AC61" t="str">
            <v>откр ствол</v>
          </cell>
          <cell r="AD61" t="str">
            <v>1838-2464</v>
          </cell>
          <cell r="AE61">
            <v>25</v>
          </cell>
          <cell r="AF61">
            <v>1838</v>
          </cell>
          <cell r="AG61">
            <v>1.4</v>
          </cell>
          <cell r="AK61" t="str">
            <v>Газлифт</v>
          </cell>
          <cell r="AL61">
            <v>600</v>
          </cell>
          <cell r="AM61" t="str">
            <v>ГП</v>
          </cell>
          <cell r="AN61">
            <v>1200</v>
          </cell>
          <cell r="AO61" t="str">
            <v>ГК79/2</v>
          </cell>
          <cell r="AP61">
            <v>1761</v>
          </cell>
          <cell r="AQ61" t="str">
            <v>ЦКсОК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1800</v>
          </cell>
          <cell r="BE61">
            <v>2070</v>
          </cell>
          <cell r="BM61">
            <v>73</v>
          </cell>
          <cell r="BN61">
            <v>5.5</v>
          </cell>
          <cell r="BO61">
            <v>18</v>
          </cell>
          <cell r="BP61" t="str">
            <v>Угловик</v>
          </cell>
          <cell r="BQ61" t="str">
            <v>Постоянный</v>
          </cell>
          <cell r="BR61">
            <v>24</v>
          </cell>
          <cell r="BS61">
            <v>0</v>
          </cell>
          <cell r="BT61">
            <v>23</v>
          </cell>
          <cell r="BU61">
            <v>54</v>
          </cell>
          <cell r="BV61">
            <v>22</v>
          </cell>
          <cell r="BW61">
            <v>43497</v>
          </cell>
          <cell r="BX61">
            <v>158</v>
          </cell>
          <cell r="BY61">
            <v>82</v>
          </cell>
          <cell r="BZ61">
            <v>6</v>
          </cell>
          <cell r="CC61">
            <v>82</v>
          </cell>
          <cell r="CD61">
            <v>17.556000000000001</v>
          </cell>
          <cell r="CE61">
            <v>21</v>
          </cell>
          <cell r="CF61">
            <v>0</v>
          </cell>
          <cell r="CG61">
            <v>55</v>
          </cell>
          <cell r="CH61">
            <v>33</v>
          </cell>
          <cell r="CI61">
            <v>37</v>
          </cell>
          <cell r="CJ61">
            <v>0</v>
          </cell>
          <cell r="CK61">
            <v>37</v>
          </cell>
          <cell r="CM61">
            <v>19.443999999999999</v>
          </cell>
          <cell r="CN61">
            <v>-21</v>
          </cell>
          <cell r="CO61">
            <v>37</v>
          </cell>
          <cell r="CP61">
            <v>-33</v>
          </cell>
          <cell r="CQ61">
            <v>7.44</v>
          </cell>
          <cell r="CR61">
            <v>25.56</v>
          </cell>
          <cell r="CS61">
            <v>1455.9125085440874</v>
          </cell>
          <cell r="CT61">
            <v>1879.6992481203006</v>
          </cell>
          <cell r="CU61">
            <v>0.3514499576311082</v>
          </cell>
          <cell r="CW61">
            <v>60</v>
          </cell>
        </row>
        <row r="62">
          <cell r="A62" t="str">
            <v>62-2</v>
          </cell>
          <cell r="B62" t="str">
            <v/>
          </cell>
          <cell r="C62" t="str">
            <v>Куст скважины - 62</v>
          </cell>
          <cell r="D62">
            <v>37868</v>
          </cell>
          <cell r="E62" t="str">
            <v>Гор.</v>
          </cell>
          <cell r="F62" t="str">
            <v>P1ar_Block III</v>
          </cell>
          <cell r="G62" t="str">
            <v>Действующий</v>
          </cell>
          <cell r="H62">
            <v>-4</v>
          </cell>
          <cell r="I62" t="str">
            <v xml:space="preserve"> </v>
          </cell>
          <cell r="J62" t="str">
            <v xml:space="preserve"> </v>
          </cell>
          <cell r="L62">
            <v>205.9826750215</v>
          </cell>
          <cell r="M62">
            <v>213.8</v>
          </cell>
          <cell r="N62">
            <v>0.98</v>
          </cell>
          <cell r="O62">
            <v>1.66</v>
          </cell>
          <cell r="P62">
            <v>0.98</v>
          </cell>
          <cell r="Q62">
            <v>1.4490000000000001</v>
          </cell>
          <cell r="R62">
            <v>0.83599999999999997</v>
          </cell>
          <cell r="S62">
            <v>0.72</v>
          </cell>
          <cell r="T62">
            <v>37</v>
          </cell>
          <cell r="U62">
            <v>1.17</v>
          </cell>
          <cell r="V62">
            <v>139.69999999999999</v>
          </cell>
          <cell r="W62">
            <v>7.72</v>
          </cell>
          <cell r="X62">
            <v>1906</v>
          </cell>
          <cell r="Y62">
            <v>2500</v>
          </cell>
          <cell r="Z62">
            <v>2500</v>
          </cell>
          <cell r="AC62" t="str">
            <v>откр ствол</v>
          </cell>
          <cell r="AD62" t="str">
            <v xml:space="preserve">1906-2500 </v>
          </cell>
          <cell r="AF62">
            <v>1906</v>
          </cell>
          <cell r="AG62">
            <v>47.7</v>
          </cell>
          <cell r="AK62" t="str">
            <v>Газлифт</v>
          </cell>
          <cell r="AL62">
            <v>600</v>
          </cell>
          <cell r="AM62" t="str">
            <v>ГП</v>
          </cell>
          <cell r="AN62">
            <v>1200</v>
          </cell>
          <cell r="AO62" t="str">
            <v>ГК92/1</v>
          </cell>
          <cell r="AP62">
            <v>1737</v>
          </cell>
          <cell r="AQ62" t="str">
            <v>ЦКсОК/4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1747</v>
          </cell>
          <cell r="BE62">
            <v>2317</v>
          </cell>
          <cell r="BM62">
            <v>73</v>
          </cell>
          <cell r="BN62">
            <v>5.5</v>
          </cell>
          <cell r="BO62">
            <v>18</v>
          </cell>
          <cell r="BP62" t="str">
            <v>Угловик</v>
          </cell>
          <cell r="BQ62" t="str">
            <v>Постоянный</v>
          </cell>
          <cell r="BR62">
            <v>24</v>
          </cell>
          <cell r="BS62">
            <v>0</v>
          </cell>
          <cell r="BT62">
            <v>30</v>
          </cell>
          <cell r="BU62">
            <v>63</v>
          </cell>
          <cell r="BV62">
            <v>29</v>
          </cell>
          <cell r="BW62">
            <v>43497</v>
          </cell>
          <cell r="BX62">
            <v>128</v>
          </cell>
          <cell r="BY62">
            <v>97</v>
          </cell>
          <cell r="BZ62">
            <v>6</v>
          </cell>
          <cell r="CC62">
            <v>45</v>
          </cell>
          <cell r="CD62">
            <v>9.1959999999999997</v>
          </cell>
          <cell r="CE62">
            <v>11</v>
          </cell>
          <cell r="CF62">
            <v>0</v>
          </cell>
          <cell r="CG62">
            <v>56</v>
          </cell>
          <cell r="CH62">
            <v>49.8</v>
          </cell>
          <cell r="CI62">
            <v>38</v>
          </cell>
          <cell r="CJ62">
            <v>0</v>
          </cell>
          <cell r="CK62">
            <v>38</v>
          </cell>
          <cell r="CM62">
            <v>28.804000000000002</v>
          </cell>
          <cell r="CN62">
            <v>-11</v>
          </cell>
          <cell r="CO62">
            <v>38</v>
          </cell>
          <cell r="CP62">
            <v>-49.8</v>
          </cell>
          <cell r="CQ62">
            <v>7.1</v>
          </cell>
          <cell r="CR62">
            <v>42.699999999999996</v>
          </cell>
          <cell r="CS62">
            <v>4643.3231839930395</v>
          </cell>
          <cell r="CT62">
            <v>5415.3979991300566</v>
          </cell>
          <cell r="CU62">
            <v>0.18618865706729357</v>
          </cell>
          <cell r="CW62">
            <v>45</v>
          </cell>
        </row>
        <row r="63">
          <cell r="A63" t="str">
            <v>62-1</v>
          </cell>
          <cell r="B63" t="str">
            <v/>
          </cell>
          <cell r="C63" t="str">
            <v>Куст скважины - 62</v>
          </cell>
          <cell r="D63">
            <v>37980</v>
          </cell>
          <cell r="E63" t="str">
            <v>Гор.</v>
          </cell>
          <cell r="F63" t="str">
            <v>P1ar_Block III</v>
          </cell>
          <cell r="G63" t="str">
            <v>Действующий</v>
          </cell>
          <cell r="H63">
            <v>-4</v>
          </cell>
          <cell r="I63" t="str">
            <v xml:space="preserve"> </v>
          </cell>
          <cell r="J63" t="str">
            <v xml:space="preserve"> </v>
          </cell>
          <cell r="L63">
            <v>205.9826750215</v>
          </cell>
          <cell r="M63">
            <v>213.8</v>
          </cell>
          <cell r="N63">
            <v>0.98</v>
          </cell>
          <cell r="O63">
            <v>1.66</v>
          </cell>
          <cell r="P63">
            <v>0.98164869672679167</v>
          </cell>
          <cell r="Q63">
            <v>1.4490000000000001</v>
          </cell>
          <cell r="R63">
            <v>0.83599999999999997</v>
          </cell>
          <cell r="S63">
            <v>0.72</v>
          </cell>
          <cell r="T63">
            <v>37</v>
          </cell>
          <cell r="U63">
            <v>1.17</v>
          </cell>
          <cell r="V63">
            <v>139.69999999999999</v>
          </cell>
          <cell r="W63">
            <v>7.72</v>
          </cell>
          <cell r="X63">
            <v>1903</v>
          </cell>
          <cell r="Y63">
            <v>2500</v>
          </cell>
          <cell r="Z63">
            <v>2500</v>
          </cell>
          <cell r="AC63" t="str">
            <v>откр ствол</v>
          </cell>
          <cell r="AD63" t="str">
            <v xml:space="preserve">1903-2500 </v>
          </cell>
          <cell r="AF63">
            <v>1903</v>
          </cell>
          <cell r="AG63">
            <v>56.4</v>
          </cell>
          <cell r="AK63" t="str">
            <v>Фонтан</v>
          </cell>
          <cell r="AL63">
            <v>595</v>
          </cell>
          <cell r="AM63" t="str">
            <v>ГП</v>
          </cell>
          <cell r="AN63">
            <v>1193</v>
          </cell>
          <cell r="AO63" t="str">
            <v>ГП</v>
          </cell>
          <cell r="AP63">
            <v>1730</v>
          </cell>
          <cell r="AQ63" t="str">
            <v>ЦКсОК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1741</v>
          </cell>
          <cell r="BE63">
            <v>2419</v>
          </cell>
          <cell r="BM63">
            <v>73</v>
          </cell>
          <cell r="BN63">
            <v>5.5</v>
          </cell>
          <cell r="BO63">
            <v>18</v>
          </cell>
          <cell r="BP63" t="str">
            <v>Угловик</v>
          </cell>
          <cell r="BQ63" t="str">
            <v>Постоянный</v>
          </cell>
          <cell r="BR63">
            <v>24</v>
          </cell>
          <cell r="BS63">
            <v>0</v>
          </cell>
          <cell r="BT63">
            <v>54</v>
          </cell>
          <cell r="BU63">
            <v>67</v>
          </cell>
          <cell r="BV63">
            <v>53</v>
          </cell>
          <cell r="BW63">
            <v>43497</v>
          </cell>
          <cell r="BX63">
            <v>145</v>
          </cell>
          <cell r="CC63">
            <v>79</v>
          </cell>
          <cell r="CD63">
            <v>13.57093012</v>
          </cell>
          <cell r="CE63">
            <v>16.3</v>
          </cell>
          <cell r="CF63">
            <v>0.41</v>
          </cell>
          <cell r="CG63">
            <v>57</v>
          </cell>
          <cell r="CH63">
            <v>82.8</v>
          </cell>
          <cell r="CI63">
            <v>39</v>
          </cell>
          <cell r="CJ63">
            <v>0</v>
          </cell>
          <cell r="CK63">
            <v>39</v>
          </cell>
          <cell r="CM63">
            <v>25.42906988</v>
          </cell>
          <cell r="CN63">
            <v>-16.3</v>
          </cell>
          <cell r="CO63">
            <v>38.590000000000003</v>
          </cell>
          <cell r="CP63">
            <v>-82.8</v>
          </cell>
          <cell r="CR63">
            <v>82.8</v>
          </cell>
          <cell r="CS63">
            <v>6101.2767192702931</v>
          </cell>
          <cell r="CT63">
            <v>6101.2767192702931</v>
          </cell>
          <cell r="CU63">
            <v>0.30960178150379875</v>
          </cell>
          <cell r="CW63">
            <v>60</v>
          </cell>
        </row>
        <row r="64">
          <cell r="A64" t="str">
            <v>62-3</v>
          </cell>
          <cell r="B64" t="str">
            <v/>
          </cell>
          <cell r="C64" t="str">
            <v>Куст скважины - 62</v>
          </cell>
          <cell r="D64">
            <v>37766</v>
          </cell>
          <cell r="E64" t="str">
            <v>Гор.</v>
          </cell>
          <cell r="F64" t="str">
            <v>P1ar_Block III</v>
          </cell>
          <cell r="G64" t="str">
            <v>Действующий</v>
          </cell>
          <cell r="H64">
            <v>-4</v>
          </cell>
          <cell r="L64">
            <v>205.9826750215</v>
          </cell>
          <cell r="M64">
            <v>213.8</v>
          </cell>
          <cell r="N64">
            <v>0.98</v>
          </cell>
          <cell r="O64">
            <v>1.66</v>
          </cell>
          <cell r="P64">
            <v>0.98040161029819439</v>
          </cell>
          <cell r="Q64">
            <v>1.4490000000000001</v>
          </cell>
          <cell r="R64">
            <v>0.83599999999999997</v>
          </cell>
          <cell r="S64">
            <v>0.72</v>
          </cell>
          <cell r="T64">
            <v>37</v>
          </cell>
          <cell r="U64">
            <v>1.17</v>
          </cell>
          <cell r="V64">
            <v>139.69999999999999</v>
          </cell>
          <cell r="W64">
            <v>7.72</v>
          </cell>
          <cell r="X64">
            <v>1928</v>
          </cell>
          <cell r="Y64">
            <v>2600</v>
          </cell>
          <cell r="Z64">
            <v>2600</v>
          </cell>
          <cell r="AC64" t="str">
            <v>откр ствол</v>
          </cell>
          <cell r="AD64" t="str">
            <v>1954-2600</v>
          </cell>
          <cell r="AF64">
            <v>1954</v>
          </cell>
          <cell r="AG64">
            <v>95.69</v>
          </cell>
          <cell r="AH64" t="str">
            <v>1504-1954</v>
          </cell>
          <cell r="AI64">
            <v>102</v>
          </cell>
          <cell r="AJ64">
            <v>6.5</v>
          </cell>
          <cell r="AK64" t="str">
            <v>Фонтан</v>
          </cell>
          <cell r="AL64">
            <v>670</v>
          </cell>
          <cell r="AM64" t="str">
            <v>ГК100/1,5</v>
          </cell>
          <cell r="AN64">
            <v>1210</v>
          </cell>
          <cell r="AO64" t="str">
            <v>ГК95/2</v>
          </cell>
          <cell r="AP64">
            <v>1460</v>
          </cell>
          <cell r="AQ64" t="str">
            <v>ЦКсОК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1470</v>
          </cell>
          <cell r="BE64">
            <v>1500</v>
          </cell>
          <cell r="BM64">
            <v>73</v>
          </cell>
          <cell r="BN64">
            <v>5.5</v>
          </cell>
          <cell r="BO64">
            <v>18</v>
          </cell>
          <cell r="BP64" t="str">
            <v>Угловик</v>
          </cell>
          <cell r="BQ64" t="str">
            <v>Постоянный</v>
          </cell>
          <cell r="BR64">
            <v>24</v>
          </cell>
          <cell r="BS64">
            <v>0</v>
          </cell>
          <cell r="BT64">
            <v>32</v>
          </cell>
          <cell r="BU64">
            <v>44</v>
          </cell>
          <cell r="BV64">
            <v>31</v>
          </cell>
          <cell r="BW64">
            <v>43497</v>
          </cell>
          <cell r="BX64">
            <v>139</v>
          </cell>
          <cell r="CC64">
            <v>57</v>
          </cell>
          <cell r="CD64">
            <v>10.021967999999999</v>
          </cell>
          <cell r="CE64">
            <v>12</v>
          </cell>
          <cell r="CF64">
            <v>0.1</v>
          </cell>
          <cell r="CG64">
            <v>58</v>
          </cell>
          <cell r="CH64">
            <v>37.9</v>
          </cell>
          <cell r="CI64">
            <v>40</v>
          </cell>
          <cell r="CJ64">
            <v>0</v>
          </cell>
          <cell r="CK64">
            <v>40</v>
          </cell>
          <cell r="CM64">
            <v>29.978031999999999</v>
          </cell>
          <cell r="CN64">
            <v>-12</v>
          </cell>
          <cell r="CO64">
            <v>39.9</v>
          </cell>
          <cell r="CP64">
            <v>-37.9</v>
          </cell>
          <cell r="CR64">
            <v>37.9</v>
          </cell>
          <cell r="CS64">
            <v>3781.6923781836067</v>
          </cell>
          <cell r="CT64">
            <v>3781.6923781836067</v>
          </cell>
          <cell r="CU64">
            <v>0.19834579710910868</v>
          </cell>
          <cell r="CW64">
            <v>55</v>
          </cell>
        </row>
        <row r="65">
          <cell r="A65" t="str">
            <v>69р</v>
          </cell>
          <cell r="B65" t="str">
            <v/>
          </cell>
          <cell r="C65" t="str">
            <v>Без куста</v>
          </cell>
          <cell r="D65">
            <v>41455</v>
          </cell>
          <cell r="E65" t="str">
            <v>Верт.</v>
          </cell>
          <cell r="F65" t="str">
            <v>P1ar_Block I</v>
          </cell>
          <cell r="G65" t="str">
            <v>Действующий</v>
          </cell>
          <cell r="H65">
            <v>-4</v>
          </cell>
          <cell r="I65" t="str">
            <v xml:space="preserve"> </v>
          </cell>
          <cell r="J65" t="str">
            <v xml:space="preserve"> </v>
          </cell>
          <cell r="L65">
            <v>205.9826750215</v>
          </cell>
          <cell r="M65">
            <v>213.8</v>
          </cell>
          <cell r="N65">
            <v>0.98</v>
          </cell>
          <cell r="O65">
            <v>1.66</v>
          </cell>
          <cell r="P65">
            <v>0.98</v>
          </cell>
          <cell r="Q65">
            <v>1.4490000000000001</v>
          </cell>
          <cell r="R65">
            <v>0.83599999999999997</v>
          </cell>
          <cell r="S65">
            <v>0.72</v>
          </cell>
          <cell r="T65">
            <v>37</v>
          </cell>
          <cell r="U65">
            <v>1.17</v>
          </cell>
          <cell r="V65">
            <v>139.69999999999999</v>
          </cell>
          <cell r="W65">
            <v>7.72</v>
          </cell>
          <cell r="X65">
            <v>2880</v>
          </cell>
          <cell r="Y65">
            <v>2268</v>
          </cell>
          <cell r="Z65">
            <v>1930</v>
          </cell>
          <cell r="AC65" t="str">
            <v>закрытый</v>
          </cell>
          <cell r="AD65" t="str">
            <v>1825-1830; 1833-1840; 1845-1850; 1855-1890</v>
          </cell>
          <cell r="AE65">
            <v>10.199999999999999</v>
          </cell>
          <cell r="AF65">
            <v>1831</v>
          </cell>
          <cell r="AG65">
            <v>0.12</v>
          </cell>
          <cell r="AK65" t="str">
            <v>Газлифт</v>
          </cell>
          <cell r="AL65">
            <v>460</v>
          </cell>
          <cell r="AM65" t="str">
            <v>ГП</v>
          </cell>
          <cell r="AN65">
            <v>830</v>
          </cell>
          <cell r="AO65" t="str">
            <v>ГК80/1</v>
          </cell>
          <cell r="AP65">
            <v>1130</v>
          </cell>
          <cell r="AQ65" t="str">
            <v>ГК80/1,5</v>
          </cell>
          <cell r="AR65">
            <v>1380</v>
          </cell>
          <cell r="AS65" t="str">
            <v>ГК82/2</v>
          </cell>
          <cell r="AT65">
            <v>1580</v>
          </cell>
          <cell r="AU65" t="str">
            <v>ГК80/3</v>
          </cell>
          <cell r="AV65">
            <v>1750</v>
          </cell>
          <cell r="AW65">
            <v>0</v>
          </cell>
          <cell r="AX65">
            <v>1765</v>
          </cell>
          <cell r="BE65">
            <v>1797</v>
          </cell>
          <cell r="BM65">
            <v>73</v>
          </cell>
          <cell r="BN65">
            <v>5.5</v>
          </cell>
          <cell r="BO65">
            <v>18</v>
          </cell>
          <cell r="BP65" t="str">
            <v>Угловик</v>
          </cell>
          <cell r="BQ65" t="str">
            <v>Постоянный</v>
          </cell>
          <cell r="BR65">
            <v>24</v>
          </cell>
          <cell r="BS65">
            <v>0</v>
          </cell>
          <cell r="BT65">
            <v>28</v>
          </cell>
          <cell r="BU65">
            <v>50</v>
          </cell>
          <cell r="BV65">
            <v>27</v>
          </cell>
          <cell r="BW65">
            <v>43497</v>
          </cell>
          <cell r="BX65">
            <v>164.7</v>
          </cell>
          <cell r="BY65">
            <v>84</v>
          </cell>
          <cell r="BZ65">
            <v>5</v>
          </cell>
          <cell r="CC65">
            <v>57</v>
          </cell>
          <cell r="CD65">
            <v>8.36</v>
          </cell>
          <cell r="CE65">
            <v>10</v>
          </cell>
          <cell r="CF65">
            <v>0</v>
          </cell>
          <cell r="CG65">
            <v>59</v>
          </cell>
          <cell r="CH65">
            <v>7</v>
          </cell>
          <cell r="CI65">
            <v>41</v>
          </cell>
          <cell r="CJ65">
            <v>338</v>
          </cell>
          <cell r="CK65">
            <v>41</v>
          </cell>
          <cell r="CM65">
            <v>32.64</v>
          </cell>
          <cell r="CN65">
            <v>328</v>
          </cell>
          <cell r="CO65">
            <v>41</v>
          </cell>
          <cell r="CP65">
            <v>-7</v>
          </cell>
          <cell r="CQ65">
            <v>5</v>
          </cell>
          <cell r="CR65">
            <v>2</v>
          </cell>
          <cell r="CS65">
            <v>239.23444976076556</v>
          </cell>
          <cell r="CT65">
            <v>837.32057416267946</v>
          </cell>
          <cell r="CU65">
            <v>0.13089140463881682</v>
          </cell>
          <cell r="CW65">
            <v>51</v>
          </cell>
        </row>
        <row r="66">
          <cell r="A66" t="str">
            <v>70-2</v>
          </cell>
          <cell r="B66" t="str">
            <v/>
          </cell>
          <cell r="C66" t="str">
            <v>Куст скважины - 70</v>
          </cell>
          <cell r="D66">
            <v>37950</v>
          </cell>
          <cell r="E66" t="str">
            <v>БС</v>
          </cell>
          <cell r="F66" t="str">
            <v>P1ar_Block III</v>
          </cell>
          <cell r="G66" t="str">
            <v>Действующий</v>
          </cell>
          <cell r="H66">
            <v>-4</v>
          </cell>
          <cell r="L66">
            <v>205.9826750215</v>
          </cell>
          <cell r="M66">
            <v>213.8</v>
          </cell>
          <cell r="N66">
            <v>0.98</v>
          </cell>
          <cell r="O66">
            <v>1.66</v>
          </cell>
          <cell r="P66">
            <v>0.99665738707653695</v>
          </cell>
          <cell r="Q66">
            <v>1.4490000000000001</v>
          </cell>
          <cell r="R66">
            <v>0.83599999999999997</v>
          </cell>
          <cell r="S66">
            <v>0.72</v>
          </cell>
          <cell r="T66">
            <v>37</v>
          </cell>
          <cell r="U66">
            <v>1.17</v>
          </cell>
          <cell r="V66">
            <v>139.69999999999999</v>
          </cell>
          <cell r="W66">
            <v>7.72</v>
          </cell>
          <cell r="X66">
            <v>1985</v>
          </cell>
          <cell r="Y66">
            <v>2426</v>
          </cell>
          <cell r="Z66">
            <v>2426</v>
          </cell>
          <cell r="AC66" t="str">
            <v>откр ствол</v>
          </cell>
          <cell r="AD66" t="str">
            <v>1952-2426</v>
          </cell>
          <cell r="AF66">
            <v>1985</v>
          </cell>
          <cell r="AG66">
            <v>36</v>
          </cell>
          <cell r="AH66" t="str">
            <v>1600-1952</v>
          </cell>
          <cell r="AI66">
            <v>114</v>
          </cell>
          <cell r="AJ66">
            <v>6.5</v>
          </cell>
          <cell r="AK66" t="str">
            <v>Газлифт</v>
          </cell>
          <cell r="AL66">
            <v>600</v>
          </cell>
          <cell r="AM66">
            <v>0</v>
          </cell>
          <cell r="AN66">
            <v>1200</v>
          </cell>
          <cell r="AO66">
            <v>0</v>
          </cell>
          <cell r="AP66">
            <v>1758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1768</v>
          </cell>
          <cell r="BE66">
            <v>1590</v>
          </cell>
          <cell r="BM66">
            <v>73</v>
          </cell>
          <cell r="BN66">
            <v>5.5</v>
          </cell>
          <cell r="BO66">
            <v>18</v>
          </cell>
          <cell r="BP66" t="str">
            <v>Угловик</v>
          </cell>
          <cell r="BQ66" t="str">
            <v>Периодический</v>
          </cell>
          <cell r="BR66">
            <v>24</v>
          </cell>
          <cell r="BS66">
            <v>24</v>
          </cell>
          <cell r="BT66">
            <v>34</v>
          </cell>
          <cell r="BU66">
            <v>95</v>
          </cell>
          <cell r="BV66">
            <v>33</v>
          </cell>
          <cell r="BW66">
            <v>43497</v>
          </cell>
          <cell r="BX66">
            <v>127.5</v>
          </cell>
          <cell r="BY66">
            <v>85</v>
          </cell>
          <cell r="BZ66">
            <v>6</v>
          </cell>
          <cell r="CC66">
            <v>58</v>
          </cell>
          <cell r="CD66">
            <v>3.2075648000000001</v>
          </cell>
          <cell r="CE66">
            <v>4</v>
          </cell>
          <cell r="CF66">
            <v>4.08</v>
          </cell>
          <cell r="CG66">
            <v>60</v>
          </cell>
          <cell r="CH66">
            <v>25.2</v>
          </cell>
          <cell r="CI66">
            <v>42</v>
          </cell>
          <cell r="CJ66">
            <v>0</v>
          </cell>
          <cell r="CK66">
            <v>42</v>
          </cell>
          <cell r="CM66">
            <v>38.7924352</v>
          </cell>
          <cell r="CN66">
            <v>-4</v>
          </cell>
          <cell r="CO66">
            <v>37.92</v>
          </cell>
          <cell r="CP66">
            <v>-25.2</v>
          </cell>
          <cell r="CQ66">
            <v>6</v>
          </cell>
          <cell r="CR66">
            <v>19.2</v>
          </cell>
          <cell r="CS66">
            <v>5985.8494518957186</v>
          </cell>
          <cell r="CT66">
            <v>7856.4274056131298</v>
          </cell>
          <cell r="CU66">
            <v>7.595533693804013E-2</v>
          </cell>
          <cell r="CW66">
            <v>50</v>
          </cell>
        </row>
        <row r="67">
          <cell r="A67" t="str">
            <v>70-1</v>
          </cell>
          <cell r="B67" t="str">
            <v/>
          </cell>
          <cell r="C67" t="str">
            <v>Куст скважины - 70</v>
          </cell>
          <cell r="D67">
            <v>37767</v>
          </cell>
          <cell r="E67" t="str">
            <v>Гор.</v>
          </cell>
          <cell r="F67" t="str">
            <v>P1ar_Block III</v>
          </cell>
          <cell r="G67" t="str">
            <v>Действующий</v>
          </cell>
          <cell r="H67">
            <v>-4</v>
          </cell>
          <cell r="I67" t="str">
            <v xml:space="preserve"> </v>
          </cell>
          <cell r="J67" t="str">
            <v xml:space="preserve"> </v>
          </cell>
          <cell r="L67">
            <v>205.9826750215</v>
          </cell>
          <cell r="M67">
            <v>213.8</v>
          </cell>
          <cell r="N67">
            <v>0.98</v>
          </cell>
          <cell r="O67">
            <v>1.66</v>
          </cell>
          <cell r="P67">
            <v>0.98484114684230906</v>
          </cell>
          <cell r="Q67">
            <v>1.4490000000000001</v>
          </cell>
          <cell r="R67">
            <v>0.83599999999999997</v>
          </cell>
          <cell r="S67">
            <v>0.72</v>
          </cell>
          <cell r="T67">
            <v>37</v>
          </cell>
          <cell r="U67">
            <v>1.17</v>
          </cell>
          <cell r="V67">
            <v>139.69999999999999</v>
          </cell>
          <cell r="W67">
            <v>7.72</v>
          </cell>
          <cell r="X67">
            <v>1933</v>
          </cell>
          <cell r="Y67">
            <v>2344</v>
          </cell>
          <cell r="Z67">
            <v>2344</v>
          </cell>
          <cell r="AC67" t="str">
            <v>откр ствол</v>
          </cell>
          <cell r="AD67" t="str">
            <v>1916-2344</v>
          </cell>
          <cell r="AF67">
            <v>1916</v>
          </cell>
          <cell r="AG67">
            <v>40.76</v>
          </cell>
          <cell r="AH67" t="str">
            <v>1646,2-1915,8</v>
          </cell>
          <cell r="AI67">
            <v>102</v>
          </cell>
          <cell r="AJ67">
            <v>6.5</v>
          </cell>
          <cell r="AK67" t="str">
            <v>Фонтан</v>
          </cell>
          <cell r="AL67">
            <v>540</v>
          </cell>
          <cell r="AM67" t="str">
            <v>ГК65/1,5</v>
          </cell>
          <cell r="AN67">
            <v>1050</v>
          </cell>
          <cell r="AO67" t="str">
            <v>ГК45</v>
          </cell>
          <cell r="AP67">
            <v>1610</v>
          </cell>
          <cell r="AQ67" t="str">
            <v>ЦКсОК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1620</v>
          </cell>
          <cell r="BE67">
            <v>1652</v>
          </cell>
          <cell r="BM67">
            <v>73</v>
          </cell>
          <cell r="BN67">
            <v>5.5</v>
          </cell>
          <cell r="BO67">
            <v>18</v>
          </cell>
          <cell r="BP67" t="str">
            <v>Угловик</v>
          </cell>
          <cell r="BQ67" t="str">
            <v>Постоянный</v>
          </cell>
          <cell r="BR67">
            <v>24</v>
          </cell>
          <cell r="BS67">
            <v>0</v>
          </cell>
          <cell r="BT67">
            <v>39</v>
          </cell>
          <cell r="BU67">
            <v>6</v>
          </cell>
          <cell r="BV67">
            <v>28</v>
          </cell>
          <cell r="BW67">
            <v>43497</v>
          </cell>
          <cell r="BX67">
            <v>165</v>
          </cell>
          <cell r="CC67">
            <v>55</v>
          </cell>
          <cell r="CD67">
            <v>1.5445601600000001</v>
          </cell>
          <cell r="CE67">
            <v>1.87</v>
          </cell>
          <cell r="CF67">
            <v>1.2</v>
          </cell>
          <cell r="CG67">
            <v>61</v>
          </cell>
          <cell r="CH67">
            <v>29.5</v>
          </cell>
          <cell r="CI67">
            <v>43</v>
          </cell>
          <cell r="CJ67">
            <v>0</v>
          </cell>
          <cell r="CK67">
            <v>43</v>
          </cell>
          <cell r="CM67">
            <v>41.455439839999997</v>
          </cell>
          <cell r="CN67">
            <v>-1.87</v>
          </cell>
          <cell r="CO67">
            <v>41.8</v>
          </cell>
          <cell r="CP67">
            <v>-29.5</v>
          </cell>
          <cell r="CR67">
            <v>29.5</v>
          </cell>
          <cell r="CS67">
            <v>19099.288434320355</v>
          </cell>
          <cell r="CT67">
            <v>19099.288434320355</v>
          </cell>
          <cell r="CU67">
            <v>2.4157894736842107E-2</v>
          </cell>
          <cell r="CW67">
            <v>55</v>
          </cell>
        </row>
        <row r="68">
          <cell r="A68">
            <v>86</v>
          </cell>
          <cell r="B68">
            <v>3</v>
          </cell>
          <cell r="C68" t="str">
            <v>Без куста</v>
          </cell>
          <cell r="D68">
            <v>42799</v>
          </cell>
          <cell r="E68" t="str">
            <v>Верт.</v>
          </cell>
          <cell r="F68" t="str">
            <v>P1ar_Block I</v>
          </cell>
          <cell r="G68" t="str">
            <v>Действующий</v>
          </cell>
          <cell r="H68">
            <v>-4</v>
          </cell>
          <cell r="L68">
            <v>205.9826750215</v>
          </cell>
          <cell r="M68">
            <v>213.8</v>
          </cell>
          <cell r="N68">
            <v>0.98</v>
          </cell>
          <cell r="O68">
            <v>1.66</v>
          </cell>
          <cell r="P68">
            <v>0.98040161029819439</v>
          </cell>
          <cell r="Q68">
            <v>1.4490000000000001</v>
          </cell>
          <cell r="R68">
            <v>0.83599999999999997</v>
          </cell>
          <cell r="S68">
            <v>0.72</v>
          </cell>
          <cell r="T68">
            <v>37</v>
          </cell>
          <cell r="U68">
            <v>1.17</v>
          </cell>
          <cell r="V68">
            <v>139.69999999999999</v>
          </cell>
          <cell r="W68">
            <v>7.72</v>
          </cell>
          <cell r="X68">
            <v>1950</v>
          </cell>
          <cell r="Y68">
            <v>1910</v>
          </cell>
          <cell r="Z68">
            <v>1910</v>
          </cell>
          <cell r="AC68" t="str">
            <v>закрытый</v>
          </cell>
          <cell r="AD68" t="str">
            <v>1780-1798; 1802-1806; 1810-1822; 1826-1828; 1832-1846; 1857-1862; 1864-1887; 1893-1902</v>
          </cell>
          <cell r="AF68">
            <v>1780</v>
          </cell>
          <cell r="AG68">
            <v>6</v>
          </cell>
          <cell r="AK68" t="str">
            <v>Газлифт</v>
          </cell>
          <cell r="AL68">
            <v>500</v>
          </cell>
          <cell r="AM68" t="str">
            <v>ГП</v>
          </cell>
          <cell r="AN68">
            <v>910</v>
          </cell>
          <cell r="AO68" t="str">
            <v>ГК86/1</v>
          </cell>
          <cell r="AP68">
            <v>1230</v>
          </cell>
          <cell r="AQ68" t="str">
            <v>ГК85/1,5</v>
          </cell>
          <cell r="AR68">
            <v>1490</v>
          </cell>
          <cell r="AS68" t="str">
            <v>ГК80/2</v>
          </cell>
          <cell r="AT68">
            <v>1635</v>
          </cell>
          <cell r="AU68" t="str">
            <v xml:space="preserve">ЦКсОК     </v>
          </cell>
          <cell r="AV68">
            <v>0</v>
          </cell>
          <cell r="AW68">
            <v>0</v>
          </cell>
          <cell r="AX68">
            <v>1645</v>
          </cell>
          <cell r="BE68">
            <v>1798</v>
          </cell>
          <cell r="BM68">
            <v>73</v>
          </cell>
          <cell r="BN68">
            <v>5.5</v>
          </cell>
          <cell r="BO68">
            <v>18</v>
          </cell>
          <cell r="BP68" t="str">
            <v>Угловик</v>
          </cell>
          <cell r="BQ68" t="str">
            <v>Периодический</v>
          </cell>
          <cell r="BR68">
            <v>24</v>
          </cell>
          <cell r="BS68">
            <v>24</v>
          </cell>
          <cell r="BT68">
            <v>30</v>
          </cell>
          <cell r="BU68">
            <v>58</v>
          </cell>
          <cell r="BV68">
            <v>29</v>
          </cell>
          <cell r="BW68">
            <v>43497</v>
          </cell>
          <cell r="BX68">
            <v>157</v>
          </cell>
          <cell r="BY68">
            <v>84</v>
          </cell>
          <cell r="BZ68">
            <v>5</v>
          </cell>
          <cell r="CC68">
            <v>50</v>
          </cell>
          <cell r="CD68">
            <v>5.0109839999999997</v>
          </cell>
          <cell r="CE68">
            <v>6</v>
          </cell>
          <cell r="CF68">
            <v>0.1</v>
          </cell>
          <cell r="CG68">
            <v>62</v>
          </cell>
          <cell r="CH68">
            <v>10</v>
          </cell>
          <cell r="CI68">
            <v>44</v>
          </cell>
          <cell r="CJ68">
            <v>0</v>
          </cell>
          <cell r="CK68">
            <v>44</v>
          </cell>
          <cell r="CM68">
            <v>38.989015999999999</v>
          </cell>
          <cell r="CN68">
            <v>-6</v>
          </cell>
          <cell r="CO68">
            <v>43.9</v>
          </cell>
          <cell r="CP68">
            <v>-10</v>
          </cell>
          <cell r="CQ68">
            <v>4.3</v>
          </cell>
          <cell r="CR68">
            <v>5.7</v>
          </cell>
          <cell r="CS68">
            <v>1137.5011375011377</v>
          </cell>
          <cell r="CT68">
            <v>1995.6160307037501</v>
          </cell>
          <cell r="CU68">
            <v>8.0440248588642724E-2</v>
          </cell>
          <cell r="CW68">
            <v>50</v>
          </cell>
        </row>
        <row r="69">
          <cell r="A69" t="str">
            <v>95-2</v>
          </cell>
          <cell r="B69" t="str">
            <v/>
          </cell>
          <cell r="C69" t="str">
            <v>Куст скважины - 95</v>
          </cell>
          <cell r="D69">
            <v>34986</v>
          </cell>
          <cell r="E69" t="str">
            <v>Гор.</v>
          </cell>
          <cell r="F69" t="str">
            <v>P1ar_Block I</v>
          </cell>
          <cell r="G69" t="str">
            <v>Действующий</v>
          </cell>
          <cell r="H69">
            <v>-4</v>
          </cell>
          <cell r="I69">
            <v>35485</v>
          </cell>
          <cell r="J69" t="str">
            <v>Halli</v>
          </cell>
          <cell r="L69">
            <v>205.9826750215</v>
          </cell>
          <cell r="M69">
            <v>213.8</v>
          </cell>
          <cell r="N69">
            <v>0.98</v>
          </cell>
          <cell r="O69">
            <v>1.66</v>
          </cell>
          <cell r="P69">
            <v>0.98</v>
          </cell>
          <cell r="Q69">
            <v>1.4490000000000001</v>
          </cell>
          <cell r="R69">
            <v>0.83599999999999997</v>
          </cell>
          <cell r="S69">
            <v>0.72</v>
          </cell>
          <cell r="T69">
            <v>37</v>
          </cell>
          <cell r="U69">
            <v>1.17</v>
          </cell>
          <cell r="V69" t="str">
            <v>177,8; 139,7</v>
          </cell>
          <cell r="W69" t="str">
            <v>9,19; 7,72</v>
          </cell>
          <cell r="X69" t="str">
            <v>0-1919; 1919-2596</v>
          </cell>
          <cell r="Y69">
            <v>2596</v>
          </cell>
          <cell r="Z69">
            <v>2596</v>
          </cell>
          <cell r="AC69" t="str">
            <v>откр ствол</v>
          </cell>
          <cell r="AD69" t="str">
            <v>1919-2596</v>
          </cell>
          <cell r="AF69">
            <v>1919</v>
          </cell>
          <cell r="AG69">
            <v>22.7</v>
          </cell>
          <cell r="AK69" t="str">
            <v>Газлифт</v>
          </cell>
          <cell r="AL69">
            <v>480</v>
          </cell>
          <cell r="AM69">
            <v>0</v>
          </cell>
          <cell r="AN69">
            <v>880</v>
          </cell>
          <cell r="AO69">
            <v>0</v>
          </cell>
          <cell r="AP69">
            <v>1240</v>
          </cell>
          <cell r="AQ69">
            <v>0</v>
          </cell>
          <cell r="AR69">
            <v>1500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1560</v>
          </cell>
          <cell r="BE69">
            <v>2400</v>
          </cell>
          <cell r="BM69">
            <v>73</v>
          </cell>
          <cell r="BN69">
            <v>5.5</v>
          </cell>
          <cell r="BO69">
            <v>18</v>
          </cell>
          <cell r="BP69" t="str">
            <v>Угловик</v>
          </cell>
          <cell r="BQ69" t="str">
            <v>Постоянный</v>
          </cell>
          <cell r="BR69">
            <v>24</v>
          </cell>
          <cell r="BS69">
            <v>0</v>
          </cell>
          <cell r="BT69">
            <v>24</v>
          </cell>
          <cell r="BU69">
            <v>38</v>
          </cell>
          <cell r="BV69">
            <v>18</v>
          </cell>
          <cell r="BW69">
            <v>43497</v>
          </cell>
          <cell r="BX69">
            <v>109</v>
          </cell>
          <cell r="BY69">
            <v>85</v>
          </cell>
          <cell r="BZ69">
            <v>5</v>
          </cell>
          <cell r="CC69">
            <v>43</v>
          </cell>
          <cell r="CD69">
            <v>12.038399999999999</v>
          </cell>
          <cell r="CE69">
            <v>14.4</v>
          </cell>
          <cell r="CF69">
            <v>0</v>
          </cell>
          <cell r="CG69">
            <v>63</v>
          </cell>
          <cell r="CH69">
            <v>24</v>
          </cell>
          <cell r="CI69">
            <v>45</v>
          </cell>
          <cell r="CJ69">
            <v>0</v>
          </cell>
          <cell r="CK69">
            <v>45</v>
          </cell>
          <cell r="CM69">
            <v>32.961600000000004</v>
          </cell>
          <cell r="CN69">
            <v>-14.4</v>
          </cell>
          <cell r="CO69">
            <v>45</v>
          </cell>
          <cell r="CP69">
            <v>-24</v>
          </cell>
          <cell r="CQ69">
            <v>5</v>
          </cell>
          <cell r="CR69">
            <v>19</v>
          </cell>
          <cell r="CS69">
            <v>1578.2828282828284</v>
          </cell>
          <cell r="CT69">
            <v>1993.6204146730463</v>
          </cell>
          <cell r="CU69">
            <v>0.298516546215291</v>
          </cell>
          <cell r="CW69">
            <v>43</v>
          </cell>
        </row>
        <row r="70">
          <cell r="A70" t="str">
            <v>95-1</v>
          </cell>
          <cell r="B70">
            <v>4</v>
          </cell>
          <cell r="C70" t="str">
            <v>Куст скважины - 95</v>
          </cell>
          <cell r="D70">
            <v>34991</v>
          </cell>
          <cell r="E70" t="str">
            <v>Гор.</v>
          </cell>
          <cell r="F70" t="str">
            <v>P1ar_Block I</v>
          </cell>
          <cell r="G70" t="str">
            <v>Действующий</v>
          </cell>
          <cell r="H70">
            <v>-4</v>
          </cell>
          <cell r="I70">
            <v>35156</v>
          </cell>
          <cell r="J70" t="str">
            <v>Halli</v>
          </cell>
          <cell r="L70">
            <v>205.9826750215</v>
          </cell>
          <cell r="M70">
            <v>213.8</v>
          </cell>
          <cell r="N70">
            <v>0.98</v>
          </cell>
          <cell r="O70">
            <v>1.66</v>
          </cell>
          <cell r="P70">
            <v>0.98</v>
          </cell>
          <cell r="Q70">
            <v>1.4490000000000001</v>
          </cell>
          <cell r="R70">
            <v>0.83599999999999997</v>
          </cell>
          <cell r="S70">
            <v>0.72</v>
          </cell>
          <cell r="T70">
            <v>37</v>
          </cell>
          <cell r="U70">
            <v>1.17</v>
          </cell>
          <cell r="V70">
            <v>139.69999999999999</v>
          </cell>
          <cell r="W70">
            <v>7.72</v>
          </cell>
          <cell r="X70">
            <v>1901</v>
          </cell>
          <cell r="Y70">
            <v>2479</v>
          </cell>
          <cell r="Z70">
            <v>2479</v>
          </cell>
          <cell r="AC70" t="str">
            <v>откр ствол</v>
          </cell>
          <cell r="AD70" t="str">
            <v>1901-2479</v>
          </cell>
          <cell r="AF70">
            <v>1901</v>
          </cell>
          <cell r="AG70">
            <v>2.8</v>
          </cell>
          <cell r="AK70" t="str">
            <v>Газлифт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BE70">
            <v>2366</v>
          </cell>
          <cell r="BM70">
            <v>73</v>
          </cell>
          <cell r="BN70">
            <v>5.5</v>
          </cell>
          <cell r="BO70">
            <v>18</v>
          </cell>
          <cell r="BP70" t="str">
            <v>Угловик</v>
          </cell>
          <cell r="BQ70" t="str">
            <v>Постоянный</v>
          </cell>
          <cell r="BR70">
            <v>24</v>
          </cell>
          <cell r="BS70">
            <v>0</v>
          </cell>
          <cell r="BT70">
            <v>21</v>
          </cell>
          <cell r="BU70">
            <v>36</v>
          </cell>
          <cell r="BV70">
            <v>18</v>
          </cell>
          <cell r="BW70">
            <v>43497</v>
          </cell>
          <cell r="BX70">
            <v>109</v>
          </cell>
          <cell r="BY70">
            <v>81</v>
          </cell>
          <cell r="BZ70">
            <v>6</v>
          </cell>
          <cell r="CC70">
            <v>43</v>
          </cell>
          <cell r="CD70">
            <v>13.375999999999999</v>
          </cell>
          <cell r="CE70">
            <v>16</v>
          </cell>
          <cell r="CF70">
            <v>0</v>
          </cell>
          <cell r="CG70">
            <v>64</v>
          </cell>
          <cell r="CH70">
            <v>14</v>
          </cell>
          <cell r="CI70">
            <v>46</v>
          </cell>
          <cell r="CJ70">
            <v>0</v>
          </cell>
          <cell r="CK70">
            <v>46</v>
          </cell>
          <cell r="CM70">
            <v>32.624000000000002</v>
          </cell>
          <cell r="CN70">
            <v>-16</v>
          </cell>
          <cell r="CO70">
            <v>46</v>
          </cell>
          <cell r="CP70">
            <v>-14</v>
          </cell>
          <cell r="CQ70">
            <v>5</v>
          </cell>
          <cell r="CR70">
            <v>9</v>
          </cell>
          <cell r="CS70">
            <v>672.84688995215311</v>
          </cell>
          <cell r="CT70">
            <v>1046.6507177033493</v>
          </cell>
          <cell r="CU70">
            <v>0.33168505135032333</v>
          </cell>
          <cell r="CW70">
            <v>43</v>
          </cell>
        </row>
        <row r="71">
          <cell r="A71" t="str">
            <v>105-1Д</v>
          </cell>
          <cell r="B71" t="str">
            <v/>
          </cell>
          <cell r="C71" t="str">
            <v>Куст скважины - 105</v>
          </cell>
          <cell r="D71">
            <v>35735</v>
          </cell>
          <cell r="E71" t="str">
            <v>Гор.</v>
          </cell>
          <cell r="F71" t="str">
            <v>P1ar_Block I</v>
          </cell>
          <cell r="G71" t="str">
            <v>Действующий</v>
          </cell>
          <cell r="H71">
            <v>-4</v>
          </cell>
          <cell r="I71">
            <v>35491</v>
          </cell>
          <cell r="J71" t="str">
            <v>Halli</v>
          </cell>
          <cell r="L71">
            <v>205.9826750215</v>
          </cell>
          <cell r="M71">
            <v>213.8</v>
          </cell>
          <cell r="N71">
            <v>0.98</v>
          </cell>
          <cell r="O71">
            <v>1.66</v>
          </cell>
          <cell r="P71">
            <v>0.98</v>
          </cell>
          <cell r="Q71">
            <v>1.4490000000000001</v>
          </cell>
          <cell r="R71">
            <v>0.83599999999999997</v>
          </cell>
          <cell r="S71">
            <v>0.72</v>
          </cell>
          <cell r="T71">
            <v>37</v>
          </cell>
          <cell r="U71">
            <v>1.17</v>
          </cell>
          <cell r="V71">
            <v>139.69999999999999</v>
          </cell>
          <cell r="W71">
            <v>7.72</v>
          </cell>
          <cell r="X71" t="str">
            <v>2631 фильтр 
1877,3-2174,7, 2208,4-2631</v>
          </cell>
          <cell r="Y71">
            <v>2650</v>
          </cell>
          <cell r="Z71">
            <v>2650</v>
          </cell>
          <cell r="AC71" t="str">
            <v>откр ствол</v>
          </cell>
          <cell r="AD71" t="str">
            <v>1901-2479</v>
          </cell>
          <cell r="AF71">
            <v>1877</v>
          </cell>
          <cell r="AG71">
            <v>11.95</v>
          </cell>
          <cell r="AK71" t="str">
            <v>Газлифт</v>
          </cell>
          <cell r="AL71">
            <v>790</v>
          </cell>
          <cell r="AM71" t="str">
            <v>ГК70/1,5</v>
          </cell>
          <cell r="AN71">
            <v>1348</v>
          </cell>
          <cell r="AO71" t="str">
            <v>ГК40-неизвл(</v>
          </cell>
          <cell r="AP71">
            <v>1825</v>
          </cell>
          <cell r="AQ71" t="str">
            <v>ЦКсОК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BE71">
            <v>2281</v>
          </cell>
          <cell r="BM71">
            <v>73</v>
          </cell>
          <cell r="BN71">
            <v>5.5</v>
          </cell>
          <cell r="BO71">
            <v>18</v>
          </cell>
          <cell r="BP71" t="str">
            <v>Угловик</v>
          </cell>
          <cell r="BQ71" t="str">
            <v>Периодический</v>
          </cell>
          <cell r="BR71">
            <v>24</v>
          </cell>
          <cell r="BS71">
            <v>24</v>
          </cell>
          <cell r="BT71">
            <v>21</v>
          </cell>
          <cell r="BU71">
            <v>37</v>
          </cell>
          <cell r="BV71">
            <v>17</v>
          </cell>
          <cell r="BW71">
            <v>43497</v>
          </cell>
          <cell r="BX71">
            <v>105</v>
          </cell>
          <cell r="BY71">
            <v>86</v>
          </cell>
          <cell r="BZ71">
            <v>6</v>
          </cell>
          <cell r="CC71">
            <v>51</v>
          </cell>
          <cell r="CD71">
            <v>6.6879999999999997</v>
          </cell>
          <cell r="CE71">
            <v>8</v>
          </cell>
          <cell r="CF71">
            <v>0</v>
          </cell>
          <cell r="CG71">
            <v>65</v>
          </cell>
          <cell r="CH71">
            <v>10</v>
          </cell>
          <cell r="CI71">
            <v>47</v>
          </cell>
          <cell r="CJ71">
            <v>0</v>
          </cell>
          <cell r="CK71">
            <v>47</v>
          </cell>
          <cell r="CM71">
            <v>40.311999999999998</v>
          </cell>
          <cell r="CN71">
            <v>-8</v>
          </cell>
          <cell r="CO71">
            <v>47</v>
          </cell>
          <cell r="CP71">
            <v>-10</v>
          </cell>
          <cell r="CQ71">
            <v>3</v>
          </cell>
          <cell r="CR71">
            <v>7</v>
          </cell>
          <cell r="CS71">
            <v>1046.6507177033493</v>
          </cell>
          <cell r="CT71">
            <v>1495.2153110047848</v>
          </cell>
          <cell r="CU71">
            <v>0.19204389574759947</v>
          </cell>
          <cell r="CW71">
            <v>50</v>
          </cell>
        </row>
        <row r="72">
          <cell r="A72" t="str">
            <v>105-2</v>
          </cell>
          <cell r="B72" t="str">
            <v/>
          </cell>
          <cell r="C72" t="str">
            <v>Куст скважины - 105</v>
          </cell>
          <cell r="D72">
            <v>37210</v>
          </cell>
          <cell r="E72" t="str">
            <v>Гор.</v>
          </cell>
          <cell r="F72" t="str">
            <v>P1ar_Block I</v>
          </cell>
          <cell r="G72" t="str">
            <v>Действующий</v>
          </cell>
          <cell r="H72">
            <v>-4</v>
          </cell>
          <cell r="I72" t="str">
            <v xml:space="preserve"> </v>
          </cell>
          <cell r="J72" t="str">
            <v xml:space="preserve"> </v>
          </cell>
          <cell r="L72">
            <v>205.9826750215</v>
          </cell>
          <cell r="M72">
            <v>213.8</v>
          </cell>
          <cell r="N72">
            <v>0.98</v>
          </cell>
          <cell r="O72">
            <v>1.66</v>
          </cell>
          <cell r="P72">
            <v>0.98</v>
          </cell>
          <cell r="Q72">
            <v>1.4490000000000001</v>
          </cell>
          <cell r="R72">
            <v>0.83599999999999997</v>
          </cell>
          <cell r="S72">
            <v>0.72</v>
          </cell>
          <cell r="T72">
            <v>37</v>
          </cell>
          <cell r="U72">
            <v>1.17</v>
          </cell>
          <cell r="V72">
            <v>139.69999999999999</v>
          </cell>
          <cell r="W72">
            <v>7.72</v>
          </cell>
          <cell r="X72">
            <v>1910</v>
          </cell>
          <cell r="Y72">
            <v>2683</v>
          </cell>
          <cell r="Z72">
            <v>2683</v>
          </cell>
          <cell r="AC72" t="str">
            <v>откр ствол</v>
          </cell>
          <cell r="AD72" t="str">
            <v xml:space="preserve">1910-2683 </v>
          </cell>
          <cell r="AF72">
            <v>1910</v>
          </cell>
          <cell r="AG72">
            <v>18.3</v>
          </cell>
          <cell r="AK72" t="str">
            <v>Газлифт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BE72">
            <v>1848</v>
          </cell>
          <cell r="BM72">
            <v>73</v>
          </cell>
          <cell r="BN72">
            <v>5.5</v>
          </cell>
          <cell r="BO72">
            <v>18</v>
          </cell>
          <cell r="BP72" t="str">
            <v>Угловик</v>
          </cell>
          <cell r="BQ72" t="str">
            <v>Постоянный</v>
          </cell>
          <cell r="BR72">
            <v>24</v>
          </cell>
          <cell r="BS72">
            <v>0</v>
          </cell>
          <cell r="BT72">
            <v>20</v>
          </cell>
          <cell r="BU72">
            <v>55</v>
          </cell>
          <cell r="BV72">
            <v>19</v>
          </cell>
          <cell r="BW72">
            <v>43497</v>
          </cell>
          <cell r="BX72">
            <v>104</v>
          </cell>
          <cell r="BY72">
            <v>81</v>
          </cell>
          <cell r="BZ72">
            <v>6</v>
          </cell>
          <cell r="CC72">
            <v>40</v>
          </cell>
          <cell r="CD72">
            <v>13.375999999999999</v>
          </cell>
          <cell r="CE72">
            <v>16</v>
          </cell>
          <cell r="CF72">
            <v>0</v>
          </cell>
          <cell r="CG72">
            <v>66</v>
          </cell>
          <cell r="CH72">
            <v>19</v>
          </cell>
          <cell r="CI72">
            <v>48</v>
          </cell>
          <cell r="CJ72">
            <v>0</v>
          </cell>
          <cell r="CK72">
            <v>48</v>
          </cell>
          <cell r="CM72">
            <v>34.624000000000002</v>
          </cell>
          <cell r="CN72">
            <v>-16</v>
          </cell>
          <cell r="CO72">
            <v>48</v>
          </cell>
          <cell r="CP72">
            <v>-19</v>
          </cell>
          <cell r="CQ72">
            <v>9</v>
          </cell>
          <cell r="CR72">
            <v>10</v>
          </cell>
          <cell r="CS72">
            <v>747.60765550239239</v>
          </cell>
          <cell r="CT72">
            <v>1420.4545454545455</v>
          </cell>
          <cell r="CU72">
            <v>0.34411764705882353</v>
          </cell>
          <cell r="CW72">
            <v>40</v>
          </cell>
        </row>
        <row r="73">
          <cell r="A73" t="str">
            <v>106-1</v>
          </cell>
          <cell r="B73" t="str">
            <v/>
          </cell>
          <cell r="C73" t="str">
            <v>Без куста</v>
          </cell>
          <cell r="D73">
            <v>37178</v>
          </cell>
          <cell r="E73" t="str">
            <v>Гор.</v>
          </cell>
          <cell r="F73" t="str">
            <v>P1ar_Block I</v>
          </cell>
          <cell r="G73" t="str">
            <v>Действующий</v>
          </cell>
          <cell r="H73">
            <v>-4</v>
          </cell>
          <cell r="I73" t="str">
            <v xml:space="preserve"> </v>
          </cell>
          <cell r="J73" t="str">
            <v xml:space="preserve"> </v>
          </cell>
          <cell r="L73">
            <v>205.9826750215</v>
          </cell>
          <cell r="M73">
            <v>213.8</v>
          </cell>
          <cell r="N73">
            <v>0.98</v>
          </cell>
          <cell r="O73">
            <v>1.66</v>
          </cell>
          <cell r="P73">
            <v>0.98</v>
          </cell>
          <cell r="Q73">
            <v>1.4490000000000001</v>
          </cell>
          <cell r="R73">
            <v>0.83599999999999997</v>
          </cell>
          <cell r="S73">
            <v>0.72</v>
          </cell>
          <cell r="T73">
            <v>37</v>
          </cell>
          <cell r="U73">
            <v>1.17</v>
          </cell>
          <cell r="V73">
            <v>139.69999999999999</v>
          </cell>
          <cell r="W73">
            <v>7.72</v>
          </cell>
          <cell r="X73">
            <v>2063</v>
          </cell>
          <cell r="Y73">
            <v>2625</v>
          </cell>
          <cell r="Z73">
            <v>2625</v>
          </cell>
          <cell r="AC73" t="str">
            <v>откр ствол</v>
          </cell>
          <cell r="AD73" t="str">
            <v xml:space="preserve">2063-2625 </v>
          </cell>
          <cell r="AF73">
            <v>2063</v>
          </cell>
          <cell r="AG73">
            <v>123.7</v>
          </cell>
          <cell r="AK73" t="str">
            <v>Газлифт</v>
          </cell>
          <cell r="AL73">
            <v>600</v>
          </cell>
          <cell r="AM73" t="str">
            <v>ГП</v>
          </cell>
          <cell r="AN73">
            <v>1060</v>
          </cell>
          <cell r="AO73" t="str">
            <v>ГК78/4</v>
          </cell>
          <cell r="AP73">
            <v>1420</v>
          </cell>
          <cell r="AQ73" t="str">
            <v>ГК74/4</v>
          </cell>
          <cell r="AR73">
            <v>1720</v>
          </cell>
          <cell r="AS73" t="str">
            <v>ЦКсОК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1770</v>
          </cell>
          <cell r="BE73">
            <v>2214</v>
          </cell>
          <cell r="BM73">
            <v>73</v>
          </cell>
          <cell r="BN73">
            <v>5.5</v>
          </cell>
          <cell r="BO73">
            <v>18</v>
          </cell>
          <cell r="BP73" t="str">
            <v>Угловик</v>
          </cell>
          <cell r="BQ73" t="str">
            <v>Постоянный</v>
          </cell>
          <cell r="BR73">
            <v>24</v>
          </cell>
          <cell r="BS73">
            <v>0</v>
          </cell>
          <cell r="BT73">
            <v>20</v>
          </cell>
          <cell r="BU73">
            <v>55</v>
          </cell>
          <cell r="BV73">
            <v>19</v>
          </cell>
          <cell r="BW73">
            <v>43497</v>
          </cell>
          <cell r="BX73">
            <v>119.12</v>
          </cell>
          <cell r="BY73">
            <v>80</v>
          </cell>
          <cell r="BZ73">
            <v>6</v>
          </cell>
          <cell r="CC73">
            <v>56</v>
          </cell>
          <cell r="CD73">
            <v>7.524</v>
          </cell>
          <cell r="CE73">
            <v>9</v>
          </cell>
          <cell r="CF73">
            <v>0</v>
          </cell>
          <cell r="CG73">
            <v>67</v>
          </cell>
          <cell r="CH73">
            <v>16</v>
          </cell>
          <cell r="CI73">
            <v>49</v>
          </cell>
          <cell r="CJ73">
            <v>0</v>
          </cell>
          <cell r="CK73">
            <v>49</v>
          </cell>
          <cell r="CM73">
            <v>41.475999999999999</v>
          </cell>
          <cell r="CN73">
            <v>-9</v>
          </cell>
          <cell r="CO73">
            <v>49</v>
          </cell>
          <cell r="CP73">
            <v>-16</v>
          </cell>
          <cell r="CQ73">
            <v>5</v>
          </cell>
          <cell r="CR73">
            <v>11</v>
          </cell>
          <cell r="CS73">
            <v>1461.9883040935672</v>
          </cell>
          <cell r="CT73">
            <v>2126.528442317916</v>
          </cell>
          <cell r="CU73">
            <v>0.18650941663094489</v>
          </cell>
          <cell r="CW73">
            <v>55</v>
          </cell>
        </row>
        <row r="74">
          <cell r="A74">
            <v>147</v>
          </cell>
          <cell r="B74">
            <v>0</v>
          </cell>
          <cell r="C74" t="str">
            <v>Без куста</v>
          </cell>
          <cell r="D74">
            <v>35222</v>
          </cell>
          <cell r="E74" t="str">
            <v>Верт.</v>
          </cell>
          <cell r="F74" t="str">
            <v>P1ar_Block III</v>
          </cell>
          <cell r="G74" t="str">
            <v>Действующий</v>
          </cell>
          <cell r="H74">
            <v>-4</v>
          </cell>
          <cell r="L74">
            <v>205.9826750215</v>
          </cell>
          <cell r="M74">
            <v>213.8</v>
          </cell>
          <cell r="N74">
            <v>0.98</v>
          </cell>
          <cell r="O74">
            <v>1.66</v>
          </cell>
          <cell r="P74">
            <v>0.98160841861363191</v>
          </cell>
          <cell r="Q74">
            <v>1.4490000000000001</v>
          </cell>
          <cell r="R74">
            <v>0.83599999999999997</v>
          </cell>
          <cell r="S74">
            <v>0.72</v>
          </cell>
          <cell r="T74">
            <v>37</v>
          </cell>
          <cell r="U74">
            <v>1.17</v>
          </cell>
          <cell r="V74">
            <v>139.69999999999999</v>
          </cell>
          <cell r="W74">
            <v>7.72</v>
          </cell>
          <cell r="X74">
            <v>2014</v>
          </cell>
          <cell r="Y74">
            <v>2014</v>
          </cell>
          <cell r="Z74">
            <v>2014</v>
          </cell>
          <cell r="AC74" t="str">
            <v>закрытый</v>
          </cell>
          <cell r="AD74" t="str">
            <v>1890-1940; 1960-1997</v>
          </cell>
          <cell r="AF74">
            <v>1890</v>
          </cell>
          <cell r="AG74">
            <v>3.21</v>
          </cell>
          <cell r="AK74" t="str">
            <v>Фонтан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BE74">
            <v>1936</v>
          </cell>
          <cell r="BM74">
            <v>73</v>
          </cell>
          <cell r="BN74">
            <v>5.5</v>
          </cell>
          <cell r="BO74">
            <v>18</v>
          </cell>
          <cell r="BP74" t="str">
            <v>Угловик</v>
          </cell>
          <cell r="BQ74" t="str">
            <v>Постоянный</v>
          </cell>
          <cell r="BR74">
            <v>24</v>
          </cell>
          <cell r="BS74">
            <v>0</v>
          </cell>
          <cell r="BT74">
            <v>27</v>
          </cell>
          <cell r="BU74">
            <v>28</v>
          </cell>
          <cell r="BV74">
            <v>26</v>
          </cell>
          <cell r="BW74">
            <v>43497</v>
          </cell>
          <cell r="BX74">
            <v>148</v>
          </cell>
          <cell r="CC74">
            <v>46</v>
          </cell>
          <cell r="CD74">
            <v>12.8229024</v>
          </cell>
          <cell r="CE74">
            <v>15.4</v>
          </cell>
          <cell r="CF74">
            <v>0.4</v>
          </cell>
          <cell r="CG74">
            <v>68</v>
          </cell>
          <cell r="CH74">
            <v>34.4</v>
          </cell>
          <cell r="CI74">
            <v>50</v>
          </cell>
          <cell r="CJ74">
            <v>0</v>
          </cell>
          <cell r="CK74">
            <v>50</v>
          </cell>
          <cell r="CM74">
            <v>37.177097599999996</v>
          </cell>
          <cell r="CN74">
            <v>-15.4</v>
          </cell>
          <cell r="CO74">
            <v>49.6</v>
          </cell>
          <cell r="CP74">
            <v>-34.4</v>
          </cell>
          <cell r="CR74">
            <v>34.4</v>
          </cell>
          <cell r="CS74">
            <v>2682.6999790624623</v>
          </cell>
          <cell r="CT74">
            <v>2682.6999790624623</v>
          </cell>
          <cell r="CU74">
            <v>0.21764705882352944</v>
          </cell>
          <cell r="CW74">
            <v>45</v>
          </cell>
        </row>
        <row r="75">
          <cell r="A75">
            <v>152</v>
          </cell>
          <cell r="B75">
            <v>0</v>
          </cell>
          <cell r="C75" t="str">
            <v>Без куста</v>
          </cell>
          <cell r="D75">
            <v>35139</v>
          </cell>
          <cell r="E75" t="str">
            <v>Гор.</v>
          </cell>
          <cell r="F75" t="str">
            <v>P1ar_Block III</v>
          </cell>
          <cell r="G75" t="str">
            <v>Действующий</v>
          </cell>
          <cell r="H75">
            <v>-4</v>
          </cell>
          <cell r="L75">
            <v>205.9826750215</v>
          </cell>
          <cell r="M75">
            <v>213.8</v>
          </cell>
          <cell r="N75">
            <v>0.98</v>
          </cell>
          <cell r="O75">
            <v>1.66</v>
          </cell>
          <cell r="P75">
            <v>0.98040161029819439</v>
          </cell>
          <cell r="Q75">
            <v>1.4490000000000001</v>
          </cell>
          <cell r="R75">
            <v>0.83599999999999997</v>
          </cell>
          <cell r="S75">
            <v>0.72</v>
          </cell>
          <cell r="T75">
            <v>37</v>
          </cell>
          <cell r="U75">
            <v>1.17</v>
          </cell>
          <cell r="V75">
            <v>139.69999999999999</v>
          </cell>
          <cell r="W75">
            <v>7.72</v>
          </cell>
          <cell r="X75">
            <v>2047</v>
          </cell>
          <cell r="Y75">
            <v>2350</v>
          </cell>
          <cell r="Z75">
            <v>2350</v>
          </cell>
          <cell r="AC75" t="str">
            <v>откр ствол</v>
          </cell>
          <cell r="AD75" t="str">
            <v xml:space="preserve"> 1773-2350 </v>
          </cell>
          <cell r="AE75">
            <v>6.2</v>
          </cell>
          <cell r="AF75">
            <v>1753</v>
          </cell>
          <cell r="AG75">
            <v>1.6</v>
          </cell>
          <cell r="AK75" t="str">
            <v>Газлифт</v>
          </cell>
          <cell r="AL75">
            <v>550</v>
          </cell>
          <cell r="AM75" t="str">
            <v>ГП</v>
          </cell>
          <cell r="AN75">
            <v>990</v>
          </cell>
          <cell r="AO75" t="str">
            <v>ГП</v>
          </cell>
          <cell r="AP75">
            <v>1350</v>
          </cell>
          <cell r="AQ75" t="str">
            <v>ГК85/1</v>
          </cell>
          <cell r="AR75">
            <v>1650</v>
          </cell>
          <cell r="AS75" t="str">
            <v>ЦКсОК/4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1743</v>
          </cell>
          <cell r="BE75">
            <v>1980</v>
          </cell>
          <cell r="BM75">
            <v>73</v>
          </cell>
          <cell r="BN75">
            <v>5.5</v>
          </cell>
          <cell r="BO75">
            <v>18</v>
          </cell>
          <cell r="BP75" t="str">
            <v>Угловик</v>
          </cell>
          <cell r="BQ75" t="str">
            <v>Периодический</v>
          </cell>
          <cell r="BR75">
            <v>24</v>
          </cell>
          <cell r="BS75">
            <v>24</v>
          </cell>
          <cell r="BT75">
            <v>25</v>
          </cell>
          <cell r="BU75">
            <v>74</v>
          </cell>
          <cell r="BV75">
            <v>24</v>
          </cell>
          <cell r="BW75">
            <v>43497</v>
          </cell>
          <cell r="BX75">
            <v>123</v>
          </cell>
          <cell r="BY75">
            <v>81</v>
          </cell>
          <cell r="BZ75">
            <v>6</v>
          </cell>
          <cell r="CC75">
            <v>82</v>
          </cell>
          <cell r="CD75">
            <v>6.6813120000000001</v>
          </cell>
          <cell r="CE75">
            <v>8</v>
          </cell>
          <cell r="CF75">
            <v>0.1</v>
          </cell>
          <cell r="CG75">
            <v>69</v>
          </cell>
          <cell r="CH75">
            <v>8.5</v>
          </cell>
          <cell r="CI75">
            <v>51</v>
          </cell>
          <cell r="CJ75">
            <v>0</v>
          </cell>
          <cell r="CK75">
            <v>51</v>
          </cell>
          <cell r="CM75">
            <v>44.318688000000002</v>
          </cell>
          <cell r="CN75">
            <v>-8</v>
          </cell>
          <cell r="CO75">
            <v>50.9</v>
          </cell>
          <cell r="CP75">
            <v>-8.5</v>
          </cell>
          <cell r="CQ75">
            <v>1</v>
          </cell>
          <cell r="CR75">
            <v>7.5</v>
          </cell>
          <cell r="CS75">
            <v>1122.5340172708593</v>
          </cell>
          <cell r="CT75">
            <v>1272.2052195736405</v>
          </cell>
          <cell r="CU75">
            <v>0.22905620360551432</v>
          </cell>
          <cell r="CW75">
            <v>60</v>
          </cell>
        </row>
        <row r="76">
          <cell r="A76">
            <v>157</v>
          </cell>
          <cell r="B76">
            <v>3</v>
          </cell>
          <cell r="C76" t="str">
            <v>Без куста</v>
          </cell>
          <cell r="D76">
            <v>34748</v>
          </cell>
          <cell r="E76" t="str">
            <v>Верт.</v>
          </cell>
          <cell r="F76" t="str">
            <v>P1ar_Block III</v>
          </cell>
          <cell r="G76" t="str">
            <v>Действующий</v>
          </cell>
          <cell r="H76">
            <v>-4</v>
          </cell>
          <cell r="L76">
            <v>205.9826750215</v>
          </cell>
          <cell r="M76">
            <v>213.8</v>
          </cell>
          <cell r="N76">
            <v>0.98</v>
          </cell>
          <cell r="O76">
            <v>1.66</v>
          </cell>
          <cell r="P76">
            <v>0.99013998782714552</v>
          </cell>
          <cell r="Q76">
            <v>1.4490000000000001</v>
          </cell>
          <cell r="R76">
            <v>0.83599999999999997</v>
          </cell>
          <cell r="S76">
            <v>0.72</v>
          </cell>
          <cell r="T76">
            <v>37</v>
          </cell>
          <cell r="U76">
            <v>1.17</v>
          </cell>
          <cell r="V76">
            <v>139.69999999999999</v>
          </cell>
          <cell r="W76">
            <v>7.72</v>
          </cell>
          <cell r="X76">
            <v>2049</v>
          </cell>
          <cell r="Y76">
            <v>2487</v>
          </cell>
          <cell r="Z76">
            <v>2487</v>
          </cell>
          <cell r="AC76" t="str">
            <v>закрытый</v>
          </cell>
          <cell r="AD76" t="str">
            <v>2110-2487</v>
          </cell>
          <cell r="AF76">
            <v>2110</v>
          </cell>
          <cell r="AG76">
            <v>0.12</v>
          </cell>
          <cell r="AH76" t="str">
            <v>1625-2110</v>
          </cell>
          <cell r="AI76">
            <v>102</v>
          </cell>
          <cell r="AJ76">
            <v>6.5</v>
          </cell>
          <cell r="AK76" t="str">
            <v>Газлифт</v>
          </cell>
          <cell r="AL76">
            <v>380</v>
          </cell>
          <cell r="AM76">
            <v>0</v>
          </cell>
          <cell r="AN76">
            <v>725</v>
          </cell>
          <cell r="AO76">
            <v>0</v>
          </cell>
          <cell r="AP76">
            <v>1050</v>
          </cell>
          <cell r="AQ76">
            <v>0</v>
          </cell>
          <cell r="AR76">
            <v>1355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1580</v>
          </cell>
          <cell r="BE76">
            <v>1630</v>
          </cell>
          <cell r="BM76">
            <v>73</v>
          </cell>
          <cell r="BN76">
            <v>5.5</v>
          </cell>
          <cell r="BO76">
            <v>18</v>
          </cell>
          <cell r="BP76" t="str">
            <v>Угловик</v>
          </cell>
          <cell r="BQ76" t="str">
            <v>Периодический</v>
          </cell>
          <cell r="BR76">
            <v>24</v>
          </cell>
          <cell r="BS76">
            <v>24</v>
          </cell>
          <cell r="BT76">
            <v>26</v>
          </cell>
          <cell r="BU76">
            <v>53</v>
          </cell>
          <cell r="BV76">
            <v>24</v>
          </cell>
          <cell r="BW76">
            <v>43497</v>
          </cell>
          <cell r="BX76">
            <v>107.7</v>
          </cell>
          <cell r="BY76">
            <v>86.7</v>
          </cell>
          <cell r="BZ76">
            <v>6</v>
          </cell>
          <cell r="CC76">
            <v>66</v>
          </cell>
          <cell r="CD76">
            <v>4.3200299999999991</v>
          </cell>
          <cell r="CE76">
            <v>5.3</v>
          </cell>
          <cell r="CF76">
            <v>2.5</v>
          </cell>
          <cell r="CG76">
            <v>70</v>
          </cell>
          <cell r="CH76">
            <v>13.8</v>
          </cell>
          <cell r="CI76">
            <v>52</v>
          </cell>
          <cell r="CJ76">
            <v>0</v>
          </cell>
          <cell r="CK76">
            <v>52</v>
          </cell>
          <cell r="CM76">
            <v>47.679969999999997</v>
          </cell>
          <cell r="CN76">
            <v>-5.3</v>
          </cell>
          <cell r="CO76">
            <v>49.5</v>
          </cell>
          <cell r="CP76">
            <v>-13.8</v>
          </cell>
          <cell r="CQ76">
            <v>4.5999999999999996</v>
          </cell>
          <cell r="CR76">
            <v>9.2000000000000011</v>
          </cell>
          <cell r="CS76">
            <v>2129.6148406376815</v>
          </cell>
          <cell r="CT76">
            <v>3194.4222609565218</v>
          </cell>
          <cell r="CU76">
            <v>0.15351576682579171</v>
          </cell>
          <cell r="CW76">
            <v>60</v>
          </cell>
        </row>
        <row r="77">
          <cell r="A77" t="str">
            <v>157тг</v>
          </cell>
          <cell r="B77" t="str">
            <v/>
          </cell>
          <cell r="C77" t="str">
            <v>Без куста</v>
          </cell>
          <cell r="D77">
            <v>34614</v>
          </cell>
          <cell r="E77" t="str">
            <v>Гор.</v>
          </cell>
          <cell r="F77" t="str">
            <v>P1ar_Block III</v>
          </cell>
          <cell r="G77" t="str">
            <v>Действующий</v>
          </cell>
          <cell r="H77">
            <v>-4</v>
          </cell>
          <cell r="L77">
            <v>205.9826750215</v>
          </cell>
          <cell r="M77">
            <v>213.8</v>
          </cell>
          <cell r="N77">
            <v>0.98</v>
          </cell>
          <cell r="O77">
            <v>1.66</v>
          </cell>
          <cell r="P77">
            <v>1.2026851194700732</v>
          </cell>
          <cell r="Q77">
            <v>1.4490000000000001</v>
          </cell>
          <cell r="R77">
            <v>0.83599999999999997</v>
          </cell>
          <cell r="S77">
            <v>0.72</v>
          </cell>
          <cell r="T77">
            <v>37</v>
          </cell>
          <cell r="U77">
            <v>1.17</v>
          </cell>
          <cell r="V77">
            <v>177.8</v>
          </cell>
          <cell r="W77">
            <v>8.0500000000000007</v>
          </cell>
          <cell r="X77">
            <v>1909</v>
          </cell>
          <cell r="Y77">
            <v>2205</v>
          </cell>
          <cell r="Z77">
            <v>2205</v>
          </cell>
          <cell r="AC77" t="str">
            <v>закрытый</v>
          </cell>
          <cell r="AD77" t="str">
            <v>1909,6-2205</v>
          </cell>
          <cell r="AF77">
            <v>1865</v>
          </cell>
          <cell r="AG77">
            <v>0.12</v>
          </cell>
          <cell r="AK77" t="str">
            <v>Газлифт</v>
          </cell>
          <cell r="AL77">
            <v>550</v>
          </cell>
          <cell r="AM77" t="str">
            <v>ГП</v>
          </cell>
          <cell r="AN77">
            <v>980</v>
          </cell>
          <cell r="AO77" t="str">
            <v>ГК89/1</v>
          </cell>
          <cell r="AP77">
            <v>1335</v>
          </cell>
          <cell r="AQ77" t="str">
            <v>ГК77/2,5</v>
          </cell>
          <cell r="AR77">
            <v>1560</v>
          </cell>
          <cell r="AS77" t="str">
            <v>ЦКсОК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1570</v>
          </cell>
          <cell r="BE77">
            <v>1610</v>
          </cell>
          <cell r="BM77">
            <v>73</v>
          </cell>
          <cell r="BN77">
            <v>5.5</v>
          </cell>
          <cell r="BO77">
            <v>18</v>
          </cell>
          <cell r="BP77" t="str">
            <v>Угловик</v>
          </cell>
          <cell r="BQ77" t="str">
            <v>Периодический</v>
          </cell>
          <cell r="BR77">
            <v>24</v>
          </cell>
          <cell r="BS77">
            <v>24</v>
          </cell>
          <cell r="BT77">
            <v>25</v>
          </cell>
          <cell r="BU77">
            <v>57</v>
          </cell>
          <cell r="BV77">
            <v>24</v>
          </cell>
          <cell r="BW77">
            <v>43497</v>
          </cell>
          <cell r="BX77">
            <v>104</v>
          </cell>
          <cell r="BY77">
            <v>86.7</v>
          </cell>
          <cell r="BZ77">
            <v>6</v>
          </cell>
          <cell r="CC77">
            <v>39</v>
          </cell>
          <cell r="CD77">
            <v>0.73300480000000012</v>
          </cell>
          <cell r="CE77">
            <v>1.6</v>
          </cell>
          <cell r="CF77">
            <v>45.2</v>
          </cell>
          <cell r="CG77">
            <v>71</v>
          </cell>
          <cell r="CH77">
            <v>10.5</v>
          </cell>
          <cell r="CI77">
            <v>53</v>
          </cell>
          <cell r="CJ77">
            <v>0</v>
          </cell>
          <cell r="CK77">
            <v>53</v>
          </cell>
          <cell r="CM77">
            <v>52.266995199999997</v>
          </cell>
          <cell r="CN77">
            <v>-1.6</v>
          </cell>
          <cell r="CO77">
            <v>7.7999999999999972</v>
          </cell>
          <cell r="CP77">
            <v>-10.5</v>
          </cell>
          <cell r="CQ77">
            <v>3.5</v>
          </cell>
          <cell r="CR77">
            <v>7</v>
          </cell>
          <cell r="CS77">
            <v>9549.732825760484</v>
          </cell>
          <cell r="CT77">
            <v>14324.599238640727</v>
          </cell>
          <cell r="CU77">
            <v>3.4082840236686396E-2</v>
          </cell>
          <cell r="CW77">
            <v>39</v>
          </cell>
        </row>
        <row r="78">
          <cell r="A78">
            <v>164</v>
          </cell>
          <cell r="B78">
            <v>2</v>
          </cell>
          <cell r="C78" t="str">
            <v>Без куста</v>
          </cell>
          <cell r="D78">
            <v>34964</v>
          </cell>
          <cell r="E78" t="str">
            <v>БС</v>
          </cell>
          <cell r="F78" t="str">
            <v>P1ar_Block II</v>
          </cell>
          <cell r="G78" t="str">
            <v>Действующий</v>
          </cell>
          <cell r="H78">
            <v>-4</v>
          </cell>
          <cell r="I78" t="str">
            <v xml:space="preserve"> </v>
          </cell>
          <cell r="J78" t="str">
            <v xml:space="preserve"> </v>
          </cell>
          <cell r="L78">
            <v>205.9826750215</v>
          </cell>
          <cell r="M78">
            <v>213.8</v>
          </cell>
          <cell r="N78">
            <v>0.98</v>
          </cell>
          <cell r="O78">
            <v>1.66</v>
          </cell>
          <cell r="P78">
            <v>0.98120581919949812</v>
          </cell>
          <cell r="Q78">
            <v>1.4490000000000001</v>
          </cell>
          <cell r="R78">
            <v>0.83599999999999997</v>
          </cell>
          <cell r="S78">
            <v>0.72</v>
          </cell>
          <cell r="T78">
            <v>37</v>
          </cell>
          <cell r="U78">
            <v>1.17</v>
          </cell>
          <cell r="V78" t="str">
            <v>177,8;
114,3</v>
          </cell>
          <cell r="W78">
            <v>9.19</v>
          </cell>
          <cell r="X78">
            <v>1961</v>
          </cell>
          <cell r="Y78">
            <v>2400</v>
          </cell>
          <cell r="Z78">
            <v>2400</v>
          </cell>
          <cell r="AC78" t="str">
            <v>откр ствол</v>
          </cell>
          <cell r="AD78" t="str">
            <v>2025-2400</v>
          </cell>
          <cell r="AF78">
            <v>2025</v>
          </cell>
          <cell r="AG78">
            <v>67</v>
          </cell>
          <cell r="AH78" t="str">
            <v>1497-2025</v>
          </cell>
          <cell r="AK78" t="str">
            <v>Газлифт</v>
          </cell>
          <cell r="AL78">
            <v>500</v>
          </cell>
          <cell r="AM78" t="str">
            <v>ГК77/3</v>
          </cell>
          <cell r="AN78">
            <v>1000</v>
          </cell>
          <cell r="AO78" t="str">
            <v>ГК80/3</v>
          </cell>
          <cell r="AP78">
            <v>1450</v>
          </cell>
          <cell r="AQ78" t="str">
            <v>ЦКсОК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1465</v>
          </cell>
          <cell r="BE78">
            <v>1502</v>
          </cell>
          <cell r="BF78" t="str">
            <v>Есть</v>
          </cell>
          <cell r="BH78">
            <v>80</v>
          </cell>
          <cell r="BI78">
            <v>60</v>
          </cell>
          <cell r="BJ78">
            <v>20</v>
          </cell>
          <cell r="BM78">
            <v>73</v>
          </cell>
          <cell r="BN78">
            <v>5.5</v>
          </cell>
          <cell r="BO78">
            <v>18</v>
          </cell>
          <cell r="BP78" t="str">
            <v>Угловик</v>
          </cell>
          <cell r="BQ78" t="str">
            <v>Постоянный</v>
          </cell>
          <cell r="BR78">
            <v>24</v>
          </cell>
          <cell r="BS78">
            <v>0</v>
          </cell>
          <cell r="BT78">
            <v>22.8</v>
          </cell>
          <cell r="BU78">
            <v>54</v>
          </cell>
          <cell r="BV78">
            <v>21</v>
          </cell>
          <cell r="BW78">
            <v>43497</v>
          </cell>
          <cell r="BX78">
            <v>109.3</v>
          </cell>
          <cell r="BY78">
            <v>83</v>
          </cell>
          <cell r="BZ78">
            <v>6</v>
          </cell>
          <cell r="CC78">
            <v>59</v>
          </cell>
          <cell r="CD78">
            <v>24.171267999999998</v>
          </cell>
          <cell r="CE78">
            <v>29</v>
          </cell>
          <cell r="CF78">
            <v>0.3</v>
          </cell>
          <cell r="CG78">
            <v>22</v>
          </cell>
          <cell r="CH78">
            <v>46.5</v>
          </cell>
          <cell r="CI78">
            <v>54</v>
          </cell>
          <cell r="CJ78">
            <v>0</v>
          </cell>
          <cell r="CK78">
            <v>54</v>
          </cell>
          <cell r="CM78">
            <v>29.828732000000002</v>
          </cell>
          <cell r="CN78">
            <v>-29</v>
          </cell>
          <cell r="CO78">
            <v>53.7</v>
          </cell>
          <cell r="CP78">
            <v>-46.5</v>
          </cell>
          <cell r="CQ78">
            <v>21</v>
          </cell>
          <cell r="CR78">
            <v>25.5</v>
          </cell>
          <cell r="CS78">
            <v>1054.9715472105147</v>
          </cell>
          <cell r="CT78">
            <v>1923.7716449132915</v>
          </cell>
          <cell r="CU78">
            <v>0.72478356696879431</v>
          </cell>
          <cell r="CW78">
            <v>59</v>
          </cell>
        </row>
        <row r="79">
          <cell r="A79">
            <v>175</v>
          </cell>
          <cell r="B79">
            <v>1</v>
          </cell>
          <cell r="C79" t="str">
            <v>Без куста</v>
          </cell>
          <cell r="D79">
            <v>37545</v>
          </cell>
          <cell r="E79" t="str">
            <v>Гор.</v>
          </cell>
          <cell r="F79" t="str">
            <v>P1ar_Block II</v>
          </cell>
          <cell r="G79" t="str">
            <v>Действующий</v>
          </cell>
          <cell r="H79">
            <v>-4</v>
          </cell>
          <cell r="I79" t="str">
            <v xml:space="preserve"> </v>
          </cell>
          <cell r="J79" t="str">
            <v xml:space="preserve"> </v>
          </cell>
          <cell r="L79">
            <v>205.9826750215</v>
          </cell>
          <cell r="M79">
            <v>213.8</v>
          </cell>
          <cell r="N79">
            <v>0.98</v>
          </cell>
          <cell r="O79">
            <v>1.66</v>
          </cell>
          <cell r="P79">
            <v>0.98</v>
          </cell>
          <cell r="Q79">
            <v>1.4490000000000001</v>
          </cell>
          <cell r="R79">
            <v>0.83599999999999997</v>
          </cell>
          <cell r="S79">
            <v>0.72</v>
          </cell>
          <cell r="T79">
            <v>37</v>
          </cell>
          <cell r="U79">
            <v>1.17</v>
          </cell>
          <cell r="V79">
            <v>139.69999999999999</v>
          </cell>
          <cell r="W79">
            <v>7.72</v>
          </cell>
          <cell r="X79">
            <v>1808</v>
          </cell>
          <cell r="Y79">
            <v>2350</v>
          </cell>
          <cell r="Z79">
            <v>2350</v>
          </cell>
          <cell r="AC79" t="str">
            <v>откр ствол</v>
          </cell>
          <cell r="AD79" t="str">
            <v>1808-2350</v>
          </cell>
          <cell r="AF79">
            <v>1808</v>
          </cell>
          <cell r="AG79">
            <v>0.4</v>
          </cell>
          <cell r="AK79" t="str">
            <v>Газлифт</v>
          </cell>
          <cell r="AL79">
            <v>435</v>
          </cell>
          <cell r="AM79">
            <v>0</v>
          </cell>
          <cell r="AN79">
            <v>815</v>
          </cell>
          <cell r="AO79">
            <v>0</v>
          </cell>
          <cell r="AP79">
            <v>1140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1740</v>
          </cell>
          <cell r="BE79">
            <v>1900</v>
          </cell>
          <cell r="BM79">
            <v>73</v>
          </cell>
          <cell r="BN79">
            <v>5.5</v>
          </cell>
          <cell r="BO79">
            <v>18</v>
          </cell>
          <cell r="BP79" t="str">
            <v>Угловик</v>
          </cell>
          <cell r="BQ79" t="str">
            <v>Периодический</v>
          </cell>
          <cell r="BR79">
            <v>24</v>
          </cell>
          <cell r="BS79">
            <v>24</v>
          </cell>
          <cell r="BT79">
            <v>25</v>
          </cell>
          <cell r="BU79">
            <v>33.299999999999997</v>
          </cell>
          <cell r="BV79">
            <v>24.2</v>
          </cell>
          <cell r="BW79">
            <v>43497</v>
          </cell>
          <cell r="BX79">
            <v>93</v>
          </cell>
          <cell r="BY79">
            <v>82</v>
          </cell>
          <cell r="BZ79">
            <v>6</v>
          </cell>
          <cell r="CC79">
            <v>52</v>
          </cell>
          <cell r="CD79">
            <v>3.0095999999999998</v>
          </cell>
          <cell r="CE79">
            <v>3.6</v>
          </cell>
          <cell r="CF79">
            <v>0</v>
          </cell>
          <cell r="CG79">
            <v>22</v>
          </cell>
          <cell r="CH79">
            <v>7.5</v>
          </cell>
          <cell r="CI79">
            <v>55</v>
          </cell>
          <cell r="CJ79">
            <v>0</v>
          </cell>
          <cell r="CK79">
            <v>55</v>
          </cell>
          <cell r="CM79">
            <v>51.990400000000001</v>
          </cell>
          <cell r="CN79">
            <v>-3.6</v>
          </cell>
          <cell r="CO79">
            <v>55</v>
          </cell>
          <cell r="CP79">
            <v>-7.5</v>
          </cell>
          <cell r="CQ79">
            <v>2.4</v>
          </cell>
          <cell r="CR79">
            <v>5.0999999999999996</v>
          </cell>
          <cell r="CS79">
            <v>1694.5773524720894</v>
          </cell>
          <cell r="CT79">
            <v>2492.0255183413078</v>
          </cell>
          <cell r="CU79">
            <v>0.1092016091037582</v>
          </cell>
          <cell r="CW79">
            <v>50</v>
          </cell>
        </row>
        <row r="80">
          <cell r="A80" t="str">
            <v>629а</v>
          </cell>
          <cell r="B80" t="str">
            <v/>
          </cell>
          <cell r="C80" t="str">
            <v>Без куста</v>
          </cell>
          <cell r="D80">
            <v>37154</v>
          </cell>
          <cell r="E80" t="str">
            <v>Верт.</v>
          </cell>
          <cell r="F80" t="str">
            <v>P1ar_Block I</v>
          </cell>
          <cell r="G80" t="str">
            <v>Действующий</v>
          </cell>
          <cell r="H80">
            <v>-4</v>
          </cell>
          <cell r="I80" t="str">
            <v xml:space="preserve"> </v>
          </cell>
          <cell r="J80" t="str">
            <v xml:space="preserve"> </v>
          </cell>
          <cell r="L80">
            <v>205.9826750215</v>
          </cell>
          <cell r="M80">
            <v>213.8</v>
          </cell>
          <cell r="N80">
            <v>0.98</v>
          </cell>
          <cell r="O80">
            <v>1.66</v>
          </cell>
          <cell r="P80">
            <v>0.98809523809523803</v>
          </cell>
          <cell r="Q80">
            <v>1.4490000000000001</v>
          </cell>
          <cell r="R80">
            <v>0.83599999999999997</v>
          </cell>
          <cell r="S80">
            <v>0.72</v>
          </cell>
          <cell r="T80">
            <v>37</v>
          </cell>
          <cell r="U80">
            <v>1.17</v>
          </cell>
          <cell r="V80">
            <v>139.69999999999999</v>
          </cell>
          <cell r="W80">
            <v>7.72</v>
          </cell>
          <cell r="X80">
            <v>1934</v>
          </cell>
          <cell r="Y80">
            <v>1915</v>
          </cell>
          <cell r="Z80">
            <v>1915</v>
          </cell>
          <cell r="AC80" t="str">
            <v>закрытый</v>
          </cell>
          <cell r="AD80" t="str">
            <v>1845-1873; 1892-1906</v>
          </cell>
          <cell r="AF80">
            <v>1845</v>
          </cell>
          <cell r="AG80">
            <v>0.36</v>
          </cell>
          <cell r="AK80" t="str">
            <v>Газлифт</v>
          </cell>
          <cell r="AL80">
            <v>470</v>
          </cell>
          <cell r="AM80" t="str">
            <v>ГП</v>
          </cell>
          <cell r="AN80">
            <v>890</v>
          </cell>
          <cell r="AO80" t="str">
            <v>ГК82/3</v>
          </cell>
          <cell r="AP80">
            <v>1220</v>
          </cell>
          <cell r="AQ80" t="str">
            <v>ГП(а/к)</v>
          </cell>
          <cell r="AR80">
            <v>1490</v>
          </cell>
          <cell r="AS80" t="str">
            <v>ГК77/3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1740</v>
          </cell>
          <cell r="BE80">
            <v>1873</v>
          </cell>
          <cell r="BF80" t="str">
            <v>Есть</v>
          </cell>
          <cell r="BH80">
            <v>79</v>
          </cell>
          <cell r="BI80">
            <v>42</v>
          </cell>
          <cell r="BJ80">
            <v>8</v>
          </cell>
          <cell r="BM80">
            <v>73</v>
          </cell>
          <cell r="BN80">
            <v>5.5</v>
          </cell>
          <cell r="BO80">
            <v>18</v>
          </cell>
          <cell r="BP80" t="str">
            <v>Угловик</v>
          </cell>
          <cell r="BQ80" t="str">
            <v>Постоянный</v>
          </cell>
          <cell r="BR80">
            <v>24</v>
          </cell>
          <cell r="BS80">
            <v>0</v>
          </cell>
          <cell r="BT80">
            <v>23</v>
          </cell>
          <cell r="BU80">
            <v>37</v>
          </cell>
          <cell r="BV80">
            <v>21</v>
          </cell>
          <cell r="BW80">
            <v>43497</v>
          </cell>
          <cell r="BX80">
            <v>136</v>
          </cell>
          <cell r="BY80">
            <v>85</v>
          </cell>
          <cell r="BZ80">
            <v>6</v>
          </cell>
          <cell r="CC80">
            <v>45</v>
          </cell>
          <cell r="CD80">
            <v>13.927759999999999</v>
          </cell>
          <cell r="CE80">
            <v>17</v>
          </cell>
          <cell r="CF80">
            <v>2</v>
          </cell>
          <cell r="CG80">
            <v>74</v>
          </cell>
          <cell r="CH80">
            <v>19</v>
          </cell>
          <cell r="CI80">
            <v>56</v>
          </cell>
          <cell r="CJ80">
            <v>0</v>
          </cell>
          <cell r="CK80">
            <v>56</v>
          </cell>
          <cell r="CM80">
            <v>42.072240000000001</v>
          </cell>
          <cell r="CN80">
            <v>-17</v>
          </cell>
          <cell r="CO80">
            <v>54</v>
          </cell>
          <cell r="CP80">
            <v>-19</v>
          </cell>
          <cell r="CQ80">
            <v>12</v>
          </cell>
          <cell r="CR80">
            <v>7</v>
          </cell>
          <cell r="CS80">
            <v>502.59338185034784</v>
          </cell>
          <cell r="CT80">
            <v>1364.182036450944</v>
          </cell>
          <cell r="CU80">
            <v>0.26588295425504727</v>
          </cell>
          <cell r="CW80">
            <v>45</v>
          </cell>
        </row>
        <row r="81">
          <cell r="A81">
            <v>663</v>
          </cell>
          <cell r="B81">
            <v>0</v>
          </cell>
          <cell r="C81" t="str">
            <v>Без куста</v>
          </cell>
          <cell r="D81">
            <v>37145</v>
          </cell>
          <cell r="E81" t="str">
            <v>БС</v>
          </cell>
          <cell r="F81" t="str">
            <v>P1ar_Block III</v>
          </cell>
          <cell r="G81" t="str">
            <v>Действующий</v>
          </cell>
          <cell r="H81">
            <v>-4</v>
          </cell>
          <cell r="I81" t="str">
            <v xml:space="preserve"> </v>
          </cell>
          <cell r="J81" t="str">
            <v xml:space="preserve"> </v>
          </cell>
          <cell r="L81">
            <v>205.9826750215</v>
          </cell>
          <cell r="M81">
            <v>213.8</v>
          </cell>
          <cell r="N81">
            <v>0.98</v>
          </cell>
          <cell r="O81">
            <v>1.66</v>
          </cell>
          <cell r="P81">
            <v>0.98</v>
          </cell>
          <cell r="Q81">
            <v>1.4490000000000001</v>
          </cell>
          <cell r="R81">
            <v>0.83599999999999997</v>
          </cell>
          <cell r="S81">
            <v>0.72</v>
          </cell>
          <cell r="T81">
            <v>37</v>
          </cell>
          <cell r="U81">
            <v>1.17</v>
          </cell>
          <cell r="V81">
            <v>177.8</v>
          </cell>
          <cell r="W81">
            <v>9.19</v>
          </cell>
          <cell r="X81">
            <v>2002</v>
          </cell>
          <cell r="Y81">
            <v>2420</v>
          </cell>
          <cell r="Z81">
            <v>2420</v>
          </cell>
          <cell r="AC81" t="str">
            <v>откр ствол</v>
          </cell>
          <cell r="AD81" t="str">
            <v>1925-2420</v>
          </cell>
          <cell r="AF81">
            <v>1925</v>
          </cell>
          <cell r="AG81" t="str">
            <v>-</v>
          </cell>
          <cell r="AH81" t="str">
            <v>1511-1925 (изолирован)</v>
          </cell>
          <cell r="AI81">
            <v>114.3</v>
          </cell>
          <cell r="AJ81">
            <v>7.72</v>
          </cell>
          <cell r="AK81" t="str">
            <v>Газлифт</v>
          </cell>
          <cell r="AL81">
            <v>600</v>
          </cell>
          <cell r="AM81" t="str">
            <v>ГК85/4</v>
          </cell>
          <cell r="AN81">
            <v>1070</v>
          </cell>
          <cell r="AO81" t="str">
            <v>ГК83/3</v>
          </cell>
          <cell r="AP81">
            <v>1480</v>
          </cell>
          <cell r="AQ81" t="str">
            <v>ЦКсОК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1490</v>
          </cell>
          <cell r="BE81">
            <v>1530</v>
          </cell>
          <cell r="BM81">
            <v>73</v>
          </cell>
          <cell r="BN81">
            <v>5.5</v>
          </cell>
          <cell r="BO81">
            <v>18</v>
          </cell>
          <cell r="BP81" t="str">
            <v>Угловик</v>
          </cell>
          <cell r="BQ81" t="str">
            <v>Постоянный</v>
          </cell>
          <cell r="BR81">
            <v>24</v>
          </cell>
          <cell r="BS81">
            <v>0</v>
          </cell>
          <cell r="BT81">
            <v>31</v>
          </cell>
          <cell r="BU81">
            <v>52</v>
          </cell>
          <cell r="BV81">
            <v>30</v>
          </cell>
          <cell r="BW81">
            <v>43497</v>
          </cell>
          <cell r="BX81">
            <v>115.9</v>
          </cell>
          <cell r="BY81">
            <v>81</v>
          </cell>
          <cell r="BZ81">
            <v>6</v>
          </cell>
          <cell r="CC81">
            <v>63</v>
          </cell>
          <cell r="CD81">
            <v>10.199199999999999</v>
          </cell>
          <cell r="CE81">
            <v>12.2</v>
          </cell>
          <cell r="CF81">
            <v>0</v>
          </cell>
          <cell r="CG81">
            <v>75</v>
          </cell>
          <cell r="CH81">
            <v>13.6</v>
          </cell>
          <cell r="CI81">
            <v>57</v>
          </cell>
          <cell r="CJ81">
            <v>0</v>
          </cell>
          <cell r="CK81">
            <v>57</v>
          </cell>
          <cell r="CM81">
            <v>46.800800000000002</v>
          </cell>
          <cell r="CN81">
            <v>-12.2</v>
          </cell>
          <cell r="CO81">
            <v>57</v>
          </cell>
          <cell r="CP81">
            <v>-13.6</v>
          </cell>
          <cell r="CQ81">
            <v>7.4</v>
          </cell>
          <cell r="CR81">
            <v>6.1999999999999993</v>
          </cell>
          <cell r="CS81">
            <v>607.8908149658796</v>
          </cell>
          <cell r="CT81">
            <v>1333.437916699349</v>
          </cell>
          <cell r="CU81">
            <v>0.28931293458084151</v>
          </cell>
          <cell r="CW81">
            <v>60</v>
          </cell>
        </row>
        <row r="82">
          <cell r="A82">
            <v>669</v>
          </cell>
          <cell r="B82">
            <v>0</v>
          </cell>
          <cell r="C82" t="str">
            <v>Без куста</v>
          </cell>
          <cell r="D82">
            <v>37111</v>
          </cell>
          <cell r="E82" t="str">
            <v>Верт.</v>
          </cell>
          <cell r="F82" t="str">
            <v>P1ar_Block II</v>
          </cell>
          <cell r="G82" t="str">
            <v>Действующий</v>
          </cell>
          <cell r="H82">
            <v>-4</v>
          </cell>
          <cell r="I82">
            <v>41453</v>
          </cell>
          <cell r="J82" t="str">
            <v>ЕВС</v>
          </cell>
          <cell r="K82" t="str">
            <v>29,5т</v>
          </cell>
          <cell r="L82">
            <v>205.9826750215</v>
          </cell>
          <cell r="M82">
            <v>213.8</v>
          </cell>
          <cell r="N82">
            <v>0.98</v>
          </cell>
          <cell r="O82">
            <v>1.66</v>
          </cell>
          <cell r="P82">
            <v>0.98528731288141425</v>
          </cell>
          <cell r="Q82">
            <v>1.4490000000000001</v>
          </cell>
          <cell r="R82">
            <v>0.83599999999999997</v>
          </cell>
          <cell r="S82">
            <v>0.72</v>
          </cell>
          <cell r="T82">
            <v>37</v>
          </cell>
          <cell r="U82">
            <v>1.17</v>
          </cell>
          <cell r="V82">
            <v>139.69999999999999</v>
          </cell>
          <cell r="W82">
            <v>7.72</v>
          </cell>
          <cell r="X82">
            <v>2047</v>
          </cell>
          <cell r="Y82">
            <v>1948</v>
          </cell>
          <cell r="Z82">
            <v>1948</v>
          </cell>
          <cell r="AC82" t="str">
            <v>закрытый</v>
          </cell>
          <cell r="AD82" t="str">
            <v>1891-1899, 1900-1903, 1922-1930, 1933-1937, 1942-1946</v>
          </cell>
          <cell r="AF82">
            <v>1807</v>
          </cell>
          <cell r="AG82">
            <v>0.1</v>
          </cell>
          <cell r="AK82" t="str">
            <v>Газлифт</v>
          </cell>
          <cell r="AL82">
            <v>510</v>
          </cell>
          <cell r="AM82" t="str">
            <v>ГП</v>
          </cell>
          <cell r="AN82">
            <v>920</v>
          </cell>
          <cell r="AO82" t="str">
            <v>ГП</v>
          </cell>
          <cell r="AP82">
            <v>1245</v>
          </cell>
          <cell r="AQ82" t="str">
            <v>ГК77/2</v>
          </cell>
          <cell r="AR82">
            <v>1525</v>
          </cell>
          <cell r="AS82" t="str">
            <v>ГК 70/2</v>
          </cell>
          <cell r="AT82">
            <v>1780</v>
          </cell>
          <cell r="AU82" t="str">
            <v>ЦК сОК</v>
          </cell>
          <cell r="AV82">
            <v>0</v>
          </cell>
          <cell r="AW82">
            <v>0</v>
          </cell>
          <cell r="AX82">
            <v>1790</v>
          </cell>
          <cell r="BE82">
            <v>1816</v>
          </cell>
          <cell r="BM82">
            <v>73</v>
          </cell>
          <cell r="BN82">
            <v>5.5</v>
          </cell>
          <cell r="BO82">
            <v>18</v>
          </cell>
          <cell r="BP82" t="str">
            <v>Угловик</v>
          </cell>
          <cell r="BQ82" t="str">
            <v>Периодический</v>
          </cell>
          <cell r="BR82">
            <v>24</v>
          </cell>
          <cell r="BS82">
            <v>24</v>
          </cell>
          <cell r="BT82">
            <v>27</v>
          </cell>
          <cell r="BU82">
            <v>49.2</v>
          </cell>
          <cell r="BV82">
            <v>25</v>
          </cell>
          <cell r="BW82">
            <v>43497</v>
          </cell>
          <cell r="BX82">
            <v>120</v>
          </cell>
          <cell r="BY82">
            <v>82</v>
          </cell>
          <cell r="BZ82">
            <v>6</v>
          </cell>
          <cell r="CC82">
            <v>51</v>
          </cell>
          <cell r="CD82">
            <v>9.9005808000000002</v>
          </cell>
          <cell r="CE82">
            <v>12</v>
          </cell>
          <cell r="CF82">
            <v>1.31</v>
          </cell>
          <cell r="CG82">
            <v>22</v>
          </cell>
          <cell r="CH82">
            <v>18.2</v>
          </cell>
          <cell r="CI82">
            <v>58</v>
          </cell>
          <cell r="CJ82">
            <v>0</v>
          </cell>
          <cell r="CK82">
            <v>58</v>
          </cell>
          <cell r="CM82">
            <v>48.0994192</v>
          </cell>
          <cell r="CN82">
            <v>-12</v>
          </cell>
          <cell r="CO82">
            <v>56.69</v>
          </cell>
          <cell r="CP82">
            <v>-18.2</v>
          </cell>
          <cell r="CQ82">
            <v>6.5</v>
          </cell>
          <cell r="CR82">
            <v>11.7</v>
          </cell>
          <cell r="CS82">
            <v>1181.7488525521653</v>
          </cell>
          <cell r="CT82">
            <v>1838.2759928589239</v>
          </cell>
          <cell r="CU82">
            <v>0.2336145360155743</v>
          </cell>
          <cell r="CW82">
            <v>50</v>
          </cell>
        </row>
        <row r="83">
          <cell r="A83">
            <v>1001</v>
          </cell>
          <cell r="B83">
            <v>1</v>
          </cell>
          <cell r="C83" t="str">
            <v>Куст скважины - 1001</v>
          </cell>
          <cell r="D83">
            <v>39912</v>
          </cell>
          <cell r="E83" t="str">
            <v>Гор.</v>
          </cell>
          <cell r="F83" t="str">
            <v>P1ar_Block III</v>
          </cell>
          <cell r="G83" t="str">
            <v>Действующий</v>
          </cell>
          <cell r="H83">
            <v>-4</v>
          </cell>
          <cell r="I83" t="str">
            <v xml:space="preserve"> </v>
          </cell>
          <cell r="J83" t="str">
            <v xml:space="preserve"> </v>
          </cell>
          <cell r="L83">
            <v>205.9826750215</v>
          </cell>
          <cell r="M83">
            <v>213.8</v>
          </cell>
          <cell r="N83">
            <v>0.98</v>
          </cell>
          <cell r="O83">
            <v>1.66</v>
          </cell>
          <cell r="P83">
            <v>0.98281820159010158</v>
          </cell>
          <cell r="Q83">
            <v>1.4490000000000001</v>
          </cell>
          <cell r="R83">
            <v>0.83599999999999997</v>
          </cell>
          <cell r="S83">
            <v>0.72</v>
          </cell>
          <cell r="T83">
            <v>37</v>
          </cell>
          <cell r="U83">
            <v>1.17</v>
          </cell>
          <cell r="V83">
            <v>139.69999999999999</v>
          </cell>
          <cell r="W83">
            <v>7.72</v>
          </cell>
          <cell r="X83">
            <v>1851</v>
          </cell>
          <cell r="Y83">
            <v>2400</v>
          </cell>
          <cell r="Z83">
            <v>2400</v>
          </cell>
          <cell r="AC83" t="str">
            <v>откр ствол</v>
          </cell>
          <cell r="AD83" t="str">
            <v>1851 - 2400</v>
          </cell>
          <cell r="AF83">
            <v>1851</v>
          </cell>
          <cell r="AG83">
            <v>17.97</v>
          </cell>
          <cell r="AK83" t="str">
            <v>Фонтан</v>
          </cell>
          <cell r="AL83">
            <v>600</v>
          </cell>
          <cell r="AM83">
            <v>0</v>
          </cell>
          <cell r="AN83">
            <v>1200</v>
          </cell>
          <cell r="AO83">
            <v>0</v>
          </cell>
          <cell r="AP83">
            <v>1751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1763</v>
          </cell>
          <cell r="BE83">
            <v>2370</v>
          </cell>
          <cell r="BM83">
            <v>73</v>
          </cell>
          <cell r="BN83">
            <v>5.5</v>
          </cell>
          <cell r="BO83">
            <v>18</v>
          </cell>
          <cell r="BP83" t="str">
            <v>Угловик</v>
          </cell>
          <cell r="BQ83" t="str">
            <v>Постоянный</v>
          </cell>
          <cell r="BR83">
            <v>24</v>
          </cell>
          <cell r="BS83">
            <v>0</v>
          </cell>
          <cell r="BT83">
            <v>42</v>
          </cell>
          <cell r="BU83">
            <v>47</v>
          </cell>
          <cell r="BV83">
            <v>37</v>
          </cell>
          <cell r="BW83">
            <v>43497</v>
          </cell>
          <cell r="BX83">
            <v>113</v>
          </cell>
          <cell r="CC83">
            <v>60</v>
          </cell>
          <cell r="CD83">
            <v>5.8110359999999996</v>
          </cell>
          <cell r="CE83">
            <v>7</v>
          </cell>
          <cell r="CF83">
            <v>0.7</v>
          </cell>
          <cell r="CG83">
            <v>77</v>
          </cell>
          <cell r="CH83">
            <v>18.2</v>
          </cell>
          <cell r="CI83">
            <v>59</v>
          </cell>
          <cell r="CJ83">
            <v>0</v>
          </cell>
          <cell r="CK83">
            <v>59</v>
          </cell>
          <cell r="CM83">
            <v>53.188963999999999</v>
          </cell>
          <cell r="CN83">
            <v>-7</v>
          </cell>
          <cell r="CO83">
            <v>58.3</v>
          </cell>
          <cell r="CP83">
            <v>-18.2</v>
          </cell>
          <cell r="CR83">
            <v>18.2</v>
          </cell>
          <cell r="CS83">
            <v>3131.9716484289552</v>
          </cell>
          <cell r="CT83">
            <v>3131.9716484289552</v>
          </cell>
          <cell r="CU83">
            <v>0.1668580803937654</v>
          </cell>
          <cell r="CW83">
            <v>60</v>
          </cell>
        </row>
        <row r="84">
          <cell r="A84" t="str">
            <v>1001-2</v>
          </cell>
          <cell r="B84" t="str">
            <v/>
          </cell>
          <cell r="C84" t="str">
            <v>Куст скважины - 1001</v>
          </cell>
          <cell r="D84">
            <v>40047</v>
          </cell>
          <cell r="E84" t="str">
            <v>Гор.</v>
          </cell>
          <cell r="F84" t="str">
            <v>P1ar_Block III</v>
          </cell>
          <cell r="G84" t="str">
            <v>Действующий</v>
          </cell>
          <cell r="H84">
            <v>-4</v>
          </cell>
          <cell r="I84" t="str">
            <v xml:space="preserve"> </v>
          </cell>
          <cell r="J84" t="str">
            <v xml:space="preserve"> </v>
          </cell>
          <cell r="L84">
            <v>205.9826750215</v>
          </cell>
          <cell r="M84">
            <v>213.8</v>
          </cell>
          <cell r="N84">
            <v>0.98</v>
          </cell>
          <cell r="O84">
            <v>1.66</v>
          </cell>
          <cell r="P84">
            <v>0.98080354989630048</v>
          </cell>
          <cell r="Q84">
            <v>1.4490000000000001</v>
          </cell>
          <cell r="R84">
            <v>0.83599999999999997</v>
          </cell>
          <cell r="S84">
            <v>0.72</v>
          </cell>
          <cell r="T84">
            <v>37</v>
          </cell>
          <cell r="U84">
            <v>1.17</v>
          </cell>
          <cell r="V84">
            <v>139.69999999999999</v>
          </cell>
          <cell r="W84">
            <v>7.72</v>
          </cell>
          <cell r="X84">
            <v>1886</v>
          </cell>
          <cell r="Y84">
            <v>2500</v>
          </cell>
          <cell r="Z84">
            <v>2500</v>
          </cell>
          <cell r="AC84" t="str">
            <v>откр ствол</v>
          </cell>
          <cell r="AD84" t="str">
            <v xml:space="preserve">1886-2500 </v>
          </cell>
          <cell r="AF84">
            <v>1886</v>
          </cell>
          <cell r="AG84">
            <v>37.799999999999997</v>
          </cell>
          <cell r="AK84" t="str">
            <v>Газлифт</v>
          </cell>
          <cell r="AL84">
            <v>500</v>
          </cell>
          <cell r="AM84" t="str">
            <v>ГК85/3</v>
          </cell>
          <cell r="AN84">
            <v>890</v>
          </cell>
          <cell r="AO84" t="str">
            <v>ГК86/3</v>
          </cell>
          <cell r="AP84">
            <v>1210</v>
          </cell>
          <cell r="AQ84" t="str">
            <v>ГК84/4</v>
          </cell>
          <cell r="AR84">
            <v>1530</v>
          </cell>
          <cell r="AS84" t="str">
            <v>ЦКсОК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1540</v>
          </cell>
          <cell r="BE84">
            <v>1930</v>
          </cell>
          <cell r="BF84" t="str">
            <v>Есть</v>
          </cell>
          <cell r="BH84">
            <v>82</v>
          </cell>
          <cell r="BI84">
            <v>63</v>
          </cell>
          <cell r="BJ84">
            <v>20.100000000000001</v>
          </cell>
          <cell r="BM84">
            <v>73</v>
          </cell>
          <cell r="BN84">
            <v>5.5</v>
          </cell>
          <cell r="BO84">
            <v>18</v>
          </cell>
          <cell r="BP84" t="str">
            <v>Угловик</v>
          </cell>
          <cell r="BQ84" t="str">
            <v>Постоянный</v>
          </cell>
          <cell r="BR84">
            <v>24</v>
          </cell>
          <cell r="BS84">
            <v>0</v>
          </cell>
          <cell r="BT84">
            <v>37</v>
          </cell>
          <cell r="BU84">
            <v>62</v>
          </cell>
          <cell r="BV84">
            <v>35</v>
          </cell>
          <cell r="BW84">
            <v>43497</v>
          </cell>
          <cell r="BX84">
            <v>174</v>
          </cell>
          <cell r="BY84">
            <v>94</v>
          </cell>
          <cell r="BZ84">
            <v>6</v>
          </cell>
          <cell r="CC84">
            <v>72</v>
          </cell>
          <cell r="CD84">
            <v>20.023871999999997</v>
          </cell>
          <cell r="CE84">
            <v>24</v>
          </cell>
          <cell r="CF84">
            <v>0.2</v>
          </cell>
          <cell r="CG84">
            <v>78</v>
          </cell>
          <cell r="CH84">
            <v>34.700000000000003</v>
          </cell>
          <cell r="CI84">
            <v>60</v>
          </cell>
          <cell r="CJ84">
            <v>0</v>
          </cell>
          <cell r="CK84">
            <v>60</v>
          </cell>
          <cell r="CM84">
            <v>39.976128000000003</v>
          </cell>
          <cell r="CN84">
            <v>-24</v>
          </cell>
          <cell r="CO84">
            <v>59.8</v>
          </cell>
          <cell r="CP84">
            <v>-34.700000000000003</v>
          </cell>
          <cell r="CQ84">
            <v>14</v>
          </cell>
          <cell r="CR84">
            <v>20.700000000000003</v>
          </cell>
          <cell r="CS84">
            <v>1033.7660967868756</v>
          </cell>
          <cell r="CT84">
            <v>1732.9315728746171</v>
          </cell>
          <cell r="CU84">
            <v>0.31819567205120386</v>
          </cell>
          <cell r="CW84">
            <v>60</v>
          </cell>
        </row>
        <row r="85">
          <cell r="A85">
            <v>1002</v>
          </cell>
          <cell r="B85">
            <v>2</v>
          </cell>
          <cell r="C85" t="str">
            <v>Куст скважины - 1002</v>
          </cell>
          <cell r="D85">
            <v>39717</v>
          </cell>
          <cell r="E85" t="str">
            <v>Гор.</v>
          </cell>
          <cell r="F85" t="str">
            <v>P1ar_Block III</v>
          </cell>
          <cell r="G85" t="str">
            <v>Действующий</v>
          </cell>
          <cell r="H85">
            <v>-4</v>
          </cell>
          <cell r="I85" t="str">
            <v xml:space="preserve"> </v>
          </cell>
          <cell r="J85" t="str">
            <v xml:space="preserve"> </v>
          </cell>
          <cell r="L85">
            <v>205.9826750215</v>
          </cell>
          <cell r="M85">
            <v>213.8</v>
          </cell>
          <cell r="N85">
            <v>0.98</v>
          </cell>
          <cell r="O85">
            <v>1.66</v>
          </cell>
          <cell r="P85">
            <v>1.0099956540634505</v>
          </cell>
          <cell r="Q85">
            <v>1.4490000000000001</v>
          </cell>
          <cell r="R85">
            <v>0.83599999999999997</v>
          </cell>
          <cell r="S85">
            <v>0.72</v>
          </cell>
          <cell r="T85">
            <v>37</v>
          </cell>
          <cell r="U85">
            <v>1.17</v>
          </cell>
          <cell r="V85">
            <v>139.69999999999999</v>
          </cell>
          <cell r="W85">
            <v>7.72</v>
          </cell>
          <cell r="X85">
            <v>1875</v>
          </cell>
          <cell r="Y85">
            <v>2500</v>
          </cell>
          <cell r="Z85">
            <v>2500</v>
          </cell>
          <cell r="AC85" t="str">
            <v>откр ствол</v>
          </cell>
          <cell r="AD85" t="str">
            <v>1875 - 2400</v>
          </cell>
          <cell r="AF85">
            <v>1874.9</v>
          </cell>
          <cell r="AG85">
            <v>26.57</v>
          </cell>
          <cell r="AK85" t="str">
            <v>Фонтан</v>
          </cell>
          <cell r="AL85">
            <v>596</v>
          </cell>
          <cell r="AM85" t="str">
            <v>ГП</v>
          </cell>
          <cell r="AN85">
            <v>1199</v>
          </cell>
          <cell r="AO85" t="str">
            <v>ГК95(1)</v>
          </cell>
          <cell r="AP85">
            <v>1731</v>
          </cell>
          <cell r="AQ85" t="str">
            <v>ЦКсОК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BE85">
            <v>2143</v>
          </cell>
          <cell r="BM85">
            <v>73</v>
          </cell>
          <cell r="BN85">
            <v>5.5</v>
          </cell>
          <cell r="BO85">
            <v>18</v>
          </cell>
          <cell r="BP85" t="str">
            <v>Угловик</v>
          </cell>
          <cell r="BQ85" t="str">
            <v>Постоянный</v>
          </cell>
          <cell r="BR85">
            <v>24</v>
          </cell>
          <cell r="BS85">
            <v>0</v>
          </cell>
          <cell r="BT85">
            <v>66</v>
          </cell>
          <cell r="BU85">
            <v>67</v>
          </cell>
          <cell r="BV85">
            <v>63</v>
          </cell>
          <cell r="BW85">
            <v>43497</v>
          </cell>
          <cell r="BX85">
            <v>111</v>
          </cell>
          <cell r="CC85">
            <v>87</v>
          </cell>
          <cell r="CD85">
            <v>6.97851</v>
          </cell>
          <cell r="CE85">
            <v>9</v>
          </cell>
          <cell r="CF85">
            <v>7.25</v>
          </cell>
          <cell r="CG85">
            <v>79</v>
          </cell>
          <cell r="CH85">
            <v>57</v>
          </cell>
          <cell r="CI85">
            <v>61</v>
          </cell>
          <cell r="CJ85">
            <v>0</v>
          </cell>
          <cell r="CK85">
            <v>61</v>
          </cell>
          <cell r="CM85">
            <v>54.02149</v>
          </cell>
          <cell r="CN85">
            <v>-9</v>
          </cell>
          <cell r="CO85">
            <v>53.75</v>
          </cell>
          <cell r="CP85">
            <v>-57</v>
          </cell>
          <cell r="CR85">
            <v>57</v>
          </cell>
          <cell r="CS85">
            <v>8167.9326962345831</v>
          </cell>
          <cell r="CT85">
            <v>8167.9326962345831</v>
          </cell>
          <cell r="CU85">
            <v>0.41486710963455148</v>
          </cell>
          <cell r="CW85">
            <v>60</v>
          </cell>
        </row>
        <row r="86">
          <cell r="A86" t="str">
            <v>1002-1</v>
          </cell>
          <cell r="B86" t="str">
            <v/>
          </cell>
          <cell r="C86" t="str">
            <v>Куст скважины - 1002</v>
          </cell>
          <cell r="D86">
            <v>39812</v>
          </cell>
          <cell r="E86" t="str">
            <v>Гор.</v>
          </cell>
          <cell r="F86" t="str">
            <v>P1ar_Block III</v>
          </cell>
          <cell r="G86" t="str">
            <v>Действующий</v>
          </cell>
          <cell r="H86">
            <v>-4</v>
          </cell>
          <cell r="I86" t="str">
            <v xml:space="preserve"> </v>
          </cell>
          <cell r="J86" t="str">
            <v xml:space="preserve"> </v>
          </cell>
          <cell r="L86">
            <v>205.9826750215</v>
          </cell>
          <cell r="M86">
            <v>213.8</v>
          </cell>
          <cell r="N86">
            <v>0.98</v>
          </cell>
          <cell r="O86">
            <v>1.66</v>
          </cell>
          <cell r="P86">
            <v>0.98080354989630048</v>
          </cell>
          <cell r="Q86">
            <v>1.4490000000000001</v>
          </cell>
          <cell r="R86">
            <v>0.83599999999999997</v>
          </cell>
          <cell r="S86">
            <v>0.72</v>
          </cell>
          <cell r="T86">
            <v>37</v>
          </cell>
          <cell r="U86">
            <v>1.17</v>
          </cell>
          <cell r="V86">
            <v>139.69999999999999</v>
          </cell>
          <cell r="W86">
            <v>7.72</v>
          </cell>
          <cell r="X86">
            <v>1873</v>
          </cell>
          <cell r="Y86">
            <v>2500</v>
          </cell>
          <cell r="Z86">
            <v>2500</v>
          </cell>
          <cell r="AC86" t="str">
            <v>откр ствол</v>
          </cell>
          <cell r="AD86" t="str">
            <v xml:space="preserve">1873-2500 </v>
          </cell>
          <cell r="AF86">
            <v>1873</v>
          </cell>
          <cell r="AG86">
            <v>31.63</v>
          </cell>
          <cell r="AK86" t="str">
            <v>Фонтан</v>
          </cell>
          <cell r="AL86">
            <v>600</v>
          </cell>
          <cell r="AM86" t="str">
            <v>ГП</v>
          </cell>
          <cell r="AN86">
            <v>1200</v>
          </cell>
          <cell r="AO86" t="str">
            <v>ГК103/1,5</v>
          </cell>
          <cell r="AP86">
            <v>1725</v>
          </cell>
          <cell r="AQ86" t="str">
            <v>ЦКсОК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1737</v>
          </cell>
          <cell r="BE86">
            <v>2435</v>
          </cell>
          <cell r="BM86">
            <v>73</v>
          </cell>
          <cell r="BN86">
            <v>5.5</v>
          </cell>
          <cell r="BO86">
            <v>18</v>
          </cell>
          <cell r="BP86" t="str">
            <v>Угловик</v>
          </cell>
          <cell r="BQ86" t="str">
            <v>Постоянный</v>
          </cell>
          <cell r="BR86">
            <v>24</v>
          </cell>
          <cell r="BS86">
            <v>0</v>
          </cell>
          <cell r="BT86">
            <v>66</v>
          </cell>
          <cell r="BU86">
            <v>78</v>
          </cell>
          <cell r="BV86">
            <v>65</v>
          </cell>
          <cell r="BW86">
            <v>43497</v>
          </cell>
          <cell r="BX86">
            <v>157</v>
          </cell>
          <cell r="CC86">
            <v>96</v>
          </cell>
          <cell r="CD86">
            <v>22.2765576</v>
          </cell>
          <cell r="CE86">
            <v>26.7</v>
          </cell>
          <cell r="CF86">
            <v>0.2</v>
          </cell>
          <cell r="CG86">
            <v>80</v>
          </cell>
          <cell r="CH86">
            <v>155.6</v>
          </cell>
          <cell r="CI86">
            <v>62</v>
          </cell>
          <cell r="CJ86">
            <v>0</v>
          </cell>
          <cell r="CK86">
            <v>62</v>
          </cell>
          <cell r="CM86">
            <v>39.723442399999996</v>
          </cell>
          <cell r="CN86">
            <v>-26.7</v>
          </cell>
          <cell r="CO86">
            <v>61.8</v>
          </cell>
          <cell r="CP86">
            <v>-155.6</v>
          </cell>
          <cell r="CR86">
            <v>155.6</v>
          </cell>
          <cell r="CS86">
            <v>6984.9212249921411</v>
          </cell>
          <cell r="CT86">
            <v>6984.9212249921411</v>
          </cell>
          <cell r="CU86">
            <v>0.52906505490190581</v>
          </cell>
          <cell r="CW86">
            <v>70</v>
          </cell>
        </row>
        <row r="87">
          <cell r="A87" t="str">
            <v>1004-2</v>
          </cell>
          <cell r="B87" t="str">
            <v/>
          </cell>
          <cell r="C87" t="str">
            <v>Без куста</v>
          </cell>
          <cell r="D87">
            <v>41202</v>
          </cell>
          <cell r="E87" t="str">
            <v>Гор.</v>
          </cell>
          <cell r="F87" t="str">
            <v>P1ar_Block III</v>
          </cell>
          <cell r="G87" t="str">
            <v>Действующий</v>
          </cell>
          <cell r="H87">
            <v>-4</v>
          </cell>
          <cell r="I87" t="str">
            <v xml:space="preserve"> </v>
          </cell>
          <cell r="J87" t="str">
            <v xml:space="preserve"> </v>
          </cell>
          <cell r="L87">
            <v>205.9826750215</v>
          </cell>
          <cell r="M87">
            <v>213.8</v>
          </cell>
          <cell r="N87">
            <v>0.98</v>
          </cell>
          <cell r="O87">
            <v>1.66</v>
          </cell>
          <cell r="P87">
            <v>0.98056234659877228</v>
          </cell>
          <cell r="Q87">
            <v>1.4490000000000001</v>
          </cell>
          <cell r="R87">
            <v>0.83599999999999997</v>
          </cell>
          <cell r="S87">
            <v>0.72</v>
          </cell>
          <cell r="T87">
            <v>37</v>
          </cell>
          <cell r="U87">
            <v>1.17</v>
          </cell>
          <cell r="V87">
            <v>177.8</v>
          </cell>
          <cell r="W87">
            <v>9.19</v>
          </cell>
          <cell r="X87">
            <v>2090</v>
          </cell>
          <cell r="Y87">
            <v>2572</v>
          </cell>
          <cell r="Z87">
            <v>2572</v>
          </cell>
          <cell r="AC87" t="str">
            <v>откр ствол</v>
          </cell>
          <cell r="AD87" t="str">
            <v>2090 - 2572</v>
          </cell>
          <cell r="AF87">
            <v>2090</v>
          </cell>
          <cell r="AG87">
            <v>214.11</v>
          </cell>
          <cell r="AK87" t="str">
            <v>Фонтан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BE87">
            <v>2199</v>
          </cell>
          <cell r="BM87">
            <v>73</v>
          </cell>
          <cell r="BN87">
            <v>5.5</v>
          </cell>
          <cell r="BO87">
            <v>18</v>
          </cell>
          <cell r="BP87" t="str">
            <v>Угловик</v>
          </cell>
          <cell r="BQ87" t="str">
            <v>Постоянный</v>
          </cell>
          <cell r="BR87">
            <v>24</v>
          </cell>
          <cell r="BS87">
            <v>0</v>
          </cell>
          <cell r="BT87">
            <v>51</v>
          </cell>
          <cell r="BU87">
            <v>55</v>
          </cell>
          <cell r="BV87">
            <v>48</v>
          </cell>
          <cell r="BW87">
            <v>43497</v>
          </cell>
          <cell r="BX87">
            <v>109</v>
          </cell>
          <cell r="CC87">
            <v>67</v>
          </cell>
          <cell r="CD87">
            <v>7.5134664000000004</v>
          </cell>
          <cell r="CE87">
            <v>9</v>
          </cell>
          <cell r="CF87">
            <v>0.14000000000000001</v>
          </cell>
          <cell r="CG87">
            <v>81</v>
          </cell>
          <cell r="CH87">
            <v>27.5</v>
          </cell>
          <cell r="CI87">
            <v>63</v>
          </cell>
          <cell r="CJ87">
            <v>0</v>
          </cell>
          <cell r="CK87">
            <v>63</v>
          </cell>
          <cell r="CM87">
            <v>55.486533600000001</v>
          </cell>
          <cell r="CN87">
            <v>-9</v>
          </cell>
          <cell r="CO87">
            <v>62.86</v>
          </cell>
          <cell r="CP87">
            <v>-27.5</v>
          </cell>
          <cell r="CR87">
            <v>27.5</v>
          </cell>
          <cell r="CS87">
            <v>3660.094893084236</v>
          </cell>
          <cell r="CT87">
            <v>3660.094893084236</v>
          </cell>
          <cell r="CU87">
            <v>0.25856615709014241</v>
          </cell>
          <cell r="CW87">
            <v>60</v>
          </cell>
        </row>
        <row r="88">
          <cell r="A88" t="str">
            <v>1004-1</v>
          </cell>
          <cell r="B88" t="str">
            <v/>
          </cell>
          <cell r="C88" t="str">
            <v>Без куста</v>
          </cell>
          <cell r="D88">
            <v>41078</v>
          </cell>
          <cell r="E88" t="str">
            <v>Гор.</v>
          </cell>
          <cell r="F88" t="str">
            <v>P1ar_Block III</v>
          </cell>
          <cell r="G88" t="str">
            <v>Действующий</v>
          </cell>
          <cell r="H88">
            <v>-4</v>
          </cell>
          <cell r="I88" t="str">
            <v xml:space="preserve"> </v>
          </cell>
          <cell r="J88" t="str">
            <v xml:space="preserve"> </v>
          </cell>
          <cell r="L88">
            <v>205.9826750215</v>
          </cell>
          <cell r="M88">
            <v>213.8</v>
          </cell>
          <cell r="N88">
            <v>0.98</v>
          </cell>
          <cell r="O88">
            <v>1.66</v>
          </cell>
          <cell r="P88">
            <v>0.98</v>
          </cell>
          <cell r="Q88">
            <v>1.4490000000000001</v>
          </cell>
          <cell r="R88">
            <v>0.83599999999999997</v>
          </cell>
          <cell r="S88">
            <v>0.72</v>
          </cell>
          <cell r="T88">
            <v>37</v>
          </cell>
          <cell r="U88">
            <v>1.17</v>
          </cell>
          <cell r="V88">
            <v>139.69999999999999</v>
          </cell>
          <cell r="W88">
            <v>7.72</v>
          </cell>
          <cell r="X88">
            <v>1979</v>
          </cell>
          <cell r="Y88">
            <v>2500</v>
          </cell>
          <cell r="Z88">
            <v>2500</v>
          </cell>
          <cell r="AC88" t="str">
            <v>откр ствол</v>
          </cell>
          <cell r="AD88" t="str">
            <v>1979 - 2500</v>
          </cell>
          <cell r="AF88">
            <v>1979</v>
          </cell>
          <cell r="AG88">
            <v>77.099999999999994</v>
          </cell>
          <cell r="AK88" t="str">
            <v>Газлифт</v>
          </cell>
          <cell r="AL88">
            <v>593</v>
          </cell>
          <cell r="AM88" t="str">
            <v>ГП</v>
          </cell>
          <cell r="AN88">
            <v>1196</v>
          </cell>
          <cell r="AO88" t="str">
            <v>ГК86/3</v>
          </cell>
          <cell r="AP88">
            <v>1753</v>
          </cell>
          <cell r="AQ88" t="str">
            <v>ЦКсОК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1764</v>
          </cell>
          <cell r="BE88">
            <v>2184</v>
          </cell>
          <cell r="BM88">
            <v>73</v>
          </cell>
          <cell r="BN88">
            <v>5.5</v>
          </cell>
          <cell r="BO88">
            <v>18</v>
          </cell>
          <cell r="BP88" t="str">
            <v>Угловик</v>
          </cell>
          <cell r="BQ88" t="str">
            <v>Постоянный</v>
          </cell>
          <cell r="BR88">
            <v>24</v>
          </cell>
          <cell r="BS88">
            <v>0</v>
          </cell>
          <cell r="BT88">
            <v>37</v>
          </cell>
          <cell r="BU88">
            <v>65</v>
          </cell>
          <cell r="BV88">
            <v>36</v>
          </cell>
          <cell r="BW88">
            <v>43497</v>
          </cell>
          <cell r="BX88">
            <v>104.1</v>
          </cell>
          <cell r="BY88">
            <v>92</v>
          </cell>
          <cell r="BZ88">
            <v>6</v>
          </cell>
          <cell r="CC88">
            <v>102</v>
          </cell>
          <cell r="CD88">
            <v>0.66880000000000006</v>
          </cell>
          <cell r="CE88">
            <v>0.8</v>
          </cell>
          <cell r="CF88">
            <v>0</v>
          </cell>
          <cell r="CG88">
            <v>82</v>
          </cell>
          <cell r="CH88">
            <v>21.8</v>
          </cell>
          <cell r="CI88">
            <v>64</v>
          </cell>
          <cell r="CJ88">
            <v>0</v>
          </cell>
          <cell r="CK88">
            <v>64</v>
          </cell>
          <cell r="CM88">
            <v>63.331200000000003</v>
          </cell>
          <cell r="CN88">
            <v>-0.8</v>
          </cell>
          <cell r="CO88">
            <v>64</v>
          </cell>
          <cell r="CP88">
            <v>-21.8</v>
          </cell>
          <cell r="CQ88">
            <v>7.2</v>
          </cell>
          <cell r="CR88">
            <v>14.600000000000001</v>
          </cell>
          <cell r="CS88">
            <v>21830.143540669858</v>
          </cell>
          <cell r="CT88">
            <v>32595.693779904304</v>
          </cell>
          <cell r="CU88">
            <v>0.38439879990768733</v>
          </cell>
          <cell r="CV88" t="str">
            <v xml:space="preserve">Планируется постановка бригады ПРГС для оптимизации работы газлифтного подъемника </v>
          </cell>
          <cell r="CW88">
            <v>60</v>
          </cell>
        </row>
        <row r="89">
          <cell r="A89" t="str">
            <v>1006-2</v>
          </cell>
          <cell r="B89" t="str">
            <v/>
          </cell>
          <cell r="C89" t="str">
            <v>К - 3</v>
          </cell>
          <cell r="D89">
            <v>41446</v>
          </cell>
          <cell r="E89" t="str">
            <v>Гор.</v>
          </cell>
          <cell r="F89" t="str">
            <v>P1ar_Block III</v>
          </cell>
          <cell r="G89" t="str">
            <v>В бездействии текущего года</v>
          </cell>
          <cell r="H89">
            <v>-4</v>
          </cell>
          <cell r="I89" t="str">
            <v xml:space="preserve"> </v>
          </cell>
          <cell r="J89" t="str">
            <v xml:space="preserve"> </v>
          </cell>
          <cell r="L89">
            <v>205.9826750215</v>
          </cell>
          <cell r="M89">
            <v>213.8</v>
          </cell>
          <cell r="N89">
            <v>0.98</v>
          </cell>
          <cell r="O89">
            <v>1.66</v>
          </cell>
          <cell r="P89">
            <v>0.98016060462919219</v>
          </cell>
          <cell r="Q89">
            <v>1.4490000000000001</v>
          </cell>
          <cell r="R89">
            <v>0.83599999999999997</v>
          </cell>
          <cell r="S89">
            <v>0.72</v>
          </cell>
          <cell r="T89">
            <v>37</v>
          </cell>
          <cell r="U89">
            <v>1.17</v>
          </cell>
          <cell r="V89">
            <v>177.8</v>
          </cell>
          <cell r="W89">
            <v>9.19</v>
          </cell>
          <cell r="X89">
            <v>2025</v>
          </cell>
          <cell r="Y89">
            <v>2990</v>
          </cell>
          <cell r="Z89">
            <v>2990</v>
          </cell>
          <cell r="AC89" t="str">
            <v>откр ствол</v>
          </cell>
          <cell r="AD89" t="str">
            <v xml:space="preserve">2025-2990 </v>
          </cell>
          <cell r="AE89">
            <v>15</v>
          </cell>
          <cell r="AF89">
            <v>2025</v>
          </cell>
          <cell r="AG89">
            <v>169.59</v>
          </cell>
          <cell r="AK89" t="str">
            <v>Газлифт</v>
          </cell>
          <cell r="AL89">
            <v>600</v>
          </cell>
          <cell r="AM89" t="str">
            <v>ГП</v>
          </cell>
          <cell r="AN89">
            <v>1200</v>
          </cell>
          <cell r="AO89" t="str">
            <v>ГК87/1,5</v>
          </cell>
          <cell r="AP89">
            <v>1698</v>
          </cell>
          <cell r="AQ89" t="str">
            <v>ЦК сОК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1708</v>
          </cell>
          <cell r="BE89">
            <v>2070</v>
          </cell>
          <cell r="BF89" t="str">
            <v>Есть</v>
          </cell>
          <cell r="BH89">
            <v>97</v>
          </cell>
          <cell r="BI89">
            <v>43</v>
          </cell>
          <cell r="BJ89">
            <v>10.199999999999999</v>
          </cell>
          <cell r="BM89">
            <v>73</v>
          </cell>
          <cell r="BN89">
            <v>5.5</v>
          </cell>
          <cell r="BO89">
            <v>18</v>
          </cell>
          <cell r="BP89" t="str">
            <v>Угловик</v>
          </cell>
          <cell r="BQ89" t="str">
            <v>Периодический</v>
          </cell>
          <cell r="BR89">
            <v>24</v>
          </cell>
          <cell r="BS89">
            <v>24</v>
          </cell>
          <cell r="BT89">
            <v>33</v>
          </cell>
          <cell r="BU89">
            <v>58</v>
          </cell>
          <cell r="BV89">
            <v>32</v>
          </cell>
          <cell r="BW89">
            <v>43497</v>
          </cell>
          <cell r="BX89">
            <v>141</v>
          </cell>
          <cell r="BY89">
            <v>97</v>
          </cell>
          <cell r="BZ89">
            <v>6</v>
          </cell>
          <cell r="CC89">
            <v>89</v>
          </cell>
          <cell r="CD89">
            <v>0</v>
          </cell>
          <cell r="CE89">
            <v>0</v>
          </cell>
          <cell r="CF89">
            <v>0.04</v>
          </cell>
          <cell r="CG89">
            <v>83</v>
          </cell>
          <cell r="CH89">
            <v>0</v>
          </cell>
          <cell r="CI89">
            <v>65</v>
          </cell>
          <cell r="CJ89">
            <v>0</v>
          </cell>
          <cell r="CK89">
            <v>65</v>
          </cell>
          <cell r="CM89">
            <v>65</v>
          </cell>
          <cell r="CN89">
            <v>0</v>
          </cell>
          <cell r="CO89">
            <v>64.959999999999994</v>
          </cell>
          <cell r="CP89">
            <v>0</v>
          </cell>
          <cell r="CQ89">
            <v>0</v>
          </cell>
          <cell r="CR89">
            <v>0</v>
          </cell>
          <cell r="CS89" t="e">
            <v>#DIV/0!</v>
          </cell>
          <cell r="CT89">
            <v>0</v>
          </cell>
          <cell r="CU89">
            <v>0</v>
          </cell>
          <cell r="CW89">
            <v>60</v>
          </cell>
        </row>
        <row r="90">
          <cell r="A90">
            <v>1007</v>
          </cell>
          <cell r="B90">
            <v>1</v>
          </cell>
          <cell r="C90" t="str">
            <v>Куст скважины - 1007</v>
          </cell>
          <cell r="D90">
            <v>41268</v>
          </cell>
          <cell r="E90" t="str">
            <v>Гор.</v>
          </cell>
          <cell r="F90" t="str">
            <v>P1ar_Block III</v>
          </cell>
          <cell r="G90" t="str">
            <v>Действующий</v>
          </cell>
          <cell r="H90">
            <v>-4</v>
          </cell>
          <cell r="I90" t="str">
            <v xml:space="preserve"> </v>
          </cell>
          <cell r="J90" t="str">
            <v xml:space="preserve"> </v>
          </cell>
          <cell r="L90">
            <v>205.9826750215</v>
          </cell>
          <cell r="M90">
            <v>213.8</v>
          </cell>
          <cell r="N90">
            <v>0.98</v>
          </cell>
          <cell r="O90">
            <v>1.66</v>
          </cell>
          <cell r="P90">
            <v>0.98064273451515205</v>
          </cell>
          <cell r="Q90">
            <v>1.4490000000000001</v>
          </cell>
          <cell r="R90">
            <v>0.83599999999999997</v>
          </cell>
          <cell r="S90">
            <v>0.72</v>
          </cell>
          <cell r="T90">
            <v>37</v>
          </cell>
          <cell r="U90">
            <v>1.17</v>
          </cell>
          <cell r="V90">
            <v>177.8</v>
          </cell>
          <cell r="W90">
            <v>9.19</v>
          </cell>
          <cell r="X90">
            <v>1929</v>
          </cell>
          <cell r="Y90">
            <v>2730</v>
          </cell>
          <cell r="Z90">
            <v>2730</v>
          </cell>
          <cell r="AC90" t="str">
            <v>откр ствол</v>
          </cell>
          <cell r="AD90" t="str">
            <v xml:space="preserve">1929-2730 </v>
          </cell>
          <cell r="AF90">
            <v>1929</v>
          </cell>
          <cell r="AG90">
            <v>58.43</v>
          </cell>
          <cell r="AK90" t="str">
            <v>Фонтан</v>
          </cell>
          <cell r="AL90">
            <v>600</v>
          </cell>
          <cell r="AM90">
            <v>0</v>
          </cell>
          <cell r="AN90">
            <v>1200</v>
          </cell>
          <cell r="AO90">
            <v>0</v>
          </cell>
          <cell r="AP90">
            <v>1688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1698</v>
          </cell>
          <cell r="BE90">
            <v>2000</v>
          </cell>
          <cell r="BM90">
            <v>73</v>
          </cell>
          <cell r="BN90">
            <v>5.5</v>
          </cell>
          <cell r="BO90">
            <v>18</v>
          </cell>
          <cell r="BP90" t="str">
            <v>Угловик</v>
          </cell>
          <cell r="BQ90" t="str">
            <v>Постоянный</v>
          </cell>
          <cell r="BR90">
            <v>24</v>
          </cell>
          <cell r="BS90">
            <v>0</v>
          </cell>
          <cell r="BT90">
            <v>34</v>
          </cell>
          <cell r="BU90">
            <v>19</v>
          </cell>
          <cell r="BV90">
            <v>32</v>
          </cell>
          <cell r="BW90">
            <v>43497</v>
          </cell>
          <cell r="BX90">
            <v>119</v>
          </cell>
          <cell r="CC90">
            <v>57</v>
          </cell>
          <cell r="CD90">
            <v>30.648803328</v>
          </cell>
          <cell r="CE90">
            <v>36.72</v>
          </cell>
          <cell r="CF90">
            <v>0.16</v>
          </cell>
          <cell r="CG90">
            <v>84</v>
          </cell>
          <cell r="CH90">
            <v>41.3</v>
          </cell>
          <cell r="CI90">
            <v>66</v>
          </cell>
          <cell r="CJ90">
            <v>0</v>
          </cell>
          <cell r="CK90">
            <v>66</v>
          </cell>
          <cell r="CM90">
            <v>35.351196672</v>
          </cell>
          <cell r="CN90">
            <v>-36.72</v>
          </cell>
          <cell r="CO90">
            <v>65.84</v>
          </cell>
          <cell r="CP90">
            <v>-41.3</v>
          </cell>
          <cell r="CR90">
            <v>41.3</v>
          </cell>
          <cell r="CS90">
            <v>1347.5240634360862</v>
          </cell>
          <cell r="CT90">
            <v>1347.5240634360862</v>
          </cell>
          <cell r="CU90">
            <v>0.77072708031199777</v>
          </cell>
          <cell r="CW90">
            <v>55</v>
          </cell>
        </row>
        <row r="91">
          <cell r="A91" t="str">
            <v>1007-1</v>
          </cell>
          <cell r="B91" t="str">
            <v/>
          </cell>
          <cell r="C91" t="str">
            <v>Куст скважины - 1007</v>
          </cell>
          <cell r="D91">
            <v>42166</v>
          </cell>
          <cell r="E91" t="str">
            <v>БС</v>
          </cell>
          <cell r="F91" t="str">
            <v>P1ar_Block III</v>
          </cell>
          <cell r="G91" t="str">
            <v>Действующий</v>
          </cell>
          <cell r="H91">
            <v>-4</v>
          </cell>
          <cell r="L91">
            <v>205.9826750215</v>
          </cell>
          <cell r="M91">
            <v>213.8</v>
          </cell>
          <cell r="N91">
            <v>0.98</v>
          </cell>
          <cell r="O91">
            <v>1.66</v>
          </cell>
          <cell r="P91">
            <v>0.98715748644994661</v>
          </cell>
          <cell r="Q91">
            <v>1.4490000000000001</v>
          </cell>
          <cell r="R91">
            <v>0.83599999999999997</v>
          </cell>
          <cell r="S91">
            <v>0.72</v>
          </cell>
          <cell r="T91">
            <v>37</v>
          </cell>
          <cell r="U91">
            <v>1.17</v>
          </cell>
          <cell r="V91">
            <v>177.8</v>
          </cell>
          <cell r="W91">
            <v>9.19</v>
          </cell>
          <cell r="X91">
            <v>1979</v>
          </cell>
          <cell r="Y91">
            <v>2650</v>
          </cell>
          <cell r="Z91">
            <v>2650</v>
          </cell>
          <cell r="AC91" t="str">
            <v>откр ствол</v>
          </cell>
          <cell r="AD91" t="str">
            <v>1985-2650</v>
          </cell>
          <cell r="AF91">
            <v>1985</v>
          </cell>
          <cell r="AG91">
            <v>32.51</v>
          </cell>
          <cell r="AH91" t="str">
            <v>1718-1985</v>
          </cell>
          <cell r="AI91">
            <v>114</v>
          </cell>
          <cell r="AJ91">
            <v>6.5</v>
          </cell>
          <cell r="AK91" t="str">
            <v>Газлифт</v>
          </cell>
          <cell r="AL91">
            <v>380</v>
          </cell>
          <cell r="AM91" t="str">
            <v>ГП</v>
          </cell>
          <cell r="AN91">
            <v>720</v>
          </cell>
          <cell r="AO91" t="str">
            <v>ГП</v>
          </cell>
          <cell r="AP91">
            <v>1020</v>
          </cell>
          <cell r="AQ91" t="str">
            <v>ГП</v>
          </cell>
          <cell r="AR91">
            <v>1300</v>
          </cell>
          <cell r="AS91" t="str">
            <v>ГК93/1,5</v>
          </cell>
          <cell r="AT91">
            <v>1540</v>
          </cell>
          <cell r="AU91" t="str">
            <v>ЦКсОК/5</v>
          </cell>
          <cell r="AV91">
            <v>0</v>
          </cell>
          <cell r="AW91">
            <v>0</v>
          </cell>
          <cell r="AX91">
            <v>1685</v>
          </cell>
          <cell r="BE91">
            <v>1725</v>
          </cell>
          <cell r="BF91" t="str">
            <v>Есть</v>
          </cell>
          <cell r="BH91">
            <v>94</v>
          </cell>
          <cell r="BI91">
            <v>62</v>
          </cell>
          <cell r="BJ91">
            <v>11</v>
          </cell>
          <cell r="BM91">
            <v>73</v>
          </cell>
          <cell r="BN91">
            <v>5.5</v>
          </cell>
          <cell r="BO91">
            <v>18</v>
          </cell>
          <cell r="BP91" t="str">
            <v>Угловик</v>
          </cell>
          <cell r="BQ91" t="str">
            <v>Постоянный</v>
          </cell>
          <cell r="BR91">
            <v>24</v>
          </cell>
          <cell r="BS91">
            <v>0</v>
          </cell>
          <cell r="BT91">
            <v>44</v>
          </cell>
          <cell r="BU91">
            <v>56</v>
          </cell>
          <cell r="BV91">
            <v>39</v>
          </cell>
          <cell r="BW91">
            <v>43497</v>
          </cell>
          <cell r="BX91">
            <v>139</v>
          </cell>
          <cell r="BY91">
            <v>94</v>
          </cell>
          <cell r="BZ91">
            <v>6</v>
          </cell>
          <cell r="CC91">
            <v>61</v>
          </cell>
          <cell r="CD91">
            <v>14.12468816</v>
          </cell>
          <cell r="CE91">
            <v>17.2</v>
          </cell>
          <cell r="CF91">
            <v>1.77</v>
          </cell>
          <cell r="CG91">
            <v>85</v>
          </cell>
          <cell r="CH91">
            <v>14.8</v>
          </cell>
          <cell r="CI91">
            <v>67</v>
          </cell>
          <cell r="CJ91">
            <v>0</v>
          </cell>
          <cell r="CK91">
            <v>67</v>
          </cell>
          <cell r="CM91">
            <v>52.875311840000002</v>
          </cell>
          <cell r="CN91">
            <v>-17.2</v>
          </cell>
          <cell r="CO91">
            <v>65.23</v>
          </cell>
          <cell r="CP91">
            <v>-14.8</v>
          </cell>
          <cell r="CQ91">
            <v>11</v>
          </cell>
          <cell r="CR91">
            <v>3.8000000000000007</v>
          </cell>
          <cell r="CS91">
            <v>269.03248814804283</v>
          </cell>
          <cell r="CT91">
            <v>1047.8107433134298</v>
          </cell>
          <cell r="CU91">
            <v>0.29378225608257558</v>
          </cell>
          <cell r="CW91">
            <v>60</v>
          </cell>
        </row>
        <row r="92">
          <cell r="A92" t="str">
            <v>1007-2</v>
          </cell>
          <cell r="B92" t="str">
            <v/>
          </cell>
          <cell r="C92" t="str">
            <v>К-16</v>
          </cell>
          <cell r="D92">
            <v>43455</v>
          </cell>
          <cell r="E92" t="str">
            <v>Гор.</v>
          </cell>
          <cell r="F92" t="str">
            <v>P1ar_Block III</v>
          </cell>
          <cell r="G92" t="str">
            <v>Действующий</v>
          </cell>
          <cell r="L92">
            <v>205.9826750215</v>
          </cell>
          <cell r="M92">
            <v>213.8</v>
          </cell>
          <cell r="N92">
            <v>0.98</v>
          </cell>
          <cell r="O92">
            <v>1.66</v>
          </cell>
          <cell r="P92">
            <v>0.98</v>
          </cell>
          <cell r="Q92">
            <v>1.4490000000000001</v>
          </cell>
          <cell r="R92">
            <v>0.83599999999999997</v>
          </cell>
          <cell r="S92">
            <v>0.72</v>
          </cell>
          <cell r="T92">
            <v>37</v>
          </cell>
          <cell r="U92">
            <v>1.17</v>
          </cell>
          <cell r="V92">
            <v>177.8</v>
          </cell>
          <cell r="W92">
            <v>9.19</v>
          </cell>
          <cell r="X92">
            <v>2177</v>
          </cell>
          <cell r="Y92">
            <v>2117</v>
          </cell>
          <cell r="Z92">
            <v>2117</v>
          </cell>
          <cell r="AC92" t="str">
            <v>откр ствол</v>
          </cell>
          <cell r="AD92" t="str">
            <v>1893-2069</v>
          </cell>
          <cell r="AF92">
            <v>1893</v>
          </cell>
          <cell r="AG92">
            <v>453.8</v>
          </cell>
          <cell r="AK92" t="str">
            <v>Фонтан</v>
          </cell>
          <cell r="BE92">
            <v>1790</v>
          </cell>
          <cell r="BO92">
            <v>6</v>
          </cell>
          <cell r="BP92" t="str">
            <v>Угловик</v>
          </cell>
          <cell r="BQ92" t="str">
            <v>Постоянный</v>
          </cell>
          <cell r="BR92">
            <v>24</v>
          </cell>
          <cell r="BS92">
            <v>0</v>
          </cell>
          <cell r="BT92">
            <v>34</v>
          </cell>
          <cell r="BU92">
            <v>40</v>
          </cell>
          <cell r="BV92">
            <v>32</v>
          </cell>
          <cell r="BW92">
            <v>43497</v>
          </cell>
          <cell r="BX92">
            <v>176</v>
          </cell>
          <cell r="CC92">
            <v>47</v>
          </cell>
          <cell r="CD92">
            <v>0.10031999999999999</v>
          </cell>
          <cell r="CE92">
            <v>0.12</v>
          </cell>
          <cell r="CF92">
            <v>0</v>
          </cell>
          <cell r="CH92">
            <v>0.14000000000000001</v>
          </cell>
          <cell r="CI92">
            <v>68</v>
          </cell>
          <cell r="CJ92">
            <v>0</v>
          </cell>
          <cell r="CK92">
            <v>68</v>
          </cell>
          <cell r="CO92">
            <v>68</v>
          </cell>
          <cell r="CQ92">
            <v>0.05</v>
          </cell>
          <cell r="CR92">
            <v>9.0000000000000011E-2</v>
          </cell>
          <cell r="CS92">
            <v>897.12918660287107</v>
          </cell>
          <cell r="CT92">
            <v>1395.5342902711325</v>
          </cell>
          <cell r="CU92">
            <v>1.3796707603867257E-3</v>
          </cell>
          <cell r="CV92" t="str">
            <v>Постановка бр. ТКРС (перевод в газовый фонд), ВНР</v>
          </cell>
          <cell r="CW92">
            <v>45</v>
          </cell>
        </row>
        <row r="93">
          <cell r="A93">
            <v>1009</v>
          </cell>
          <cell r="B93">
            <v>3</v>
          </cell>
          <cell r="C93" t="str">
            <v>Куст скважины - 1009</v>
          </cell>
          <cell r="D93">
            <v>39079</v>
          </cell>
          <cell r="E93" t="str">
            <v>Гор.</v>
          </cell>
          <cell r="F93" t="str">
            <v>P1ar_Block III</v>
          </cell>
          <cell r="G93" t="str">
            <v>Действующий</v>
          </cell>
          <cell r="H93">
            <v>-4</v>
          </cell>
          <cell r="I93" t="str">
            <v xml:space="preserve"> </v>
          </cell>
          <cell r="J93" t="str">
            <v xml:space="preserve"> </v>
          </cell>
          <cell r="L93">
            <v>205.9826750215</v>
          </cell>
          <cell r="M93">
            <v>213.8</v>
          </cell>
          <cell r="N93">
            <v>0.98</v>
          </cell>
          <cell r="O93">
            <v>1.66</v>
          </cell>
          <cell r="P93">
            <v>0.98185013688444245</v>
          </cell>
          <cell r="Q93">
            <v>1.4490000000000001</v>
          </cell>
          <cell r="R93">
            <v>0.83599999999999997</v>
          </cell>
          <cell r="S93">
            <v>0.72</v>
          </cell>
          <cell r="T93">
            <v>37</v>
          </cell>
          <cell r="U93">
            <v>1.17</v>
          </cell>
          <cell r="V93">
            <v>139.69999999999999</v>
          </cell>
          <cell r="W93">
            <v>7.72</v>
          </cell>
          <cell r="X93">
            <v>1903</v>
          </cell>
          <cell r="Y93">
            <v>2460</v>
          </cell>
          <cell r="Z93">
            <v>2460</v>
          </cell>
          <cell r="AC93" t="str">
            <v>откр ствол</v>
          </cell>
          <cell r="AD93" t="str">
            <v xml:space="preserve">1903-2463 </v>
          </cell>
          <cell r="AF93">
            <v>1903</v>
          </cell>
          <cell r="AG93">
            <v>41.8</v>
          </cell>
          <cell r="AK93" t="str">
            <v>Фонтан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BE93">
            <v>2417</v>
          </cell>
          <cell r="BM93">
            <v>73</v>
          </cell>
          <cell r="BN93">
            <v>5.5</v>
          </cell>
          <cell r="BO93">
            <v>8</v>
          </cell>
          <cell r="BP93" t="str">
            <v>Угловик</v>
          </cell>
          <cell r="BQ93" t="str">
            <v>Постоянный</v>
          </cell>
          <cell r="BR93">
            <v>24</v>
          </cell>
          <cell r="BS93">
            <v>0</v>
          </cell>
          <cell r="BT93">
            <v>51</v>
          </cell>
          <cell r="BU93">
            <v>35</v>
          </cell>
          <cell r="BV93">
            <v>32</v>
          </cell>
          <cell r="BW93">
            <v>43497</v>
          </cell>
          <cell r="BX93">
            <v>148</v>
          </cell>
          <cell r="CC93">
            <v>80</v>
          </cell>
          <cell r="CD93">
            <v>33.785468639999998</v>
          </cell>
          <cell r="CE93">
            <v>40.6</v>
          </cell>
          <cell r="CF93">
            <v>0.46</v>
          </cell>
          <cell r="CG93">
            <v>86</v>
          </cell>
          <cell r="CH93">
            <v>140.80000000000001</v>
          </cell>
          <cell r="CI93">
            <v>69</v>
          </cell>
          <cell r="CJ93">
            <v>0</v>
          </cell>
          <cell r="CK93">
            <v>69</v>
          </cell>
          <cell r="CM93">
            <v>35.214531360000002</v>
          </cell>
          <cell r="CN93">
            <v>-40.6</v>
          </cell>
          <cell r="CO93">
            <v>68.540000000000006</v>
          </cell>
          <cell r="CP93">
            <v>-140.80000000000001</v>
          </cell>
          <cell r="CR93">
            <v>140.80000000000001</v>
          </cell>
          <cell r="CS93">
            <v>4167.472160895265</v>
          </cell>
          <cell r="CT93">
            <v>4167.472160895265</v>
          </cell>
          <cell r="CU93">
            <v>0.75026637069922331</v>
          </cell>
          <cell r="CW93">
            <v>70</v>
          </cell>
        </row>
        <row r="94">
          <cell r="A94" t="str">
            <v>1009-2</v>
          </cell>
          <cell r="B94" t="str">
            <v/>
          </cell>
          <cell r="C94" t="str">
            <v>Куст скважины - 1009</v>
          </cell>
          <cell r="D94">
            <v>39211</v>
          </cell>
          <cell r="E94" t="str">
            <v>Гор.</v>
          </cell>
          <cell r="F94" t="str">
            <v>P1ar_Block III</v>
          </cell>
          <cell r="G94" t="str">
            <v>Действующий</v>
          </cell>
          <cell r="H94">
            <v>-4</v>
          </cell>
          <cell r="I94" t="str">
            <v xml:space="preserve"> </v>
          </cell>
          <cell r="J94" t="str">
            <v xml:space="preserve"> </v>
          </cell>
          <cell r="L94">
            <v>205.9826750215</v>
          </cell>
          <cell r="M94">
            <v>213.8</v>
          </cell>
          <cell r="N94">
            <v>0.98</v>
          </cell>
          <cell r="O94">
            <v>1.66</v>
          </cell>
          <cell r="P94">
            <v>1.194822455611332</v>
          </cell>
          <cell r="Q94">
            <v>1.4490000000000001</v>
          </cell>
          <cell r="R94">
            <v>0.83599999999999997</v>
          </cell>
          <cell r="S94">
            <v>0.72</v>
          </cell>
          <cell r="T94">
            <v>37</v>
          </cell>
          <cell r="U94">
            <v>1.17</v>
          </cell>
          <cell r="V94">
            <v>139.69999999999999</v>
          </cell>
          <cell r="W94">
            <v>7.72</v>
          </cell>
          <cell r="X94">
            <v>1913</v>
          </cell>
          <cell r="Y94">
            <v>2634</v>
          </cell>
          <cell r="Z94">
            <v>2634</v>
          </cell>
          <cell r="AC94" t="str">
            <v>откр ствол</v>
          </cell>
          <cell r="AD94" t="str">
            <v>2060-2634</v>
          </cell>
          <cell r="AF94">
            <v>1778</v>
          </cell>
          <cell r="AG94">
            <v>43</v>
          </cell>
          <cell r="AK94" t="str">
            <v>Газлифт</v>
          </cell>
          <cell r="AL94">
            <v>598</v>
          </cell>
          <cell r="AM94" t="str">
            <v>ГП</v>
          </cell>
          <cell r="AN94">
            <v>1200</v>
          </cell>
          <cell r="AO94" t="str">
            <v>ГК79/1,5</v>
          </cell>
          <cell r="AP94">
            <v>1723</v>
          </cell>
          <cell r="AQ94" t="str">
            <v>ЦКсОК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1735</v>
          </cell>
          <cell r="BE94">
            <v>1562</v>
          </cell>
          <cell r="BM94">
            <v>73</v>
          </cell>
          <cell r="BN94">
            <v>5.5</v>
          </cell>
          <cell r="BO94">
            <v>18</v>
          </cell>
          <cell r="BP94" t="str">
            <v>Угловик</v>
          </cell>
          <cell r="BQ94" t="str">
            <v>Постоянный</v>
          </cell>
          <cell r="BR94">
            <v>24</v>
          </cell>
          <cell r="BS94">
            <v>0</v>
          </cell>
          <cell r="BT94">
            <v>39</v>
          </cell>
          <cell r="BU94">
            <v>85</v>
          </cell>
          <cell r="BV94">
            <v>38</v>
          </cell>
          <cell r="BW94">
            <v>43497</v>
          </cell>
          <cell r="BX94">
            <v>180</v>
          </cell>
          <cell r="BY94">
            <v>85</v>
          </cell>
          <cell r="BZ94">
            <v>6</v>
          </cell>
          <cell r="CC94">
            <v>88</v>
          </cell>
          <cell r="CD94">
            <v>22.032276142800001</v>
          </cell>
          <cell r="CE94">
            <v>46.97</v>
          </cell>
          <cell r="CF94">
            <v>43.890999999999998</v>
          </cell>
          <cell r="CG94">
            <v>87</v>
          </cell>
          <cell r="CH94">
            <v>29.8</v>
          </cell>
          <cell r="CI94">
            <v>70</v>
          </cell>
          <cell r="CJ94">
            <v>0</v>
          </cell>
          <cell r="CK94">
            <v>70</v>
          </cell>
          <cell r="CM94">
            <v>47.967723857199999</v>
          </cell>
          <cell r="CN94">
            <v>-46.97</v>
          </cell>
          <cell r="CO94">
            <v>26.109000000000002</v>
          </cell>
          <cell r="CP94">
            <v>-29.8</v>
          </cell>
          <cell r="CQ94">
            <v>12.3</v>
          </cell>
          <cell r="CR94">
            <v>17.5</v>
          </cell>
          <cell r="CS94">
            <v>794.28924576723239</v>
          </cell>
          <cell r="CT94">
            <v>1352.5611156493442</v>
          </cell>
          <cell r="CU94">
            <v>0.66060737602444775</v>
          </cell>
          <cell r="CW94">
            <v>70</v>
          </cell>
        </row>
        <row r="95">
          <cell r="A95">
            <v>1010</v>
          </cell>
          <cell r="B95">
            <v>5</v>
          </cell>
          <cell r="C95" t="str">
            <v>Куст скважины - 1010</v>
          </cell>
          <cell r="D95">
            <v>39344</v>
          </cell>
          <cell r="E95" t="str">
            <v>БС</v>
          </cell>
          <cell r="F95" t="str">
            <v>P1ar_Block III</v>
          </cell>
          <cell r="G95" t="str">
            <v>Действующий</v>
          </cell>
          <cell r="H95">
            <v>-4</v>
          </cell>
          <cell r="L95">
            <v>205.9826750215</v>
          </cell>
          <cell r="M95">
            <v>213.8</v>
          </cell>
          <cell r="N95">
            <v>0.98</v>
          </cell>
          <cell r="O95">
            <v>1.66</v>
          </cell>
          <cell r="P95">
            <v>1.0192471555310509</v>
          </cell>
          <cell r="Q95">
            <v>1.4490000000000001</v>
          </cell>
          <cell r="R95">
            <v>0.83599999999999997</v>
          </cell>
          <cell r="S95">
            <v>0.72</v>
          </cell>
          <cell r="T95">
            <v>37</v>
          </cell>
          <cell r="U95">
            <v>1.17</v>
          </cell>
          <cell r="V95">
            <v>139.69999999999999</v>
          </cell>
          <cell r="W95">
            <v>7.72</v>
          </cell>
          <cell r="X95">
            <v>1956.6</v>
          </cell>
          <cell r="Y95">
            <v>2541.6</v>
          </cell>
          <cell r="Z95">
            <v>2541.6</v>
          </cell>
          <cell r="AC95" t="str">
            <v>откр ствол</v>
          </cell>
          <cell r="AD95" t="str">
            <v>1941-2541,8</v>
          </cell>
          <cell r="AF95">
            <v>1941</v>
          </cell>
          <cell r="AG95">
            <v>106.16</v>
          </cell>
          <cell r="AH95" t="str">
            <v>1796-1941</v>
          </cell>
          <cell r="AK95" t="str">
            <v>Газлифт</v>
          </cell>
          <cell r="AL95">
            <v>460</v>
          </cell>
          <cell r="AM95" t="str">
            <v>ГП</v>
          </cell>
          <cell r="AN95">
            <v>860</v>
          </cell>
          <cell r="AO95" t="str">
            <v>ГК78/1,5</v>
          </cell>
          <cell r="AP95">
            <v>1180</v>
          </cell>
          <cell r="AQ95" t="str">
            <v>ГК77/2</v>
          </cell>
          <cell r="AR95">
            <v>1440</v>
          </cell>
          <cell r="AS95" t="str">
            <v>ГК76/3</v>
          </cell>
          <cell r="AT95">
            <v>1660</v>
          </cell>
          <cell r="AU95" t="str">
            <v>ЦКсОК</v>
          </cell>
          <cell r="AV95">
            <v>0</v>
          </cell>
          <cell r="AW95">
            <v>0</v>
          </cell>
          <cell r="AX95">
            <v>1760</v>
          </cell>
          <cell r="BE95">
            <v>1800</v>
          </cell>
          <cell r="BM95">
            <v>73</v>
          </cell>
          <cell r="BN95">
            <v>5.5</v>
          </cell>
          <cell r="BO95">
            <v>18</v>
          </cell>
          <cell r="BP95" t="str">
            <v>Угловик</v>
          </cell>
          <cell r="BQ95" t="str">
            <v>Постоянный</v>
          </cell>
          <cell r="BR95">
            <v>24</v>
          </cell>
          <cell r="BS95">
            <v>0</v>
          </cell>
          <cell r="BT95">
            <v>38</v>
          </cell>
          <cell r="BU95">
            <v>57</v>
          </cell>
          <cell r="BV95">
            <v>37</v>
          </cell>
          <cell r="BW95">
            <v>43497</v>
          </cell>
          <cell r="BX95">
            <v>114</v>
          </cell>
          <cell r="BY95">
            <v>86</v>
          </cell>
          <cell r="BZ95">
            <v>6</v>
          </cell>
          <cell r="CC95">
            <v>65</v>
          </cell>
          <cell r="CD95">
            <v>9.6797764799999992</v>
          </cell>
          <cell r="CE95">
            <v>12.78</v>
          </cell>
          <cell r="CF95">
            <v>9.4</v>
          </cell>
          <cell r="CG95">
            <v>88</v>
          </cell>
          <cell r="CH95">
            <v>43</v>
          </cell>
          <cell r="CI95">
            <v>71</v>
          </cell>
          <cell r="CJ95">
            <v>0</v>
          </cell>
          <cell r="CK95">
            <v>71</v>
          </cell>
          <cell r="CM95">
            <v>61.320223519999999</v>
          </cell>
          <cell r="CN95">
            <v>-12.78</v>
          </cell>
          <cell r="CO95">
            <v>61.6</v>
          </cell>
          <cell r="CP95">
            <v>-43</v>
          </cell>
          <cell r="CQ95">
            <v>8.4</v>
          </cell>
          <cell r="CR95">
            <v>34.6</v>
          </cell>
          <cell r="CS95">
            <v>3574.4627028825776</v>
          </cell>
          <cell r="CT95">
            <v>4442.2513359523364</v>
          </cell>
          <cell r="CU95">
            <v>0.32240668797639538</v>
          </cell>
          <cell r="CW95">
            <v>60</v>
          </cell>
        </row>
        <row r="96">
          <cell r="A96" t="str">
            <v>1010-1</v>
          </cell>
          <cell r="B96" t="str">
            <v/>
          </cell>
          <cell r="C96" t="str">
            <v>Куст скважины - 1010</v>
          </cell>
          <cell r="D96">
            <v>39535</v>
          </cell>
          <cell r="E96" t="str">
            <v>Гор.</v>
          </cell>
          <cell r="F96" t="str">
            <v>P1ar_Block III</v>
          </cell>
          <cell r="G96" t="str">
            <v>Действующий</v>
          </cell>
          <cell r="H96">
            <v>-4</v>
          </cell>
          <cell r="I96" t="str">
            <v xml:space="preserve"> </v>
          </cell>
          <cell r="J96" t="str">
            <v xml:space="preserve"> </v>
          </cell>
          <cell r="L96">
            <v>205.9826750215</v>
          </cell>
          <cell r="M96">
            <v>213.8</v>
          </cell>
          <cell r="N96">
            <v>0.98</v>
          </cell>
          <cell r="O96">
            <v>1.66</v>
          </cell>
          <cell r="P96">
            <v>0.98189043483719263</v>
          </cell>
          <cell r="Q96">
            <v>1.4490000000000001</v>
          </cell>
          <cell r="R96">
            <v>0.83599999999999997</v>
          </cell>
          <cell r="S96">
            <v>0.72</v>
          </cell>
          <cell r="T96">
            <v>37</v>
          </cell>
          <cell r="U96">
            <v>1.17</v>
          </cell>
          <cell r="V96">
            <v>139.69999999999999</v>
          </cell>
          <cell r="W96">
            <v>7.72</v>
          </cell>
          <cell r="X96">
            <v>1928</v>
          </cell>
          <cell r="Y96">
            <v>2500</v>
          </cell>
          <cell r="Z96">
            <v>2500</v>
          </cell>
          <cell r="AC96" t="str">
            <v>откр ствол</v>
          </cell>
          <cell r="AD96" t="str">
            <v xml:space="preserve">1928-2500 </v>
          </cell>
          <cell r="AF96">
            <v>1928</v>
          </cell>
          <cell r="AG96">
            <v>65.5</v>
          </cell>
          <cell r="AK96" t="str">
            <v>Газлифт</v>
          </cell>
          <cell r="AL96">
            <v>596</v>
          </cell>
          <cell r="AM96" t="str">
            <v>ГП</v>
          </cell>
          <cell r="AN96">
            <v>1195</v>
          </cell>
          <cell r="AO96" t="str">
            <v>ГК83/1,5</v>
          </cell>
          <cell r="AP96">
            <v>1751</v>
          </cell>
          <cell r="AQ96" t="str">
            <v>ЦКсОК/3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1761</v>
          </cell>
          <cell r="BE96">
            <v>2419</v>
          </cell>
          <cell r="BM96">
            <v>73</v>
          </cell>
          <cell r="BN96">
            <v>5.5</v>
          </cell>
          <cell r="BO96">
            <v>18</v>
          </cell>
          <cell r="BP96" t="str">
            <v>Угловик</v>
          </cell>
          <cell r="BQ96" t="str">
            <v>Постоянный</v>
          </cell>
          <cell r="BR96">
            <v>24</v>
          </cell>
          <cell r="BS96">
            <v>0</v>
          </cell>
          <cell r="BT96">
            <v>39</v>
          </cell>
          <cell r="BU96">
            <v>85</v>
          </cell>
          <cell r="BV96">
            <v>38</v>
          </cell>
          <cell r="BW96">
            <v>43497</v>
          </cell>
          <cell r="BX96">
            <v>131</v>
          </cell>
          <cell r="BY96">
            <v>85</v>
          </cell>
          <cell r="BZ96">
            <v>6</v>
          </cell>
          <cell r="CC96">
            <v>61</v>
          </cell>
          <cell r="CD96">
            <v>5.1172354200000001</v>
          </cell>
          <cell r="CE96">
            <v>6.15</v>
          </cell>
          <cell r="CF96">
            <v>0.47</v>
          </cell>
          <cell r="CG96">
            <v>89</v>
          </cell>
          <cell r="CH96">
            <v>22.2</v>
          </cell>
          <cell r="CI96">
            <v>72</v>
          </cell>
          <cell r="CJ96">
            <v>0</v>
          </cell>
          <cell r="CK96">
            <v>72</v>
          </cell>
          <cell r="CM96">
            <v>66.88276458</v>
          </cell>
          <cell r="CN96">
            <v>-6.15</v>
          </cell>
          <cell r="CO96">
            <v>71.53</v>
          </cell>
          <cell r="CP96">
            <v>-22.2</v>
          </cell>
          <cell r="CQ96">
            <v>7</v>
          </cell>
          <cell r="CR96">
            <v>15.2</v>
          </cell>
          <cell r="CS96">
            <v>2970.3538634538727</v>
          </cell>
          <cell r="CT96">
            <v>4338.2799847813139</v>
          </cell>
          <cell r="CU96">
            <v>0.11522088034323853</v>
          </cell>
          <cell r="CW96">
            <v>60</v>
          </cell>
        </row>
        <row r="97">
          <cell r="A97">
            <v>1012</v>
          </cell>
          <cell r="B97">
            <v>1</v>
          </cell>
          <cell r="C97" t="str">
            <v>Куст скважины - 1012</v>
          </cell>
          <cell r="D97">
            <v>39953</v>
          </cell>
          <cell r="E97" t="str">
            <v>Гор.</v>
          </cell>
          <cell r="F97" t="str">
            <v>P1ar_Block III</v>
          </cell>
          <cell r="G97" t="str">
            <v>В бездействии текущего года</v>
          </cell>
          <cell r="H97">
            <v>-4</v>
          </cell>
          <cell r="L97">
            <v>205.9826750215</v>
          </cell>
          <cell r="M97">
            <v>213.8</v>
          </cell>
          <cell r="N97">
            <v>0.98</v>
          </cell>
          <cell r="O97">
            <v>1.66</v>
          </cell>
          <cell r="P97">
            <v>0.98</v>
          </cell>
          <cell r="Q97">
            <v>1.4490000000000001</v>
          </cell>
          <cell r="R97">
            <v>0.83599999999999997</v>
          </cell>
          <cell r="S97">
            <v>0.72</v>
          </cell>
          <cell r="T97">
            <v>37</v>
          </cell>
          <cell r="U97">
            <v>1.17</v>
          </cell>
          <cell r="V97">
            <v>139.69999999999999</v>
          </cell>
          <cell r="W97">
            <v>7.72</v>
          </cell>
          <cell r="X97">
            <v>1893</v>
          </cell>
          <cell r="Y97">
            <v>2400</v>
          </cell>
          <cell r="Z97">
            <v>2400</v>
          </cell>
          <cell r="AC97" t="str">
            <v>откр ствол</v>
          </cell>
          <cell r="AD97" t="str">
            <v>2893-2400</v>
          </cell>
          <cell r="AG97">
            <v>62</v>
          </cell>
          <cell r="AK97" t="str">
            <v>Фонтан</v>
          </cell>
          <cell r="AL97">
            <v>600</v>
          </cell>
          <cell r="AM97" t="str">
            <v>неисправ</v>
          </cell>
          <cell r="AN97">
            <v>1100</v>
          </cell>
          <cell r="AO97" t="str">
            <v>ГП</v>
          </cell>
          <cell r="AP97">
            <v>1500</v>
          </cell>
          <cell r="AQ97" t="str">
            <v>ГК95(2,5)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1700</v>
          </cell>
          <cell r="BE97">
            <v>1900</v>
          </cell>
          <cell r="BM97">
            <v>73</v>
          </cell>
          <cell r="BN97">
            <v>5.5</v>
          </cell>
          <cell r="BO97">
            <v>8</v>
          </cell>
          <cell r="BP97" t="str">
            <v>Угловик</v>
          </cell>
          <cell r="BQ97" t="str">
            <v>Постоянный</v>
          </cell>
          <cell r="BR97">
            <v>24</v>
          </cell>
          <cell r="BS97">
            <v>0</v>
          </cell>
          <cell r="BT97">
            <v>55</v>
          </cell>
          <cell r="BU97">
            <v>67</v>
          </cell>
          <cell r="BV97">
            <v>39</v>
          </cell>
          <cell r="BW97">
            <v>43497</v>
          </cell>
          <cell r="BX97">
            <v>134</v>
          </cell>
          <cell r="CC97">
            <v>81</v>
          </cell>
          <cell r="CD97">
            <v>0</v>
          </cell>
          <cell r="CE97">
            <v>0</v>
          </cell>
          <cell r="CF97">
            <v>0</v>
          </cell>
          <cell r="CG97">
            <v>90</v>
          </cell>
          <cell r="CH97">
            <v>0</v>
          </cell>
          <cell r="CI97">
            <v>73</v>
          </cell>
          <cell r="CJ97">
            <v>0</v>
          </cell>
          <cell r="CK97">
            <v>73</v>
          </cell>
          <cell r="CM97">
            <v>73</v>
          </cell>
          <cell r="CN97">
            <v>0</v>
          </cell>
          <cell r="CO97">
            <v>73</v>
          </cell>
          <cell r="CP97">
            <v>0</v>
          </cell>
          <cell r="CR97">
            <v>0</v>
          </cell>
          <cell r="CS97" t="e">
            <v>#DIV/0!</v>
          </cell>
          <cell r="CT97">
            <v>0</v>
          </cell>
          <cell r="CU97">
            <v>0</v>
          </cell>
          <cell r="CW97">
            <v>70</v>
          </cell>
        </row>
        <row r="98">
          <cell r="A98" t="str">
            <v>1012-2</v>
          </cell>
          <cell r="B98" t="str">
            <v/>
          </cell>
          <cell r="C98" t="str">
            <v>Куст скважины - 1012</v>
          </cell>
          <cell r="D98">
            <v>40057</v>
          </cell>
          <cell r="E98" t="str">
            <v>Гор.</v>
          </cell>
          <cell r="F98" t="str">
            <v>P1ar_Block III</v>
          </cell>
          <cell r="G98" t="str">
            <v>В бездействии текущего года</v>
          </cell>
          <cell r="H98">
            <v>-4</v>
          </cell>
          <cell r="I98" t="str">
            <v xml:space="preserve"> </v>
          </cell>
          <cell r="J98" t="str">
            <v xml:space="preserve"> </v>
          </cell>
          <cell r="L98">
            <v>205.9826750215</v>
          </cell>
          <cell r="M98">
            <v>213.8</v>
          </cell>
          <cell r="N98">
            <v>0.98</v>
          </cell>
          <cell r="O98">
            <v>1.66</v>
          </cell>
          <cell r="P98">
            <v>0.98</v>
          </cell>
          <cell r="Q98">
            <v>1.4490000000000001</v>
          </cell>
          <cell r="R98">
            <v>0.83599999999999997</v>
          </cell>
          <cell r="S98">
            <v>0.72</v>
          </cell>
          <cell r="T98">
            <v>37</v>
          </cell>
          <cell r="U98">
            <v>1.17</v>
          </cell>
          <cell r="V98">
            <v>139.69999999999999</v>
          </cell>
          <cell r="W98">
            <v>7.72</v>
          </cell>
          <cell r="X98">
            <v>1922</v>
          </cell>
          <cell r="Y98">
            <v>2500</v>
          </cell>
          <cell r="Z98">
            <v>2500</v>
          </cell>
          <cell r="AC98" t="str">
            <v>откр ствол</v>
          </cell>
          <cell r="AD98" t="str">
            <v xml:space="preserve">1922-2500 </v>
          </cell>
          <cell r="AF98">
            <v>1922</v>
          </cell>
          <cell r="AG98">
            <v>68.569999999999993</v>
          </cell>
          <cell r="AK98" t="str">
            <v>Фонтан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BE98">
            <v>2159</v>
          </cell>
          <cell r="BM98">
            <v>73</v>
          </cell>
          <cell r="BN98">
            <v>5.5</v>
          </cell>
          <cell r="BO98">
            <v>18</v>
          </cell>
          <cell r="BP98" t="str">
            <v>Угловик</v>
          </cell>
          <cell r="BQ98" t="str">
            <v>Постоянный</v>
          </cell>
          <cell r="BR98">
            <v>24</v>
          </cell>
          <cell r="BS98">
            <v>0</v>
          </cell>
          <cell r="BT98">
            <v>35</v>
          </cell>
          <cell r="BU98">
            <v>36</v>
          </cell>
          <cell r="BV98">
            <v>34</v>
          </cell>
          <cell r="BW98">
            <v>43497</v>
          </cell>
          <cell r="BX98">
            <v>105</v>
          </cell>
          <cell r="CC98">
            <v>63</v>
          </cell>
          <cell r="CD98">
            <v>0</v>
          </cell>
          <cell r="CE98">
            <v>0</v>
          </cell>
          <cell r="CF98">
            <v>0</v>
          </cell>
          <cell r="CG98">
            <v>91</v>
          </cell>
          <cell r="CH98">
            <v>0</v>
          </cell>
          <cell r="CI98">
            <v>74</v>
          </cell>
          <cell r="CJ98">
            <v>0</v>
          </cell>
          <cell r="CK98">
            <v>74</v>
          </cell>
          <cell r="CM98">
            <v>74</v>
          </cell>
          <cell r="CN98">
            <v>0</v>
          </cell>
          <cell r="CO98">
            <v>74</v>
          </cell>
          <cell r="CP98">
            <v>0</v>
          </cell>
          <cell r="CR98">
            <v>0</v>
          </cell>
          <cell r="CS98" t="e">
            <v>#DIV/0!</v>
          </cell>
          <cell r="CT98">
            <v>0</v>
          </cell>
          <cell r="CU98">
            <v>0</v>
          </cell>
          <cell r="CW98">
            <v>60</v>
          </cell>
        </row>
        <row r="99">
          <cell r="A99" t="str">
            <v>1012-1</v>
          </cell>
          <cell r="B99" t="str">
            <v/>
          </cell>
          <cell r="C99" t="str">
            <v>Куст скважины - 1012</v>
          </cell>
          <cell r="D99">
            <v>40179</v>
          </cell>
          <cell r="E99" t="str">
            <v>Гор.</v>
          </cell>
          <cell r="F99" t="str">
            <v>P1ar_Block III</v>
          </cell>
          <cell r="G99" t="str">
            <v>Действующий</v>
          </cell>
          <cell r="H99">
            <v>-4</v>
          </cell>
          <cell r="I99" t="str">
            <v xml:space="preserve"> </v>
          </cell>
          <cell r="J99" t="str">
            <v xml:space="preserve"> </v>
          </cell>
          <cell r="L99">
            <v>205.9826750215</v>
          </cell>
          <cell r="M99">
            <v>213.8</v>
          </cell>
          <cell r="N99">
            <v>0.98</v>
          </cell>
          <cell r="O99">
            <v>1.66</v>
          </cell>
          <cell r="P99">
            <v>0.98589637300675348</v>
          </cell>
          <cell r="Q99">
            <v>1.4490000000000001</v>
          </cell>
          <cell r="R99">
            <v>0.83599999999999997</v>
          </cell>
          <cell r="S99">
            <v>0.72</v>
          </cell>
          <cell r="T99">
            <v>37</v>
          </cell>
          <cell r="U99">
            <v>1.17</v>
          </cell>
          <cell r="V99">
            <v>139.69999999999999</v>
          </cell>
          <cell r="W99">
            <v>7.72</v>
          </cell>
          <cell r="X99">
            <v>1893</v>
          </cell>
          <cell r="Y99">
            <v>2500</v>
          </cell>
          <cell r="Z99">
            <v>2500</v>
          </cell>
          <cell r="AC99" t="str">
            <v>откр ствол</v>
          </cell>
          <cell r="AD99" t="str">
            <v xml:space="preserve">1893-2500 </v>
          </cell>
          <cell r="AF99">
            <v>1893</v>
          </cell>
          <cell r="AG99">
            <v>41.15</v>
          </cell>
          <cell r="AK99" t="str">
            <v>Фонтан</v>
          </cell>
          <cell r="AL99">
            <v>600</v>
          </cell>
          <cell r="AM99" t="str">
            <v>ГП</v>
          </cell>
          <cell r="AN99">
            <v>1200</v>
          </cell>
          <cell r="AO99" t="str">
            <v>ГП</v>
          </cell>
          <cell r="AP99">
            <v>1707</v>
          </cell>
          <cell r="AQ99" t="str">
            <v>ИК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1718</v>
          </cell>
          <cell r="BE99">
            <v>1930</v>
          </cell>
          <cell r="BM99">
            <v>73</v>
          </cell>
          <cell r="BN99">
            <v>5.5</v>
          </cell>
          <cell r="BO99">
            <v>18</v>
          </cell>
          <cell r="BP99" t="str">
            <v>Угловик</v>
          </cell>
          <cell r="BQ99" t="str">
            <v>Постоянный</v>
          </cell>
          <cell r="BR99">
            <v>24</v>
          </cell>
          <cell r="BS99">
            <v>0</v>
          </cell>
          <cell r="BT99">
            <v>62</v>
          </cell>
          <cell r="BU99">
            <v>69</v>
          </cell>
          <cell r="BV99">
            <v>61</v>
          </cell>
          <cell r="BW99">
            <v>43497</v>
          </cell>
          <cell r="BX99">
            <v>138</v>
          </cell>
          <cell r="CC99">
            <v>82</v>
          </cell>
          <cell r="CD99">
            <v>2.8009009599999999</v>
          </cell>
          <cell r="CE99">
            <v>3.4</v>
          </cell>
          <cell r="CF99">
            <v>1.46</v>
          </cell>
          <cell r="CG99">
            <v>92</v>
          </cell>
          <cell r="CH99">
            <v>33.200000000000003</v>
          </cell>
          <cell r="CI99">
            <v>75</v>
          </cell>
          <cell r="CJ99">
            <v>0</v>
          </cell>
          <cell r="CK99">
            <v>75</v>
          </cell>
          <cell r="CM99">
            <v>72.199099039999993</v>
          </cell>
          <cell r="CN99">
            <v>-3.4</v>
          </cell>
          <cell r="CO99">
            <v>73.540000000000006</v>
          </cell>
          <cell r="CP99">
            <v>-33.200000000000003</v>
          </cell>
          <cell r="CR99">
            <v>33.200000000000003</v>
          </cell>
          <cell r="CS99">
            <v>11853.328794603291</v>
          </cell>
          <cell r="CT99">
            <v>11853.328794603291</v>
          </cell>
          <cell r="CU99">
            <v>7.4073814201515584E-2</v>
          </cell>
          <cell r="CW99">
            <v>63</v>
          </cell>
        </row>
        <row r="100">
          <cell r="A100" t="str">
            <v>1014-2</v>
          </cell>
          <cell r="B100" t="str">
            <v/>
          </cell>
          <cell r="C100" t="str">
            <v>Без куста</v>
          </cell>
          <cell r="D100">
            <v>42076</v>
          </cell>
          <cell r="E100" t="str">
            <v>Гор.</v>
          </cell>
          <cell r="F100" t="str">
            <v>P1ar_Block III</v>
          </cell>
          <cell r="G100" t="str">
            <v>Действующий</v>
          </cell>
          <cell r="H100">
            <v>-4</v>
          </cell>
          <cell r="L100">
            <v>205.9826750215</v>
          </cell>
          <cell r="M100">
            <v>213.8</v>
          </cell>
          <cell r="N100">
            <v>0.98</v>
          </cell>
          <cell r="O100">
            <v>1.66</v>
          </cell>
          <cell r="P100">
            <v>1.11268272263914</v>
          </cell>
          <cell r="Q100">
            <v>1.4490000000000001</v>
          </cell>
          <cell r="R100">
            <v>0.83599999999999997</v>
          </cell>
          <cell r="S100">
            <v>0.72</v>
          </cell>
          <cell r="T100">
            <v>37</v>
          </cell>
          <cell r="U100">
            <v>1.17</v>
          </cell>
          <cell r="V100">
            <v>177.8</v>
          </cell>
          <cell r="W100">
            <v>9.19</v>
          </cell>
          <cell r="X100">
            <v>2070</v>
          </cell>
          <cell r="Y100">
            <v>2970</v>
          </cell>
          <cell r="Z100">
            <v>2970</v>
          </cell>
          <cell r="AC100" t="str">
            <v>откр ствол</v>
          </cell>
          <cell r="AD100" t="str">
            <v>2070-2970</v>
          </cell>
          <cell r="AF100">
            <v>2070</v>
          </cell>
          <cell r="AG100">
            <v>192.9</v>
          </cell>
          <cell r="AK100" t="str">
            <v>Газлифт</v>
          </cell>
          <cell r="AL100">
            <v>380</v>
          </cell>
          <cell r="AM100" t="str">
            <v>ГП</v>
          </cell>
          <cell r="AN100">
            <v>720</v>
          </cell>
          <cell r="AO100" t="str">
            <v>ГП</v>
          </cell>
          <cell r="AP100">
            <v>1010</v>
          </cell>
          <cell r="AQ100" t="str">
            <v>ГК80/3</v>
          </cell>
          <cell r="AR100">
            <v>1230</v>
          </cell>
          <cell r="AS100" t="str">
            <v>ГК82/3</v>
          </cell>
          <cell r="AT100">
            <v>1400</v>
          </cell>
          <cell r="AU100" t="str">
            <v>ЦКсОК/5</v>
          </cell>
          <cell r="AV100">
            <v>0</v>
          </cell>
          <cell r="AW100">
            <v>0</v>
          </cell>
          <cell r="AX100">
            <v>1670</v>
          </cell>
          <cell r="BE100">
            <v>2080</v>
          </cell>
          <cell r="BF100" t="str">
            <v>Есть</v>
          </cell>
          <cell r="BH100">
            <v>83</v>
          </cell>
          <cell r="BI100">
            <v>40</v>
          </cell>
          <cell r="BJ100">
            <v>8.8000000000000007</v>
          </cell>
          <cell r="BM100">
            <v>73</v>
          </cell>
          <cell r="BN100">
            <v>5.5</v>
          </cell>
          <cell r="BO100">
            <v>18</v>
          </cell>
          <cell r="BP100" t="str">
            <v>Угловик</v>
          </cell>
          <cell r="BQ100" t="str">
            <v>Постоянный</v>
          </cell>
          <cell r="BR100">
            <v>24</v>
          </cell>
          <cell r="BS100">
            <v>0</v>
          </cell>
          <cell r="BT100">
            <v>35</v>
          </cell>
          <cell r="BU100">
            <v>56</v>
          </cell>
          <cell r="BV100">
            <v>34</v>
          </cell>
          <cell r="BW100">
            <v>43497</v>
          </cell>
          <cell r="BX100">
            <v>122</v>
          </cell>
          <cell r="BY100">
            <v>83</v>
          </cell>
          <cell r="BZ100">
            <v>6</v>
          </cell>
          <cell r="CC100">
            <v>74</v>
          </cell>
          <cell r="CD100">
            <v>10.886804148000001</v>
          </cell>
          <cell r="CE100">
            <v>18.37</v>
          </cell>
          <cell r="CF100">
            <v>29.11</v>
          </cell>
          <cell r="CG100">
            <v>94</v>
          </cell>
          <cell r="CH100">
            <v>31.9</v>
          </cell>
          <cell r="CI100">
            <v>76</v>
          </cell>
          <cell r="CJ100">
            <v>0</v>
          </cell>
          <cell r="CK100">
            <v>76</v>
          </cell>
          <cell r="CM100">
            <v>65.113195852000004</v>
          </cell>
          <cell r="CN100">
            <v>-18.37</v>
          </cell>
          <cell r="CO100">
            <v>46.89</v>
          </cell>
          <cell r="CP100">
            <v>-31.9</v>
          </cell>
          <cell r="CQ100">
            <v>12</v>
          </cell>
          <cell r="CR100">
            <v>19.899999999999999</v>
          </cell>
          <cell r="CS100">
            <v>1827.9009826456554</v>
          </cell>
          <cell r="CT100">
            <v>2930.1528314772063</v>
          </cell>
          <cell r="CU100">
            <v>0.46381208609271529</v>
          </cell>
          <cell r="CW100">
            <v>60</v>
          </cell>
        </row>
        <row r="101">
          <cell r="A101">
            <v>1015</v>
          </cell>
          <cell r="B101">
            <v>6</v>
          </cell>
          <cell r="C101" t="str">
            <v>К - 16</v>
          </cell>
          <cell r="D101">
            <v>41661</v>
          </cell>
          <cell r="E101" t="str">
            <v>Гор.</v>
          </cell>
          <cell r="F101" t="str">
            <v>P1ar_Block III</v>
          </cell>
          <cell r="G101" t="str">
            <v>Действующий</v>
          </cell>
          <cell r="H101">
            <v>-4</v>
          </cell>
          <cell r="I101" t="str">
            <v xml:space="preserve"> </v>
          </cell>
          <cell r="J101" t="str">
            <v xml:space="preserve"> </v>
          </cell>
          <cell r="L101">
            <v>205.9826750215</v>
          </cell>
          <cell r="M101">
            <v>213.8</v>
          </cell>
          <cell r="N101">
            <v>0.98</v>
          </cell>
          <cell r="O101">
            <v>1.66</v>
          </cell>
          <cell r="P101">
            <v>0.98</v>
          </cell>
          <cell r="Q101">
            <v>1.4490000000000001</v>
          </cell>
          <cell r="R101">
            <v>0.83599999999999997</v>
          </cell>
          <cell r="S101">
            <v>0.72</v>
          </cell>
          <cell r="T101">
            <v>37</v>
          </cell>
          <cell r="U101">
            <v>1.17</v>
          </cell>
          <cell r="V101">
            <v>177.8</v>
          </cell>
          <cell r="W101">
            <v>9.19</v>
          </cell>
          <cell r="X101">
            <v>2107</v>
          </cell>
          <cell r="Y101">
            <v>2960</v>
          </cell>
          <cell r="Z101">
            <v>2960</v>
          </cell>
          <cell r="AC101" t="str">
            <v>откр ствол</v>
          </cell>
          <cell r="AD101" t="str">
            <v>2107-2960</v>
          </cell>
          <cell r="AE101">
            <v>11</v>
          </cell>
          <cell r="AF101">
            <v>1932</v>
          </cell>
          <cell r="AG101">
            <v>119.86</v>
          </cell>
          <cell r="AK101" t="str">
            <v>Фонтан</v>
          </cell>
          <cell r="AL101">
            <v>600</v>
          </cell>
          <cell r="AM101">
            <v>0</v>
          </cell>
          <cell r="AN101">
            <v>1200</v>
          </cell>
          <cell r="AO101">
            <v>0</v>
          </cell>
          <cell r="AP101">
            <v>1760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1770</v>
          </cell>
          <cell r="BE101">
            <v>2120</v>
          </cell>
          <cell r="BM101">
            <v>73</v>
          </cell>
          <cell r="BN101">
            <v>5.5</v>
          </cell>
          <cell r="BO101">
            <v>6</v>
          </cell>
          <cell r="BP101" t="str">
            <v>Угловик</v>
          </cell>
          <cell r="BQ101" t="str">
            <v>Постоянный</v>
          </cell>
          <cell r="BR101">
            <v>24</v>
          </cell>
          <cell r="BS101">
            <v>0</v>
          </cell>
          <cell r="BT101">
            <v>60</v>
          </cell>
          <cell r="BU101">
            <v>58</v>
          </cell>
          <cell r="BV101">
            <v>46</v>
          </cell>
          <cell r="BW101">
            <v>43497</v>
          </cell>
          <cell r="BX101">
            <v>171</v>
          </cell>
          <cell r="CC101">
            <v>121</v>
          </cell>
          <cell r="CD101">
            <v>20.064</v>
          </cell>
          <cell r="CE101">
            <v>24</v>
          </cell>
          <cell r="CF101">
            <v>0</v>
          </cell>
          <cell r="CG101">
            <v>95</v>
          </cell>
          <cell r="CH101">
            <v>212</v>
          </cell>
          <cell r="CI101">
            <v>77</v>
          </cell>
          <cell r="CJ101">
            <v>0</v>
          </cell>
          <cell r="CK101">
            <v>77</v>
          </cell>
          <cell r="CM101">
            <v>56.936</v>
          </cell>
          <cell r="CN101">
            <v>-24</v>
          </cell>
          <cell r="CO101">
            <v>77</v>
          </cell>
          <cell r="CP101">
            <v>-212</v>
          </cell>
          <cell r="CR101">
            <v>212</v>
          </cell>
          <cell r="CS101">
            <v>10566.188197767146</v>
          </cell>
          <cell r="CT101">
            <v>10566.188197767146</v>
          </cell>
          <cell r="CU101">
            <v>0.55169529499626591</v>
          </cell>
          <cell r="CW101">
            <v>70</v>
          </cell>
        </row>
        <row r="102">
          <cell r="A102" t="str">
            <v>1015-1</v>
          </cell>
          <cell r="B102" t="str">
            <v/>
          </cell>
          <cell r="C102" t="str">
            <v>Без куста</v>
          </cell>
          <cell r="D102">
            <v>41932</v>
          </cell>
          <cell r="E102" t="str">
            <v>Гор.</v>
          </cell>
          <cell r="F102" t="str">
            <v>P1ar_Block III</v>
          </cell>
          <cell r="G102" t="str">
            <v>Действующий</v>
          </cell>
          <cell r="H102">
            <v>-4</v>
          </cell>
          <cell r="L102">
            <v>205.9826750215</v>
          </cell>
          <cell r="M102">
            <v>213.8</v>
          </cell>
          <cell r="N102">
            <v>0.98</v>
          </cell>
          <cell r="O102">
            <v>1.66</v>
          </cell>
          <cell r="P102">
            <v>0.98012044853704894</v>
          </cell>
          <cell r="Q102">
            <v>1.4490000000000001</v>
          </cell>
          <cell r="R102">
            <v>0.83599999999999997</v>
          </cell>
          <cell r="S102">
            <v>0.72</v>
          </cell>
          <cell r="T102">
            <v>37</v>
          </cell>
          <cell r="U102">
            <v>1.17</v>
          </cell>
          <cell r="V102">
            <v>177.8</v>
          </cell>
          <cell r="W102">
            <v>9.19</v>
          </cell>
          <cell r="X102">
            <v>2118</v>
          </cell>
          <cell r="Y102" t="str">
            <v>1 ств 2650
2 ств 2700</v>
          </cell>
          <cell r="Z102" t="str">
            <v>1 ств 2650
2 ств 2700</v>
          </cell>
          <cell r="AC102" t="str">
            <v>откр ствол</v>
          </cell>
          <cell r="AD102" t="str">
            <v>1ый ст-л 2118-2650;
2ой ст-л 2118-2700</v>
          </cell>
          <cell r="AF102">
            <v>2118</v>
          </cell>
          <cell r="AG102">
            <v>235.9</v>
          </cell>
          <cell r="AK102" t="str">
            <v>Газлифт</v>
          </cell>
          <cell r="AL102">
            <v>588</v>
          </cell>
          <cell r="AM102" t="str">
            <v>ГП</v>
          </cell>
          <cell r="AN102">
            <v>1195</v>
          </cell>
          <cell r="AO102" t="str">
            <v>ГП</v>
          </cell>
          <cell r="AP102">
            <v>1498</v>
          </cell>
          <cell r="AQ102" t="str">
            <v>ГК83/1,5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1747</v>
          </cell>
          <cell r="BE102">
            <v>2120</v>
          </cell>
          <cell r="BF102" t="str">
            <v>Есть</v>
          </cell>
          <cell r="BH102">
            <v>84</v>
          </cell>
          <cell r="BI102">
            <v>75</v>
          </cell>
          <cell r="BJ102">
            <v>4.5</v>
          </cell>
          <cell r="BM102">
            <v>73</v>
          </cell>
          <cell r="BN102">
            <v>5.5</v>
          </cell>
          <cell r="BO102">
            <v>18</v>
          </cell>
          <cell r="BP102" t="str">
            <v>Угловик</v>
          </cell>
          <cell r="BQ102" t="str">
            <v>Постоянный</v>
          </cell>
          <cell r="BR102">
            <v>24</v>
          </cell>
          <cell r="BS102">
            <v>0</v>
          </cell>
          <cell r="BT102">
            <v>33</v>
          </cell>
          <cell r="BU102">
            <v>75</v>
          </cell>
          <cell r="BV102">
            <v>32</v>
          </cell>
          <cell r="BW102">
            <v>43497</v>
          </cell>
          <cell r="BX102">
            <v>137</v>
          </cell>
          <cell r="BY102">
            <v>94</v>
          </cell>
          <cell r="BZ102">
            <v>6</v>
          </cell>
          <cell r="CC102">
            <v>54</v>
          </cell>
          <cell r="CD102">
            <v>6.6859935999999998</v>
          </cell>
          <cell r="CE102">
            <v>8</v>
          </cell>
          <cell r="CF102">
            <v>0.03</v>
          </cell>
          <cell r="CG102">
            <v>10.5</v>
          </cell>
          <cell r="CH102">
            <v>10</v>
          </cell>
          <cell r="CI102">
            <v>78</v>
          </cell>
          <cell r="CJ102" t="e">
            <v>#VALUE!</v>
          </cell>
          <cell r="CK102">
            <v>78</v>
          </cell>
          <cell r="CM102">
            <v>71.314006399999997</v>
          </cell>
          <cell r="CN102" t="str">
            <v>-</v>
          </cell>
          <cell r="CO102">
            <v>77.97</v>
          </cell>
          <cell r="CP102">
            <v>-10</v>
          </cell>
          <cell r="CQ102">
            <v>5</v>
          </cell>
          <cell r="CR102">
            <v>5</v>
          </cell>
          <cell r="CS102">
            <v>747.83200510392351</v>
          </cell>
          <cell r="CT102">
            <v>1495.664010207847</v>
          </cell>
          <cell r="CU102">
            <v>0.13190163539841943</v>
          </cell>
          <cell r="CW102">
            <v>50</v>
          </cell>
        </row>
        <row r="103">
          <cell r="A103">
            <v>1016</v>
          </cell>
          <cell r="B103">
            <v>4</v>
          </cell>
          <cell r="C103" t="str">
            <v>К - 4</v>
          </cell>
          <cell r="D103">
            <v>41398</v>
          </cell>
          <cell r="E103" t="str">
            <v>Гор.</v>
          </cell>
          <cell r="F103" t="str">
            <v>P1ar_Block III</v>
          </cell>
          <cell r="G103" t="str">
            <v>Действующий</v>
          </cell>
          <cell r="H103">
            <v>-4</v>
          </cell>
          <cell r="I103" t="str">
            <v xml:space="preserve"> </v>
          </cell>
          <cell r="J103" t="str">
            <v xml:space="preserve"> </v>
          </cell>
          <cell r="L103">
            <v>205.9826750215</v>
          </cell>
          <cell r="M103">
            <v>213.8</v>
          </cell>
          <cell r="N103">
            <v>0.98</v>
          </cell>
          <cell r="O103">
            <v>1.66</v>
          </cell>
          <cell r="P103">
            <v>1.0227329879796809</v>
          </cell>
          <cell r="Q103">
            <v>1.4490000000000001</v>
          </cell>
          <cell r="R103">
            <v>0.83599999999999997</v>
          </cell>
          <cell r="S103">
            <v>0.72</v>
          </cell>
          <cell r="T103">
            <v>37</v>
          </cell>
          <cell r="U103">
            <v>1.17</v>
          </cell>
          <cell r="V103">
            <v>177.8</v>
          </cell>
          <cell r="W103">
            <v>9.19</v>
          </cell>
          <cell r="X103">
            <v>2048</v>
          </cell>
          <cell r="Y103" t="str">
            <v>1 ств 2304
2 ств 2423</v>
          </cell>
          <cell r="Z103" t="str">
            <v>1 ств 2304
2 ств 2423</v>
          </cell>
          <cell r="AC103" t="str">
            <v>откр ствол</v>
          </cell>
          <cell r="AD103" t="str">
            <v xml:space="preserve">1 ств 2048,6-2304;
2 ств 2048,6-2423 </v>
          </cell>
          <cell r="AF103">
            <v>2048.6</v>
          </cell>
          <cell r="AG103">
            <v>193.76</v>
          </cell>
          <cell r="AK103" t="str">
            <v>Фонтан</v>
          </cell>
          <cell r="AL103">
            <v>600</v>
          </cell>
          <cell r="AM103">
            <v>0</v>
          </cell>
          <cell r="AN103">
            <v>1200</v>
          </cell>
          <cell r="AO103">
            <v>0</v>
          </cell>
          <cell r="AP103">
            <v>1733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1743</v>
          </cell>
          <cell r="BE103">
            <v>2050</v>
          </cell>
          <cell r="BM103">
            <v>73</v>
          </cell>
          <cell r="BN103">
            <v>5.5</v>
          </cell>
          <cell r="BO103">
            <v>18</v>
          </cell>
          <cell r="BP103" t="str">
            <v>Угловик</v>
          </cell>
          <cell r="BQ103" t="str">
            <v>Постоянный</v>
          </cell>
          <cell r="BR103">
            <v>24</v>
          </cell>
          <cell r="BS103">
            <v>0</v>
          </cell>
          <cell r="BT103">
            <v>35</v>
          </cell>
          <cell r="BU103">
            <v>81</v>
          </cell>
          <cell r="BV103">
            <v>34</v>
          </cell>
          <cell r="BW103">
            <v>43497</v>
          </cell>
          <cell r="BX103">
            <v>152</v>
          </cell>
          <cell r="CC103">
            <v>66</v>
          </cell>
          <cell r="CD103">
            <v>31.981012800000002</v>
          </cell>
          <cell r="CE103">
            <v>42.6</v>
          </cell>
          <cell r="CF103">
            <v>10.199999999999999</v>
          </cell>
          <cell r="CG103">
            <v>97</v>
          </cell>
          <cell r="CH103">
            <v>62.8</v>
          </cell>
          <cell r="CI103">
            <v>79</v>
          </cell>
          <cell r="CJ103" t="e">
            <v>#VALUE!</v>
          </cell>
          <cell r="CK103">
            <v>79</v>
          </cell>
          <cell r="CM103">
            <v>47.018987199999998</v>
          </cell>
          <cell r="CN103" t="str">
            <v>-</v>
          </cell>
          <cell r="CO103">
            <v>68.8</v>
          </cell>
          <cell r="CP103">
            <v>-62.8</v>
          </cell>
          <cell r="CR103">
            <v>62.8</v>
          </cell>
          <cell r="CS103">
            <v>1963.6651407112408</v>
          </cell>
          <cell r="CT103">
            <v>1963.6651407112408</v>
          </cell>
          <cell r="CU103">
            <v>0.66175508720930243</v>
          </cell>
          <cell r="CW103">
            <v>60</v>
          </cell>
        </row>
        <row r="104">
          <cell r="A104" t="str">
            <v>1016-1</v>
          </cell>
          <cell r="B104" t="str">
            <v/>
          </cell>
          <cell r="C104" t="str">
            <v>К - 4</v>
          </cell>
          <cell r="D104">
            <v>41451</v>
          </cell>
          <cell r="E104" t="str">
            <v>Гор.</v>
          </cell>
          <cell r="F104" t="str">
            <v>P1ar_Block III</v>
          </cell>
          <cell r="G104" t="str">
            <v>Действующий</v>
          </cell>
          <cell r="H104">
            <v>-4</v>
          </cell>
          <cell r="I104" t="str">
            <v xml:space="preserve"> </v>
          </cell>
          <cell r="J104" t="str">
            <v xml:space="preserve"> </v>
          </cell>
          <cell r="L104">
            <v>205.9826750215</v>
          </cell>
          <cell r="M104">
            <v>213.8</v>
          </cell>
          <cell r="N104">
            <v>0.98</v>
          </cell>
          <cell r="O104">
            <v>1.66</v>
          </cell>
          <cell r="P104">
            <v>1.1737712488094894</v>
          </cell>
          <cell r="Q104">
            <v>1.4490000000000001</v>
          </cell>
          <cell r="R104">
            <v>0.83599999999999997</v>
          </cell>
          <cell r="S104">
            <v>0.72</v>
          </cell>
          <cell r="T104">
            <v>37</v>
          </cell>
          <cell r="U104">
            <v>1.17</v>
          </cell>
          <cell r="V104">
            <v>177.8</v>
          </cell>
          <cell r="W104">
            <v>9.19</v>
          </cell>
          <cell r="X104">
            <v>2055</v>
          </cell>
          <cell r="Y104" t="str">
            <v>1 ств 2353
2 ств 2606</v>
          </cell>
          <cell r="Z104" t="str">
            <v>1 ств 2353
2 ств 2606</v>
          </cell>
          <cell r="AC104" t="str">
            <v>откр ствол</v>
          </cell>
          <cell r="AD104" t="str">
            <v xml:space="preserve">1 ств 2055-2353;
2 ств 2055-2606 </v>
          </cell>
          <cell r="AE104">
            <v>30</v>
          </cell>
          <cell r="AF104">
            <v>2055</v>
          </cell>
          <cell r="AG104">
            <v>196.65</v>
          </cell>
          <cell r="AK104" t="str">
            <v>Газлифт</v>
          </cell>
          <cell r="AL104">
            <v>600</v>
          </cell>
          <cell r="AM104" t="str">
            <v>ГК70/2</v>
          </cell>
          <cell r="AN104">
            <v>1200</v>
          </cell>
          <cell r="AO104" t="str">
            <v>ГК50</v>
          </cell>
          <cell r="AP104">
            <v>1758</v>
          </cell>
          <cell r="AQ104" t="str">
            <v>ЦКсОК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1768</v>
          </cell>
          <cell r="BE104">
            <v>2070</v>
          </cell>
          <cell r="BF104" t="str">
            <v>Есть</v>
          </cell>
          <cell r="BH104">
            <v>94</v>
          </cell>
          <cell r="BI104">
            <v>57</v>
          </cell>
          <cell r="BJ104">
            <v>10</v>
          </cell>
          <cell r="BM104">
            <v>73</v>
          </cell>
          <cell r="BN104">
            <v>5.5</v>
          </cell>
          <cell r="BO104">
            <v>18</v>
          </cell>
          <cell r="BP104" t="str">
            <v>Угловик</v>
          </cell>
          <cell r="BQ104" t="str">
            <v>Постоянный</v>
          </cell>
          <cell r="BR104">
            <v>24</v>
          </cell>
          <cell r="BS104">
            <v>0</v>
          </cell>
          <cell r="BT104">
            <v>32</v>
          </cell>
          <cell r="BU104">
            <v>55</v>
          </cell>
          <cell r="BV104">
            <v>31</v>
          </cell>
          <cell r="BW104">
            <v>43497</v>
          </cell>
          <cell r="BX104">
            <v>81.5</v>
          </cell>
          <cell r="BY104">
            <v>94</v>
          </cell>
          <cell r="BZ104">
            <v>6</v>
          </cell>
          <cell r="CC104">
            <v>67</v>
          </cell>
          <cell r="CD104">
            <v>8.9836559999999981</v>
          </cell>
          <cell r="CE104">
            <v>18</v>
          </cell>
          <cell r="CF104">
            <v>40.299999999999997</v>
          </cell>
          <cell r="CG104">
            <v>98</v>
          </cell>
          <cell r="CH104">
            <v>31</v>
          </cell>
          <cell r="CI104">
            <v>80</v>
          </cell>
          <cell r="CJ104" t="e">
            <v>#VALUE!</v>
          </cell>
          <cell r="CK104">
            <v>80</v>
          </cell>
          <cell r="CM104">
            <v>71.016344000000004</v>
          </cell>
          <cell r="CN104" t="str">
            <v>-</v>
          </cell>
          <cell r="CO104">
            <v>39.700000000000003</v>
          </cell>
          <cell r="CP104">
            <v>-31</v>
          </cell>
          <cell r="CQ104">
            <v>10</v>
          </cell>
          <cell r="CR104">
            <v>21</v>
          </cell>
          <cell r="CS104">
            <v>2337.5783756635387</v>
          </cell>
          <cell r="CT104">
            <v>3450.710935503319</v>
          </cell>
          <cell r="CU104">
            <v>1.3479670231501579</v>
          </cell>
          <cell r="CW104">
            <v>60</v>
          </cell>
        </row>
        <row r="105">
          <cell r="A105" t="str">
            <v>1017-2</v>
          </cell>
          <cell r="B105" t="str">
            <v/>
          </cell>
          <cell r="C105" t="str">
            <v>К - 29</v>
          </cell>
          <cell r="D105">
            <v>41772</v>
          </cell>
          <cell r="E105" t="str">
            <v>Гор.</v>
          </cell>
          <cell r="F105" t="str">
            <v>P1ar_Block II</v>
          </cell>
          <cell r="G105" t="str">
            <v>Действующий</v>
          </cell>
          <cell r="H105">
            <v>-4</v>
          </cell>
          <cell r="I105" t="str">
            <v xml:space="preserve"> </v>
          </cell>
          <cell r="J105" t="str">
            <v xml:space="preserve"> </v>
          </cell>
          <cell r="L105">
            <v>205.9826750215</v>
          </cell>
          <cell r="M105">
            <v>213.8</v>
          </cell>
          <cell r="N105">
            <v>0.98</v>
          </cell>
          <cell r="O105">
            <v>1.66</v>
          </cell>
          <cell r="P105">
            <v>0.99219321785801406</v>
          </cell>
          <cell r="Q105">
            <v>1.4490000000000001</v>
          </cell>
          <cell r="R105">
            <v>0.83599999999999997</v>
          </cell>
          <cell r="S105">
            <v>0.72</v>
          </cell>
          <cell r="T105">
            <v>37</v>
          </cell>
          <cell r="U105">
            <v>1.17</v>
          </cell>
          <cell r="V105">
            <v>177.8</v>
          </cell>
          <cell r="W105">
            <v>9.19</v>
          </cell>
          <cell r="X105">
            <v>2117.5</v>
          </cell>
          <cell r="Y105">
            <v>2969</v>
          </cell>
          <cell r="Z105">
            <v>2969</v>
          </cell>
          <cell r="AC105" t="str">
            <v>откр ствол</v>
          </cell>
          <cell r="AD105" t="str">
            <v>2117,5-2969</v>
          </cell>
          <cell r="AE105">
            <v>23</v>
          </cell>
          <cell r="AF105">
            <v>1875</v>
          </cell>
          <cell r="AG105">
            <v>97.31</v>
          </cell>
          <cell r="AK105" t="str">
            <v>Газлифт</v>
          </cell>
          <cell r="AL105">
            <v>600</v>
          </cell>
          <cell r="AM105" t="str">
            <v>ГК80/3</v>
          </cell>
          <cell r="AN105">
            <v>1200</v>
          </cell>
          <cell r="AO105" t="str">
            <v>ГК82/3</v>
          </cell>
          <cell r="AP105">
            <v>1865</v>
          </cell>
          <cell r="AQ105" t="str">
            <v>ЦКсОК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1875</v>
          </cell>
          <cell r="BE105">
            <v>2200</v>
          </cell>
          <cell r="BF105" t="str">
            <v>Есть</v>
          </cell>
          <cell r="BH105">
            <v>86</v>
          </cell>
          <cell r="BI105">
            <v>50</v>
          </cell>
          <cell r="BJ105">
            <v>4</v>
          </cell>
          <cell r="BM105">
            <v>73</v>
          </cell>
          <cell r="BN105">
            <v>5.5</v>
          </cell>
          <cell r="BO105">
            <v>18</v>
          </cell>
          <cell r="BP105" t="str">
            <v>Угловик</v>
          </cell>
          <cell r="BQ105" t="str">
            <v>Периодический</v>
          </cell>
          <cell r="BR105">
            <v>24</v>
          </cell>
          <cell r="BS105">
            <v>24</v>
          </cell>
          <cell r="BT105">
            <v>24</v>
          </cell>
          <cell r="BU105">
            <v>48.6</v>
          </cell>
          <cell r="BV105">
            <v>18.600000000000001</v>
          </cell>
          <cell r="BW105">
            <v>43497</v>
          </cell>
          <cell r="BX105">
            <v>119</v>
          </cell>
          <cell r="BY105">
            <v>87.8</v>
          </cell>
          <cell r="BZ105">
            <v>6</v>
          </cell>
          <cell r="CC105">
            <v>58</v>
          </cell>
          <cell r="CD105">
            <v>18.651159999999997</v>
          </cell>
          <cell r="CE105">
            <v>23</v>
          </cell>
          <cell r="CF105">
            <v>3</v>
          </cell>
          <cell r="CG105">
            <v>22</v>
          </cell>
          <cell r="CH105">
            <v>26</v>
          </cell>
          <cell r="CI105">
            <v>81</v>
          </cell>
          <cell r="CJ105">
            <v>0</v>
          </cell>
          <cell r="CK105">
            <v>81</v>
          </cell>
          <cell r="CM105">
            <v>62.348840000000003</v>
          </cell>
          <cell r="CN105">
            <v>-23</v>
          </cell>
          <cell r="CO105">
            <v>78</v>
          </cell>
          <cell r="CP105">
            <v>-26</v>
          </cell>
          <cell r="CQ105">
            <v>8</v>
          </cell>
          <cell r="CR105">
            <v>18</v>
          </cell>
          <cell r="CS105">
            <v>965.08742619762006</v>
          </cell>
          <cell r="CT105">
            <v>1394.0151711743401</v>
          </cell>
          <cell r="CU105">
            <v>0.48829464586595833</v>
          </cell>
          <cell r="CW105">
            <v>55</v>
          </cell>
        </row>
        <row r="106">
          <cell r="A106">
            <v>1018</v>
          </cell>
          <cell r="B106">
            <v>4</v>
          </cell>
          <cell r="C106" t="str">
            <v>Куст скважины - 1018</v>
          </cell>
          <cell r="D106">
            <v>38849</v>
          </cell>
          <cell r="E106" t="str">
            <v>Гор.</v>
          </cell>
          <cell r="F106" t="str">
            <v>P1ar_Block III</v>
          </cell>
          <cell r="G106" t="str">
            <v>Действующий</v>
          </cell>
          <cell r="H106">
            <v>-4</v>
          </cell>
          <cell r="I106" t="str">
            <v xml:space="preserve"> </v>
          </cell>
          <cell r="J106" t="str">
            <v xml:space="preserve"> </v>
          </cell>
          <cell r="L106">
            <v>205.9826750215</v>
          </cell>
          <cell r="M106">
            <v>213.8</v>
          </cell>
          <cell r="N106">
            <v>0.98</v>
          </cell>
          <cell r="O106">
            <v>1.66</v>
          </cell>
          <cell r="P106">
            <v>0.98</v>
          </cell>
          <cell r="Q106">
            <v>1.4490000000000001</v>
          </cell>
          <cell r="R106">
            <v>0.83599999999999997</v>
          </cell>
          <cell r="S106">
            <v>0.72</v>
          </cell>
          <cell r="T106">
            <v>37</v>
          </cell>
          <cell r="U106">
            <v>1.17</v>
          </cell>
          <cell r="V106">
            <v>139.69999999999999</v>
          </cell>
          <cell r="W106">
            <v>7.72</v>
          </cell>
          <cell r="X106">
            <v>1916</v>
          </cell>
          <cell r="Y106">
            <v>2432</v>
          </cell>
          <cell r="Z106">
            <v>2432</v>
          </cell>
          <cell r="AC106" t="str">
            <v>откр ствол</v>
          </cell>
          <cell r="AD106" t="str">
            <v xml:space="preserve">1916-2432 </v>
          </cell>
          <cell r="AF106">
            <v>1916</v>
          </cell>
          <cell r="AG106">
            <v>48.62</v>
          </cell>
          <cell r="AK106" t="str">
            <v>Газлифт</v>
          </cell>
          <cell r="AL106">
            <v>600</v>
          </cell>
          <cell r="AM106" t="str">
            <v>ГП</v>
          </cell>
          <cell r="AN106">
            <v>1200</v>
          </cell>
          <cell r="AO106" t="str">
            <v>ГК87/1,5</v>
          </cell>
          <cell r="AP106">
            <v>1777</v>
          </cell>
          <cell r="AQ106" t="str">
            <v>ЦКсОК(авар)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1788</v>
          </cell>
          <cell r="BE106">
            <v>2000</v>
          </cell>
          <cell r="BM106">
            <v>73</v>
          </cell>
          <cell r="BN106">
            <v>5.5</v>
          </cell>
          <cell r="BO106">
            <v>18</v>
          </cell>
          <cell r="BP106" t="str">
            <v>Угловик</v>
          </cell>
          <cell r="BQ106" t="str">
            <v>Постоянный</v>
          </cell>
          <cell r="BR106">
            <v>24</v>
          </cell>
          <cell r="BS106">
            <v>0</v>
          </cell>
          <cell r="BT106">
            <v>39</v>
          </cell>
          <cell r="BU106">
            <v>55</v>
          </cell>
          <cell r="BV106">
            <v>37</v>
          </cell>
          <cell r="BW106">
            <v>43497</v>
          </cell>
          <cell r="BX106">
            <v>103.5</v>
          </cell>
          <cell r="BY106">
            <v>84</v>
          </cell>
          <cell r="BZ106">
            <v>6</v>
          </cell>
          <cell r="CC106">
            <v>86</v>
          </cell>
          <cell r="CD106">
            <v>5.5175999999999998</v>
          </cell>
          <cell r="CE106">
            <v>6.6</v>
          </cell>
          <cell r="CF106">
            <v>0</v>
          </cell>
          <cell r="CG106">
            <v>100</v>
          </cell>
          <cell r="CH106">
            <v>23</v>
          </cell>
          <cell r="CI106">
            <v>82</v>
          </cell>
          <cell r="CJ106">
            <v>0</v>
          </cell>
          <cell r="CK106">
            <v>82</v>
          </cell>
          <cell r="CM106">
            <v>76.482399999999998</v>
          </cell>
          <cell r="CN106">
            <v>-6.6</v>
          </cell>
          <cell r="CO106">
            <v>82</v>
          </cell>
          <cell r="CP106">
            <v>-23</v>
          </cell>
          <cell r="CQ106">
            <v>8</v>
          </cell>
          <cell r="CR106">
            <v>15</v>
          </cell>
          <cell r="CS106">
            <v>2718.5732927359722</v>
          </cell>
          <cell r="CT106">
            <v>4168.4790488618237</v>
          </cell>
          <cell r="CU106">
            <v>0.40778708233148181</v>
          </cell>
          <cell r="CW106">
            <v>55</v>
          </cell>
        </row>
        <row r="107">
          <cell r="A107" t="str">
            <v>1018-1</v>
          </cell>
          <cell r="B107" t="str">
            <v/>
          </cell>
          <cell r="C107" t="str">
            <v>Куст скважины - 1018</v>
          </cell>
          <cell r="D107">
            <v>38953</v>
          </cell>
          <cell r="E107" t="str">
            <v>Гор.</v>
          </cell>
          <cell r="F107" t="str">
            <v>P1ar_Block III</v>
          </cell>
          <cell r="G107" t="str">
            <v>В бездействии текущего года</v>
          </cell>
          <cell r="H107">
            <v>-4</v>
          </cell>
          <cell r="L107">
            <v>205.9826750215</v>
          </cell>
          <cell r="M107">
            <v>213.8</v>
          </cell>
          <cell r="N107">
            <v>0.98</v>
          </cell>
          <cell r="O107">
            <v>1.66</v>
          </cell>
          <cell r="P107">
            <v>0.98160841861363191</v>
          </cell>
          <cell r="Q107">
            <v>1.4490000000000001</v>
          </cell>
          <cell r="R107">
            <v>0.83599999999999997</v>
          </cell>
          <cell r="S107">
            <v>0.72</v>
          </cell>
          <cell r="T107">
            <v>37</v>
          </cell>
          <cell r="U107">
            <v>1.17</v>
          </cell>
          <cell r="V107">
            <v>139.69999999999999</v>
          </cell>
          <cell r="W107">
            <v>7.72</v>
          </cell>
          <cell r="X107">
            <v>1970</v>
          </cell>
          <cell r="Y107" t="str">
            <v>1 ств 2500
2 ств 2224</v>
          </cell>
          <cell r="Z107" t="str">
            <v>1 ств 2500
2 ств 2224</v>
          </cell>
          <cell r="AB107" t="str">
            <v>По спущенной компановке</v>
          </cell>
          <cell r="AC107" t="str">
            <v>откр ствол</v>
          </cell>
          <cell r="AD107" t="str">
            <v>1ый ст-л 2025-2500;
2ой ст-л 2025-2224</v>
          </cell>
          <cell r="AF107">
            <v>2025</v>
          </cell>
          <cell r="AG107">
            <v>144.6</v>
          </cell>
          <cell r="AH107" t="str">
            <v>1890-2025</v>
          </cell>
          <cell r="AI107">
            <v>102</v>
          </cell>
          <cell r="AJ107">
            <v>6.5</v>
          </cell>
          <cell r="AK107" t="str">
            <v>Фонтан</v>
          </cell>
          <cell r="AL107">
            <v>500</v>
          </cell>
          <cell r="AM107" t="str">
            <v>ГК83/1,5</v>
          </cell>
          <cell r="AN107">
            <v>910</v>
          </cell>
          <cell r="AO107" t="str">
            <v>ГК82/2</v>
          </cell>
          <cell r="AP107">
            <v>1240</v>
          </cell>
          <cell r="AQ107" t="str">
            <v>ГК80/3</v>
          </cell>
          <cell r="AR107">
            <v>1510</v>
          </cell>
          <cell r="AS107" t="str">
            <v>ГКК76/3</v>
          </cell>
          <cell r="AT107">
            <v>1680</v>
          </cell>
          <cell r="AU107" t="str">
            <v>ЦКсОК</v>
          </cell>
          <cell r="AV107">
            <v>0</v>
          </cell>
          <cell r="AW107">
            <v>0</v>
          </cell>
          <cell r="AX107">
            <v>1690</v>
          </cell>
          <cell r="BE107">
            <v>1870</v>
          </cell>
          <cell r="BM107">
            <v>73</v>
          </cell>
          <cell r="BN107">
            <v>5.5</v>
          </cell>
          <cell r="BO107">
            <v>18</v>
          </cell>
          <cell r="BP107" t="str">
            <v>Угловик</v>
          </cell>
          <cell r="BQ107" t="str">
            <v>Постоянный</v>
          </cell>
          <cell r="BR107">
            <v>24</v>
          </cell>
          <cell r="BS107">
            <v>0</v>
          </cell>
          <cell r="BT107">
            <v>37</v>
          </cell>
          <cell r="BU107">
            <v>54</v>
          </cell>
          <cell r="BV107">
            <v>36</v>
          </cell>
          <cell r="BW107">
            <v>43497</v>
          </cell>
          <cell r="BX107">
            <v>105.4</v>
          </cell>
          <cell r="CC107">
            <v>87</v>
          </cell>
          <cell r="CD107">
            <v>0</v>
          </cell>
          <cell r="CE107">
            <v>0</v>
          </cell>
          <cell r="CF107">
            <v>0.4</v>
          </cell>
          <cell r="CG107">
            <v>101</v>
          </cell>
          <cell r="CH107">
            <v>0</v>
          </cell>
          <cell r="CI107">
            <v>83</v>
          </cell>
          <cell r="CJ107" t="e">
            <v>#VALUE!</v>
          </cell>
          <cell r="CK107">
            <v>83</v>
          </cell>
          <cell r="CM107">
            <v>83</v>
          </cell>
          <cell r="CN107" t="str">
            <v>-</v>
          </cell>
          <cell r="CO107">
            <v>82.6</v>
          </cell>
          <cell r="CP107">
            <v>0</v>
          </cell>
          <cell r="CR107">
            <v>0</v>
          </cell>
          <cell r="CS107" t="e">
            <v>#DIV/0!</v>
          </cell>
          <cell r="CT107">
            <v>0</v>
          </cell>
          <cell r="CU107">
            <v>0</v>
          </cell>
          <cell r="CW107">
            <v>65</v>
          </cell>
        </row>
        <row r="108">
          <cell r="A108" t="str">
            <v>1018-2</v>
          </cell>
          <cell r="B108">
            <v>3</v>
          </cell>
          <cell r="C108" t="str">
            <v>К - 29</v>
          </cell>
          <cell r="D108">
            <v>41888</v>
          </cell>
          <cell r="E108" t="str">
            <v>Гор.</v>
          </cell>
          <cell r="F108" t="str">
            <v>P1ar_Block II</v>
          </cell>
          <cell r="G108" t="str">
            <v>Действующий</v>
          </cell>
          <cell r="H108">
            <v>-4</v>
          </cell>
          <cell r="L108">
            <v>205.9826750215</v>
          </cell>
          <cell r="M108">
            <v>213.8</v>
          </cell>
          <cell r="N108">
            <v>0.98</v>
          </cell>
          <cell r="O108">
            <v>1.66</v>
          </cell>
          <cell r="P108">
            <v>1.0627123072903057</v>
          </cell>
          <cell r="Q108">
            <v>1.4490000000000001</v>
          </cell>
          <cell r="R108">
            <v>0.83599999999999997</v>
          </cell>
          <cell r="S108">
            <v>0.72</v>
          </cell>
          <cell r="T108">
            <v>37</v>
          </cell>
          <cell r="U108">
            <v>1.17</v>
          </cell>
          <cell r="V108">
            <v>177.8</v>
          </cell>
          <cell r="W108">
            <v>9.19</v>
          </cell>
          <cell r="X108">
            <v>2290.5100000000002</v>
          </cell>
          <cell r="Y108" t="str">
            <v>1 ств 3020 
2 ств 2872</v>
          </cell>
          <cell r="Z108" t="str">
            <v>1 ств 3020 
2 ств 2872</v>
          </cell>
          <cell r="AC108" t="str">
            <v>откр ствол</v>
          </cell>
          <cell r="AD108" t="str">
            <v>1ый ст-л 2290-3020;
2ой ст-л 2290-2872</v>
          </cell>
          <cell r="AE108">
            <v>27.5</v>
          </cell>
          <cell r="AF108">
            <v>2290</v>
          </cell>
          <cell r="AG108" t="str">
            <v>1 ствол-338,96
2 ствол-838,21</v>
          </cell>
          <cell r="AK108" t="str">
            <v>Газлифт</v>
          </cell>
          <cell r="AL108">
            <v>600</v>
          </cell>
          <cell r="AM108" t="str">
            <v>ГП</v>
          </cell>
          <cell r="AN108">
            <v>1200</v>
          </cell>
          <cell r="AO108" t="str">
            <v>ГП</v>
          </cell>
          <cell r="AP108">
            <v>1500</v>
          </cell>
          <cell r="AQ108" t="str">
            <v>ГП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1900</v>
          </cell>
          <cell r="BE108">
            <v>2280</v>
          </cell>
          <cell r="BF108" t="str">
            <v>Есть</v>
          </cell>
          <cell r="BH108">
            <v>80</v>
          </cell>
          <cell r="BI108">
            <v>60</v>
          </cell>
          <cell r="BJ108">
            <v>5.2480000000000002</v>
          </cell>
          <cell r="BM108">
            <v>73</v>
          </cell>
          <cell r="BN108">
            <v>5.5</v>
          </cell>
          <cell r="BO108">
            <v>18</v>
          </cell>
          <cell r="BP108" t="str">
            <v>Угловик</v>
          </cell>
          <cell r="BQ108" t="str">
            <v>Периодический</v>
          </cell>
          <cell r="BR108">
            <v>24</v>
          </cell>
          <cell r="BS108">
            <v>24</v>
          </cell>
          <cell r="BT108">
            <v>24</v>
          </cell>
          <cell r="BU108">
            <v>47.4</v>
          </cell>
          <cell r="BV108">
            <v>19</v>
          </cell>
          <cell r="BW108">
            <v>43497</v>
          </cell>
          <cell r="BX108">
            <v>97</v>
          </cell>
          <cell r="BY108">
            <v>80</v>
          </cell>
          <cell r="BZ108">
            <v>6</v>
          </cell>
          <cell r="CC108">
            <v>76</v>
          </cell>
          <cell r="CD108">
            <v>5.0786999999999995</v>
          </cell>
          <cell r="CE108">
            <v>7.5</v>
          </cell>
          <cell r="CF108">
            <v>19</v>
          </cell>
          <cell r="CG108">
            <v>22</v>
          </cell>
          <cell r="CH108">
            <v>18</v>
          </cell>
          <cell r="CI108">
            <v>84</v>
          </cell>
          <cell r="CJ108" t="e">
            <v>#VALUE!</v>
          </cell>
          <cell r="CK108">
            <v>84</v>
          </cell>
          <cell r="CM108">
            <v>78.921300000000002</v>
          </cell>
          <cell r="CN108" t="str">
            <v>-</v>
          </cell>
          <cell r="CO108">
            <v>65</v>
          </cell>
          <cell r="CP108">
            <v>-18</v>
          </cell>
          <cell r="CQ108">
            <v>4</v>
          </cell>
          <cell r="CR108">
            <v>14</v>
          </cell>
          <cell r="CS108">
            <v>2756.610943745447</v>
          </cell>
          <cell r="CT108">
            <v>3544.2140705298602</v>
          </cell>
          <cell r="CU108">
            <v>0.39516567083107007</v>
          </cell>
          <cell r="CW108">
            <v>60</v>
          </cell>
        </row>
        <row r="109">
          <cell r="A109">
            <v>1019</v>
          </cell>
          <cell r="B109">
            <v>0</v>
          </cell>
          <cell r="C109" t="str">
            <v>Куст скважины - 1019</v>
          </cell>
          <cell r="D109">
            <v>38454</v>
          </cell>
          <cell r="E109" t="str">
            <v>Гор.</v>
          </cell>
          <cell r="F109" t="str">
            <v>P1ar_Block III</v>
          </cell>
          <cell r="G109" t="str">
            <v>Действующий</v>
          </cell>
          <cell r="H109">
            <v>-4</v>
          </cell>
          <cell r="L109">
            <v>205.9826750215</v>
          </cell>
          <cell r="M109">
            <v>213.8</v>
          </cell>
          <cell r="N109">
            <v>0.98</v>
          </cell>
          <cell r="O109">
            <v>1.66</v>
          </cell>
          <cell r="P109">
            <v>0.99054995372400023</v>
          </cell>
          <cell r="Q109">
            <v>1.4490000000000001</v>
          </cell>
          <cell r="R109">
            <v>0.83599999999999997</v>
          </cell>
          <cell r="S109">
            <v>0.72</v>
          </cell>
          <cell r="T109">
            <v>37</v>
          </cell>
          <cell r="U109">
            <v>1.17</v>
          </cell>
          <cell r="V109">
            <v>139.69999999999999</v>
          </cell>
          <cell r="W109">
            <v>7.72</v>
          </cell>
          <cell r="X109">
            <v>1956</v>
          </cell>
          <cell r="Y109">
            <v>2375</v>
          </cell>
          <cell r="Z109">
            <v>2375</v>
          </cell>
          <cell r="AC109" t="str">
            <v>откр ствол</v>
          </cell>
          <cell r="AD109" t="str">
            <v>1903-2375</v>
          </cell>
          <cell r="AF109">
            <v>1903</v>
          </cell>
          <cell r="AG109">
            <v>0</v>
          </cell>
          <cell r="AH109" t="str">
            <v>1616,4-1903,1</v>
          </cell>
          <cell r="AI109">
            <v>102</v>
          </cell>
          <cell r="AJ109">
            <v>6.5</v>
          </cell>
          <cell r="AK109" t="str">
            <v>Фонтан</v>
          </cell>
          <cell r="AL109">
            <v>390</v>
          </cell>
          <cell r="AM109">
            <v>0</v>
          </cell>
          <cell r="AN109">
            <v>735</v>
          </cell>
          <cell r="AO109">
            <v>0</v>
          </cell>
          <cell r="AP109">
            <v>1030</v>
          </cell>
          <cell r="AQ109">
            <v>0</v>
          </cell>
          <cell r="AR109">
            <v>1280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1580</v>
          </cell>
          <cell r="BE109">
            <v>1610</v>
          </cell>
          <cell r="BM109">
            <v>73</v>
          </cell>
          <cell r="BN109">
            <v>5.5</v>
          </cell>
          <cell r="BO109">
            <v>10</v>
          </cell>
          <cell r="BP109" t="str">
            <v>Угловик</v>
          </cell>
          <cell r="BQ109" t="str">
            <v>Постоянный</v>
          </cell>
          <cell r="BR109">
            <v>24</v>
          </cell>
          <cell r="BS109">
            <v>0</v>
          </cell>
          <cell r="BT109">
            <v>57</v>
          </cell>
          <cell r="BU109">
            <v>60</v>
          </cell>
          <cell r="BV109">
            <v>38</v>
          </cell>
          <cell r="BW109">
            <v>43497</v>
          </cell>
          <cell r="BX109">
            <v>146</v>
          </cell>
          <cell r="CC109">
            <v>71</v>
          </cell>
          <cell r="CD109">
            <v>28.499239999999997</v>
          </cell>
          <cell r="CE109">
            <v>35</v>
          </cell>
          <cell r="CF109">
            <v>2.6</v>
          </cell>
          <cell r="CG109">
            <v>103</v>
          </cell>
          <cell r="CH109">
            <v>60</v>
          </cell>
          <cell r="CI109">
            <v>85</v>
          </cell>
          <cell r="CJ109">
            <v>0</v>
          </cell>
          <cell r="CK109">
            <v>85</v>
          </cell>
          <cell r="CM109">
            <v>56.50076</v>
          </cell>
          <cell r="CN109">
            <v>-35</v>
          </cell>
          <cell r="CO109">
            <v>82.4</v>
          </cell>
          <cell r="CP109">
            <v>-60</v>
          </cell>
          <cell r="CR109">
            <v>60</v>
          </cell>
          <cell r="CS109">
            <v>2105.3192997427304</v>
          </cell>
          <cell r="CT109">
            <v>2105.3192997427304</v>
          </cell>
          <cell r="CU109">
            <v>0.60473372781065093</v>
          </cell>
          <cell r="CW109">
            <v>60</v>
          </cell>
        </row>
        <row r="110">
          <cell r="A110" t="str">
            <v>1019-1</v>
          </cell>
          <cell r="B110" t="str">
            <v/>
          </cell>
          <cell r="C110" t="str">
            <v>Куст скважины - 1019</v>
          </cell>
          <cell r="D110">
            <v>38699</v>
          </cell>
          <cell r="E110" t="str">
            <v>Гор.</v>
          </cell>
          <cell r="F110" t="str">
            <v>P1ar_Block III</v>
          </cell>
          <cell r="G110" t="str">
            <v>В бездействии текущего года</v>
          </cell>
          <cell r="H110">
            <v>-4</v>
          </cell>
          <cell r="I110" t="str">
            <v xml:space="preserve"> </v>
          </cell>
          <cell r="J110" t="str">
            <v xml:space="preserve"> </v>
          </cell>
          <cell r="L110">
            <v>205.9826750215</v>
          </cell>
          <cell r="M110">
            <v>213.8</v>
          </cell>
          <cell r="N110">
            <v>0.98</v>
          </cell>
          <cell r="O110">
            <v>1.66</v>
          </cell>
          <cell r="P110">
            <v>0.98</v>
          </cell>
          <cell r="Q110">
            <v>1.4490000000000001</v>
          </cell>
          <cell r="R110">
            <v>0.83599999999999997</v>
          </cell>
          <cell r="S110">
            <v>0.72</v>
          </cell>
          <cell r="T110">
            <v>37</v>
          </cell>
          <cell r="U110">
            <v>1.17</v>
          </cell>
          <cell r="V110">
            <v>139.69999999999999</v>
          </cell>
          <cell r="W110">
            <v>7.72</v>
          </cell>
          <cell r="X110">
            <v>1937</v>
          </cell>
          <cell r="Y110">
            <v>2500</v>
          </cell>
          <cell r="Z110">
            <v>2500</v>
          </cell>
          <cell r="AC110" t="str">
            <v>откр ствол</v>
          </cell>
          <cell r="AD110" t="str">
            <v xml:space="preserve">1937-2500  </v>
          </cell>
          <cell r="AF110">
            <v>1937</v>
          </cell>
          <cell r="AG110">
            <v>68.650000000000006</v>
          </cell>
          <cell r="AK110" t="str">
            <v>Фонтан</v>
          </cell>
          <cell r="AL110">
            <v>370</v>
          </cell>
          <cell r="AM110" t="str">
            <v>ГП</v>
          </cell>
          <cell r="AN110">
            <v>790</v>
          </cell>
          <cell r="AO110" t="str">
            <v>ГК81/2</v>
          </cell>
          <cell r="AP110">
            <v>1180</v>
          </cell>
          <cell r="AQ110" t="str">
            <v>ГК79/2</v>
          </cell>
          <cell r="AR110">
            <v>1550</v>
          </cell>
          <cell r="AS110" t="str">
            <v>ГК76/3</v>
          </cell>
          <cell r="AT110">
            <v>1690</v>
          </cell>
          <cell r="AU110" t="str">
            <v>ЦКсОК</v>
          </cell>
          <cell r="AV110">
            <v>0</v>
          </cell>
          <cell r="AW110">
            <v>0</v>
          </cell>
          <cell r="AX110">
            <v>1725</v>
          </cell>
          <cell r="BE110">
            <v>2380</v>
          </cell>
          <cell r="BM110">
            <v>73</v>
          </cell>
          <cell r="BN110">
            <v>5.5</v>
          </cell>
          <cell r="BO110">
            <v>8</v>
          </cell>
          <cell r="BP110" t="str">
            <v>Угловик</v>
          </cell>
          <cell r="BQ110" t="str">
            <v>Постоянный</v>
          </cell>
          <cell r="BR110">
            <v>24</v>
          </cell>
          <cell r="BS110">
            <v>0</v>
          </cell>
          <cell r="BT110">
            <v>40</v>
          </cell>
          <cell r="BU110">
            <v>3</v>
          </cell>
          <cell r="BV110">
            <v>36</v>
          </cell>
          <cell r="BW110">
            <v>43497</v>
          </cell>
          <cell r="BX110">
            <v>145</v>
          </cell>
          <cell r="CC110">
            <v>81</v>
          </cell>
          <cell r="CD110">
            <v>0</v>
          </cell>
          <cell r="CE110">
            <v>0</v>
          </cell>
          <cell r="CF110">
            <v>0</v>
          </cell>
          <cell r="CG110">
            <v>104</v>
          </cell>
          <cell r="CH110">
            <v>0</v>
          </cell>
          <cell r="CI110">
            <v>86</v>
          </cell>
          <cell r="CJ110">
            <v>0</v>
          </cell>
          <cell r="CK110">
            <v>86</v>
          </cell>
          <cell r="CM110">
            <v>86</v>
          </cell>
          <cell r="CN110">
            <v>0</v>
          </cell>
          <cell r="CO110">
            <v>86</v>
          </cell>
          <cell r="CP110">
            <v>0</v>
          </cell>
          <cell r="CR110">
            <v>0</v>
          </cell>
          <cell r="CS110" t="e">
            <v>#DIV/0!</v>
          </cell>
          <cell r="CT110">
            <v>0</v>
          </cell>
          <cell r="CU110">
            <v>0</v>
          </cell>
          <cell r="CW110">
            <v>80</v>
          </cell>
        </row>
        <row r="111">
          <cell r="A111" t="str">
            <v>1019-2</v>
          </cell>
          <cell r="B111" t="str">
            <v/>
          </cell>
          <cell r="C111" t="str">
            <v>Куст скважины - 1019</v>
          </cell>
          <cell r="D111">
            <v>38587</v>
          </cell>
          <cell r="E111" t="str">
            <v>Гор.</v>
          </cell>
          <cell r="F111" t="str">
            <v>P1ar_Block III</v>
          </cell>
          <cell r="G111" t="str">
            <v>Действующий</v>
          </cell>
          <cell r="H111">
            <v>-4</v>
          </cell>
          <cell r="L111">
            <v>205.9826750215</v>
          </cell>
          <cell r="M111">
            <v>213.8</v>
          </cell>
          <cell r="N111">
            <v>0.98</v>
          </cell>
          <cell r="O111">
            <v>1.66</v>
          </cell>
          <cell r="P111">
            <v>1.0222304329084302</v>
          </cell>
          <cell r="Q111">
            <v>1.4490000000000001</v>
          </cell>
          <cell r="R111">
            <v>0.83599999999999997</v>
          </cell>
          <cell r="S111">
            <v>0.72</v>
          </cell>
          <cell r="T111">
            <v>37</v>
          </cell>
          <cell r="U111">
            <v>1.17</v>
          </cell>
          <cell r="V111">
            <v>139.69999999999999</v>
          </cell>
          <cell r="W111">
            <v>7.72</v>
          </cell>
          <cell r="X111">
            <v>1965</v>
          </cell>
          <cell r="Y111">
            <v>2500</v>
          </cell>
          <cell r="Z111">
            <v>2500</v>
          </cell>
          <cell r="AC111" t="str">
            <v>откр ствол</v>
          </cell>
          <cell r="AD111" t="str">
            <v>1965-2500</v>
          </cell>
          <cell r="AE111">
            <v>5.58</v>
          </cell>
          <cell r="AF111">
            <v>1876.7</v>
          </cell>
          <cell r="AG111">
            <v>23.3</v>
          </cell>
          <cell r="AK111" t="str">
            <v>Фонтан</v>
          </cell>
          <cell r="AL111">
            <v>450</v>
          </cell>
          <cell r="AM111" t="str">
            <v>ГП</v>
          </cell>
          <cell r="AN111">
            <v>890</v>
          </cell>
          <cell r="AO111" t="str">
            <v>ГП</v>
          </cell>
          <cell r="AP111">
            <v>1300</v>
          </cell>
          <cell r="AQ111" t="str">
            <v>ГК107/1,5</v>
          </cell>
          <cell r="AR111">
            <v>1680</v>
          </cell>
          <cell r="AS111" t="str">
            <v>ЦКсОК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1750</v>
          </cell>
          <cell r="BE111">
            <v>1980</v>
          </cell>
          <cell r="BM111">
            <v>73</v>
          </cell>
          <cell r="BN111">
            <v>5.5</v>
          </cell>
          <cell r="BO111">
            <v>65</v>
          </cell>
          <cell r="BP111" t="str">
            <v>Угловик</v>
          </cell>
          <cell r="BQ111" t="str">
            <v>Постоянный</v>
          </cell>
          <cell r="BR111">
            <v>24</v>
          </cell>
          <cell r="BS111">
            <v>0</v>
          </cell>
          <cell r="BT111">
            <v>86</v>
          </cell>
          <cell r="BU111">
            <v>87</v>
          </cell>
          <cell r="BV111">
            <v>85</v>
          </cell>
          <cell r="BW111">
            <v>43497</v>
          </cell>
          <cell r="BX111">
            <v>133</v>
          </cell>
          <cell r="CC111">
            <v>101</v>
          </cell>
          <cell r="CD111">
            <v>16.619852634000001</v>
          </cell>
          <cell r="CE111">
            <v>22.11</v>
          </cell>
          <cell r="CF111">
            <v>10.085000000000001</v>
          </cell>
          <cell r="CG111">
            <v>105</v>
          </cell>
          <cell r="CH111">
            <v>68.2</v>
          </cell>
          <cell r="CI111">
            <v>87</v>
          </cell>
          <cell r="CJ111">
            <v>0</v>
          </cell>
          <cell r="CK111">
            <v>87</v>
          </cell>
          <cell r="CM111">
            <v>70.380147366000003</v>
          </cell>
          <cell r="CN111">
            <v>-22.11</v>
          </cell>
          <cell r="CO111">
            <v>76.914999999999992</v>
          </cell>
          <cell r="CP111">
            <v>-68.2</v>
          </cell>
          <cell r="CR111">
            <v>68.2</v>
          </cell>
          <cell r="CS111">
            <v>4103.5261564522007</v>
          </cell>
          <cell r="CT111">
            <v>4103.5261564522007</v>
          </cell>
          <cell r="CU111">
            <v>0.77366902478952304</v>
          </cell>
          <cell r="CW111">
            <v>70</v>
          </cell>
        </row>
        <row r="112">
          <cell r="A112">
            <v>1020</v>
          </cell>
          <cell r="B112">
            <v>0</v>
          </cell>
          <cell r="C112" t="str">
            <v>Куст скважины - 1020</v>
          </cell>
          <cell r="D112">
            <v>41176</v>
          </cell>
          <cell r="E112" t="str">
            <v>Гор.</v>
          </cell>
          <cell r="F112" t="str">
            <v>P1ar_Block III</v>
          </cell>
          <cell r="G112" t="str">
            <v>В бездействии прошлых лет.</v>
          </cell>
          <cell r="H112">
            <v>-4</v>
          </cell>
          <cell r="I112" t="str">
            <v xml:space="preserve"> </v>
          </cell>
          <cell r="J112" t="str">
            <v xml:space="preserve"> </v>
          </cell>
          <cell r="L112">
            <v>205.9826750215</v>
          </cell>
          <cell r="M112">
            <v>213.8</v>
          </cell>
          <cell r="N112">
            <v>0.98</v>
          </cell>
          <cell r="O112">
            <v>1.66</v>
          </cell>
          <cell r="P112">
            <v>0.98</v>
          </cell>
          <cell r="Q112">
            <v>1.4490000000000001</v>
          </cell>
          <cell r="R112">
            <v>0.83599999999999997</v>
          </cell>
          <cell r="S112">
            <v>0.72</v>
          </cell>
          <cell r="T112">
            <v>37</v>
          </cell>
          <cell r="U112">
            <v>1.17</v>
          </cell>
          <cell r="V112">
            <v>139.69999999999999</v>
          </cell>
          <cell r="W112">
            <v>7.72</v>
          </cell>
          <cell r="X112">
            <v>1929</v>
          </cell>
          <cell r="Y112">
            <v>2500</v>
          </cell>
          <cell r="Z112">
            <v>2500</v>
          </cell>
          <cell r="AC112" t="str">
            <v>откр ствол</v>
          </cell>
          <cell r="AD112" t="str">
            <v xml:space="preserve">1929-2500 </v>
          </cell>
          <cell r="AF112">
            <v>1929</v>
          </cell>
          <cell r="AG112">
            <v>10.28</v>
          </cell>
          <cell r="AK112" t="str">
            <v>Газлифт</v>
          </cell>
          <cell r="AL112">
            <v>600</v>
          </cell>
          <cell r="AM112">
            <v>0</v>
          </cell>
          <cell r="AN112">
            <v>1200</v>
          </cell>
          <cell r="AO112">
            <v>0</v>
          </cell>
          <cell r="AP112">
            <v>1845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1869</v>
          </cell>
          <cell r="BE112">
            <v>1950</v>
          </cell>
          <cell r="BM112">
            <v>73</v>
          </cell>
          <cell r="BN112">
            <v>5.5</v>
          </cell>
          <cell r="BO112" t="str">
            <v>-</v>
          </cell>
          <cell r="BP112" t="str">
            <v>-</v>
          </cell>
          <cell r="BQ112" t="str">
            <v>-</v>
          </cell>
          <cell r="BR112" t="str">
            <v>-</v>
          </cell>
          <cell r="BS112" t="str">
            <v>-</v>
          </cell>
          <cell r="BT112" t="str">
            <v>-</v>
          </cell>
          <cell r="BU112" t="str">
            <v>-</v>
          </cell>
          <cell r="BV112" t="str">
            <v>-</v>
          </cell>
          <cell r="BW112">
            <v>43497</v>
          </cell>
          <cell r="BX112">
            <v>111</v>
          </cell>
          <cell r="BY112" t="str">
            <v>-</v>
          </cell>
          <cell r="BZ112" t="str">
            <v>-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W112">
            <v>60</v>
          </cell>
        </row>
        <row r="113">
          <cell r="A113" t="str">
            <v>1020-2</v>
          </cell>
          <cell r="B113" t="str">
            <v/>
          </cell>
          <cell r="C113" t="str">
            <v>Куст скважины - 1020</v>
          </cell>
          <cell r="D113">
            <v>41248</v>
          </cell>
          <cell r="E113" t="str">
            <v>Гор.</v>
          </cell>
          <cell r="F113" t="str">
            <v>P1ar_Block III</v>
          </cell>
          <cell r="G113" t="str">
            <v>Действующий</v>
          </cell>
          <cell r="H113">
            <v>-4</v>
          </cell>
          <cell r="I113" t="str">
            <v xml:space="preserve"> </v>
          </cell>
          <cell r="J113" t="str">
            <v xml:space="preserve"> </v>
          </cell>
          <cell r="L113">
            <v>205.9826750215</v>
          </cell>
          <cell r="M113">
            <v>213.8</v>
          </cell>
          <cell r="N113">
            <v>0.98</v>
          </cell>
          <cell r="O113">
            <v>1.66</v>
          </cell>
          <cell r="P113">
            <v>0.98</v>
          </cell>
          <cell r="Q113">
            <v>1.4490000000000001</v>
          </cell>
          <cell r="R113">
            <v>0.83599999999999997</v>
          </cell>
          <cell r="S113">
            <v>0.72</v>
          </cell>
          <cell r="T113">
            <v>37</v>
          </cell>
          <cell r="U113">
            <v>1.17</v>
          </cell>
          <cell r="V113">
            <v>177.8</v>
          </cell>
          <cell r="W113">
            <v>9.19</v>
          </cell>
          <cell r="X113">
            <v>1937</v>
          </cell>
          <cell r="Y113">
            <v>2595</v>
          </cell>
          <cell r="Z113">
            <v>2595</v>
          </cell>
          <cell r="AC113" t="str">
            <v>откр ствол</v>
          </cell>
          <cell r="AD113" t="str">
            <v>1937-2595</v>
          </cell>
          <cell r="AF113">
            <v>1937</v>
          </cell>
          <cell r="AG113">
            <v>27.05</v>
          </cell>
          <cell r="AK113" t="str">
            <v>Газлифт</v>
          </cell>
          <cell r="AL113">
            <v>500</v>
          </cell>
          <cell r="AM113" t="str">
            <v>ГП</v>
          </cell>
          <cell r="AN113">
            <v>900</v>
          </cell>
          <cell r="AO113" t="str">
            <v>ГП</v>
          </cell>
          <cell r="AP113">
            <v>1220</v>
          </cell>
          <cell r="AQ113" t="str">
            <v>ГП</v>
          </cell>
          <cell r="AR113">
            <v>1490</v>
          </cell>
          <cell r="AS113" t="str">
            <v>ГК85/1,5</v>
          </cell>
          <cell r="AT113">
            <v>1720</v>
          </cell>
          <cell r="AU113" t="str">
            <v>ЦКсОК/4</v>
          </cell>
          <cell r="AV113">
            <v>0</v>
          </cell>
          <cell r="AW113">
            <v>0</v>
          </cell>
          <cell r="AX113">
            <v>1780</v>
          </cell>
          <cell r="BE113">
            <v>2051</v>
          </cell>
          <cell r="BF113" t="str">
            <v>Есть</v>
          </cell>
          <cell r="BH113">
            <v>79</v>
          </cell>
          <cell r="BI113">
            <v>53</v>
          </cell>
          <cell r="BJ113">
            <v>14.5</v>
          </cell>
          <cell r="BM113">
            <v>73</v>
          </cell>
          <cell r="BN113">
            <v>5.5</v>
          </cell>
          <cell r="BO113">
            <v>18</v>
          </cell>
          <cell r="BP113" t="str">
            <v>Угловик</v>
          </cell>
          <cell r="BQ113" t="str">
            <v>Постоянный</v>
          </cell>
          <cell r="BR113">
            <v>24</v>
          </cell>
          <cell r="BS113">
            <v>0</v>
          </cell>
          <cell r="BT113">
            <v>37</v>
          </cell>
          <cell r="BU113">
            <v>50</v>
          </cell>
          <cell r="BV113">
            <v>36</v>
          </cell>
          <cell r="BW113">
            <v>43497</v>
          </cell>
          <cell r="BX113">
            <v>121</v>
          </cell>
          <cell r="BY113">
            <v>79</v>
          </cell>
          <cell r="BZ113">
            <v>6</v>
          </cell>
          <cell r="CC113">
            <v>67</v>
          </cell>
          <cell r="CD113">
            <v>22.571999999999999</v>
          </cell>
          <cell r="CE113">
            <v>27</v>
          </cell>
          <cell r="CF113">
            <v>0</v>
          </cell>
          <cell r="CG113">
            <v>107</v>
          </cell>
          <cell r="CH113">
            <v>37.200000000000003</v>
          </cell>
          <cell r="CI113">
            <v>89</v>
          </cell>
          <cell r="CJ113">
            <v>0</v>
          </cell>
          <cell r="CK113">
            <v>89</v>
          </cell>
          <cell r="CM113">
            <v>66.427999999999997</v>
          </cell>
          <cell r="CN113">
            <v>-27</v>
          </cell>
          <cell r="CO113">
            <v>89</v>
          </cell>
          <cell r="CP113">
            <v>-37.200000000000003</v>
          </cell>
          <cell r="CQ113">
            <v>15</v>
          </cell>
          <cell r="CR113">
            <v>22.200000000000003</v>
          </cell>
          <cell r="CS113">
            <v>983.51940457203636</v>
          </cell>
          <cell r="CT113">
            <v>1648.0595427963849</v>
          </cell>
          <cell r="CU113">
            <v>0.62371134020618568</v>
          </cell>
          <cell r="CW113">
            <v>60</v>
          </cell>
        </row>
        <row r="114">
          <cell r="A114" t="str">
            <v>1021-2</v>
          </cell>
          <cell r="B114" t="str">
            <v/>
          </cell>
          <cell r="C114" t="str">
            <v>К - 103</v>
          </cell>
          <cell r="D114">
            <v>41636</v>
          </cell>
          <cell r="E114" t="str">
            <v>БС</v>
          </cell>
          <cell r="F114" t="str">
            <v>P1ar_Block III</v>
          </cell>
          <cell r="G114" t="str">
            <v>Действующий</v>
          </cell>
          <cell r="H114">
            <v>-4</v>
          </cell>
          <cell r="I114">
            <v>41618</v>
          </cell>
          <cell r="J114" t="str">
            <v>Slb</v>
          </cell>
          <cell r="K114" t="str">
            <v>150м3 15% HCL 
 47м3 WF130</v>
          </cell>
          <cell r="L114">
            <v>205.9826750215</v>
          </cell>
          <cell r="M114">
            <v>213.8</v>
          </cell>
          <cell r="N114">
            <v>0.98</v>
          </cell>
          <cell r="O114">
            <v>1.66</v>
          </cell>
          <cell r="P114">
            <v>0.98</v>
          </cell>
          <cell r="Q114">
            <v>1.4490000000000001</v>
          </cell>
          <cell r="R114">
            <v>0.83599999999999997</v>
          </cell>
          <cell r="S114">
            <v>0.72</v>
          </cell>
          <cell r="T114">
            <v>37</v>
          </cell>
          <cell r="U114">
            <v>1.17</v>
          </cell>
          <cell r="V114">
            <v>177.8</v>
          </cell>
          <cell r="W114">
            <v>9.19</v>
          </cell>
          <cell r="X114">
            <v>2215</v>
          </cell>
          <cell r="Y114">
            <v>2906</v>
          </cell>
          <cell r="Z114">
            <v>2906</v>
          </cell>
          <cell r="AC114" t="str">
            <v>закрытый</v>
          </cell>
          <cell r="AD114" t="str">
            <v>2342-2343; 2448-2449; 2553-2554; 2713-2714; 2888-2889</v>
          </cell>
          <cell r="AE114">
            <v>38</v>
          </cell>
          <cell r="AF114">
            <v>2342</v>
          </cell>
          <cell r="AG114">
            <v>429</v>
          </cell>
          <cell r="AH114" t="str">
            <v>2127-2906</v>
          </cell>
          <cell r="AI114">
            <v>114.3</v>
          </cell>
          <cell r="AJ114">
            <v>7.37</v>
          </cell>
          <cell r="AK114" t="str">
            <v>Газлифт</v>
          </cell>
          <cell r="AL114">
            <v>600</v>
          </cell>
          <cell r="AM114" t="str">
            <v>ГП</v>
          </cell>
          <cell r="AN114">
            <v>1200</v>
          </cell>
          <cell r="AO114" t="str">
            <v>ГК80(1,5)</v>
          </cell>
          <cell r="AP114">
            <v>1880</v>
          </cell>
          <cell r="AQ114" t="str">
            <v>ЦКсОК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1890</v>
          </cell>
          <cell r="BE114">
            <v>2127</v>
          </cell>
          <cell r="BM114">
            <v>73</v>
          </cell>
          <cell r="BN114">
            <v>5.5</v>
          </cell>
          <cell r="BO114">
            <v>18</v>
          </cell>
          <cell r="BP114" t="str">
            <v>Угловик</v>
          </cell>
          <cell r="BQ114" t="str">
            <v>Постоянный</v>
          </cell>
          <cell r="BR114">
            <v>24</v>
          </cell>
          <cell r="BS114">
            <v>0</v>
          </cell>
          <cell r="BT114">
            <v>33</v>
          </cell>
          <cell r="BU114">
            <v>64</v>
          </cell>
          <cell r="BV114">
            <v>32</v>
          </cell>
          <cell r="BW114">
            <v>43497</v>
          </cell>
          <cell r="BX114">
            <v>131</v>
          </cell>
          <cell r="BY114">
            <v>88</v>
          </cell>
          <cell r="BZ114">
            <v>6</v>
          </cell>
          <cell r="CC114">
            <v>70</v>
          </cell>
          <cell r="CD114">
            <v>20.9</v>
          </cell>
          <cell r="CE114">
            <v>25</v>
          </cell>
          <cell r="CF114">
            <v>0</v>
          </cell>
          <cell r="CG114">
            <v>108</v>
          </cell>
          <cell r="CH114">
            <v>20.2</v>
          </cell>
          <cell r="CI114">
            <v>90</v>
          </cell>
          <cell r="CJ114">
            <v>0</v>
          </cell>
          <cell r="CK114">
            <v>90</v>
          </cell>
          <cell r="CM114">
            <v>69.099999999999994</v>
          </cell>
          <cell r="CN114">
            <v>-25</v>
          </cell>
          <cell r="CO114">
            <v>90</v>
          </cell>
          <cell r="CP114">
            <v>-20.2</v>
          </cell>
          <cell r="CQ114">
            <v>12.8</v>
          </cell>
          <cell r="CR114">
            <v>7.3999999999999986</v>
          </cell>
          <cell r="CS114">
            <v>354.06698564593296</v>
          </cell>
          <cell r="CT114">
            <v>966.50717703349289</v>
          </cell>
          <cell r="CU114">
            <v>0.5167879372315245</v>
          </cell>
          <cell r="CW114">
            <v>60</v>
          </cell>
        </row>
        <row r="115">
          <cell r="A115" t="str">
            <v>1021-1</v>
          </cell>
          <cell r="B115" t="str">
            <v/>
          </cell>
          <cell r="C115" t="str">
            <v>К - 2</v>
          </cell>
          <cell r="D115">
            <v>41415</v>
          </cell>
          <cell r="E115" t="str">
            <v>БС</v>
          </cell>
          <cell r="F115" t="str">
            <v>P1ar_Block III</v>
          </cell>
          <cell r="G115" t="str">
            <v>Действующий</v>
          </cell>
          <cell r="H115">
            <v>-4</v>
          </cell>
          <cell r="L115">
            <v>205.9826750215</v>
          </cell>
          <cell r="M115">
            <v>213.8</v>
          </cell>
          <cell r="N115">
            <v>0.98</v>
          </cell>
          <cell r="O115">
            <v>1.66</v>
          </cell>
          <cell r="P115">
            <v>0.98012044853704894</v>
          </cell>
          <cell r="Q115">
            <v>1.4490000000000001</v>
          </cell>
          <cell r="R115">
            <v>0.83599999999999997</v>
          </cell>
          <cell r="S115">
            <v>0.72</v>
          </cell>
          <cell r="T115">
            <v>37</v>
          </cell>
          <cell r="U115">
            <v>1.17</v>
          </cell>
          <cell r="V115" t="str">
            <v>177,8;
114,3</v>
          </cell>
          <cell r="W115">
            <v>9.19</v>
          </cell>
          <cell r="X115">
            <v>2134</v>
          </cell>
          <cell r="Y115">
            <v>2648</v>
          </cell>
          <cell r="Z115">
            <v>2648</v>
          </cell>
          <cell r="AC115" t="str">
            <v>откр ствол</v>
          </cell>
          <cell r="AD115" t="str">
            <v>2029-2648</v>
          </cell>
          <cell r="AF115">
            <v>2029</v>
          </cell>
          <cell r="AG115">
            <v>283</v>
          </cell>
          <cell r="AH115" t="str">
            <v>1667-2029</v>
          </cell>
          <cell r="AK115" t="str">
            <v>Газлифт</v>
          </cell>
          <cell r="AL115">
            <v>300</v>
          </cell>
          <cell r="AM115" t="str">
            <v>ГП</v>
          </cell>
          <cell r="AN115">
            <v>530</v>
          </cell>
          <cell r="AO115" t="str">
            <v>ГП</v>
          </cell>
          <cell r="AP115">
            <v>740</v>
          </cell>
          <cell r="AQ115" t="str">
            <v>ГП</v>
          </cell>
          <cell r="AR115">
            <v>930</v>
          </cell>
          <cell r="AS115" t="str">
            <v>ГП</v>
          </cell>
          <cell r="AT115">
            <v>1090</v>
          </cell>
          <cell r="AU115" t="str">
            <v>ГК95/2</v>
          </cell>
          <cell r="AV115">
            <v>1220</v>
          </cell>
          <cell r="AW115" t="str">
            <v>ГК94/3</v>
          </cell>
          <cell r="AX115">
            <v>1640</v>
          </cell>
          <cell r="BE115">
            <v>1680</v>
          </cell>
          <cell r="BF115" t="str">
            <v>Есть</v>
          </cell>
          <cell r="BH115">
            <v>84</v>
          </cell>
          <cell r="BI115">
            <v>70</v>
          </cell>
          <cell r="BJ115">
            <v>13</v>
          </cell>
          <cell r="BM115">
            <v>73</v>
          </cell>
          <cell r="BN115">
            <v>5.5</v>
          </cell>
          <cell r="BO115">
            <v>18</v>
          </cell>
          <cell r="BP115" t="str">
            <v>Угловик</v>
          </cell>
          <cell r="BQ115" t="str">
            <v>Постоянный</v>
          </cell>
          <cell r="BR115">
            <v>24</v>
          </cell>
          <cell r="BS115">
            <v>0</v>
          </cell>
          <cell r="BT115">
            <v>38</v>
          </cell>
          <cell r="BU115">
            <v>85</v>
          </cell>
          <cell r="BV115">
            <v>37</v>
          </cell>
          <cell r="BW115">
            <v>43497</v>
          </cell>
          <cell r="BX115">
            <v>148</v>
          </cell>
          <cell r="BY115">
            <v>87</v>
          </cell>
          <cell r="BZ115">
            <v>6</v>
          </cell>
          <cell r="CC115">
            <v>81</v>
          </cell>
          <cell r="CD115">
            <v>29.251221999999999</v>
          </cell>
          <cell r="CE115">
            <v>35</v>
          </cell>
          <cell r="CF115">
            <v>0.03</v>
          </cell>
          <cell r="CG115">
            <v>109</v>
          </cell>
          <cell r="CH115">
            <v>17</v>
          </cell>
          <cell r="CI115">
            <v>91</v>
          </cell>
          <cell r="CJ115">
            <v>0</v>
          </cell>
          <cell r="CK115">
            <v>91</v>
          </cell>
          <cell r="CM115">
            <v>61.748778000000001</v>
          </cell>
          <cell r="CN115">
            <v>-35</v>
          </cell>
          <cell r="CO115">
            <v>90.97</v>
          </cell>
          <cell r="CP115">
            <v>-17</v>
          </cell>
          <cell r="CQ115">
            <v>12</v>
          </cell>
          <cell r="CR115">
            <v>5</v>
          </cell>
          <cell r="CS115">
            <v>170.93302973803966</v>
          </cell>
          <cell r="CT115">
            <v>581.17230110933485</v>
          </cell>
          <cell r="CU115">
            <v>0.65396700706991351</v>
          </cell>
          <cell r="CW115">
            <v>70</v>
          </cell>
        </row>
        <row r="116">
          <cell r="A116">
            <v>1022</v>
          </cell>
          <cell r="B116">
            <v>1</v>
          </cell>
          <cell r="C116" t="str">
            <v>Куст скважины - 1022</v>
          </cell>
          <cell r="D116">
            <v>40049</v>
          </cell>
          <cell r="E116" t="str">
            <v>Гор.</v>
          </cell>
          <cell r="F116" t="str">
            <v>P1ar_Block III</v>
          </cell>
          <cell r="G116" t="str">
            <v>Действующий</v>
          </cell>
          <cell r="H116">
            <v>-4</v>
          </cell>
          <cell r="I116" t="str">
            <v xml:space="preserve"> </v>
          </cell>
          <cell r="J116" t="str">
            <v xml:space="preserve"> </v>
          </cell>
          <cell r="L116">
            <v>205.9826750215</v>
          </cell>
          <cell r="M116">
            <v>213.8</v>
          </cell>
          <cell r="N116">
            <v>0.98</v>
          </cell>
          <cell r="O116">
            <v>1.66</v>
          </cell>
          <cell r="P116">
            <v>0.98048197186086639</v>
          </cell>
          <cell r="Q116">
            <v>1.4490000000000001</v>
          </cell>
          <cell r="R116">
            <v>0.83599999999999997</v>
          </cell>
          <cell r="S116">
            <v>0.72</v>
          </cell>
          <cell r="T116">
            <v>37</v>
          </cell>
          <cell r="U116">
            <v>1.17</v>
          </cell>
          <cell r="V116">
            <v>139.69999999999999</v>
          </cell>
          <cell r="W116">
            <v>7.72</v>
          </cell>
          <cell r="X116">
            <v>1886</v>
          </cell>
          <cell r="Y116">
            <v>2745</v>
          </cell>
          <cell r="Z116">
            <v>2745</v>
          </cell>
          <cell r="AC116" t="str">
            <v>откр ствол</v>
          </cell>
          <cell r="AD116" t="str">
            <v xml:space="preserve">1886-2745 </v>
          </cell>
          <cell r="AF116">
            <v>1886</v>
          </cell>
          <cell r="AG116">
            <v>39</v>
          </cell>
          <cell r="AK116" t="str">
            <v>Фонтан</v>
          </cell>
          <cell r="AL116">
            <v>592</v>
          </cell>
          <cell r="AM116" t="str">
            <v>ГК90</v>
          </cell>
          <cell r="AN116">
            <v>1197</v>
          </cell>
          <cell r="AO116" t="str">
            <v>ГК70</v>
          </cell>
          <cell r="AP116">
            <v>1717</v>
          </cell>
          <cell r="AQ116" t="str">
            <v>ЦКсОК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1729</v>
          </cell>
          <cell r="BE116">
            <v>2344</v>
          </cell>
          <cell r="BM116">
            <v>73</v>
          </cell>
          <cell r="BN116">
            <v>5.5</v>
          </cell>
          <cell r="BO116">
            <v>18</v>
          </cell>
          <cell r="BP116" t="str">
            <v>Угловик</v>
          </cell>
          <cell r="BQ116" t="str">
            <v>Постоянный</v>
          </cell>
          <cell r="BR116">
            <v>24</v>
          </cell>
          <cell r="BS116">
            <v>0</v>
          </cell>
          <cell r="BT116">
            <v>73</v>
          </cell>
          <cell r="BU116">
            <v>74</v>
          </cell>
          <cell r="BV116">
            <v>72</v>
          </cell>
          <cell r="BW116">
            <v>43497</v>
          </cell>
          <cell r="BX116">
            <v>148</v>
          </cell>
          <cell r="CC116">
            <v>105</v>
          </cell>
          <cell r="CD116">
            <v>31.729878399999997</v>
          </cell>
          <cell r="CE116">
            <v>38</v>
          </cell>
          <cell r="CF116">
            <v>0.12</v>
          </cell>
          <cell r="CG116">
            <v>110</v>
          </cell>
          <cell r="CH116">
            <v>82</v>
          </cell>
          <cell r="CI116">
            <v>92</v>
          </cell>
          <cell r="CJ116">
            <v>0</v>
          </cell>
          <cell r="CK116">
            <v>92</v>
          </cell>
          <cell r="CM116">
            <v>60.270121600000003</v>
          </cell>
          <cell r="CN116">
            <v>-38</v>
          </cell>
          <cell r="CO116">
            <v>91.88</v>
          </cell>
          <cell r="CP116">
            <v>-82</v>
          </cell>
          <cell r="CR116">
            <v>82</v>
          </cell>
          <cell r="CS116">
            <v>2584.3149780239942</v>
          </cell>
          <cell r="CT116">
            <v>2584.3149780239942</v>
          </cell>
          <cell r="CU116">
            <v>1.0147554129911789</v>
          </cell>
          <cell r="CW116">
            <v>69</v>
          </cell>
        </row>
        <row r="117">
          <cell r="A117" t="str">
            <v>1022-2</v>
          </cell>
          <cell r="B117" t="str">
            <v/>
          </cell>
          <cell r="C117" t="str">
            <v>Куст скважины - 1022</v>
          </cell>
          <cell r="D117">
            <v>41240</v>
          </cell>
          <cell r="E117" t="str">
            <v>Гор.</v>
          </cell>
          <cell r="F117" t="str">
            <v>P1ar_Block III</v>
          </cell>
          <cell r="G117" t="str">
            <v>Действующий</v>
          </cell>
          <cell r="H117">
            <v>-4</v>
          </cell>
          <cell r="I117" t="str">
            <v xml:space="preserve"> </v>
          </cell>
          <cell r="J117" t="str">
            <v xml:space="preserve"> </v>
          </cell>
          <cell r="L117">
            <v>205.9826750215</v>
          </cell>
          <cell r="M117">
            <v>213.8</v>
          </cell>
          <cell r="N117">
            <v>0.98</v>
          </cell>
          <cell r="O117">
            <v>1.66</v>
          </cell>
          <cell r="P117">
            <v>0.98</v>
          </cell>
          <cell r="Q117">
            <v>1.4490000000000001</v>
          </cell>
          <cell r="R117">
            <v>0.83599999999999997</v>
          </cell>
          <cell r="S117">
            <v>0.72</v>
          </cell>
          <cell r="T117">
            <v>37</v>
          </cell>
          <cell r="U117">
            <v>1.17</v>
          </cell>
          <cell r="V117">
            <v>177.8</v>
          </cell>
          <cell r="W117">
            <v>8.0500000000000007</v>
          </cell>
          <cell r="X117">
            <v>1944</v>
          </cell>
          <cell r="Y117">
            <v>2695</v>
          </cell>
          <cell r="Z117">
            <v>2695</v>
          </cell>
          <cell r="AC117" t="str">
            <v>откр ствол</v>
          </cell>
          <cell r="AD117" t="str">
            <v xml:space="preserve">1944-2695 </v>
          </cell>
          <cell r="AF117">
            <v>1944</v>
          </cell>
          <cell r="AG117">
            <v>94.69</v>
          </cell>
          <cell r="AK117" t="str">
            <v>Фонтан</v>
          </cell>
          <cell r="AL117">
            <v>600</v>
          </cell>
          <cell r="AM117" t="str">
            <v>ГК80</v>
          </cell>
          <cell r="AN117">
            <v>1200</v>
          </cell>
          <cell r="AO117" t="str">
            <v>ГК60</v>
          </cell>
          <cell r="AP117">
            <v>1665</v>
          </cell>
          <cell r="AQ117" t="str">
            <v>ЦКсОК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1675</v>
          </cell>
          <cell r="BE117">
            <v>1955</v>
          </cell>
          <cell r="BM117">
            <v>73</v>
          </cell>
          <cell r="BN117">
            <v>5.5</v>
          </cell>
          <cell r="BO117">
            <v>65</v>
          </cell>
          <cell r="BP117" t="str">
            <v>Угловик</v>
          </cell>
          <cell r="BQ117" t="str">
            <v>Постоянный</v>
          </cell>
          <cell r="BR117">
            <v>24</v>
          </cell>
          <cell r="BS117">
            <v>0</v>
          </cell>
          <cell r="BT117">
            <v>95</v>
          </cell>
          <cell r="BU117">
            <v>99</v>
          </cell>
          <cell r="BV117">
            <v>94</v>
          </cell>
          <cell r="BW117">
            <v>43497</v>
          </cell>
          <cell r="BX117">
            <v>156</v>
          </cell>
          <cell r="CC117">
            <v>142</v>
          </cell>
          <cell r="CD117">
            <v>12.790800000000001</v>
          </cell>
          <cell r="CE117">
            <v>15.3</v>
          </cell>
          <cell r="CF117">
            <v>0</v>
          </cell>
          <cell r="CG117">
            <v>111</v>
          </cell>
          <cell r="CH117">
            <v>187</v>
          </cell>
          <cell r="CI117">
            <v>93</v>
          </cell>
          <cell r="CJ117">
            <v>0</v>
          </cell>
          <cell r="CK117">
            <v>93</v>
          </cell>
          <cell r="CM117">
            <v>80.209199999999996</v>
          </cell>
          <cell r="CN117">
            <v>-15.3</v>
          </cell>
          <cell r="CO117">
            <v>93</v>
          </cell>
          <cell r="CP117">
            <v>-187</v>
          </cell>
          <cell r="CR117">
            <v>187</v>
          </cell>
          <cell r="CS117">
            <v>14619.883040935672</v>
          </cell>
          <cell r="CT117">
            <v>14619.883040935672</v>
          </cell>
          <cell r="CU117">
            <v>1.1382577363289534</v>
          </cell>
          <cell r="CW117">
            <v>69</v>
          </cell>
        </row>
        <row r="118">
          <cell r="A118" t="str">
            <v>1022-1</v>
          </cell>
          <cell r="B118" t="str">
            <v/>
          </cell>
          <cell r="C118" t="str">
            <v>Куст скважины - 1022</v>
          </cell>
          <cell r="D118">
            <v>41166</v>
          </cell>
          <cell r="E118" t="str">
            <v>Гор.</v>
          </cell>
          <cell r="F118" t="str">
            <v>P1ar_Block III</v>
          </cell>
          <cell r="G118" t="str">
            <v>Действующий</v>
          </cell>
          <cell r="H118">
            <v>-4</v>
          </cell>
          <cell r="I118" t="str">
            <v xml:space="preserve"> </v>
          </cell>
          <cell r="J118" t="str">
            <v xml:space="preserve"> </v>
          </cell>
          <cell r="L118">
            <v>205.9826750215</v>
          </cell>
          <cell r="M118">
            <v>213.8</v>
          </cell>
          <cell r="N118">
            <v>0.98</v>
          </cell>
          <cell r="O118">
            <v>1.66</v>
          </cell>
          <cell r="P118">
            <v>0.98028109265066365</v>
          </cell>
          <cell r="Q118">
            <v>1.4490000000000001</v>
          </cell>
          <cell r="R118">
            <v>0.83599999999999997</v>
          </cell>
          <cell r="S118">
            <v>0.72</v>
          </cell>
          <cell r="T118">
            <v>37</v>
          </cell>
          <cell r="U118">
            <v>1.17</v>
          </cell>
          <cell r="V118">
            <v>177.8</v>
          </cell>
          <cell r="W118">
            <v>8.0500000000000007</v>
          </cell>
          <cell r="X118">
            <v>1889</v>
          </cell>
          <cell r="Y118">
            <v>2500</v>
          </cell>
          <cell r="Z118">
            <v>2500</v>
          </cell>
          <cell r="AC118" t="str">
            <v>откр ствол</v>
          </cell>
          <cell r="AD118" t="str">
            <v xml:space="preserve">1889-2500 </v>
          </cell>
          <cell r="AF118">
            <v>1889</v>
          </cell>
          <cell r="AG118">
            <v>43.14</v>
          </cell>
          <cell r="AK118" t="str">
            <v>Фонтан</v>
          </cell>
          <cell r="AL118">
            <v>612</v>
          </cell>
          <cell r="AM118" t="str">
            <v>ГП</v>
          </cell>
          <cell r="AN118">
            <v>1212</v>
          </cell>
          <cell r="AO118" t="str">
            <v>ГП</v>
          </cell>
          <cell r="AP118">
            <v>1707</v>
          </cell>
          <cell r="AQ118" t="str">
            <v>ЦКсОК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1718</v>
          </cell>
          <cell r="BE118">
            <v>2107</v>
          </cell>
          <cell r="BM118">
            <v>73</v>
          </cell>
          <cell r="BN118">
            <v>5.5</v>
          </cell>
          <cell r="BO118">
            <v>18</v>
          </cell>
          <cell r="BP118" t="str">
            <v>Угловик</v>
          </cell>
          <cell r="BQ118" t="str">
            <v>Постоянный</v>
          </cell>
          <cell r="BR118">
            <v>24</v>
          </cell>
          <cell r="BS118">
            <v>0</v>
          </cell>
          <cell r="BT118">
            <v>71</v>
          </cell>
          <cell r="BU118">
            <v>71</v>
          </cell>
          <cell r="BV118">
            <v>70</v>
          </cell>
          <cell r="BW118">
            <v>43497</v>
          </cell>
          <cell r="BX118">
            <v>149</v>
          </cell>
          <cell r="CC118">
            <v>96</v>
          </cell>
          <cell r="CD118">
            <v>24.227029199999997</v>
          </cell>
          <cell r="CE118">
            <v>29</v>
          </cell>
          <cell r="CF118">
            <v>7.0000000000000007E-2</v>
          </cell>
          <cell r="CG118">
            <v>112</v>
          </cell>
          <cell r="CH118">
            <v>128.19999999999999</v>
          </cell>
          <cell r="CI118">
            <v>94</v>
          </cell>
          <cell r="CJ118">
            <v>0</v>
          </cell>
          <cell r="CK118">
            <v>94</v>
          </cell>
          <cell r="CM118">
            <v>69.772970799999996</v>
          </cell>
          <cell r="CN118">
            <v>-29</v>
          </cell>
          <cell r="CO118">
            <v>93.93</v>
          </cell>
          <cell r="CP118">
            <v>-128.19999999999999</v>
          </cell>
          <cell r="CR118">
            <v>128.19999999999999</v>
          </cell>
          <cell r="CS118">
            <v>5291.6104133807703</v>
          </cell>
          <cell r="CT118">
            <v>5291.6104133807703</v>
          </cell>
          <cell r="CU118">
            <v>0.64991560405769011</v>
          </cell>
          <cell r="CW118">
            <v>69</v>
          </cell>
        </row>
        <row r="119">
          <cell r="A119">
            <v>1027</v>
          </cell>
          <cell r="B119">
            <v>1</v>
          </cell>
          <cell r="C119" t="str">
            <v>Куст скважины - 1027</v>
          </cell>
          <cell r="D119">
            <v>38512</v>
          </cell>
          <cell r="E119" t="str">
            <v>Гор.</v>
          </cell>
          <cell r="F119" t="str">
            <v>P1ar_Block III</v>
          </cell>
          <cell r="G119" t="str">
            <v>Действующий</v>
          </cell>
          <cell r="H119">
            <v>-4</v>
          </cell>
          <cell r="L119">
            <v>205.9826750215</v>
          </cell>
          <cell r="M119">
            <v>213.8</v>
          </cell>
          <cell r="N119">
            <v>0.98</v>
          </cell>
          <cell r="O119">
            <v>1.66</v>
          </cell>
          <cell r="P119">
            <v>0.98</v>
          </cell>
          <cell r="Q119">
            <v>1.4490000000000001</v>
          </cell>
          <cell r="R119">
            <v>0.83599999999999997</v>
          </cell>
          <cell r="S119">
            <v>0.72</v>
          </cell>
          <cell r="T119">
            <v>37</v>
          </cell>
          <cell r="U119">
            <v>1.17</v>
          </cell>
          <cell r="V119">
            <v>139.69999999999999</v>
          </cell>
          <cell r="W119">
            <v>7.72</v>
          </cell>
          <cell r="X119">
            <v>2050</v>
          </cell>
          <cell r="Y119">
            <v>2400</v>
          </cell>
          <cell r="Z119">
            <v>2400</v>
          </cell>
          <cell r="AC119" t="str">
            <v>откр ствол</v>
          </cell>
          <cell r="AD119" t="str">
            <v>2050-2400</v>
          </cell>
          <cell r="AF119">
            <v>2050</v>
          </cell>
          <cell r="AG119">
            <v>200.1</v>
          </cell>
          <cell r="AH119">
            <v>1886</v>
          </cell>
          <cell r="AI119">
            <v>1996</v>
          </cell>
          <cell r="AJ119">
            <v>110</v>
          </cell>
          <cell r="AK119" t="str">
            <v>Фонтан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BE119">
            <v>2347</v>
          </cell>
          <cell r="BM119">
            <v>73</v>
          </cell>
          <cell r="BN119">
            <v>5.5</v>
          </cell>
          <cell r="BO119">
            <v>18</v>
          </cell>
          <cell r="BP119" t="str">
            <v>Угловик</v>
          </cell>
          <cell r="BQ119" t="str">
            <v>Постоянный</v>
          </cell>
          <cell r="BR119">
            <v>24</v>
          </cell>
          <cell r="BS119">
            <v>0</v>
          </cell>
          <cell r="BT119">
            <v>63</v>
          </cell>
          <cell r="BU119">
            <v>64</v>
          </cell>
          <cell r="BV119">
            <v>56</v>
          </cell>
          <cell r="BW119">
            <v>43497</v>
          </cell>
          <cell r="BX119">
            <v>121.3</v>
          </cell>
          <cell r="CC119">
            <v>88</v>
          </cell>
          <cell r="CD119">
            <v>10.032</v>
          </cell>
          <cell r="CE119">
            <v>12</v>
          </cell>
          <cell r="CF119">
            <v>0</v>
          </cell>
          <cell r="CG119">
            <v>114</v>
          </cell>
          <cell r="CH119">
            <v>85.1</v>
          </cell>
          <cell r="CI119">
            <v>95</v>
          </cell>
          <cell r="CJ119">
            <v>0</v>
          </cell>
          <cell r="CK119">
            <v>95</v>
          </cell>
          <cell r="CM119">
            <v>84.968000000000004</v>
          </cell>
          <cell r="CN119">
            <v>-12</v>
          </cell>
          <cell r="CO119">
            <v>95</v>
          </cell>
          <cell r="CP119">
            <v>-85.1</v>
          </cell>
          <cell r="CR119">
            <v>85.1</v>
          </cell>
          <cell r="CS119">
            <v>8482.8548644338116</v>
          </cell>
          <cell r="CT119">
            <v>8482.8548644338116</v>
          </cell>
          <cell r="CU119">
            <v>0.41043860762170631</v>
          </cell>
          <cell r="CW119">
            <v>70</v>
          </cell>
        </row>
        <row r="120">
          <cell r="A120" t="str">
            <v>1027-2</v>
          </cell>
          <cell r="B120" t="str">
            <v/>
          </cell>
          <cell r="C120" t="str">
            <v>Куст скважины - 1027</v>
          </cell>
          <cell r="D120">
            <v>38713</v>
          </cell>
          <cell r="E120" t="str">
            <v>Гор.</v>
          </cell>
          <cell r="F120" t="str">
            <v>P1ar_Block III</v>
          </cell>
          <cell r="G120" t="str">
            <v>Действующий</v>
          </cell>
          <cell r="H120">
            <v>-4</v>
          </cell>
          <cell r="L120">
            <v>205.9826750215</v>
          </cell>
          <cell r="M120">
            <v>213.8</v>
          </cell>
          <cell r="N120">
            <v>0.98</v>
          </cell>
          <cell r="O120">
            <v>1.66</v>
          </cell>
          <cell r="P120">
            <v>0.98012044853704894</v>
          </cell>
          <cell r="Q120">
            <v>1.4490000000000001</v>
          </cell>
          <cell r="R120">
            <v>0.83599999999999997</v>
          </cell>
          <cell r="S120">
            <v>0.72</v>
          </cell>
          <cell r="T120">
            <v>37</v>
          </cell>
          <cell r="U120">
            <v>1.17</v>
          </cell>
          <cell r="V120">
            <v>139.69999999999999</v>
          </cell>
          <cell r="W120">
            <v>7.72</v>
          </cell>
          <cell r="X120">
            <v>1900</v>
          </cell>
          <cell r="Y120" t="str">
            <v>1 ств 2446
2 ств 2401</v>
          </cell>
          <cell r="Z120" t="str">
            <v>1 ств 2446
2 ств 2401</v>
          </cell>
          <cell r="AC120" t="str">
            <v>откр ствол</v>
          </cell>
          <cell r="AD120" t="str">
            <v>1790-1802; 1806-1811; 1813-1816; 1817-1821; 1823-1826; 1842-1852; 1854-1862; 1866-1874; 1878-1885 (газовая шапка);
1ый ст-л 2290-3020;
2ой ст-л 2290-2872</v>
          </cell>
          <cell r="AF120">
            <v>1919</v>
          </cell>
          <cell r="AG120">
            <v>60.3</v>
          </cell>
          <cell r="AK120" t="str">
            <v>Фонтан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BE120">
            <v>1790</v>
          </cell>
          <cell r="BM120">
            <v>73</v>
          </cell>
          <cell r="BN120">
            <v>5.5</v>
          </cell>
          <cell r="BO120">
            <v>65</v>
          </cell>
          <cell r="BP120" t="str">
            <v>Угловик</v>
          </cell>
          <cell r="BQ120" t="str">
            <v>Постоянный</v>
          </cell>
          <cell r="BR120">
            <v>24</v>
          </cell>
          <cell r="BS120">
            <v>0</v>
          </cell>
          <cell r="BT120">
            <v>102</v>
          </cell>
          <cell r="BU120">
            <v>97</v>
          </cell>
          <cell r="BV120">
            <v>98</v>
          </cell>
          <cell r="BW120">
            <v>43497</v>
          </cell>
          <cell r="BX120">
            <v>171</v>
          </cell>
          <cell r="CC120">
            <v>132</v>
          </cell>
          <cell r="CD120">
            <v>5.8502444000000002</v>
          </cell>
          <cell r="CE120">
            <v>7</v>
          </cell>
          <cell r="CF120">
            <v>0.03</v>
          </cell>
          <cell r="CG120">
            <v>115</v>
          </cell>
          <cell r="CH120">
            <v>179</v>
          </cell>
          <cell r="CI120">
            <v>96</v>
          </cell>
          <cell r="CJ120" t="e">
            <v>#VALUE!</v>
          </cell>
          <cell r="CK120">
            <v>96</v>
          </cell>
          <cell r="CM120">
            <v>90.149755600000006</v>
          </cell>
          <cell r="CN120" t="str">
            <v>-</v>
          </cell>
          <cell r="CO120">
            <v>95.97</v>
          </cell>
          <cell r="CP120">
            <v>-179</v>
          </cell>
          <cell r="CR120">
            <v>179</v>
          </cell>
          <cell r="CS120">
            <v>30597.012323109098</v>
          </cell>
          <cell r="CT120">
            <v>30597.012323109098</v>
          </cell>
          <cell r="CU120">
            <v>0.19973302185883535</v>
          </cell>
          <cell r="CW120">
            <v>70</v>
          </cell>
        </row>
        <row r="121">
          <cell r="A121" t="str">
            <v>1027-1</v>
          </cell>
          <cell r="B121" t="str">
            <v/>
          </cell>
          <cell r="C121" t="str">
            <v>Куст скважины - 1027</v>
          </cell>
          <cell r="D121">
            <v>38615</v>
          </cell>
          <cell r="E121" t="str">
            <v>Гор.</v>
          </cell>
          <cell r="F121" t="str">
            <v>P1ar_Block III</v>
          </cell>
          <cell r="G121" t="str">
            <v>Действующий</v>
          </cell>
          <cell r="H121">
            <v>-4</v>
          </cell>
          <cell r="L121">
            <v>205.9826750215</v>
          </cell>
          <cell r="M121">
            <v>213.8</v>
          </cell>
          <cell r="N121">
            <v>0.98</v>
          </cell>
          <cell r="O121">
            <v>1.66</v>
          </cell>
          <cell r="P121">
            <v>0.98354550379198258</v>
          </cell>
          <cell r="Q121">
            <v>1.4490000000000001</v>
          </cell>
          <cell r="R121">
            <v>0.83599999999999997</v>
          </cell>
          <cell r="S121">
            <v>0.72</v>
          </cell>
          <cell r="T121">
            <v>37</v>
          </cell>
          <cell r="U121">
            <v>1.17</v>
          </cell>
          <cell r="V121">
            <v>139.69999999999999</v>
          </cell>
          <cell r="W121">
            <v>7.72</v>
          </cell>
          <cell r="X121">
            <v>1919</v>
          </cell>
          <cell r="Y121">
            <v>2500</v>
          </cell>
          <cell r="Z121">
            <v>2500</v>
          </cell>
          <cell r="AC121" t="str">
            <v>откр ствол</v>
          </cell>
          <cell r="AD121" t="str">
            <v>1919-2500</v>
          </cell>
          <cell r="AF121">
            <v>1900</v>
          </cell>
          <cell r="AG121">
            <v>37.799999999999997</v>
          </cell>
          <cell r="AK121" t="str">
            <v>Фонтан</v>
          </cell>
          <cell r="AL121">
            <v>598</v>
          </cell>
          <cell r="AM121">
            <v>0</v>
          </cell>
          <cell r="AN121">
            <v>1202</v>
          </cell>
          <cell r="AO121">
            <v>0</v>
          </cell>
          <cell r="AP121">
            <v>1739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1751</v>
          </cell>
          <cell r="BE121">
            <v>2473</v>
          </cell>
          <cell r="BM121">
            <v>73</v>
          </cell>
          <cell r="BN121">
            <v>5.5</v>
          </cell>
          <cell r="BO121">
            <v>18</v>
          </cell>
          <cell r="BP121" t="str">
            <v>Угловик</v>
          </cell>
          <cell r="BQ121" t="str">
            <v>Постоянный</v>
          </cell>
          <cell r="BR121">
            <v>24</v>
          </cell>
          <cell r="BS121">
            <v>0</v>
          </cell>
          <cell r="BT121">
            <v>56</v>
          </cell>
          <cell r="BU121">
            <v>68</v>
          </cell>
          <cell r="BV121">
            <v>55</v>
          </cell>
          <cell r="BW121">
            <v>43497</v>
          </cell>
          <cell r="BX121">
            <v>164</v>
          </cell>
          <cell r="CC121">
            <v>105</v>
          </cell>
          <cell r="CD121">
            <v>4.1432159999999998</v>
          </cell>
          <cell r="CE121">
            <v>5</v>
          </cell>
          <cell r="CF121">
            <v>0.88</v>
          </cell>
          <cell r="CG121">
            <v>116</v>
          </cell>
          <cell r="CH121">
            <v>101.6</v>
          </cell>
          <cell r="CI121">
            <v>97</v>
          </cell>
          <cell r="CJ121">
            <v>0</v>
          </cell>
          <cell r="CK121">
            <v>97</v>
          </cell>
          <cell r="CM121">
            <v>92.856784000000005</v>
          </cell>
          <cell r="CN121">
            <v>-5</v>
          </cell>
          <cell r="CO121">
            <v>96.12</v>
          </cell>
          <cell r="CP121">
            <v>-101.6</v>
          </cell>
          <cell r="CR121">
            <v>101.6</v>
          </cell>
          <cell r="CS121">
            <v>24522.013817285897</v>
          </cell>
          <cell r="CT121">
            <v>24522.013817285897</v>
          </cell>
          <cell r="CU121">
            <v>0.10087479496992895</v>
          </cell>
          <cell r="CW121">
            <v>70</v>
          </cell>
        </row>
        <row r="122">
          <cell r="A122" t="str">
            <v>1028-2</v>
          </cell>
          <cell r="B122" t="str">
            <v/>
          </cell>
          <cell r="C122" t="str">
            <v>К - 29</v>
          </cell>
          <cell r="D122">
            <v>42003</v>
          </cell>
          <cell r="E122" t="str">
            <v>Гор.</v>
          </cell>
          <cell r="F122" t="str">
            <v>P1ar_Block II</v>
          </cell>
          <cell r="G122" t="str">
            <v>Действующий</v>
          </cell>
          <cell r="H122">
            <v>-4</v>
          </cell>
          <cell r="L122">
            <v>205.9826750215</v>
          </cell>
          <cell r="M122">
            <v>213.8</v>
          </cell>
          <cell r="N122">
            <v>0.98</v>
          </cell>
          <cell r="O122">
            <v>1.66</v>
          </cell>
          <cell r="P122">
            <v>1.0046936758893281</v>
          </cell>
          <cell r="Q122">
            <v>1.4490000000000001</v>
          </cell>
          <cell r="R122">
            <v>0.83599999999999997</v>
          </cell>
          <cell r="S122">
            <v>0.72</v>
          </cell>
          <cell r="T122">
            <v>37</v>
          </cell>
          <cell r="U122">
            <v>1.17</v>
          </cell>
          <cell r="V122">
            <v>177.8</v>
          </cell>
          <cell r="W122">
            <v>9.19</v>
          </cell>
          <cell r="X122">
            <v>2120</v>
          </cell>
          <cell r="Y122">
            <v>2953</v>
          </cell>
          <cell r="Z122">
            <v>2953</v>
          </cell>
          <cell r="AC122" t="str">
            <v>откр ствол</v>
          </cell>
          <cell r="AD122" t="str">
            <v>2120-2953</v>
          </cell>
          <cell r="AF122">
            <v>2120</v>
          </cell>
          <cell r="AG122">
            <v>103.2</v>
          </cell>
          <cell r="AK122" t="str">
            <v>Газлифт</v>
          </cell>
          <cell r="AL122">
            <v>480</v>
          </cell>
          <cell r="AM122" t="str">
            <v>ГП</v>
          </cell>
          <cell r="AN122">
            <v>850</v>
          </cell>
          <cell r="AO122" t="str">
            <v>ГП</v>
          </cell>
          <cell r="AP122">
            <v>1160</v>
          </cell>
          <cell r="AQ122" t="str">
            <v>ГК85(1)</v>
          </cell>
          <cell r="AR122">
            <v>1360</v>
          </cell>
          <cell r="AS122" t="str">
            <v>ЦКсОК(3)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1830</v>
          </cell>
          <cell r="BE122">
            <v>2125</v>
          </cell>
          <cell r="BF122" t="str">
            <v>Есть</v>
          </cell>
          <cell r="BH122">
            <v>84</v>
          </cell>
          <cell r="BI122">
            <v>40</v>
          </cell>
          <cell r="BJ122">
            <v>7</v>
          </cell>
          <cell r="BM122">
            <v>73</v>
          </cell>
          <cell r="BN122">
            <v>5.5</v>
          </cell>
          <cell r="BO122">
            <v>18</v>
          </cell>
          <cell r="BP122" t="str">
            <v>Угловик</v>
          </cell>
          <cell r="BQ122" t="str">
            <v>Периодический</v>
          </cell>
          <cell r="BR122">
            <v>24</v>
          </cell>
          <cell r="BS122">
            <v>24</v>
          </cell>
          <cell r="BT122">
            <v>22</v>
          </cell>
          <cell r="BU122">
            <v>40</v>
          </cell>
          <cell r="BV122">
            <v>17</v>
          </cell>
          <cell r="BW122">
            <v>43497</v>
          </cell>
          <cell r="BX122">
            <v>114</v>
          </cell>
          <cell r="BY122">
            <v>86</v>
          </cell>
          <cell r="BZ122">
            <v>6</v>
          </cell>
          <cell r="CC122">
            <v>50</v>
          </cell>
          <cell r="CD122">
            <v>8.6442399999999999</v>
          </cell>
          <cell r="CE122">
            <v>11</v>
          </cell>
          <cell r="CF122">
            <v>6</v>
          </cell>
          <cell r="CG122">
            <v>22</v>
          </cell>
          <cell r="CH122">
            <v>15</v>
          </cell>
          <cell r="CI122">
            <v>98</v>
          </cell>
          <cell r="CJ122">
            <v>0</v>
          </cell>
          <cell r="CK122">
            <v>98</v>
          </cell>
          <cell r="CM122">
            <v>89.355760000000004</v>
          </cell>
          <cell r="CN122">
            <v>-11</v>
          </cell>
          <cell r="CO122">
            <v>92</v>
          </cell>
          <cell r="CP122">
            <v>-15</v>
          </cell>
          <cell r="CQ122">
            <v>7</v>
          </cell>
          <cell r="CR122">
            <v>8</v>
          </cell>
          <cell r="CS122">
            <v>925.47175922926715</v>
          </cell>
          <cell r="CT122">
            <v>1735.2595485548759</v>
          </cell>
          <cell r="CU122">
            <v>0.22901785714285713</v>
          </cell>
          <cell r="CW122">
            <v>45</v>
          </cell>
        </row>
        <row r="123">
          <cell r="A123" t="str">
            <v>1028-1</v>
          </cell>
          <cell r="B123" t="str">
            <v/>
          </cell>
          <cell r="C123" t="str">
            <v>Без куста</v>
          </cell>
          <cell r="D123">
            <v>38829</v>
          </cell>
          <cell r="E123" t="str">
            <v>БС</v>
          </cell>
          <cell r="F123" t="str">
            <v>P1ar_Block III</v>
          </cell>
          <cell r="G123" t="str">
            <v>В консервации</v>
          </cell>
          <cell r="H123">
            <v>-4</v>
          </cell>
          <cell r="I123" t="str">
            <v xml:space="preserve"> </v>
          </cell>
          <cell r="J123" t="str">
            <v xml:space="preserve"> </v>
          </cell>
          <cell r="L123">
            <v>205.9826750215</v>
          </cell>
          <cell r="M123">
            <v>213.8</v>
          </cell>
          <cell r="N123">
            <v>0.98</v>
          </cell>
          <cell r="O123">
            <v>1.66</v>
          </cell>
          <cell r="P123">
            <v>0.98</v>
          </cell>
          <cell r="Q123">
            <v>1.4490000000000001</v>
          </cell>
          <cell r="R123">
            <v>0.83599999999999997</v>
          </cell>
          <cell r="S123">
            <v>0.72</v>
          </cell>
          <cell r="T123">
            <v>37</v>
          </cell>
          <cell r="U123">
            <v>1.17</v>
          </cell>
          <cell r="V123">
            <v>139.69999999999999</v>
          </cell>
          <cell r="W123">
            <v>7.72</v>
          </cell>
          <cell r="X123">
            <v>1962</v>
          </cell>
          <cell r="Y123">
            <v>2404</v>
          </cell>
          <cell r="Z123">
            <v>2404</v>
          </cell>
          <cell r="AC123" t="str">
            <v>откр ствол</v>
          </cell>
          <cell r="AD123" t="str">
            <v>1941-2404</v>
          </cell>
          <cell r="AF123">
            <v>1941</v>
          </cell>
          <cell r="AG123">
            <v>109</v>
          </cell>
          <cell r="AH123" t="str">
            <v>1600-1941</v>
          </cell>
          <cell r="AI123">
            <v>102</v>
          </cell>
          <cell r="AJ123">
            <v>6.5</v>
          </cell>
          <cell r="AK123" t="str">
            <v>Газлифт</v>
          </cell>
          <cell r="AL123">
            <v>500</v>
          </cell>
          <cell r="AM123" t="str">
            <v>ГП</v>
          </cell>
          <cell r="AN123">
            <v>1000</v>
          </cell>
          <cell r="AO123" t="str">
            <v>ГК50/2</v>
          </cell>
          <cell r="AP123">
            <v>1563</v>
          </cell>
          <cell r="AQ123" t="str">
            <v>ЦКсОК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1573</v>
          </cell>
          <cell r="BE123">
            <v>1605</v>
          </cell>
          <cell r="BM123">
            <v>73</v>
          </cell>
          <cell r="BN123">
            <v>5.5</v>
          </cell>
          <cell r="BQ123" t="str">
            <v>Постоянный</v>
          </cell>
          <cell r="BW123">
            <v>43497</v>
          </cell>
          <cell r="BX123">
            <v>145</v>
          </cell>
          <cell r="CC123" t="str">
            <v>-</v>
          </cell>
          <cell r="CD123">
            <v>0</v>
          </cell>
          <cell r="CE123">
            <v>0</v>
          </cell>
          <cell r="CF123">
            <v>0</v>
          </cell>
          <cell r="CG123">
            <v>118</v>
          </cell>
          <cell r="CH123">
            <v>0</v>
          </cell>
          <cell r="CI123">
            <v>99</v>
          </cell>
          <cell r="CJ123">
            <v>0</v>
          </cell>
          <cell r="CK123">
            <v>99</v>
          </cell>
          <cell r="CM123">
            <v>99</v>
          </cell>
          <cell r="CN123">
            <v>0</v>
          </cell>
          <cell r="CO123">
            <v>99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 t="e">
            <v>#VALUE!</v>
          </cell>
          <cell r="CW123">
            <v>70</v>
          </cell>
        </row>
        <row r="124">
          <cell r="A124" t="str">
            <v>1029-2</v>
          </cell>
          <cell r="B124" t="str">
            <v/>
          </cell>
          <cell r="C124" t="str">
            <v>К - 35</v>
          </cell>
          <cell r="D124">
            <v>41688</v>
          </cell>
          <cell r="E124" t="str">
            <v>Гор.</v>
          </cell>
          <cell r="F124" t="str">
            <v>P1ar_Block I</v>
          </cell>
          <cell r="G124" t="str">
            <v>Действующий</v>
          </cell>
          <cell r="H124">
            <v>-4</v>
          </cell>
          <cell r="I124" t="str">
            <v xml:space="preserve"> </v>
          </cell>
          <cell r="J124" t="str">
            <v xml:space="preserve"> </v>
          </cell>
          <cell r="L124">
            <v>205.9826750215</v>
          </cell>
          <cell r="M124">
            <v>213.8</v>
          </cell>
          <cell r="N124">
            <v>0.98</v>
          </cell>
          <cell r="O124">
            <v>1.66</v>
          </cell>
          <cell r="P124">
            <v>0.98</v>
          </cell>
          <cell r="Q124">
            <v>1.4490000000000001</v>
          </cell>
          <cell r="R124">
            <v>0.83599999999999997</v>
          </cell>
          <cell r="S124">
            <v>0.72</v>
          </cell>
          <cell r="T124">
            <v>37</v>
          </cell>
          <cell r="U124">
            <v>1.17</v>
          </cell>
          <cell r="V124">
            <v>177.8</v>
          </cell>
          <cell r="W124">
            <v>9.19</v>
          </cell>
          <cell r="X124">
            <v>1846</v>
          </cell>
          <cell r="Y124">
            <v>2773</v>
          </cell>
          <cell r="Z124">
            <v>2773</v>
          </cell>
          <cell r="AC124" t="str">
            <v>откр ствол</v>
          </cell>
          <cell r="AD124" t="str">
            <v xml:space="preserve">1846-2773 </v>
          </cell>
          <cell r="AE124">
            <v>14</v>
          </cell>
          <cell r="AF124">
            <v>1846</v>
          </cell>
          <cell r="AG124">
            <v>124.83</v>
          </cell>
          <cell r="AK124" t="str">
            <v>Газлифт</v>
          </cell>
          <cell r="AL124">
            <v>450</v>
          </cell>
          <cell r="AM124" t="str">
            <v>ГП</v>
          </cell>
          <cell r="AN124">
            <v>900</v>
          </cell>
          <cell r="AO124" t="str">
            <v>ГП</v>
          </cell>
          <cell r="AP124">
            <v>1350</v>
          </cell>
          <cell r="AQ124" t="str">
            <v>ГК79/1</v>
          </cell>
          <cell r="AR124">
            <v>1790</v>
          </cell>
          <cell r="AS124" t="str">
            <v>ЦКсОК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1800</v>
          </cell>
          <cell r="BE124">
            <v>2010</v>
          </cell>
          <cell r="BF124" t="str">
            <v>Есть</v>
          </cell>
          <cell r="BH124">
            <v>76</v>
          </cell>
          <cell r="BI124">
            <v>46</v>
          </cell>
          <cell r="BJ124">
            <v>10.5</v>
          </cell>
          <cell r="BM124">
            <v>73</v>
          </cell>
          <cell r="BN124">
            <v>5.5</v>
          </cell>
          <cell r="BO124">
            <v>18</v>
          </cell>
          <cell r="BP124" t="str">
            <v>Угловик</v>
          </cell>
          <cell r="BQ124" t="str">
            <v>Постоянный</v>
          </cell>
          <cell r="BR124">
            <v>24</v>
          </cell>
          <cell r="BS124">
            <v>0</v>
          </cell>
          <cell r="BT124">
            <v>31</v>
          </cell>
          <cell r="BU124">
            <v>49</v>
          </cell>
          <cell r="BV124">
            <v>27</v>
          </cell>
          <cell r="BW124">
            <v>43497</v>
          </cell>
          <cell r="BX124">
            <v>138</v>
          </cell>
          <cell r="BY124">
            <v>84</v>
          </cell>
          <cell r="BZ124">
            <v>5</v>
          </cell>
          <cell r="CC124">
            <v>51</v>
          </cell>
          <cell r="CD124">
            <v>9.1959999999999997</v>
          </cell>
          <cell r="CE124">
            <v>11</v>
          </cell>
          <cell r="CF124">
            <v>0</v>
          </cell>
          <cell r="CG124">
            <v>119</v>
          </cell>
          <cell r="CH124">
            <v>22</v>
          </cell>
          <cell r="CI124">
            <v>100</v>
          </cell>
          <cell r="CJ124">
            <v>0</v>
          </cell>
          <cell r="CK124">
            <v>100</v>
          </cell>
          <cell r="CM124">
            <v>90.804000000000002</v>
          </cell>
          <cell r="CN124">
            <v>-11</v>
          </cell>
          <cell r="CO124">
            <v>100</v>
          </cell>
          <cell r="CP124">
            <v>-22</v>
          </cell>
          <cell r="CQ124">
            <v>15</v>
          </cell>
          <cell r="CR124">
            <v>7</v>
          </cell>
          <cell r="CS124">
            <v>761.20052196607219</v>
          </cell>
          <cell r="CT124">
            <v>2392.3444976076557</v>
          </cell>
          <cell r="CU124">
            <v>0.17565378384633187</v>
          </cell>
          <cell r="CW124">
            <v>46</v>
          </cell>
        </row>
        <row r="125">
          <cell r="A125" t="str">
            <v>1029-1</v>
          </cell>
          <cell r="B125" t="str">
            <v/>
          </cell>
          <cell r="C125" t="str">
            <v>Без куста</v>
          </cell>
          <cell r="D125">
            <v>39102</v>
          </cell>
          <cell r="E125" t="str">
            <v>Гор.</v>
          </cell>
          <cell r="F125" t="str">
            <v>P1ar_Block III</v>
          </cell>
          <cell r="G125" t="str">
            <v>Действующий</v>
          </cell>
          <cell r="H125">
            <v>-4</v>
          </cell>
          <cell r="I125" t="str">
            <v xml:space="preserve"> </v>
          </cell>
          <cell r="J125" t="str">
            <v xml:space="preserve"> </v>
          </cell>
          <cell r="L125">
            <v>205.9826750215</v>
          </cell>
          <cell r="M125">
            <v>213.8</v>
          </cell>
          <cell r="N125">
            <v>0.98</v>
          </cell>
          <cell r="O125">
            <v>1.66</v>
          </cell>
          <cell r="P125">
            <v>0.98403097023953534</v>
          </cell>
          <cell r="Q125">
            <v>1.4490000000000001</v>
          </cell>
          <cell r="R125">
            <v>0.83599999999999997</v>
          </cell>
          <cell r="S125">
            <v>0.72</v>
          </cell>
          <cell r="T125">
            <v>37</v>
          </cell>
          <cell r="U125">
            <v>1.17</v>
          </cell>
          <cell r="V125">
            <v>139.69999999999999</v>
          </cell>
          <cell r="W125">
            <v>7.72</v>
          </cell>
          <cell r="X125">
            <v>2019</v>
          </cell>
          <cell r="Y125">
            <v>2490</v>
          </cell>
          <cell r="Z125">
            <v>2490</v>
          </cell>
          <cell r="AC125" t="str">
            <v>откр ствол</v>
          </cell>
          <cell r="AD125" t="str">
            <v xml:space="preserve">2019-2490 </v>
          </cell>
          <cell r="AF125">
            <v>2019</v>
          </cell>
          <cell r="AG125">
            <v>88.54</v>
          </cell>
          <cell r="AK125" t="str">
            <v>Фонтан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BE125">
            <v>2466</v>
          </cell>
          <cell r="BM125">
            <v>73</v>
          </cell>
          <cell r="BN125">
            <v>5.5</v>
          </cell>
          <cell r="BO125">
            <v>18</v>
          </cell>
          <cell r="BP125" t="str">
            <v>Угловик</v>
          </cell>
          <cell r="BQ125" t="str">
            <v>Постоянный</v>
          </cell>
          <cell r="BR125">
            <v>24</v>
          </cell>
          <cell r="BS125">
            <v>0</v>
          </cell>
          <cell r="BT125">
            <v>45</v>
          </cell>
          <cell r="BU125">
            <v>53</v>
          </cell>
          <cell r="BV125">
            <v>40</v>
          </cell>
          <cell r="BW125">
            <v>43497</v>
          </cell>
          <cell r="BX125">
            <v>145</v>
          </cell>
          <cell r="CC125">
            <v>68</v>
          </cell>
          <cell r="CD125">
            <v>11.669723999999999</v>
          </cell>
          <cell r="CE125">
            <v>14.1</v>
          </cell>
          <cell r="CF125">
            <v>1</v>
          </cell>
          <cell r="CG125">
            <v>120</v>
          </cell>
          <cell r="CH125">
            <v>82.6</v>
          </cell>
          <cell r="CI125">
            <v>101</v>
          </cell>
          <cell r="CJ125">
            <v>0</v>
          </cell>
          <cell r="CK125">
            <v>101</v>
          </cell>
          <cell r="CM125">
            <v>89.330275999999998</v>
          </cell>
          <cell r="CN125">
            <v>-14.1</v>
          </cell>
          <cell r="CO125">
            <v>100</v>
          </cell>
          <cell r="CP125">
            <v>-82.6</v>
          </cell>
          <cell r="CR125">
            <v>82.6</v>
          </cell>
          <cell r="CS125">
            <v>7078.145121512729</v>
          </cell>
          <cell r="CT125">
            <v>7078.145121512729</v>
          </cell>
          <cell r="CU125">
            <v>0.23968659224426528</v>
          </cell>
          <cell r="CW125">
            <v>60</v>
          </cell>
        </row>
        <row r="126">
          <cell r="A126">
            <v>1030</v>
          </cell>
          <cell r="B126">
            <v>0</v>
          </cell>
          <cell r="C126" t="str">
            <v>Куст скважины - 1030</v>
          </cell>
          <cell r="D126">
            <v>38202</v>
          </cell>
          <cell r="E126" t="str">
            <v>БС</v>
          </cell>
          <cell r="F126" t="str">
            <v>P1ar_Block III</v>
          </cell>
          <cell r="G126" t="str">
            <v>Действующий</v>
          </cell>
          <cell r="H126">
            <v>-4</v>
          </cell>
          <cell r="I126" t="str">
            <v xml:space="preserve"> </v>
          </cell>
          <cell r="J126" t="str">
            <v xml:space="preserve"> </v>
          </cell>
          <cell r="L126">
            <v>205.9826750215</v>
          </cell>
          <cell r="M126">
            <v>213.8</v>
          </cell>
          <cell r="N126">
            <v>0.98</v>
          </cell>
          <cell r="O126">
            <v>1.66</v>
          </cell>
          <cell r="P126">
            <v>0.98</v>
          </cell>
          <cell r="Q126">
            <v>1.4490000000000001</v>
          </cell>
          <cell r="R126">
            <v>0.83599999999999997</v>
          </cell>
          <cell r="S126">
            <v>0.72</v>
          </cell>
          <cell r="T126">
            <v>37</v>
          </cell>
          <cell r="U126">
            <v>1.17</v>
          </cell>
          <cell r="V126">
            <v>177.8</v>
          </cell>
          <cell r="W126">
            <v>11.5</v>
          </cell>
          <cell r="X126">
            <v>1906</v>
          </cell>
          <cell r="Y126">
            <v>2375</v>
          </cell>
          <cell r="Z126">
            <v>2375</v>
          </cell>
          <cell r="AC126" t="str">
            <v>откр ствол</v>
          </cell>
          <cell r="AD126" t="str">
            <v>1960-2375</v>
          </cell>
          <cell r="AF126">
            <v>1960</v>
          </cell>
          <cell r="AG126">
            <v>110</v>
          </cell>
          <cell r="AH126" t="str">
            <v>1620-1960,4</v>
          </cell>
          <cell r="AI126">
            <v>102</v>
          </cell>
          <cell r="AJ126">
            <v>6.5</v>
          </cell>
          <cell r="AK126" t="str">
            <v>Газлифт</v>
          </cell>
          <cell r="AL126">
            <v>600</v>
          </cell>
          <cell r="AM126" t="str">
            <v>ГП</v>
          </cell>
          <cell r="AN126">
            <v>1200</v>
          </cell>
          <cell r="AO126" t="str">
            <v>ГП</v>
          </cell>
          <cell r="AP126">
            <v>1500</v>
          </cell>
          <cell r="AQ126" t="str">
            <v>ЦКсОК/3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1565</v>
          </cell>
          <cell r="BE126">
            <v>1610</v>
          </cell>
          <cell r="BM126">
            <v>73</v>
          </cell>
          <cell r="BN126">
            <v>5.5</v>
          </cell>
          <cell r="BO126">
            <v>18</v>
          </cell>
          <cell r="BP126" t="str">
            <v>Угловик</v>
          </cell>
          <cell r="BQ126" t="str">
            <v>Периодический</v>
          </cell>
          <cell r="BR126">
            <v>24</v>
          </cell>
          <cell r="BS126">
            <v>24</v>
          </cell>
          <cell r="BT126">
            <v>23</v>
          </cell>
          <cell r="BU126">
            <v>66</v>
          </cell>
          <cell r="BV126">
            <v>22</v>
          </cell>
          <cell r="BW126">
            <v>43497</v>
          </cell>
          <cell r="BX126">
            <v>115</v>
          </cell>
          <cell r="BY126">
            <v>88</v>
          </cell>
          <cell r="BZ126">
            <v>6</v>
          </cell>
          <cell r="CC126">
            <v>65</v>
          </cell>
          <cell r="CD126">
            <v>4.7233999999999998</v>
          </cell>
          <cell r="CE126">
            <v>5.65</v>
          </cell>
          <cell r="CF126">
            <v>0</v>
          </cell>
          <cell r="CG126">
            <v>121</v>
          </cell>
          <cell r="CH126">
            <v>14</v>
          </cell>
          <cell r="CI126">
            <v>102</v>
          </cell>
          <cell r="CJ126">
            <v>0</v>
          </cell>
          <cell r="CK126">
            <v>102</v>
          </cell>
          <cell r="CM126">
            <v>97.276600000000002</v>
          </cell>
          <cell r="CN126">
            <v>-5.65</v>
          </cell>
          <cell r="CO126">
            <v>102</v>
          </cell>
          <cell r="CP126">
            <v>-14</v>
          </cell>
          <cell r="CQ126">
            <v>10</v>
          </cell>
          <cell r="CR126">
            <v>4</v>
          </cell>
          <cell r="CS126">
            <v>846.84760977262147</v>
          </cell>
          <cell r="CT126">
            <v>2963.9666342041751</v>
          </cell>
          <cell r="CU126">
            <v>0.14006586826347303</v>
          </cell>
          <cell r="CW126">
            <v>55</v>
          </cell>
        </row>
        <row r="127">
          <cell r="A127" t="str">
            <v>1030-2</v>
          </cell>
          <cell r="B127" t="str">
            <v/>
          </cell>
          <cell r="C127" t="str">
            <v>Куст скважины - 1030</v>
          </cell>
          <cell r="D127">
            <v>38317</v>
          </cell>
          <cell r="E127" t="str">
            <v>Гор.</v>
          </cell>
          <cell r="F127" t="str">
            <v>P1ar_Block III</v>
          </cell>
          <cell r="G127" t="str">
            <v>контрольный</v>
          </cell>
          <cell r="H127">
            <v>-4</v>
          </cell>
          <cell r="I127" t="str">
            <v xml:space="preserve"> </v>
          </cell>
          <cell r="J127" t="str">
            <v xml:space="preserve"> </v>
          </cell>
          <cell r="L127">
            <v>205.9826750215</v>
          </cell>
          <cell r="M127">
            <v>213.8</v>
          </cell>
          <cell r="N127">
            <v>0.98</v>
          </cell>
          <cell r="O127">
            <v>1.66</v>
          </cell>
          <cell r="P127">
            <v>0.98</v>
          </cell>
          <cell r="Q127">
            <v>1.4490000000000001</v>
          </cell>
          <cell r="R127">
            <v>0.83599999999999997</v>
          </cell>
          <cell r="S127">
            <v>0.72</v>
          </cell>
          <cell r="T127">
            <v>37</v>
          </cell>
          <cell r="U127">
            <v>1.17</v>
          </cell>
          <cell r="V127">
            <v>139.69999999999999</v>
          </cell>
          <cell r="W127">
            <v>7.72</v>
          </cell>
          <cell r="X127">
            <v>1921</v>
          </cell>
          <cell r="Y127">
            <v>2450</v>
          </cell>
          <cell r="Z127">
            <v>2450</v>
          </cell>
          <cell r="AC127" t="str">
            <v>откр ствол</v>
          </cell>
          <cell r="AD127" t="str">
            <v xml:space="preserve">1921-2450 </v>
          </cell>
          <cell r="AF127">
            <v>1921</v>
          </cell>
          <cell r="AG127">
            <v>39.5</v>
          </cell>
          <cell r="AK127" t="str">
            <v>Газлифт</v>
          </cell>
          <cell r="AL127">
            <v>600</v>
          </cell>
          <cell r="AM127">
            <v>0</v>
          </cell>
          <cell r="AN127">
            <v>1200</v>
          </cell>
          <cell r="AO127">
            <v>0</v>
          </cell>
          <cell r="AP127">
            <v>1770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1780</v>
          </cell>
          <cell r="BE127">
            <v>1930</v>
          </cell>
          <cell r="BM127">
            <v>73</v>
          </cell>
          <cell r="BN127">
            <v>5.51</v>
          </cell>
          <cell r="BO127">
            <v>18</v>
          </cell>
          <cell r="BP127" t="str">
            <v>Угловик</v>
          </cell>
          <cell r="BQ127" t="str">
            <v>Постоянный</v>
          </cell>
          <cell r="BR127">
            <v>24</v>
          </cell>
          <cell r="BS127">
            <v>0</v>
          </cell>
          <cell r="BT127">
            <v>29</v>
          </cell>
          <cell r="BU127">
            <v>66</v>
          </cell>
          <cell r="BV127">
            <v>28</v>
          </cell>
          <cell r="BW127">
            <v>43497</v>
          </cell>
          <cell r="BX127">
            <v>165</v>
          </cell>
          <cell r="BY127">
            <v>80</v>
          </cell>
          <cell r="BZ127">
            <v>6</v>
          </cell>
          <cell r="CC127">
            <v>54</v>
          </cell>
          <cell r="CD127">
            <v>0</v>
          </cell>
          <cell r="CE127">
            <v>0</v>
          </cell>
          <cell r="CF127">
            <v>0</v>
          </cell>
          <cell r="CG127">
            <v>122</v>
          </cell>
          <cell r="CH127">
            <v>0</v>
          </cell>
          <cell r="CI127">
            <v>103</v>
          </cell>
          <cell r="CJ127">
            <v>0</v>
          </cell>
          <cell r="CK127">
            <v>103</v>
          </cell>
          <cell r="CM127">
            <v>103</v>
          </cell>
          <cell r="CN127">
            <v>0</v>
          </cell>
          <cell r="CO127">
            <v>103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W127">
            <v>50</v>
          </cell>
        </row>
        <row r="128">
          <cell r="A128">
            <v>1033</v>
          </cell>
          <cell r="B128">
            <v>3</v>
          </cell>
          <cell r="C128" t="str">
            <v>Куст скважины - 1033</v>
          </cell>
          <cell r="D128">
            <v>39465</v>
          </cell>
          <cell r="E128" t="str">
            <v>Гор.</v>
          </cell>
          <cell r="F128" t="str">
            <v>P1ar_Block III</v>
          </cell>
          <cell r="G128" t="str">
            <v>Действующий</v>
          </cell>
          <cell r="H128">
            <v>-4</v>
          </cell>
          <cell r="I128" t="str">
            <v xml:space="preserve"> </v>
          </cell>
          <cell r="J128" t="str">
            <v xml:space="preserve"> </v>
          </cell>
          <cell r="L128">
            <v>205.9826750215</v>
          </cell>
          <cell r="M128">
            <v>213.8</v>
          </cell>
          <cell r="N128">
            <v>0.98</v>
          </cell>
          <cell r="O128">
            <v>1.66</v>
          </cell>
          <cell r="P128">
            <v>0.98080354989630048</v>
          </cell>
          <cell r="Q128">
            <v>1.4490000000000001</v>
          </cell>
          <cell r="R128">
            <v>0.83599999999999997</v>
          </cell>
          <cell r="S128">
            <v>0.72</v>
          </cell>
          <cell r="T128">
            <v>37</v>
          </cell>
          <cell r="U128">
            <v>1.17</v>
          </cell>
          <cell r="V128">
            <v>139.69999999999999</v>
          </cell>
          <cell r="W128">
            <v>7.72</v>
          </cell>
          <cell r="X128">
            <v>1933</v>
          </cell>
          <cell r="Y128">
            <v>2400</v>
          </cell>
          <cell r="Z128">
            <v>2400</v>
          </cell>
          <cell r="AC128" t="str">
            <v>откр ствол</v>
          </cell>
          <cell r="AD128" t="str">
            <v>1933 - 2400</v>
          </cell>
          <cell r="AF128">
            <v>1933</v>
          </cell>
          <cell r="AG128">
            <v>83.92</v>
          </cell>
          <cell r="AK128" t="str">
            <v>Фонтан</v>
          </cell>
          <cell r="AL128">
            <v>600</v>
          </cell>
          <cell r="AM128">
            <v>0</v>
          </cell>
          <cell r="AN128">
            <v>1200</v>
          </cell>
          <cell r="AO128">
            <v>0</v>
          </cell>
          <cell r="AP128">
            <v>1700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1710</v>
          </cell>
          <cell r="BE128">
            <v>2368</v>
          </cell>
          <cell r="BM128">
            <v>73</v>
          </cell>
          <cell r="BN128">
            <v>5.5</v>
          </cell>
          <cell r="BO128">
            <v>18</v>
          </cell>
          <cell r="BP128" t="str">
            <v>Угловик</v>
          </cell>
          <cell r="BQ128" t="str">
            <v>Постоянный</v>
          </cell>
          <cell r="BR128">
            <v>24</v>
          </cell>
          <cell r="BS128">
            <v>0</v>
          </cell>
          <cell r="BT128">
            <v>39</v>
          </cell>
          <cell r="BU128">
            <v>40</v>
          </cell>
          <cell r="BV128">
            <v>38</v>
          </cell>
          <cell r="BW128">
            <v>43497</v>
          </cell>
          <cell r="BX128">
            <v>122</v>
          </cell>
          <cell r="CC128">
            <v>66</v>
          </cell>
          <cell r="CD128">
            <v>13.098949599999999</v>
          </cell>
          <cell r="CE128">
            <v>15.7</v>
          </cell>
          <cell r="CF128">
            <v>0.2</v>
          </cell>
          <cell r="CG128">
            <v>123</v>
          </cell>
          <cell r="CH128">
            <v>19</v>
          </cell>
          <cell r="CI128">
            <v>104</v>
          </cell>
          <cell r="CJ128">
            <v>0</v>
          </cell>
          <cell r="CK128">
            <v>104</v>
          </cell>
          <cell r="CM128">
            <v>90.901050400000003</v>
          </cell>
          <cell r="CN128">
            <v>-15.7</v>
          </cell>
          <cell r="CO128">
            <v>103.8</v>
          </cell>
          <cell r="CP128">
            <v>-19</v>
          </cell>
          <cell r="CR128">
            <v>19</v>
          </cell>
          <cell r="CS128">
            <v>1450.4979849681993</v>
          </cell>
          <cell r="CT128">
            <v>1450.4979849681993</v>
          </cell>
          <cell r="CU128">
            <v>0.35221068976789799</v>
          </cell>
          <cell r="CW128">
            <v>60</v>
          </cell>
        </row>
        <row r="129">
          <cell r="A129" t="str">
            <v>1033-2</v>
          </cell>
          <cell r="B129" t="str">
            <v/>
          </cell>
          <cell r="C129" t="str">
            <v>Куст скважины - 1033</v>
          </cell>
          <cell r="D129">
            <v>39749</v>
          </cell>
          <cell r="E129" t="str">
            <v>Гор.</v>
          </cell>
          <cell r="F129" t="str">
            <v>P1ar_Block III</v>
          </cell>
          <cell r="G129" t="str">
            <v>Действующий</v>
          </cell>
          <cell r="H129">
            <v>-4</v>
          </cell>
          <cell r="I129" t="str">
            <v xml:space="preserve"> </v>
          </cell>
          <cell r="J129" t="str">
            <v xml:space="preserve"> </v>
          </cell>
          <cell r="L129">
            <v>205.9826750215</v>
          </cell>
          <cell r="M129">
            <v>213.8</v>
          </cell>
          <cell r="N129">
            <v>0.98</v>
          </cell>
          <cell r="O129">
            <v>1.66</v>
          </cell>
          <cell r="P129">
            <v>0.98040161029819439</v>
          </cell>
          <cell r="Q129">
            <v>1.4490000000000001</v>
          </cell>
          <cell r="R129">
            <v>0.83599999999999997</v>
          </cell>
          <cell r="S129">
            <v>0.72</v>
          </cell>
          <cell r="T129">
            <v>37</v>
          </cell>
          <cell r="U129">
            <v>1.17</v>
          </cell>
          <cell r="V129">
            <v>139.69999999999999</v>
          </cell>
          <cell r="W129">
            <v>7.72</v>
          </cell>
          <cell r="X129">
            <v>1947</v>
          </cell>
          <cell r="Y129">
            <v>2500</v>
          </cell>
          <cell r="Z129">
            <v>1930</v>
          </cell>
          <cell r="AC129" t="str">
            <v>закрытый</v>
          </cell>
          <cell r="AD129" t="str">
            <v>1803,8-1807,8; 1809,8-1813,8; 1815,8-1817,8; 1820,8-1823,8; 1825,8-1831,8; 1834,8-1865,8; 1869,8-1871,8; 1875,8-1881,8; 1887,8-1890,8; 1895,8-1898,8; 1900,8-1902,8; 1905,8-1925,8</v>
          </cell>
          <cell r="AF129">
            <v>1947</v>
          </cell>
          <cell r="AG129">
            <v>99.4</v>
          </cell>
          <cell r="AK129" t="str">
            <v>Фонтан</v>
          </cell>
          <cell r="AL129">
            <v>600</v>
          </cell>
          <cell r="AM129" t="str">
            <v>ГК70</v>
          </cell>
          <cell r="AN129">
            <v>1200</v>
          </cell>
          <cell r="AO129" t="str">
            <v>ГК50/3+3</v>
          </cell>
          <cell r="AP129">
            <v>1730</v>
          </cell>
          <cell r="AQ129" t="str">
            <v>ЦКсОК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1740</v>
          </cell>
          <cell r="BE129">
            <v>1790</v>
          </cell>
          <cell r="BM129">
            <v>73</v>
          </cell>
          <cell r="BN129">
            <v>5.5</v>
          </cell>
          <cell r="BO129">
            <v>65</v>
          </cell>
          <cell r="BP129" t="str">
            <v>Угловик</v>
          </cell>
          <cell r="BQ129" t="str">
            <v>Постоянный</v>
          </cell>
          <cell r="BR129">
            <v>24</v>
          </cell>
          <cell r="BS129">
            <v>0</v>
          </cell>
          <cell r="BT129">
            <v>112</v>
          </cell>
          <cell r="BU129">
            <v>112</v>
          </cell>
          <cell r="BV129">
            <v>111</v>
          </cell>
          <cell r="BW129">
            <v>43497</v>
          </cell>
          <cell r="BX129">
            <v>160</v>
          </cell>
          <cell r="CC129">
            <v>145.71</v>
          </cell>
          <cell r="CD129">
            <v>5.8461480000000003</v>
          </cell>
          <cell r="CE129">
            <v>7</v>
          </cell>
          <cell r="CF129">
            <v>0.1</v>
          </cell>
          <cell r="CG129">
            <v>124</v>
          </cell>
          <cell r="CH129">
            <v>113.3</v>
          </cell>
          <cell r="CI129">
            <v>105</v>
          </cell>
          <cell r="CJ129">
            <v>570</v>
          </cell>
          <cell r="CK129">
            <v>105</v>
          </cell>
          <cell r="CM129">
            <v>99.153852000000001</v>
          </cell>
          <cell r="CN129">
            <v>563</v>
          </cell>
          <cell r="CO129">
            <v>104.9</v>
          </cell>
          <cell r="CP129">
            <v>-113.3</v>
          </cell>
          <cell r="CR129">
            <v>113.3</v>
          </cell>
          <cell r="CS129">
            <v>19380.282538177275</v>
          </cell>
          <cell r="CT129">
            <v>19380.282538177275</v>
          </cell>
          <cell r="CU129">
            <v>0.51010122898162891</v>
          </cell>
          <cell r="CW129">
            <v>69</v>
          </cell>
        </row>
        <row r="130">
          <cell r="A130" t="str">
            <v>1033-1</v>
          </cell>
          <cell r="B130" t="str">
            <v/>
          </cell>
          <cell r="C130" t="str">
            <v>Куст скважины - 1033</v>
          </cell>
          <cell r="D130">
            <v>39616</v>
          </cell>
          <cell r="E130" t="str">
            <v>Гор.</v>
          </cell>
          <cell r="F130" t="str">
            <v>P1ar_Block III</v>
          </cell>
          <cell r="G130" t="str">
            <v>Действующий</v>
          </cell>
          <cell r="H130">
            <v>-4</v>
          </cell>
          <cell r="I130" t="str">
            <v xml:space="preserve"> </v>
          </cell>
          <cell r="J130" t="str">
            <v xml:space="preserve"> </v>
          </cell>
          <cell r="L130">
            <v>205.9826750215</v>
          </cell>
          <cell r="M130">
            <v>213.8</v>
          </cell>
          <cell r="N130">
            <v>0.98</v>
          </cell>
          <cell r="O130">
            <v>1.66</v>
          </cell>
          <cell r="P130">
            <v>0.98</v>
          </cell>
          <cell r="Q130">
            <v>1.4490000000000001</v>
          </cell>
          <cell r="R130">
            <v>0.83599999999999997</v>
          </cell>
          <cell r="S130">
            <v>0.72</v>
          </cell>
          <cell r="T130">
            <v>37</v>
          </cell>
          <cell r="U130">
            <v>1.17</v>
          </cell>
          <cell r="V130">
            <v>139.69999999999999</v>
          </cell>
          <cell r="W130">
            <v>7.72</v>
          </cell>
          <cell r="X130">
            <v>1937</v>
          </cell>
          <cell r="Y130">
            <v>2500</v>
          </cell>
          <cell r="Z130">
            <v>2500</v>
          </cell>
          <cell r="AC130" t="str">
            <v>откр ствол</v>
          </cell>
          <cell r="AD130" t="str">
            <v xml:space="preserve">1937-2500  </v>
          </cell>
          <cell r="AF130">
            <v>1937</v>
          </cell>
          <cell r="AG130">
            <v>93.27</v>
          </cell>
          <cell r="AK130" t="str">
            <v>Фонтан</v>
          </cell>
          <cell r="AL130">
            <v>607</v>
          </cell>
          <cell r="AM130" t="str">
            <v>ГП</v>
          </cell>
          <cell r="AN130">
            <v>1200</v>
          </cell>
          <cell r="AO130" t="str">
            <v>ГП</v>
          </cell>
          <cell r="AP130">
            <v>1715</v>
          </cell>
          <cell r="AQ130" t="str">
            <v>ЦКсОК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1725</v>
          </cell>
          <cell r="BE130">
            <v>2037</v>
          </cell>
          <cell r="BM130">
            <v>73</v>
          </cell>
          <cell r="BN130">
            <v>5.5</v>
          </cell>
          <cell r="BO130">
            <v>18</v>
          </cell>
          <cell r="BP130" t="str">
            <v>Угловик</v>
          </cell>
          <cell r="BQ130" t="str">
            <v>Постоянный</v>
          </cell>
          <cell r="BR130">
            <v>24</v>
          </cell>
          <cell r="BS130">
            <v>0</v>
          </cell>
          <cell r="BT130">
            <v>60</v>
          </cell>
          <cell r="BU130">
            <v>60</v>
          </cell>
          <cell r="BV130">
            <v>59</v>
          </cell>
          <cell r="BW130">
            <v>43497</v>
          </cell>
          <cell r="BX130">
            <v>149</v>
          </cell>
          <cell r="CC130">
            <v>89</v>
          </cell>
          <cell r="CD130">
            <v>3.4275999999999995</v>
          </cell>
          <cell r="CE130">
            <v>4.0999999999999996</v>
          </cell>
          <cell r="CF130">
            <v>0</v>
          </cell>
          <cell r="CG130">
            <v>125</v>
          </cell>
          <cell r="CH130">
            <v>33</v>
          </cell>
          <cell r="CI130">
            <v>106</v>
          </cell>
          <cell r="CJ130">
            <v>0</v>
          </cell>
          <cell r="CK130">
            <v>106</v>
          </cell>
          <cell r="CM130">
            <v>102.5724</v>
          </cell>
          <cell r="CN130">
            <v>-4.0999999999999996</v>
          </cell>
          <cell r="CO130">
            <v>106</v>
          </cell>
          <cell r="CP130">
            <v>-33</v>
          </cell>
          <cell r="CR130">
            <v>33</v>
          </cell>
          <cell r="CS130">
            <v>9627.7278562259326</v>
          </cell>
          <cell r="CT130">
            <v>9627.7278562259326</v>
          </cell>
          <cell r="CU130">
            <v>8.3228882833787474E-2</v>
          </cell>
          <cell r="CW130">
            <v>69</v>
          </cell>
        </row>
        <row r="131">
          <cell r="A131">
            <v>1034</v>
          </cell>
          <cell r="B131">
            <v>1</v>
          </cell>
          <cell r="C131" t="str">
            <v>Куст скважины - 1034</v>
          </cell>
          <cell r="D131">
            <v>39157</v>
          </cell>
          <cell r="E131" t="str">
            <v>Гор.</v>
          </cell>
          <cell r="F131" t="str">
            <v>P1ar_Block III</v>
          </cell>
          <cell r="G131" t="str">
            <v>Действующий</v>
          </cell>
          <cell r="H131">
            <v>-4</v>
          </cell>
          <cell r="I131" t="str">
            <v xml:space="preserve"> </v>
          </cell>
          <cell r="J131" t="str">
            <v xml:space="preserve"> </v>
          </cell>
          <cell r="L131">
            <v>205.9826750215</v>
          </cell>
          <cell r="M131">
            <v>213.8</v>
          </cell>
          <cell r="N131">
            <v>0.98</v>
          </cell>
          <cell r="O131">
            <v>1.66</v>
          </cell>
          <cell r="P131">
            <v>0.98</v>
          </cell>
          <cell r="Q131">
            <v>1.4490000000000001</v>
          </cell>
          <cell r="R131">
            <v>0.83599999999999997</v>
          </cell>
          <cell r="S131">
            <v>0.72</v>
          </cell>
          <cell r="T131">
            <v>37</v>
          </cell>
          <cell r="U131">
            <v>1.17</v>
          </cell>
          <cell r="V131">
            <v>139.69999999999999</v>
          </cell>
          <cell r="W131">
            <v>7.72</v>
          </cell>
          <cell r="X131">
            <v>1927</v>
          </cell>
          <cell r="Y131">
            <v>2500</v>
          </cell>
          <cell r="Z131">
            <v>2500</v>
          </cell>
          <cell r="AC131" t="str">
            <v>откр ствол</v>
          </cell>
          <cell r="AD131" t="str">
            <v xml:space="preserve">1927-2500 </v>
          </cell>
          <cell r="AF131">
            <v>1927</v>
          </cell>
          <cell r="AG131">
            <v>83.3</v>
          </cell>
          <cell r="AK131" t="str">
            <v>Газлифт</v>
          </cell>
          <cell r="AL131">
            <v>599</v>
          </cell>
          <cell r="AM131" t="str">
            <v>ГП</v>
          </cell>
          <cell r="AN131">
            <v>1200</v>
          </cell>
          <cell r="AO131" t="str">
            <v>ГК</v>
          </cell>
          <cell r="AP131">
            <v>1665</v>
          </cell>
          <cell r="AQ131" t="str">
            <v>извл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1676</v>
          </cell>
          <cell r="BE131">
            <v>1944</v>
          </cell>
          <cell r="BM131">
            <v>73</v>
          </cell>
          <cell r="BN131">
            <v>5.5</v>
          </cell>
          <cell r="BO131">
            <v>18</v>
          </cell>
          <cell r="BP131" t="str">
            <v>Угловик</v>
          </cell>
          <cell r="BQ131" t="str">
            <v>Постоянный</v>
          </cell>
          <cell r="BR131">
            <v>24</v>
          </cell>
          <cell r="BS131">
            <v>0</v>
          </cell>
          <cell r="BT131">
            <v>38</v>
          </cell>
          <cell r="BU131">
            <v>52</v>
          </cell>
          <cell r="BV131">
            <v>37</v>
          </cell>
          <cell r="BW131">
            <v>43497</v>
          </cell>
          <cell r="BX131">
            <v>87.3</v>
          </cell>
          <cell r="BY131">
            <v>87</v>
          </cell>
          <cell r="BZ131">
            <v>6</v>
          </cell>
          <cell r="CC131">
            <v>59</v>
          </cell>
          <cell r="CD131">
            <v>6.0191999999999997</v>
          </cell>
          <cell r="CE131">
            <v>7.2</v>
          </cell>
          <cell r="CF131">
            <v>0</v>
          </cell>
          <cell r="CG131">
            <v>126</v>
          </cell>
          <cell r="CH131">
            <v>19.399999999999999</v>
          </cell>
          <cell r="CI131">
            <v>107</v>
          </cell>
          <cell r="CJ131">
            <v>0</v>
          </cell>
          <cell r="CK131">
            <v>107</v>
          </cell>
          <cell r="CM131">
            <v>100.9808</v>
          </cell>
          <cell r="CN131">
            <v>-7.2</v>
          </cell>
          <cell r="CO131">
            <v>107</v>
          </cell>
          <cell r="CP131">
            <v>-19.399999999999999</v>
          </cell>
          <cell r="CQ131">
            <v>6.2</v>
          </cell>
          <cell r="CR131">
            <v>13.2</v>
          </cell>
          <cell r="CS131">
            <v>2192.9824561403511</v>
          </cell>
          <cell r="CT131">
            <v>3223.0196703880915</v>
          </cell>
          <cell r="CU131">
            <v>0.29724223994115107</v>
          </cell>
          <cell r="CW131">
            <v>55</v>
          </cell>
        </row>
        <row r="132">
          <cell r="A132" t="str">
            <v>1034-2</v>
          </cell>
          <cell r="B132" t="str">
            <v/>
          </cell>
          <cell r="C132" t="str">
            <v>Куст скважины - 1034</v>
          </cell>
          <cell r="D132">
            <v>38980</v>
          </cell>
          <cell r="E132" t="str">
            <v>Верт.</v>
          </cell>
          <cell r="F132" t="str">
            <v>P1ar_Block III</v>
          </cell>
          <cell r="G132" t="str">
            <v>Действующий</v>
          </cell>
          <cell r="H132">
            <v>-4</v>
          </cell>
          <cell r="I132" t="str">
            <v xml:space="preserve"> </v>
          </cell>
          <cell r="J132" t="str">
            <v xml:space="preserve"> </v>
          </cell>
          <cell r="L132">
            <v>205.9826750215</v>
          </cell>
          <cell r="M132">
            <v>213.8</v>
          </cell>
          <cell r="N132">
            <v>0.98</v>
          </cell>
          <cell r="O132">
            <v>1.66</v>
          </cell>
          <cell r="P132">
            <v>0.98112533894298026</v>
          </cell>
          <cell r="Q132">
            <v>1.4490000000000001</v>
          </cell>
          <cell r="R132">
            <v>0.83599999999999997</v>
          </cell>
          <cell r="S132">
            <v>0.72</v>
          </cell>
          <cell r="T132">
            <v>37</v>
          </cell>
          <cell r="U132">
            <v>1.17</v>
          </cell>
          <cell r="V132">
            <v>139.69999999999999</v>
          </cell>
          <cell r="W132">
            <v>7.72</v>
          </cell>
          <cell r="X132">
            <v>2049</v>
          </cell>
          <cell r="Y132">
            <v>2500</v>
          </cell>
          <cell r="Z132">
            <v>1920</v>
          </cell>
          <cell r="AC132" t="str">
            <v>закрытый</v>
          </cell>
          <cell r="AD132" t="str">
            <v>1753-1761; 1763-1768; 1771-1785; 1793-1802 (газовая шапка); 1854-1862; 1866-1868; 1871-1875; 1882-1887; 1893-1895</v>
          </cell>
          <cell r="AF132">
            <v>1854</v>
          </cell>
          <cell r="AG132">
            <v>0.64</v>
          </cell>
          <cell r="AK132" t="str">
            <v>Фонтан</v>
          </cell>
          <cell r="AL132">
            <v>600</v>
          </cell>
          <cell r="AM132" t="str">
            <v>ГП</v>
          </cell>
          <cell r="AN132">
            <v>1200</v>
          </cell>
          <cell r="AO132" t="str">
            <v>ГП</v>
          </cell>
          <cell r="AP132">
            <v>1690</v>
          </cell>
          <cell r="AQ132" t="str">
            <v>ИК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1700</v>
          </cell>
          <cell r="BE132">
            <v>1730</v>
          </cell>
          <cell r="BM132">
            <v>73</v>
          </cell>
          <cell r="BN132">
            <v>5.5</v>
          </cell>
          <cell r="BO132">
            <v>18</v>
          </cell>
          <cell r="BP132" t="str">
            <v>Угловик</v>
          </cell>
          <cell r="BQ132" t="str">
            <v>Постоянный</v>
          </cell>
          <cell r="BR132">
            <v>24</v>
          </cell>
          <cell r="BS132">
            <v>0</v>
          </cell>
          <cell r="BT132">
            <v>57</v>
          </cell>
          <cell r="BU132">
            <v>61</v>
          </cell>
          <cell r="BV132">
            <v>55</v>
          </cell>
          <cell r="BW132">
            <v>43497</v>
          </cell>
          <cell r="BX132">
            <v>167</v>
          </cell>
          <cell r="CC132">
            <v>119</v>
          </cell>
          <cell r="CD132">
            <v>2.3259091679999999</v>
          </cell>
          <cell r="CE132">
            <v>2.79</v>
          </cell>
          <cell r="CF132">
            <v>0.28000000000000003</v>
          </cell>
          <cell r="CG132">
            <v>127</v>
          </cell>
          <cell r="CH132">
            <v>237.2</v>
          </cell>
          <cell r="CI132">
            <v>108</v>
          </cell>
          <cell r="CJ132">
            <v>580</v>
          </cell>
          <cell r="CK132">
            <v>108</v>
          </cell>
          <cell r="CM132">
            <v>105.674090832</v>
          </cell>
          <cell r="CN132">
            <v>577.21</v>
          </cell>
          <cell r="CO132">
            <v>107.72</v>
          </cell>
          <cell r="CP132">
            <v>-237.2</v>
          </cell>
          <cell r="CR132">
            <v>237.2</v>
          </cell>
          <cell r="CS132">
            <v>101981.62648112491</v>
          </cell>
          <cell r="CT132">
            <v>101981.62648112491</v>
          </cell>
          <cell r="CU132">
            <v>6.6637585812356973E-2</v>
          </cell>
          <cell r="CW132">
            <v>69</v>
          </cell>
        </row>
        <row r="133">
          <cell r="A133" t="str">
            <v>1034-1</v>
          </cell>
          <cell r="B133" t="str">
            <v/>
          </cell>
          <cell r="C133" t="str">
            <v>Куст скважины - 1034</v>
          </cell>
          <cell r="D133">
            <v>39025</v>
          </cell>
          <cell r="E133" t="str">
            <v>Гор.</v>
          </cell>
          <cell r="F133" t="str">
            <v>P1ar_Block III</v>
          </cell>
          <cell r="G133" t="str">
            <v>Действующий</v>
          </cell>
          <cell r="H133">
            <v>-4</v>
          </cell>
          <cell r="I133" t="str">
            <v xml:space="preserve"> </v>
          </cell>
          <cell r="J133" t="str">
            <v xml:space="preserve"> </v>
          </cell>
          <cell r="L133">
            <v>205.9826750215</v>
          </cell>
          <cell r="M133">
            <v>213.8</v>
          </cell>
          <cell r="N133">
            <v>0.98</v>
          </cell>
          <cell r="O133">
            <v>1.66</v>
          </cell>
          <cell r="P133">
            <v>1.0198989379709853</v>
          </cell>
          <cell r="Q133">
            <v>1.4490000000000001</v>
          </cell>
          <cell r="R133">
            <v>0.83599999999999997</v>
          </cell>
          <cell r="S133">
            <v>0.72</v>
          </cell>
          <cell r="T133">
            <v>37</v>
          </cell>
          <cell r="U133">
            <v>1.17</v>
          </cell>
          <cell r="V133">
            <v>139.69999999999999</v>
          </cell>
          <cell r="W133">
            <v>7.72</v>
          </cell>
          <cell r="X133">
            <v>1947</v>
          </cell>
          <cell r="Y133">
            <v>2400</v>
          </cell>
          <cell r="Z133">
            <v>2400</v>
          </cell>
          <cell r="AC133" t="str">
            <v>откр ствол</v>
          </cell>
          <cell r="AD133" t="str">
            <v xml:space="preserve">1947-2400 </v>
          </cell>
          <cell r="AF133">
            <v>1947</v>
          </cell>
          <cell r="AG133">
            <v>97.4</v>
          </cell>
          <cell r="AK133" t="str">
            <v>Фонтан</v>
          </cell>
          <cell r="AL133">
            <v>597</v>
          </cell>
          <cell r="AM133" t="str">
            <v>ГК65</v>
          </cell>
          <cell r="AN133">
            <v>1194</v>
          </cell>
          <cell r="AO133" t="str">
            <v>ГК45</v>
          </cell>
          <cell r="AP133">
            <v>1700</v>
          </cell>
          <cell r="AQ133" t="str">
            <v>ЦКсОК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1711</v>
          </cell>
          <cell r="BE133">
            <v>1960</v>
          </cell>
          <cell r="BM133">
            <v>73</v>
          </cell>
          <cell r="BN133">
            <v>5.5</v>
          </cell>
          <cell r="BO133">
            <v>18</v>
          </cell>
          <cell r="BP133" t="str">
            <v>Угловик</v>
          </cell>
          <cell r="BQ133" t="str">
            <v>Постоянный</v>
          </cell>
          <cell r="BR133">
            <v>24</v>
          </cell>
          <cell r="BS133">
            <v>0</v>
          </cell>
          <cell r="BT133">
            <v>37</v>
          </cell>
          <cell r="BU133">
            <v>43</v>
          </cell>
          <cell r="BV133">
            <v>36</v>
          </cell>
          <cell r="BW133">
            <v>43497</v>
          </cell>
          <cell r="BX133">
            <v>124</v>
          </cell>
          <cell r="CC133">
            <v>73</v>
          </cell>
          <cell r="CD133">
            <v>11.796127199999999</v>
          </cell>
          <cell r="CE133">
            <v>15.6</v>
          </cell>
          <cell r="CF133">
            <v>9.5500000000000007</v>
          </cell>
          <cell r="CG133">
            <v>128</v>
          </cell>
          <cell r="CH133">
            <v>20</v>
          </cell>
          <cell r="CI133">
            <v>109</v>
          </cell>
          <cell r="CJ133">
            <v>0</v>
          </cell>
          <cell r="CK133">
            <v>109</v>
          </cell>
          <cell r="CM133">
            <v>97.203872799999999</v>
          </cell>
          <cell r="CN133">
            <v>-15.6</v>
          </cell>
          <cell r="CO133">
            <v>99.45</v>
          </cell>
          <cell r="CP133">
            <v>-20</v>
          </cell>
          <cell r="CR133">
            <v>20</v>
          </cell>
          <cell r="CS133">
            <v>1695.4717138011194</v>
          </cell>
          <cell r="CT133">
            <v>1695.4717138011194</v>
          </cell>
          <cell r="CU133">
            <v>0.37430340557275554</v>
          </cell>
          <cell r="CW133">
            <v>68</v>
          </cell>
        </row>
        <row r="134">
          <cell r="A134" t="str">
            <v>1034-3</v>
          </cell>
          <cell r="B134" t="str">
            <v/>
          </cell>
          <cell r="C134" t="str">
            <v>Куст скважины - 1034</v>
          </cell>
          <cell r="D134">
            <v>39318</v>
          </cell>
          <cell r="E134" t="str">
            <v>Гор.</v>
          </cell>
          <cell r="F134" t="str">
            <v>P1ar_Block III</v>
          </cell>
          <cell r="G134" t="str">
            <v>Действующий</v>
          </cell>
          <cell r="H134">
            <v>-4</v>
          </cell>
          <cell r="L134">
            <v>205.9826750215</v>
          </cell>
          <cell r="M134">
            <v>213.8</v>
          </cell>
          <cell r="N134">
            <v>0.98</v>
          </cell>
          <cell r="O134">
            <v>1.66</v>
          </cell>
          <cell r="P134">
            <v>0.98124606427921712</v>
          </cell>
          <cell r="Q134">
            <v>1.4490000000000001</v>
          </cell>
          <cell r="R134">
            <v>0.83599999999999997</v>
          </cell>
          <cell r="S134">
            <v>0.72</v>
          </cell>
          <cell r="T134">
            <v>37</v>
          </cell>
          <cell r="U134">
            <v>1.17</v>
          </cell>
          <cell r="V134">
            <v>139.69999999999999</v>
          </cell>
          <cell r="W134">
            <v>7.72</v>
          </cell>
          <cell r="X134">
            <v>1930</v>
          </cell>
          <cell r="Y134">
            <v>2500</v>
          </cell>
          <cell r="Z134">
            <v>2500</v>
          </cell>
          <cell r="AC134" t="str">
            <v>откр ствол</v>
          </cell>
          <cell r="AD134" t="str">
            <v>1905-2500</v>
          </cell>
          <cell r="AF134">
            <v>1905</v>
          </cell>
          <cell r="AG134">
            <v>76.510000000000005</v>
          </cell>
          <cell r="AK134" t="str">
            <v>Фонтан</v>
          </cell>
          <cell r="AL134">
            <v>505</v>
          </cell>
          <cell r="AM134" t="str">
            <v>ГП</v>
          </cell>
          <cell r="AN134">
            <v>905</v>
          </cell>
          <cell r="AO134" t="str">
            <v>ГП</v>
          </cell>
          <cell r="AP134">
            <v>1205</v>
          </cell>
          <cell r="AQ134" t="str">
            <v>ГП</v>
          </cell>
          <cell r="AR134">
            <v>1395</v>
          </cell>
          <cell r="AS134" t="str">
            <v>ГП</v>
          </cell>
          <cell r="AT134">
            <v>1485</v>
          </cell>
          <cell r="AU134" t="str">
            <v>ИК</v>
          </cell>
          <cell r="AV134">
            <v>0</v>
          </cell>
          <cell r="AW134">
            <v>0</v>
          </cell>
          <cell r="AX134">
            <v>1500</v>
          </cell>
          <cell r="BE134">
            <v>1615</v>
          </cell>
          <cell r="BM134">
            <v>73</v>
          </cell>
          <cell r="BN134">
            <v>5.5</v>
          </cell>
          <cell r="BO134">
            <v>18</v>
          </cell>
          <cell r="BP134" t="str">
            <v>Угловик</v>
          </cell>
          <cell r="BQ134" t="str">
            <v>Постоянный</v>
          </cell>
          <cell r="BR134">
            <v>24</v>
          </cell>
          <cell r="BS134">
            <v>0</v>
          </cell>
          <cell r="BT134">
            <v>58</v>
          </cell>
          <cell r="BU134">
            <v>58</v>
          </cell>
          <cell r="BV134">
            <v>56</v>
          </cell>
          <cell r="BW134">
            <v>43497</v>
          </cell>
          <cell r="BX134">
            <v>149</v>
          </cell>
          <cell r="CC134">
            <v>81</v>
          </cell>
          <cell r="CD134">
            <v>10.0009008</v>
          </cell>
          <cell r="CE134">
            <v>12</v>
          </cell>
          <cell r="CF134">
            <v>0.31</v>
          </cell>
          <cell r="CG134">
            <v>129</v>
          </cell>
          <cell r="CH134">
            <v>95</v>
          </cell>
          <cell r="CI134">
            <v>110</v>
          </cell>
          <cell r="CJ134">
            <v>0</v>
          </cell>
          <cell r="CK134">
            <v>110</v>
          </cell>
          <cell r="CM134">
            <v>99.999099200000003</v>
          </cell>
          <cell r="CN134">
            <v>-12</v>
          </cell>
          <cell r="CO134">
            <v>109.69</v>
          </cell>
          <cell r="CP134">
            <v>-95</v>
          </cell>
          <cell r="CR134">
            <v>95</v>
          </cell>
          <cell r="CS134">
            <v>9499.1443170799175</v>
          </cell>
          <cell r="CT134">
            <v>9499.1443170799175</v>
          </cell>
          <cell r="CU134">
            <v>0.22137236559731469</v>
          </cell>
          <cell r="CW134">
            <v>70</v>
          </cell>
        </row>
        <row r="135">
          <cell r="A135" t="str">
            <v>1036-2</v>
          </cell>
          <cell r="B135" t="str">
            <v/>
          </cell>
          <cell r="C135" t="str">
            <v>К - 4</v>
          </cell>
          <cell r="D135">
            <v>41641</v>
          </cell>
          <cell r="E135" t="str">
            <v>Гор.</v>
          </cell>
          <cell r="F135" t="str">
            <v>P1ar_Block III</v>
          </cell>
          <cell r="G135" t="str">
            <v>Действующий</v>
          </cell>
          <cell r="H135">
            <v>-4</v>
          </cell>
          <cell r="I135" t="str">
            <v xml:space="preserve"> </v>
          </cell>
          <cell r="J135" t="str">
            <v xml:space="preserve"> </v>
          </cell>
          <cell r="L135">
            <v>205.9826750215</v>
          </cell>
          <cell r="M135">
            <v>213.8</v>
          </cell>
          <cell r="N135">
            <v>0.98</v>
          </cell>
          <cell r="O135">
            <v>1.66</v>
          </cell>
          <cell r="P135">
            <v>0.98044178943282867</v>
          </cell>
          <cell r="Q135">
            <v>1.4490000000000001</v>
          </cell>
          <cell r="R135">
            <v>0.83599999999999997</v>
          </cell>
          <cell r="S135">
            <v>0.72</v>
          </cell>
          <cell r="T135">
            <v>37</v>
          </cell>
          <cell r="U135">
            <v>1.17</v>
          </cell>
          <cell r="V135">
            <v>177.8</v>
          </cell>
          <cell r="W135">
            <v>9.19</v>
          </cell>
          <cell r="X135">
            <v>2060</v>
          </cell>
          <cell r="Y135" t="str">
            <v>1 ств 2640
2 ств 2675</v>
          </cell>
          <cell r="Z135" t="str">
            <v>1 ств 2640
2 ств 2675</v>
          </cell>
          <cell r="AC135" t="str">
            <v>откр ствол</v>
          </cell>
          <cell r="AD135" t="str">
            <v xml:space="preserve">1ый ст-л 2060-2640;
2ой ст-л 2099-2675 </v>
          </cell>
          <cell r="AE135">
            <v>27</v>
          </cell>
          <cell r="AF135">
            <v>2060</v>
          </cell>
          <cell r="AG135">
            <v>203.07</v>
          </cell>
          <cell r="AK135" t="str">
            <v>Фонтан</v>
          </cell>
          <cell r="AL135">
            <v>600</v>
          </cell>
          <cell r="AM135">
            <v>0</v>
          </cell>
          <cell r="AN135">
            <v>1200</v>
          </cell>
          <cell r="AO135">
            <v>0</v>
          </cell>
          <cell r="AP135">
            <v>1800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 t="str">
            <v>отсутствует</v>
          </cell>
          <cell r="BE135">
            <v>2070</v>
          </cell>
          <cell r="BM135">
            <v>73</v>
          </cell>
          <cell r="BN135">
            <v>5.5</v>
          </cell>
          <cell r="BO135">
            <v>6</v>
          </cell>
          <cell r="BP135" t="str">
            <v>Угловик</v>
          </cell>
          <cell r="BQ135" t="str">
            <v>Постоянный</v>
          </cell>
          <cell r="BR135">
            <v>24</v>
          </cell>
          <cell r="BS135">
            <v>0</v>
          </cell>
          <cell r="BT135">
            <v>65</v>
          </cell>
          <cell r="BU135">
            <v>56</v>
          </cell>
          <cell r="BV135">
            <v>41</v>
          </cell>
          <cell r="BW135">
            <v>43497</v>
          </cell>
          <cell r="BX135">
            <v>167</v>
          </cell>
          <cell r="CC135">
            <v>111</v>
          </cell>
          <cell r="CD135">
            <v>36.24248936</v>
          </cell>
          <cell r="CE135">
            <v>43.4</v>
          </cell>
          <cell r="CF135">
            <v>0.11</v>
          </cell>
          <cell r="CG135">
            <v>130</v>
          </cell>
          <cell r="CH135">
            <v>186.4</v>
          </cell>
          <cell r="CI135">
            <v>111</v>
          </cell>
          <cell r="CJ135" t="e">
            <v>#VALUE!</v>
          </cell>
          <cell r="CK135">
            <v>111</v>
          </cell>
          <cell r="CM135">
            <v>74.757510639999992</v>
          </cell>
          <cell r="CN135" t="str">
            <v>-</v>
          </cell>
          <cell r="CO135">
            <v>110.89</v>
          </cell>
          <cell r="CP135">
            <v>-186.4</v>
          </cell>
          <cell r="CR135">
            <v>186.4</v>
          </cell>
          <cell r="CS135">
            <v>5143.1345719238971</v>
          </cell>
          <cell r="CT135">
            <v>5143.1345719238971</v>
          </cell>
          <cell r="CU135">
            <v>0.91073103987490234</v>
          </cell>
          <cell r="CW135">
            <v>70</v>
          </cell>
        </row>
        <row r="136">
          <cell r="A136" t="str">
            <v>1036-1</v>
          </cell>
          <cell r="B136" t="str">
            <v/>
          </cell>
          <cell r="C136" t="str">
            <v>К - 4</v>
          </cell>
          <cell r="D136">
            <v>41588</v>
          </cell>
          <cell r="E136" t="str">
            <v>Гор.</v>
          </cell>
          <cell r="F136" t="str">
            <v>P1ar_Block III</v>
          </cell>
          <cell r="G136" t="str">
            <v>Действующий</v>
          </cell>
          <cell r="H136">
            <v>-4</v>
          </cell>
          <cell r="I136" t="str">
            <v xml:space="preserve"> </v>
          </cell>
          <cell r="J136" t="str">
            <v xml:space="preserve"> </v>
          </cell>
          <cell r="L136">
            <v>205.9826750215</v>
          </cell>
          <cell r="M136">
            <v>213.8</v>
          </cell>
          <cell r="N136">
            <v>0.98</v>
          </cell>
          <cell r="O136">
            <v>1.66</v>
          </cell>
          <cell r="P136">
            <v>0.98160841861363191</v>
          </cell>
          <cell r="Q136">
            <v>1.4490000000000001</v>
          </cell>
          <cell r="R136">
            <v>0.83599999999999997</v>
          </cell>
          <cell r="S136">
            <v>0.72</v>
          </cell>
          <cell r="T136">
            <v>37</v>
          </cell>
          <cell r="U136">
            <v>1.17</v>
          </cell>
          <cell r="V136">
            <v>177.8</v>
          </cell>
          <cell r="W136">
            <v>9.19</v>
          </cell>
          <cell r="X136">
            <v>1978</v>
          </cell>
          <cell r="Y136">
            <v>2770</v>
          </cell>
          <cell r="Z136">
            <v>2770</v>
          </cell>
          <cell r="AC136" t="str">
            <v>откр ствол</v>
          </cell>
          <cell r="AD136" t="str">
            <v>1906-2770</v>
          </cell>
          <cell r="AE136">
            <v>20</v>
          </cell>
          <cell r="AF136">
            <v>1978</v>
          </cell>
          <cell r="AG136">
            <v>120.71</v>
          </cell>
          <cell r="AK136" t="str">
            <v>УЭЦН</v>
          </cell>
          <cell r="AL136">
            <v>300</v>
          </cell>
          <cell r="AM136" t="str">
            <v>ГП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1500</v>
          </cell>
          <cell r="BA136" t="str">
            <v>D460N 164ст</v>
          </cell>
          <cell r="BB136">
            <v>1350</v>
          </cell>
          <cell r="BC136">
            <v>58</v>
          </cell>
          <cell r="BD136" t="str">
            <v>55-116</v>
          </cell>
          <cell r="BE136">
            <v>1509</v>
          </cell>
          <cell r="BK136">
            <v>1454.59</v>
          </cell>
          <cell r="BL136">
            <v>54.41</v>
          </cell>
          <cell r="BM136">
            <v>73</v>
          </cell>
          <cell r="BN136">
            <v>5.5</v>
          </cell>
          <cell r="BO136">
            <v>65</v>
          </cell>
          <cell r="BP136" t="str">
            <v>Угловик</v>
          </cell>
          <cell r="BQ136" t="str">
            <v>Периодический</v>
          </cell>
          <cell r="BR136">
            <v>1.5</v>
          </cell>
          <cell r="BS136">
            <v>4</v>
          </cell>
          <cell r="BT136">
            <v>34</v>
          </cell>
          <cell r="BU136">
            <v>34</v>
          </cell>
          <cell r="BV136">
            <v>33</v>
          </cell>
          <cell r="BW136">
            <v>43497</v>
          </cell>
          <cell r="BX136">
            <v>101</v>
          </cell>
          <cell r="CA136">
            <v>1323.4321383977756</v>
          </cell>
          <cell r="CB136">
            <v>44</v>
          </cell>
          <cell r="CC136">
            <v>72.514615166000013</v>
          </cell>
          <cell r="CD136">
            <v>5.5787952000000001</v>
          </cell>
          <cell r="CE136">
            <v>6.7</v>
          </cell>
          <cell r="CF136">
            <v>0.4</v>
          </cell>
          <cell r="CG136">
            <v>131</v>
          </cell>
          <cell r="CH136">
            <v>1</v>
          </cell>
          <cell r="CI136">
            <v>112</v>
          </cell>
          <cell r="CJ136">
            <v>0</v>
          </cell>
          <cell r="CK136">
            <v>112</v>
          </cell>
          <cell r="CM136">
            <v>106.4212048</v>
          </cell>
          <cell r="CN136">
            <v>-6.7</v>
          </cell>
          <cell r="CO136">
            <v>111.6</v>
          </cell>
          <cell r="CP136">
            <v>-1</v>
          </cell>
          <cell r="CR136">
            <v>1</v>
          </cell>
          <cell r="CS136">
            <v>179.25017215186534</v>
          </cell>
          <cell r="CT136">
            <v>179.25017215186534</v>
          </cell>
          <cell r="CU136">
            <v>0.26891655023018574</v>
          </cell>
          <cell r="CW136">
            <v>70</v>
          </cell>
        </row>
        <row r="137">
          <cell r="A137" t="str">
            <v>1037-1</v>
          </cell>
          <cell r="B137" t="str">
            <v/>
          </cell>
          <cell r="C137" t="str">
            <v>Куст скважины - 1037</v>
          </cell>
          <cell r="D137">
            <v>38696</v>
          </cell>
          <cell r="E137" t="str">
            <v>Гор.</v>
          </cell>
          <cell r="F137" t="str">
            <v>P1ar_Block III</v>
          </cell>
          <cell r="G137" t="str">
            <v>Действующий</v>
          </cell>
          <cell r="H137">
            <v>-4</v>
          </cell>
          <cell r="L137">
            <v>205.9826750215</v>
          </cell>
          <cell r="M137">
            <v>213.8</v>
          </cell>
          <cell r="N137">
            <v>0.98</v>
          </cell>
          <cell r="O137">
            <v>1.66</v>
          </cell>
          <cell r="P137">
            <v>0.98</v>
          </cell>
          <cell r="Q137">
            <v>1.4490000000000001</v>
          </cell>
          <cell r="R137">
            <v>0.83599999999999997</v>
          </cell>
          <cell r="S137">
            <v>0.72</v>
          </cell>
          <cell r="T137">
            <v>37</v>
          </cell>
          <cell r="U137">
            <v>1.17</v>
          </cell>
          <cell r="V137">
            <v>139.69999999999999</v>
          </cell>
          <cell r="W137">
            <v>7.72</v>
          </cell>
          <cell r="X137">
            <v>1895</v>
          </cell>
          <cell r="Y137">
            <v>2567</v>
          </cell>
          <cell r="Z137">
            <v>2567</v>
          </cell>
          <cell r="AC137" t="str">
            <v>откр ствол</v>
          </cell>
          <cell r="AD137" t="str">
            <v>1913-2567</v>
          </cell>
          <cell r="AF137">
            <v>1913</v>
          </cell>
          <cell r="AG137">
            <v>3</v>
          </cell>
          <cell r="AH137" t="str">
            <v>1643,2-1913</v>
          </cell>
          <cell r="AI137">
            <v>102</v>
          </cell>
          <cell r="AJ137">
            <v>6.5</v>
          </cell>
          <cell r="AK137" t="str">
            <v>Газлифт</v>
          </cell>
          <cell r="AL137">
            <v>670</v>
          </cell>
          <cell r="AM137" t="str">
            <v>ГП</v>
          </cell>
          <cell r="AN137">
            <v>1200</v>
          </cell>
          <cell r="AO137" t="str">
            <v>ГК98/1</v>
          </cell>
          <cell r="AP137">
            <v>1585</v>
          </cell>
          <cell r="AQ137" t="str">
            <v>ЦКсОК/5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1595</v>
          </cell>
          <cell r="BE137">
            <v>1647</v>
          </cell>
          <cell r="BM137">
            <v>73</v>
          </cell>
          <cell r="BN137">
            <v>5.5</v>
          </cell>
          <cell r="BO137">
            <v>18</v>
          </cell>
          <cell r="BP137" t="str">
            <v>Угловик</v>
          </cell>
          <cell r="BQ137" t="str">
            <v>Периодический</v>
          </cell>
          <cell r="BR137">
            <v>24</v>
          </cell>
          <cell r="BS137">
            <v>24</v>
          </cell>
          <cell r="BT137">
            <v>32</v>
          </cell>
          <cell r="BU137">
            <v>55</v>
          </cell>
          <cell r="BV137">
            <v>31</v>
          </cell>
          <cell r="BW137">
            <v>43497</v>
          </cell>
          <cell r="BX137">
            <v>108.1</v>
          </cell>
          <cell r="BY137">
            <v>96</v>
          </cell>
          <cell r="BZ137">
            <v>6</v>
          </cell>
          <cell r="CC137">
            <v>56</v>
          </cell>
          <cell r="CD137">
            <v>0.41799999999999998</v>
          </cell>
          <cell r="CE137">
            <v>0.5</v>
          </cell>
          <cell r="CF137">
            <v>0</v>
          </cell>
          <cell r="CG137">
            <v>132</v>
          </cell>
          <cell r="CH137">
            <v>3.8</v>
          </cell>
          <cell r="CI137">
            <v>113</v>
          </cell>
          <cell r="CJ137">
            <v>0</v>
          </cell>
          <cell r="CK137">
            <v>113</v>
          </cell>
          <cell r="CM137">
            <v>112.58199999999999</v>
          </cell>
          <cell r="CN137">
            <v>-0.5</v>
          </cell>
          <cell r="CO137">
            <v>113</v>
          </cell>
          <cell r="CP137">
            <v>-3.8</v>
          </cell>
          <cell r="CQ137">
            <v>2</v>
          </cell>
          <cell r="CR137">
            <v>1.7999999999999998</v>
          </cell>
          <cell r="CS137">
            <v>4306.2200956937795</v>
          </cell>
          <cell r="CT137">
            <v>9090.9090909090919</v>
          </cell>
          <cell r="CU137">
            <v>1.2213017929749728E-2</v>
          </cell>
          <cell r="CW137">
            <v>55</v>
          </cell>
        </row>
        <row r="138">
          <cell r="A138" t="str">
            <v>1040-1</v>
          </cell>
          <cell r="B138" t="str">
            <v/>
          </cell>
          <cell r="C138" t="str">
            <v>Куст скважины - 1040</v>
          </cell>
          <cell r="D138">
            <v>40444</v>
          </cell>
          <cell r="E138" t="str">
            <v>Гор.</v>
          </cell>
          <cell r="F138" t="str">
            <v>P1ar_Block III</v>
          </cell>
          <cell r="G138" t="str">
            <v>Действующий</v>
          </cell>
          <cell r="H138">
            <v>-4</v>
          </cell>
          <cell r="L138">
            <v>205.9826750215</v>
          </cell>
          <cell r="M138">
            <v>213.8</v>
          </cell>
          <cell r="N138">
            <v>0.98</v>
          </cell>
          <cell r="O138">
            <v>1.66</v>
          </cell>
          <cell r="P138">
            <v>0.98</v>
          </cell>
          <cell r="Q138">
            <v>1.4490000000000001</v>
          </cell>
          <cell r="R138">
            <v>0.83599999999999997</v>
          </cell>
          <cell r="S138">
            <v>0.72</v>
          </cell>
          <cell r="T138">
            <v>37</v>
          </cell>
          <cell r="U138">
            <v>1.17</v>
          </cell>
          <cell r="V138">
            <v>139.69999999999999</v>
          </cell>
          <cell r="W138">
            <v>7.72</v>
          </cell>
          <cell r="X138">
            <v>1989</v>
          </cell>
          <cell r="Y138">
            <v>2690</v>
          </cell>
          <cell r="Z138">
            <v>2690</v>
          </cell>
          <cell r="AA138">
            <v>42948</v>
          </cell>
          <cell r="AB138" t="str">
            <v>По спущенной компановке</v>
          </cell>
          <cell r="AC138" t="str">
            <v>откр ствол</v>
          </cell>
          <cell r="AD138" t="str">
            <v>1924-2690</v>
          </cell>
          <cell r="AF138">
            <v>1924</v>
          </cell>
          <cell r="AG138">
            <v>16.2</v>
          </cell>
          <cell r="AH138" t="str">
            <v>1645-1924</v>
          </cell>
          <cell r="AI138">
            <v>102</v>
          </cell>
          <cell r="AJ138">
            <v>6.5</v>
          </cell>
          <cell r="AK138" t="str">
            <v>Газлифт</v>
          </cell>
          <cell r="AL138">
            <v>530</v>
          </cell>
          <cell r="AM138" t="str">
            <v>ГП</v>
          </cell>
          <cell r="AN138">
            <v>950</v>
          </cell>
          <cell r="AO138" t="str">
            <v>ГП</v>
          </cell>
          <cell r="AP138">
            <v>1300</v>
          </cell>
          <cell r="AQ138" t="str">
            <v>ГК90/3</v>
          </cell>
          <cell r="AR138">
            <v>1600</v>
          </cell>
          <cell r="AS138" t="str">
            <v>ЦКсОК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1610</v>
          </cell>
          <cell r="BE138">
            <v>1650</v>
          </cell>
          <cell r="BM138">
            <v>73</v>
          </cell>
          <cell r="BN138">
            <v>5.5</v>
          </cell>
          <cell r="BO138">
            <v>18</v>
          </cell>
          <cell r="BP138" t="str">
            <v>Угловик</v>
          </cell>
          <cell r="BQ138" t="str">
            <v>Постоянный</v>
          </cell>
          <cell r="BR138">
            <v>24</v>
          </cell>
          <cell r="BS138">
            <v>0</v>
          </cell>
          <cell r="BT138">
            <v>33</v>
          </cell>
          <cell r="BU138">
            <v>74</v>
          </cell>
          <cell r="BV138">
            <v>32</v>
          </cell>
          <cell r="BW138">
            <v>43497</v>
          </cell>
          <cell r="BX138">
            <v>166</v>
          </cell>
          <cell r="BY138">
            <v>83</v>
          </cell>
          <cell r="BZ138">
            <v>6</v>
          </cell>
          <cell r="CC138">
            <v>77</v>
          </cell>
          <cell r="CD138">
            <v>9.1123999999999992</v>
          </cell>
          <cell r="CE138">
            <v>10.9</v>
          </cell>
          <cell r="CF138">
            <v>0</v>
          </cell>
          <cell r="CG138">
            <v>134</v>
          </cell>
          <cell r="CH138">
            <v>31</v>
          </cell>
          <cell r="CI138">
            <v>114</v>
          </cell>
          <cell r="CJ138">
            <v>0</v>
          </cell>
          <cell r="CK138">
            <v>114</v>
          </cell>
          <cell r="CM138">
            <v>104.88760000000001</v>
          </cell>
          <cell r="CN138">
            <v>-10.9</v>
          </cell>
          <cell r="CO138">
            <v>114</v>
          </cell>
          <cell r="CP138">
            <v>-31</v>
          </cell>
          <cell r="CQ138">
            <v>17.5</v>
          </cell>
          <cell r="CR138">
            <v>13.5</v>
          </cell>
          <cell r="CS138">
            <v>1481.4977393441904</v>
          </cell>
          <cell r="CT138">
            <v>3401.9577718274004</v>
          </cell>
          <cell r="CU138">
            <v>0.16078473963784287</v>
          </cell>
          <cell r="CW138">
            <v>55</v>
          </cell>
        </row>
        <row r="139">
          <cell r="A139" t="str">
            <v>1040-2</v>
          </cell>
          <cell r="B139" t="str">
            <v/>
          </cell>
          <cell r="C139" t="str">
            <v>Куст скважины - 1040</v>
          </cell>
          <cell r="D139">
            <v>40296</v>
          </cell>
          <cell r="E139" t="str">
            <v>Гор.</v>
          </cell>
          <cell r="F139" t="str">
            <v>P1ar_Block III</v>
          </cell>
          <cell r="G139" t="str">
            <v>Действующий</v>
          </cell>
          <cell r="H139">
            <v>-4</v>
          </cell>
          <cell r="I139" t="str">
            <v xml:space="preserve"> </v>
          </cell>
          <cell r="J139" t="str">
            <v xml:space="preserve"> </v>
          </cell>
          <cell r="L139">
            <v>205.9826750215</v>
          </cell>
          <cell r="M139">
            <v>213.8</v>
          </cell>
          <cell r="N139">
            <v>0.98</v>
          </cell>
          <cell r="O139">
            <v>1.66</v>
          </cell>
          <cell r="P139">
            <v>0.98</v>
          </cell>
          <cell r="Q139">
            <v>1.4490000000000001</v>
          </cell>
          <cell r="R139">
            <v>0.83599999999999997</v>
          </cell>
          <cell r="S139">
            <v>0.72</v>
          </cell>
          <cell r="T139">
            <v>37</v>
          </cell>
          <cell r="U139">
            <v>1.17</v>
          </cell>
          <cell r="V139">
            <v>139.69999999999999</v>
          </cell>
          <cell r="W139">
            <v>7.72</v>
          </cell>
          <cell r="X139">
            <v>1950.6</v>
          </cell>
          <cell r="Y139">
            <v>2400</v>
          </cell>
          <cell r="Z139">
            <v>2400</v>
          </cell>
          <cell r="AA139">
            <v>40273</v>
          </cell>
          <cell r="AB139" t="str">
            <v>По спущенной компановке</v>
          </cell>
          <cell r="AC139" t="str">
            <v>откр ствол</v>
          </cell>
          <cell r="AD139" t="str">
            <v>1950,6-2400</v>
          </cell>
          <cell r="AF139">
            <v>1787</v>
          </cell>
          <cell r="AG139">
            <v>16.2</v>
          </cell>
          <cell r="AK139" t="str">
            <v>Газлифт</v>
          </cell>
          <cell r="AL139">
            <v>550</v>
          </cell>
          <cell r="AM139" t="str">
            <v>ГП</v>
          </cell>
          <cell r="AN139">
            <v>980</v>
          </cell>
          <cell r="AO139" t="str">
            <v>ГК85/1,5</v>
          </cell>
          <cell r="AP139">
            <v>1330</v>
          </cell>
          <cell r="AQ139" t="str">
            <v>ГК85/1,5</v>
          </cell>
          <cell r="AR139">
            <v>1610</v>
          </cell>
          <cell r="AS139" t="str">
            <v>ГК84/2</v>
          </cell>
          <cell r="AT139">
            <v>1760</v>
          </cell>
          <cell r="AU139" t="str">
            <v>ГП</v>
          </cell>
          <cell r="AV139">
            <v>0</v>
          </cell>
          <cell r="AW139">
            <v>0</v>
          </cell>
          <cell r="AX139">
            <v>1780</v>
          </cell>
          <cell r="BE139">
            <v>2377</v>
          </cell>
          <cell r="BM139">
            <v>73</v>
          </cell>
          <cell r="BN139">
            <v>5.5</v>
          </cell>
          <cell r="BO139">
            <v>18</v>
          </cell>
          <cell r="BP139" t="str">
            <v>Угловик</v>
          </cell>
          <cell r="BQ139" t="str">
            <v>Постоянный</v>
          </cell>
          <cell r="BR139">
            <v>24</v>
          </cell>
          <cell r="BS139">
            <v>0</v>
          </cell>
          <cell r="BT139">
            <v>38</v>
          </cell>
          <cell r="BU139">
            <v>50</v>
          </cell>
          <cell r="BV139">
            <v>37</v>
          </cell>
          <cell r="BW139">
            <v>43497</v>
          </cell>
          <cell r="BX139">
            <v>121</v>
          </cell>
          <cell r="BY139">
            <v>83</v>
          </cell>
          <cell r="BZ139">
            <v>6</v>
          </cell>
          <cell r="CC139">
            <v>58</v>
          </cell>
          <cell r="CD139">
            <v>15.716799999999999</v>
          </cell>
          <cell r="CE139">
            <v>18.8</v>
          </cell>
          <cell r="CF139">
            <v>0</v>
          </cell>
          <cell r="CG139">
            <v>135</v>
          </cell>
          <cell r="CH139">
            <v>33</v>
          </cell>
          <cell r="CI139">
            <v>115</v>
          </cell>
          <cell r="CJ139">
            <v>0</v>
          </cell>
          <cell r="CK139">
            <v>115</v>
          </cell>
          <cell r="CM139">
            <v>99.283199999999994</v>
          </cell>
          <cell r="CN139">
            <v>-18.8</v>
          </cell>
          <cell r="CO139">
            <v>115</v>
          </cell>
          <cell r="CP139">
            <v>-33</v>
          </cell>
          <cell r="CQ139">
            <v>7.2</v>
          </cell>
          <cell r="CR139">
            <v>25.8</v>
          </cell>
          <cell r="CS139">
            <v>1641.5555329329127</v>
          </cell>
          <cell r="CT139">
            <v>2099.6640537513999</v>
          </cell>
          <cell r="CU139">
            <v>0.38825738180576896</v>
          </cell>
          <cell r="CW139">
            <v>55</v>
          </cell>
        </row>
        <row r="140">
          <cell r="A140">
            <v>1044</v>
          </cell>
          <cell r="B140">
            <v>1</v>
          </cell>
          <cell r="C140" t="str">
            <v>Куст скважины - 1044</v>
          </cell>
          <cell r="D140">
            <v>41137</v>
          </cell>
          <cell r="E140" t="str">
            <v>Гор.</v>
          </cell>
          <cell r="F140" t="str">
            <v>P1ar_Block III</v>
          </cell>
          <cell r="G140" t="str">
            <v>Действующий</v>
          </cell>
          <cell r="H140">
            <v>-4</v>
          </cell>
          <cell r="I140" t="str">
            <v xml:space="preserve"> </v>
          </cell>
          <cell r="J140" t="str">
            <v xml:space="preserve"> </v>
          </cell>
          <cell r="L140">
            <v>205.9826750215</v>
          </cell>
          <cell r="M140">
            <v>213.8</v>
          </cell>
          <cell r="N140">
            <v>0.98</v>
          </cell>
          <cell r="O140">
            <v>1.66</v>
          </cell>
          <cell r="P140">
            <v>0.98536847741550948</v>
          </cell>
          <cell r="Q140">
            <v>1.4490000000000001</v>
          </cell>
          <cell r="R140">
            <v>0.83599999999999997</v>
          </cell>
          <cell r="S140">
            <v>0.72</v>
          </cell>
          <cell r="T140">
            <v>37</v>
          </cell>
          <cell r="U140">
            <v>1.17</v>
          </cell>
          <cell r="V140">
            <v>139.69999999999999</v>
          </cell>
          <cell r="W140">
            <v>7.72</v>
          </cell>
          <cell r="X140">
            <v>1879</v>
          </cell>
          <cell r="Y140">
            <v>2500</v>
          </cell>
          <cell r="Z140">
            <v>2500</v>
          </cell>
          <cell r="AC140" t="str">
            <v>откр ствол</v>
          </cell>
          <cell r="AD140" t="str">
            <v>1880-2500</v>
          </cell>
          <cell r="AF140">
            <v>1880</v>
          </cell>
          <cell r="AG140">
            <v>16.14</v>
          </cell>
          <cell r="AK140" t="str">
            <v>Газлифт</v>
          </cell>
          <cell r="AL140">
            <v>600</v>
          </cell>
          <cell r="AM140" t="str">
            <v>ГК90</v>
          </cell>
          <cell r="AN140">
            <v>1200</v>
          </cell>
          <cell r="AO140" t="str">
            <v>ГК70</v>
          </cell>
          <cell r="AP140">
            <v>1771</v>
          </cell>
          <cell r="AQ140" t="str">
            <v>ЦКсОК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1783</v>
          </cell>
          <cell r="BE140">
            <v>1983</v>
          </cell>
          <cell r="BM140">
            <v>73</v>
          </cell>
          <cell r="BN140">
            <v>5.5</v>
          </cell>
          <cell r="BO140">
            <v>18</v>
          </cell>
          <cell r="BP140" t="str">
            <v>Угловик</v>
          </cell>
          <cell r="BQ140" t="str">
            <v>Постоянный</v>
          </cell>
          <cell r="BR140">
            <v>24</v>
          </cell>
          <cell r="BS140">
            <v>0</v>
          </cell>
          <cell r="BT140">
            <v>40</v>
          </cell>
          <cell r="BU140">
            <v>55</v>
          </cell>
          <cell r="BV140">
            <v>34</v>
          </cell>
          <cell r="BW140">
            <v>43497</v>
          </cell>
          <cell r="BX140">
            <v>114</v>
          </cell>
          <cell r="BY140">
            <v>86</v>
          </cell>
          <cell r="BZ140">
            <v>6</v>
          </cell>
          <cell r="CC140">
            <v>67</v>
          </cell>
          <cell r="CD140">
            <v>12.9918789</v>
          </cell>
          <cell r="CE140">
            <v>15.75</v>
          </cell>
          <cell r="CF140">
            <v>1.33</v>
          </cell>
          <cell r="CG140">
            <v>136</v>
          </cell>
          <cell r="CH140">
            <v>16.3</v>
          </cell>
          <cell r="CI140">
            <v>116</v>
          </cell>
          <cell r="CJ140">
            <v>0</v>
          </cell>
          <cell r="CK140">
            <v>116</v>
          </cell>
          <cell r="CM140">
            <v>103.0081211</v>
          </cell>
          <cell r="CN140">
            <v>-15.75</v>
          </cell>
          <cell r="CO140">
            <v>114.67</v>
          </cell>
          <cell r="CP140">
            <v>-16.3</v>
          </cell>
          <cell r="CQ140">
            <v>11</v>
          </cell>
          <cell r="CR140">
            <v>5.3000000000000007</v>
          </cell>
          <cell r="CS140">
            <v>407.94715227833603</v>
          </cell>
          <cell r="CT140">
            <v>1254.6299211579012</v>
          </cell>
          <cell r="CU140">
            <v>0.41028538059208858</v>
          </cell>
          <cell r="CW140">
            <v>59</v>
          </cell>
        </row>
        <row r="141">
          <cell r="A141" t="str">
            <v>1044-2</v>
          </cell>
          <cell r="B141">
            <v>3</v>
          </cell>
          <cell r="C141" t="str">
            <v>Куст скважины - 1044</v>
          </cell>
          <cell r="D141">
            <v>41015</v>
          </cell>
          <cell r="E141" t="str">
            <v>Гор.</v>
          </cell>
          <cell r="F141" t="str">
            <v>P1ar_Block III</v>
          </cell>
          <cell r="G141" t="str">
            <v>Действующий</v>
          </cell>
          <cell r="H141">
            <v>-4</v>
          </cell>
          <cell r="I141" t="str">
            <v xml:space="preserve"> </v>
          </cell>
          <cell r="J141" t="str">
            <v xml:space="preserve"> </v>
          </cell>
          <cell r="L141">
            <v>205.9826750215</v>
          </cell>
          <cell r="M141">
            <v>213.8</v>
          </cell>
          <cell r="N141">
            <v>0.98</v>
          </cell>
          <cell r="O141">
            <v>1.66</v>
          </cell>
          <cell r="P141">
            <v>0.98056234659877228</v>
          </cell>
          <cell r="Q141">
            <v>1.4490000000000001</v>
          </cell>
          <cell r="R141">
            <v>0.83599999999999997</v>
          </cell>
          <cell r="S141">
            <v>0.72</v>
          </cell>
          <cell r="T141">
            <v>37</v>
          </cell>
          <cell r="U141">
            <v>1.17</v>
          </cell>
          <cell r="V141">
            <v>139.69999999999999</v>
          </cell>
          <cell r="W141">
            <v>7.72</v>
          </cell>
          <cell r="X141">
            <v>1880</v>
          </cell>
          <cell r="Y141">
            <v>2400</v>
          </cell>
          <cell r="Z141">
            <v>2400</v>
          </cell>
          <cell r="AC141" t="str">
            <v>откр ствол</v>
          </cell>
          <cell r="AD141" t="str">
            <v xml:space="preserve">1880-2400 </v>
          </cell>
          <cell r="AF141">
            <v>1880</v>
          </cell>
          <cell r="AG141">
            <v>22.3</v>
          </cell>
          <cell r="AK141" t="str">
            <v>Газлифт</v>
          </cell>
          <cell r="AL141">
            <v>380</v>
          </cell>
          <cell r="AM141" t="str">
            <v>ГП</v>
          </cell>
          <cell r="AN141">
            <v>720</v>
          </cell>
          <cell r="AO141" t="str">
            <v>ГП</v>
          </cell>
          <cell r="AP141">
            <v>1080</v>
          </cell>
          <cell r="AQ141" t="str">
            <v>ГП</v>
          </cell>
          <cell r="AR141">
            <v>1380</v>
          </cell>
          <cell r="AS141" t="str">
            <v>ГК90/2</v>
          </cell>
          <cell r="AT141">
            <v>1640</v>
          </cell>
          <cell r="AU141" t="str">
            <v>ЦКсОК/4</v>
          </cell>
          <cell r="AV141">
            <v>0</v>
          </cell>
          <cell r="AW141">
            <v>0</v>
          </cell>
          <cell r="AX141">
            <v>1700</v>
          </cell>
          <cell r="BE141">
            <v>1900</v>
          </cell>
          <cell r="BM141">
            <v>73</v>
          </cell>
          <cell r="BN141">
            <v>5.5</v>
          </cell>
          <cell r="BO141">
            <v>18</v>
          </cell>
          <cell r="BP141" t="str">
            <v>Угловик</v>
          </cell>
          <cell r="BQ141" t="str">
            <v>Постоянный</v>
          </cell>
          <cell r="BR141">
            <v>24</v>
          </cell>
          <cell r="BS141">
            <v>0</v>
          </cell>
          <cell r="BT141">
            <v>35</v>
          </cell>
          <cell r="BU141">
            <v>61</v>
          </cell>
          <cell r="BV141">
            <v>34</v>
          </cell>
          <cell r="BW141">
            <v>43497</v>
          </cell>
          <cell r="BX141">
            <v>105</v>
          </cell>
          <cell r="BY141">
            <v>93</v>
          </cell>
          <cell r="BZ141">
            <v>6</v>
          </cell>
          <cell r="CC141">
            <v>58</v>
          </cell>
          <cell r="CD141">
            <v>10.585639327999999</v>
          </cell>
          <cell r="CE141">
            <v>12.68</v>
          </cell>
          <cell r="CF141">
            <v>0.14000000000000001</v>
          </cell>
          <cell r="CG141">
            <v>137</v>
          </cell>
          <cell r="CH141">
            <v>21</v>
          </cell>
          <cell r="CI141">
            <v>117</v>
          </cell>
          <cell r="CJ141">
            <v>0</v>
          </cell>
          <cell r="CK141">
            <v>117</v>
          </cell>
          <cell r="CM141">
            <v>106.414360672</v>
          </cell>
          <cell r="CN141">
            <v>-12.68</v>
          </cell>
          <cell r="CO141">
            <v>116.86</v>
          </cell>
          <cell r="CP141">
            <v>-21</v>
          </cell>
          <cell r="CQ141">
            <v>11.5</v>
          </cell>
          <cell r="CR141">
            <v>9.5</v>
          </cell>
          <cell r="CS141">
            <v>897.44225224749698</v>
          </cell>
          <cell r="CT141">
            <v>1983.8197154944671</v>
          </cell>
          <cell r="CU141">
            <v>0.33678855504651622</v>
          </cell>
          <cell r="CW141">
            <v>55</v>
          </cell>
        </row>
        <row r="142">
          <cell r="A142" t="str">
            <v>1044-1</v>
          </cell>
          <cell r="B142" t="str">
            <v/>
          </cell>
          <cell r="C142" t="str">
            <v>Куст скважины - 1044</v>
          </cell>
          <cell r="D142">
            <v>41082</v>
          </cell>
          <cell r="E142" t="str">
            <v>Гор.</v>
          </cell>
          <cell r="F142" t="str">
            <v>P1ar_Block III</v>
          </cell>
          <cell r="G142" t="str">
            <v>Действующий</v>
          </cell>
          <cell r="H142">
            <v>-4</v>
          </cell>
          <cell r="I142" t="str">
            <v xml:space="preserve"> </v>
          </cell>
          <cell r="J142" t="str">
            <v xml:space="preserve"> </v>
          </cell>
          <cell r="L142">
            <v>205.9826750215</v>
          </cell>
          <cell r="M142">
            <v>213.8</v>
          </cell>
          <cell r="N142">
            <v>0.98</v>
          </cell>
          <cell r="O142">
            <v>1.66</v>
          </cell>
          <cell r="P142">
            <v>0.98</v>
          </cell>
          <cell r="Q142">
            <v>1.4490000000000001</v>
          </cell>
          <cell r="R142">
            <v>0.83599999999999997</v>
          </cell>
          <cell r="S142">
            <v>0.72</v>
          </cell>
          <cell r="T142">
            <v>37</v>
          </cell>
          <cell r="U142">
            <v>1.17</v>
          </cell>
          <cell r="V142">
            <v>139.69999999999999</v>
          </cell>
          <cell r="W142">
            <v>7.72</v>
          </cell>
          <cell r="X142">
            <v>1880</v>
          </cell>
          <cell r="Y142">
            <v>2285</v>
          </cell>
          <cell r="Z142">
            <v>2285</v>
          </cell>
          <cell r="AC142" t="str">
            <v>откр ствол</v>
          </cell>
          <cell r="AD142" t="str">
            <v>1880-2285</v>
          </cell>
          <cell r="AF142">
            <v>1880</v>
          </cell>
          <cell r="AG142">
            <v>20.399999999999999</v>
          </cell>
          <cell r="AK142" t="str">
            <v>Газлифт</v>
          </cell>
          <cell r="AL142">
            <v>510</v>
          </cell>
          <cell r="AM142" t="str">
            <v>ГП</v>
          </cell>
          <cell r="AN142">
            <v>940</v>
          </cell>
          <cell r="AO142" t="str">
            <v>ГК80/2</v>
          </cell>
          <cell r="AP142">
            <v>1300</v>
          </cell>
          <cell r="AQ142" t="str">
            <v>ГК79/2</v>
          </cell>
          <cell r="AR142">
            <v>1540</v>
          </cell>
          <cell r="AS142" t="str">
            <v>ГК77/3</v>
          </cell>
          <cell r="AT142">
            <v>1730</v>
          </cell>
          <cell r="AU142" t="str">
            <v>ЦКсОК</v>
          </cell>
          <cell r="AV142">
            <v>0</v>
          </cell>
          <cell r="AW142">
            <v>0</v>
          </cell>
          <cell r="AX142">
            <v>1740</v>
          </cell>
          <cell r="BE142">
            <v>1930</v>
          </cell>
          <cell r="BM142">
            <v>73</v>
          </cell>
          <cell r="BN142">
            <v>5.5</v>
          </cell>
          <cell r="BO142">
            <v>18</v>
          </cell>
          <cell r="BP142" t="str">
            <v>Угловик</v>
          </cell>
          <cell r="BQ142" t="str">
            <v>Постоянный</v>
          </cell>
          <cell r="BR142">
            <v>24</v>
          </cell>
          <cell r="BS142">
            <v>0</v>
          </cell>
          <cell r="BT142">
            <v>39</v>
          </cell>
          <cell r="BU142">
            <v>54</v>
          </cell>
          <cell r="BV142">
            <v>38</v>
          </cell>
          <cell r="BW142">
            <v>43497</v>
          </cell>
          <cell r="BX142">
            <v>109</v>
          </cell>
          <cell r="BY142">
            <v>94</v>
          </cell>
          <cell r="BZ142">
            <v>6</v>
          </cell>
          <cell r="CC142">
            <v>62</v>
          </cell>
          <cell r="CD142">
            <v>9.1959999999999997</v>
          </cell>
          <cell r="CE142">
            <v>11</v>
          </cell>
          <cell r="CF142">
            <v>0</v>
          </cell>
          <cell r="CG142">
            <v>138</v>
          </cell>
          <cell r="CH142">
            <v>26.2</v>
          </cell>
          <cell r="CI142">
            <v>118</v>
          </cell>
          <cell r="CJ142">
            <v>0</v>
          </cell>
          <cell r="CK142">
            <v>118</v>
          </cell>
          <cell r="CM142">
            <v>108.804</v>
          </cell>
          <cell r="CN142">
            <v>-11</v>
          </cell>
          <cell r="CO142">
            <v>118</v>
          </cell>
          <cell r="CP142">
            <v>-26.2</v>
          </cell>
          <cell r="CQ142">
            <v>9.1199999999999992</v>
          </cell>
          <cell r="CR142">
            <v>17.079999999999998</v>
          </cell>
          <cell r="CS142">
            <v>1857.3292735972163</v>
          </cell>
          <cell r="CT142">
            <v>2849.0648107872989</v>
          </cell>
          <cell r="CU142">
            <v>0.2895280512999383</v>
          </cell>
          <cell r="CW142">
            <v>56</v>
          </cell>
        </row>
        <row r="143">
          <cell r="A143">
            <v>1045</v>
          </cell>
          <cell r="B143">
            <v>2</v>
          </cell>
          <cell r="C143" t="str">
            <v>Куст скважины - 1045</v>
          </cell>
          <cell r="D143">
            <v>38618</v>
          </cell>
          <cell r="E143" t="str">
            <v>Верт.</v>
          </cell>
          <cell r="F143" t="str">
            <v>P1ar_Block III</v>
          </cell>
          <cell r="G143" t="str">
            <v>Действующий</v>
          </cell>
          <cell r="H143">
            <v>-4</v>
          </cell>
          <cell r="I143" t="str">
            <v xml:space="preserve"> </v>
          </cell>
          <cell r="J143" t="str">
            <v xml:space="preserve"> </v>
          </cell>
          <cell r="L143">
            <v>205.9826750215</v>
          </cell>
          <cell r="M143">
            <v>213.8</v>
          </cell>
          <cell r="N143">
            <v>0.98</v>
          </cell>
          <cell r="O143">
            <v>1.66</v>
          </cell>
          <cell r="P143">
            <v>0.98120581919949812</v>
          </cell>
          <cell r="Q143">
            <v>1.4490000000000001</v>
          </cell>
          <cell r="R143">
            <v>0.83599999999999997</v>
          </cell>
          <cell r="S143">
            <v>0.72</v>
          </cell>
          <cell r="T143">
            <v>37</v>
          </cell>
          <cell r="U143">
            <v>1.17</v>
          </cell>
          <cell r="V143">
            <v>139.69999999999999</v>
          </cell>
          <cell r="W143">
            <v>7.72</v>
          </cell>
          <cell r="X143">
            <v>2047</v>
          </cell>
          <cell r="Y143">
            <v>2630</v>
          </cell>
          <cell r="Z143">
            <v>2630</v>
          </cell>
          <cell r="AC143" t="str">
            <v>закрытый</v>
          </cell>
          <cell r="AD143" t="str">
            <v>1920-2630</v>
          </cell>
          <cell r="AF143">
            <v>1846</v>
          </cell>
          <cell r="AG143">
            <v>0.36</v>
          </cell>
          <cell r="AH143" t="str">
            <v>1617-1920</v>
          </cell>
          <cell r="AI143">
            <v>102</v>
          </cell>
          <cell r="AJ143">
            <v>7.4</v>
          </cell>
          <cell r="AK143" t="str">
            <v>Фонтан</v>
          </cell>
          <cell r="AL143">
            <v>597</v>
          </cell>
          <cell r="AM143" t="str">
            <v>ГП</v>
          </cell>
          <cell r="AN143">
            <v>1197</v>
          </cell>
          <cell r="AO143" t="str">
            <v>извекли</v>
          </cell>
          <cell r="AP143">
            <v>1775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1887</v>
          </cell>
          <cell r="BE143">
            <v>1632</v>
          </cell>
          <cell r="BM143">
            <v>73</v>
          </cell>
          <cell r="BN143">
            <v>5.5</v>
          </cell>
          <cell r="BO143">
            <v>18</v>
          </cell>
          <cell r="BP143" t="str">
            <v>Угловик</v>
          </cell>
          <cell r="BQ143" t="str">
            <v>Постоянный</v>
          </cell>
          <cell r="BR143">
            <v>24</v>
          </cell>
          <cell r="BS143">
            <v>0</v>
          </cell>
          <cell r="BT143">
            <v>35</v>
          </cell>
          <cell r="BU143">
            <v>39</v>
          </cell>
          <cell r="BV143">
            <v>34</v>
          </cell>
          <cell r="BW143">
            <v>43497</v>
          </cell>
          <cell r="BX143">
            <v>149</v>
          </cell>
          <cell r="CC143">
            <v>56</v>
          </cell>
          <cell r="CD143">
            <v>24.671363200000002</v>
          </cell>
          <cell r="CE143">
            <v>29.6</v>
          </cell>
          <cell r="CF143">
            <v>0.3</v>
          </cell>
          <cell r="CG143">
            <v>139</v>
          </cell>
          <cell r="CH143">
            <v>54</v>
          </cell>
          <cell r="CI143">
            <v>119</v>
          </cell>
          <cell r="CJ143">
            <v>0</v>
          </cell>
          <cell r="CK143">
            <v>119</v>
          </cell>
          <cell r="CM143">
            <v>94.328636799999998</v>
          </cell>
          <cell r="CN143">
            <v>-29.6</v>
          </cell>
          <cell r="CO143">
            <v>118.7</v>
          </cell>
          <cell r="CP143">
            <v>-54</v>
          </cell>
          <cell r="CR143">
            <v>54</v>
          </cell>
          <cell r="CS143">
            <v>2188.7724469152963</v>
          </cell>
          <cell r="CT143">
            <v>2188.7724469152963</v>
          </cell>
          <cell r="CU143">
            <v>0.44046739238989319</v>
          </cell>
          <cell r="CW143">
            <v>55</v>
          </cell>
        </row>
        <row r="144">
          <cell r="A144" t="str">
            <v>1045-1</v>
          </cell>
          <cell r="B144" t="str">
            <v/>
          </cell>
          <cell r="C144" t="str">
            <v>Куст скважины - 1045</v>
          </cell>
          <cell r="D144">
            <v>38666</v>
          </cell>
          <cell r="E144" t="str">
            <v>Гор.</v>
          </cell>
          <cell r="F144" t="str">
            <v>P1ar_Block III</v>
          </cell>
          <cell r="G144" t="str">
            <v>Действующий</v>
          </cell>
          <cell r="H144">
            <v>-4</v>
          </cell>
          <cell r="I144" t="str">
            <v xml:space="preserve"> </v>
          </cell>
          <cell r="J144" t="str">
            <v xml:space="preserve"> </v>
          </cell>
          <cell r="L144">
            <v>205.9826750215</v>
          </cell>
          <cell r="M144">
            <v>213.8</v>
          </cell>
          <cell r="N144">
            <v>0.98</v>
          </cell>
          <cell r="O144">
            <v>1.66</v>
          </cell>
          <cell r="P144">
            <v>0.98080354989630048</v>
          </cell>
          <cell r="Q144">
            <v>1.4490000000000001</v>
          </cell>
          <cell r="R144">
            <v>0.83599999999999997</v>
          </cell>
          <cell r="S144">
            <v>0.72</v>
          </cell>
          <cell r="T144">
            <v>37</v>
          </cell>
          <cell r="U144">
            <v>1.17</v>
          </cell>
          <cell r="V144">
            <v>139.69999999999999</v>
          </cell>
          <cell r="W144">
            <v>7.72</v>
          </cell>
          <cell r="X144">
            <v>1898.5</v>
          </cell>
          <cell r="Y144">
            <v>2426</v>
          </cell>
          <cell r="Z144">
            <v>2426</v>
          </cell>
          <cell r="AC144" t="str">
            <v>откр ствол</v>
          </cell>
          <cell r="AD144" t="str">
            <v xml:space="preserve">1899-2426 </v>
          </cell>
          <cell r="AF144">
            <v>1899</v>
          </cell>
          <cell r="AG144">
            <v>49.94</v>
          </cell>
          <cell r="AK144" t="str">
            <v>Фонтан</v>
          </cell>
          <cell r="AL144">
            <v>600</v>
          </cell>
          <cell r="AM144">
            <v>0</v>
          </cell>
          <cell r="AN144">
            <v>1200</v>
          </cell>
          <cell r="AO144">
            <v>0</v>
          </cell>
          <cell r="AP144">
            <v>1720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1730</v>
          </cell>
          <cell r="BE144">
            <v>1930</v>
          </cell>
          <cell r="BM144">
            <v>73</v>
          </cell>
          <cell r="BN144">
            <v>5.5</v>
          </cell>
          <cell r="BO144">
            <v>18</v>
          </cell>
          <cell r="BP144" t="str">
            <v>Угловик</v>
          </cell>
          <cell r="BQ144" t="str">
            <v>Постоянный</v>
          </cell>
          <cell r="BR144">
            <v>24</v>
          </cell>
          <cell r="BS144">
            <v>0</v>
          </cell>
          <cell r="BT144">
            <v>36</v>
          </cell>
          <cell r="BU144">
            <v>48</v>
          </cell>
          <cell r="BV144">
            <v>35</v>
          </cell>
          <cell r="BW144">
            <v>43497</v>
          </cell>
          <cell r="BX144">
            <v>114</v>
          </cell>
          <cell r="CC144">
            <v>64</v>
          </cell>
          <cell r="CD144">
            <v>16.853425599999998</v>
          </cell>
          <cell r="CE144">
            <v>20.2</v>
          </cell>
          <cell r="CF144">
            <v>0.2</v>
          </cell>
          <cell r="CG144">
            <v>140</v>
          </cell>
          <cell r="CH144">
            <v>29</v>
          </cell>
          <cell r="CI144">
            <v>120</v>
          </cell>
          <cell r="CJ144">
            <v>0</v>
          </cell>
          <cell r="CK144">
            <v>120</v>
          </cell>
          <cell r="CM144">
            <v>103.14657440000001</v>
          </cell>
          <cell r="CN144">
            <v>-20.2</v>
          </cell>
          <cell r="CO144">
            <v>119.8</v>
          </cell>
          <cell r="CP144">
            <v>-29</v>
          </cell>
          <cell r="CR144">
            <v>29</v>
          </cell>
          <cell r="CS144">
            <v>1720.7184277124054</v>
          </cell>
          <cell r="CT144">
            <v>1720.7184277124054</v>
          </cell>
          <cell r="CU144">
            <v>0.50182082324455213</v>
          </cell>
          <cell r="CW144">
            <v>55</v>
          </cell>
        </row>
        <row r="145">
          <cell r="A145">
            <v>1046</v>
          </cell>
          <cell r="B145">
            <v>2</v>
          </cell>
          <cell r="C145" t="str">
            <v>Куст скважины - 1046</v>
          </cell>
          <cell r="D145">
            <v>40363</v>
          </cell>
          <cell r="E145" t="str">
            <v>Гор.</v>
          </cell>
          <cell r="F145" t="str">
            <v>P1ar_Block III</v>
          </cell>
          <cell r="G145" t="str">
            <v>Действующий</v>
          </cell>
          <cell r="H145">
            <v>-4</v>
          </cell>
          <cell r="I145" t="str">
            <v xml:space="preserve"> </v>
          </cell>
          <cell r="J145" t="str">
            <v xml:space="preserve"> </v>
          </cell>
          <cell r="L145">
            <v>205.9826750215</v>
          </cell>
          <cell r="M145">
            <v>213.8</v>
          </cell>
          <cell r="N145">
            <v>0.98</v>
          </cell>
          <cell r="O145">
            <v>1.66</v>
          </cell>
          <cell r="P145">
            <v>1.2610070693290338</v>
          </cell>
          <cell r="Q145">
            <v>1.4490000000000001</v>
          </cell>
          <cell r="R145">
            <v>0.83599999999999997</v>
          </cell>
          <cell r="S145">
            <v>0.72</v>
          </cell>
          <cell r="T145">
            <v>37</v>
          </cell>
          <cell r="U145">
            <v>1.17</v>
          </cell>
          <cell r="V145">
            <v>139.69999999999999</v>
          </cell>
          <cell r="W145">
            <v>7.72</v>
          </cell>
          <cell r="X145">
            <v>1945</v>
          </cell>
          <cell r="Y145">
            <v>2400</v>
          </cell>
          <cell r="Z145">
            <v>2400</v>
          </cell>
          <cell r="AC145" t="str">
            <v>откр ствол</v>
          </cell>
          <cell r="AD145" t="str">
            <v>1945-2400</v>
          </cell>
          <cell r="AF145">
            <v>1945</v>
          </cell>
          <cell r="AG145">
            <v>89.3</v>
          </cell>
          <cell r="AK145" t="str">
            <v>Фонтан</v>
          </cell>
          <cell r="AL145">
            <v>600</v>
          </cell>
          <cell r="AM145" t="str">
            <v xml:space="preserve"> ГК88/3 </v>
          </cell>
          <cell r="AN145">
            <v>1200</v>
          </cell>
          <cell r="AO145" t="str">
            <v>ГК90/3</v>
          </cell>
          <cell r="AP145">
            <v>1695</v>
          </cell>
          <cell r="AQ145" t="str">
            <v>ЦКсОК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1705</v>
          </cell>
          <cell r="BE145">
            <v>1722</v>
          </cell>
          <cell r="BM145">
            <v>73</v>
          </cell>
          <cell r="BN145">
            <v>5.5</v>
          </cell>
          <cell r="BO145">
            <v>18</v>
          </cell>
          <cell r="BP145" t="str">
            <v>Угловик</v>
          </cell>
          <cell r="BQ145" t="str">
            <v>Постоянный</v>
          </cell>
          <cell r="BR145">
            <v>24</v>
          </cell>
          <cell r="BS145">
            <v>0</v>
          </cell>
          <cell r="BT145">
            <v>34</v>
          </cell>
          <cell r="BU145">
            <v>53</v>
          </cell>
          <cell r="BV145">
            <v>33</v>
          </cell>
          <cell r="BW145">
            <v>43497</v>
          </cell>
          <cell r="BX145">
            <v>151</v>
          </cell>
          <cell r="CC145">
            <v>88</v>
          </cell>
          <cell r="CD145">
            <v>13.609411199999998</v>
          </cell>
          <cell r="CE145">
            <v>35.700000000000003</v>
          </cell>
          <cell r="CF145">
            <v>54.4</v>
          </cell>
          <cell r="CG145">
            <v>141</v>
          </cell>
          <cell r="CH145">
            <v>18.8</v>
          </cell>
          <cell r="CI145">
            <v>121</v>
          </cell>
          <cell r="CJ145">
            <v>0</v>
          </cell>
          <cell r="CK145">
            <v>121</v>
          </cell>
          <cell r="CM145">
            <v>107.3905888</v>
          </cell>
          <cell r="CN145">
            <v>-35.700000000000003</v>
          </cell>
          <cell r="CO145">
            <v>66.599999999999994</v>
          </cell>
          <cell r="CP145">
            <v>-18.8</v>
          </cell>
          <cell r="CR145">
            <v>18.8</v>
          </cell>
          <cell r="CS145">
            <v>1381.3970144424766</v>
          </cell>
          <cell r="CT145">
            <v>1381.3970144424766</v>
          </cell>
          <cell r="CU145">
            <v>0.69566395663956648</v>
          </cell>
          <cell r="CW145">
            <v>69</v>
          </cell>
        </row>
        <row r="146">
          <cell r="A146" t="str">
            <v>1046-2</v>
          </cell>
          <cell r="B146" t="str">
            <v/>
          </cell>
          <cell r="C146" t="str">
            <v>К - 1</v>
          </cell>
          <cell r="D146">
            <v>41440</v>
          </cell>
          <cell r="E146" t="str">
            <v>Гор.</v>
          </cell>
          <cell r="F146" t="str">
            <v>P1ar_Block III</v>
          </cell>
          <cell r="G146" t="str">
            <v>Действующий</v>
          </cell>
          <cell r="H146">
            <v>-4</v>
          </cell>
          <cell r="I146">
            <v>41986</v>
          </cell>
          <cell r="J146" t="str">
            <v>Slb</v>
          </cell>
          <cell r="K146" t="str">
            <v>КГРП: HCl 15%-96м3, 
WF-40м3, KCl 2%-29,3м3</v>
          </cell>
          <cell r="L146">
            <v>205.9826750215</v>
          </cell>
          <cell r="M146">
            <v>213.8</v>
          </cell>
          <cell r="N146">
            <v>0.98</v>
          </cell>
          <cell r="O146">
            <v>1.66</v>
          </cell>
          <cell r="P146">
            <v>0.99504069953783336</v>
          </cell>
          <cell r="Q146">
            <v>1.4490000000000001</v>
          </cell>
          <cell r="R146">
            <v>0.83599999999999997</v>
          </cell>
          <cell r="S146">
            <v>0.72</v>
          </cell>
          <cell r="T146">
            <v>37</v>
          </cell>
          <cell r="U146">
            <v>1.17</v>
          </cell>
          <cell r="V146">
            <v>177.8</v>
          </cell>
          <cell r="W146">
            <v>9.19</v>
          </cell>
          <cell r="X146">
            <v>2214</v>
          </cell>
          <cell r="Y146">
            <v>2780</v>
          </cell>
          <cell r="Z146">
            <v>2780</v>
          </cell>
          <cell r="AC146" t="str">
            <v>откр ствол</v>
          </cell>
          <cell r="AD146" t="str">
            <v>2214-2780</v>
          </cell>
          <cell r="AE146">
            <v>50</v>
          </cell>
          <cell r="AF146">
            <v>2032</v>
          </cell>
          <cell r="AG146">
            <v>179.7</v>
          </cell>
          <cell r="AK146" t="str">
            <v>Газлифт</v>
          </cell>
          <cell r="AL146">
            <v>500</v>
          </cell>
          <cell r="AM146" t="str">
            <v>ГП</v>
          </cell>
          <cell r="AN146">
            <v>900</v>
          </cell>
          <cell r="AO146" t="str">
            <v>ГП</v>
          </cell>
          <cell r="AP146">
            <v>1220</v>
          </cell>
          <cell r="AQ146" t="str">
            <v>ГП</v>
          </cell>
          <cell r="AR146">
            <v>1480</v>
          </cell>
          <cell r="AS146" t="str">
            <v>ГК85/1,5</v>
          </cell>
          <cell r="AT146">
            <v>1710</v>
          </cell>
          <cell r="AU146" t="str">
            <v>ЦКсОК</v>
          </cell>
          <cell r="AV146">
            <v>0</v>
          </cell>
          <cell r="AW146">
            <v>0</v>
          </cell>
          <cell r="AX146">
            <v>1720</v>
          </cell>
          <cell r="BE146">
            <v>2249</v>
          </cell>
          <cell r="BF146" t="str">
            <v>Есть</v>
          </cell>
          <cell r="BH146">
            <v>89</v>
          </cell>
          <cell r="BI146">
            <v>64</v>
          </cell>
          <cell r="BJ146">
            <v>12</v>
          </cell>
          <cell r="BM146">
            <v>73</v>
          </cell>
          <cell r="BN146">
            <v>5.5</v>
          </cell>
          <cell r="BO146">
            <v>18</v>
          </cell>
          <cell r="BP146" t="str">
            <v>Угловик</v>
          </cell>
          <cell r="BQ146" t="str">
            <v>Постоянный</v>
          </cell>
          <cell r="BR146">
            <v>24</v>
          </cell>
          <cell r="BS146">
            <v>0</v>
          </cell>
          <cell r="BT146">
            <v>33</v>
          </cell>
          <cell r="BU146">
            <v>66</v>
          </cell>
          <cell r="BV146">
            <v>32</v>
          </cell>
          <cell r="BW146">
            <v>43497</v>
          </cell>
          <cell r="BX146">
            <v>122</v>
          </cell>
          <cell r="BY146">
            <v>89</v>
          </cell>
          <cell r="BZ146">
            <v>6</v>
          </cell>
          <cell r="CC146">
            <v>93</v>
          </cell>
          <cell r="CD146">
            <v>11.594183039999999</v>
          </cell>
          <cell r="CE146">
            <v>14.4</v>
          </cell>
          <cell r="CF146">
            <v>3.69</v>
          </cell>
          <cell r="CG146">
            <v>0</v>
          </cell>
          <cell r="CH146">
            <v>24</v>
          </cell>
          <cell r="CI146">
            <v>122</v>
          </cell>
          <cell r="CJ146">
            <v>0</v>
          </cell>
          <cell r="CK146">
            <v>122</v>
          </cell>
          <cell r="CM146">
            <v>110.40581696</v>
          </cell>
          <cell r="CN146">
            <v>-14.4</v>
          </cell>
          <cell r="CO146">
            <v>118.31</v>
          </cell>
          <cell r="CP146">
            <v>-24</v>
          </cell>
          <cell r="CQ146">
            <v>11</v>
          </cell>
          <cell r="CR146">
            <v>13</v>
          </cell>
          <cell r="CS146">
            <v>1121.2519204802895</v>
          </cell>
          <cell r="CT146">
            <v>2070.0035455020729</v>
          </cell>
          <cell r="CU146">
            <v>0.55520752861858269</v>
          </cell>
          <cell r="CW146">
            <v>60</v>
          </cell>
        </row>
        <row r="147">
          <cell r="A147" t="str">
            <v>1046-1</v>
          </cell>
          <cell r="B147" t="str">
            <v/>
          </cell>
          <cell r="C147" t="str">
            <v>Куст скважины - 1046</v>
          </cell>
          <cell r="D147">
            <v>40429</v>
          </cell>
          <cell r="E147" t="str">
            <v>Гор.</v>
          </cell>
          <cell r="F147" t="str">
            <v>P1ar_Block III</v>
          </cell>
          <cell r="G147" t="str">
            <v>Действующий</v>
          </cell>
          <cell r="H147">
            <v>-4</v>
          </cell>
          <cell r="I147" t="str">
            <v xml:space="preserve"> </v>
          </cell>
          <cell r="J147" t="str">
            <v xml:space="preserve"> </v>
          </cell>
          <cell r="L147">
            <v>205.9826750215</v>
          </cell>
          <cell r="M147">
            <v>213.8</v>
          </cell>
          <cell r="N147">
            <v>0.98</v>
          </cell>
          <cell r="O147">
            <v>1.66</v>
          </cell>
          <cell r="P147">
            <v>0.98016060462919219</v>
          </cell>
          <cell r="Q147">
            <v>1.4490000000000001</v>
          </cell>
          <cell r="R147">
            <v>0.83599999999999997</v>
          </cell>
          <cell r="S147">
            <v>0.72</v>
          </cell>
          <cell r="T147">
            <v>37</v>
          </cell>
          <cell r="U147">
            <v>1.17</v>
          </cell>
          <cell r="V147">
            <v>139.69999999999999</v>
          </cell>
          <cell r="W147">
            <v>7.72</v>
          </cell>
          <cell r="X147">
            <v>1944</v>
          </cell>
          <cell r="Y147">
            <v>2500</v>
          </cell>
          <cell r="Z147">
            <v>2500</v>
          </cell>
          <cell r="AC147" t="str">
            <v>откр ствол</v>
          </cell>
          <cell r="AD147" t="str">
            <v>1944-2500</v>
          </cell>
          <cell r="AF147">
            <v>1944</v>
          </cell>
          <cell r="AG147">
            <v>86.14</v>
          </cell>
          <cell r="AK147" t="str">
            <v>Фонтан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BE147">
            <v>2034</v>
          </cell>
          <cell r="BM147">
            <v>73</v>
          </cell>
          <cell r="BN147">
            <v>5.5</v>
          </cell>
          <cell r="BO147">
            <v>18</v>
          </cell>
          <cell r="BP147" t="str">
            <v>Угловик</v>
          </cell>
          <cell r="BQ147" t="str">
            <v>Постоянный</v>
          </cell>
          <cell r="BR147">
            <v>24</v>
          </cell>
          <cell r="BS147">
            <v>0</v>
          </cell>
          <cell r="BT147">
            <v>49</v>
          </cell>
          <cell r="BU147">
            <v>11</v>
          </cell>
          <cell r="BV147">
            <v>48</v>
          </cell>
          <cell r="BW147">
            <v>43497</v>
          </cell>
          <cell r="BX147">
            <v>127</v>
          </cell>
          <cell r="CC147">
            <v>74</v>
          </cell>
          <cell r="CD147">
            <v>15.8776464</v>
          </cell>
          <cell r="CE147">
            <v>19</v>
          </cell>
          <cell r="CF147">
            <v>0.04</v>
          </cell>
          <cell r="CG147">
            <v>143</v>
          </cell>
          <cell r="CH147">
            <v>107.7</v>
          </cell>
          <cell r="CI147">
            <v>123</v>
          </cell>
          <cell r="CJ147">
            <v>0</v>
          </cell>
          <cell r="CK147">
            <v>123</v>
          </cell>
          <cell r="CM147">
            <v>107.1223536</v>
          </cell>
          <cell r="CN147">
            <v>-19</v>
          </cell>
          <cell r="CO147">
            <v>122.96</v>
          </cell>
          <cell r="CP147">
            <v>-107.7</v>
          </cell>
          <cell r="CR147">
            <v>107.7</v>
          </cell>
          <cell r="CS147">
            <v>6783.1212061757469</v>
          </cell>
          <cell r="CT147">
            <v>6783.1212061757469</v>
          </cell>
          <cell r="CU147">
            <v>0.44012321909896029</v>
          </cell>
          <cell r="CW147">
            <v>70</v>
          </cell>
        </row>
        <row r="148">
          <cell r="A148">
            <v>1049</v>
          </cell>
          <cell r="B148">
            <v>4</v>
          </cell>
          <cell r="C148" t="str">
            <v>Куст скважины - 1049</v>
          </cell>
          <cell r="D148">
            <v>38134</v>
          </cell>
          <cell r="E148" t="str">
            <v>Верт.</v>
          </cell>
          <cell r="F148" t="str">
            <v>P1ar_Block III</v>
          </cell>
          <cell r="G148" t="str">
            <v>Действующий</v>
          </cell>
          <cell r="H148">
            <v>-4</v>
          </cell>
          <cell r="I148" t="str">
            <v xml:space="preserve"> </v>
          </cell>
          <cell r="J148" t="str">
            <v xml:space="preserve"> </v>
          </cell>
          <cell r="L148">
            <v>205.9826750215</v>
          </cell>
          <cell r="M148">
            <v>213.8</v>
          </cell>
          <cell r="N148">
            <v>0.98</v>
          </cell>
          <cell r="O148">
            <v>1.66</v>
          </cell>
          <cell r="P148">
            <v>0.996740435752273</v>
          </cell>
          <cell r="Q148">
            <v>1.4490000000000001</v>
          </cell>
          <cell r="R148">
            <v>0.83599999999999997</v>
          </cell>
          <cell r="S148">
            <v>0.72</v>
          </cell>
          <cell r="T148">
            <v>37</v>
          </cell>
          <cell r="U148">
            <v>1.17</v>
          </cell>
          <cell r="V148">
            <v>139.69999999999999</v>
          </cell>
          <cell r="W148">
            <v>7.72</v>
          </cell>
          <cell r="X148">
            <v>1990</v>
          </cell>
          <cell r="Y148">
            <v>2520</v>
          </cell>
          <cell r="Z148">
            <v>2520</v>
          </cell>
          <cell r="AC148" t="str">
            <v>откр ствол</v>
          </cell>
          <cell r="AD148" t="str">
            <v>1990-2520</v>
          </cell>
          <cell r="AF148">
            <v>1887</v>
          </cell>
          <cell r="AG148">
            <v>6.3</v>
          </cell>
          <cell r="AK148" t="str">
            <v>Фонтан</v>
          </cell>
          <cell r="AL148">
            <v>480</v>
          </cell>
          <cell r="AM148" t="str">
            <v>ГП</v>
          </cell>
          <cell r="AN148">
            <v>1200</v>
          </cell>
          <cell r="AO148" t="str">
            <v>ГК98(2)</v>
          </cell>
          <cell r="AP148">
            <v>1480</v>
          </cell>
          <cell r="AQ148" t="str">
            <v>ЦКсОК(4)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1530</v>
          </cell>
          <cell r="BE148">
            <v>1565</v>
          </cell>
          <cell r="BM148">
            <v>73</v>
          </cell>
          <cell r="BN148">
            <v>5.5</v>
          </cell>
          <cell r="BO148">
            <v>18</v>
          </cell>
          <cell r="BP148" t="str">
            <v>Угловик</v>
          </cell>
          <cell r="BQ148" t="str">
            <v>Постоянный</v>
          </cell>
          <cell r="BR148">
            <v>24</v>
          </cell>
          <cell r="BS148">
            <v>0</v>
          </cell>
          <cell r="BT148">
            <v>32</v>
          </cell>
          <cell r="BU148">
            <v>32</v>
          </cell>
          <cell r="BV148">
            <v>31</v>
          </cell>
          <cell r="BW148">
            <v>43497</v>
          </cell>
          <cell r="BX148">
            <v>132</v>
          </cell>
          <cell r="CC148">
            <v>45</v>
          </cell>
          <cell r="CD148">
            <v>1.6836203999999999</v>
          </cell>
          <cell r="CE148">
            <v>2.1</v>
          </cell>
          <cell r="CF148">
            <v>4.0999999999999996</v>
          </cell>
          <cell r="CG148">
            <v>144</v>
          </cell>
          <cell r="CH148">
            <v>17.600000000000001</v>
          </cell>
          <cell r="CI148">
            <v>124</v>
          </cell>
          <cell r="CJ148">
            <v>0</v>
          </cell>
          <cell r="CK148">
            <v>124</v>
          </cell>
          <cell r="CM148">
            <v>122.3163796</v>
          </cell>
          <cell r="CN148">
            <v>-2.1</v>
          </cell>
          <cell r="CO148">
            <v>119.9</v>
          </cell>
          <cell r="CP148">
            <v>-17.600000000000001</v>
          </cell>
          <cell r="CR148">
            <v>17.600000000000001</v>
          </cell>
          <cell r="CS148">
            <v>10453.662832785823</v>
          </cell>
          <cell r="CT148">
            <v>10453.662832785823</v>
          </cell>
          <cell r="CU148">
            <v>3.413793103448276E-2</v>
          </cell>
          <cell r="CW148">
            <v>45</v>
          </cell>
        </row>
        <row r="149">
          <cell r="A149" t="str">
            <v>1049-2</v>
          </cell>
          <cell r="B149" t="str">
            <v/>
          </cell>
          <cell r="C149" t="str">
            <v>Куст скважины - 1049</v>
          </cell>
          <cell r="D149">
            <v>38352</v>
          </cell>
          <cell r="E149" t="str">
            <v>Гор.</v>
          </cell>
          <cell r="F149" t="str">
            <v>P1ar_Block III</v>
          </cell>
          <cell r="G149" t="str">
            <v>Действующий</v>
          </cell>
          <cell r="H149">
            <v>-4</v>
          </cell>
          <cell r="I149" t="str">
            <v xml:space="preserve"> </v>
          </cell>
          <cell r="J149" t="str">
            <v xml:space="preserve"> </v>
          </cell>
          <cell r="L149">
            <v>205.9826750215</v>
          </cell>
          <cell r="M149">
            <v>213.8</v>
          </cell>
          <cell r="N149">
            <v>0.98</v>
          </cell>
          <cell r="O149">
            <v>1.66</v>
          </cell>
          <cell r="P149">
            <v>1.0017488115470825</v>
          </cell>
          <cell r="Q149">
            <v>1.4490000000000001</v>
          </cell>
          <cell r="R149">
            <v>0.83599999999999997</v>
          </cell>
          <cell r="S149">
            <v>0.72</v>
          </cell>
          <cell r="T149">
            <v>37</v>
          </cell>
          <cell r="U149">
            <v>1.17</v>
          </cell>
          <cell r="V149">
            <v>139.69999999999999</v>
          </cell>
          <cell r="W149">
            <v>7.72</v>
          </cell>
          <cell r="X149">
            <v>1932</v>
          </cell>
          <cell r="Y149">
            <v>2303</v>
          </cell>
          <cell r="Z149">
            <v>2303</v>
          </cell>
          <cell r="AC149" t="str">
            <v>откр ствол</v>
          </cell>
          <cell r="AD149" t="str">
            <v xml:space="preserve">1932-2303 </v>
          </cell>
          <cell r="AF149">
            <v>1932</v>
          </cell>
          <cell r="AG149">
            <v>56.3</v>
          </cell>
          <cell r="AK149" t="str">
            <v>Фонтан</v>
          </cell>
          <cell r="AL149">
            <v>599</v>
          </cell>
          <cell r="AM149" t="str">
            <v>ГП</v>
          </cell>
          <cell r="AN149">
            <v>1199</v>
          </cell>
          <cell r="AO149" t="str">
            <v>ГП</v>
          </cell>
          <cell r="AP149">
            <v>1771</v>
          </cell>
          <cell r="AQ149" t="str">
            <v>ЦКсОК (3)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1782</v>
          </cell>
          <cell r="BE149">
            <v>2207</v>
          </cell>
          <cell r="BM149">
            <v>73</v>
          </cell>
          <cell r="BN149">
            <v>5.5</v>
          </cell>
          <cell r="BO149">
            <v>18</v>
          </cell>
          <cell r="BP149" t="str">
            <v>Угловик</v>
          </cell>
          <cell r="BQ149" t="str">
            <v>Постоянный</v>
          </cell>
          <cell r="BR149">
            <v>24</v>
          </cell>
          <cell r="BS149">
            <v>0</v>
          </cell>
          <cell r="BT149">
            <v>33</v>
          </cell>
          <cell r="BU149">
            <v>53</v>
          </cell>
          <cell r="BV149">
            <v>31</v>
          </cell>
          <cell r="BW149">
            <v>43497</v>
          </cell>
          <cell r="BX149">
            <v>117</v>
          </cell>
          <cell r="CC149">
            <v>58</v>
          </cell>
          <cell r="CD149">
            <v>1.6625531999999998</v>
          </cell>
          <cell r="CE149">
            <v>2.1</v>
          </cell>
          <cell r="CF149">
            <v>5.3</v>
          </cell>
          <cell r="CG149">
            <v>145</v>
          </cell>
          <cell r="CH149">
            <v>18.600000000000001</v>
          </cell>
          <cell r="CI149">
            <v>125</v>
          </cell>
          <cell r="CJ149">
            <v>0</v>
          </cell>
          <cell r="CK149">
            <v>125</v>
          </cell>
          <cell r="CM149">
            <v>123.3374468</v>
          </cell>
          <cell r="CN149">
            <v>-2.1</v>
          </cell>
          <cell r="CO149">
            <v>119.7</v>
          </cell>
          <cell r="CP149">
            <v>-18.600000000000001</v>
          </cell>
          <cell r="CR149">
            <v>18.600000000000001</v>
          </cell>
          <cell r="CS149">
            <v>11187.611921230551</v>
          </cell>
          <cell r="CT149">
            <v>11187.611921230551</v>
          </cell>
          <cell r="CU149">
            <v>4.5874738086841067E-2</v>
          </cell>
          <cell r="CW149">
            <v>55</v>
          </cell>
        </row>
        <row r="150">
          <cell r="A150">
            <v>1050</v>
          </cell>
          <cell r="B150">
            <v>1</v>
          </cell>
          <cell r="C150" t="str">
            <v>Куст скважины - 1050</v>
          </cell>
          <cell r="D150">
            <v>40005</v>
          </cell>
          <cell r="E150" t="str">
            <v>Верт.</v>
          </cell>
          <cell r="F150" t="str">
            <v>P1ar_Block III</v>
          </cell>
          <cell r="G150" t="str">
            <v>Действующий</v>
          </cell>
          <cell r="H150">
            <v>-4</v>
          </cell>
          <cell r="I150">
            <v>42233</v>
          </cell>
          <cell r="J150" t="str">
            <v>МеКаМиНефть</v>
          </cell>
          <cell r="K150" t="str">
            <v>64м3 HCl 15%+МО-25</v>
          </cell>
          <cell r="L150">
            <v>205.9826750215</v>
          </cell>
          <cell r="M150">
            <v>213.8</v>
          </cell>
          <cell r="N150">
            <v>0.98</v>
          </cell>
          <cell r="O150">
            <v>1.66</v>
          </cell>
          <cell r="P150">
            <v>1.0938088322306492</v>
          </cell>
          <cell r="Q150">
            <v>1.4490000000000001</v>
          </cell>
          <cell r="R150">
            <v>0.83599999999999997</v>
          </cell>
          <cell r="S150">
            <v>0.72</v>
          </cell>
          <cell r="T150">
            <v>37</v>
          </cell>
          <cell r="U150">
            <v>1.17</v>
          </cell>
          <cell r="V150">
            <v>139.69999999999999</v>
          </cell>
          <cell r="W150">
            <v>7.72</v>
          </cell>
          <cell r="X150">
            <v>2049</v>
          </cell>
          <cell r="Y150">
            <v>2054</v>
          </cell>
          <cell r="Z150">
            <v>2054</v>
          </cell>
          <cell r="AC150" t="str">
            <v>закрытый</v>
          </cell>
          <cell r="AD150" t="str">
            <v>1908-1914,4; 1920-1924; 1928-1930; 1933-1939</v>
          </cell>
          <cell r="AF150">
            <v>1908</v>
          </cell>
          <cell r="AG150">
            <v>2.7</v>
          </cell>
          <cell r="AK150" t="str">
            <v>Газлифт</v>
          </cell>
          <cell r="AL150">
            <v>550</v>
          </cell>
          <cell r="AM150" t="str">
            <v>ГК79/3</v>
          </cell>
          <cell r="AN150">
            <v>970</v>
          </cell>
          <cell r="AO150" t="str">
            <v>ГК81/3</v>
          </cell>
          <cell r="AP150">
            <v>1300</v>
          </cell>
          <cell r="AQ150" t="str">
            <v>ГК77/4</v>
          </cell>
          <cell r="AR150">
            <v>1560</v>
          </cell>
          <cell r="AS150" t="str">
            <v>ГК76/4</v>
          </cell>
          <cell r="AT150">
            <v>1770</v>
          </cell>
          <cell r="AU150" t="str">
            <v>ЦКсОК</v>
          </cell>
          <cell r="AV150">
            <v>0</v>
          </cell>
          <cell r="AW150">
            <v>0</v>
          </cell>
          <cell r="AX150">
            <v>1780</v>
          </cell>
          <cell r="BE150">
            <v>1870</v>
          </cell>
          <cell r="BM150">
            <v>73</v>
          </cell>
          <cell r="BN150">
            <v>5.5</v>
          </cell>
          <cell r="BO150">
            <v>18</v>
          </cell>
          <cell r="BP150" t="str">
            <v>Угловик</v>
          </cell>
          <cell r="BQ150" t="str">
            <v>Постоянный</v>
          </cell>
          <cell r="BR150">
            <v>24</v>
          </cell>
          <cell r="BS150">
            <v>0</v>
          </cell>
          <cell r="BT150">
            <v>35</v>
          </cell>
          <cell r="BU150">
            <v>66</v>
          </cell>
          <cell r="BV150">
            <v>34</v>
          </cell>
          <cell r="BW150">
            <v>43497</v>
          </cell>
          <cell r="BX150">
            <v>141</v>
          </cell>
          <cell r="BY150">
            <v>80</v>
          </cell>
          <cell r="BZ150">
            <v>6</v>
          </cell>
          <cell r="CC150">
            <v>93</v>
          </cell>
          <cell r="CD150">
            <v>3.9352693599999995</v>
          </cell>
          <cell r="CE150">
            <v>6.31</v>
          </cell>
          <cell r="CF150">
            <v>25.4</v>
          </cell>
          <cell r="CG150">
            <v>146</v>
          </cell>
          <cell r="CH150">
            <v>13.8</v>
          </cell>
          <cell r="CI150">
            <v>126</v>
          </cell>
          <cell r="CJ150">
            <v>0</v>
          </cell>
          <cell r="CK150">
            <v>126</v>
          </cell>
          <cell r="CM150">
            <v>122.06473063999999</v>
          </cell>
          <cell r="CN150">
            <v>-6.31</v>
          </cell>
          <cell r="CO150">
            <v>100.6</v>
          </cell>
          <cell r="CP150">
            <v>-13.8</v>
          </cell>
          <cell r="CQ150">
            <v>6.8</v>
          </cell>
          <cell r="CR150">
            <v>7.0000000000000009</v>
          </cell>
          <cell r="CS150">
            <v>1778.7854806462351</v>
          </cell>
          <cell r="CT150">
            <v>3506.7485189882914</v>
          </cell>
          <cell r="CU150">
            <v>0.1548938022284122</v>
          </cell>
          <cell r="CW150">
            <v>50</v>
          </cell>
        </row>
        <row r="151">
          <cell r="A151" t="str">
            <v>1050-2</v>
          </cell>
          <cell r="B151" t="str">
            <v/>
          </cell>
          <cell r="C151" t="str">
            <v>Куст скважины - 1050</v>
          </cell>
          <cell r="D151">
            <v>40179</v>
          </cell>
          <cell r="E151" t="str">
            <v>Гор.</v>
          </cell>
          <cell r="F151" t="str">
            <v>P1ar_Block III</v>
          </cell>
          <cell r="G151" t="str">
            <v>В бездействии текущего года</v>
          </cell>
          <cell r="H151">
            <v>-4</v>
          </cell>
          <cell r="I151" t="str">
            <v xml:space="preserve"> </v>
          </cell>
          <cell r="J151" t="str">
            <v xml:space="preserve"> </v>
          </cell>
          <cell r="L151">
            <v>205.9826750215</v>
          </cell>
          <cell r="M151">
            <v>213.8</v>
          </cell>
          <cell r="N151">
            <v>0.98</v>
          </cell>
          <cell r="O151">
            <v>1.66</v>
          </cell>
          <cell r="P151">
            <v>0.98120581919949812</v>
          </cell>
          <cell r="Q151">
            <v>1.4490000000000001</v>
          </cell>
          <cell r="R151">
            <v>0.83599999999999997</v>
          </cell>
          <cell r="S151">
            <v>0.72</v>
          </cell>
          <cell r="T151">
            <v>37</v>
          </cell>
          <cell r="U151">
            <v>1.17</v>
          </cell>
          <cell r="V151">
            <v>139.69999999999999</v>
          </cell>
          <cell r="W151">
            <v>7.72</v>
          </cell>
          <cell r="X151">
            <v>1941</v>
          </cell>
          <cell r="Y151" t="str">
            <v>1 ств 2440;
2 ств 2538</v>
          </cell>
          <cell r="Z151" t="str">
            <v>1 ств 2440;
2 ств 2538</v>
          </cell>
          <cell r="AA151" t="str">
            <v>28.08.2017;
07.09.2017</v>
          </cell>
          <cell r="AB151" t="str">
            <v>По спущенной компановке</v>
          </cell>
          <cell r="AC151" t="str">
            <v>откр ствол</v>
          </cell>
          <cell r="AD151" t="str">
            <v xml:space="preserve">1ый ст-л 1943,11-2440;
2ой ст-л 1943,11-2538 </v>
          </cell>
          <cell r="AF151">
            <v>1943</v>
          </cell>
          <cell r="AG151">
            <v>61</v>
          </cell>
          <cell r="AH151" t="str">
            <v>1654-1943</v>
          </cell>
          <cell r="AI151">
            <v>102</v>
          </cell>
          <cell r="AJ151">
            <v>6.5</v>
          </cell>
          <cell r="AK151" t="str">
            <v>Фонтан</v>
          </cell>
          <cell r="AL151">
            <v>550</v>
          </cell>
          <cell r="AM151" t="str">
            <v>ГК80/2</v>
          </cell>
          <cell r="AN151">
            <v>1000</v>
          </cell>
          <cell r="AO151" t="str">
            <v>ГК82/3</v>
          </cell>
          <cell r="AP151">
            <v>1350</v>
          </cell>
          <cell r="AQ151" t="str">
            <v>Гк82/3</v>
          </cell>
          <cell r="AR151">
            <v>1608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1618</v>
          </cell>
          <cell r="BE151">
            <v>1660</v>
          </cell>
          <cell r="BM151">
            <v>73</v>
          </cell>
          <cell r="BN151">
            <v>5.5</v>
          </cell>
          <cell r="BO151">
            <v>10</v>
          </cell>
          <cell r="BP151" t="str">
            <v>Угловик</v>
          </cell>
          <cell r="BQ151" t="str">
            <v>Постоянный</v>
          </cell>
          <cell r="BR151">
            <v>24</v>
          </cell>
          <cell r="BS151">
            <v>0</v>
          </cell>
          <cell r="BT151">
            <v>58</v>
          </cell>
          <cell r="BU151">
            <v>60</v>
          </cell>
          <cell r="BV151">
            <v>34</v>
          </cell>
          <cell r="BW151">
            <v>43497</v>
          </cell>
          <cell r="BX151">
            <v>163</v>
          </cell>
          <cell r="CC151">
            <v>91</v>
          </cell>
          <cell r="CD151">
            <v>0</v>
          </cell>
          <cell r="CE151">
            <v>0</v>
          </cell>
          <cell r="CF151">
            <v>0.3</v>
          </cell>
          <cell r="CG151">
            <v>147</v>
          </cell>
          <cell r="CH151">
            <v>0</v>
          </cell>
          <cell r="CI151">
            <v>127</v>
          </cell>
          <cell r="CJ151" t="e">
            <v>#VALUE!</v>
          </cell>
          <cell r="CK151">
            <v>127</v>
          </cell>
          <cell r="CM151">
            <v>127</v>
          </cell>
          <cell r="CN151" t="str">
            <v>-</v>
          </cell>
          <cell r="CO151">
            <v>126.7</v>
          </cell>
          <cell r="CP151">
            <v>0</v>
          </cell>
          <cell r="CR151">
            <v>0</v>
          </cell>
          <cell r="CS151" t="e">
            <v>#DIV/0!</v>
          </cell>
          <cell r="CT151">
            <v>0</v>
          </cell>
          <cell r="CU151">
            <v>0</v>
          </cell>
          <cell r="CW151">
            <v>60</v>
          </cell>
        </row>
        <row r="152">
          <cell r="A152" t="str">
            <v>1050-1</v>
          </cell>
          <cell r="B152" t="str">
            <v/>
          </cell>
          <cell r="C152" t="str">
            <v>Куст скважины - 1050</v>
          </cell>
          <cell r="D152">
            <v>40297</v>
          </cell>
          <cell r="E152" t="str">
            <v>Гор.</v>
          </cell>
          <cell r="F152" t="str">
            <v>P1ar_Block III</v>
          </cell>
          <cell r="G152" t="str">
            <v>Действующий</v>
          </cell>
          <cell r="H152">
            <v>-4</v>
          </cell>
          <cell r="I152" t="str">
            <v xml:space="preserve"> </v>
          </cell>
          <cell r="J152" t="str">
            <v xml:space="preserve"> </v>
          </cell>
          <cell r="L152">
            <v>205.9826750215</v>
          </cell>
          <cell r="M152">
            <v>213.8</v>
          </cell>
          <cell r="N152">
            <v>0.98</v>
          </cell>
          <cell r="O152">
            <v>1.66</v>
          </cell>
          <cell r="P152">
            <v>0.98</v>
          </cell>
          <cell r="Q152">
            <v>1.4490000000000001</v>
          </cell>
          <cell r="R152">
            <v>0.83599999999999997</v>
          </cell>
          <cell r="S152">
            <v>0.72</v>
          </cell>
          <cell r="T152">
            <v>37</v>
          </cell>
          <cell r="U152">
            <v>1.17</v>
          </cell>
          <cell r="V152">
            <v>139.69999999999999</v>
          </cell>
          <cell r="W152">
            <v>7.72</v>
          </cell>
          <cell r="X152">
            <v>1924</v>
          </cell>
          <cell r="Y152">
            <v>2500</v>
          </cell>
          <cell r="Z152">
            <v>2500</v>
          </cell>
          <cell r="AC152" t="str">
            <v>откр ствол</v>
          </cell>
          <cell r="AD152" t="str">
            <v xml:space="preserve">1924-2500 </v>
          </cell>
          <cell r="AF152">
            <v>1924</v>
          </cell>
          <cell r="AG152">
            <v>55.3</v>
          </cell>
          <cell r="AK152" t="str">
            <v>Газлифт</v>
          </cell>
          <cell r="AL152">
            <v>600</v>
          </cell>
          <cell r="AM152" t="str">
            <v>ГП</v>
          </cell>
          <cell r="AN152">
            <v>1200</v>
          </cell>
          <cell r="AO152" t="str">
            <v>ГК85/1,5</v>
          </cell>
          <cell r="AP152">
            <v>1774</v>
          </cell>
          <cell r="AQ152" t="str">
            <v>извлечен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1784</v>
          </cell>
          <cell r="BE152">
            <v>2214</v>
          </cell>
          <cell r="BM152">
            <v>73</v>
          </cell>
          <cell r="BN152">
            <v>5.5</v>
          </cell>
          <cell r="BO152">
            <v>18</v>
          </cell>
          <cell r="BP152" t="str">
            <v>Угловик</v>
          </cell>
          <cell r="BQ152" t="str">
            <v>Постоянный</v>
          </cell>
          <cell r="BR152">
            <v>24</v>
          </cell>
          <cell r="BS152">
            <v>0</v>
          </cell>
          <cell r="BT152">
            <v>40</v>
          </cell>
          <cell r="BU152">
            <v>57</v>
          </cell>
          <cell r="BV152">
            <v>38</v>
          </cell>
          <cell r="BW152">
            <v>43497</v>
          </cell>
          <cell r="BX152">
            <v>110</v>
          </cell>
          <cell r="BY152">
            <v>83</v>
          </cell>
          <cell r="BZ152">
            <v>6</v>
          </cell>
          <cell r="CC152">
            <v>72</v>
          </cell>
          <cell r="CD152">
            <v>6.6879999999999997</v>
          </cell>
          <cell r="CE152">
            <v>8</v>
          </cell>
          <cell r="CF152">
            <v>0</v>
          </cell>
          <cell r="CG152">
            <v>148</v>
          </cell>
          <cell r="CH152">
            <v>10.7</v>
          </cell>
          <cell r="CI152">
            <v>128</v>
          </cell>
          <cell r="CJ152">
            <v>0</v>
          </cell>
          <cell r="CK152">
            <v>128</v>
          </cell>
          <cell r="CM152">
            <v>121.312</v>
          </cell>
          <cell r="CN152">
            <v>-8</v>
          </cell>
          <cell r="CO152">
            <v>128</v>
          </cell>
          <cell r="CP152">
            <v>-10.7</v>
          </cell>
          <cell r="CQ152">
            <v>4</v>
          </cell>
          <cell r="CR152">
            <v>6.6999999999999993</v>
          </cell>
          <cell r="CS152">
            <v>1001.7942583732056</v>
          </cell>
          <cell r="CT152">
            <v>1599.8803827751196</v>
          </cell>
          <cell r="CU152">
            <v>0.24871247330737342</v>
          </cell>
          <cell r="CW152">
            <v>50</v>
          </cell>
        </row>
        <row r="153">
          <cell r="A153">
            <v>1051</v>
          </cell>
          <cell r="B153">
            <v>3</v>
          </cell>
          <cell r="C153" t="str">
            <v>Куст скважины - 1051</v>
          </cell>
          <cell r="D153">
            <v>40024</v>
          </cell>
          <cell r="E153" t="str">
            <v>Верт.</v>
          </cell>
          <cell r="F153" t="str">
            <v>P1ar_Block III</v>
          </cell>
          <cell r="G153" t="str">
            <v>Действующий</v>
          </cell>
          <cell r="H153">
            <v>-4</v>
          </cell>
          <cell r="I153">
            <v>41838</v>
          </cell>
          <cell r="J153" t="str">
            <v>Slb</v>
          </cell>
          <cell r="K153" t="str">
            <v>64м3 15% HCL 
34м3 WF130</v>
          </cell>
          <cell r="L153">
            <v>205.9826750215</v>
          </cell>
          <cell r="M153">
            <v>213.8</v>
          </cell>
          <cell r="N153">
            <v>0.98</v>
          </cell>
          <cell r="O153">
            <v>1.66</v>
          </cell>
          <cell r="P153">
            <v>1.1183000299716506</v>
          </cell>
          <cell r="Q153">
            <v>1.4490000000000001</v>
          </cell>
          <cell r="R153">
            <v>0.83599999999999997</v>
          </cell>
          <cell r="S153">
            <v>0.72</v>
          </cell>
          <cell r="T153">
            <v>37</v>
          </cell>
          <cell r="U153">
            <v>1.17</v>
          </cell>
          <cell r="V153">
            <v>139.69999999999999</v>
          </cell>
          <cell r="W153">
            <v>7.72</v>
          </cell>
          <cell r="X153">
            <v>2048</v>
          </cell>
          <cell r="Y153">
            <v>2035</v>
          </cell>
          <cell r="Z153">
            <v>2035</v>
          </cell>
          <cell r="AC153" t="str">
            <v>закрытый</v>
          </cell>
          <cell r="AD153" t="str">
            <v>1907-1914; 1916-1918; 1920-1923; 1925-1928; 1931-1937; 1940-1943</v>
          </cell>
          <cell r="AF153">
            <v>1907</v>
          </cell>
          <cell r="AG153">
            <v>1.6</v>
          </cell>
          <cell r="AK153" t="str">
            <v>Газлифт</v>
          </cell>
          <cell r="AL153">
            <v>604</v>
          </cell>
          <cell r="AM153" t="str">
            <v>ГП</v>
          </cell>
          <cell r="AN153">
            <v>1207</v>
          </cell>
          <cell r="AO153" t="str">
            <v>ГК60/2</v>
          </cell>
          <cell r="AP153">
            <v>1791</v>
          </cell>
          <cell r="AQ153" t="str">
            <v>ЦКсОК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1801</v>
          </cell>
          <cell r="BE153">
            <v>1920</v>
          </cell>
          <cell r="BM153">
            <v>73</v>
          </cell>
          <cell r="BN153">
            <v>5.5</v>
          </cell>
          <cell r="BO153">
            <v>18</v>
          </cell>
          <cell r="BP153" t="str">
            <v>Угловик</v>
          </cell>
          <cell r="BQ153" t="str">
            <v>Постоянный</v>
          </cell>
          <cell r="BR153">
            <v>24</v>
          </cell>
          <cell r="BS153">
            <v>0</v>
          </cell>
          <cell r="BT153">
            <v>27</v>
          </cell>
          <cell r="BU153">
            <v>80</v>
          </cell>
          <cell r="BV153">
            <v>26</v>
          </cell>
          <cell r="BW153">
            <v>43497</v>
          </cell>
          <cell r="BX153">
            <v>110</v>
          </cell>
          <cell r="BY153">
            <v>84</v>
          </cell>
          <cell r="BZ153">
            <v>6</v>
          </cell>
          <cell r="CC153">
            <v>81</v>
          </cell>
          <cell r="CD153">
            <v>17.239886663999997</v>
          </cell>
          <cell r="CE153">
            <v>29.54</v>
          </cell>
          <cell r="CF153">
            <v>30.19</v>
          </cell>
          <cell r="CG153" t="str">
            <v>-</v>
          </cell>
          <cell r="CH153">
            <v>42.64</v>
          </cell>
          <cell r="CI153">
            <v>129</v>
          </cell>
          <cell r="CJ153">
            <v>0</v>
          </cell>
          <cell r="CK153">
            <v>129</v>
          </cell>
          <cell r="CM153">
            <v>111.760113336</v>
          </cell>
          <cell r="CN153">
            <v>-29.54</v>
          </cell>
          <cell r="CO153">
            <v>98.81</v>
          </cell>
          <cell r="CP153">
            <v>-42.64</v>
          </cell>
          <cell r="CQ153">
            <v>16.5</v>
          </cell>
          <cell r="CR153">
            <v>26.14</v>
          </cell>
          <cell r="CS153">
            <v>1516.2512671608829</v>
          </cell>
          <cell r="CT153">
            <v>2473.3341251622051</v>
          </cell>
          <cell r="CU153">
            <v>1.1538151976643256</v>
          </cell>
          <cell r="CW153">
            <v>50</v>
          </cell>
        </row>
        <row r="154">
          <cell r="A154" t="str">
            <v>1051-1</v>
          </cell>
          <cell r="B154" t="str">
            <v/>
          </cell>
          <cell r="C154" t="str">
            <v>Куст скважины - 1051</v>
          </cell>
          <cell r="D154">
            <v>40289</v>
          </cell>
          <cell r="E154" t="str">
            <v>Гор.</v>
          </cell>
          <cell r="F154" t="str">
            <v>P1ar_Block III</v>
          </cell>
          <cell r="G154" t="str">
            <v>Действующий</v>
          </cell>
          <cell r="H154">
            <v>-4</v>
          </cell>
          <cell r="I154" t="str">
            <v xml:space="preserve"> </v>
          </cell>
          <cell r="J154" t="str">
            <v xml:space="preserve"> </v>
          </cell>
          <cell r="L154">
            <v>205.9826750215</v>
          </cell>
          <cell r="M154">
            <v>213.8</v>
          </cell>
          <cell r="N154">
            <v>0.98</v>
          </cell>
          <cell r="O154">
            <v>1.66</v>
          </cell>
          <cell r="P154">
            <v>0.9809241960497721</v>
          </cell>
          <cell r="Q154">
            <v>1.4490000000000001</v>
          </cell>
          <cell r="R154">
            <v>0.83599999999999997</v>
          </cell>
          <cell r="S154">
            <v>0.72</v>
          </cell>
          <cell r="T154">
            <v>37</v>
          </cell>
          <cell r="U154">
            <v>1.17</v>
          </cell>
          <cell r="V154">
            <v>139.69999999999999</v>
          </cell>
          <cell r="W154">
            <v>7.72</v>
          </cell>
          <cell r="X154">
            <v>1977</v>
          </cell>
          <cell r="Y154">
            <v>2500</v>
          </cell>
          <cell r="Z154">
            <v>2500</v>
          </cell>
          <cell r="AC154" t="str">
            <v>откр ствол</v>
          </cell>
          <cell r="AD154" t="str">
            <v>1977-2500</v>
          </cell>
          <cell r="AF154">
            <v>1977</v>
          </cell>
          <cell r="AG154">
            <v>65.569999999999993</v>
          </cell>
          <cell r="AK154" t="str">
            <v>Газлифт</v>
          </cell>
          <cell r="AL154">
            <v>598</v>
          </cell>
          <cell r="AM154" t="str">
            <v>ГП</v>
          </cell>
          <cell r="AN154">
            <v>1197</v>
          </cell>
          <cell r="AO154" t="str">
            <v>ГК90(1)</v>
          </cell>
          <cell r="AP154">
            <v>1709</v>
          </cell>
          <cell r="AQ154" t="str">
            <v>ЦКсОК(2,5)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1722</v>
          </cell>
          <cell r="BE154">
            <v>2214</v>
          </cell>
          <cell r="BM154">
            <v>73</v>
          </cell>
          <cell r="BN154">
            <v>5.5</v>
          </cell>
          <cell r="BO154">
            <v>18</v>
          </cell>
          <cell r="BP154" t="str">
            <v>Угловик</v>
          </cell>
          <cell r="BQ154" t="str">
            <v>Периодический</v>
          </cell>
          <cell r="BR154">
            <v>24</v>
          </cell>
          <cell r="BS154">
            <v>24</v>
          </cell>
          <cell r="BT154">
            <v>21</v>
          </cell>
          <cell r="BU154">
            <v>48</v>
          </cell>
          <cell r="BV154">
            <v>20</v>
          </cell>
          <cell r="BW154">
            <v>43497</v>
          </cell>
          <cell r="BX154">
            <v>100</v>
          </cell>
          <cell r="BY154">
            <v>88</v>
          </cell>
          <cell r="BZ154">
            <v>6</v>
          </cell>
          <cell r="CC154">
            <v>44</v>
          </cell>
          <cell r="CD154">
            <v>4.1703859999999997</v>
          </cell>
          <cell r="CE154">
            <v>5</v>
          </cell>
          <cell r="CF154">
            <v>0.23</v>
          </cell>
          <cell r="CG154">
            <v>151</v>
          </cell>
          <cell r="CH154">
            <v>9.5</v>
          </cell>
          <cell r="CI154">
            <v>130</v>
          </cell>
          <cell r="CJ154">
            <v>0</v>
          </cell>
          <cell r="CK154">
            <v>130</v>
          </cell>
          <cell r="CM154">
            <v>125.82961400000001</v>
          </cell>
          <cell r="CN154">
            <v>-5</v>
          </cell>
          <cell r="CO154">
            <v>129.77000000000001</v>
          </cell>
          <cell r="CP154">
            <v>-9.5</v>
          </cell>
          <cell r="CQ154">
            <v>3.6</v>
          </cell>
          <cell r="CR154">
            <v>5.9</v>
          </cell>
          <cell r="CS154">
            <v>1414.7371490312887</v>
          </cell>
          <cell r="CT154">
            <v>2277.966595897838</v>
          </cell>
          <cell r="CU154">
            <v>0.11887151310228232</v>
          </cell>
          <cell r="CW154">
            <v>43</v>
          </cell>
        </row>
        <row r="155">
          <cell r="A155">
            <v>1052</v>
          </cell>
          <cell r="B155">
            <v>1</v>
          </cell>
          <cell r="C155" t="str">
            <v>Куст скважины - 1052</v>
          </cell>
          <cell r="D155">
            <v>39952</v>
          </cell>
          <cell r="E155" t="str">
            <v>Гор.</v>
          </cell>
          <cell r="F155" t="str">
            <v>P1ar_Block III</v>
          </cell>
          <cell r="G155" t="str">
            <v>Действующий</v>
          </cell>
          <cell r="H155">
            <v>-4</v>
          </cell>
          <cell r="I155" t="str">
            <v xml:space="preserve"> </v>
          </cell>
          <cell r="J155" t="str">
            <v xml:space="preserve"> </v>
          </cell>
          <cell r="L155">
            <v>205.9826750215</v>
          </cell>
          <cell r="M155">
            <v>213.8</v>
          </cell>
          <cell r="N155">
            <v>0.98</v>
          </cell>
          <cell r="O155">
            <v>1.66</v>
          </cell>
          <cell r="P155">
            <v>0.98040161029819439</v>
          </cell>
          <cell r="Q155">
            <v>1.4490000000000001</v>
          </cell>
          <cell r="R155">
            <v>0.83599999999999997</v>
          </cell>
          <cell r="S155">
            <v>0.72</v>
          </cell>
          <cell r="T155">
            <v>37</v>
          </cell>
          <cell r="U155">
            <v>1.17</v>
          </cell>
          <cell r="V155">
            <v>139.69999999999999</v>
          </cell>
          <cell r="W155">
            <v>7.72</v>
          </cell>
          <cell r="X155">
            <v>1977</v>
          </cell>
          <cell r="Y155">
            <v>2469</v>
          </cell>
          <cell r="Z155">
            <v>2469</v>
          </cell>
          <cell r="AC155" t="str">
            <v>откр ствол</v>
          </cell>
          <cell r="AD155" t="str">
            <v>1977-2469</v>
          </cell>
          <cell r="AF155">
            <v>1977</v>
          </cell>
          <cell r="AG155">
            <v>74.45</v>
          </cell>
          <cell r="AK155" t="str">
            <v>Газлифт</v>
          </cell>
          <cell r="AL155">
            <v>600</v>
          </cell>
          <cell r="AM155" t="str">
            <v>ГП</v>
          </cell>
          <cell r="AN155">
            <v>1200</v>
          </cell>
          <cell r="AO155" t="str">
            <v>извл</v>
          </cell>
          <cell r="AP155">
            <v>1755</v>
          </cell>
          <cell r="AQ155" t="str">
            <v>ЦКсОК(б/з)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1800</v>
          </cell>
          <cell r="BE155">
            <v>2300</v>
          </cell>
          <cell r="BM155">
            <v>73</v>
          </cell>
          <cell r="BN155">
            <v>5.5</v>
          </cell>
          <cell r="BO155">
            <v>18</v>
          </cell>
          <cell r="BP155" t="str">
            <v>Угловик</v>
          </cell>
          <cell r="BQ155" t="str">
            <v>Периодический</v>
          </cell>
          <cell r="BR155">
            <v>24</v>
          </cell>
          <cell r="BS155">
            <v>24</v>
          </cell>
          <cell r="BT155">
            <v>22</v>
          </cell>
          <cell r="BU155">
            <v>44</v>
          </cell>
          <cell r="BV155">
            <v>21</v>
          </cell>
          <cell r="BW155">
            <v>43497</v>
          </cell>
          <cell r="BX155">
            <v>121</v>
          </cell>
          <cell r="BY155">
            <v>88</v>
          </cell>
          <cell r="BZ155">
            <v>6</v>
          </cell>
          <cell r="CC155">
            <v>57</v>
          </cell>
          <cell r="CD155">
            <v>3.7582379999999995</v>
          </cell>
          <cell r="CE155">
            <v>4.5</v>
          </cell>
          <cell r="CF155">
            <v>0.1</v>
          </cell>
          <cell r="CG155">
            <v>152</v>
          </cell>
          <cell r="CH155">
            <v>7.4</v>
          </cell>
          <cell r="CI155">
            <v>131</v>
          </cell>
          <cell r="CJ155">
            <v>0</v>
          </cell>
          <cell r="CK155">
            <v>131</v>
          </cell>
          <cell r="CM155">
            <v>127.24176199999999</v>
          </cell>
          <cell r="CN155">
            <v>-4.5</v>
          </cell>
          <cell r="CO155">
            <v>130.9</v>
          </cell>
          <cell r="CP155">
            <v>-7.4</v>
          </cell>
          <cell r="CQ155">
            <v>1.8</v>
          </cell>
          <cell r="CR155">
            <v>5.6000000000000005</v>
          </cell>
          <cell r="CS155">
            <v>1490.0599695921337</v>
          </cell>
          <cell r="CT155">
            <v>1969.0078169610335</v>
          </cell>
          <cell r="CU155">
            <v>9.1921143457382962E-2</v>
          </cell>
          <cell r="CW155">
            <v>52</v>
          </cell>
        </row>
        <row r="156">
          <cell r="A156" t="str">
            <v>1052-1</v>
          </cell>
          <cell r="B156" t="str">
            <v/>
          </cell>
          <cell r="C156" t="str">
            <v>Куст скважины - 1052</v>
          </cell>
          <cell r="D156">
            <v>40061</v>
          </cell>
          <cell r="E156" t="str">
            <v>Гор.</v>
          </cell>
          <cell r="F156" t="str">
            <v>P1ar_Block III</v>
          </cell>
          <cell r="G156" t="str">
            <v>Действующий</v>
          </cell>
          <cell r="H156">
            <v>-4</v>
          </cell>
          <cell r="I156" t="str">
            <v xml:space="preserve"> </v>
          </cell>
          <cell r="J156" t="str">
            <v xml:space="preserve"> </v>
          </cell>
          <cell r="L156">
            <v>205.9826750215</v>
          </cell>
          <cell r="M156">
            <v>213.8</v>
          </cell>
          <cell r="N156">
            <v>0.98</v>
          </cell>
          <cell r="O156">
            <v>1.66</v>
          </cell>
          <cell r="P156">
            <v>0.98152787230242722</v>
          </cell>
          <cell r="Q156">
            <v>1.4490000000000001</v>
          </cell>
          <cell r="R156">
            <v>0.83599999999999997</v>
          </cell>
          <cell r="S156">
            <v>0.72</v>
          </cell>
          <cell r="T156">
            <v>37</v>
          </cell>
          <cell r="U156">
            <v>1.17</v>
          </cell>
          <cell r="V156">
            <v>139.69999999999999</v>
          </cell>
          <cell r="W156">
            <v>7.72</v>
          </cell>
          <cell r="X156">
            <v>1942</v>
          </cell>
          <cell r="Y156">
            <v>2498</v>
          </cell>
          <cell r="Z156">
            <v>2498</v>
          </cell>
          <cell r="AC156" t="str">
            <v>откр ствол</v>
          </cell>
          <cell r="AD156" t="str">
            <v>1942-2498</v>
          </cell>
          <cell r="AF156">
            <v>1942</v>
          </cell>
          <cell r="AG156">
            <v>65.8</v>
          </cell>
          <cell r="AK156" t="str">
            <v>Газлифт</v>
          </cell>
          <cell r="AL156">
            <v>583</v>
          </cell>
          <cell r="AM156">
            <v>0</v>
          </cell>
          <cell r="AN156">
            <v>1187</v>
          </cell>
          <cell r="AO156">
            <v>0</v>
          </cell>
          <cell r="AP156">
            <v>1739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1751</v>
          </cell>
          <cell r="BE156">
            <v>2071</v>
          </cell>
          <cell r="BM156">
            <v>73</v>
          </cell>
          <cell r="BN156">
            <v>5.5</v>
          </cell>
          <cell r="BO156">
            <v>18</v>
          </cell>
          <cell r="BP156" t="str">
            <v>Угловик</v>
          </cell>
          <cell r="BQ156" t="str">
            <v>Периодический</v>
          </cell>
          <cell r="BR156">
            <v>24</v>
          </cell>
          <cell r="BS156">
            <v>24</v>
          </cell>
          <cell r="BT156">
            <v>21</v>
          </cell>
          <cell r="BU156">
            <v>54</v>
          </cell>
          <cell r="BV156">
            <v>20</v>
          </cell>
          <cell r="BW156">
            <v>43497</v>
          </cell>
          <cell r="BX156">
            <v>124</v>
          </cell>
          <cell r="BY156">
            <v>86</v>
          </cell>
          <cell r="BZ156">
            <v>6</v>
          </cell>
          <cell r="CC156">
            <v>63</v>
          </cell>
          <cell r="CD156">
            <v>5.4133507999999999</v>
          </cell>
          <cell r="CE156">
            <v>6.5</v>
          </cell>
          <cell r="CF156">
            <v>0.38</v>
          </cell>
          <cell r="CG156">
            <v>153</v>
          </cell>
          <cell r="CH156">
            <v>16</v>
          </cell>
          <cell r="CI156">
            <v>132</v>
          </cell>
          <cell r="CJ156">
            <v>0</v>
          </cell>
          <cell r="CK156">
            <v>132</v>
          </cell>
          <cell r="CM156">
            <v>126.5866492</v>
          </cell>
          <cell r="CN156">
            <v>-6.5</v>
          </cell>
          <cell r="CO156">
            <v>131.62</v>
          </cell>
          <cell r="CP156">
            <v>-16</v>
          </cell>
          <cell r="CQ156">
            <v>3.5</v>
          </cell>
          <cell r="CR156">
            <v>12.5</v>
          </cell>
          <cell r="CS156">
            <v>2309.1058499294004</v>
          </cell>
          <cell r="CT156">
            <v>2955.6554879096325</v>
          </cell>
          <cell r="CU156">
            <v>0.13637389081064819</v>
          </cell>
          <cell r="CW156">
            <v>55</v>
          </cell>
        </row>
        <row r="157">
          <cell r="A157" t="str">
            <v>1055-1</v>
          </cell>
          <cell r="B157" t="str">
            <v/>
          </cell>
          <cell r="C157" t="str">
            <v>К - 35</v>
          </cell>
          <cell r="D157">
            <v>41756</v>
          </cell>
          <cell r="E157" t="str">
            <v>Гор.</v>
          </cell>
          <cell r="F157" t="str">
            <v>P1ar_Block I</v>
          </cell>
          <cell r="G157" t="str">
            <v>Действующий</v>
          </cell>
          <cell r="H157">
            <v>-4</v>
          </cell>
          <cell r="I157" t="str">
            <v xml:space="preserve"> </v>
          </cell>
          <cell r="J157" t="str">
            <v xml:space="preserve"> </v>
          </cell>
          <cell r="L157">
            <v>205.9826750215</v>
          </cell>
          <cell r="M157">
            <v>213.8</v>
          </cell>
          <cell r="N157">
            <v>0.98</v>
          </cell>
          <cell r="O157">
            <v>1.66</v>
          </cell>
          <cell r="P157">
            <v>0.9809241960497721</v>
          </cell>
          <cell r="Q157">
            <v>1.4490000000000001</v>
          </cell>
          <cell r="R157">
            <v>0.83599999999999997</v>
          </cell>
          <cell r="S157">
            <v>0.72</v>
          </cell>
          <cell r="T157">
            <v>37</v>
          </cell>
          <cell r="U157">
            <v>1.17</v>
          </cell>
          <cell r="V157">
            <v>177.8</v>
          </cell>
          <cell r="W157">
            <v>9.19</v>
          </cell>
          <cell r="X157">
            <v>1846</v>
          </cell>
          <cell r="Y157">
            <v>2350</v>
          </cell>
          <cell r="Z157">
            <v>2350</v>
          </cell>
          <cell r="AC157" t="str">
            <v>откр ствол</v>
          </cell>
          <cell r="AD157" t="str">
            <v xml:space="preserve">1846-2350 </v>
          </cell>
          <cell r="AE157">
            <v>14</v>
          </cell>
          <cell r="AF157">
            <v>1846</v>
          </cell>
          <cell r="AG157">
            <v>134.34</v>
          </cell>
          <cell r="AK157" t="str">
            <v>Газлифт</v>
          </cell>
          <cell r="AL157">
            <v>600</v>
          </cell>
          <cell r="AM157" t="str">
            <v>ГП</v>
          </cell>
          <cell r="AN157">
            <v>1200</v>
          </cell>
          <cell r="AO157" t="str">
            <v>ГК85/1,5</v>
          </cell>
          <cell r="AP157">
            <v>1780</v>
          </cell>
          <cell r="AQ157" t="str">
            <v>ЦКсОК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1790</v>
          </cell>
          <cell r="BE157">
            <v>2100</v>
          </cell>
          <cell r="BF157" t="str">
            <v>Есть</v>
          </cell>
          <cell r="BH157">
            <v>82</v>
          </cell>
          <cell r="BI157">
            <v>74</v>
          </cell>
          <cell r="BJ157">
            <v>8.5</v>
          </cell>
          <cell r="BM157">
            <v>73</v>
          </cell>
          <cell r="BN157">
            <v>5.5</v>
          </cell>
          <cell r="BO157">
            <v>18</v>
          </cell>
          <cell r="BP157" t="str">
            <v>Угловик</v>
          </cell>
          <cell r="BQ157" t="str">
            <v>Постоянный</v>
          </cell>
          <cell r="BR157">
            <v>24</v>
          </cell>
          <cell r="BS157">
            <v>0</v>
          </cell>
          <cell r="BT157">
            <v>31</v>
          </cell>
          <cell r="BU157">
            <v>63</v>
          </cell>
          <cell r="BV157">
            <v>27</v>
          </cell>
          <cell r="BW157">
            <v>43497</v>
          </cell>
          <cell r="BX157">
            <v>143</v>
          </cell>
          <cell r="BY157">
            <v>83</v>
          </cell>
          <cell r="BZ157">
            <v>5</v>
          </cell>
          <cell r="CC157">
            <v>67</v>
          </cell>
          <cell r="CD157">
            <v>7.5066948</v>
          </cell>
          <cell r="CE157">
            <v>9</v>
          </cell>
          <cell r="CF157">
            <v>0.23</v>
          </cell>
          <cell r="CG157">
            <v>154</v>
          </cell>
          <cell r="CH157">
            <v>15</v>
          </cell>
          <cell r="CI157">
            <v>133</v>
          </cell>
          <cell r="CJ157">
            <v>0</v>
          </cell>
          <cell r="CK157">
            <v>133</v>
          </cell>
          <cell r="CM157">
            <v>125.49330519999999</v>
          </cell>
          <cell r="CN157">
            <v>-9</v>
          </cell>
          <cell r="CO157">
            <v>132.77000000000001</v>
          </cell>
          <cell r="CP157">
            <v>-15</v>
          </cell>
          <cell r="CQ157">
            <v>8.5</v>
          </cell>
          <cell r="CR157">
            <v>6.5</v>
          </cell>
          <cell r="CS157">
            <v>865.89373528280385</v>
          </cell>
          <cell r="CT157">
            <v>1998.2163121910858</v>
          </cell>
          <cell r="CU157">
            <v>0.15504363655833375</v>
          </cell>
          <cell r="CW157">
            <v>50</v>
          </cell>
        </row>
        <row r="158">
          <cell r="A158">
            <v>1056</v>
          </cell>
          <cell r="B158">
            <v>5</v>
          </cell>
          <cell r="C158" t="str">
            <v>Куст скважины - 1056</v>
          </cell>
          <cell r="D158">
            <v>41225</v>
          </cell>
          <cell r="E158" t="str">
            <v>Гор.</v>
          </cell>
          <cell r="F158" t="str">
            <v>P1ar_Block III</v>
          </cell>
          <cell r="G158" t="str">
            <v>Действующий</v>
          </cell>
          <cell r="H158">
            <v>-4</v>
          </cell>
          <cell r="I158" t="str">
            <v xml:space="preserve"> </v>
          </cell>
          <cell r="J158" t="str">
            <v xml:space="preserve"> </v>
          </cell>
          <cell r="L158">
            <v>205.9826750215</v>
          </cell>
          <cell r="M158">
            <v>213.8</v>
          </cell>
          <cell r="N158">
            <v>0.98</v>
          </cell>
          <cell r="O158">
            <v>1.66</v>
          </cell>
          <cell r="P158">
            <v>0.98932107324430174</v>
          </cell>
          <cell r="Q158">
            <v>1.4490000000000001</v>
          </cell>
          <cell r="R158">
            <v>0.83599999999999997</v>
          </cell>
          <cell r="S158">
            <v>0.72</v>
          </cell>
          <cell r="T158">
            <v>37</v>
          </cell>
          <cell r="U158">
            <v>1.17</v>
          </cell>
          <cell r="V158">
            <v>139.69999999999999</v>
          </cell>
          <cell r="W158">
            <v>7.72</v>
          </cell>
          <cell r="X158">
            <v>1942</v>
          </cell>
          <cell r="Y158">
            <v>2500</v>
          </cell>
          <cell r="Z158">
            <v>2500</v>
          </cell>
          <cell r="AC158" t="str">
            <v>откр ствол</v>
          </cell>
          <cell r="AD158" t="str">
            <v xml:space="preserve">1942-2500 </v>
          </cell>
          <cell r="AF158">
            <v>1942</v>
          </cell>
          <cell r="AG158">
            <v>33.25</v>
          </cell>
          <cell r="AK158" t="str">
            <v>Газлифт</v>
          </cell>
          <cell r="AL158">
            <v>600</v>
          </cell>
          <cell r="AM158" t="str">
            <v>ГП</v>
          </cell>
          <cell r="AN158">
            <v>1200</v>
          </cell>
          <cell r="AO158" t="str">
            <v>ГК82/1,5</v>
          </cell>
          <cell r="AP158">
            <v>1795</v>
          </cell>
          <cell r="AQ158" t="str">
            <v>ЦКсОК/5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1805</v>
          </cell>
          <cell r="BE158">
            <v>2280</v>
          </cell>
          <cell r="BF158" t="str">
            <v>Есть</v>
          </cell>
          <cell r="BH158">
            <v>87</v>
          </cell>
          <cell r="BI158">
            <v>55</v>
          </cell>
          <cell r="BJ158">
            <v>8.1999999999999993</v>
          </cell>
          <cell r="BM158">
            <v>73</v>
          </cell>
          <cell r="BN158">
            <v>5.5</v>
          </cell>
          <cell r="BO158">
            <v>18</v>
          </cell>
          <cell r="BP158" t="str">
            <v>Угловик</v>
          </cell>
          <cell r="BQ158" t="str">
            <v>Постоянный</v>
          </cell>
          <cell r="BR158">
            <v>24</v>
          </cell>
          <cell r="BS158">
            <v>0</v>
          </cell>
          <cell r="BT158">
            <v>36</v>
          </cell>
          <cell r="BU158">
            <v>58</v>
          </cell>
          <cell r="BV158">
            <v>35</v>
          </cell>
          <cell r="BW158">
            <v>43497</v>
          </cell>
          <cell r="BX158">
            <v>123</v>
          </cell>
          <cell r="BY158">
            <v>94</v>
          </cell>
          <cell r="BZ158">
            <v>6</v>
          </cell>
          <cell r="CC158">
            <v>66</v>
          </cell>
          <cell r="CD158">
            <v>24.013096799999996</v>
          </cell>
          <cell r="CE158">
            <v>29.4</v>
          </cell>
          <cell r="CF158">
            <v>2.2999999999999998</v>
          </cell>
          <cell r="CG158">
            <v>155</v>
          </cell>
          <cell r="CH158">
            <v>41.3</v>
          </cell>
          <cell r="CI158">
            <v>134</v>
          </cell>
          <cell r="CJ158">
            <v>0</v>
          </cell>
          <cell r="CK158">
            <v>134</v>
          </cell>
          <cell r="CM158">
            <v>109.9869032</v>
          </cell>
          <cell r="CN158">
            <v>-29.4</v>
          </cell>
          <cell r="CO158">
            <v>131.69999999999999</v>
          </cell>
          <cell r="CP158">
            <v>-41.3</v>
          </cell>
          <cell r="CQ158">
            <v>11.5</v>
          </cell>
          <cell r="CR158">
            <v>29.799999999999997</v>
          </cell>
          <cell r="CS158">
            <v>1240.9894587190438</v>
          </cell>
          <cell r="CT158">
            <v>1719.8947867482052</v>
          </cell>
          <cell r="CU158">
            <v>0.64957786958864749</v>
          </cell>
          <cell r="CW158">
            <v>60</v>
          </cell>
        </row>
        <row r="159">
          <cell r="A159" t="str">
            <v>1056-2</v>
          </cell>
          <cell r="B159" t="str">
            <v/>
          </cell>
          <cell r="C159" t="str">
            <v>Куст скважины - 1056</v>
          </cell>
          <cell r="D159">
            <v>41427</v>
          </cell>
          <cell r="E159" t="str">
            <v>Гор.</v>
          </cell>
          <cell r="F159" t="str">
            <v>P1ar_Block III</v>
          </cell>
          <cell r="G159" t="str">
            <v>Действующий</v>
          </cell>
          <cell r="H159">
            <v>-4</v>
          </cell>
          <cell r="I159" t="str">
            <v xml:space="preserve"> </v>
          </cell>
          <cell r="J159" t="str">
            <v xml:space="preserve"> </v>
          </cell>
          <cell r="L159">
            <v>205.9826750215</v>
          </cell>
          <cell r="M159">
            <v>213.8</v>
          </cell>
          <cell r="N159">
            <v>0.98</v>
          </cell>
          <cell r="O159">
            <v>1.66</v>
          </cell>
          <cell r="P159">
            <v>0.98932107324430174</v>
          </cell>
          <cell r="Q159">
            <v>1.4490000000000001</v>
          </cell>
          <cell r="R159">
            <v>0.83599999999999997</v>
          </cell>
          <cell r="S159">
            <v>0.72</v>
          </cell>
          <cell r="T159">
            <v>37</v>
          </cell>
          <cell r="U159">
            <v>1.17</v>
          </cell>
          <cell r="V159">
            <v>177.8</v>
          </cell>
          <cell r="W159">
            <v>9.19</v>
          </cell>
          <cell r="X159">
            <v>2070</v>
          </cell>
          <cell r="Y159">
            <v>2500</v>
          </cell>
          <cell r="Z159">
            <v>2500</v>
          </cell>
          <cell r="AC159" t="str">
            <v>откр ствол</v>
          </cell>
          <cell r="AD159" t="str">
            <v xml:space="preserve">2070-2500 </v>
          </cell>
          <cell r="AE159">
            <v>20</v>
          </cell>
          <cell r="AF159">
            <v>1970</v>
          </cell>
          <cell r="AG159">
            <v>139.27000000000001</v>
          </cell>
          <cell r="AK159" t="str">
            <v>Фонтан</v>
          </cell>
          <cell r="AL159">
            <v>600</v>
          </cell>
          <cell r="AM159">
            <v>0</v>
          </cell>
          <cell r="AN159">
            <v>1200</v>
          </cell>
          <cell r="AO159">
            <v>0</v>
          </cell>
          <cell r="AP159">
            <v>1739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BE159">
            <v>2065</v>
          </cell>
          <cell r="BM159">
            <v>73</v>
          </cell>
          <cell r="BN159">
            <v>5.5</v>
          </cell>
          <cell r="BO159">
            <v>18</v>
          </cell>
          <cell r="BP159" t="str">
            <v>Угловик</v>
          </cell>
          <cell r="BQ159" t="str">
            <v>Постоянный</v>
          </cell>
          <cell r="BR159">
            <v>24</v>
          </cell>
          <cell r="BS159">
            <v>0</v>
          </cell>
          <cell r="BT159">
            <v>36</v>
          </cell>
          <cell r="BU159">
            <v>49</v>
          </cell>
          <cell r="BV159">
            <v>35</v>
          </cell>
          <cell r="BW159">
            <v>43497</v>
          </cell>
          <cell r="BX159">
            <v>131</v>
          </cell>
          <cell r="CC159">
            <v>62</v>
          </cell>
          <cell r="CD159">
            <v>18.785755999999999</v>
          </cell>
          <cell r="CE159">
            <v>23</v>
          </cell>
          <cell r="CF159">
            <v>2.2999999999999998</v>
          </cell>
          <cell r="CG159">
            <v>156</v>
          </cell>
          <cell r="CH159">
            <v>54</v>
          </cell>
          <cell r="CI159">
            <v>135</v>
          </cell>
          <cell r="CJ159">
            <v>0</v>
          </cell>
          <cell r="CK159">
            <v>135</v>
          </cell>
          <cell r="CM159">
            <v>116.21424400000001</v>
          </cell>
          <cell r="CN159">
            <v>-23</v>
          </cell>
          <cell r="CO159">
            <v>132.69999999999999</v>
          </cell>
          <cell r="CP159">
            <v>-54</v>
          </cell>
          <cell r="CR159">
            <v>54</v>
          </cell>
          <cell r="CS159">
            <v>2874.5183318680388</v>
          </cell>
          <cell r="CT159">
            <v>2874.5183318680388</v>
          </cell>
          <cell r="CU159">
            <v>0.43521594684385384</v>
          </cell>
          <cell r="CW159">
            <v>55</v>
          </cell>
        </row>
        <row r="160">
          <cell r="A160" t="str">
            <v>1056-1</v>
          </cell>
          <cell r="B160" t="str">
            <v/>
          </cell>
          <cell r="C160" t="str">
            <v>Куст скважины - 1056</v>
          </cell>
          <cell r="D160">
            <v>41299</v>
          </cell>
          <cell r="E160" t="str">
            <v>Гор.</v>
          </cell>
          <cell r="F160" t="str">
            <v>P1ar_Block III</v>
          </cell>
          <cell r="G160" t="str">
            <v>Действующий</v>
          </cell>
          <cell r="H160">
            <v>-4</v>
          </cell>
          <cell r="I160" t="str">
            <v xml:space="preserve"> </v>
          </cell>
          <cell r="J160" t="str">
            <v xml:space="preserve"> </v>
          </cell>
          <cell r="L160">
            <v>205.9826750215</v>
          </cell>
          <cell r="M160">
            <v>213.8</v>
          </cell>
          <cell r="N160">
            <v>0.98</v>
          </cell>
          <cell r="O160">
            <v>1.66</v>
          </cell>
          <cell r="P160">
            <v>0.98932107324430174</v>
          </cell>
          <cell r="Q160">
            <v>1.4490000000000001</v>
          </cell>
          <cell r="R160">
            <v>0.83599999999999997</v>
          </cell>
          <cell r="S160">
            <v>0.72</v>
          </cell>
          <cell r="T160">
            <v>37</v>
          </cell>
          <cell r="U160">
            <v>1.17</v>
          </cell>
          <cell r="V160">
            <v>177.8</v>
          </cell>
          <cell r="W160">
            <v>9.19</v>
          </cell>
          <cell r="X160">
            <v>1970</v>
          </cell>
          <cell r="Y160">
            <v>2500</v>
          </cell>
          <cell r="Z160">
            <v>2500</v>
          </cell>
          <cell r="AC160" t="str">
            <v>откр ствол</v>
          </cell>
          <cell r="AD160" t="str">
            <v>1970-2500</v>
          </cell>
          <cell r="AF160">
            <v>1970</v>
          </cell>
          <cell r="AG160">
            <v>102.42</v>
          </cell>
          <cell r="AK160" t="str">
            <v>Газлифт</v>
          </cell>
          <cell r="AL160">
            <v>510</v>
          </cell>
          <cell r="AM160" t="str">
            <v>ГК81/2</v>
          </cell>
          <cell r="AN160">
            <v>970</v>
          </cell>
          <cell r="AO160" t="str">
            <v>ГК83/3</v>
          </cell>
          <cell r="AP160">
            <v>1400</v>
          </cell>
          <cell r="AQ160" t="str">
            <v>ГК82/4</v>
          </cell>
          <cell r="AR160">
            <v>1678</v>
          </cell>
          <cell r="AS160" t="str">
            <v>ЦКсОК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1688</v>
          </cell>
          <cell r="BE160">
            <v>2200</v>
          </cell>
          <cell r="BF160" t="str">
            <v>Есть</v>
          </cell>
          <cell r="BH160">
            <v>87</v>
          </cell>
          <cell r="BI160">
            <v>65</v>
          </cell>
          <cell r="BJ160">
            <v>10</v>
          </cell>
          <cell r="BM160">
            <v>73</v>
          </cell>
          <cell r="BN160">
            <v>5.5</v>
          </cell>
          <cell r="BO160">
            <v>18</v>
          </cell>
          <cell r="BP160" t="str">
            <v>Угловик</v>
          </cell>
          <cell r="BQ160" t="str">
            <v>Постоянный</v>
          </cell>
          <cell r="BR160">
            <v>24</v>
          </cell>
          <cell r="BS160">
            <v>0</v>
          </cell>
          <cell r="BT160">
            <v>38</v>
          </cell>
          <cell r="BU160">
            <v>64</v>
          </cell>
          <cell r="BV160">
            <v>37</v>
          </cell>
          <cell r="BW160">
            <v>43497</v>
          </cell>
          <cell r="BX160">
            <v>123</v>
          </cell>
          <cell r="BY160">
            <v>91</v>
          </cell>
          <cell r="BZ160">
            <v>6</v>
          </cell>
          <cell r="CC160">
            <v>75</v>
          </cell>
          <cell r="CD160">
            <v>23.4413564</v>
          </cell>
          <cell r="CE160">
            <v>28.7</v>
          </cell>
          <cell r="CF160">
            <v>2.2999999999999998</v>
          </cell>
          <cell r="CG160">
            <v>157</v>
          </cell>
          <cell r="CH160">
            <v>30.4</v>
          </cell>
          <cell r="CI160">
            <v>136</v>
          </cell>
          <cell r="CJ160">
            <v>0</v>
          </cell>
          <cell r="CK160">
            <v>136</v>
          </cell>
          <cell r="CM160">
            <v>112.5586436</v>
          </cell>
          <cell r="CN160">
            <v>-28.7</v>
          </cell>
          <cell r="CO160">
            <v>133.69999999999999</v>
          </cell>
          <cell r="CP160">
            <v>-30.4</v>
          </cell>
          <cell r="CQ160">
            <v>10</v>
          </cell>
          <cell r="CR160">
            <v>20.399999999999999</v>
          </cell>
          <cell r="CS160">
            <v>870.25680817685111</v>
          </cell>
          <cell r="CT160">
            <v>1296.8532827733466</v>
          </cell>
          <cell r="CU160">
            <v>0.72338114754098359</v>
          </cell>
          <cell r="CW160">
            <v>60</v>
          </cell>
        </row>
        <row r="161">
          <cell r="A161">
            <v>1057</v>
          </cell>
          <cell r="B161">
            <v>4</v>
          </cell>
          <cell r="C161" t="str">
            <v>Куст скважины - 1057</v>
          </cell>
          <cell r="D161">
            <v>38219</v>
          </cell>
          <cell r="E161" t="str">
            <v>Гор.</v>
          </cell>
          <cell r="F161" t="str">
            <v>P1ar_Block III</v>
          </cell>
          <cell r="G161" t="str">
            <v>Действующий</v>
          </cell>
          <cell r="H161">
            <v>-4</v>
          </cell>
          <cell r="I161" t="str">
            <v xml:space="preserve"> </v>
          </cell>
          <cell r="J161" t="str">
            <v xml:space="preserve"> </v>
          </cell>
          <cell r="L161">
            <v>205.9826750215</v>
          </cell>
          <cell r="M161">
            <v>213.8</v>
          </cell>
          <cell r="N161">
            <v>0.98</v>
          </cell>
          <cell r="O161">
            <v>1.66</v>
          </cell>
          <cell r="P161">
            <v>0.98</v>
          </cell>
          <cell r="Q161">
            <v>1.4490000000000001</v>
          </cell>
          <cell r="R161">
            <v>0.83599999999999997</v>
          </cell>
          <cell r="S161">
            <v>0.72</v>
          </cell>
          <cell r="T161">
            <v>37</v>
          </cell>
          <cell r="U161">
            <v>1.17</v>
          </cell>
          <cell r="V161">
            <v>139.69999999999999</v>
          </cell>
          <cell r="W161">
            <v>7.72</v>
          </cell>
          <cell r="X161">
            <v>2047</v>
          </cell>
          <cell r="Y161">
            <v>2464</v>
          </cell>
          <cell r="Z161">
            <v>2464</v>
          </cell>
          <cell r="AC161" t="str">
            <v>откр ствол</v>
          </cell>
          <cell r="AD161" t="str">
            <v>1965-2464</v>
          </cell>
          <cell r="AE161">
            <v>25</v>
          </cell>
          <cell r="AF161">
            <v>1838</v>
          </cell>
          <cell r="AG161">
            <v>1.4</v>
          </cell>
          <cell r="AK161" t="str">
            <v>Газлифт</v>
          </cell>
          <cell r="AL161">
            <v>640</v>
          </cell>
          <cell r="AM161" t="str">
            <v>ГП</v>
          </cell>
          <cell r="AN161">
            <v>1160</v>
          </cell>
          <cell r="AO161" t="str">
            <v>ГК92/1.5</v>
          </cell>
          <cell r="AP161">
            <v>1570</v>
          </cell>
          <cell r="AQ161" t="str">
            <v>ЦКсОК/4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1580</v>
          </cell>
          <cell r="BE161">
            <v>1650</v>
          </cell>
          <cell r="BM161">
            <v>73</v>
          </cell>
          <cell r="BN161">
            <v>5.5</v>
          </cell>
          <cell r="BO161">
            <v>18</v>
          </cell>
          <cell r="BP161" t="str">
            <v>Угловик</v>
          </cell>
          <cell r="BQ161" t="str">
            <v>Постоянный</v>
          </cell>
          <cell r="BR161">
            <v>24</v>
          </cell>
          <cell r="BS161">
            <v>0</v>
          </cell>
          <cell r="BT161">
            <v>37</v>
          </cell>
          <cell r="BU161">
            <v>48</v>
          </cell>
          <cell r="BV161">
            <v>36</v>
          </cell>
          <cell r="BW161">
            <v>43497</v>
          </cell>
          <cell r="BX161">
            <v>138</v>
          </cell>
          <cell r="BY161">
            <v>93</v>
          </cell>
          <cell r="BZ161">
            <v>6</v>
          </cell>
          <cell r="CC161">
            <v>61</v>
          </cell>
          <cell r="CD161">
            <v>16.552800000000001</v>
          </cell>
          <cell r="CE161">
            <v>19.8</v>
          </cell>
          <cell r="CF161">
            <v>0</v>
          </cell>
          <cell r="CG161">
            <v>158</v>
          </cell>
          <cell r="CH161">
            <v>25</v>
          </cell>
          <cell r="CI161">
            <v>137</v>
          </cell>
          <cell r="CJ161">
            <v>0</v>
          </cell>
          <cell r="CK161">
            <v>137</v>
          </cell>
          <cell r="CM161">
            <v>120.4472</v>
          </cell>
          <cell r="CN161">
            <v>-19.8</v>
          </cell>
          <cell r="CO161">
            <v>137</v>
          </cell>
          <cell r="CP161">
            <v>-25</v>
          </cell>
          <cell r="CQ161">
            <v>12</v>
          </cell>
          <cell r="CR161">
            <v>13</v>
          </cell>
          <cell r="CS161">
            <v>785.36561790150301</v>
          </cell>
          <cell r="CT161">
            <v>1510.3184959644288</v>
          </cell>
          <cell r="CU161">
            <v>0.34193943101866014</v>
          </cell>
          <cell r="CW161">
            <v>60</v>
          </cell>
        </row>
        <row r="162">
          <cell r="A162" t="str">
            <v>1057-1</v>
          </cell>
          <cell r="B162" t="str">
            <v/>
          </cell>
          <cell r="C162" t="str">
            <v>Куст скважины - 1057</v>
          </cell>
          <cell r="D162">
            <v>38344</v>
          </cell>
          <cell r="E162" t="str">
            <v>Гор.</v>
          </cell>
          <cell r="F162" t="str">
            <v>P1ar_Block III</v>
          </cell>
          <cell r="G162" t="str">
            <v>Действующий</v>
          </cell>
          <cell r="H162">
            <v>-4</v>
          </cell>
          <cell r="I162" t="str">
            <v xml:space="preserve"> </v>
          </cell>
          <cell r="J162" t="str">
            <v xml:space="preserve"> </v>
          </cell>
          <cell r="L162">
            <v>205.9826750215</v>
          </cell>
          <cell r="M162">
            <v>213.8</v>
          </cell>
          <cell r="N162">
            <v>0.98</v>
          </cell>
          <cell r="O162">
            <v>1.66</v>
          </cell>
          <cell r="P162">
            <v>0.98</v>
          </cell>
          <cell r="Q162">
            <v>1.4490000000000001</v>
          </cell>
          <cell r="R162">
            <v>0.83599999999999997</v>
          </cell>
          <cell r="S162">
            <v>0.72</v>
          </cell>
          <cell r="T162">
            <v>37</v>
          </cell>
          <cell r="U162">
            <v>1.17</v>
          </cell>
          <cell r="V162">
            <v>139.69999999999999</v>
          </cell>
          <cell r="W162">
            <v>7.72</v>
          </cell>
          <cell r="X162">
            <v>1985</v>
          </cell>
          <cell r="Y162">
            <v>2500</v>
          </cell>
          <cell r="Z162">
            <v>2500</v>
          </cell>
          <cell r="AC162" t="str">
            <v>откр ствол</v>
          </cell>
          <cell r="AD162" t="str">
            <v xml:space="preserve">1985-2500 </v>
          </cell>
          <cell r="AF162">
            <v>1985</v>
          </cell>
          <cell r="AG162">
            <v>218.6</v>
          </cell>
          <cell r="AK162" t="str">
            <v>Фонтан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BE162">
            <v>2452</v>
          </cell>
          <cell r="BM162">
            <v>73</v>
          </cell>
          <cell r="BN162">
            <v>5.5</v>
          </cell>
          <cell r="BO162">
            <v>65</v>
          </cell>
          <cell r="BP162" t="str">
            <v>Угловик</v>
          </cell>
          <cell r="BQ162" t="str">
            <v>Постоянный</v>
          </cell>
          <cell r="BR162">
            <v>24</v>
          </cell>
          <cell r="BS162">
            <v>0</v>
          </cell>
          <cell r="BT162">
            <v>98</v>
          </cell>
          <cell r="BU162">
            <v>101</v>
          </cell>
          <cell r="BV162">
            <v>97</v>
          </cell>
          <cell r="BW162">
            <v>43497</v>
          </cell>
          <cell r="BX162">
            <v>164</v>
          </cell>
          <cell r="CC162">
            <v>133.6</v>
          </cell>
          <cell r="CD162">
            <v>18.391999999999999</v>
          </cell>
          <cell r="CE162">
            <v>22</v>
          </cell>
          <cell r="CF162">
            <v>0</v>
          </cell>
          <cell r="CG162">
            <v>159</v>
          </cell>
          <cell r="CH162">
            <v>63.1</v>
          </cell>
          <cell r="CI162">
            <v>138</v>
          </cell>
          <cell r="CJ162">
            <v>0</v>
          </cell>
          <cell r="CK162">
            <v>138</v>
          </cell>
          <cell r="CM162">
            <v>119.608</v>
          </cell>
          <cell r="CN162">
            <v>-22</v>
          </cell>
          <cell r="CO162">
            <v>138</v>
          </cell>
          <cell r="CP162">
            <v>-63.1</v>
          </cell>
          <cell r="CR162">
            <v>63.1</v>
          </cell>
          <cell r="CS162">
            <v>3430.8394954327969</v>
          </cell>
          <cell r="CT162">
            <v>3430.8394954327969</v>
          </cell>
          <cell r="CU162">
            <v>0.78865763049087589</v>
          </cell>
          <cell r="CW162">
            <v>69</v>
          </cell>
        </row>
        <row r="163">
          <cell r="A163" t="str">
            <v>1057-2</v>
          </cell>
          <cell r="B163" t="str">
            <v/>
          </cell>
          <cell r="C163" t="str">
            <v>Куст скважины - 1057</v>
          </cell>
          <cell r="D163">
            <v>38492</v>
          </cell>
          <cell r="E163" t="str">
            <v>Гор.</v>
          </cell>
          <cell r="F163" t="str">
            <v>P1ar_Block III</v>
          </cell>
          <cell r="G163" t="str">
            <v>Действующий</v>
          </cell>
          <cell r="H163">
            <v>-4</v>
          </cell>
          <cell r="L163">
            <v>205.9826750215</v>
          </cell>
          <cell r="M163">
            <v>213.8</v>
          </cell>
          <cell r="N163">
            <v>0.98</v>
          </cell>
          <cell r="O163">
            <v>1.66</v>
          </cell>
          <cell r="P163">
            <v>0.98</v>
          </cell>
          <cell r="Q163">
            <v>1.4490000000000001</v>
          </cell>
          <cell r="R163">
            <v>0.83599999999999997</v>
          </cell>
          <cell r="S163">
            <v>0.72</v>
          </cell>
          <cell r="T163">
            <v>37</v>
          </cell>
          <cell r="U163">
            <v>1.17</v>
          </cell>
          <cell r="V163">
            <v>139.69999999999999</v>
          </cell>
          <cell r="W163">
            <v>7.72</v>
          </cell>
          <cell r="X163">
            <v>1957</v>
          </cell>
          <cell r="Y163">
            <v>2749</v>
          </cell>
          <cell r="Z163">
            <v>1940</v>
          </cell>
          <cell r="AC163" t="str">
            <v>закрытый</v>
          </cell>
          <cell r="AD163" t="str">
            <v>1786-1792; 1796-1806; 1846-1906; 1916-1927</v>
          </cell>
          <cell r="AF163">
            <v>1786</v>
          </cell>
          <cell r="AG163">
            <v>6.2</v>
          </cell>
          <cell r="AK163" t="str">
            <v>Фонтан</v>
          </cell>
          <cell r="AL163">
            <v>1692</v>
          </cell>
          <cell r="AM163" t="str">
            <v>извл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1702</v>
          </cell>
          <cell r="BE163">
            <v>1735</v>
          </cell>
          <cell r="BM163">
            <v>73</v>
          </cell>
          <cell r="BN163">
            <v>5.5</v>
          </cell>
          <cell r="BO163">
            <v>65</v>
          </cell>
          <cell r="BP163" t="str">
            <v>Угловик</v>
          </cell>
          <cell r="BQ163" t="str">
            <v>Постоянный</v>
          </cell>
          <cell r="BR163">
            <v>24</v>
          </cell>
          <cell r="BS163">
            <v>0</v>
          </cell>
          <cell r="BT163">
            <v>97</v>
          </cell>
          <cell r="BU163">
            <v>106</v>
          </cell>
          <cell r="BV163">
            <v>96</v>
          </cell>
          <cell r="BW163">
            <v>43497</v>
          </cell>
          <cell r="BX163">
            <v>167</v>
          </cell>
          <cell r="CC163">
            <v>142.66</v>
          </cell>
          <cell r="CD163">
            <v>10.45</v>
          </cell>
          <cell r="CE163">
            <v>12.5</v>
          </cell>
          <cell r="CF163">
            <v>0</v>
          </cell>
          <cell r="CG163">
            <v>160</v>
          </cell>
          <cell r="CH163">
            <v>130.6</v>
          </cell>
          <cell r="CI163">
            <v>139</v>
          </cell>
          <cell r="CJ163">
            <v>809</v>
          </cell>
          <cell r="CK163">
            <v>139</v>
          </cell>
          <cell r="CM163">
            <v>128.55000000000001</v>
          </cell>
          <cell r="CN163">
            <v>796.5</v>
          </cell>
          <cell r="CO163">
            <v>139</v>
          </cell>
          <cell r="CP163">
            <v>-130.6</v>
          </cell>
          <cell r="CR163">
            <v>130.6</v>
          </cell>
          <cell r="CS163">
            <v>12497.607655502394</v>
          </cell>
          <cell r="CT163">
            <v>12497.607655502394</v>
          </cell>
          <cell r="CU163">
            <v>0.54912891479301007</v>
          </cell>
          <cell r="CW163">
            <v>69</v>
          </cell>
        </row>
        <row r="164">
          <cell r="A164">
            <v>1058</v>
          </cell>
          <cell r="B164">
            <v>1</v>
          </cell>
          <cell r="C164" t="str">
            <v>Без куста</v>
          </cell>
          <cell r="D164">
            <v>38913</v>
          </cell>
          <cell r="E164" t="str">
            <v>Гор.</v>
          </cell>
          <cell r="F164" t="str">
            <v>P1ar_Block III</v>
          </cell>
          <cell r="G164" t="str">
            <v>Действующий</v>
          </cell>
          <cell r="H164">
            <v>-4</v>
          </cell>
          <cell r="I164" t="str">
            <v xml:space="preserve"> </v>
          </cell>
          <cell r="J164" t="str">
            <v xml:space="preserve"> </v>
          </cell>
          <cell r="L164">
            <v>205.9826750215</v>
          </cell>
          <cell r="M164">
            <v>213.8</v>
          </cell>
          <cell r="N164">
            <v>0.98</v>
          </cell>
          <cell r="O164">
            <v>1.66</v>
          </cell>
          <cell r="P164">
            <v>1.0004920049200492</v>
          </cell>
          <cell r="Q164">
            <v>1.4490000000000001</v>
          </cell>
          <cell r="R164">
            <v>0.83599999999999997</v>
          </cell>
          <cell r="S164">
            <v>0.72</v>
          </cell>
          <cell r="T164">
            <v>37</v>
          </cell>
          <cell r="U164">
            <v>1.17</v>
          </cell>
          <cell r="V164">
            <v>139.69999999999999</v>
          </cell>
          <cell r="W164">
            <v>7.72</v>
          </cell>
          <cell r="X164">
            <v>1916</v>
          </cell>
          <cell r="Y164">
            <v>2400</v>
          </cell>
          <cell r="Z164">
            <v>2400</v>
          </cell>
          <cell r="AC164" t="str">
            <v>откр ствол</v>
          </cell>
          <cell r="AD164" t="str">
            <v xml:space="preserve">1916-2400  </v>
          </cell>
          <cell r="AF164">
            <v>1916</v>
          </cell>
          <cell r="AG164">
            <v>62.3</v>
          </cell>
          <cell r="AK164" t="str">
            <v>Фонтан</v>
          </cell>
          <cell r="AL164">
            <v>600</v>
          </cell>
          <cell r="AM164">
            <v>0</v>
          </cell>
          <cell r="AN164">
            <v>1200</v>
          </cell>
          <cell r="AO164">
            <v>0</v>
          </cell>
          <cell r="AP164">
            <v>1720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1730</v>
          </cell>
          <cell r="BE164">
            <v>1940</v>
          </cell>
          <cell r="BM164">
            <v>73</v>
          </cell>
          <cell r="BN164">
            <v>5.5</v>
          </cell>
          <cell r="BO164">
            <v>18</v>
          </cell>
          <cell r="BP164" t="str">
            <v>Угловик</v>
          </cell>
          <cell r="BQ164" t="str">
            <v>Постоянный</v>
          </cell>
          <cell r="BR164">
            <v>24</v>
          </cell>
          <cell r="BS164">
            <v>0</v>
          </cell>
          <cell r="BT164">
            <v>35</v>
          </cell>
          <cell r="BU164">
            <v>63</v>
          </cell>
          <cell r="BV164">
            <v>34</v>
          </cell>
          <cell r="BW164">
            <v>43497</v>
          </cell>
          <cell r="BX164">
            <v>111</v>
          </cell>
          <cell r="CC164">
            <v>62</v>
          </cell>
          <cell r="CD164">
            <v>9.4509799999999995</v>
          </cell>
          <cell r="CE164">
            <v>11.9</v>
          </cell>
          <cell r="CF164">
            <v>5</v>
          </cell>
          <cell r="CG164">
            <v>161</v>
          </cell>
          <cell r="CH164">
            <v>32.4</v>
          </cell>
          <cell r="CI164">
            <v>140</v>
          </cell>
          <cell r="CJ164">
            <v>0</v>
          </cell>
          <cell r="CK164">
            <v>140</v>
          </cell>
          <cell r="CM164">
            <v>130.54902000000001</v>
          </cell>
          <cell r="CN164">
            <v>-11.9</v>
          </cell>
          <cell r="CO164">
            <v>135</v>
          </cell>
          <cell r="CP164">
            <v>-32.4</v>
          </cell>
          <cell r="CR164">
            <v>32.4</v>
          </cell>
          <cell r="CS164">
            <v>3428.2159098844777</v>
          </cell>
          <cell r="CT164">
            <v>3428.2159098844777</v>
          </cell>
          <cell r="CU164">
            <v>0.30213485144991997</v>
          </cell>
          <cell r="CW164">
            <v>60</v>
          </cell>
        </row>
        <row r="165">
          <cell r="A165" t="str">
            <v>1058-2</v>
          </cell>
          <cell r="B165" t="str">
            <v/>
          </cell>
          <cell r="C165" t="str">
            <v>Куст скважины - 1058</v>
          </cell>
          <cell r="D165">
            <v>39819</v>
          </cell>
          <cell r="E165" t="str">
            <v>Гор.</v>
          </cell>
          <cell r="F165" t="str">
            <v>P1ar_Block III</v>
          </cell>
          <cell r="G165" t="str">
            <v>Действующий</v>
          </cell>
          <cell r="H165">
            <v>-4</v>
          </cell>
          <cell r="I165" t="str">
            <v xml:space="preserve"> </v>
          </cell>
          <cell r="J165" t="str">
            <v xml:space="preserve"> </v>
          </cell>
          <cell r="L165">
            <v>205.9826750215</v>
          </cell>
          <cell r="M165">
            <v>213.8</v>
          </cell>
          <cell r="N165">
            <v>0.98</v>
          </cell>
          <cell r="O165">
            <v>1.66</v>
          </cell>
          <cell r="P165">
            <v>1.0819366852886405</v>
          </cell>
          <cell r="Q165">
            <v>1.4490000000000001</v>
          </cell>
          <cell r="R165">
            <v>0.83599999999999997</v>
          </cell>
          <cell r="S165">
            <v>0.72</v>
          </cell>
          <cell r="T165">
            <v>37</v>
          </cell>
          <cell r="U165">
            <v>1.17</v>
          </cell>
          <cell r="V165">
            <v>139.69999999999999</v>
          </cell>
          <cell r="W165">
            <v>7.72</v>
          </cell>
          <cell r="X165">
            <v>1956</v>
          </cell>
          <cell r="Y165">
            <v>2310</v>
          </cell>
          <cell r="Z165">
            <v>2310</v>
          </cell>
          <cell r="AC165" t="str">
            <v>откр ствол</v>
          </cell>
          <cell r="AD165" t="str">
            <v xml:space="preserve">1956-2310 </v>
          </cell>
          <cell r="AF165">
            <v>1956</v>
          </cell>
          <cell r="AG165">
            <v>70</v>
          </cell>
          <cell r="AK165" t="str">
            <v>Газлифт</v>
          </cell>
          <cell r="AL165">
            <v>410</v>
          </cell>
          <cell r="AM165" t="str">
            <v>ГП</v>
          </cell>
          <cell r="AN165">
            <v>820</v>
          </cell>
          <cell r="AO165" t="str">
            <v>ГП</v>
          </cell>
          <cell r="AP165">
            <v>1210</v>
          </cell>
          <cell r="AQ165" t="str">
            <v>ГК79/1,5</v>
          </cell>
          <cell r="AR165">
            <v>1565</v>
          </cell>
          <cell r="AS165" t="str">
            <v>ГК77/2</v>
          </cell>
          <cell r="AT165">
            <v>1730</v>
          </cell>
          <cell r="AU165" t="str">
            <v>ЦКсОК</v>
          </cell>
          <cell r="AV165">
            <v>0</v>
          </cell>
          <cell r="AW165">
            <v>0</v>
          </cell>
          <cell r="AX165">
            <v>1770</v>
          </cell>
          <cell r="BE165">
            <v>2265</v>
          </cell>
          <cell r="BF165" t="str">
            <v>Есть</v>
          </cell>
          <cell r="BH165">
            <v>80.80952380952381</v>
          </cell>
          <cell r="BI165">
            <v>77</v>
          </cell>
          <cell r="BJ165">
            <v>12</v>
          </cell>
          <cell r="BM165">
            <v>73</v>
          </cell>
          <cell r="BN165">
            <v>5.5</v>
          </cell>
          <cell r="BO165">
            <v>18</v>
          </cell>
          <cell r="BP165" t="str">
            <v>Угловик</v>
          </cell>
          <cell r="BQ165" t="str">
            <v>Постоянный</v>
          </cell>
          <cell r="BR165">
            <v>24</v>
          </cell>
          <cell r="BS165">
            <v>0</v>
          </cell>
          <cell r="BT165">
            <v>36</v>
          </cell>
          <cell r="BU165">
            <v>77</v>
          </cell>
          <cell r="BV165">
            <v>34</v>
          </cell>
          <cell r="BW165">
            <v>43497</v>
          </cell>
          <cell r="BX165">
            <v>145</v>
          </cell>
          <cell r="BY165">
            <v>80.80952380952381</v>
          </cell>
          <cell r="BZ165">
            <v>6</v>
          </cell>
          <cell r="CC165">
            <v>89</v>
          </cell>
          <cell r="CD165">
            <v>19.633459999999999</v>
          </cell>
          <cell r="CE165">
            <v>30.5</v>
          </cell>
          <cell r="CF165">
            <v>23</v>
          </cell>
          <cell r="CG165">
            <v>162</v>
          </cell>
          <cell r="CH165">
            <v>38.200000000000003</v>
          </cell>
          <cell r="CI165">
            <v>141</v>
          </cell>
          <cell r="CJ165">
            <v>0</v>
          </cell>
          <cell r="CK165">
            <v>141</v>
          </cell>
          <cell r="CM165">
            <v>121.36654</v>
          </cell>
          <cell r="CN165">
            <v>-30.5</v>
          </cell>
          <cell r="CO165">
            <v>118</v>
          </cell>
          <cell r="CP165">
            <v>-38.200000000000003</v>
          </cell>
          <cell r="CQ165">
            <v>12</v>
          </cell>
          <cell r="CR165">
            <v>26.200000000000003</v>
          </cell>
          <cell r="CS165">
            <v>1334.4565858488522</v>
          </cell>
          <cell r="CT165">
            <v>1945.6580755506161</v>
          </cell>
          <cell r="CU165">
            <v>0.65750132152768603</v>
          </cell>
          <cell r="CW165">
            <v>60</v>
          </cell>
        </row>
        <row r="166">
          <cell r="A166" t="str">
            <v>1058-1</v>
          </cell>
          <cell r="B166" t="str">
            <v/>
          </cell>
          <cell r="C166" t="str">
            <v>Куст скважины - 1058</v>
          </cell>
          <cell r="D166">
            <v>39720</v>
          </cell>
          <cell r="E166" t="str">
            <v>Гор.</v>
          </cell>
          <cell r="F166" t="str">
            <v>P1ar_Block III</v>
          </cell>
          <cell r="G166" t="str">
            <v>Действующий</v>
          </cell>
          <cell r="H166">
            <v>-4</v>
          </cell>
          <cell r="I166">
            <v>39644</v>
          </cell>
          <cell r="J166" t="str">
            <v>ФилОрАм</v>
          </cell>
          <cell r="L166">
            <v>205.9826750215</v>
          </cell>
          <cell r="M166">
            <v>213.8</v>
          </cell>
          <cell r="N166">
            <v>0.98</v>
          </cell>
          <cell r="O166">
            <v>1.66</v>
          </cell>
          <cell r="P166">
            <v>1.0046936758893281</v>
          </cell>
          <cell r="Q166">
            <v>1.4490000000000001</v>
          </cell>
          <cell r="R166">
            <v>0.83599999999999997</v>
          </cell>
          <cell r="S166">
            <v>0.72</v>
          </cell>
          <cell r="T166">
            <v>37</v>
          </cell>
          <cell r="U166">
            <v>1.17</v>
          </cell>
          <cell r="V166">
            <v>139.69999999999999</v>
          </cell>
          <cell r="W166">
            <v>7.72</v>
          </cell>
          <cell r="X166">
            <v>1970</v>
          </cell>
          <cell r="Y166" t="str">
            <v>1 ств 2400
2 ств 2661</v>
          </cell>
          <cell r="Z166" t="str">
            <v>1 ств 2400
2 ств 2661</v>
          </cell>
          <cell r="AC166" t="str">
            <v>откр ствол</v>
          </cell>
          <cell r="AD166" t="str">
            <v xml:space="preserve">1 ств 1970-2400;
2 ств 2205-2661 </v>
          </cell>
          <cell r="AF166">
            <v>1970</v>
          </cell>
          <cell r="AG166">
            <v>76.75</v>
          </cell>
          <cell r="AK166" t="str">
            <v>Газлифт</v>
          </cell>
          <cell r="AL166">
            <v>600</v>
          </cell>
          <cell r="AM166" t="str">
            <v>ГП</v>
          </cell>
          <cell r="AN166">
            <v>1200</v>
          </cell>
          <cell r="AO166" t="str">
            <v>ГК86/1</v>
          </cell>
          <cell r="AP166">
            <v>1760</v>
          </cell>
          <cell r="AQ166" t="str">
            <v>ЦКсОК(3)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1772</v>
          </cell>
          <cell r="BE166">
            <v>2157</v>
          </cell>
          <cell r="BF166" t="str">
            <v>Есть</v>
          </cell>
          <cell r="BH166">
            <v>80</v>
          </cell>
          <cell r="BI166">
            <v>63</v>
          </cell>
          <cell r="BJ166">
            <v>5</v>
          </cell>
          <cell r="BM166">
            <v>73</v>
          </cell>
          <cell r="BN166">
            <v>5.5</v>
          </cell>
          <cell r="BO166">
            <v>18</v>
          </cell>
          <cell r="BP166" t="str">
            <v>Угловик</v>
          </cell>
          <cell r="BQ166" t="str">
            <v>Периодический</v>
          </cell>
          <cell r="BR166">
            <v>24</v>
          </cell>
          <cell r="BS166">
            <v>24</v>
          </cell>
          <cell r="BT166">
            <v>35</v>
          </cell>
          <cell r="BU166">
            <v>63</v>
          </cell>
          <cell r="BV166">
            <v>33</v>
          </cell>
          <cell r="BW166">
            <v>43497</v>
          </cell>
          <cell r="BX166">
            <v>111</v>
          </cell>
          <cell r="BY166">
            <v>80</v>
          </cell>
          <cell r="BZ166">
            <v>6</v>
          </cell>
          <cell r="CC166">
            <v>63</v>
          </cell>
          <cell r="CD166">
            <v>7.5872851999999993</v>
          </cell>
          <cell r="CE166">
            <v>9.6549999999999994</v>
          </cell>
          <cell r="CF166">
            <v>6</v>
          </cell>
          <cell r="CG166">
            <v>163</v>
          </cell>
          <cell r="CH166">
            <v>13.3</v>
          </cell>
          <cell r="CI166">
            <v>142</v>
          </cell>
          <cell r="CJ166" t="e">
            <v>#VALUE!</v>
          </cell>
          <cell r="CK166">
            <v>142</v>
          </cell>
          <cell r="CM166">
            <v>134.4127148</v>
          </cell>
          <cell r="CN166" t="str">
            <v>-</v>
          </cell>
          <cell r="CO166">
            <v>136</v>
          </cell>
          <cell r="CP166">
            <v>-13.3</v>
          </cell>
          <cell r="CQ166">
            <v>5</v>
          </cell>
          <cell r="CR166">
            <v>8.3000000000000007</v>
          </cell>
          <cell r="CS166">
            <v>1093.9354171107211</v>
          </cell>
          <cell r="CT166">
            <v>1752.9326563340471</v>
          </cell>
          <cell r="CU166">
            <v>0.2490020910780669</v>
          </cell>
          <cell r="CW166">
            <v>60</v>
          </cell>
        </row>
        <row r="167">
          <cell r="A167" t="str">
            <v>1059-1</v>
          </cell>
          <cell r="B167" t="str">
            <v/>
          </cell>
          <cell r="C167" t="str">
            <v>Куст скважины - 1059</v>
          </cell>
          <cell r="D167">
            <v>38382</v>
          </cell>
          <cell r="E167" t="str">
            <v>БС</v>
          </cell>
          <cell r="F167" t="str">
            <v>P1ar_Block III</v>
          </cell>
          <cell r="G167" t="str">
            <v>Действующий</v>
          </cell>
          <cell r="H167">
            <v>-4</v>
          </cell>
          <cell r="L167">
            <v>205.9826750215</v>
          </cell>
          <cell r="M167">
            <v>213.8</v>
          </cell>
          <cell r="N167">
            <v>0.98</v>
          </cell>
          <cell r="O167">
            <v>1.66</v>
          </cell>
          <cell r="P167">
            <v>0.99882116017486111</v>
          </cell>
          <cell r="Q167">
            <v>1.4490000000000001</v>
          </cell>
          <cell r="R167">
            <v>0.83599999999999997</v>
          </cell>
          <cell r="S167">
            <v>0.72</v>
          </cell>
          <cell r="T167">
            <v>37</v>
          </cell>
          <cell r="U167">
            <v>1.17</v>
          </cell>
          <cell r="V167">
            <v>139.69999999999999</v>
          </cell>
          <cell r="W167">
            <v>7.72</v>
          </cell>
          <cell r="X167">
            <v>1955</v>
          </cell>
          <cell r="Y167">
            <v>2620</v>
          </cell>
          <cell r="Z167">
            <v>2620</v>
          </cell>
          <cell r="AC167" t="str">
            <v>откр ствол</v>
          </cell>
          <cell r="AD167" t="str">
            <v>1962,5-2620</v>
          </cell>
          <cell r="AE167">
            <v>657.5</v>
          </cell>
          <cell r="AF167">
            <v>1962.5</v>
          </cell>
          <cell r="AG167">
            <v>10.9</v>
          </cell>
          <cell r="AH167" t="str">
            <v>1509-1962,5</v>
          </cell>
          <cell r="AI167">
            <v>102</v>
          </cell>
          <cell r="AJ167">
            <v>6.5</v>
          </cell>
          <cell r="AK167" t="str">
            <v>Фонтан</v>
          </cell>
          <cell r="AL167">
            <v>550</v>
          </cell>
          <cell r="AM167" t="str">
            <v>ГК92/4</v>
          </cell>
          <cell r="AN167">
            <v>1010</v>
          </cell>
          <cell r="AO167" t="str">
            <v>ГК80/3</v>
          </cell>
          <cell r="AP167">
            <v>1460</v>
          </cell>
          <cell r="AQ167" t="str">
            <v>ЦКсОК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1485</v>
          </cell>
          <cell r="BE167">
            <v>1514</v>
          </cell>
          <cell r="BK167">
            <v>1514</v>
          </cell>
          <cell r="BM167">
            <v>73</v>
          </cell>
          <cell r="BN167">
            <v>5.5</v>
          </cell>
          <cell r="BO167">
            <v>18</v>
          </cell>
          <cell r="BP167" t="str">
            <v>Угловик</v>
          </cell>
          <cell r="BQ167" t="str">
            <v>Постоянный</v>
          </cell>
          <cell r="BR167">
            <v>24</v>
          </cell>
          <cell r="BS167">
            <v>0</v>
          </cell>
          <cell r="BT167">
            <v>34</v>
          </cell>
          <cell r="BU167">
            <v>60</v>
          </cell>
          <cell r="BV167">
            <v>33</v>
          </cell>
          <cell r="BW167">
            <v>43497</v>
          </cell>
          <cell r="BX167">
            <v>143</v>
          </cell>
          <cell r="CC167">
            <v>49</v>
          </cell>
          <cell r="CD167">
            <v>15.312844799999997</v>
          </cell>
          <cell r="CE167">
            <v>19.2</v>
          </cell>
          <cell r="CF167">
            <v>4.5999999999999996</v>
          </cell>
          <cell r="CG167">
            <v>164</v>
          </cell>
          <cell r="CH167">
            <v>52</v>
          </cell>
          <cell r="CI167">
            <v>143</v>
          </cell>
          <cell r="CJ167">
            <v>0</v>
          </cell>
          <cell r="CK167">
            <v>143</v>
          </cell>
          <cell r="CM167">
            <v>127.68715520000001</v>
          </cell>
          <cell r="CN167">
            <v>-19.2</v>
          </cell>
          <cell r="CO167">
            <v>138.4</v>
          </cell>
          <cell r="CP167">
            <v>-52</v>
          </cell>
          <cell r="CR167">
            <v>52</v>
          </cell>
          <cell r="CS167">
            <v>3395.8419013036696</v>
          </cell>
          <cell r="CT167">
            <v>3395.8419013036696</v>
          </cell>
          <cell r="CU167">
            <v>0.2885582829250064</v>
          </cell>
          <cell r="CW167">
            <v>48</v>
          </cell>
        </row>
        <row r="168">
          <cell r="A168">
            <v>1059</v>
          </cell>
          <cell r="B168">
            <v>0</v>
          </cell>
          <cell r="C168" t="str">
            <v>Куст скважины - 1059</v>
          </cell>
          <cell r="D168">
            <v>38178</v>
          </cell>
          <cell r="E168" t="str">
            <v>Гор.</v>
          </cell>
          <cell r="F168" t="str">
            <v>P1ar_Block III</v>
          </cell>
          <cell r="G168" t="str">
            <v>В бездействии прошлых лет</v>
          </cell>
          <cell r="H168">
            <v>-4</v>
          </cell>
          <cell r="I168" t="str">
            <v xml:space="preserve"> </v>
          </cell>
          <cell r="J168" t="str">
            <v xml:space="preserve"> </v>
          </cell>
          <cell r="L168">
            <v>205.9826750215</v>
          </cell>
          <cell r="M168">
            <v>213.8</v>
          </cell>
          <cell r="N168">
            <v>0.98</v>
          </cell>
          <cell r="O168">
            <v>1.66</v>
          </cell>
          <cell r="P168">
            <v>0.98080354989630048</v>
          </cell>
          <cell r="Q168">
            <v>1.4490000000000001</v>
          </cell>
          <cell r="R168">
            <v>0.83599999999999997</v>
          </cell>
          <cell r="S168">
            <v>0.72</v>
          </cell>
          <cell r="T168">
            <v>37</v>
          </cell>
          <cell r="U168">
            <v>1.17</v>
          </cell>
          <cell r="V168">
            <v>139.69999999999999</v>
          </cell>
          <cell r="W168">
            <v>7.72</v>
          </cell>
          <cell r="X168">
            <v>1930</v>
          </cell>
          <cell r="Y168">
            <v>2400</v>
          </cell>
          <cell r="Z168">
            <v>2400</v>
          </cell>
          <cell r="AC168" t="str">
            <v>откр ствол</v>
          </cell>
          <cell r="AD168" t="str">
            <v xml:space="preserve">1930-2400 </v>
          </cell>
          <cell r="AF168">
            <v>1930</v>
          </cell>
          <cell r="AG168">
            <v>61.8</v>
          </cell>
          <cell r="AK168" t="str">
            <v>Фонтан</v>
          </cell>
          <cell r="AL168">
            <v>1350</v>
          </cell>
          <cell r="AM168" t="str">
            <v>ГП</v>
          </cell>
          <cell r="AN168">
            <v>1750</v>
          </cell>
          <cell r="AO168" t="str">
            <v>ГП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1760</v>
          </cell>
          <cell r="BE168">
            <v>1950</v>
          </cell>
          <cell r="BM168">
            <v>73</v>
          </cell>
          <cell r="BN168">
            <v>5.5</v>
          </cell>
          <cell r="BO168">
            <v>18</v>
          </cell>
          <cell r="BP168" t="str">
            <v>Угловик</v>
          </cell>
          <cell r="BQ168" t="str">
            <v>Постоянный</v>
          </cell>
          <cell r="BR168">
            <v>24</v>
          </cell>
          <cell r="BS168">
            <v>0</v>
          </cell>
          <cell r="BT168">
            <v>64</v>
          </cell>
          <cell r="BU168">
            <v>74</v>
          </cell>
          <cell r="BV168">
            <v>63</v>
          </cell>
          <cell r="BW168">
            <v>43497</v>
          </cell>
          <cell r="BX168">
            <v>138</v>
          </cell>
          <cell r="CC168">
            <v>89</v>
          </cell>
          <cell r="CD168">
            <v>0</v>
          </cell>
          <cell r="CE168">
            <v>0</v>
          </cell>
          <cell r="CF168">
            <v>0.2</v>
          </cell>
          <cell r="CG168">
            <v>165</v>
          </cell>
          <cell r="CH168">
            <v>0</v>
          </cell>
          <cell r="CI168">
            <v>144</v>
          </cell>
          <cell r="CJ168">
            <v>0</v>
          </cell>
          <cell r="CK168">
            <v>144</v>
          </cell>
          <cell r="CM168">
            <v>144</v>
          </cell>
          <cell r="CN168">
            <v>0</v>
          </cell>
          <cell r="CO168">
            <v>143.80000000000001</v>
          </cell>
          <cell r="CP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W168">
            <v>70</v>
          </cell>
        </row>
        <row r="169">
          <cell r="A169" t="str">
            <v>1059-2</v>
          </cell>
          <cell r="B169" t="str">
            <v/>
          </cell>
          <cell r="C169" t="str">
            <v>Куст скважины - 1059</v>
          </cell>
          <cell r="D169">
            <v>38533</v>
          </cell>
          <cell r="E169" t="str">
            <v>Гор.</v>
          </cell>
          <cell r="F169" t="str">
            <v>P1ar_Block III</v>
          </cell>
          <cell r="G169" t="str">
            <v>Действующий</v>
          </cell>
          <cell r="H169">
            <v>-4</v>
          </cell>
          <cell r="I169" t="str">
            <v xml:space="preserve"> </v>
          </cell>
          <cell r="J169" t="str">
            <v xml:space="preserve"> </v>
          </cell>
          <cell r="L169">
            <v>205.9826750215</v>
          </cell>
          <cell r="M169">
            <v>213.8</v>
          </cell>
          <cell r="N169">
            <v>0.98</v>
          </cell>
          <cell r="O169">
            <v>1.66</v>
          </cell>
          <cell r="P169">
            <v>0.98080354989630048</v>
          </cell>
          <cell r="Q169">
            <v>1.4490000000000001</v>
          </cell>
          <cell r="R169">
            <v>0.83599999999999997</v>
          </cell>
          <cell r="S169">
            <v>0.72</v>
          </cell>
          <cell r="T169">
            <v>37</v>
          </cell>
          <cell r="U169">
            <v>1.17</v>
          </cell>
          <cell r="V169">
            <v>139.69999999999999</v>
          </cell>
          <cell r="W169">
            <v>7.72</v>
          </cell>
          <cell r="X169">
            <v>1933</v>
          </cell>
          <cell r="Y169">
            <v>2451</v>
          </cell>
          <cell r="Z169">
            <v>2451</v>
          </cell>
          <cell r="AC169" t="str">
            <v>откр ствол</v>
          </cell>
          <cell r="AD169" t="str">
            <v>1832-1837; 1844-1850 (газовая шапка); 1864-1868; 1878-1882; 1888-1892; 1894-1898; 1906-1912</v>
          </cell>
          <cell r="AF169">
            <v>1933</v>
          </cell>
          <cell r="AG169">
            <v>65.5</v>
          </cell>
          <cell r="AK169" t="str">
            <v>Фонтан</v>
          </cell>
          <cell r="AL169">
            <v>600</v>
          </cell>
          <cell r="AM169" t="str">
            <v>ГК80/1,5</v>
          </cell>
          <cell r="AN169">
            <v>1200</v>
          </cell>
          <cell r="AO169" t="str">
            <v>ГК60/3</v>
          </cell>
          <cell r="AP169">
            <v>1750</v>
          </cell>
          <cell r="AQ169" t="str">
            <v>ЦКсОК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1760</v>
          </cell>
          <cell r="BE169">
            <v>1832</v>
          </cell>
          <cell r="BM169">
            <v>73</v>
          </cell>
          <cell r="BN169">
            <v>5.5</v>
          </cell>
          <cell r="BO169">
            <v>18</v>
          </cell>
          <cell r="BP169" t="str">
            <v>Угловик</v>
          </cell>
          <cell r="BQ169" t="str">
            <v>Постоянный</v>
          </cell>
          <cell r="BR169">
            <v>24</v>
          </cell>
          <cell r="BS169">
            <v>0</v>
          </cell>
          <cell r="BT169">
            <v>59</v>
          </cell>
          <cell r="BU169">
            <v>60</v>
          </cell>
          <cell r="BV169">
            <v>55</v>
          </cell>
          <cell r="BW169">
            <v>43497</v>
          </cell>
          <cell r="BX169">
            <v>148</v>
          </cell>
          <cell r="CC169">
            <v>75</v>
          </cell>
          <cell r="CD169">
            <v>5.8402959999999995</v>
          </cell>
          <cell r="CE169">
            <v>7</v>
          </cell>
          <cell r="CF169">
            <v>0.2</v>
          </cell>
          <cell r="CG169">
            <v>166</v>
          </cell>
          <cell r="CH169">
            <v>94</v>
          </cell>
          <cell r="CI169">
            <v>145</v>
          </cell>
          <cell r="CJ169">
            <v>0</v>
          </cell>
          <cell r="CK169">
            <v>145</v>
          </cell>
          <cell r="CM169">
            <v>139.159704</v>
          </cell>
          <cell r="CN169">
            <v>-7</v>
          </cell>
          <cell r="CO169">
            <v>144.80000000000001</v>
          </cell>
          <cell r="CP169">
            <v>-94</v>
          </cell>
          <cell r="CR169">
            <v>94</v>
          </cell>
          <cell r="CS169">
            <v>16095.074633203523</v>
          </cell>
          <cell r="CT169">
            <v>16095.074633203523</v>
          </cell>
          <cell r="CU169">
            <v>0.12281348788198103</v>
          </cell>
          <cell r="CW169">
            <v>68</v>
          </cell>
        </row>
        <row r="170">
          <cell r="A170">
            <v>1060</v>
          </cell>
          <cell r="B170">
            <v>1</v>
          </cell>
          <cell r="C170" t="str">
            <v>Куст скважины - 1060</v>
          </cell>
          <cell r="D170">
            <v>38140</v>
          </cell>
          <cell r="E170" t="str">
            <v>Верт.</v>
          </cell>
          <cell r="F170" t="str">
            <v>P1ar_Block III</v>
          </cell>
          <cell r="G170" t="str">
            <v>Действующий</v>
          </cell>
          <cell r="H170">
            <v>-4</v>
          </cell>
          <cell r="I170" t="str">
            <v xml:space="preserve"> </v>
          </cell>
          <cell r="J170" t="str">
            <v xml:space="preserve"> </v>
          </cell>
          <cell r="L170">
            <v>205.9826750215</v>
          </cell>
          <cell r="M170">
            <v>213.8</v>
          </cell>
          <cell r="N170">
            <v>0.98</v>
          </cell>
          <cell r="O170">
            <v>1.66</v>
          </cell>
          <cell r="P170">
            <v>0.98</v>
          </cell>
          <cell r="Q170">
            <v>1.4490000000000001</v>
          </cell>
          <cell r="R170">
            <v>0.83599999999999997</v>
          </cell>
          <cell r="S170">
            <v>0.72</v>
          </cell>
          <cell r="T170">
            <v>37</v>
          </cell>
          <cell r="U170">
            <v>1.17</v>
          </cell>
          <cell r="V170">
            <v>139.69999999999999</v>
          </cell>
          <cell r="W170">
            <v>7.72</v>
          </cell>
          <cell r="X170">
            <v>1990</v>
          </cell>
          <cell r="Y170">
            <v>2030</v>
          </cell>
          <cell r="Z170">
            <v>2030</v>
          </cell>
          <cell r="AC170" t="str">
            <v>закрытый</v>
          </cell>
          <cell r="AD170" t="str">
            <v>1864-1866; 1868-1876; 1883-1886; 1889-1891</v>
          </cell>
          <cell r="AF170">
            <v>1864</v>
          </cell>
          <cell r="AG170">
            <v>0.4</v>
          </cell>
          <cell r="AK170" t="str">
            <v>Газлифт</v>
          </cell>
          <cell r="AL170">
            <v>601</v>
          </cell>
          <cell r="AM170" t="str">
            <v>?</v>
          </cell>
          <cell r="AN170">
            <v>1202</v>
          </cell>
          <cell r="AO170" t="str">
            <v>?</v>
          </cell>
          <cell r="AP170">
            <v>1783</v>
          </cell>
          <cell r="AQ170" t="str">
            <v>?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1798</v>
          </cell>
          <cell r="BE170">
            <v>1895</v>
          </cell>
          <cell r="BM170">
            <v>73</v>
          </cell>
          <cell r="BN170">
            <v>5.5</v>
          </cell>
          <cell r="BO170">
            <v>18</v>
          </cell>
          <cell r="BP170" t="str">
            <v>Угловик</v>
          </cell>
          <cell r="BQ170" t="str">
            <v>Периодический</v>
          </cell>
          <cell r="BR170">
            <v>24</v>
          </cell>
          <cell r="BS170">
            <v>24</v>
          </cell>
          <cell r="BT170">
            <v>30</v>
          </cell>
          <cell r="BU170">
            <v>33</v>
          </cell>
          <cell r="BV170">
            <v>29</v>
          </cell>
          <cell r="BW170">
            <v>43497</v>
          </cell>
          <cell r="BX170">
            <v>146</v>
          </cell>
          <cell r="BY170">
            <v>96</v>
          </cell>
          <cell r="BZ170">
            <v>6</v>
          </cell>
          <cell r="CC170">
            <v>117</v>
          </cell>
          <cell r="CD170">
            <v>0.30931999999999998</v>
          </cell>
          <cell r="CE170">
            <v>0.37</v>
          </cell>
          <cell r="CF170">
            <v>0</v>
          </cell>
          <cell r="CG170">
            <v>167</v>
          </cell>
          <cell r="CH170">
            <v>0.8</v>
          </cell>
          <cell r="CI170">
            <v>146</v>
          </cell>
          <cell r="CJ170">
            <v>0</v>
          </cell>
          <cell r="CK170">
            <v>146</v>
          </cell>
          <cell r="CM170">
            <v>145.69067999999999</v>
          </cell>
          <cell r="CN170">
            <v>-0.37</v>
          </cell>
          <cell r="CO170">
            <v>146</v>
          </cell>
          <cell r="CP170">
            <v>-0.8</v>
          </cell>
          <cell r="CQ170">
            <v>0.5</v>
          </cell>
          <cell r="CR170">
            <v>0.30000000000000004</v>
          </cell>
          <cell r="CS170">
            <v>969.86939092202272</v>
          </cell>
          <cell r="CT170">
            <v>2586.3183757920601</v>
          </cell>
          <cell r="CU170">
            <v>1.3994013010189396E-2</v>
          </cell>
          <cell r="CV170" t="str">
            <v>Высокое Рзаб по причине высокой обводненности, перерасход г/г через газлифтный клапан на гл. 600 м, планируется постановка бр .ПРГС с целью оптимизации газлифтного подъемника</v>
          </cell>
          <cell r="CW170">
            <v>65</v>
          </cell>
        </row>
        <row r="171">
          <cell r="A171" t="str">
            <v>1060-2</v>
          </cell>
          <cell r="B171" t="str">
            <v/>
          </cell>
          <cell r="C171" t="str">
            <v>Куст скважины - 1060</v>
          </cell>
          <cell r="D171">
            <v>38434</v>
          </cell>
          <cell r="E171" t="str">
            <v>Гор.</v>
          </cell>
          <cell r="F171" t="str">
            <v>P1ar_Block III</v>
          </cell>
          <cell r="G171" t="str">
            <v>Действующий</v>
          </cell>
          <cell r="H171">
            <v>-4</v>
          </cell>
          <cell r="I171" t="str">
            <v xml:space="preserve"> </v>
          </cell>
          <cell r="J171" t="str">
            <v xml:space="preserve"> </v>
          </cell>
          <cell r="L171">
            <v>205.9826750215</v>
          </cell>
          <cell r="M171">
            <v>213.8</v>
          </cell>
          <cell r="N171">
            <v>0.98</v>
          </cell>
          <cell r="O171">
            <v>1.66</v>
          </cell>
          <cell r="P171">
            <v>0.98</v>
          </cell>
          <cell r="Q171">
            <v>1.4490000000000001</v>
          </cell>
          <cell r="R171">
            <v>0.83599999999999997</v>
          </cell>
          <cell r="S171">
            <v>0.72</v>
          </cell>
          <cell r="T171">
            <v>37</v>
          </cell>
          <cell r="U171">
            <v>1.17</v>
          </cell>
          <cell r="V171">
            <v>139.69999999999999</v>
          </cell>
          <cell r="W171">
            <v>7.72</v>
          </cell>
          <cell r="X171">
            <v>1906</v>
          </cell>
          <cell r="Y171">
            <v>2439</v>
          </cell>
          <cell r="Z171">
            <v>2439</v>
          </cell>
          <cell r="AC171" t="str">
            <v>откр ствол</v>
          </cell>
          <cell r="AD171" t="str">
            <v xml:space="preserve">1906-2439 </v>
          </cell>
          <cell r="AF171">
            <v>1906</v>
          </cell>
          <cell r="AG171">
            <v>41</v>
          </cell>
          <cell r="AK171" t="str">
            <v>Фонтан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BE171">
            <v>1920</v>
          </cell>
          <cell r="BM171">
            <v>73</v>
          </cell>
          <cell r="BN171">
            <v>5.5</v>
          </cell>
          <cell r="BO171">
            <v>18</v>
          </cell>
          <cell r="BP171" t="str">
            <v>Угловик</v>
          </cell>
          <cell r="BQ171" t="str">
            <v>Постоянный</v>
          </cell>
          <cell r="BR171">
            <v>24</v>
          </cell>
          <cell r="BS171">
            <v>0</v>
          </cell>
          <cell r="BT171">
            <v>33</v>
          </cell>
          <cell r="BU171">
            <v>47</v>
          </cell>
          <cell r="BV171">
            <v>32</v>
          </cell>
          <cell r="BW171">
            <v>43497</v>
          </cell>
          <cell r="BX171">
            <v>131</v>
          </cell>
          <cell r="CC171">
            <v>55</v>
          </cell>
          <cell r="CD171">
            <v>4.3472</v>
          </cell>
          <cell r="CE171">
            <v>5.2</v>
          </cell>
          <cell r="CF171">
            <v>0</v>
          </cell>
          <cell r="CG171">
            <v>168</v>
          </cell>
          <cell r="CH171">
            <v>9.5</v>
          </cell>
          <cell r="CI171">
            <v>147</v>
          </cell>
          <cell r="CJ171">
            <v>0</v>
          </cell>
          <cell r="CK171">
            <v>147</v>
          </cell>
          <cell r="CM171">
            <v>142.65280000000001</v>
          </cell>
          <cell r="CN171">
            <v>-5.2</v>
          </cell>
          <cell r="CO171">
            <v>147</v>
          </cell>
          <cell r="CP171">
            <v>-9.5</v>
          </cell>
          <cell r="CR171">
            <v>9.5</v>
          </cell>
          <cell r="CS171">
            <v>2185.3146853146854</v>
          </cell>
          <cell r="CT171">
            <v>2185.3146853146854</v>
          </cell>
          <cell r="CU171">
            <v>9.2192481203007534E-2</v>
          </cell>
          <cell r="CW171">
            <v>55</v>
          </cell>
        </row>
        <row r="172">
          <cell r="A172">
            <v>1061</v>
          </cell>
          <cell r="B172">
            <v>1</v>
          </cell>
          <cell r="C172" t="str">
            <v>Куст скважины - 1061</v>
          </cell>
          <cell r="D172">
            <v>38717</v>
          </cell>
          <cell r="E172" t="str">
            <v>Верт.</v>
          </cell>
          <cell r="F172" t="str">
            <v>P1ar_Block III</v>
          </cell>
          <cell r="G172" t="str">
            <v>Действующий</v>
          </cell>
          <cell r="H172">
            <v>-4</v>
          </cell>
          <cell r="I172" t="str">
            <v xml:space="preserve"> </v>
          </cell>
          <cell r="J172" t="str">
            <v xml:space="preserve"> </v>
          </cell>
          <cell r="L172">
            <v>205.9826750215</v>
          </cell>
          <cell r="M172">
            <v>213.8</v>
          </cell>
          <cell r="N172">
            <v>0.98</v>
          </cell>
          <cell r="O172">
            <v>1.66</v>
          </cell>
          <cell r="P172">
            <v>0.98</v>
          </cell>
          <cell r="Q172">
            <v>1.4490000000000001</v>
          </cell>
          <cell r="R172">
            <v>0.83599999999999997</v>
          </cell>
          <cell r="S172">
            <v>0.72</v>
          </cell>
          <cell r="T172">
            <v>37</v>
          </cell>
          <cell r="U172">
            <v>1.17</v>
          </cell>
          <cell r="V172">
            <v>139.69999999999999</v>
          </cell>
          <cell r="W172">
            <v>7.72</v>
          </cell>
          <cell r="X172">
            <v>2048</v>
          </cell>
          <cell r="Y172">
            <v>2050</v>
          </cell>
          <cell r="Z172">
            <v>2048</v>
          </cell>
          <cell r="AC172" t="str">
            <v>закрытый</v>
          </cell>
          <cell r="AD172" t="str">
            <v>1874-1922</v>
          </cell>
          <cell r="AF172">
            <v>1886</v>
          </cell>
          <cell r="AG172">
            <v>0</v>
          </cell>
          <cell r="AK172" t="str">
            <v>Фонтан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BE172">
            <v>1917</v>
          </cell>
          <cell r="BM172">
            <v>73</v>
          </cell>
          <cell r="BN172">
            <v>5.5</v>
          </cell>
          <cell r="BO172">
            <v>18</v>
          </cell>
          <cell r="BP172" t="str">
            <v>Угловик</v>
          </cell>
          <cell r="BQ172" t="str">
            <v>Постоянный</v>
          </cell>
          <cell r="BR172">
            <v>24</v>
          </cell>
          <cell r="BS172">
            <v>0</v>
          </cell>
          <cell r="BT172">
            <v>35</v>
          </cell>
          <cell r="BU172">
            <v>45</v>
          </cell>
          <cell r="BV172">
            <v>34</v>
          </cell>
          <cell r="BW172">
            <v>43497</v>
          </cell>
          <cell r="BX172">
            <v>110</v>
          </cell>
          <cell r="CC172">
            <v>65</v>
          </cell>
          <cell r="CD172">
            <v>2.1736</v>
          </cell>
          <cell r="CE172">
            <v>2.6</v>
          </cell>
          <cell r="CF172">
            <v>0</v>
          </cell>
          <cell r="CG172">
            <v>169</v>
          </cell>
          <cell r="CH172">
            <v>28.2</v>
          </cell>
          <cell r="CI172">
            <v>148</v>
          </cell>
          <cell r="CJ172">
            <v>2</v>
          </cell>
          <cell r="CK172">
            <v>148</v>
          </cell>
          <cell r="CM172">
            <v>145.82640000000001</v>
          </cell>
          <cell r="CN172">
            <v>-0.60000000000000009</v>
          </cell>
          <cell r="CO172">
            <v>148</v>
          </cell>
          <cell r="CP172">
            <v>-28.2</v>
          </cell>
          <cell r="CR172">
            <v>28.2</v>
          </cell>
          <cell r="CS172">
            <v>12973.868237026132</v>
          </cell>
          <cell r="CT172">
            <v>12973.868237026132</v>
          </cell>
          <cell r="CU172">
            <v>7.0617283950617282E-2</v>
          </cell>
          <cell r="CW172">
            <v>55</v>
          </cell>
        </row>
        <row r="173">
          <cell r="A173" t="str">
            <v>1061-2</v>
          </cell>
          <cell r="B173" t="str">
            <v/>
          </cell>
          <cell r="C173" t="str">
            <v>Куст скважины - 1061</v>
          </cell>
          <cell r="D173">
            <v>38960</v>
          </cell>
          <cell r="E173" t="str">
            <v>Гор.</v>
          </cell>
          <cell r="F173" t="str">
            <v>P1ar_Block III</v>
          </cell>
          <cell r="G173" t="str">
            <v>В бездействии прошлых лет</v>
          </cell>
          <cell r="H173">
            <v>-4</v>
          </cell>
          <cell r="I173" t="str">
            <v xml:space="preserve"> </v>
          </cell>
          <cell r="J173" t="str">
            <v xml:space="preserve"> </v>
          </cell>
          <cell r="L173">
            <v>205.9826750215</v>
          </cell>
          <cell r="M173">
            <v>213.8</v>
          </cell>
          <cell r="N173">
            <v>0.98</v>
          </cell>
          <cell r="O173">
            <v>1.66</v>
          </cell>
          <cell r="P173">
            <v>0.98040161029819439</v>
          </cell>
          <cell r="Q173">
            <v>1.4490000000000001</v>
          </cell>
          <cell r="R173">
            <v>0.83599999999999997</v>
          </cell>
          <cell r="S173">
            <v>0.72</v>
          </cell>
          <cell r="T173">
            <v>37</v>
          </cell>
          <cell r="U173">
            <v>1.17</v>
          </cell>
          <cell r="V173">
            <v>139.69999999999999</v>
          </cell>
          <cell r="W173">
            <v>7.72</v>
          </cell>
          <cell r="X173">
            <v>1973</v>
          </cell>
          <cell r="Y173">
            <v>2500</v>
          </cell>
          <cell r="Z173">
            <v>2500</v>
          </cell>
          <cell r="AC173" t="str">
            <v>откр ствол</v>
          </cell>
          <cell r="AD173" t="str">
            <v xml:space="preserve">1973-2500 </v>
          </cell>
          <cell r="AF173">
            <v>1973</v>
          </cell>
          <cell r="AG173">
            <v>103</v>
          </cell>
          <cell r="AK173" t="str">
            <v>Газлифт</v>
          </cell>
          <cell r="AL173">
            <v>1300</v>
          </cell>
          <cell r="AM173" t="str">
            <v>ГК85/3</v>
          </cell>
          <cell r="AN173">
            <v>1715</v>
          </cell>
          <cell r="AO173" t="str">
            <v>ЦКсОК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1725</v>
          </cell>
          <cell r="BE173">
            <v>1990</v>
          </cell>
          <cell r="BM173">
            <v>73</v>
          </cell>
          <cell r="BN173">
            <v>5.5</v>
          </cell>
          <cell r="BO173">
            <v>18</v>
          </cell>
          <cell r="BP173" t="str">
            <v>Угловик</v>
          </cell>
          <cell r="BQ173" t="str">
            <v>Постоянный</v>
          </cell>
          <cell r="BR173">
            <v>24</v>
          </cell>
          <cell r="BS173">
            <v>0</v>
          </cell>
          <cell r="BT173">
            <v>33</v>
          </cell>
          <cell r="BU173">
            <v>43</v>
          </cell>
          <cell r="BV173">
            <v>32</v>
          </cell>
          <cell r="BW173">
            <v>43497</v>
          </cell>
          <cell r="BX173">
            <v>105</v>
          </cell>
          <cell r="BY173">
            <v>92.142857142857139</v>
          </cell>
          <cell r="BZ173">
            <v>6</v>
          </cell>
          <cell r="CC173">
            <v>76</v>
          </cell>
          <cell r="CD173">
            <v>0</v>
          </cell>
          <cell r="CE173">
            <v>0</v>
          </cell>
          <cell r="CF173">
            <v>0.1</v>
          </cell>
          <cell r="CG173">
            <v>170</v>
          </cell>
          <cell r="CH173">
            <v>0</v>
          </cell>
          <cell r="CI173">
            <v>149</v>
          </cell>
          <cell r="CJ173">
            <v>0</v>
          </cell>
          <cell r="CK173">
            <v>149</v>
          </cell>
          <cell r="CM173">
            <v>149</v>
          </cell>
          <cell r="CN173">
            <v>0</v>
          </cell>
          <cell r="CO173">
            <v>148.9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W173">
            <v>55</v>
          </cell>
        </row>
        <row r="174">
          <cell r="A174" t="str">
            <v>1061-1</v>
          </cell>
          <cell r="B174" t="str">
            <v/>
          </cell>
          <cell r="C174" t="str">
            <v>Куст скважины - 1061</v>
          </cell>
          <cell r="D174">
            <v>38837</v>
          </cell>
          <cell r="E174" t="str">
            <v>Гор.</v>
          </cell>
          <cell r="F174" t="str">
            <v>P1ar_Block III</v>
          </cell>
          <cell r="G174" t="str">
            <v>Действующий</v>
          </cell>
          <cell r="H174">
            <v>-4</v>
          </cell>
          <cell r="I174" t="str">
            <v xml:space="preserve"> </v>
          </cell>
          <cell r="J174" t="str">
            <v xml:space="preserve"> </v>
          </cell>
          <cell r="L174">
            <v>205.9826750215</v>
          </cell>
          <cell r="M174">
            <v>213.8</v>
          </cell>
          <cell r="N174">
            <v>0.98</v>
          </cell>
          <cell r="O174">
            <v>1.66</v>
          </cell>
          <cell r="P174">
            <v>0.98</v>
          </cell>
          <cell r="Q174">
            <v>1.4490000000000001</v>
          </cell>
          <cell r="R174">
            <v>0.83599999999999997</v>
          </cell>
          <cell r="S174">
            <v>0.72</v>
          </cell>
          <cell r="T174">
            <v>37</v>
          </cell>
          <cell r="U174">
            <v>1.17</v>
          </cell>
          <cell r="V174">
            <v>139.69999999999999</v>
          </cell>
          <cell r="W174">
            <v>7.72</v>
          </cell>
          <cell r="X174">
            <v>1929</v>
          </cell>
          <cell r="Y174">
            <v>2500</v>
          </cell>
          <cell r="Z174">
            <v>2500</v>
          </cell>
          <cell r="AC174" t="str">
            <v>откр ствол</v>
          </cell>
          <cell r="AD174" t="str">
            <v xml:space="preserve">1929-2500 </v>
          </cell>
          <cell r="AF174">
            <v>1929</v>
          </cell>
          <cell r="AG174">
            <v>61.3</v>
          </cell>
          <cell r="AK174" t="str">
            <v>Фонтан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BE174">
            <v>2400.8000000000002</v>
          </cell>
          <cell r="BM174">
            <v>73</v>
          </cell>
          <cell r="BN174">
            <v>5.5</v>
          </cell>
          <cell r="BO174">
            <v>18</v>
          </cell>
          <cell r="BP174" t="str">
            <v>Угловик</v>
          </cell>
          <cell r="BQ174" t="str">
            <v>Постоянный</v>
          </cell>
          <cell r="BR174">
            <v>24</v>
          </cell>
          <cell r="BS174">
            <v>0</v>
          </cell>
          <cell r="BT174">
            <v>36</v>
          </cell>
          <cell r="BU174">
            <v>50</v>
          </cell>
          <cell r="BV174">
            <v>35</v>
          </cell>
          <cell r="BW174">
            <v>43497</v>
          </cell>
          <cell r="BX174">
            <v>126</v>
          </cell>
          <cell r="CC174">
            <v>67</v>
          </cell>
          <cell r="CD174">
            <v>2.5916000000000001</v>
          </cell>
          <cell r="CE174">
            <v>3.1</v>
          </cell>
          <cell r="CF174">
            <v>0</v>
          </cell>
          <cell r="CG174">
            <v>171</v>
          </cell>
          <cell r="CH174">
            <v>15.7</v>
          </cell>
          <cell r="CI174">
            <v>150</v>
          </cell>
          <cell r="CJ174">
            <v>0</v>
          </cell>
          <cell r="CK174">
            <v>150</v>
          </cell>
          <cell r="CM174">
            <v>147.4084</v>
          </cell>
          <cell r="CN174">
            <v>-3.1</v>
          </cell>
          <cell r="CO174">
            <v>150</v>
          </cell>
          <cell r="CP174">
            <v>-15.7</v>
          </cell>
          <cell r="CR174">
            <v>15.7</v>
          </cell>
          <cell r="CS174">
            <v>6058.0336471677729</v>
          </cell>
          <cell r="CT174">
            <v>6058.0336471677729</v>
          </cell>
          <cell r="CU174">
            <v>6.6350836133026322E-2</v>
          </cell>
          <cell r="CW174">
            <v>60</v>
          </cell>
        </row>
        <row r="175">
          <cell r="A175" t="str">
            <v>1061-3</v>
          </cell>
          <cell r="B175" t="str">
            <v/>
          </cell>
          <cell r="C175" t="str">
            <v>Куст скважины - 1061</v>
          </cell>
          <cell r="D175">
            <v>39100</v>
          </cell>
          <cell r="E175" t="str">
            <v>Гор.</v>
          </cell>
          <cell r="F175" t="str">
            <v>P1ar_Block III</v>
          </cell>
          <cell r="G175" t="str">
            <v>Действующий</v>
          </cell>
          <cell r="H175">
            <v>-4</v>
          </cell>
          <cell r="I175" t="str">
            <v xml:space="preserve"> </v>
          </cell>
          <cell r="J175" t="str">
            <v xml:space="preserve"> </v>
          </cell>
          <cell r="L175">
            <v>205.9826750215</v>
          </cell>
          <cell r="M175">
            <v>213.8</v>
          </cell>
          <cell r="N175">
            <v>0.98</v>
          </cell>
          <cell r="O175">
            <v>1.66</v>
          </cell>
          <cell r="P175">
            <v>0.98</v>
          </cell>
          <cell r="Q175">
            <v>1.4490000000000001</v>
          </cell>
          <cell r="R175">
            <v>0.83599999999999997</v>
          </cell>
          <cell r="S175">
            <v>0.72</v>
          </cell>
          <cell r="T175">
            <v>37</v>
          </cell>
          <cell r="U175">
            <v>1.17</v>
          </cell>
          <cell r="V175">
            <v>139.69999999999999</v>
          </cell>
          <cell r="W175">
            <v>7.72</v>
          </cell>
          <cell r="X175">
            <v>2024</v>
          </cell>
          <cell r="Y175">
            <v>2380</v>
          </cell>
          <cell r="Z175">
            <v>2380</v>
          </cell>
          <cell r="AC175" t="str">
            <v>откр ствол</v>
          </cell>
          <cell r="AD175" t="str">
            <v xml:space="preserve">2024-2380 </v>
          </cell>
          <cell r="AF175">
            <v>2024</v>
          </cell>
          <cell r="AG175">
            <v>153.6</v>
          </cell>
          <cell r="AK175" t="str">
            <v>Фонтан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BE175">
            <v>2342</v>
          </cell>
          <cell r="BM175">
            <v>73</v>
          </cell>
          <cell r="BN175">
            <v>5.5</v>
          </cell>
          <cell r="BO175">
            <v>18</v>
          </cell>
          <cell r="BP175" t="str">
            <v>Угловик</v>
          </cell>
          <cell r="BQ175" t="str">
            <v>Постоянный</v>
          </cell>
          <cell r="BR175">
            <v>24</v>
          </cell>
          <cell r="BS175">
            <v>0</v>
          </cell>
          <cell r="BT175">
            <v>56</v>
          </cell>
          <cell r="BU175">
            <v>69</v>
          </cell>
          <cell r="BV175">
            <v>52</v>
          </cell>
          <cell r="BW175">
            <v>43497</v>
          </cell>
          <cell r="BX175">
            <v>138</v>
          </cell>
          <cell r="CC175">
            <v>89</v>
          </cell>
          <cell r="CD175">
            <v>6.6879999999999997</v>
          </cell>
          <cell r="CE175">
            <v>8</v>
          </cell>
          <cell r="CF175">
            <v>0</v>
          </cell>
          <cell r="CG175">
            <v>172</v>
          </cell>
          <cell r="CH175">
            <v>79.2</v>
          </cell>
          <cell r="CI175">
            <v>151</v>
          </cell>
          <cell r="CJ175">
            <v>0</v>
          </cell>
          <cell r="CK175">
            <v>151</v>
          </cell>
          <cell r="CM175">
            <v>144.31200000000001</v>
          </cell>
          <cell r="CN175">
            <v>-8</v>
          </cell>
          <cell r="CO175">
            <v>151</v>
          </cell>
          <cell r="CP175">
            <v>-79.2</v>
          </cell>
          <cell r="CR175">
            <v>79.2</v>
          </cell>
          <cell r="CS175">
            <v>11842.105263157895</v>
          </cell>
          <cell r="CT175">
            <v>11842.105263157895</v>
          </cell>
          <cell r="CU175">
            <v>0.19385804034807042</v>
          </cell>
          <cell r="CW175">
            <v>68</v>
          </cell>
        </row>
        <row r="176">
          <cell r="A176" t="str">
            <v>1063-1</v>
          </cell>
          <cell r="B176" t="str">
            <v/>
          </cell>
          <cell r="C176" t="str">
            <v>К - 9</v>
          </cell>
          <cell r="D176">
            <v>41454</v>
          </cell>
          <cell r="E176" t="str">
            <v>БС</v>
          </cell>
          <cell r="F176" t="str">
            <v>P1ar_Block III</v>
          </cell>
          <cell r="G176" t="str">
            <v>В бездействии прошлых лет</v>
          </cell>
          <cell r="H176">
            <v>-4</v>
          </cell>
          <cell r="L176">
            <v>205.9826750215</v>
          </cell>
          <cell r="M176">
            <v>213.8</v>
          </cell>
          <cell r="N176">
            <v>0.98</v>
          </cell>
          <cell r="O176">
            <v>1.66</v>
          </cell>
          <cell r="P176">
            <v>0.98</v>
          </cell>
          <cell r="Q176">
            <v>1.4490000000000001</v>
          </cell>
          <cell r="R176">
            <v>0.83599999999999997</v>
          </cell>
          <cell r="S176">
            <v>0.72</v>
          </cell>
          <cell r="T176">
            <v>37</v>
          </cell>
          <cell r="U176">
            <v>1.17</v>
          </cell>
          <cell r="V176">
            <v>177.8</v>
          </cell>
          <cell r="W176">
            <v>9.19</v>
          </cell>
          <cell r="X176">
            <v>2115</v>
          </cell>
          <cell r="Y176">
            <v>2691</v>
          </cell>
          <cell r="Z176">
            <v>2691</v>
          </cell>
          <cell r="AA176">
            <v>42902</v>
          </cell>
          <cell r="AB176" t="str">
            <v>торц.фрез</v>
          </cell>
          <cell r="AC176" t="str">
            <v>откр ствол</v>
          </cell>
          <cell r="AD176" t="str">
            <v>2055-2690</v>
          </cell>
          <cell r="AG176">
            <v>244</v>
          </cell>
          <cell r="AH176" t="str">
            <v>1752-2055</v>
          </cell>
          <cell r="AI176">
            <v>114</v>
          </cell>
          <cell r="AJ176">
            <v>7.4</v>
          </cell>
          <cell r="AK176" t="str">
            <v>Фонтан</v>
          </cell>
          <cell r="AL176">
            <v>680</v>
          </cell>
          <cell r="AM176" t="str">
            <v>ГК90/2</v>
          </cell>
          <cell r="AN176">
            <v>1250</v>
          </cell>
          <cell r="AO176" t="str">
            <v>ГК95/3</v>
          </cell>
          <cell r="AP176">
            <v>1710</v>
          </cell>
          <cell r="AQ176" t="str">
            <v>ЦКсОК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1730</v>
          </cell>
          <cell r="BE176">
            <v>1760</v>
          </cell>
          <cell r="BM176">
            <v>73</v>
          </cell>
          <cell r="BN176">
            <v>5.5</v>
          </cell>
          <cell r="BO176">
            <v>18</v>
          </cell>
          <cell r="BP176" t="str">
            <v>Угловик</v>
          </cell>
          <cell r="BQ176" t="str">
            <v>Постоянный</v>
          </cell>
          <cell r="BR176">
            <v>24</v>
          </cell>
          <cell r="BS176">
            <v>0</v>
          </cell>
          <cell r="BT176">
            <v>90</v>
          </cell>
          <cell r="BU176">
            <v>90</v>
          </cell>
          <cell r="BV176">
            <v>26</v>
          </cell>
          <cell r="BW176">
            <v>43497</v>
          </cell>
          <cell r="BX176">
            <v>148.9</v>
          </cell>
          <cell r="CC176">
            <v>112</v>
          </cell>
          <cell r="CD176">
            <v>0</v>
          </cell>
          <cell r="CE176">
            <v>0</v>
          </cell>
          <cell r="CF176">
            <v>0</v>
          </cell>
          <cell r="CG176">
            <v>173</v>
          </cell>
          <cell r="CH176">
            <v>0</v>
          </cell>
          <cell r="CI176">
            <v>152</v>
          </cell>
          <cell r="CJ176">
            <v>0</v>
          </cell>
          <cell r="CK176">
            <v>152</v>
          </cell>
          <cell r="CM176">
            <v>152</v>
          </cell>
          <cell r="CN176">
            <v>0</v>
          </cell>
          <cell r="CO176">
            <v>152</v>
          </cell>
          <cell r="CP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W176">
            <v>56</v>
          </cell>
        </row>
        <row r="177">
          <cell r="A177" t="str">
            <v>1063-2</v>
          </cell>
          <cell r="B177" t="str">
            <v/>
          </cell>
          <cell r="C177" t="str">
            <v>К - 9</v>
          </cell>
          <cell r="D177">
            <v>41532</v>
          </cell>
          <cell r="E177" t="str">
            <v>Гор.</v>
          </cell>
          <cell r="F177" t="str">
            <v>P1ar_Block III</v>
          </cell>
          <cell r="G177" t="str">
            <v>Действующий</v>
          </cell>
          <cell r="H177">
            <v>-4</v>
          </cell>
          <cell r="I177" t="str">
            <v xml:space="preserve"> </v>
          </cell>
          <cell r="J177" t="str">
            <v xml:space="preserve"> </v>
          </cell>
          <cell r="L177">
            <v>205.9826750215</v>
          </cell>
          <cell r="M177">
            <v>213.8</v>
          </cell>
          <cell r="N177">
            <v>0.98</v>
          </cell>
          <cell r="O177">
            <v>1.66</v>
          </cell>
          <cell r="P177">
            <v>0.98080354989630048</v>
          </cell>
          <cell r="Q177">
            <v>1.4490000000000001</v>
          </cell>
          <cell r="R177">
            <v>0.83599999999999997</v>
          </cell>
          <cell r="S177">
            <v>0.72</v>
          </cell>
          <cell r="T177">
            <v>37</v>
          </cell>
          <cell r="U177">
            <v>1.17</v>
          </cell>
          <cell r="V177">
            <v>177.8</v>
          </cell>
          <cell r="W177">
            <v>9.19</v>
          </cell>
          <cell r="X177">
            <v>2108</v>
          </cell>
          <cell r="Y177" t="str">
            <v>1 ств 2493
2 ств 2882</v>
          </cell>
          <cell r="Z177" t="str">
            <v>1 ств 2493
2 ств 2882</v>
          </cell>
          <cell r="AC177" t="str">
            <v>откр ствол</v>
          </cell>
          <cell r="AD177" t="str">
            <v>1 ств 2108-2493;
2 ств 2123-2882</v>
          </cell>
          <cell r="AE177">
            <v>26</v>
          </cell>
          <cell r="AF177">
            <v>2108</v>
          </cell>
          <cell r="AG177">
            <v>216.52</v>
          </cell>
          <cell r="AK177" t="str">
            <v>Газлифт</v>
          </cell>
          <cell r="AL177">
            <v>600</v>
          </cell>
          <cell r="AM177" t="str">
            <v>ГП</v>
          </cell>
          <cell r="AN177">
            <v>1200</v>
          </cell>
          <cell r="AO177" t="str">
            <v>ГК101/1,5</v>
          </cell>
          <cell r="AP177">
            <v>1800</v>
          </cell>
          <cell r="AQ177" t="str">
            <v>ЦКсОК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 t="str">
            <v>-</v>
          </cell>
          <cell r="BE177">
            <v>2070</v>
          </cell>
          <cell r="BM177">
            <v>73</v>
          </cell>
          <cell r="BN177">
            <v>5.5</v>
          </cell>
          <cell r="BO177">
            <v>18</v>
          </cell>
          <cell r="BP177" t="str">
            <v>Угловик</v>
          </cell>
          <cell r="BQ177" t="str">
            <v>Постоянный</v>
          </cell>
          <cell r="BR177">
            <v>24</v>
          </cell>
          <cell r="BS177">
            <v>0</v>
          </cell>
          <cell r="BT177">
            <v>28</v>
          </cell>
          <cell r="BU177">
            <v>64</v>
          </cell>
          <cell r="BV177">
            <v>27</v>
          </cell>
          <cell r="BW177">
            <v>43497</v>
          </cell>
          <cell r="BX177">
            <v>89.9</v>
          </cell>
          <cell r="BY177">
            <v>98</v>
          </cell>
          <cell r="BZ177">
            <v>6</v>
          </cell>
          <cell r="CC177">
            <v>69</v>
          </cell>
          <cell r="CD177">
            <v>18.605514400000001</v>
          </cell>
          <cell r="CE177">
            <v>22.3</v>
          </cell>
          <cell r="CF177">
            <v>0.2</v>
          </cell>
          <cell r="CG177">
            <v>174</v>
          </cell>
          <cell r="CH177">
            <v>31.21</v>
          </cell>
          <cell r="CI177">
            <v>153</v>
          </cell>
          <cell r="CJ177" t="e">
            <v>#VALUE!</v>
          </cell>
          <cell r="CK177">
            <v>153</v>
          </cell>
          <cell r="CM177">
            <v>134.3944856</v>
          </cell>
          <cell r="CN177" t="str">
            <v>-</v>
          </cell>
          <cell r="CO177">
            <v>152.80000000000001</v>
          </cell>
          <cell r="CP177">
            <v>-31.21</v>
          </cell>
          <cell r="CQ177">
            <v>22.8</v>
          </cell>
          <cell r="CR177">
            <v>8.41</v>
          </cell>
          <cell r="CS177">
            <v>452.01652688516901</v>
          </cell>
          <cell r="CT177">
            <v>1677.4596675488854</v>
          </cell>
          <cell r="CU177">
            <v>1.1899353358020697</v>
          </cell>
          <cell r="CW177">
            <v>60</v>
          </cell>
        </row>
        <row r="178">
          <cell r="A178">
            <v>1065</v>
          </cell>
          <cell r="B178">
            <v>0</v>
          </cell>
          <cell r="C178" t="str">
            <v>К - 9</v>
          </cell>
          <cell r="D178">
            <v>41729</v>
          </cell>
          <cell r="E178" t="str">
            <v>Гор.</v>
          </cell>
          <cell r="F178" t="str">
            <v>P1ar_Block III</v>
          </cell>
          <cell r="G178" t="str">
            <v>Действующий</v>
          </cell>
          <cell r="H178">
            <v>-4</v>
          </cell>
          <cell r="I178" t="str">
            <v xml:space="preserve"> </v>
          </cell>
          <cell r="J178" t="str">
            <v xml:space="preserve"> </v>
          </cell>
          <cell r="L178">
            <v>205.9826750215</v>
          </cell>
          <cell r="M178">
            <v>213.8</v>
          </cell>
          <cell r="N178">
            <v>0.98</v>
          </cell>
          <cell r="O178">
            <v>1.66</v>
          </cell>
          <cell r="P178">
            <v>0.98</v>
          </cell>
          <cell r="Q178">
            <v>1.4490000000000001</v>
          </cell>
          <cell r="R178">
            <v>0.83599999999999997</v>
          </cell>
          <cell r="S178">
            <v>0.72</v>
          </cell>
          <cell r="T178">
            <v>37</v>
          </cell>
          <cell r="U178">
            <v>1.17</v>
          </cell>
          <cell r="V178">
            <v>177.8</v>
          </cell>
          <cell r="W178">
            <v>9.19</v>
          </cell>
          <cell r="X178">
            <v>2074</v>
          </cell>
          <cell r="Y178">
            <v>2647</v>
          </cell>
          <cell r="Z178">
            <v>2647</v>
          </cell>
          <cell r="AC178" t="str">
            <v>откр ствол</v>
          </cell>
          <cell r="AD178" t="str">
            <v xml:space="preserve">2074-2647 </v>
          </cell>
          <cell r="AE178">
            <v>20</v>
          </cell>
          <cell r="AF178">
            <v>2074</v>
          </cell>
          <cell r="AG178">
            <v>344</v>
          </cell>
          <cell r="AK178" t="str">
            <v>Фонтан</v>
          </cell>
          <cell r="AL178">
            <v>600</v>
          </cell>
          <cell r="AM178" t="str">
            <v>ГК65/2</v>
          </cell>
          <cell r="AN178">
            <v>1200</v>
          </cell>
          <cell r="AO178" t="str">
            <v>ГК45</v>
          </cell>
          <cell r="AP178">
            <v>1770</v>
          </cell>
          <cell r="AQ178" t="str">
            <v>ЦКсОК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1780</v>
          </cell>
          <cell r="BE178">
            <v>2390</v>
          </cell>
          <cell r="BM178">
            <v>73</v>
          </cell>
          <cell r="BN178">
            <v>5.5</v>
          </cell>
          <cell r="BO178">
            <v>65</v>
          </cell>
          <cell r="BP178" t="str">
            <v>Угловик</v>
          </cell>
          <cell r="BQ178" t="str">
            <v>Постоянный</v>
          </cell>
          <cell r="BR178">
            <v>24</v>
          </cell>
          <cell r="BS178">
            <v>0</v>
          </cell>
          <cell r="BT178">
            <v>97</v>
          </cell>
          <cell r="BU178">
            <v>27</v>
          </cell>
          <cell r="BV178">
            <v>96</v>
          </cell>
          <cell r="BW178">
            <v>43497</v>
          </cell>
          <cell r="BX178">
            <v>158</v>
          </cell>
          <cell r="CC178">
            <v>132.4</v>
          </cell>
          <cell r="CD178">
            <v>8.36</v>
          </cell>
          <cell r="CE178">
            <v>10</v>
          </cell>
          <cell r="CF178">
            <v>0</v>
          </cell>
          <cell r="CG178">
            <v>175</v>
          </cell>
          <cell r="CH178">
            <v>77.3</v>
          </cell>
          <cell r="CI178">
            <v>154</v>
          </cell>
          <cell r="CJ178">
            <v>0</v>
          </cell>
          <cell r="CK178">
            <v>154</v>
          </cell>
          <cell r="CM178">
            <v>145.63999999999999</v>
          </cell>
          <cell r="CN178">
            <v>-10</v>
          </cell>
          <cell r="CO178">
            <v>154</v>
          </cell>
          <cell r="CP178">
            <v>-77.3</v>
          </cell>
          <cell r="CR178">
            <v>77.3</v>
          </cell>
          <cell r="CS178">
            <v>9246.4114832535888</v>
          </cell>
          <cell r="CT178">
            <v>9246.4114832535888</v>
          </cell>
          <cell r="CU178">
            <v>0.42093721582297661</v>
          </cell>
          <cell r="CW178">
            <v>70</v>
          </cell>
        </row>
        <row r="179">
          <cell r="A179" t="str">
            <v>1065-2</v>
          </cell>
          <cell r="B179" t="str">
            <v/>
          </cell>
          <cell r="C179" t="str">
            <v>К - 35</v>
          </cell>
          <cell r="D179">
            <v>41786</v>
          </cell>
          <cell r="E179" t="str">
            <v>Гор.</v>
          </cell>
          <cell r="F179" t="str">
            <v>P1ar_Block I</v>
          </cell>
          <cell r="G179" t="str">
            <v>В бездействии прошлых лет</v>
          </cell>
          <cell r="H179">
            <v>-4</v>
          </cell>
          <cell r="I179" t="str">
            <v xml:space="preserve"> </v>
          </cell>
          <cell r="J179" t="str">
            <v xml:space="preserve"> </v>
          </cell>
          <cell r="L179">
            <v>205.9826750215</v>
          </cell>
          <cell r="M179">
            <v>213.8</v>
          </cell>
          <cell r="N179">
            <v>0.98</v>
          </cell>
          <cell r="O179">
            <v>1.66</v>
          </cell>
          <cell r="P179">
            <v>0.98</v>
          </cell>
          <cell r="Q179">
            <v>1.4490000000000001</v>
          </cell>
          <cell r="R179">
            <v>0.83599999999999997</v>
          </cell>
          <cell r="S179">
            <v>0.72</v>
          </cell>
          <cell r="T179">
            <v>37</v>
          </cell>
          <cell r="U179">
            <v>1.17</v>
          </cell>
          <cell r="V179">
            <v>177.8</v>
          </cell>
          <cell r="W179">
            <v>9.19</v>
          </cell>
          <cell r="X179">
            <v>2139</v>
          </cell>
          <cell r="Y179">
            <v>2960</v>
          </cell>
          <cell r="Z179">
            <v>2960</v>
          </cell>
          <cell r="AC179" t="str">
            <v>откр ствол</v>
          </cell>
          <cell r="AD179" t="str">
            <v>2139-2960</v>
          </cell>
          <cell r="AE179">
            <v>17</v>
          </cell>
          <cell r="AF179">
            <v>2139</v>
          </cell>
          <cell r="AG179">
            <v>324</v>
          </cell>
          <cell r="AK179" t="str">
            <v>Газлифт</v>
          </cell>
          <cell r="AL179">
            <v>325</v>
          </cell>
          <cell r="AM179" t="str">
            <v>ГП</v>
          </cell>
          <cell r="AN179">
            <v>635</v>
          </cell>
          <cell r="AO179" t="str">
            <v>ГП</v>
          </cell>
          <cell r="AP179">
            <v>960</v>
          </cell>
          <cell r="AQ179" t="str">
            <v>ГП</v>
          </cell>
          <cell r="AR179">
            <v>1290</v>
          </cell>
          <cell r="AS179" t="str">
            <v>ГП</v>
          </cell>
          <cell r="AT179">
            <v>1550</v>
          </cell>
          <cell r="AU179" t="str">
            <v>ЦКсОК(2)</v>
          </cell>
          <cell r="AV179">
            <v>0</v>
          </cell>
          <cell r="AW179">
            <v>0</v>
          </cell>
          <cell r="AX179">
            <v>1750</v>
          </cell>
          <cell r="BE179">
            <v>2100</v>
          </cell>
          <cell r="BM179">
            <v>73</v>
          </cell>
          <cell r="BN179">
            <v>5.5</v>
          </cell>
          <cell r="BO179" t="str">
            <v>-</v>
          </cell>
          <cell r="BP179" t="str">
            <v>-</v>
          </cell>
          <cell r="BQ179" t="str">
            <v>-</v>
          </cell>
          <cell r="BR179" t="str">
            <v>-</v>
          </cell>
          <cell r="BS179" t="str">
            <v>-</v>
          </cell>
          <cell r="BT179" t="str">
            <v>-</v>
          </cell>
          <cell r="BU179" t="str">
            <v>-</v>
          </cell>
          <cell r="BV179" t="str">
            <v>-</v>
          </cell>
          <cell r="BW179">
            <v>43497</v>
          </cell>
          <cell r="BX179">
            <v>172.7</v>
          </cell>
          <cell r="BY179" t="str">
            <v>-</v>
          </cell>
          <cell r="BZ179" t="str">
            <v>-</v>
          </cell>
          <cell r="CC179" t="str">
            <v>-</v>
          </cell>
          <cell r="CD179">
            <v>0</v>
          </cell>
          <cell r="CE179">
            <v>0</v>
          </cell>
          <cell r="CF179">
            <v>0</v>
          </cell>
          <cell r="CG179">
            <v>176</v>
          </cell>
          <cell r="CH179">
            <v>0</v>
          </cell>
          <cell r="CI179">
            <v>155</v>
          </cell>
          <cell r="CJ179">
            <v>0</v>
          </cell>
          <cell r="CK179">
            <v>155</v>
          </cell>
          <cell r="CM179">
            <v>155</v>
          </cell>
          <cell r="CN179">
            <v>0</v>
          </cell>
          <cell r="CO179">
            <v>155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 t="e">
            <v>#VALUE!</v>
          </cell>
          <cell r="CW179">
            <v>65</v>
          </cell>
        </row>
        <row r="180">
          <cell r="A180">
            <v>1068</v>
          </cell>
          <cell r="B180">
            <v>2</v>
          </cell>
          <cell r="C180" t="str">
            <v>Куст скважины - 1068</v>
          </cell>
          <cell r="D180">
            <v>39269</v>
          </cell>
          <cell r="E180" t="str">
            <v>Гор.</v>
          </cell>
          <cell r="F180" t="str">
            <v>P1ar_Block III</v>
          </cell>
          <cell r="G180" t="str">
            <v>Действующий</v>
          </cell>
          <cell r="H180">
            <v>-4</v>
          </cell>
          <cell r="I180" t="str">
            <v xml:space="preserve"> </v>
          </cell>
          <cell r="J180" t="str">
            <v xml:space="preserve"> </v>
          </cell>
          <cell r="L180">
            <v>205.9826750215</v>
          </cell>
          <cell r="M180">
            <v>213.8</v>
          </cell>
          <cell r="N180">
            <v>0.98</v>
          </cell>
          <cell r="O180">
            <v>1.66</v>
          </cell>
          <cell r="P180">
            <v>0.98281820159010158</v>
          </cell>
          <cell r="Q180">
            <v>1.4490000000000001</v>
          </cell>
          <cell r="R180">
            <v>0.83599999999999997</v>
          </cell>
          <cell r="S180">
            <v>0.72</v>
          </cell>
          <cell r="T180">
            <v>37</v>
          </cell>
          <cell r="U180">
            <v>1.17</v>
          </cell>
          <cell r="V180">
            <v>139.69999999999999</v>
          </cell>
          <cell r="W180">
            <v>7.72</v>
          </cell>
          <cell r="X180">
            <v>1945</v>
          </cell>
          <cell r="Y180">
            <v>2400</v>
          </cell>
          <cell r="Z180">
            <v>2400</v>
          </cell>
          <cell r="AC180" t="str">
            <v>откр ствол</v>
          </cell>
          <cell r="AD180" t="str">
            <v xml:space="preserve">1945-2400 </v>
          </cell>
          <cell r="AF180">
            <v>1945</v>
          </cell>
          <cell r="AG180">
            <v>45.82</v>
          </cell>
          <cell r="AK180" t="str">
            <v>Газлифт</v>
          </cell>
          <cell r="AL180">
            <v>600</v>
          </cell>
          <cell r="AM180" t="str">
            <v>ГП</v>
          </cell>
          <cell r="AN180">
            <v>1200</v>
          </cell>
          <cell r="AO180" t="str">
            <v>ГК95(1)</v>
          </cell>
          <cell r="AP180">
            <v>1750</v>
          </cell>
          <cell r="AQ180" t="str">
            <v>ЦКсОК(3)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1760</v>
          </cell>
          <cell r="BE180">
            <v>1945</v>
          </cell>
          <cell r="BM180">
            <v>73</v>
          </cell>
          <cell r="BN180">
            <v>5.5</v>
          </cell>
          <cell r="BO180">
            <v>18</v>
          </cell>
          <cell r="BP180" t="str">
            <v>Угловик</v>
          </cell>
          <cell r="BQ180" t="str">
            <v>Постоянный</v>
          </cell>
          <cell r="BR180">
            <v>24</v>
          </cell>
          <cell r="BS180">
            <v>0</v>
          </cell>
          <cell r="BT180">
            <v>35</v>
          </cell>
          <cell r="BU180">
            <v>82</v>
          </cell>
          <cell r="BV180">
            <v>33</v>
          </cell>
          <cell r="BW180">
            <v>43497</v>
          </cell>
          <cell r="BX180">
            <v>97</v>
          </cell>
          <cell r="BY180">
            <v>93</v>
          </cell>
          <cell r="BZ180">
            <v>6</v>
          </cell>
          <cell r="CC180">
            <v>63</v>
          </cell>
          <cell r="CD180">
            <v>18.678329999999999</v>
          </cell>
          <cell r="CE180">
            <v>22.5</v>
          </cell>
          <cell r="CF180">
            <v>0.7</v>
          </cell>
          <cell r="CG180">
            <v>177</v>
          </cell>
          <cell r="CH180">
            <v>18.3</v>
          </cell>
          <cell r="CI180">
            <v>156</v>
          </cell>
          <cell r="CJ180">
            <v>0</v>
          </cell>
          <cell r="CK180">
            <v>156</v>
          </cell>
          <cell r="CM180">
            <v>137.32167000000001</v>
          </cell>
          <cell r="CN180">
            <v>-22.5</v>
          </cell>
          <cell r="CO180">
            <v>155.30000000000001</v>
          </cell>
          <cell r="CP180">
            <v>-18.3</v>
          </cell>
          <cell r="CQ180">
            <v>13.1</v>
          </cell>
          <cell r="CR180">
            <v>5.2000000000000011</v>
          </cell>
          <cell r="CS180">
            <v>278.39747986035161</v>
          </cell>
          <cell r="CT180">
            <v>979.74497720085265</v>
          </cell>
          <cell r="CU180">
            <v>0.78388139516322142</v>
          </cell>
          <cell r="CW180">
            <v>60</v>
          </cell>
        </row>
        <row r="181">
          <cell r="A181" t="str">
            <v>1068-1</v>
          </cell>
          <cell r="B181" t="str">
            <v/>
          </cell>
          <cell r="C181" t="str">
            <v>Куст скважины - 1068</v>
          </cell>
          <cell r="D181">
            <v>39480</v>
          </cell>
          <cell r="E181" t="str">
            <v>Гор.</v>
          </cell>
          <cell r="F181" t="str">
            <v>P1ar_Block III</v>
          </cell>
          <cell r="G181" t="str">
            <v>Действующий</v>
          </cell>
          <cell r="H181">
            <v>-4</v>
          </cell>
          <cell r="I181" t="str">
            <v xml:space="preserve"> </v>
          </cell>
          <cell r="J181" t="str">
            <v xml:space="preserve"> </v>
          </cell>
          <cell r="L181">
            <v>205.9826750215</v>
          </cell>
          <cell r="M181">
            <v>213.8</v>
          </cell>
          <cell r="N181">
            <v>0.98</v>
          </cell>
          <cell r="O181">
            <v>1.66</v>
          </cell>
          <cell r="P181">
            <v>0.98</v>
          </cell>
          <cell r="Q181">
            <v>1.4490000000000001</v>
          </cell>
          <cell r="R181">
            <v>0.83599999999999997</v>
          </cell>
          <cell r="S181">
            <v>0.72</v>
          </cell>
          <cell r="T181">
            <v>37</v>
          </cell>
          <cell r="U181">
            <v>1.17</v>
          </cell>
          <cell r="V181">
            <v>139.69999999999999</v>
          </cell>
          <cell r="W181">
            <v>7.72</v>
          </cell>
          <cell r="X181">
            <v>1953</v>
          </cell>
          <cell r="Y181">
            <v>2450</v>
          </cell>
          <cell r="Z181">
            <v>2450</v>
          </cell>
          <cell r="AC181" t="str">
            <v>откр ствол</v>
          </cell>
          <cell r="AD181" t="str">
            <v xml:space="preserve">1953-2450 </v>
          </cell>
          <cell r="AF181">
            <v>1953</v>
          </cell>
          <cell r="AG181">
            <v>73.989999999999995</v>
          </cell>
          <cell r="AK181" t="str">
            <v>Фонтан</v>
          </cell>
          <cell r="AL181">
            <v>550</v>
          </cell>
          <cell r="AM181" t="str">
            <v>ГП</v>
          </cell>
          <cell r="AN181">
            <v>960</v>
          </cell>
          <cell r="AO181" t="str">
            <v>ГП</v>
          </cell>
          <cell r="AP181">
            <v>1275</v>
          </cell>
          <cell r="AQ181" t="str">
            <v>ГП</v>
          </cell>
          <cell r="AR181">
            <v>1520</v>
          </cell>
          <cell r="AS181" t="str">
            <v>ГП</v>
          </cell>
          <cell r="AT181">
            <v>1740</v>
          </cell>
          <cell r="AU181" t="str">
            <v>ГП</v>
          </cell>
          <cell r="AV181">
            <v>0</v>
          </cell>
          <cell r="AW181">
            <v>0</v>
          </cell>
          <cell r="AX181">
            <v>1750</v>
          </cell>
          <cell r="BE181">
            <v>2361</v>
          </cell>
          <cell r="BM181">
            <v>73</v>
          </cell>
          <cell r="BN181">
            <v>5.5</v>
          </cell>
          <cell r="BO181">
            <v>18</v>
          </cell>
          <cell r="BP181" t="str">
            <v>Угловик</v>
          </cell>
          <cell r="BQ181" t="str">
            <v>Постоянный</v>
          </cell>
          <cell r="BR181">
            <v>24</v>
          </cell>
          <cell r="BS181">
            <v>0</v>
          </cell>
          <cell r="BT181">
            <v>56</v>
          </cell>
          <cell r="BU181">
            <v>57</v>
          </cell>
          <cell r="BV181">
            <v>55</v>
          </cell>
          <cell r="BW181">
            <v>43497</v>
          </cell>
          <cell r="BX181">
            <v>138</v>
          </cell>
          <cell r="CC181">
            <v>59</v>
          </cell>
          <cell r="CD181">
            <v>16.134799999999998</v>
          </cell>
          <cell r="CE181">
            <v>19.3</v>
          </cell>
          <cell r="CF181">
            <v>0</v>
          </cell>
          <cell r="CG181">
            <v>178</v>
          </cell>
          <cell r="CH181">
            <v>25.4</v>
          </cell>
          <cell r="CI181">
            <v>157</v>
          </cell>
          <cell r="CJ181">
            <v>0</v>
          </cell>
          <cell r="CK181">
            <v>157</v>
          </cell>
          <cell r="CM181">
            <v>140.86520000000002</v>
          </cell>
          <cell r="CN181">
            <v>-19.3</v>
          </cell>
          <cell r="CO181">
            <v>157</v>
          </cell>
          <cell r="CP181">
            <v>-25.4</v>
          </cell>
          <cell r="CR181">
            <v>25.4</v>
          </cell>
          <cell r="CS181">
            <v>1574.2370528299082</v>
          </cell>
          <cell r="CT181">
            <v>1574.2370528299082</v>
          </cell>
          <cell r="CU181">
            <v>0.32767312792191822</v>
          </cell>
          <cell r="CW181">
            <v>55</v>
          </cell>
        </row>
        <row r="182">
          <cell r="A182">
            <v>1069</v>
          </cell>
          <cell r="B182">
            <v>1</v>
          </cell>
          <cell r="C182" t="str">
            <v>Куст скважины - 1069</v>
          </cell>
          <cell r="D182">
            <v>39123</v>
          </cell>
          <cell r="E182" t="str">
            <v>Гор.</v>
          </cell>
          <cell r="F182" t="str">
            <v>P1ar_Block III</v>
          </cell>
          <cell r="G182" t="str">
            <v>Действующий</v>
          </cell>
          <cell r="H182">
            <v>-4</v>
          </cell>
          <cell r="I182" t="str">
            <v xml:space="preserve"> </v>
          </cell>
          <cell r="J182" t="str">
            <v xml:space="preserve"> </v>
          </cell>
          <cell r="L182">
            <v>205.9826750215</v>
          </cell>
          <cell r="M182">
            <v>213.8</v>
          </cell>
          <cell r="N182">
            <v>0.98</v>
          </cell>
          <cell r="O182">
            <v>1.66</v>
          </cell>
          <cell r="P182">
            <v>0.98040161029819439</v>
          </cell>
          <cell r="Q182">
            <v>1.4490000000000001</v>
          </cell>
          <cell r="R182">
            <v>0.83599999999999997</v>
          </cell>
          <cell r="S182">
            <v>0.72</v>
          </cell>
          <cell r="T182">
            <v>37</v>
          </cell>
          <cell r="U182">
            <v>1.17</v>
          </cell>
          <cell r="V182">
            <v>139.69999999999999</v>
          </cell>
          <cell r="W182">
            <v>7.72</v>
          </cell>
          <cell r="X182">
            <v>1966</v>
          </cell>
          <cell r="Y182">
            <v>2500</v>
          </cell>
          <cell r="Z182">
            <v>2500</v>
          </cell>
          <cell r="AC182" t="str">
            <v>откр ствол</v>
          </cell>
          <cell r="AD182" t="str">
            <v xml:space="preserve">1966-2500 </v>
          </cell>
          <cell r="AF182">
            <v>1966</v>
          </cell>
          <cell r="AG182">
            <v>104.1</v>
          </cell>
          <cell r="AK182" t="str">
            <v>Фонтан</v>
          </cell>
          <cell r="AL182">
            <v>596</v>
          </cell>
          <cell r="AM182" t="str">
            <v>ГП</v>
          </cell>
          <cell r="AN182">
            <v>1201</v>
          </cell>
          <cell r="AO182" t="str">
            <v>ГП</v>
          </cell>
          <cell r="AP182">
            <v>1720</v>
          </cell>
          <cell r="AQ182" t="str">
            <v>ЦКсОК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1731</v>
          </cell>
          <cell r="BE182">
            <v>2370</v>
          </cell>
          <cell r="BM182">
            <v>73</v>
          </cell>
          <cell r="BN182">
            <v>5.5</v>
          </cell>
          <cell r="BO182">
            <v>18</v>
          </cell>
          <cell r="BP182" t="str">
            <v>Угловик</v>
          </cell>
          <cell r="BQ182" t="str">
            <v>Постоянный</v>
          </cell>
          <cell r="BR182">
            <v>24</v>
          </cell>
          <cell r="BS182">
            <v>0</v>
          </cell>
          <cell r="BT182">
            <v>39</v>
          </cell>
          <cell r="BU182">
            <v>7</v>
          </cell>
          <cell r="BV182">
            <v>38</v>
          </cell>
          <cell r="BW182">
            <v>43497</v>
          </cell>
          <cell r="BX182">
            <v>147</v>
          </cell>
          <cell r="CC182">
            <v>69</v>
          </cell>
          <cell r="CD182">
            <v>13.696689599999997</v>
          </cell>
          <cell r="CE182">
            <v>16.399999999999999</v>
          </cell>
          <cell r="CF182">
            <v>0.1</v>
          </cell>
          <cell r="CG182">
            <v>179</v>
          </cell>
          <cell r="CH182">
            <v>165</v>
          </cell>
          <cell r="CI182">
            <v>158</v>
          </cell>
          <cell r="CJ182">
            <v>0</v>
          </cell>
          <cell r="CK182">
            <v>158</v>
          </cell>
          <cell r="CM182">
            <v>144.30331040000002</v>
          </cell>
          <cell r="CN182">
            <v>-16.399999999999999</v>
          </cell>
          <cell r="CO182">
            <v>157.9</v>
          </cell>
          <cell r="CP182">
            <v>-165</v>
          </cell>
          <cell r="CR182">
            <v>165</v>
          </cell>
          <cell r="CS182">
            <v>12046.706526809225</v>
          </cell>
          <cell r="CT182">
            <v>12046.706526809225</v>
          </cell>
          <cell r="CU182">
            <v>0.27514266149280986</v>
          </cell>
          <cell r="CW182">
            <v>60</v>
          </cell>
        </row>
        <row r="183">
          <cell r="A183" t="str">
            <v>1069-2</v>
          </cell>
          <cell r="B183" t="str">
            <v/>
          </cell>
          <cell r="C183" t="str">
            <v>Куст скважины - 1069</v>
          </cell>
          <cell r="D183">
            <v>39490</v>
          </cell>
          <cell r="E183" t="str">
            <v>Гор.</v>
          </cell>
          <cell r="F183" t="str">
            <v>P1ar_Block III</v>
          </cell>
          <cell r="G183" t="str">
            <v>Действующий</v>
          </cell>
          <cell r="H183">
            <v>-4</v>
          </cell>
          <cell r="I183" t="str">
            <v xml:space="preserve"> </v>
          </cell>
          <cell r="J183" t="str">
            <v xml:space="preserve"> </v>
          </cell>
          <cell r="L183">
            <v>205.9826750215</v>
          </cell>
          <cell r="M183">
            <v>213.8</v>
          </cell>
          <cell r="N183">
            <v>0.98</v>
          </cell>
          <cell r="O183">
            <v>1.66</v>
          </cell>
          <cell r="P183">
            <v>0.98096441803025625</v>
          </cell>
          <cell r="Q183">
            <v>1.4490000000000001</v>
          </cell>
          <cell r="R183">
            <v>0.83599999999999997</v>
          </cell>
          <cell r="S183">
            <v>0.72</v>
          </cell>
          <cell r="T183">
            <v>37</v>
          </cell>
          <cell r="U183">
            <v>1.17</v>
          </cell>
          <cell r="V183">
            <v>139.69999999999999</v>
          </cell>
          <cell r="W183">
            <v>7.72</v>
          </cell>
          <cell r="X183">
            <v>1925</v>
          </cell>
          <cell r="Y183" t="str">
            <v>1 ств 2480
2 ств 2647
3 ств 2270</v>
          </cell>
          <cell r="Z183" t="str">
            <v>1 ств 2480
2 ств 2647
3 ств 2270</v>
          </cell>
          <cell r="AC183" t="str">
            <v>откр ствол</v>
          </cell>
          <cell r="AD183" t="str">
            <v>1ств 1925-2480;
2ств 1925-2647;
3ств 1925-2270</v>
          </cell>
          <cell r="AF183">
            <v>1925</v>
          </cell>
          <cell r="AG183">
            <v>60.7</v>
          </cell>
          <cell r="AK183" t="str">
            <v>Фонтан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BE183">
            <v>1930</v>
          </cell>
          <cell r="BM183">
            <v>73</v>
          </cell>
          <cell r="BN183">
            <v>5.5</v>
          </cell>
          <cell r="BO183">
            <v>18</v>
          </cell>
          <cell r="BP183" t="str">
            <v>Угловик</v>
          </cell>
          <cell r="BQ183" t="str">
            <v>Постоянный</v>
          </cell>
          <cell r="BR183">
            <v>24</v>
          </cell>
          <cell r="BS183">
            <v>0</v>
          </cell>
          <cell r="BT183">
            <v>33</v>
          </cell>
          <cell r="BU183">
            <v>44</v>
          </cell>
          <cell r="BV183">
            <v>32</v>
          </cell>
          <cell r="BW183">
            <v>43497</v>
          </cell>
          <cell r="BX183">
            <v>113</v>
          </cell>
          <cell r="CC183">
            <v>59</v>
          </cell>
          <cell r="CD183">
            <v>9.173929600000001</v>
          </cell>
          <cell r="CE183">
            <v>11</v>
          </cell>
          <cell r="CF183">
            <v>0.24</v>
          </cell>
          <cell r="CG183">
            <v>180</v>
          </cell>
          <cell r="CH183">
            <v>5.38</v>
          </cell>
          <cell r="CI183">
            <v>159</v>
          </cell>
          <cell r="CJ183" t="e">
            <v>#VALUE!</v>
          </cell>
          <cell r="CK183">
            <v>159</v>
          </cell>
          <cell r="CM183">
            <v>149.82607039999999</v>
          </cell>
          <cell r="CN183" t="str">
            <v>-</v>
          </cell>
          <cell r="CO183">
            <v>158.76</v>
          </cell>
          <cell r="CP183">
            <v>-5.38</v>
          </cell>
          <cell r="CR183">
            <v>5.38</v>
          </cell>
          <cell r="CS183">
            <v>586.44443925098346</v>
          </cell>
          <cell r="CT183">
            <v>586.44443925098346</v>
          </cell>
          <cell r="CU183">
            <v>0.25863503953391592</v>
          </cell>
          <cell r="CW183">
            <v>55</v>
          </cell>
        </row>
        <row r="184">
          <cell r="A184" t="str">
            <v>1070-2</v>
          </cell>
          <cell r="B184" t="str">
            <v/>
          </cell>
          <cell r="C184" t="str">
            <v>Куст скважины - 1070</v>
          </cell>
          <cell r="D184">
            <v>38797</v>
          </cell>
          <cell r="E184" t="str">
            <v>Гор.</v>
          </cell>
          <cell r="F184" t="str">
            <v>P1ar_Block III</v>
          </cell>
          <cell r="G184" t="str">
            <v>Действующий</v>
          </cell>
          <cell r="H184">
            <v>-4</v>
          </cell>
          <cell r="I184" t="str">
            <v xml:space="preserve"> </v>
          </cell>
          <cell r="J184" t="str">
            <v xml:space="preserve"> </v>
          </cell>
          <cell r="L184">
            <v>205.9826750215</v>
          </cell>
          <cell r="M184">
            <v>213.8</v>
          </cell>
          <cell r="N184">
            <v>0.98</v>
          </cell>
          <cell r="O184">
            <v>1.66</v>
          </cell>
          <cell r="P184">
            <v>0.98</v>
          </cell>
          <cell r="Q184">
            <v>1.4490000000000001</v>
          </cell>
          <cell r="R184">
            <v>0.83599999999999997</v>
          </cell>
          <cell r="S184">
            <v>0.72</v>
          </cell>
          <cell r="T184">
            <v>37</v>
          </cell>
          <cell r="U184">
            <v>1.17</v>
          </cell>
          <cell r="V184">
            <v>139.69999999999999</v>
          </cell>
          <cell r="W184">
            <v>7.72</v>
          </cell>
          <cell r="X184">
            <v>1920</v>
          </cell>
          <cell r="Y184">
            <v>2400</v>
          </cell>
          <cell r="Z184">
            <v>2400</v>
          </cell>
          <cell r="AC184" t="str">
            <v>откр ствол</v>
          </cell>
          <cell r="AD184" t="str">
            <v>1827-1833; 1837-1839; 1845-1847; 1850-1858; 1864-1867; 1869-1885; 1887-1902; 1906-1917 (газ. шапка);
1920-2400 откр.ствол</v>
          </cell>
          <cell r="AF184">
            <v>1945</v>
          </cell>
          <cell r="AG184">
            <v>54.9</v>
          </cell>
          <cell r="AK184" t="str">
            <v>Фонтан</v>
          </cell>
          <cell r="AL184">
            <v>600</v>
          </cell>
          <cell r="AM184" t="str">
            <v>ГК</v>
          </cell>
          <cell r="AN184">
            <v>1200</v>
          </cell>
          <cell r="AO184" t="str">
            <v>ГК</v>
          </cell>
          <cell r="AP184">
            <v>1780</v>
          </cell>
          <cell r="AQ184" t="str">
            <v>ЦКсОК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1790</v>
          </cell>
          <cell r="BE184">
            <v>1820</v>
          </cell>
          <cell r="BM184">
            <v>73</v>
          </cell>
          <cell r="BN184">
            <v>5.5</v>
          </cell>
          <cell r="BO184">
            <v>18</v>
          </cell>
          <cell r="BP184" t="str">
            <v>Угловик</v>
          </cell>
          <cell r="BQ184" t="str">
            <v>Постоянный</v>
          </cell>
          <cell r="BR184">
            <v>24</v>
          </cell>
          <cell r="BS184">
            <v>0</v>
          </cell>
          <cell r="BT184">
            <v>52</v>
          </cell>
          <cell r="BU184">
            <v>77</v>
          </cell>
          <cell r="BV184">
            <v>51</v>
          </cell>
          <cell r="BW184">
            <v>43497</v>
          </cell>
          <cell r="BX184">
            <v>103.4</v>
          </cell>
          <cell r="CC184">
            <v>81</v>
          </cell>
          <cell r="CD184">
            <v>7.524</v>
          </cell>
          <cell r="CE184">
            <v>9</v>
          </cell>
          <cell r="CF184">
            <v>0</v>
          </cell>
          <cell r="CG184">
            <v>181</v>
          </cell>
          <cell r="CH184">
            <v>31.3</v>
          </cell>
          <cell r="CI184">
            <v>160</v>
          </cell>
          <cell r="CJ184">
            <v>0</v>
          </cell>
          <cell r="CK184">
            <v>160</v>
          </cell>
          <cell r="CM184">
            <v>152.476</v>
          </cell>
          <cell r="CN184">
            <v>-9</v>
          </cell>
          <cell r="CO184">
            <v>160</v>
          </cell>
          <cell r="CP184">
            <v>-31.3</v>
          </cell>
          <cell r="CR184">
            <v>31.3</v>
          </cell>
          <cell r="CS184">
            <v>4160.021265284423</v>
          </cell>
          <cell r="CT184">
            <v>4160.021265284423</v>
          </cell>
          <cell r="CU184">
            <v>0.44459189740105315</v>
          </cell>
          <cell r="CW184">
            <v>70</v>
          </cell>
        </row>
        <row r="185">
          <cell r="A185" t="str">
            <v>1070-1</v>
          </cell>
          <cell r="B185" t="str">
            <v/>
          </cell>
          <cell r="C185" t="str">
            <v>Куст скважины - 1070</v>
          </cell>
          <cell r="D185">
            <v>38939</v>
          </cell>
          <cell r="E185" t="str">
            <v>Гор.</v>
          </cell>
          <cell r="F185" t="str">
            <v>P1ar_Block III</v>
          </cell>
          <cell r="G185" t="str">
            <v>Действующий</v>
          </cell>
          <cell r="H185">
            <v>-4</v>
          </cell>
          <cell r="I185" t="str">
            <v xml:space="preserve"> </v>
          </cell>
          <cell r="J185" t="str">
            <v xml:space="preserve"> </v>
          </cell>
          <cell r="L185">
            <v>205.9826750215</v>
          </cell>
          <cell r="M185">
            <v>213.8</v>
          </cell>
          <cell r="N185">
            <v>0.98</v>
          </cell>
          <cell r="O185">
            <v>1.66</v>
          </cell>
          <cell r="P185">
            <v>0.98</v>
          </cell>
          <cell r="Q185">
            <v>1.4490000000000001</v>
          </cell>
          <cell r="R185">
            <v>0.83599999999999997</v>
          </cell>
          <cell r="S185">
            <v>0.72</v>
          </cell>
          <cell r="T185">
            <v>37</v>
          </cell>
          <cell r="U185">
            <v>1.17</v>
          </cell>
          <cell r="V185">
            <v>139.69999999999999</v>
          </cell>
          <cell r="W185">
            <v>7.72</v>
          </cell>
          <cell r="X185">
            <v>1940</v>
          </cell>
          <cell r="Y185">
            <v>2500</v>
          </cell>
          <cell r="Z185">
            <v>2500</v>
          </cell>
          <cell r="AC185" t="str">
            <v>откр ствол</v>
          </cell>
          <cell r="AD185" t="str">
            <v xml:space="preserve">1940-2500 </v>
          </cell>
          <cell r="AF185">
            <v>1940</v>
          </cell>
          <cell r="AG185">
            <v>73.2</v>
          </cell>
          <cell r="AK185" t="str">
            <v>Фонтан</v>
          </cell>
          <cell r="AL185">
            <v>600</v>
          </cell>
          <cell r="AM185" t="str">
            <v>ГП</v>
          </cell>
          <cell r="AN185">
            <v>1200</v>
          </cell>
          <cell r="AO185" t="str">
            <v>ГП</v>
          </cell>
          <cell r="AP185">
            <v>1740</v>
          </cell>
          <cell r="AQ185" t="str">
            <v>ГП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1750</v>
          </cell>
          <cell r="BE185">
            <v>2370</v>
          </cell>
          <cell r="BM185">
            <v>73</v>
          </cell>
          <cell r="BN185">
            <v>5.5</v>
          </cell>
          <cell r="BO185">
            <v>8</v>
          </cell>
          <cell r="BP185" t="str">
            <v>Угловик</v>
          </cell>
          <cell r="BQ185" t="str">
            <v>Постоянный</v>
          </cell>
          <cell r="BR185">
            <v>24</v>
          </cell>
          <cell r="BS185">
            <v>0</v>
          </cell>
          <cell r="BT185">
            <v>63</v>
          </cell>
          <cell r="BU185">
            <v>73</v>
          </cell>
          <cell r="BV185">
            <v>55</v>
          </cell>
          <cell r="BW185">
            <v>43497</v>
          </cell>
          <cell r="BX185">
            <v>129</v>
          </cell>
          <cell r="CC185">
            <v>94</v>
          </cell>
          <cell r="CD185">
            <v>17.556000000000001</v>
          </cell>
          <cell r="CE185">
            <v>21</v>
          </cell>
          <cell r="CF185">
            <v>0</v>
          </cell>
          <cell r="CG185">
            <v>182</v>
          </cell>
          <cell r="CH185">
            <v>106.7</v>
          </cell>
          <cell r="CI185">
            <v>161</v>
          </cell>
          <cell r="CJ185">
            <v>0</v>
          </cell>
          <cell r="CK185">
            <v>161</v>
          </cell>
          <cell r="CM185">
            <v>143.44399999999999</v>
          </cell>
          <cell r="CN185">
            <v>-21</v>
          </cell>
          <cell r="CO185">
            <v>161</v>
          </cell>
          <cell r="CP185">
            <v>-106.7</v>
          </cell>
          <cell r="CR185">
            <v>106.7</v>
          </cell>
          <cell r="CS185">
            <v>6077.6942355889723</v>
          </cell>
          <cell r="CT185">
            <v>6077.6942355889723</v>
          </cell>
          <cell r="CU185">
            <v>0.68227228207639579</v>
          </cell>
          <cell r="CW185">
            <v>65</v>
          </cell>
        </row>
        <row r="186">
          <cell r="A186">
            <v>1071</v>
          </cell>
          <cell r="B186">
            <v>3</v>
          </cell>
          <cell r="C186" t="str">
            <v>Куст скважины - 1071</v>
          </cell>
          <cell r="D186">
            <v>39724</v>
          </cell>
          <cell r="E186" t="str">
            <v>Гор.</v>
          </cell>
          <cell r="F186" t="str">
            <v>P1ar_Block III</v>
          </cell>
          <cell r="G186" t="str">
            <v>Действующий</v>
          </cell>
          <cell r="H186">
            <v>-4</v>
          </cell>
          <cell r="I186" t="str">
            <v xml:space="preserve"> </v>
          </cell>
          <cell r="J186" t="str">
            <v xml:space="preserve"> </v>
          </cell>
          <cell r="L186">
            <v>205.9826750215</v>
          </cell>
          <cell r="M186">
            <v>213.8</v>
          </cell>
          <cell r="N186">
            <v>0.98</v>
          </cell>
          <cell r="O186">
            <v>1.66</v>
          </cell>
          <cell r="P186">
            <v>0.98</v>
          </cell>
          <cell r="Q186">
            <v>1.4490000000000001</v>
          </cell>
          <cell r="R186">
            <v>0.83599999999999997</v>
          </cell>
          <cell r="S186">
            <v>0.72</v>
          </cell>
          <cell r="T186">
            <v>37</v>
          </cell>
          <cell r="U186">
            <v>1.17</v>
          </cell>
          <cell r="V186">
            <v>139.69999999999999</v>
          </cell>
          <cell r="W186">
            <v>7.72</v>
          </cell>
          <cell r="X186">
            <v>2002</v>
          </cell>
          <cell r="Y186" t="str">
            <v xml:space="preserve">1 ств 2400
2 ств 2756 </v>
          </cell>
          <cell r="Z186" t="str">
            <v xml:space="preserve">1 ств 2400
2 ств 2756 </v>
          </cell>
          <cell r="AC186" t="str">
            <v>откр ствол</v>
          </cell>
          <cell r="AD186" t="str">
            <v xml:space="preserve">1 ств 2002-2400;
2 ств 2002-2756 </v>
          </cell>
          <cell r="AF186">
            <v>2002</v>
          </cell>
          <cell r="AG186">
            <v>121</v>
          </cell>
          <cell r="AK186" t="str">
            <v>Газлифт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BE186">
            <v>2097</v>
          </cell>
          <cell r="BM186">
            <v>73</v>
          </cell>
          <cell r="BN186">
            <v>5.5</v>
          </cell>
          <cell r="BO186">
            <v>18</v>
          </cell>
          <cell r="BP186" t="str">
            <v>Угловик</v>
          </cell>
          <cell r="BQ186" t="str">
            <v>Постоянный</v>
          </cell>
          <cell r="BR186">
            <v>24</v>
          </cell>
          <cell r="BS186">
            <v>0</v>
          </cell>
          <cell r="BT186">
            <v>36</v>
          </cell>
          <cell r="BU186">
            <v>56</v>
          </cell>
          <cell r="BV186">
            <v>35</v>
          </cell>
          <cell r="BW186">
            <v>43497</v>
          </cell>
          <cell r="BX186">
            <v>119</v>
          </cell>
          <cell r="BY186">
            <v>88</v>
          </cell>
          <cell r="BZ186">
            <v>6</v>
          </cell>
          <cell r="CC186">
            <v>66</v>
          </cell>
          <cell r="CD186">
            <v>7.6075999999999997</v>
          </cell>
          <cell r="CE186">
            <v>9.1</v>
          </cell>
          <cell r="CF186">
            <v>0</v>
          </cell>
          <cell r="CG186">
            <v>183</v>
          </cell>
          <cell r="CH186">
            <v>8.5</v>
          </cell>
          <cell r="CI186">
            <v>162</v>
          </cell>
          <cell r="CJ186" t="e">
            <v>#VALUE!</v>
          </cell>
          <cell r="CK186">
            <v>162</v>
          </cell>
          <cell r="CM186">
            <v>154.39240000000001</v>
          </cell>
          <cell r="CN186" t="str">
            <v>-</v>
          </cell>
          <cell r="CO186">
            <v>162</v>
          </cell>
          <cell r="CP186">
            <v>-8.5</v>
          </cell>
          <cell r="CQ186">
            <v>5</v>
          </cell>
          <cell r="CR186">
            <v>3.5</v>
          </cell>
          <cell r="CS186">
            <v>460.06624953993378</v>
          </cell>
          <cell r="CT186">
            <v>1117.3037488826963</v>
          </cell>
          <cell r="CU186">
            <v>0.21407296768950296</v>
          </cell>
          <cell r="CW186">
            <v>55</v>
          </cell>
        </row>
        <row r="187">
          <cell r="A187" t="str">
            <v>1071-1</v>
          </cell>
          <cell r="B187" t="str">
            <v/>
          </cell>
          <cell r="C187" t="str">
            <v>Куст скважины - 1071</v>
          </cell>
          <cell r="D187">
            <v>39858</v>
          </cell>
          <cell r="E187" t="str">
            <v>Гор.</v>
          </cell>
          <cell r="F187" t="str">
            <v>P1ar_Block III</v>
          </cell>
          <cell r="G187" t="str">
            <v>Действующий</v>
          </cell>
          <cell r="H187">
            <v>-4</v>
          </cell>
          <cell r="I187" t="str">
            <v xml:space="preserve"> </v>
          </cell>
          <cell r="J187" t="str">
            <v xml:space="preserve"> </v>
          </cell>
          <cell r="L187">
            <v>205.9826750215</v>
          </cell>
          <cell r="M187">
            <v>213.8</v>
          </cell>
          <cell r="N187">
            <v>0.98</v>
          </cell>
          <cell r="O187">
            <v>1.66</v>
          </cell>
          <cell r="P187">
            <v>0.98044178943282867</v>
          </cell>
          <cell r="Q187">
            <v>1.4490000000000001</v>
          </cell>
          <cell r="R187">
            <v>0.83599999999999997</v>
          </cell>
          <cell r="S187">
            <v>0.72</v>
          </cell>
          <cell r="T187">
            <v>37</v>
          </cell>
          <cell r="U187">
            <v>1.17</v>
          </cell>
          <cell r="V187">
            <v>139.69999999999999</v>
          </cell>
          <cell r="W187">
            <v>7.72</v>
          </cell>
          <cell r="X187">
            <v>1961</v>
          </cell>
          <cell r="Y187" t="str">
            <v xml:space="preserve">1 ств 2500;
2 ств 2780 </v>
          </cell>
          <cell r="Z187" t="str">
            <v xml:space="preserve">1 ств 2500;
2 ств 2780 </v>
          </cell>
          <cell r="AC187" t="str">
            <v>откр ствол</v>
          </cell>
          <cell r="AD187" t="str">
            <v xml:space="preserve">1 ств 1961-2500;
2 ств 2490-2780 </v>
          </cell>
          <cell r="AF187" t="str">
            <v>1961;
2490</v>
          </cell>
          <cell r="AG187" t="str">
            <v>79;
87</v>
          </cell>
          <cell r="AK187" t="str">
            <v>Газлифт</v>
          </cell>
          <cell r="AL187">
            <v>470</v>
          </cell>
          <cell r="AM187" t="str">
            <v>ГП</v>
          </cell>
          <cell r="AN187">
            <v>870</v>
          </cell>
          <cell r="AO187" t="str">
            <v>ГП</v>
          </cell>
          <cell r="AP187">
            <v>1225</v>
          </cell>
          <cell r="AQ187" t="str">
            <v>ГК50/1</v>
          </cell>
          <cell r="AR187">
            <v>1530</v>
          </cell>
          <cell r="AS187" t="str">
            <v>ГК40/3</v>
          </cell>
          <cell r="AT187">
            <v>1730</v>
          </cell>
          <cell r="AU187" t="str">
            <v>ЦКсОК/3+3</v>
          </cell>
          <cell r="AV187">
            <v>0</v>
          </cell>
          <cell r="AW187">
            <v>0</v>
          </cell>
          <cell r="AX187">
            <v>1740</v>
          </cell>
          <cell r="BE187">
            <v>2000</v>
          </cell>
          <cell r="BM187">
            <v>73</v>
          </cell>
          <cell r="BN187">
            <v>5.5</v>
          </cell>
          <cell r="BO187">
            <v>18</v>
          </cell>
          <cell r="BP187" t="str">
            <v>Угловик</v>
          </cell>
          <cell r="BQ187" t="str">
            <v>Постоянный</v>
          </cell>
          <cell r="BR187">
            <v>24</v>
          </cell>
          <cell r="BS187">
            <v>0</v>
          </cell>
          <cell r="BT187">
            <v>32</v>
          </cell>
          <cell r="BU187">
            <v>60</v>
          </cell>
          <cell r="BV187">
            <v>31</v>
          </cell>
          <cell r="BW187">
            <v>43497</v>
          </cell>
          <cell r="BX187">
            <v>105</v>
          </cell>
          <cell r="BY187">
            <v>77</v>
          </cell>
          <cell r="BZ187">
            <v>6</v>
          </cell>
          <cell r="CC187">
            <v>65</v>
          </cell>
          <cell r="CD187">
            <v>4.0083859199999994</v>
          </cell>
          <cell r="CE187">
            <v>4.8</v>
          </cell>
          <cell r="CF187">
            <v>0.11</v>
          </cell>
          <cell r="CG187">
            <v>184</v>
          </cell>
          <cell r="CH187">
            <v>30.8</v>
          </cell>
          <cell r="CI187">
            <v>163</v>
          </cell>
          <cell r="CJ187" t="e">
            <v>#VALUE!</v>
          </cell>
          <cell r="CK187">
            <v>163</v>
          </cell>
          <cell r="CM187">
            <v>158.99161408000001</v>
          </cell>
          <cell r="CN187" t="str">
            <v>-</v>
          </cell>
          <cell r="CO187">
            <v>162.88999999999999</v>
          </cell>
          <cell r="CP187">
            <v>-30.8</v>
          </cell>
          <cell r="CQ187">
            <v>5.5</v>
          </cell>
          <cell r="CR187">
            <v>25.3</v>
          </cell>
          <cell r="CS187">
            <v>6311.7675056597354</v>
          </cell>
          <cell r="CT187">
            <v>7683.8908764553298</v>
          </cell>
          <cell r="CU187">
            <v>0.14445859872611466</v>
          </cell>
          <cell r="CW187">
            <v>55</v>
          </cell>
        </row>
        <row r="188">
          <cell r="A188">
            <v>1073</v>
          </cell>
          <cell r="B188">
            <v>0</v>
          </cell>
          <cell r="C188" t="str">
            <v>Куст скважины - 1073</v>
          </cell>
          <cell r="D188">
            <v>40033</v>
          </cell>
          <cell r="E188" t="str">
            <v>Гор.</v>
          </cell>
          <cell r="F188" t="str">
            <v>P1ar_Block III</v>
          </cell>
          <cell r="G188" t="str">
            <v>Действующий</v>
          </cell>
          <cell r="H188">
            <v>-4</v>
          </cell>
          <cell r="I188" t="str">
            <v xml:space="preserve"> </v>
          </cell>
          <cell r="J188" t="str">
            <v xml:space="preserve"> </v>
          </cell>
          <cell r="L188">
            <v>205.9826750215</v>
          </cell>
          <cell r="M188">
            <v>213.8</v>
          </cell>
          <cell r="N188">
            <v>0.98</v>
          </cell>
          <cell r="O188">
            <v>1.66</v>
          </cell>
          <cell r="P188">
            <v>0.98</v>
          </cell>
          <cell r="Q188">
            <v>1.4490000000000001</v>
          </cell>
          <cell r="R188">
            <v>0.83599999999999997</v>
          </cell>
          <cell r="S188">
            <v>0.72</v>
          </cell>
          <cell r="T188">
            <v>37</v>
          </cell>
          <cell r="U188">
            <v>1.17</v>
          </cell>
          <cell r="V188">
            <v>139.69999999999999</v>
          </cell>
          <cell r="W188">
            <v>7.72</v>
          </cell>
          <cell r="X188">
            <v>1988</v>
          </cell>
          <cell r="Y188">
            <v>2400</v>
          </cell>
          <cell r="Z188">
            <v>2400</v>
          </cell>
          <cell r="AC188" t="str">
            <v>откр ствол</v>
          </cell>
          <cell r="AD188" t="str">
            <v>1988-2400</v>
          </cell>
          <cell r="AF188">
            <v>1988</v>
          </cell>
          <cell r="AG188">
            <v>0.3</v>
          </cell>
          <cell r="AK188" t="str">
            <v>Газлифт</v>
          </cell>
          <cell r="AL188">
            <v>598</v>
          </cell>
          <cell r="AM188" t="str">
            <v>ГП</v>
          </cell>
          <cell r="AN188">
            <v>1203</v>
          </cell>
          <cell r="AO188" t="str">
            <v>ГК45/1,5</v>
          </cell>
          <cell r="AP188">
            <v>1754</v>
          </cell>
          <cell r="AQ188" t="str">
            <v>ЦКсОК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 t="str">
            <v>??</v>
          </cell>
          <cell r="BE188">
            <v>2273</v>
          </cell>
          <cell r="BM188">
            <v>73</v>
          </cell>
          <cell r="BN188">
            <v>5.5</v>
          </cell>
          <cell r="BO188">
            <v>18</v>
          </cell>
          <cell r="BP188" t="str">
            <v>Угловик</v>
          </cell>
          <cell r="BQ188" t="str">
            <v>Постоянный</v>
          </cell>
          <cell r="BR188">
            <v>24</v>
          </cell>
          <cell r="BS188">
            <v>0</v>
          </cell>
          <cell r="BT188">
            <v>22</v>
          </cell>
          <cell r="BU188">
            <v>60</v>
          </cell>
          <cell r="BV188">
            <v>21</v>
          </cell>
          <cell r="BW188">
            <v>43497</v>
          </cell>
          <cell r="BX188">
            <v>101</v>
          </cell>
          <cell r="BY188">
            <v>85</v>
          </cell>
          <cell r="BZ188">
            <v>6</v>
          </cell>
          <cell r="CC188">
            <v>48</v>
          </cell>
          <cell r="CD188">
            <v>10.032</v>
          </cell>
          <cell r="CE188">
            <v>12</v>
          </cell>
          <cell r="CF188">
            <v>0</v>
          </cell>
          <cell r="CG188">
            <v>185</v>
          </cell>
          <cell r="CH188">
            <v>30.3</v>
          </cell>
          <cell r="CI188">
            <v>164</v>
          </cell>
          <cell r="CJ188">
            <v>0</v>
          </cell>
          <cell r="CK188">
            <v>164</v>
          </cell>
          <cell r="CM188">
            <v>153.96799999999999</v>
          </cell>
          <cell r="CN188">
            <v>-12</v>
          </cell>
          <cell r="CO188">
            <v>164</v>
          </cell>
          <cell r="CP188">
            <v>-30.3</v>
          </cell>
          <cell r="CQ188">
            <v>8.9</v>
          </cell>
          <cell r="CR188">
            <v>21.4</v>
          </cell>
          <cell r="CS188">
            <v>2133.1738437001595</v>
          </cell>
          <cell r="CT188">
            <v>3020.3349282296649</v>
          </cell>
          <cell r="CU188">
            <v>0.29528166535827399</v>
          </cell>
          <cell r="CW188">
            <v>45</v>
          </cell>
        </row>
        <row r="189">
          <cell r="A189" t="str">
            <v>1073-2</v>
          </cell>
          <cell r="B189" t="str">
            <v/>
          </cell>
          <cell r="C189" t="str">
            <v>Куст скважины - 1073</v>
          </cell>
          <cell r="D189">
            <v>40326</v>
          </cell>
          <cell r="E189" t="str">
            <v>Гор.</v>
          </cell>
          <cell r="F189" t="str">
            <v>P1ar_Block III</v>
          </cell>
          <cell r="G189" t="str">
            <v>Действующий</v>
          </cell>
          <cell r="H189">
            <v>-4</v>
          </cell>
          <cell r="I189" t="str">
            <v xml:space="preserve"> </v>
          </cell>
          <cell r="J189" t="str">
            <v xml:space="preserve"> </v>
          </cell>
          <cell r="L189">
            <v>205.9826750215</v>
          </cell>
          <cell r="M189">
            <v>213.8</v>
          </cell>
          <cell r="N189">
            <v>0.98</v>
          </cell>
          <cell r="O189">
            <v>1.66</v>
          </cell>
          <cell r="P189">
            <v>0.98</v>
          </cell>
          <cell r="Q189">
            <v>1.4490000000000001</v>
          </cell>
          <cell r="R189">
            <v>0.83599999999999997</v>
          </cell>
          <cell r="S189">
            <v>0.72</v>
          </cell>
          <cell r="T189">
            <v>37</v>
          </cell>
          <cell r="U189">
            <v>1.17</v>
          </cell>
          <cell r="V189">
            <v>139.69999999999999</v>
          </cell>
          <cell r="W189">
            <v>7.72</v>
          </cell>
          <cell r="X189">
            <v>1959</v>
          </cell>
          <cell r="Y189">
            <v>2515</v>
          </cell>
          <cell r="Z189">
            <v>2515</v>
          </cell>
          <cell r="AC189" t="str">
            <v>откр ствол</v>
          </cell>
          <cell r="AD189" t="str">
            <v xml:space="preserve">1959-2515 </v>
          </cell>
          <cell r="AF189">
            <v>1959</v>
          </cell>
          <cell r="AG189">
            <v>64.37</v>
          </cell>
          <cell r="AK189" t="str">
            <v>Газлифт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BE189">
            <v>1645</v>
          </cell>
          <cell r="BM189">
            <v>73</v>
          </cell>
          <cell r="BN189">
            <v>5.5</v>
          </cell>
          <cell r="BO189">
            <v>18</v>
          </cell>
          <cell r="BP189" t="str">
            <v>Угловик</v>
          </cell>
          <cell r="BQ189" t="str">
            <v>Постоянный</v>
          </cell>
          <cell r="BR189">
            <v>24</v>
          </cell>
          <cell r="BS189">
            <v>0</v>
          </cell>
          <cell r="BT189">
            <v>23</v>
          </cell>
          <cell r="BU189">
            <v>40</v>
          </cell>
          <cell r="BV189">
            <v>22</v>
          </cell>
          <cell r="BW189">
            <v>43497</v>
          </cell>
          <cell r="BX189">
            <v>114</v>
          </cell>
          <cell r="BY189">
            <v>88</v>
          </cell>
          <cell r="BZ189">
            <v>6</v>
          </cell>
          <cell r="CC189">
            <v>42</v>
          </cell>
          <cell r="CD189">
            <v>5.2667999999999999</v>
          </cell>
          <cell r="CE189">
            <v>6.3</v>
          </cell>
          <cell r="CF189">
            <v>0</v>
          </cell>
          <cell r="CG189">
            <v>186</v>
          </cell>
          <cell r="CH189">
            <v>46</v>
          </cell>
          <cell r="CI189">
            <v>165</v>
          </cell>
          <cell r="CJ189">
            <v>0</v>
          </cell>
          <cell r="CK189">
            <v>165</v>
          </cell>
          <cell r="CM189">
            <v>159.73320000000001</v>
          </cell>
          <cell r="CN189">
            <v>-6.3</v>
          </cell>
          <cell r="CO189">
            <v>165</v>
          </cell>
          <cell r="CP189">
            <v>-46</v>
          </cell>
          <cell r="CQ189">
            <v>10</v>
          </cell>
          <cell r="CR189">
            <v>36</v>
          </cell>
          <cell r="CS189">
            <v>6835.2699931647303</v>
          </cell>
          <cell r="CT189">
            <v>8733.9561023771548</v>
          </cell>
          <cell r="CU189">
            <v>0.12164634146341463</v>
          </cell>
          <cell r="CW189">
            <v>40</v>
          </cell>
        </row>
        <row r="190">
          <cell r="A190">
            <v>1074</v>
          </cell>
          <cell r="B190">
            <v>8</v>
          </cell>
          <cell r="C190" t="str">
            <v>К - 6</v>
          </cell>
          <cell r="D190">
            <v>41561</v>
          </cell>
          <cell r="E190" t="str">
            <v>Гор.</v>
          </cell>
          <cell r="F190" t="str">
            <v>P1ar_Block I</v>
          </cell>
          <cell r="G190" t="str">
            <v>Действующий</v>
          </cell>
          <cell r="H190">
            <v>-4</v>
          </cell>
          <cell r="I190" t="str">
            <v xml:space="preserve"> </v>
          </cell>
          <cell r="J190" t="str">
            <v xml:space="preserve"> </v>
          </cell>
          <cell r="L190">
            <v>205.9826750215</v>
          </cell>
          <cell r="M190">
            <v>213.8</v>
          </cell>
          <cell r="N190">
            <v>0.98</v>
          </cell>
          <cell r="O190">
            <v>1.66</v>
          </cell>
          <cell r="P190">
            <v>1.2853982300884954</v>
          </cell>
          <cell r="Q190">
            <v>1.4490000000000001</v>
          </cell>
          <cell r="R190">
            <v>0.83599999999999997</v>
          </cell>
          <cell r="S190">
            <v>0.72</v>
          </cell>
          <cell r="T190">
            <v>37</v>
          </cell>
          <cell r="U190">
            <v>1.17</v>
          </cell>
          <cell r="V190">
            <v>177.8</v>
          </cell>
          <cell r="W190">
            <v>9.19</v>
          </cell>
          <cell r="X190">
            <v>2049</v>
          </cell>
          <cell r="Y190">
            <v>2559</v>
          </cell>
          <cell r="Z190">
            <v>2559</v>
          </cell>
          <cell r="AC190" t="str">
            <v>откр ствол</v>
          </cell>
          <cell r="AD190" t="str">
            <v>2049-2559</v>
          </cell>
          <cell r="AE190">
            <v>30</v>
          </cell>
          <cell r="AF190">
            <v>2049</v>
          </cell>
          <cell r="AG190">
            <v>285.14</v>
          </cell>
          <cell r="AK190" t="str">
            <v>УЭЦН</v>
          </cell>
          <cell r="AL190">
            <v>300</v>
          </cell>
          <cell r="AM190" t="str">
            <v>ГП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1851</v>
          </cell>
          <cell r="BA190" t="str">
            <v>D2400N 117ст.</v>
          </cell>
          <cell r="BB190">
            <v>626</v>
          </cell>
          <cell r="BC190">
            <v>67.5</v>
          </cell>
          <cell r="BD190" t="str">
            <v>69-116</v>
          </cell>
          <cell r="BE190">
            <v>1857</v>
          </cell>
          <cell r="BK190">
            <v>1693.29</v>
          </cell>
          <cell r="BL190">
            <v>163.71</v>
          </cell>
          <cell r="BM190">
            <v>73</v>
          </cell>
          <cell r="BN190">
            <v>5.5</v>
          </cell>
          <cell r="BO190">
            <v>65</v>
          </cell>
          <cell r="BP190" t="str">
            <v>Угловик</v>
          </cell>
          <cell r="BQ190" t="str">
            <v>Постоянный</v>
          </cell>
          <cell r="BR190">
            <v>24</v>
          </cell>
          <cell r="BS190">
            <v>0</v>
          </cell>
          <cell r="BT190">
            <v>31</v>
          </cell>
          <cell r="BU190">
            <v>31</v>
          </cell>
          <cell r="BV190">
            <v>30</v>
          </cell>
          <cell r="BW190">
            <v>43497</v>
          </cell>
          <cell r="BX190">
            <v>199</v>
          </cell>
          <cell r="CA190">
            <v>1234.2374843922144</v>
          </cell>
          <cell r="CB190">
            <v>66</v>
          </cell>
          <cell r="CC190">
            <v>72.79138157700001</v>
          </cell>
          <cell r="CD190">
            <v>53.370240000000003</v>
          </cell>
          <cell r="CE190">
            <v>152</v>
          </cell>
          <cell r="CF190">
            <v>58</v>
          </cell>
          <cell r="CG190">
            <v>187</v>
          </cell>
          <cell r="CH190">
            <v>32</v>
          </cell>
          <cell r="CI190">
            <v>166</v>
          </cell>
          <cell r="CJ190">
            <v>0</v>
          </cell>
          <cell r="CK190">
            <v>166</v>
          </cell>
          <cell r="CM190">
            <v>112.62976</v>
          </cell>
          <cell r="CN190">
            <v>-152</v>
          </cell>
          <cell r="CO190">
            <v>108</v>
          </cell>
          <cell r="CP190">
            <v>-32</v>
          </cell>
          <cell r="CR190">
            <v>32</v>
          </cell>
          <cell r="CS190">
            <v>599.58508711971308</v>
          </cell>
          <cell r="CT190">
            <v>599.58508711971308</v>
          </cell>
          <cell r="CU190">
            <v>1.6770781331028655</v>
          </cell>
          <cell r="CW190">
            <v>70</v>
          </cell>
        </row>
        <row r="191">
          <cell r="A191" t="str">
            <v>1074-2</v>
          </cell>
          <cell r="B191" t="str">
            <v/>
          </cell>
          <cell r="C191" t="str">
            <v>К - 6</v>
          </cell>
          <cell r="D191">
            <v>41651</v>
          </cell>
          <cell r="E191" t="str">
            <v>Гор.</v>
          </cell>
          <cell r="F191" t="str">
            <v>P1ar_Block I</v>
          </cell>
          <cell r="G191" t="str">
            <v>Действующий</v>
          </cell>
          <cell r="H191">
            <v>-4</v>
          </cell>
          <cell r="I191" t="str">
            <v xml:space="preserve"> </v>
          </cell>
          <cell r="J191" t="str">
            <v xml:space="preserve"> </v>
          </cell>
          <cell r="L191">
            <v>205.9826750215</v>
          </cell>
          <cell r="M191">
            <v>213.8</v>
          </cell>
          <cell r="N191">
            <v>0.98</v>
          </cell>
          <cell r="O191">
            <v>1.66</v>
          </cell>
          <cell r="P191">
            <v>1.4112707335692969</v>
          </cell>
          <cell r="Q191">
            <v>1.4490000000000001</v>
          </cell>
          <cell r="R191">
            <v>0.83599999999999997</v>
          </cell>
          <cell r="S191">
            <v>0.72</v>
          </cell>
          <cell r="T191">
            <v>37</v>
          </cell>
          <cell r="U191">
            <v>1.17</v>
          </cell>
          <cell r="V191">
            <v>177.8</v>
          </cell>
          <cell r="W191">
            <v>9.19</v>
          </cell>
          <cell r="X191">
            <v>2080</v>
          </cell>
          <cell r="Y191">
            <v>2690</v>
          </cell>
          <cell r="Z191">
            <v>2690</v>
          </cell>
          <cell r="AC191" t="str">
            <v>откр ствол</v>
          </cell>
          <cell r="AD191" t="str">
            <v>2080-2690</v>
          </cell>
          <cell r="AE191">
            <v>19</v>
          </cell>
          <cell r="AF191">
            <v>2080</v>
          </cell>
          <cell r="AG191">
            <v>191.27</v>
          </cell>
          <cell r="AK191" t="str">
            <v>УЭЦН</v>
          </cell>
          <cell r="AL191">
            <v>300</v>
          </cell>
          <cell r="AM191" t="str">
            <v>ГП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1480</v>
          </cell>
          <cell r="BA191" t="str">
            <v>D2400N 109ст.</v>
          </cell>
          <cell r="BB191">
            <v>582</v>
          </cell>
          <cell r="BC191">
            <v>65</v>
          </cell>
          <cell r="BD191" t="str">
            <v>74-116</v>
          </cell>
          <cell r="BE191">
            <v>1490</v>
          </cell>
          <cell r="BK191">
            <v>1462.4</v>
          </cell>
          <cell r="BL191">
            <v>27.6</v>
          </cell>
          <cell r="BM191">
            <v>73</v>
          </cell>
          <cell r="BN191">
            <v>5.5</v>
          </cell>
          <cell r="BO191">
            <v>65</v>
          </cell>
          <cell r="BP191" t="str">
            <v>Угловик</v>
          </cell>
          <cell r="BQ191" t="str">
            <v>Постоянный</v>
          </cell>
          <cell r="BR191">
            <v>24</v>
          </cell>
          <cell r="BS191">
            <v>0</v>
          </cell>
          <cell r="BT191">
            <v>32</v>
          </cell>
          <cell r="BU191">
            <v>32</v>
          </cell>
          <cell r="BV191">
            <v>31</v>
          </cell>
          <cell r="BW191">
            <v>43497</v>
          </cell>
          <cell r="BX191">
            <v>206</v>
          </cell>
          <cell r="CA191">
            <v>583.64232726509647</v>
          </cell>
          <cell r="CB191">
            <v>99</v>
          </cell>
          <cell r="CC191">
            <v>143.1525125961</v>
          </cell>
          <cell r="CD191">
            <v>64.552576000000002</v>
          </cell>
          <cell r="CE191">
            <v>304</v>
          </cell>
          <cell r="CF191">
            <v>74.599999999999994</v>
          </cell>
          <cell r="CG191">
            <v>188</v>
          </cell>
          <cell r="CH191">
            <v>24</v>
          </cell>
          <cell r="CI191">
            <v>167</v>
          </cell>
          <cell r="CJ191">
            <v>0</v>
          </cell>
          <cell r="CK191">
            <v>167</v>
          </cell>
          <cell r="CM191">
            <v>102.447424</v>
          </cell>
          <cell r="CN191">
            <v>-304</v>
          </cell>
          <cell r="CO191">
            <v>92.4</v>
          </cell>
          <cell r="CP191">
            <v>-24</v>
          </cell>
          <cell r="CR191">
            <v>24</v>
          </cell>
          <cell r="CS191">
            <v>371.78996543840481</v>
          </cell>
          <cell r="CT191">
            <v>371.78996543840481</v>
          </cell>
          <cell r="CU191">
            <v>5.5954588404332206</v>
          </cell>
          <cell r="CV191" t="str">
            <v>Для снижения Рзаб необходима оптимизация (смена УЭЦН на больший типоразмер). Датчик ТМС неисправен.</v>
          </cell>
          <cell r="CW191">
            <v>107</v>
          </cell>
        </row>
        <row r="192">
          <cell r="A192" t="str">
            <v>1077-2</v>
          </cell>
          <cell r="B192" t="str">
            <v/>
          </cell>
          <cell r="C192" t="str">
            <v>Куст скважины - 1077</v>
          </cell>
          <cell r="D192">
            <v>39583</v>
          </cell>
          <cell r="E192" t="str">
            <v>Гор.</v>
          </cell>
          <cell r="F192" t="str">
            <v>P1ar_Block III</v>
          </cell>
          <cell r="G192" t="str">
            <v>Действующий</v>
          </cell>
          <cell r="H192">
            <v>-4</v>
          </cell>
          <cell r="I192" t="str">
            <v xml:space="preserve"> </v>
          </cell>
          <cell r="J192" t="str">
            <v xml:space="preserve"> </v>
          </cell>
          <cell r="L192">
            <v>205.9826750215</v>
          </cell>
          <cell r="M192">
            <v>213.8</v>
          </cell>
          <cell r="N192">
            <v>0.98</v>
          </cell>
          <cell r="O192">
            <v>1.66</v>
          </cell>
          <cell r="P192">
            <v>0.98016060462919219</v>
          </cell>
          <cell r="Q192">
            <v>1.4490000000000001</v>
          </cell>
          <cell r="R192">
            <v>0.83599999999999997</v>
          </cell>
          <cell r="S192">
            <v>0.72</v>
          </cell>
          <cell r="T192">
            <v>37</v>
          </cell>
          <cell r="U192">
            <v>1.17</v>
          </cell>
          <cell r="V192">
            <v>139.69999999999999</v>
          </cell>
          <cell r="W192">
            <v>7.72</v>
          </cell>
          <cell r="X192">
            <v>1966</v>
          </cell>
          <cell r="Y192">
            <v>2500</v>
          </cell>
          <cell r="Z192">
            <v>2500</v>
          </cell>
          <cell r="AC192" t="str">
            <v>откр ствол</v>
          </cell>
          <cell r="AD192" t="str">
            <v xml:space="preserve">1966-2500 </v>
          </cell>
          <cell r="AF192">
            <v>1966</v>
          </cell>
          <cell r="AG192">
            <v>86.5</v>
          </cell>
          <cell r="AK192" t="str">
            <v>Газлифт</v>
          </cell>
          <cell r="AL192">
            <v>602</v>
          </cell>
          <cell r="AM192" t="str">
            <v>ГП</v>
          </cell>
          <cell r="AN192">
            <v>1196</v>
          </cell>
          <cell r="AO192" t="str">
            <v>ГК75/1,5</v>
          </cell>
          <cell r="AP192">
            <v>1742</v>
          </cell>
          <cell r="AQ192" t="str">
            <v>ЦКсОК/4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1753</v>
          </cell>
          <cell r="BE192">
            <v>1970</v>
          </cell>
          <cell r="BF192" t="str">
            <v>Есть</v>
          </cell>
          <cell r="BH192">
            <v>74</v>
          </cell>
          <cell r="BI192">
            <v>53</v>
          </cell>
          <cell r="BJ192">
            <v>8.4</v>
          </cell>
          <cell r="BM192">
            <v>73</v>
          </cell>
          <cell r="BN192">
            <v>5.5</v>
          </cell>
          <cell r="BO192">
            <v>18</v>
          </cell>
          <cell r="BP192" t="str">
            <v>Угловик</v>
          </cell>
          <cell r="BQ192" t="str">
            <v>Постоянный</v>
          </cell>
          <cell r="BR192">
            <v>24</v>
          </cell>
          <cell r="BS192">
            <v>0</v>
          </cell>
          <cell r="BT192">
            <v>33</v>
          </cell>
          <cell r="BU192">
            <v>58</v>
          </cell>
          <cell r="BV192">
            <v>32</v>
          </cell>
          <cell r="BW192">
            <v>43497</v>
          </cell>
          <cell r="BX192">
            <v>114</v>
          </cell>
          <cell r="BY192">
            <v>86</v>
          </cell>
          <cell r="BZ192">
            <v>6</v>
          </cell>
          <cell r="CC192">
            <v>59</v>
          </cell>
          <cell r="CD192">
            <v>12.952816799999999</v>
          </cell>
          <cell r="CE192">
            <v>15.5</v>
          </cell>
          <cell r="CF192">
            <v>0.04</v>
          </cell>
          <cell r="CG192">
            <v>189</v>
          </cell>
          <cell r="CH192">
            <v>24.8</v>
          </cell>
          <cell r="CI192">
            <v>168</v>
          </cell>
          <cell r="CJ192">
            <v>0</v>
          </cell>
          <cell r="CK192">
            <v>168</v>
          </cell>
          <cell r="CM192">
            <v>155.04718320000001</v>
          </cell>
          <cell r="CN192">
            <v>-15.5</v>
          </cell>
          <cell r="CO192">
            <v>167.96</v>
          </cell>
          <cell r="CP192">
            <v>-24.8</v>
          </cell>
          <cell r="CQ192">
            <v>8.4</v>
          </cell>
          <cell r="CR192">
            <v>16.399999999999999</v>
          </cell>
          <cell r="CS192">
            <v>1266.133865183672</v>
          </cell>
          <cell r="CT192">
            <v>1914.6414546679916</v>
          </cell>
          <cell r="CU192">
            <v>0.35874125874125873</v>
          </cell>
          <cell r="CW192">
            <v>55</v>
          </cell>
        </row>
        <row r="193">
          <cell r="A193" t="str">
            <v>1077-1</v>
          </cell>
          <cell r="B193" t="str">
            <v/>
          </cell>
          <cell r="C193" t="str">
            <v>Куст скважины - 1077</v>
          </cell>
          <cell r="D193">
            <v>39415</v>
          </cell>
          <cell r="E193" t="str">
            <v>Гор.</v>
          </cell>
          <cell r="F193" t="str">
            <v>P1ar_Block III</v>
          </cell>
          <cell r="G193" t="str">
            <v>Действующий</v>
          </cell>
          <cell r="H193">
            <v>-4</v>
          </cell>
          <cell r="I193" t="str">
            <v xml:space="preserve"> </v>
          </cell>
          <cell r="J193" t="str">
            <v xml:space="preserve"> </v>
          </cell>
          <cell r="L193">
            <v>205.9826750215</v>
          </cell>
          <cell r="M193">
            <v>213.8</v>
          </cell>
          <cell r="N193">
            <v>0.98</v>
          </cell>
          <cell r="O193">
            <v>1.66</v>
          </cell>
          <cell r="P193">
            <v>0.98</v>
          </cell>
          <cell r="Q193">
            <v>1.4490000000000001</v>
          </cell>
          <cell r="R193">
            <v>0.83599999999999997</v>
          </cell>
          <cell r="S193">
            <v>0.72</v>
          </cell>
          <cell r="T193">
            <v>37</v>
          </cell>
          <cell r="U193">
            <v>1.17</v>
          </cell>
          <cell r="V193">
            <v>139.69999999999999</v>
          </cell>
          <cell r="W193">
            <v>7.72</v>
          </cell>
          <cell r="X193">
            <v>1933</v>
          </cell>
          <cell r="Y193">
            <v>2400</v>
          </cell>
          <cell r="Z193">
            <v>2400</v>
          </cell>
          <cell r="AC193" t="str">
            <v>откр ствол</v>
          </cell>
          <cell r="AD193" t="str">
            <v xml:space="preserve">1933-2400 </v>
          </cell>
          <cell r="AF193">
            <v>1933</v>
          </cell>
          <cell r="AG193">
            <v>54</v>
          </cell>
          <cell r="AK193" t="str">
            <v>Газлифт</v>
          </cell>
          <cell r="AL193">
            <v>600</v>
          </cell>
          <cell r="AM193" t="str">
            <v>ГП</v>
          </cell>
          <cell r="AN193">
            <v>1200</v>
          </cell>
          <cell r="AO193" t="str">
            <v>ГК75/1,5</v>
          </cell>
          <cell r="AP193">
            <v>1762</v>
          </cell>
          <cell r="AQ193" t="str">
            <v>ЦКсОК/4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1773</v>
          </cell>
          <cell r="BE193">
            <v>2357</v>
          </cell>
          <cell r="BF193" t="str">
            <v>Есть</v>
          </cell>
          <cell r="BH193">
            <v>74</v>
          </cell>
          <cell r="BI193">
            <v>55</v>
          </cell>
          <cell r="BJ193">
            <v>8.3000000000000007</v>
          </cell>
          <cell r="BM193">
            <v>73</v>
          </cell>
          <cell r="BN193">
            <v>5.5</v>
          </cell>
          <cell r="BO193">
            <v>18</v>
          </cell>
          <cell r="BP193" t="str">
            <v>Угловик</v>
          </cell>
          <cell r="BQ193" t="str">
            <v>Постоянный</v>
          </cell>
          <cell r="BR193">
            <v>24</v>
          </cell>
          <cell r="BS193">
            <v>0</v>
          </cell>
          <cell r="BT193">
            <v>34</v>
          </cell>
          <cell r="BU193">
            <v>55</v>
          </cell>
          <cell r="BV193">
            <v>32</v>
          </cell>
          <cell r="BW193">
            <v>43497</v>
          </cell>
          <cell r="BX193">
            <v>127</v>
          </cell>
          <cell r="BY193">
            <v>80</v>
          </cell>
          <cell r="BZ193">
            <v>6</v>
          </cell>
          <cell r="CC193">
            <v>55</v>
          </cell>
          <cell r="CD193">
            <v>15.215199999999999</v>
          </cell>
          <cell r="CE193">
            <v>18.2</v>
          </cell>
          <cell r="CF193">
            <v>0</v>
          </cell>
          <cell r="CG193">
            <v>190</v>
          </cell>
          <cell r="CH193">
            <v>21.5</v>
          </cell>
          <cell r="CI193">
            <v>169</v>
          </cell>
          <cell r="CJ193">
            <v>0</v>
          </cell>
          <cell r="CK193">
            <v>169</v>
          </cell>
          <cell r="CM193">
            <v>153.78479999999999</v>
          </cell>
          <cell r="CN193">
            <v>-18.2</v>
          </cell>
          <cell r="CO193">
            <v>169</v>
          </cell>
          <cell r="CP193">
            <v>-21.5</v>
          </cell>
          <cell r="CQ193">
            <v>8.3000000000000007</v>
          </cell>
          <cell r="CR193">
            <v>13.2</v>
          </cell>
          <cell r="CS193">
            <v>867.55349913244652</v>
          </cell>
          <cell r="CT193">
            <v>1413.0606235869395</v>
          </cell>
          <cell r="CU193">
            <v>0.33792397660818718</v>
          </cell>
          <cell r="CW193">
            <v>55</v>
          </cell>
        </row>
        <row r="194">
          <cell r="A194">
            <v>1078</v>
          </cell>
          <cell r="B194">
            <v>0</v>
          </cell>
          <cell r="C194" t="str">
            <v>Куст скважины - 1078</v>
          </cell>
          <cell r="D194">
            <v>38974</v>
          </cell>
          <cell r="E194" t="str">
            <v>Верт.</v>
          </cell>
          <cell r="F194" t="str">
            <v>P1ar_Block III</v>
          </cell>
          <cell r="G194" t="str">
            <v>В консервации</v>
          </cell>
          <cell r="H194">
            <v>-4</v>
          </cell>
          <cell r="I194">
            <v>41836</v>
          </cell>
          <cell r="J194" t="str">
            <v>Slb</v>
          </cell>
          <cell r="K194" t="str">
            <v>64м3 15% HCL
 34м3 WF130</v>
          </cell>
          <cell r="L194">
            <v>205.9826750215</v>
          </cell>
          <cell r="M194">
            <v>213.8</v>
          </cell>
          <cell r="N194">
            <v>0.98</v>
          </cell>
          <cell r="O194">
            <v>1.66</v>
          </cell>
          <cell r="P194">
            <v>0.98</v>
          </cell>
          <cell r="Q194">
            <v>1.4490000000000001</v>
          </cell>
          <cell r="R194">
            <v>0.83599999999999997</v>
          </cell>
          <cell r="S194">
            <v>0.72</v>
          </cell>
          <cell r="T194">
            <v>37</v>
          </cell>
          <cell r="U194">
            <v>1.17</v>
          </cell>
          <cell r="V194">
            <v>139.69999999999999</v>
          </cell>
          <cell r="W194">
            <v>7.72</v>
          </cell>
          <cell r="X194">
            <v>2050</v>
          </cell>
          <cell r="Y194">
            <v>2027</v>
          </cell>
          <cell r="Z194">
            <v>2027</v>
          </cell>
          <cell r="AC194" t="str">
            <v>закрытый</v>
          </cell>
          <cell r="AD194" t="str">
            <v>1877-1881; 1883-1885; 1890-1898; 1901-1905; 1909-1912; 1914-1920; 1932-1936</v>
          </cell>
          <cell r="AF194">
            <v>1877</v>
          </cell>
          <cell r="AG194">
            <v>20</v>
          </cell>
          <cell r="AK194" t="str">
            <v>Газлифт</v>
          </cell>
          <cell r="AL194">
            <v>600</v>
          </cell>
          <cell r="AM194" t="str">
            <v xml:space="preserve"> ГП</v>
          </cell>
          <cell r="AN194">
            <v>1200</v>
          </cell>
          <cell r="AO194" t="str">
            <v>ГК 90/4</v>
          </cell>
          <cell r="AP194">
            <v>1790</v>
          </cell>
          <cell r="AQ194" t="str">
            <v>ЦКсОК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1800</v>
          </cell>
          <cell r="BE194">
            <v>1850</v>
          </cell>
          <cell r="BM194">
            <v>73</v>
          </cell>
          <cell r="BN194">
            <v>5.5</v>
          </cell>
          <cell r="BO194">
            <v>18</v>
          </cell>
          <cell r="BP194" t="str">
            <v>Угловик</v>
          </cell>
          <cell r="BQ194" t="str">
            <v>Постоянный</v>
          </cell>
          <cell r="BR194">
            <v>24</v>
          </cell>
          <cell r="BS194">
            <v>0</v>
          </cell>
          <cell r="BT194">
            <v>29.166666666666668</v>
          </cell>
          <cell r="BU194">
            <v>79.5</v>
          </cell>
          <cell r="BV194">
            <v>26.666666666666668</v>
          </cell>
          <cell r="BW194">
            <v>43497</v>
          </cell>
          <cell r="BX194">
            <v>206</v>
          </cell>
          <cell r="BY194">
            <v>80</v>
          </cell>
          <cell r="BZ194">
            <v>6</v>
          </cell>
          <cell r="CC194">
            <v>120.14</v>
          </cell>
          <cell r="CD194">
            <v>0</v>
          </cell>
          <cell r="CE194">
            <v>0</v>
          </cell>
          <cell r="CF194">
            <v>0</v>
          </cell>
          <cell r="CG194">
            <v>191</v>
          </cell>
          <cell r="CH194">
            <v>0</v>
          </cell>
          <cell r="CI194">
            <v>170</v>
          </cell>
          <cell r="CJ194">
            <v>0</v>
          </cell>
          <cell r="CK194">
            <v>170</v>
          </cell>
          <cell r="CM194">
            <v>170</v>
          </cell>
          <cell r="CN194">
            <v>0</v>
          </cell>
          <cell r="CO194">
            <v>170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W194">
            <v>60</v>
          </cell>
        </row>
        <row r="195">
          <cell r="A195" t="str">
            <v>1078-1</v>
          </cell>
          <cell r="B195" t="str">
            <v/>
          </cell>
          <cell r="C195" t="str">
            <v>Куст скважины - 1078</v>
          </cell>
          <cell r="D195">
            <v>39072</v>
          </cell>
          <cell r="E195" t="str">
            <v>Гор.</v>
          </cell>
          <cell r="F195" t="str">
            <v>P1ar_Block III</v>
          </cell>
          <cell r="G195" t="str">
            <v>Действующий</v>
          </cell>
          <cell r="H195">
            <v>-4</v>
          </cell>
          <cell r="I195" t="str">
            <v xml:space="preserve"> </v>
          </cell>
          <cell r="J195" t="str">
            <v xml:space="preserve"> </v>
          </cell>
          <cell r="L195">
            <v>205.9826750215</v>
          </cell>
          <cell r="M195">
            <v>213.8</v>
          </cell>
          <cell r="N195">
            <v>0.98</v>
          </cell>
          <cell r="O195">
            <v>1.66</v>
          </cell>
          <cell r="P195">
            <v>0.98</v>
          </cell>
          <cell r="Q195">
            <v>1.4490000000000001</v>
          </cell>
          <cell r="R195">
            <v>0.83599999999999997</v>
          </cell>
          <cell r="S195">
            <v>0.72</v>
          </cell>
          <cell r="T195">
            <v>37</v>
          </cell>
          <cell r="U195">
            <v>1.17</v>
          </cell>
          <cell r="V195">
            <v>139.69999999999999</v>
          </cell>
          <cell r="W195">
            <v>7.72</v>
          </cell>
          <cell r="X195">
            <v>1927</v>
          </cell>
          <cell r="Y195">
            <v>2504</v>
          </cell>
          <cell r="Z195">
            <v>2504</v>
          </cell>
          <cell r="AC195" t="str">
            <v>откр ствол</v>
          </cell>
          <cell r="AD195" t="str">
            <v>1927-2504</v>
          </cell>
          <cell r="AF195">
            <v>1927</v>
          </cell>
          <cell r="AG195">
            <v>50</v>
          </cell>
          <cell r="AK195" t="str">
            <v>Фонтан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BE195">
            <v>1925</v>
          </cell>
          <cell r="BM195">
            <v>73</v>
          </cell>
          <cell r="BN195">
            <v>5.5</v>
          </cell>
          <cell r="BO195">
            <v>18</v>
          </cell>
          <cell r="BP195" t="str">
            <v>Угловик</v>
          </cell>
          <cell r="BQ195" t="str">
            <v>Постоянный</v>
          </cell>
          <cell r="BR195">
            <v>24</v>
          </cell>
          <cell r="BS195">
            <v>0</v>
          </cell>
          <cell r="BT195">
            <v>35</v>
          </cell>
          <cell r="BU195">
            <v>44</v>
          </cell>
          <cell r="BV195">
            <v>34</v>
          </cell>
          <cell r="BW195">
            <v>43497</v>
          </cell>
          <cell r="BX195">
            <v>117</v>
          </cell>
          <cell r="CC195">
            <v>59</v>
          </cell>
          <cell r="CD195">
            <v>13.375999999999999</v>
          </cell>
          <cell r="CE195">
            <v>16</v>
          </cell>
          <cell r="CF195">
            <v>0</v>
          </cell>
          <cell r="CG195">
            <v>192</v>
          </cell>
          <cell r="CH195">
            <v>29.9</v>
          </cell>
          <cell r="CI195">
            <v>171</v>
          </cell>
          <cell r="CJ195">
            <v>0</v>
          </cell>
          <cell r="CK195">
            <v>171</v>
          </cell>
          <cell r="CM195">
            <v>157.624</v>
          </cell>
          <cell r="CN195">
            <v>-16</v>
          </cell>
          <cell r="CO195">
            <v>171</v>
          </cell>
          <cell r="CP195">
            <v>-29.9</v>
          </cell>
          <cell r="CR195">
            <v>29.9</v>
          </cell>
          <cell r="CS195">
            <v>2235.3468899521531</v>
          </cell>
          <cell r="CT195">
            <v>2235.3468899521531</v>
          </cell>
          <cell r="CU195">
            <v>0.35381578394724683</v>
          </cell>
          <cell r="CW195">
            <v>55</v>
          </cell>
        </row>
        <row r="196">
          <cell r="A196">
            <v>1080</v>
          </cell>
          <cell r="B196">
            <v>2</v>
          </cell>
          <cell r="C196" t="str">
            <v>Куст скважины - 1080</v>
          </cell>
          <cell r="D196">
            <v>39711</v>
          </cell>
          <cell r="E196" t="str">
            <v>Гор.</v>
          </cell>
          <cell r="F196" t="str">
            <v>P1ar_Block II</v>
          </cell>
          <cell r="G196" t="str">
            <v>Действующий</v>
          </cell>
          <cell r="H196">
            <v>-4</v>
          </cell>
          <cell r="I196" t="str">
            <v xml:space="preserve"> </v>
          </cell>
          <cell r="J196" t="str">
            <v xml:space="preserve"> </v>
          </cell>
          <cell r="L196">
            <v>205.9826750215</v>
          </cell>
          <cell r="M196">
            <v>213.8</v>
          </cell>
          <cell r="N196">
            <v>0.98</v>
          </cell>
          <cell r="O196">
            <v>1.66</v>
          </cell>
          <cell r="P196">
            <v>0.98040161029819439</v>
          </cell>
          <cell r="Q196">
            <v>1.4490000000000001</v>
          </cell>
          <cell r="R196">
            <v>0.83599999999999997</v>
          </cell>
          <cell r="S196">
            <v>0.72</v>
          </cell>
          <cell r="T196">
            <v>37</v>
          </cell>
          <cell r="U196">
            <v>1.17</v>
          </cell>
          <cell r="V196">
            <v>139.69999999999999</v>
          </cell>
          <cell r="W196">
            <v>7.72</v>
          </cell>
          <cell r="X196">
            <v>1927</v>
          </cell>
          <cell r="Y196">
            <v>2400</v>
          </cell>
          <cell r="Z196">
            <v>2400</v>
          </cell>
          <cell r="AC196" t="str">
            <v>откр ствол</v>
          </cell>
          <cell r="AD196" t="str">
            <v xml:space="preserve">1927-2400 </v>
          </cell>
          <cell r="AF196">
            <v>1927</v>
          </cell>
          <cell r="AG196">
            <v>21</v>
          </cell>
          <cell r="AK196" t="str">
            <v>Газлифт</v>
          </cell>
          <cell r="AL196">
            <v>609</v>
          </cell>
          <cell r="AM196" t="str">
            <v>ГК80/2</v>
          </cell>
          <cell r="AN196">
            <v>1203</v>
          </cell>
          <cell r="AO196" t="str">
            <v>ГК78/2</v>
          </cell>
          <cell r="AP196">
            <v>1778</v>
          </cell>
          <cell r="AQ196" t="str">
            <v>ЦКсОК(б/з)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1789</v>
          </cell>
          <cell r="BE196">
            <v>2087</v>
          </cell>
          <cell r="BF196" t="str">
            <v>Есть</v>
          </cell>
          <cell r="BH196">
            <v>80</v>
          </cell>
          <cell r="BI196">
            <v>50</v>
          </cell>
          <cell r="BJ196">
            <v>6.5</v>
          </cell>
          <cell r="BM196">
            <v>73</v>
          </cell>
          <cell r="BN196">
            <v>5.5</v>
          </cell>
          <cell r="BO196">
            <v>18</v>
          </cell>
          <cell r="BP196" t="str">
            <v>Угловик</v>
          </cell>
          <cell r="BQ196" t="str">
            <v>Постоянный</v>
          </cell>
          <cell r="BR196">
            <v>24</v>
          </cell>
          <cell r="BS196">
            <v>0</v>
          </cell>
          <cell r="BT196">
            <v>40</v>
          </cell>
          <cell r="BU196">
            <v>54</v>
          </cell>
          <cell r="BV196">
            <v>32</v>
          </cell>
          <cell r="BW196">
            <v>43497</v>
          </cell>
          <cell r="BX196">
            <v>116</v>
          </cell>
          <cell r="BY196">
            <v>80</v>
          </cell>
          <cell r="BZ196">
            <v>6</v>
          </cell>
          <cell r="CC196">
            <v>61</v>
          </cell>
          <cell r="CD196">
            <v>12.52746</v>
          </cell>
          <cell r="CE196">
            <v>15</v>
          </cell>
          <cell r="CF196">
            <v>0.1</v>
          </cell>
          <cell r="CG196">
            <v>22</v>
          </cell>
          <cell r="CH196">
            <v>30.8</v>
          </cell>
          <cell r="CI196">
            <v>172</v>
          </cell>
          <cell r="CJ196">
            <v>0</v>
          </cell>
          <cell r="CK196">
            <v>172</v>
          </cell>
          <cell r="CM196">
            <v>159.47254000000001</v>
          </cell>
          <cell r="CN196">
            <v>-15</v>
          </cell>
          <cell r="CO196">
            <v>171.9</v>
          </cell>
          <cell r="CP196">
            <v>-30.8</v>
          </cell>
          <cell r="CQ196">
            <v>6.5</v>
          </cell>
          <cell r="CR196">
            <v>24.3</v>
          </cell>
          <cell r="CS196">
            <v>1939.738781844045</v>
          </cell>
          <cell r="CT196">
            <v>2458.5989498270201</v>
          </cell>
          <cell r="CU196">
            <v>0.34554280670785531</v>
          </cell>
          <cell r="CW196">
            <v>60</v>
          </cell>
        </row>
        <row r="197">
          <cell r="A197" t="str">
            <v>1080-2</v>
          </cell>
          <cell r="B197" t="str">
            <v/>
          </cell>
          <cell r="C197" t="str">
            <v>Куст скважины - 1080</v>
          </cell>
          <cell r="D197">
            <v>39923</v>
          </cell>
          <cell r="E197" t="str">
            <v>Гор.</v>
          </cell>
          <cell r="F197" t="str">
            <v>P1ar_Block II</v>
          </cell>
          <cell r="G197" t="str">
            <v>Действующий</v>
          </cell>
          <cell r="H197">
            <v>-4</v>
          </cell>
          <cell r="I197" t="str">
            <v xml:space="preserve"> </v>
          </cell>
          <cell r="J197" t="str">
            <v xml:space="preserve"> </v>
          </cell>
          <cell r="L197">
            <v>205.9826750215</v>
          </cell>
          <cell r="M197">
            <v>213.8</v>
          </cell>
          <cell r="N197">
            <v>0.98</v>
          </cell>
          <cell r="O197">
            <v>1.66</v>
          </cell>
          <cell r="P197">
            <v>0.98028109265066365</v>
          </cell>
          <cell r="Q197">
            <v>1.4490000000000001</v>
          </cell>
          <cell r="R197">
            <v>0.83599999999999997</v>
          </cell>
          <cell r="S197">
            <v>0.72</v>
          </cell>
          <cell r="T197">
            <v>37</v>
          </cell>
          <cell r="U197">
            <v>1.17</v>
          </cell>
          <cell r="V197">
            <v>139.69999999999999</v>
          </cell>
          <cell r="W197">
            <v>7.72</v>
          </cell>
          <cell r="X197">
            <v>1921</v>
          </cell>
          <cell r="Y197">
            <v>2498</v>
          </cell>
          <cell r="Z197">
            <v>2498</v>
          </cell>
          <cell r="AC197" t="str">
            <v>откр ствол</v>
          </cell>
          <cell r="AD197" t="str">
            <v>1921-2498</v>
          </cell>
          <cell r="AF197">
            <v>1921</v>
          </cell>
          <cell r="AG197">
            <v>29</v>
          </cell>
          <cell r="AK197" t="str">
            <v>Газлифт</v>
          </cell>
          <cell r="AL197">
            <v>610</v>
          </cell>
          <cell r="AM197" t="str">
            <v>ГП</v>
          </cell>
          <cell r="AN197">
            <v>1216</v>
          </cell>
          <cell r="AO197" t="str">
            <v>ГК82/1</v>
          </cell>
          <cell r="AP197">
            <v>1769</v>
          </cell>
          <cell r="AQ197" t="str">
            <v>ЦКсОК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1781</v>
          </cell>
          <cell r="BE197">
            <v>1990</v>
          </cell>
          <cell r="BF197" t="str">
            <v>Есть</v>
          </cell>
          <cell r="BH197">
            <v>80</v>
          </cell>
          <cell r="BI197">
            <v>54</v>
          </cell>
          <cell r="BJ197">
            <v>10.9</v>
          </cell>
          <cell r="BM197">
            <v>73</v>
          </cell>
          <cell r="BN197">
            <v>5.5</v>
          </cell>
          <cell r="BO197">
            <v>18</v>
          </cell>
          <cell r="BP197" t="str">
            <v>Угловик</v>
          </cell>
          <cell r="BQ197" t="str">
            <v>Постоянный</v>
          </cell>
          <cell r="BR197">
            <v>24</v>
          </cell>
          <cell r="BS197">
            <v>0</v>
          </cell>
          <cell r="BT197">
            <v>33</v>
          </cell>
          <cell r="BU197">
            <v>60.4</v>
          </cell>
          <cell r="BV197">
            <v>32</v>
          </cell>
          <cell r="BW197">
            <v>43497</v>
          </cell>
          <cell r="BX197">
            <v>115</v>
          </cell>
          <cell r="BY197">
            <v>80</v>
          </cell>
          <cell r="BZ197">
            <v>6</v>
          </cell>
          <cell r="CC197">
            <v>58</v>
          </cell>
          <cell r="CD197">
            <v>4.0099910400000001</v>
          </cell>
          <cell r="CE197">
            <v>4.8</v>
          </cell>
          <cell r="CF197">
            <v>7.0000000000000007E-2</v>
          </cell>
          <cell r="CG197">
            <v>22</v>
          </cell>
          <cell r="CH197">
            <v>21</v>
          </cell>
          <cell r="CI197">
            <v>173</v>
          </cell>
          <cell r="CJ197">
            <v>0</v>
          </cell>
          <cell r="CK197">
            <v>173</v>
          </cell>
          <cell r="CM197">
            <v>168.99000896000001</v>
          </cell>
          <cell r="CN197">
            <v>-4.8</v>
          </cell>
          <cell r="CO197">
            <v>172.93</v>
          </cell>
          <cell r="CP197">
            <v>-21</v>
          </cell>
          <cell r="CQ197">
            <v>13</v>
          </cell>
          <cell r="CR197">
            <v>8</v>
          </cell>
          <cell r="CS197">
            <v>1995.0169265216114</v>
          </cell>
          <cell r="CT197">
            <v>5236.9194321192299</v>
          </cell>
          <cell r="CU197">
            <v>0.10800234787712777</v>
          </cell>
          <cell r="CW197">
            <v>55</v>
          </cell>
        </row>
        <row r="198">
          <cell r="A198" t="str">
            <v>1080-1</v>
          </cell>
          <cell r="B198" t="str">
            <v/>
          </cell>
          <cell r="C198" t="str">
            <v>Куст скважины - 1080</v>
          </cell>
          <cell r="D198">
            <v>39803</v>
          </cell>
          <cell r="E198" t="str">
            <v>Гор.</v>
          </cell>
          <cell r="F198" t="str">
            <v>P1ar_Block III</v>
          </cell>
          <cell r="G198" t="str">
            <v>Действующий</v>
          </cell>
          <cell r="H198">
            <v>-4</v>
          </cell>
          <cell r="I198" t="str">
            <v xml:space="preserve"> </v>
          </cell>
          <cell r="J198" t="str">
            <v xml:space="preserve"> </v>
          </cell>
          <cell r="L198">
            <v>205.9826750215</v>
          </cell>
          <cell r="M198">
            <v>213.8</v>
          </cell>
          <cell r="N198">
            <v>0.98</v>
          </cell>
          <cell r="O198">
            <v>1.66</v>
          </cell>
          <cell r="P198">
            <v>0.98</v>
          </cell>
          <cell r="Q198">
            <v>1.4490000000000001</v>
          </cell>
          <cell r="R198">
            <v>0.83599999999999997</v>
          </cell>
          <cell r="S198">
            <v>0.72</v>
          </cell>
          <cell r="T198">
            <v>37</v>
          </cell>
          <cell r="U198">
            <v>1.17</v>
          </cell>
          <cell r="V198">
            <v>139.69999999999999</v>
          </cell>
          <cell r="W198">
            <v>7.72</v>
          </cell>
          <cell r="X198">
            <v>1944</v>
          </cell>
          <cell r="Y198" t="str">
            <v>1 ств 2500
2 ств 2856</v>
          </cell>
          <cell r="Z198" t="str">
            <v>1 ств 2500
2 ств 2856</v>
          </cell>
          <cell r="AC198" t="str">
            <v>откр ствол</v>
          </cell>
          <cell r="AD198" t="str">
            <v>1 ств 1944-2500;
2 ств 2450-2856</v>
          </cell>
          <cell r="AF198">
            <v>1944</v>
          </cell>
          <cell r="AG198">
            <v>42.6</v>
          </cell>
          <cell r="AK198" t="str">
            <v>Газлифт</v>
          </cell>
          <cell r="AL198">
            <v>600</v>
          </cell>
          <cell r="AM198" t="str">
            <v>ГП</v>
          </cell>
          <cell r="AN198">
            <v>1200</v>
          </cell>
          <cell r="AO198" t="str">
            <v>ГК70/1,5</v>
          </cell>
          <cell r="AP198">
            <v>1774</v>
          </cell>
          <cell r="AQ198" t="str">
            <v>ЦКсОК(3+3)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1782</v>
          </cell>
          <cell r="BE198">
            <v>2006</v>
          </cell>
          <cell r="BF198" t="str">
            <v>Есть</v>
          </cell>
          <cell r="BH198">
            <v>79</v>
          </cell>
          <cell r="BI198">
            <v>59</v>
          </cell>
          <cell r="BJ198">
            <v>3</v>
          </cell>
          <cell r="BM198">
            <v>73</v>
          </cell>
          <cell r="BN198">
            <v>5.5</v>
          </cell>
          <cell r="BO198">
            <v>18</v>
          </cell>
          <cell r="BP198" t="str">
            <v>Угловик</v>
          </cell>
          <cell r="BQ198" t="str">
            <v>Постоянный</v>
          </cell>
          <cell r="BR198">
            <v>24</v>
          </cell>
          <cell r="BS198">
            <v>0</v>
          </cell>
          <cell r="BT198">
            <v>33</v>
          </cell>
          <cell r="BU198">
            <v>60</v>
          </cell>
          <cell r="BV198">
            <v>32</v>
          </cell>
          <cell r="BW198">
            <v>43497</v>
          </cell>
          <cell r="BX198">
            <v>115</v>
          </cell>
          <cell r="BY198">
            <v>84</v>
          </cell>
          <cell r="BZ198">
            <v>6</v>
          </cell>
          <cell r="CC198">
            <v>62</v>
          </cell>
          <cell r="CD198">
            <v>9.2795999999999985</v>
          </cell>
          <cell r="CE198">
            <v>11.1</v>
          </cell>
          <cell r="CF198">
            <v>0</v>
          </cell>
          <cell r="CG198">
            <v>195</v>
          </cell>
          <cell r="CH198">
            <v>19</v>
          </cell>
          <cell r="CI198">
            <v>174</v>
          </cell>
          <cell r="CJ198" t="e">
            <v>#VALUE!</v>
          </cell>
          <cell r="CK198">
            <v>174</v>
          </cell>
          <cell r="CM198">
            <v>164.72040000000001</v>
          </cell>
          <cell r="CN198" t="str">
            <v>-</v>
          </cell>
          <cell r="CO198">
            <v>174</v>
          </cell>
          <cell r="CP198">
            <v>-19</v>
          </cell>
          <cell r="CQ198">
            <v>5</v>
          </cell>
          <cell r="CR198">
            <v>14</v>
          </cell>
          <cell r="CS198">
            <v>1508.6857192120353</v>
          </cell>
          <cell r="CT198">
            <v>2047.5020475020478</v>
          </cell>
          <cell r="CU198">
            <v>0.26338292945734654</v>
          </cell>
          <cell r="CW198">
            <v>60</v>
          </cell>
        </row>
        <row r="199">
          <cell r="A199">
            <v>1081</v>
          </cell>
          <cell r="B199">
            <v>2</v>
          </cell>
          <cell r="C199" t="str">
            <v>Куст скважины - 1081</v>
          </cell>
          <cell r="D199">
            <v>39361</v>
          </cell>
          <cell r="E199" t="str">
            <v>Гор.</v>
          </cell>
          <cell r="F199" t="str">
            <v>P1ar_Block II</v>
          </cell>
          <cell r="G199" t="str">
            <v>Действующий</v>
          </cell>
          <cell r="H199">
            <v>-4</v>
          </cell>
          <cell r="I199" t="str">
            <v xml:space="preserve"> </v>
          </cell>
          <cell r="J199" t="str">
            <v xml:space="preserve"> </v>
          </cell>
          <cell r="L199">
            <v>205.9826750215</v>
          </cell>
          <cell r="M199">
            <v>213.8</v>
          </cell>
          <cell r="N199">
            <v>0.98</v>
          </cell>
          <cell r="O199">
            <v>1.66</v>
          </cell>
          <cell r="P199">
            <v>0.98</v>
          </cell>
          <cell r="Q199">
            <v>1.4490000000000001</v>
          </cell>
          <cell r="R199">
            <v>0.83599999999999997</v>
          </cell>
          <cell r="S199">
            <v>0.72</v>
          </cell>
          <cell r="T199">
            <v>37</v>
          </cell>
          <cell r="U199">
            <v>1.17</v>
          </cell>
          <cell r="V199">
            <v>139.69999999999999</v>
          </cell>
          <cell r="W199">
            <v>7.72</v>
          </cell>
          <cell r="X199">
            <v>1991.5</v>
          </cell>
          <cell r="Y199">
            <v>2376</v>
          </cell>
          <cell r="Z199">
            <v>2376</v>
          </cell>
          <cell r="AA199">
            <v>39361</v>
          </cell>
          <cell r="AB199" t="str">
            <v>По спущенной компановке</v>
          </cell>
          <cell r="AC199" t="str">
            <v>откр ствол</v>
          </cell>
          <cell r="AD199" t="str">
            <v>1942-1948; 1952-1986 перфорация; 
1992-2379  откр.ствол</v>
          </cell>
          <cell r="AF199">
            <v>1942</v>
          </cell>
          <cell r="AG199">
            <v>62.3</v>
          </cell>
          <cell r="AK199" t="str">
            <v>Газлифт</v>
          </cell>
          <cell r="AL199">
            <v>365</v>
          </cell>
          <cell r="AM199" t="str">
            <v>ГП</v>
          </cell>
          <cell r="AN199">
            <v>700</v>
          </cell>
          <cell r="AO199" t="str">
            <v>ГП</v>
          </cell>
          <cell r="AP199">
            <v>995</v>
          </cell>
          <cell r="AQ199" t="str">
            <v>ГП</v>
          </cell>
          <cell r="AR199">
            <v>1245</v>
          </cell>
          <cell r="AS199" t="str">
            <v>ГП</v>
          </cell>
          <cell r="AT199">
            <v>1460</v>
          </cell>
          <cell r="AU199" t="str">
            <v>ГК85/1,5</v>
          </cell>
          <cell r="AV199">
            <v>0</v>
          </cell>
          <cell r="AW199">
            <v>0</v>
          </cell>
          <cell r="AX199">
            <v>1720</v>
          </cell>
          <cell r="AZ199" t="str">
            <v>На гл. 1942 - перфоратор</v>
          </cell>
          <cell r="BE199">
            <v>1942</v>
          </cell>
          <cell r="BK199">
            <v>1942</v>
          </cell>
          <cell r="BM199">
            <v>73</v>
          </cell>
          <cell r="BN199">
            <v>5.5</v>
          </cell>
          <cell r="BO199">
            <v>18</v>
          </cell>
          <cell r="BP199" t="str">
            <v>Угловик</v>
          </cell>
          <cell r="BQ199" t="str">
            <v>Периодический</v>
          </cell>
          <cell r="BR199">
            <v>24</v>
          </cell>
          <cell r="BS199">
            <v>24</v>
          </cell>
          <cell r="BT199">
            <v>32</v>
          </cell>
          <cell r="BU199">
            <v>48</v>
          </cell>
          <cell r="BV199">
            <v>31</v>
          </cell>
          <cell r="BW199">
            <v>43497</v>
          </cell>
          <cell r="BX199">
            <v>95</v>
          </cell>
          <cell r="BY199">
            <v>80</v>
          </cell>
          <cell r="BZ199">
            <v>6</v>
          </cell>
          <cell r="CC199">
            <v>50</v>
          </cell>
          <cell r="CD199">
            <v>3.3439999999999999</v>
          </cell>
          <cell r="CE199">
            <v>4</v>
          </cell>
          <cell r="CF199">
            <v>0</v>
          </cell>
          <cell r="CG199">
            <v>22</v>
          </cell>
          <cell r="CH199">
            <v>12</v>
          </cell>
          <cell r="CI199">
            <v>175</v>
          </cell>
          <cell r="CJ199">
            <v>0</v>
          </cell>
          <cell r="CK199">
            <v>175</v>
          </cell>
          <cell r="CM199">
            <v>171.65600000000001</v>
          </cell>
          <cell r="CN199">
            <v>-4</v>
          </cell>
          <cell r="CO199">
            <v>175</v>
          </cell>
          <cell r="CP199">
            <v>-12</v>
          </cell>
          <cell r="CQ199">
            <v>5.5</v>
          </cell>
          <cell r="CR199">
            <v>6.5</v>
          </cell>
          <cell r="CS199">
            <v>1943.7799043062203</v>
          </cell>
          <cell r="CT199">
            <v>3588.5167464114834</v>
          </cell>
          <cell r="CU199">
            <v>0.11259259259259259</v>
          </cell>
          <cell r="CW199">
            <v>50</v>
          </cell>
        </row>
        <row r="200">
          <cell r="A200" t="str">
            <v>1081-2</v>
          </cell>
          <cell r="B200" t="str">
            <v/>
          </cell>
          <cell r="C200" t="str">
            <v>Куст скважины - 1081</v>
          </cell>
          <cell r="D200">
            <v>39609</v>
          </cell>
          <cell r="E200" t="str">
            <v>Гор.</v>
          </cell>
          <cell r="F200" t="str">
            <v>P1ar_Block II</v>
          </cell>
          <cell r="G200" t="str">
            <v>Действующий</v>
          </cell>
          <cell r="H200">
            <v>-4</v>
          </cell>
          <cell r="I200" t="str">
            <v xml:space="preserve"> </v>
          </cell>
          <cell r="J200" t="str">
            <v xml:space="preserve"> </v>
          </cell>
          <cell r="L200">
            <v>205.9826750215</v>
          </cell>
          <cell r="M200">
            <v>213.8</v>
          </cell>
          <cell r="N200">
            <v>0.98</v>
          </cell>
          <cell r="O200">
            <v>1.66</v>
          </cell>
          <cell r="P200">
            <v>0.98</v>
          </cell>
          <cell r="Q200">
            <v>1.4490000000000001</v>
          </cell>
          <cell r="R200">
            <v>0.83599999999999997</v>
          </cell>
          <cell r="S200">
            <v>0.72</v>
          </cell>
          <cell r="T200">
            <v>37</v>
          </cell>
          <cell r="U200">
            <v>1.17</v>
          </cell>
          <cell r="V200">
            <v>139.69999999999999</v>
          </cell>
          <cell r="W200">
            <v>7.72</v>
          </cell>
          <cell r="X200">
            <v>2032</v>
          </cell>
          <cell r="Y200" t="str">
            <v>1 ств 2500
2 ств 2125
3 ств 2174</v>
          </cell>
          <cell r="Z200" t="str">
            <v>1 ств 2500
2 ств 2125
3 ств 2174</v>
          </cell>
          <cell r="AC200" t="str">
            <v>откр ствол</v>
          </cell>
          <cell r="AD200" t="str">
            <v>1 ств 2032-2500;
2 ств 2045-2125;
3 ств 2075-2174</v>
          </cell>
          <cell r="AF200">
            <v>2032</v>
          </cell>
          <cell r="AG200">
            <v>136.1</v>
          </cell>
          <cell r="AK200" t="str">
            <v>Газлифт</v>
          </cell>
          <cell r="AL200">
            <v>600</v>
          </cell>
          <cell r="AM200" t="str">
            <v>ГП</v>
          </cell>
          <cell r="AN200">
            <v>1197</v>
          </cell>
          <cell r="AO200" t="str">
            <v>ГК84/1,5</v>
          </cell>
          <cell r="AP200">
            <v>1743</v>
          </cell>
          <cell r="AQ200" t="str">
            <v>ЦКсОК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1755</v>
          </cell>
          <cell r="BE200">
            <v>2282</v>
          </cell>
          <cell r="BM200">
            <v>73</v>
          </cell>
          <cell r="BN200">
            <v>5.5</v>
          </cell>
          <cell r="BO200">
            <v>18</v>
          </cell>
          <cell r="BP200" t="str">
            <v>Угловик</v>
          </cell>
          <cell r="BQ200" t="str">
            <v>Постоянный</v>
          </cell>
          <cell r="BR200">
            <v>24</v>
          </cell>
          <cell r="BS200">
            <v>0</v>
          </cell>
          <cell r="BT200">
            <v>32</v>
          </cell>
          <cell r="BU200">
            <v>56</v>
          </cell>
          <cell r="BV200">
            <v>31</v>
          </cell>
          <cell r="BW200">
            <v>43497</v>
          </cell>
          <cell r="BX200">
            <v>101.7</v>
          </cell>
          <cell r="BY200">
            <v>80</v>
          </cell>
          <cell r="BZ200">
            <v>6</v>
          </cell>
          <cell r="CC200">
            <v>64</v>
          </cell>
          <cell r="CD200">
            <v>11.703999999999999</v>
          </cell>
          <cell r="CE200">
            <v>14</v>
          </cell>
          <cell r="CF200">
            <v>0</v>
          </cell>
          <cell r="CG200">
            <v>22</v>
          </cell>
          <cell r="CH200">
            <v>17.5</v>
          </cell>
          <cell r="CI200">
            <v>176</v>
          </cell>
          <cell r="CJ200" t="e">
            <v>#VALUE!</v>
          </cell>
          <cell r="CK200">
            <v>176</v>
          </cell>
          <cell r="CM200">
            <v>164.29599999999999</v>
          </cell>
          <cell r="CN200" t="str">
            <v>-</v>
          </cell>
          <cell r="CO200">
            <v>176</v>
          </cell>
          <cell r="CP200">
            <v>-17.5</v>
          </cell>
          <cell r="CQ200">
            <v>15</v>
          </cell>
          <cell r="CR200">
            <v>2.5</v>
          </cell>
          <cell r="CS200">
            <v>213.60218728639782</v>
          </cell>
          <cell r="CT200">
            <v>1495.2153110047848</v>
          </cell>
          <cell r="CU200">
            <v>0.44460327566256619</v>
          </cell>
          <cell r="CW200">
            <v>60</v>
          </cell>
        </row>
        <row r="201">
          <cell r="A201" t="str">
            <v>1081-1</v>
          </cell>
          <cell r="B201" t="str">
            <v/>
          </cell>
          <cell r="C201" t="str">
            <v>Куст скважины - 1081</v>
          </cell>
          <cell r="D201">
            <v>39477</v>
          </cell>
          <cell r="E201" t="str">
            <v>Гор.</v>
          </cell>
          <cell r="F201" t="str">
            <v>P1ar_Block II</v>
          </cell>
          <cell r="G201" t="str">
            <v>Действующий</v>
          </cell>
          <cell r="H201">
            <v>-4</v>
          </cell>
          <cell r="I201" t="str">
            <v xml:space="preserve"> </v>
          </cell>
          <cell r="J201" t="str">
            <v xml:space="preserve"> </v>
          </cell>
          <cell r="L201">
            <v>205.9826750215</v>
          </cell>
          <cell r="M201">
            <v>213.8</v>
          </cell>
          <cell r="N201">
            <v>0.98</v>
          </cell>
          <cell r="O201">
            <v>1.66</v>
          </cell>
          <cell r="P201">
            <v>0.98</v>
          </cell>
          <cell r="Q201">
            <v>1.4490000000000001</v>
          </cell>
          <cell r="R201">
            <v>0.83599999999999997</v>
          </cell>
          <cell r="S201">
            <v>0.72</v>
          </cell>
          <cell r="T201">
            <v>37</v>
          </cell>
          <cell r="U201">
            <v>1.17</v>
          </cell>
          <cell r="V201">
            <v>139.69999999999999</v>
          </cell>
          <cell r="W201">
            <v>7.72</v>
          </cell>
          <cell r="X201">
            <v>1932</v>
          </cell>
          <cell r="Y201" t="str">
            <v>1 ств 2400
2 ств 2650</v>
          </cell>
          <cell r="Z201" t="str">
            <v>1 ств 2400
2 ств 2650</v>
          </cell>
          <cell r="AC201" t="str">
            <v>откр ствол</v>
          </cell>
          <cell r="AD201" t="str">
            <v>1 ств 1932-2400;
2 ств 2340-2650</v>
          </cell>
          <cell r="AF201">
            <v>2032</v>
          </cell>
          <cell r="AG201">
            <v>116.8</v>
          </cell>
          <cell r="AK201" t="str">
            <v>Газлифт</v>
          </cell>
          <cell r="AL201">
            <v>600</v>
          </cell>
          <cell r="AM201" t="str">
            <v>ГП</v>
          </cell>
          <cell r="AN201">
            <v>1204</v>
          </cell>
          <cell r="AO201" t="str">
            <v>ГК75/3</v>
          </cell>
          <cell r="AP201">
            <v>1747</v>
          </cell>
          <cell r="AQ201" t="str">
            <v>ЦКсОК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1756</v>
          </cell>
          <cell r="BE201">
            <v>2282</v>
          </cell>
          <cell r="BM201">
            <v>73</v>
          </cell>
          <cell r="BN201">
            <v>5.5</v>
          </cell>
          <cell r="BO201">
            <v>18</v>
          </cell>
          <cell r="BP201" t="str">
            <v>Угловик</v>
          </cell>
          <cell r="BQ201" t="str">
            <v>Постоянный</v>
          </cell>
          <cell r="BR201">
            <v>24</v>
          </cell>
          <cell r="BS201">
            <v>0</v>
          </cell>
          <cell r="BT201">
            <v>32</v>
          </cell>
          <cell r="BU201">
            <v>60</v>
          </cell>
          <cell r="BV201">
            <v>31</v>
          </cell>
          <cell r="BW201">
            <v>43497</v>
          </cell>
          <cell r="BX201">
            <v>122</v>
          </cell>
          <cell r="BY201">
            <v>85</v>
          </cell>
          <cell r="BZ201">
            <v>6</v>
          </cell>
          <cell r="CC201">
            <v>60</v>
          </cell>
          <cell r="CD201">
            <v>22.571999999999999</v>
          </cell>
          <cell r="CE201">
            <v>27</v>
          </cell>
          <cell r="CF201">
            <v>0</v>
          </cell>
          <cell r="CG201">
            <v>22</v>
          </cell>
          <cell r="CH201">
            <v>26</v>
          </cell>
          <cell r="CI201">
            <v>177</v>
          </cell>
          <cell r="CJ201" t="e">
            <v>#VALUE!</v>
          </cell>
          <cell r="CK201">
            <v>177</v>
          </cell>
          <cell r="CM201">
            <v>154.428</v>
          </cell>
          <cell r="CN201" t="str">
            <v>-</v>
          </cell>
          <cell r="CO201">
            <v>177</v>
          </cell>
          <cell r="CP201">
            <v>-26</v>
          </cell>
          <cell r="CQ201">
            <v>10.699</v>
          </cell>
          <cell r="CR201">
            <v>15.301</v>
          </cell>
          <cell r="CS201">
            <v>677.87524366471735</v>
          </cell>
          <cell r="CT201">
            <v>1151.8695729222045</v>
          </cell>
          <cell r="CU201">
            <v>0.56254269449715366</v>
          </cell>
          <cell r="CW201">
            <v>60</v>
          </cell>
        </row>
        <row r="202">
          <cell r="A202">
            <v>1084</v>
          </cell>
          <cell r="B202">
            <v>1</v>
          </cell>
          <cell r="C202" t="str">
            <v>Куст скважины - 1084</v>
          </cell>
          <cell r="D202">
            <v>40073</v>
          </cell>
          <cell r="E202" t="str">
            <v>Гор.</v>
          </cell>
          <cell r="F202" t="str">
            <v>P1ar_Block II</v>
          </cell>
          <cell r="G202" t="str">
            <v>Действующий</v>
          </cell>
          <cell r="H202">
            <v>-4</v>
          </cell>
          <cell r="I202" t="str">
            <v xml:space="preserve"> </v>
          </cell>
          <cell r="J202" t="str">
            <v xml:space="preserve"> </v>
          </cell>
          <cell r="L202">
            <v>205.9826750215</v>
          </cell>
          <cell r="M202">
            <v>213.8</v>
          </cell>
          <cell r="N202">
            <v>0.98</v>
          </cell>
          <cell r="O202">
            <v>1.66</v>
          </cell>
          <cell r="P202">
            <v>0.98605891623227049</v>
          </cell>
          <cell r="Q202">
            <v>1.4490000000000001</v>
          </cell>
          <cell r="R202">
            <v>0.83599999999999997</v>
          </cell>
          <cell r="S202">
            <v>0.72</v>
          </cell>
          <cell r="T202">
            <v>37</v>
          </cell>
          <cell r="U202">
            <v>1.17</v>
          </cell>
          <cell r="V202">
            <v>139.69999999999999</v>
          </cell>
          <cell r="W202">
            <v>7.72</v>
          </cell>
          <cell r="X202">
            <v>1931</v>
          </cell>
          <cell r="Y202">
            <v>2600</v>
          </cell>
          <cell r="Z202">
            <v>2600</v>
          </cell>
          <cell r="AC202" t="str">
            <v>откр ствол</v>
          </cell>
          <cell r="AD202" t="str">
            <v xml:space="preserve">1917-2600 </v>
          </cell>
          <cell r="AF202">
            <v>1917</v>
          </cell>
          <cell r="AG202">
            <v>28</v>
          </cell>
          <cell r="AH202" t="str">
            <v>1660-1917</v>
          </cell>
          <cell r="AI202">
            <v>102</v>
          </cell>
          <cell r="AJ202">
            <v>6.5</v>
          </cell>
          <cell r="AK202" t="str">
            <v>Газлифт</v>
          </cell>
          <cell r="AL202">
            <v>360</v>
          </cell>
          <cell r="AM202">
            <v>0</v>
          </cell>
          <cell r="AN202">
            <v>600</v>
          </cell>
          <cell r="AO202">
            <v>0</v>
          </cell>
          <cell r="AP202">
            <v>830</v>
          </cell>
          <cell r="AQ202">
            <v>0</v>
          </cell>
          <cell r="AR202">
            <v>1040</v>
          </cell>
          <cell r="AS202">
            <v>0</v>
          </cell>
          <cell r="AT202">
            <v>1230</v>
          </cell>
          <cell r="AU202">
            <v>0</v>
          </cell>
          <cell r="AV202">
            <v>0</v>
          </cell>
          <cell r="AW202">
            <v>0</v>
          </cell>
          <cell r="AX202">
            <v>1600</v>
          </cell>
          <cell r="BE202">
            <v>1630</v>
          </cell>
          <cell r="BM202">
            <v>73</v>
          </cell>
          <cell r="BN202">
            <v>5.5</v>
          </cell>
          <cell r="BO202">
            <v>18</v>
          </cell>
          <cell r="BP202" t="str">
            <v>Угловик</v>
          </cell>
          <cell r="BQ202" t="str">
            <v>Постоянный</v>
          </cell>
          <cell r="BR202">
            <v>24</v>
          </cell>
          <cell r="BS202">
            <v>0</v>
          </cell>
          <cell r="BT202">
            <v>28</v>
          </cell>
          <cell r="BU202">
            <v>48</v>
          </cell>
          <cell r="BV202">
            <v>27</v>
          </cell>
          <cell r="BW202">
            <v>43497</v>
          </cell>
          <cell r="BX202">
            <v>113</v>
          </cell>
          <cell r="BY202">
            <v>80</v>
          </cell>
          <cell r="BZ202">
            <v>6</v>
          </cell>
          <cell r="CC202">
            <v>54</v>
          </cell>
          <cell r="CD202">
            <v>21.245267999999999</v>
          </cell>
          <cell r="CE202">
            <v>25.8</v>
          </cell>
          <cell r="CF202">
            <v>1.5</v>
          </cell>
          <cell r="CG202">
            <v>22</v>
          </cell>
          <cell r="CH202">
            <v>20.3</v>
          </cell>
          <cell r="CI202">
            <v>178</v>
          </cell>
          <cell r="CJ202">
            <v>0</v>
          </cell>
          <cell r="CK202">
            <v>178</v>
          </cell>
          <cell r="CM202">
            <v>156.75473199999999</v>
          </cell>
          <cell r="CN202">
            <v>-25.8</v>
          </cell>
          <cell r="CO202">
            <v>176.5</v>
          </cell>
          <cell r="CP202">
            <v>-20.3</v>
          </cell>
          <cell r="CQ202">
            <v>10</v>
          </cell>
          <cell r="CR202">
            <v>10.3</v>
          </cell>
          <cell r="CS202">
            <v>484.81384183998057</v>
          </cell>
          <cell r="CT202">
            <v>955.50689217005879</v>
          </cell>
          <cell r="CU202">
            <v>0.56942641984418063</v>
          </cell>
          <cell r="CW202">
            <v>50</v>
          </cell>
        </row>
        <row r="203">
          <cell r="A203">
            <v>1085</v>
          </cell>
          <cell r="B203">
            <v>3</v>
          </cell>
          <cell r="C203" t="str">
            <v>Куст скважины - 1085</v>
          </cell>
          <cell r="D203">
            <v>39770</v>
          </cell>
          <cell r="E203" t="str">
            <v>Гор.</v>
          </cell>
          <cell r="F203" t="str">
            <v>P1ar_Block II</v>
          </cell>
          <cell r="G203" t="str">
            <v>Действующий</v>
          </cell>
          <cell r="H203">
            <v>-4</v>
          </cell>
          <cell r="I203" t="str">
            <v xml:space="preserve"> </v>
          </cell>
          <cell r="J203" t="str">
            <v xml:space="preserve"> </v>
          </cell>
          <cell r="L203">
            <v>205.9826750215</v>
          </cell>
          <cell r="M203">
            <v>213.8</v>
          </cell>
          <cell r="N203">
            <v>0.98</v>
          </cell>
          <cell r="O203">
            <v>1.66</v>
          </cell>
          <cell r="P203">
            <v>0.98</v>
          </cell>
          <cell r="Q203">
            <v>1.4490000000000001</v>
          </cell>
          <cell r="R203">
            <v>0.83599999999999997</v>
          </cell>
          <cell r="S203">
            <v>0.72</v>
          </cell>
          <cell r="T203">
            <v>37</v>
          </cell>
          <cell r="U203">
            <v>1.17</v>
          </cell>
          <cell r="V203">
            <v>139.69999999999999</v>
          </cell>
          <cell r="W203">
            <v>7.72</v>
          </cell>
          <cell r="X203">
            <v>1962</v>
          </cell>
          <cell r="Y203">
            <v>2500</v>
          </cell>
          <cell r="Z203">
            <v>2500</v>
          </cell>
          <cell r="AC203" t="str">
            <v>откр ствол</v>
          </cell>
          <cell r="AD203" t="str">
            <v xml:space="preserve">1962-2500 </v>
          </cell>
          <cell r="AF203">
            <v>1962</v>
          </cell>
          <cell r="AG203">
            <v>65.599999999999994</v>
          </cell>
          <cell r="AK203" t="str">
            <v>Газлифт</v>
          </cell>
          <cell r="AL203">
            <v>485</v>
          </cell>
          <cell r="AM203" t="str">
            <v>ГП</v>
          </cell>
          <cell r="AN203">
            <v>900</v>
          </cell>
          <cell r="AO203" t="str">
            <v>ГП</v>
          </cell>
          <cell r="AP203">
            <v>1260</v>
          </cell>
          <cell r="AQ203" t="str">
            <v>ГК87/1,5</v>
          </cell>
          <cell r="AR203">
            <v>1600</v>
          </cell>
          <cell r="AS203" t="str">
            <v>ЦКсОК/3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1650</v>
          </cell>
          <cell r="BE203">
            <v>1840</v>
          </cell>
          <cell r="BM203">
            <v>73</v>
          </cell>
          <cell r="BN203">
            <v>5.5</v>
          </cell>
          <cell r="BO203">
            <v>18</v>
          </cell>
          <cell r="BP203" t="str">
            <v>Угловик</v>
          </cell>
          <cell r="BQ203" t="str">
            <v>Периодический</v>
          </cell>
          <cell r="BR203">
            <v>24</v>
          </cell>
          <cell r="BS203">
            <v>24</v>
          </cell>
          <cell r="BT203">
            <v>52</v>
          </cell>
          <cell r="BU203">
            <v>65.7</v>
          </cell>
          <cell r="BV203">
            <v>30</v>
          </cell>
          <cell r="BW203">
            <v>43497</v>
          </cell>
          <cell r="BX203">
            <v>120</v>
          </cell>
          <cell r="BY203">
            <v>81</v>
          </cell>
          <cell r="BZ203">
            <v>6</v>
          </cell>
          <cell r="CC203">
            <v>68</v>
          </cell>
          <cell r="CD203">
            <v>12.54</v>
          </cell>
          <cell r="CE203">
            <v>15</v>
          </cell>
          <cell r="CF203">
            <v>0</v>
          </cell>
          <cell r="CG203">
            <v>22</v>
          </cell>
          <cell r="CH203">
            <v>10</v>
          </cell>
          <cell r="CI203">
            <v>179</v>
          </cell>
          <cell r="CJ203">
            <v>0</v>
          </cell>
          <cell r="CK203">
            <v>179</v>
          </cell>
          <cell r="CM203">
            <v>166.46</v>
          </cell>
          <cell r="CN203">
            <v>-15</v>
          </cell>
          <cell r="CO203">
            <v>179</v>
          </cell>
          <cell r="CP203">
            <v>-10</v>
          </cell>
          <cell r="CQ203">
            <v>6</v>
          </cell>
          <cell r="CR203">
            <v>4</v>
          </cell>
          <cell r="CS203">
            <v>318.97926634768743</v>
          </cell>
          <cell r="CT203">
            <v>797.44816586921854</v>
          </cell>
          <cell r="CU203">
            <v>0.35726887791107975</v>
          </cell>
          <cell r="CW203">
            <v>60</v>
          </cell>
        </row>
        <row r="204">
          <cell r="A204" t="str">
            <v>1085-2</v>
          </cell>
          <cell r="B204" t="str">
            <v/>
          </cell>
          <cell r="C204" t="str">
            <v>Куст скважины - 1085</v>
          </cell>
          <cell r="D204">
            <v>40051</v>
          </cell>
          <cell r="E204" t="str">
            <v>Гор.</v>
          </cell>
          <cell r="F204" t="str">
            <v>P1ar_Block II</v>
          </cell>
          <cell r="G204" t="str">
            <v>Действующий</v>
          </cell>
          <cell r="H204">
            <v>-4</v>
          </cell>
          <cell r="I204" t="str">
            <v xml:space="preserve"> </v>
          </cell>
          <cell r="J204" t="str">
            <v xml:space="preserve"> </v>
          </cell>
          <cell r="L204">
            <v>205.9826750215</v>
          </cell>
          <cell r="M204">
            <v>213.8</v>
          </cell>
          <cell r="N204">
            <v>0.98</v>
          </cell>
          <cell r="O204">
            <v>1.66</v>
          </cell>
          <cell r="P204">
            <v>0.98004014622285718</v>
          </cell>
          <cell r="Q204">
            <v>1.4490000000000001</v>
          </cell>
          <cell r="R204">
            <v>0.83599999999999997</v>
          </cell>
          <cell r="S204">
            <v>0.72</v>
          </cell>
          <cell r="T204">
            <v>37</v>
          </cell>
          <cell r="U204">
            <v>1.17</v>
          </cell>
          <cell r="V204">
            <v>139.69999999999999</v>
          </cell>
          <cell r="W204">
            <v>7.72</v>
          </cell>
          <cell r="X204">
            <v>1987</v>
          </cell>
          <cell r="Y204">
            <v>2500</v>
          </cell>
          <cell r="Z204">
            <v>2500</v>
          </cell>
          <cell r="AC204" t="str">
            <v>откр ствол</v>
          </cell>
          <cell r="AD204" t="str">
            <v xml:space="preserve">1987-2500 </v>
          </cell>
          <cell r="AF204">
            <v>1987</v>
          </cell>
          <cell r="AG204">
            <v>95.2</v>
          </cell>
          <cell r="AK204" t="str">
            <v>Газлифт</v>
          </cell>
          <cell r="AL204">
            <v>600</v>
          </cell>
          <cell r="AM204" t="str">
            <v>ГП</v>
          </cell>
          <cell r="AN204">
            <v>1200</v>
          </cell>
          <cell r="AO204" t="str">
            <v>ГК74/2</v>
          </cell>
          <cell r="AP204">
            <v>1765</v>
          </cell>
          <cell r="AQ204" t="str">
            <v>ЦКсОК/4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1777</v>
          </cell>
          <cell r="BE204">
            <v>2423</v>
          </cell>
          <cell r="BM204">
            <v>73</v>
          </cell>
          <cell r="BN204">
            <v>5.5</v>
          </cell>
          <cell r="BO204">
            <v>18</v>
          </cell>
          <cell r="BP204" t="str">
            <v>Угловик</v>
          </cell>
          <cell r="BQ204" t="str">
            <v>Периодический</v>
          </cell>
          <cell r="BR204">
            <v>24</v>
          </cell>
          <cell r="BS204">
            <v>24</v>
          </cell>
          <cell r="BT204">
            <v>34</v>
          </cell>
          <cell r="BU204">
            <v>53.7</v>
          </cell>
          <cell r="BV204">
            <v>31.8</v>
          </cell>
          <cell r="BW204">
            <v>43497</v>
          </cell>
          <cell r="BX204">
            <v>114</v>
          </cell>
          <cell r="BY204">
            <v>81</v>
          </cell>
          <cell r="BZ204">
            <v>6</v>
          </cell>
          <cell r="CC204">
            <v>67</v>
          </cell>
          <cell r="CD204">
            <v>11.034096479999999</v>
          </cell>
          <cell r="CE204">
            <v>13.2</v>
          </cell>
          <cell r="CF204">
            <v>0.01</v>
          </cell>
          <cell r="CG204">
            <v>22</v>
          </cell>
          <cell r="CH204">
            <v>18</v>
          </cell>
          <cell r="CI204">
            <v>180</v>
          </cell>
          <cell r="CJ204">
            <v>0</v>
          </cell>
          <cell r="CK204">
            <v>180</v>
          </cell>
          <cell r="CM204">
            <v>168.96590352000001</v>
          </cell>
          <cell r="CN204">
            <v>-13.2</v>
          </cell>
          <cell r="CO204">
            <v>179.99</v>
          </cell>
          <cell r="CP204">
            <v>-18</v>
          </cell>
          <cell r="CQ204">
            <v>3.2</v>
          </cell>
          <cell r="CR204">
            <v>14.8</v>
          </cell>
          <cell r="CS204">
            <v>1341.2969541118243</v>
          </cell>
          <cell r="CT204">
            <v>1631.3071063522186</v>
          </cell>
          <cell r="CU204">
            <v>0.34385822373432184</v>
          </cell>
          <cell r="CW204">
            <v>60</v>
          </cell>
        </row>
        <row r="205">
          <cell r="A205" t="str">
            <v>1085-1</v>
          </cell>
          <cell r="B205" t="str">
            <v/>
          </cell>
          <cell r="C205" t="str">
            <v>Куст скважины - 1085</v>
          </cell>
          <cell r="D205">
            <v>39903</v>
          </cell>
          <cell r="E205" t="str">
            <v>Гор.</v>
          </cell>
          <cell r="F205" t="str">
            <v>P1ar_Block II</v>
          </cell>
          <cell r="G205" t="str">
            <v>Действующий</v>
          </cell>
          <cell r="H205">
            <v>-4</v>
          </cell>
          <cell r="I205" t="str">
            <v xml:space="preserve"> </v>
          </cell>
          <cell r="J205" t="str">
            <v xml:space="preserve"> </v>
          </cell>
          <cell r="L205">
            <v>205.9826750215</v>
          </cell>
          <cell r="M205">
            <v>213.8</v>
          </cell>
          <cell r="N205">
            <v>0.98</v>
          </cell>
          <cell r="O205">
            <v>1.66</v>
          </cell>
          <cell r="P205">
            <v>0.98040161029819439</v>
          </cell>
          <cell r="Q205">
            <v>1.4490000000000001</v>
          </cell>
          <cell r="R205">
            <v>0.83599999999999997</v>
          </cell>
          <cell r="S205">
            <v>0.72</v>
          </cell>
          <cell r="T205">
            <v>37</v>
          </cell>
          <cell r="U205">
            <v>1.17</v>
          </cell>
          <cell r="V205">
            <v>139.69999999999999</v>
          </cell>
          <cell r="W205">
            <v>7.72</v>
          </cell>
          <cell r="X205">
            <v>1999</v>
          </cell>
          <cell r="Y205" t="str">
            <v>1 ств 2500
2 ств 2370</v>
          </cell>
          <cell r="Z205" t="str">
            <v>1 ств 2500
2 ств 2370</v>
          </cell>
          <cell r="AC205" t="str">
            <v>откр ствол</v>
          </cell>
          <cell r="AD205" t="str">
            <v xml:space="preserve">1 ств 1999-2500;
2 ств 2008-2370 </v>
          </cell>
          <cell r="AF205">
            <v>1999</v>
          </cell>
          <cell r="AG205">
            <v>113.8</v>
          </cell>
          <cell r="AK205" t="str">
            <v>Газлифт</v>
          </cell>
          <cell r="AL205">
            <v>588</v>
          </cell>
          <cell r="AM205" t="str">
            <v>ГП</v>
          </cell>
          <cell r="AN205">
            <v>1176</v>
          </cell>
          <cell r="AO205" t="str">
            <v>ГК76/3</v>
          </cell>
          <cell r="AP205">
            <v>1717</v>
          </cell>
          <cell r="AQ205" t="str">
            <v>ЦКсОК-неизвл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1729</v>
          </cell>
          <cell r="BE205">
            <v>1790</v>
          </cell>
          <cell r="BM205">
            <v>73</v>
          </cell>
          <cell r="BN205">
            <v>5.5</v>
          </cell>
          <cell r="BO205">
            <v>18</v>
          </cell>
          <cell r="BP205" t="str">
            <v>Угловик</v>
          </cell>
          <cell r="BQ205" t="str">
            <v>Периодический</v>
          </cell>
          <cell r="BR205">
            <v>24</v>
          </cell>
          <cell r="BS205">
            <v>24</v>
          </cell>
          <cell r="BT205">
            <v>31</v>
          </cell>
          <cell r="BU205">
            <v>52</v>
          </cell>
          <cell r="BV205">
            <v>29</v>
          </cell>
          <cell r="BW205">
            <v>43497</v>
          </cell>
          <cell r="BX205">
            <v>77.400000000000006</v>
          </cell>
          <cell r="BY205">
            <v>81</v>
          </cell>
          <cell r="BZ205">
            <v>6</v>
          </cell>
          <cell r="CC205">
            <v>54</v>
          </cell>
          <cell r="CD205">
            <v>5.8461480000000003</v>
          </cell>
          <cell r="CE205">
            <v>7</v>
          </cell>
          <cell r="CF205">
            <v>0.1</v>
          </cell>
          <cell r="CG205">
            <v>22</v>
          </cell>
          <cell r="CH205">
            <v>14.3</v>
          </cell>
          <cell r="CI205">
            <v>181</v>
          </cell>
          <cell r="CJ205" t="e">
            <v>#VALUE!</v>
          </cell>
          <cell r="CK205">
            <v>181</v>
          </cell>
          <cell r="CM205">
            <v>175.153852</v>
          </cell>
          <cell r="CN205" t="str">
            <v>-</v>
          </cell>
          <cell r="CO205">
            <v>180.9</v>
          </cell>
          <cell r="CP205">
            <v>-14.3</v>
          </cell>
          <cell r="CQ205">
            <v>1.3</v>
          </cell>
          <cell r="CR205">
            <v>13</v>
          </cell>
          <cell r="CS205">
            <v>2223.6864342127496</v>
          </cell>
          <cell r="CT205">
            <v>2446.0550776340247</v>
          </cell>
          <cell r="CU205">
            <v>0.34557979334098732</v>
          </cell>
          <cell r="CW205">
            <v>50</v>
          </cell>
        </row>
        <row r="206">
          <cell r="A206">
            <v>1092</v>
          </cell>
          <cell r="B206">
            <v>0</v>
          </cell>
          <cell r="C206" t="str">
            <v>К - 23</v>
          </cell>
          <cell r="D206">
            <v>41875</v>
          </cell>
          <cell r="E206" t="str">
            <v>Гор.</v>
          </cell>
          <cell r="F206" t="str">
            <v>P1ar_Block III</v>
          </cell>
          <cell r="G206" t="str">
            <v>Действующий</v>
          </cell>
          <cell r="H206">
            <v>-4</v>
          </cell>
          <cell r="L206">
            <v>205.9826750215</v>
          </cell>
          <cell r="M206">
            <v>213.8</v>
          </cell>
          <cell r="N206">
            <v>0.98</v>
          </cell>
          <cell r="O206">
            <v>1.66</v>
          </cell>
          <cell r="P206">
            <v>0.98</v>
          </cell>
          <cell r="Q206">
            <v>1.4490000000000001</v>
          </cell>
          <cell r="R206">
            <v>0.83599999999999997</v>
          </cell>
          <cell r="S206">
            <v>0.72</v>
          </cell>
          <cell r="T206">
            <v>37</v>
          </cell>
          <cell r="U206">
            <v>1.17</v>
          </cell>
          <cell r="V206">
            <v>177.8</v>
          </cell>
          <cell r="W206">
            <v>9.19</v>
          </cell>
          <cell r="X206">
            <v>2063</v>
          </cell>
          <cell r="Y206">
            <v>3181</v>
          </cell>
          <cell r="Z206">
            <v>3181</v>
          </cell>
          <cell r="AC206" t="str">
            <v>откр ствол</v>
          </cell>
          <cell r="AD206" t="str">
            <v>2063-3181</v>
          </cell>
          <cell r="AE206">
            <v>15.8</v>
          </cell>
          <cell r="AF206">
            <v>2063</v>
          </cell>
          <cell r="AG206">
            <v>156.49</v>
          </cell>
          <cell r="AK206" t="str">
            <v>Газлифт</v>
          </cell>
          <cell r="AL206">
            <v>600</v>
          </cell>
          <cell r="AM206" t="str">
            <v>ГП</v>
          </cell>
          <cell r="AN206">
            <v>1200</v>
          </cell>
          <cell r="AO206" t="str">
            <v>ГК85/1,5</v>
          </cell>
          <cell r="AP206">
            <v>1500</v>
          </cell>
          <cell r="AQ206" t="str">
            <v>ЦКсОК(3)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1700</v>
          </cell>
          <cell r="BE206">
            <v>2090</v>
          </cell>
          <cell r="BF206" t="str">
            <v>Есть</v>
          </cell>
          <cell r="BH206">
            <v>83.61904761904762</v>
          </cell>
          <cell r="BI206">
            <v>41</v>
          </cell>
          <cell r="BJ206">
            <v>4.5999999999999996</v>
          </cell>
          <cell r="BM206">
            <v>73</v>
          </cell>
          <cell r="BN206">
            <v>5.5</v>
          </cell>
          <cell r="BO206">
            <v>18</v>
          </cell>
          <cell r="BP206" t="str">
            <v>Угловик</v>
          </cell>
          <cell r="BQ206" t="str">
            <v>Периодический</v>
          </cell>
          <cell r="BR206">
            <v>24</v>
          </cell>
          <cell r="BS206">
            <v>24</v>
          </cell>
          <cell r="BT206">
            <v>21</v>
          </cell>
          <cell r="BU206">
            <v>44</v>
          </cell>
          <cell r="BV206">
            <v>20</v>
          </cell>
          <cell r="BW206">
            <v>43497</v>
          </cell>
          <cell r="BX206">
            <v>88.6</v>
          </cell>
          <cell r="BY206">
            <v>84</v>
          </cell>
          <cell r="BZ206">
            <v>6</v>
          </cell>
          <cell r="CC206">
            <v>44</v>
          </cell>
          <cell r="CD206">
            <v>3.9291999999999998</v>
          </cell>
          <cell r="CE206">
            <v>4.7</v>
          </cell>
          <cell r="CF206">
            <v>0</v>
          </cell>
          <cell r="CG206">
            <v>203</v>
          </cell>
          <cell r="CH206">
            <v>10</v>
          </cell>
          <cell r="CI206">
            <v>182</v>
          </cell>
          <cell r="CJ206">
            <v>0</v>
          </cell>
          <cell r="CK206">
            <v>182</v>
          </cell>
          <cell r="CM206">
            <v>178.07079999999999</v>
          </cell>
          <cell r="CN206">
            <v>-4.7</v>
          </cell>
          <cell r="CO206">
            <v>182</v>
          </cell>
          <cell r="CP206">
            <v>-10</v>
          </cell>
          <cell r="CQ206">
            <v>4.5999999999999996</v>
          </cell>
          <cell r="CR206">
            <v>5.4</v>
          </cell>
          <cell r="CS206">
            <v>1374.3255624554617</v>
          </cell>
          <cell r="CT206">
            <v>2545.0473378804845</v>
          </cell>
          <cell r="CU206">
            <v>0.13575273296290127</v>
          </cell>
          <cell r="CW206">
            <v>44</v>
          </cell>
        </row>
        <row r="207">
          <cell r="A207" t="str">
            <v>1092-2</v>
          </cell>
          <cell r="B207" t="str">
            <v/>
          </cell>
          <cell r="C207" t="str">
            <v>К - 23</v>
          </cell>
          <cell r="D207">
            <v>41814</v>
          </cell>
          <cell r="E207" t="str">
            <v>Гор.</v>
          </cell>
          <cell r="F207" t="str">
            <v>P1ar_Block III</v>
          </cell>
          <cell r="G207" t="str">
            <v>Действующий</v>
          </cell>
          <cell r="H207">
            <v>-4</v>
          </cell>
          <cell r="I207">
            <v>41787</v>
          </cell>
          <cell r="J207" t="str">
            <v>Slb</v>
          </cell>
          <cell r="K207" t="str">
            <v>160м3 15% HCL 
 64м3 WF130</v>
          </cell>
          <cell r="L207">
            <v>205.9826750215</v>
          </cell>
          <cell r="M207">
            <v>213.8</v>
          </cell>
          <cell r="N207">
            <v>0.98</v>
          </cell>
          <cell r="O207">
            <v>1.66</v>
          </cell>
          <cell r="P207">
            <v>0.98068293341628265</v>
          </cell>
          <cell r="Q207">
            <v>1.4490000000000001</v>
          </cell>
          <cell r="R207">
            <v>0.83599999999999997</v>
          </cell>
          <cell r="S207">
            <v>0.72</v>
          </cell>
          <cell r="T207">
            <v>37</v>
          </cell>
          <cell r="U207">
            <v>1.17</v>
          </cell>
          <cell r="V207">
            <v>177.8</v>
          </cell>
          <cell r="W207">
            <v>9.19</v>
          </cell>
          <cell r="X207">
            <v>2080</v>
          </cell>
          <cell r="Y207">
            <v>2700</v>
          </cell>
          <cell r="Z207">
            <v>2698</v>
          </cell>
          <cell r="AC207" t="str">
            <v>закрытый</v>
          </cell>
          <cell r="AD207" t="str">
            <v>2080-2698</v>
          </cell>
          <cell r="AE207">
            <v>17</v>
          </cell>
          <cell r="AF207">
            <v>2105</v>
          </cell>
          <cell r="AG207">
            <v>185.13</v>
          </cell>
          <cell r="AH207" t="str">
            <v>1987-2698</v>
          </cell>
          <cell r="AI207">
            <v>114.3</v>
          </cell>
          <cell r="AJ207">
            <v>7.4</v>
          </cell>
          <cell r="AK207" t="str">
            <v>Газлифт</v>
          </cell>
          <cell r="AL207">
            <v>600</v>
          </cell>
          <cell r="AM207" t="str">
            <v>ГП</v>
          </cell>
          <cell r="AN207">
            <v>1200</v>
          </cell>
          <cell r="AO207" t="str">
            <v>ГК88(1,5)</v>
          </cell>
          <cell r="AP207">
            <v>1780</v>
          </cell>
          <cell r="AQ207" t="str">
            <v>ЦКсОК(4)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1790</v>
          </cell>
          <cell r="BE207">
            <v>1993</v>
          </cell>
          <cell r="BM207">
            <v>73</v>
          </cell>
          <cell r="BN207">
            <v>5.5</v>
          </cell>
          <cell r="BO207">
            <v>18</v>
          </cell>
          <cell r="BP207" t="str">
            <v>Угловик</v>
          </cell>
          <cell r="BQ207" t="str">
            <v>Постоянный</v>
          </cell>
          <cell r="BR207">
            <v>24</v>
          </cell>
          <cell r="BS207">
            <v>0</v>
          </cell>
          <cell r="BT207">
            <v>21</v>
          </cell>
          <cell r="BU207">
            <v>47</v>
          </cell>
          <cell r="BV207">
            <v>20</v>
          </cell>
          <cell r="BW207">
            <v>43497</v>
          </cell>
          <cell r="BX207">
            <v>122</v>
          </cell>
          <cell r="BY207">
            <v>84</v>
          </cell>
          <cell r="BZ207">
            <v>6</v>
          </cell>
          <cell r="CC207">
            <v>49</v>
          </cell>
          <cell r="CD207">
            <v>8.4125543039999986</v>
          </cell>
          <cell r="CE207">
            <v>10.08</v>
          </cell>
          <cell r="CF207">
            <v>0.17</v>
          </cell>
          <cell r="CG207">
            <v>204</v>
          </cell>
          <cell r="CH207">
            <v>15.7</v>
          </cell>
          <cell r="CI207">
            <v>183</v>
          </cell>
          <cell r="CJ207">
            <v>2</v>
          </cell>
          <cell r="CK207">
            <v>183</v>
          </cell>
          <cell r="CM207">
            <v>174.587445696</v>
          </cell>
          <cell r="CN207">
            <v>-8.08</v>
          </cell>
          <cell r="CO207">
            <v>182.83</v>
          </cell>
          <cell r="CP207">
            <v>-15.7</v>
          </cell>
          <cell r="CQ207">
            <v>8.1</v>
          </cell>
          <cell r="CR207">
            <v>7.6</v>
          </cell>
          <cell r="CS207">
            <v>903.41170176890921</v>
          </cell>
          <cell r="CT207">
            <v>1866.2583839173519</v>
          </cell>
          <cell r="CU207">
            <v>0.18810700567660354</v>
          </cell>
          <cell r="CW207">
            <v>49</v>
          </cell>
        </row>
        <row r="208">
          <cell r="A208" t="str">
            <v>1092-1</v>
          </cell>
          <cell r="B208" t="str">
            <v/>
          </cell>
          <cell r="C208" t="str">
            <v>К - 23</v>
          </cell>
          <cell r="D208">
            <v>42581</v>
          </cell>
          <cell r="E208" t="str">
            <v>Гор.</v>
          </cell>
          <cell r="F208" t="str">
            <v>P1ar_Block III</v>
          </cell>
          <cell r="G208" t="str">
            <v>Действующий</v>
          </cell>
          <cell r="H208">
            <v>-4</v>
          </cell>
          <cell r="L208">
            <v>205.9826750215</v>
          </cell>
          <cell r="M208">
            <v>213.8</v>
          </cell>
          <cell r="N208">
            <v>0.98</v>
          </cell>
          <cell r="O208">
            <v>1.66</v>
          </cell>
          <cell r="P208">
            <v>1.6151707704527398</v>
          </cell>
          <cell r="Q208">
            <v>1.4490000000000001</v>
          </cell>
          <cell r="R208">
            <v>0.83599999999999997</v>
          </cell>
          <cell r="S208">
            <v>0.72</v>
          </cell>
          <cell r="T208">
            <v>37</v>
          </cell>
          <cell r="U208">
            <v>1.17</v>
          </cell>
          <cell r="V208">
            <v>177.8</v>
          </cell>
          <cell r="W208">
            <v>9.19</v>
          </cell>
          <cell r="X208">
            <v>2192</v>
          </cell>
          <cell r="Y208" t="str">
            <v>1 ств 2905,
2 ств 3020</v>
          </cell>
          <cell r="Z208" t="str">
            <v>1 ств 2905,
2 ств 3020</v>
          </cell>
          <cell r="AC208" t="str">
            <v>откр ствол</v>
          </cell>
          <cell r="AD208" t="str">
            <v>1 ствол-2192-2905;
2 ствол-2235-3020</v>
          </cell>
          <cell r="AF208">
            <v>2193</v>
          </cell>
          <cell r="AG208">
            <v>293</v>
          </cell>
          <cell r="AK208" t="str">
            <v>УЭЦН</v>
          </cell>
          <cell r="AL208">
            <v>450</v>
          </cell>
          <cell r="AM208">
            <v>0</v>
          </cell>
          <cell r="AN208">
            <v>810</v>
          </cell>
          <cell r="AO208">
            <v>0</v>
          </cell>
          <cell r="AP208">
            <v>1090</v>
          </cell>
          <cell r="AQ208">
            <v>0</v>
          </cell>
          <cell r="AR208">
            <v>1330</v>
          </cell>
          <cell r="AS208">
            <v>0</v>
          </cell>
          <cell r="AT208">
            <v>1530</v>
          </cell>
          <cell r="AU208">
            <v>0</v>
          </cell>
          <cell r="AV208">
            <v>0</v>
          </cell>
          <cell r="AW208">
            <v>0</v>
          </cell>
          <cell r="AX208">
            <v>1960</v>
          </cell>
          <cell r="BA208" t="str">
            <v>D3500N 178ст</v>
          </cell>
          <cell r="BB208">
            <v>1003</v>
          </cell>
          <cell r="BC208">
            <v>43</v>
          </cell>
          <cell r="BD208" t="str">
            <v>69-116</v>
          </cell>
          <cell r="BE208">
            <v>1910</v>
          </cell>
          <cell r="BK208">
            <v>1722.4</v>
          </cell>
          <cell r="BL208">
            <v>187.6</v>
          </cell>
          <cell r="BM208">
            <v>73</v>
          </cell>
          <cell r="BN208">
            <v>5.5</v>
          </cell>
          <cell r="BO208">
            <v>65</v>
          </cell>
          <cell r="BP208" t="str">
            <v>Угловик</v>
          </cell>
          <cell r="BQ208" t="str">
            <v>Постоянный</v>
          </cell>
          <cell r="BR208">
            <v>24</v>
          </cell>
          <cell r="BS208">
            <v>0</v>
          </cell>
          <cell r="BT208">
            <v>20</v>
          </cell>
          <cell r="BU208">
            <v>20</v>
          </cell>
          <cell r="BV208">
            <v>19</v>
          </cell>
          <cell r="BW208">
            <v>43497</v>
          </cell>
          <cell r="BX208">
            <v>214.5</v>
          </cell>
          <cell r="CA208">
            <v>530</v>
          </cell>
          <cell r="CB208">
            <v>183</v>
          </cell>
          <cell r="CC208">
            <v>203.07078912</v>
          </cell>
          <cell r="CD208">
            <v>10.098880000000008</v>
          </cell>
          <cell r="CE208">
            <v>302</v>
          </cell>
          <cell r="CF208">
            <v>96</v>
          </cell>
          <cell r="CG208">
            <v>205</v>
          </cell>
          <cell r="CH208">
            <v>11.5</v>
          </cell>
          <cell r="CI208">
            <v>184</v>
          </cell>
          <cell r="CJ208" t="e">
            <v>#VALUE!</v>
          </cell>
          <cell r="CK208">
            <v>184</v>
          </cell>
          <cell r="CM208">
            <v>173.90111999999999</v>
          </cell>
          <cell r="CN208" t="str">
            <v>-</v>
          </cell>
          <cell r="CO208">
            <v>88</v>
          </cell>
          <cell r="CP208">
            <v>-11.5</v>
          </cell>
          <cell r="CR208">
            <v>11.5</v>
          </cell>
          <cell r="CS208">
            <v>1138.7401375201994</v>
          </cell>
          <cell r="CT208">
            <v>1138.7401375201994</v>
          </cell>
          <cell r="CU208">
            <v>26.465886403123978</v>
          </cell>
          <cell r="CV208" t="str">
            <v>Запуск скважины после после бр. ТКРС (ПМД)</v>
          </cell>
          <cell r="CW208">
            <v>69</v>
          </cell>
        </row>
        <row r="209">
          <cell r="A209">
            <v>1093</v>
          </cell>
          <cell r="B209">
            <v>2</v>
          </cell>
          <cell r="C209" t="str">
            <v>Куст скважины - 1093</v>
          </cell>
          <cell r="D209">
            <v>40231</v>
          </cell>
          <cell r="E209" t="str">
            <v>Гор.</v>
          </cell>
          <cell r="F209" t="str">
            <v>P1ar_Block II</v>
          </cell>
          <cell r="G209" t="str">
            <v>Действующий.</v>
          </cell>
          <cell r="H209">
            <v>-4</v>
          </cell>
          <cell r="I209" t="str">
            <v xml:space="preserve"> </v>
          </cell>
          <cell r="J209" t="str">
            <v xml:space="preserve"> </v>
          </cell>
          <cell r="L209">
            <v>205.9826750215</v>
          </cell>
          <cell r="M209">
            <v>213.8</v>
          </cell>
          <cell r="N209">
            <v>0.98</v>
          </cell>
          <cell r="O209">
            <v>1.66</v>
          </cell>
          <cell r="P209">
            <v>0.98080354989630048</v>
          </cell>
          <cell r="Q209">
            <v>1.4490000000000001</v>
          </cell>
          <cell r="R209">
            <v>0.83599999999999997</v>
          </cell>
          <cell r="S209">
            <v>0.72</v>
          </cell>
          <cell r="T209">
            <v>37</v>
          </cell>
          <cell r="U209">
            <v>1.17</v>
          </cell>
          <cell r="V209">
            <v>139.69999999999999</v>
          </cell>
          <cell r="W209">
            <v>7.72</v>
          </cell>
          <cell r="X209">
            <v>1918</v>
          </cell>
          <cell r="Y209">
            <v>2433</v>
          </cell>
          <cell r="Z209">
            <v>2433</v>
          </cell>
          <cell r="AC209" t="str">
            <v>откр ствол</v>
          </cell>
          <cell r="AD209" t="str">
            <v xml:space="preserve">1918-2433 </v>
          </cell>
          <cell r="AE209">
            <v>25</v>
          </cell>
          <cell r="AF209">
            <v>1918</v>
          </cell>
          <cell r="AG209">
            <v>11.4</v>
          </cell>
          <cell r="AK209" t="str">
            <v>Газлифт</v>
          </cell>
          <cell r="AL209">
            <v>600</v>
          </cell>
          <cell r="AM209" t="str">
            <v>ГП</v>
          </cell>
          <cell r="AN209">
            <v>1200</v>
          </cell>
          <cell r="AO209" t="str">
            <v>ГК45/2</v>
          </cell>
          <cell r="AP209">
            <v>1703</v>
          </cell>
          <cell r="AQ209" t="str">
            <v>ЦКсОК/3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1713</v>
          </cell>
          <cell r="BE209">
            <v>1900</v>
          </cell>
          <cell r="BM209">
            <v>73</v>
          </cell>
          <cell r="BN209">
            <v>5.5</v>
          </cell>
          <cell r="BO209">
            <v>18</v>
          </cell>
          <cell r="BP209" t="str">
            <v>Угловик</v>
          </cell>
          <cell r="BQ209" t="str">
            <v>Постоянный</v>
          </cell>
          <cell r="BR209">
            <v>24</v>
          </cell>
          <cell r="BS209">
            <v>0</v>
          </cell>
          <cell r="BT209">
            <v>27</v>
          </cell>
          <cell r="BU209">
            <v>46</v>
          </cell>
          <cell r="BV209">
            <v>24</v>
          </cell>
          <cell r="BW209">
            <v>43497</v>
          </cell>
          <cell r="BX209">
            <v>84</v>
          </cell>
          <cell r="BY209">
            <v>78</v>
          </cell>
          <cell r="BZ209">
            <v>6</v>
          </cell>
          <cell r="CC209">
            <v>58</v>
          </cell>
          <cell r="CD209">
            <v>10.011935999999999</v>
          </cell>
          <cell r="CE209">
            <v>12</v>
          </cell>
          <cell r="CF209">
            <v>0.2</v>
          </cell>
          <cell r="CG209">
            <v>22</v>
          </cell>
          <cell r="CH209">
            <v>21.3</v>
          </cell>
          <cell r="CI209">
            <v>185</v>
          </cell>
          <cell r="CJ209">
            <v>0</v>
          </cell>
          <cell r="CK209">
            <v>185</v>
          </cell>
          <cell r="CM209">
            <v>174.98806400000001</v>
          </cell>
          <cell r="CN209">
            <v>-12</v>
          </cell>
          <cell r="CO209">
            <v>184.8</v>
          </cell>
          <cell r="CP209">
            <v>-21.3</v>
          </cell>
          <cell r="CQ209">
            <v>15</v>
          </cell>
          <cell r="CR209">
            <v>6.3000000000000007</v>
          </cell>
          <cell r="CS209">
            <v>629.24892847896763</v>
          </cell>
          <cell r="CT209">
            <v>2127.4606629526997</v>
          </cell>
          <cell r="CU209">
            <v>0.53515809344030196</v>
          </cell>
          <cell r="CW209">
            <v>55</v>
          </cell>
        </row>
        <row r="210">
          <cell r="A210" t="str">
            <v>1093-2</v>
          </cell>
          <cell r="B210" t="str">
            <v/>
          </cell>
          <cell r="C210" t="str">
            <v>Куст скважины - 1093</v>
          </cell>
          <cell r="D210">
            <v>40474</v>
          </cell>
          <cell r="E210" t="str">
            <v>Гор.</v>
          </cell>
          <cell r="F210" t="str">
            <v>P1ar_Block II</v>
          </cell>
          <cell r="G210" t="str">
            <v>Действующий</v>
          </cell>
          <cell r="H210">
            <v>-4</v>
          </cell>
          <cell r="I210" t="str">
            <v xml:space="preserve"> </v>
          </cell>
          <cell r="J210" t="str">
            <v xml:space="preserve"> </v>
          </cell>
          <cell r="L210">
            <v>205.9826750215</v>
          </cell>
          <cell r="M210">
            <v>213.8</v>
          </cell>
          <cell r="N210">
            <v>0.98</v>
          </cell>
          <cell r="O210">
            <v>1.66</v>
          </cell>
          <cell r="P210">
            <v>1.0014971976793434</v>
          </cell>
          <cell r="Q210">
            <v>1.4490000000000001</v>
          </cell>
          <cell r="R210">
            <v>0.83599999999999997</v>
          </cell>
          <cell r="S210">
            <v>0.72</v>
          </cell>
          <cell r="T210">
            <v>37</v>
          </cell>
          <cell r="U210">
            <v>1.17</v>
          </cell>
          <cell r="V210">
            <v>139.69999999999999</v>
          </cell>
          <cell r="W210">
            <v>7.72</v>
          </cell>
          <cell r="X210">
            <v>1914</v>
          </cell>
          <cell r="Y210">
            <v>2500</v>
          </cell>
          <cell r="Z210">
            <v>2500</v>
          </cell>
          <cell r="AC210" t="str">
            <v>откр ствол</v>
          </cell>
          <cell r="AD210" t="str">
            <v>1914-2500</v>
          </cell>
          <cell r="AF210">
            <v>1914</v>
          </cell>
          <cell r="AG210">
            <v>24.53</v>
          </cell>
          <cell r="AK210" t="str">
            <v>Газлифт</v>
          </cell>
          <cell r="AL210">
            <v>600</v>
          </cell>
          <cell r="AM210" t="str">
            <v>ГП</v>
          </cell>
          <cell r="AN210">
            <v>1205</v>
          </cell>
          <cell r="AO210" t="str">
            <v>ГК77/4</v>
          </cell>
          <cell r="AP210">
            <v>1784</v>
          </cell>
          <cell r="AQ210" t="str">
            <v>ЦКсОК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1795</v>
          </cell>
          <cell r="BE210">
            <v>2012</v>
          </cell>
          <cell r="BM210">
            <v>73</v>
          </cell>
          <cell r="BN210">
            <v>5.5</v>
          </cell>
          <cell r="BO210">
            <v>18</v>
          </cell>
          <cell r="BP210" t="str">
            <v>Угловик</v>
          </cell>
          <cell r="BQ210" t="str">
            <v>Постоянный</v>
          </cell>
          <cell r="BR210">
            <v>24</v>
          </cell>
          <cell r="BS210">
            <v>0</v>
          </cell>
          <cell r="BT210">
            <v>30.6</v>
          </cell>
          <cell r="BU210">
            <v>57</v>
          </cell>
          <cell r="BV210">
            <v>23</v>
          </cell>
          <cell r="BW210">
            <v>43497</v>
          </cell>
          <cell r="BX210">
            <v>130</v>
          </cell>
          <cell r="BY210">
            <v>90</v>
          </cell>
          <cell r="BZ210">
            <v>6</v>
          </cell>
          <cell r="CC210">
            <v>55</v>
          </cell>
          <cell r="CD210">
            <v>17.547088239999997</v>
          </cell>
          <cell r="CE210">
            <v>22.15</v>
          </cell>
          <cell r="CF210">
            <v>5.24</v>
          </cell>
          <cell r="CG210">
            <v>22</v>
          </cell>
          <cell r="CH210">
            <v>26.257000000000001</v>
          </cell>
          <cell r="CI210">
            <v>186</v>
          </cell>
          <cell r="CJ210">
            <v>0</v>
          </cell>
          <cell r="CK210">
            <v>186</v>
          </cell>
          <cell r="CM210">
            <v>168.45291176000001</v>
          </cell>
          <cell r="CN210">
            <v>-22.15</v>
          </cell>
          <cell r="CO210">
            <v>180.76</v>
          </cell>
          <cell r="CP210">
            <v>-26.257000000000001</v>
          </cell>
          <cell r="CQ210">
            <v>9.9</v>
          </cell>
          <cell r="CR210">
            <v>16.356999999999999</v>
          </cell>
          <cell r="CS210">
            <v>932.17745168186389</v>
          </cell>
          <cell r="CT210">
            <v>1496.3736228410285</v>
          </cell>
          <cell r="CU210">
            <v>0.39717241379310347</v>
          </cell>
          <cell r="CW210">
            <v>55</v>
          </cell>
        </row>
        <row r="211">
          <cell r="A211" t="str">
            <v>1093-1</v>
          </cell>
          <cell r="B211" t="str">
            <v/>
          </cell>
          <cell r="C211" t="str">
            <v>Куст скважины - 1093</v>
          </cell>
          <cell r="D211">
            <v>40340</v>
          </cell>
          <cell r="E211" t="str">
            <v>Гор.</v>
          </cell>
          <cell r="F211" t="str">
            <v>P1ar_Block II</v>
          </cell>
          <cell r="G211" t="str">
            <v>Действующий</v>
          </cell>
          <cell r="H211">
            <v>-4</v>
          </cell>
          <cell r="I211" t="str">
            <v xml:space="preserve"> </v>
          </cell>
          <cell r="J211" t="str">
            <v xml:space="preserve"> </v>
          </cell>
          <cell r="L211">
            <v>205.9826750215</v>
          </cell>
          <cell r="M211">
            <v>213.8</v>
          </cell>
          <cell r="N211">
            <v>0.98</v>
          </cell>
          <cell r="O211">
            <v>1.66</v>
          </cell>
          <cell r="P211">
            <v>0.98</v>
          </cell>
          <cell r="Q211">
            <v>1.4490000000000001</v>
          </cell>
          <cell r="R211">
            <v>0.83599999999999997</v>
          </cell>
          <cell r="S211">
            <v>0.72</v>
          </cell>
          <cell r="T211">
            <v>37</v>
          </cell>
          <cell r="U211">
            <v>1.17</v>
          </cell>
          <cell r="V211">
            <v>139.69999999999999</v>
          </cell>
          <cell r="W211">
            <v>7.72</v>
          </cell>
          <cell r="X211">
            <v>1904</v>
          </cell>
          <cell r="Y211">
            <v>2500</v>
          </cell>
          <cell r="Z211">
            <v>2500</v>
          </cell>
          <cell r="AC211" t="str">
            <v>откр ствол</v>
          </cell>
          <cell r="AD211" t="str">
            <v>1904-2500</v>
          </cell>
          <cell r="AF211">
            <v>1904</v>
          </cell>
          <cell r="AG211">
            <v>14.97</v>
          </cell>
          <cell r="AK211" t="str">
            <v>Газлифт</v>
          </cell>
          <cell r="AL211">
            <v>600</v>
          </cell>
          <cell r="AM211" t="str">
            <v>ГП</v>
          </cell>
          <cell r="AN211">
            <v>1200</v>
          </cell>
          <cell r="AO211" t="str">
            <v>ГК80/1,5</v>
          </cell>
          <cell r="AP211">
            <v>1802</v>
          </cell>
          <cell r="AQ211" t="str">
            <v>ЦКсОК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1814</v>
          </cell>
          <cell r="BE211">
            <v>1942</v>
          </cell>
          <cell r="BM211">
            <v>73</v>
          </cell>
          <cell r="BN211">
            <v>5.5</v>
          </cell>
          <cell r="BO211">
            <v>18</v>
          </cell>
          <cell r="BP211" t="str">
            <v>Угловик</v>
          </cell>
          <cell r="BQ211" t="str">
            <v>Периодический</v>
          </cell>
          <cell r="BR211">
            <v>24</v>
          </cell>
          <cell r="BS211">
            <v>24</v>
          </cell>
          <cell r="BT211">
            <v>43.6</v>
          </cell>
          <cell r="BU211">
            <v>54</v>
          </cell>
          <cell r="BV211">
            <v>24</v>
          </cell>
          <cell r="BW211">
            <v>43497</v>
          </cell>
          <cell r="BX211">
            <v>121</v>
          </cell>
          <cell r="BY211">
            <v>78</v>
          </cell>
          <cell r="BZ211">
            <v>6</v>
          </cell>
          <cell r="CC211">
            <v>61</v>
          </cell>
          <cell r="CD211">
            <v>6.27</v>
          </cell>
          <cell r="CE211">
            <v>7.5</v>
          </cell>
          <cell r="CF211">
            <v>0</v>
          </cell>
          <cell r="CG211">
            <v>22</v>
          </cell>
          <cell r="CH211">
            <v>10</v>
          </cell>
          <cell r="CI211">
            <v>187</v>
          </cell>
          <cell r="CJ211">
            <v>0</v>
          </cell>
          <cell r="CK211">
            <v>187</v>
          </cell>
          <cell r="CM211">
            <v>180.73</v>
          </cell>
          <cell r="CN211">
            <v>-7.5</v>
          </cell>
          <cell r="CO211">
            <v>187</v>
          </cell>
          <cell r="CP211">
            <v>-10</v>
          </cell>
          <cell r="CQ211">
            <v>4.8</v>
          </cell>
          <cell r="CR211">
            <v>5.2</v>
          </cell>
          <cell r="CS211">
            <v>829.34609250398728</v>
          </cell>
          <cell r="CT211">
            <v>1594.8963317384371</v>
          </cell>
          <cell r="CU211">
            <v>0.16033568904593642</v>
          </cell>
          <cell r="CW211">
            <v>60</v>
          </cell>
        </row>
        <row r="212">
          <cell r="A212">
            <v>1094</v>
          </cell>
          <cell r="B212">
            <v>3</v>
          </cell>
          <cell r="C212" t="str">
            <v>Куст скважины - 1094</v>
          </cell>
          <cell r="D212">
            <v>40466</v>
          </cell>
          <cell r="E212" t="str">
            <v>Гор.</v>
          </cell>
          <cell r="F212" t="str">
            <v>P1ar_Block II</v>
          </cell>
          <cell r="G212" t="str">
            <v>Действующий</v>
          </cell>
          <cell r="H212">
            <v>-4</v>
          </cell>
          <cell r="I212" t="str">
            <v xml:space="preserve"> </v>
          </cell>
          <cell r="J212" t="str">
            <v xml:space="preserve"> </v>
          </cell>
          <cell r="L212">
            <v>205.9826750215</v>
          </cell>
          <cell r="M212">
            <v>213.8</v>
          </cell>
          <cell r="N212">
            <v>0.98</v>
          </cell>
          <cell r="O212">
            <v>1.66</v>
          </cell>
          <cell r="P212">
            <v>1.0218592964824118</v>
          </cell>
          <cell r="Q212">
            <v>1.4490000000000001</v>
          </cell>
          <cell r="R212">
            <v>0.83599999999999997</v>
          </cell>
          <cell r="S212">
            <v>0.72</v>
          </cell>
          <cell r="T212">
            <v>37</v>
          </cell>
          <cell r="U212">
            <v>1.17</v>
          </cell>
          <cell r="V212">
            <v>139.69999999999999</v>
          </cell>
          <cell r="W212">
            <v>7.72</v>
          </cell>
          <cell r="X212">
            <v>1953</v>
          </cell>
          <cell r="Y212">
            <v>2400</v>
          </cell>
          <cell r="Z212">
            <v>2400</v>
          </cell>
          <cell r="AC212" t="str">
            <v>откр ствол</v>
          </cell>
          <cell r="AD212" t="str">
            <v>1953-2400</v>
          </cell>
          <cell r="AF212">
            <v>1953</v>
          </cell>
          <cell r="AG212">
            <v>72.3</v>
          </cell>
          <cell r="AK212" t="str">
            <v>Газлифт</v>
          </cell>
          <cell r="AL212">
            <v>500</v>
          </cell>
          <cell r="AM212" t="str">
            <v>ГП</v>
          </cell>
          <cell r="AN212">
            <v>900</v>
          </cell>
          <cell r="AO212" t="str">
            <v>ГП</v>
          </cell>
          <cell r="AP212">
            <v>1220</v>
          </cell>
          <cell r="AQ212" t="str">
            <v>ГП</v>
          </cell>
          <cell r="AR212">
            <v>1480</v>
          </cell>
          <cell r="AS212" t="str">
            <v>ГК108/2</v>
          </cell>
          <cell r="AT212">
            <v>1730</v>
          </cell>
          <cell r="AU212" t="str">
            <v>ЦКсОК</v>
          </cell>
          <cell r="AV212">
            <v>0</v>
          </cell>
          <cell r="AW212">
            <v>0</v>
          </cell>
          <cell r="AX212">
            <v>1770</v>
          </cell>
          <cell r="BE212">
            <v>1836</v>
          </cell>
          <cell r="BF212" t="str">
            <v>Есть</v>
          </cell>
          <cell r="BH212">
            <v>78</v>
          </cell>
          <cell r="BI212">
            <v>54</v>
          </cell>
          <cell r="BJ212">
            <v>7.2</v>
          </cell>
          <cell r="BM212">
            <v>73</v>
          </cell>
          <cell r="BN212">
            <v>5.5</v>
          </cell>
          <cell r="BO212">
            <v>18</v>
          </cell>
          <cell r="BP212" t="str">
            <v>Угловик</v>
          </cell>
          <cell r="BQ212" t="str">
            <v>Постоянный</v>
          </cell>
          <cell r="BR212">
            <v>24</v>
          </cell>
          <cell r="BS212">
            <v>0</v>
          </cell>
          <cell r="BT212">
            <v>32</v>
          </cell>
          <cell r="BU212">
            <v>60</v>
          </cell>
          <cell r="BV212">
            <v>31</v>
          </cell>
          <cell r="BW212">
            <v>43497</v>
          </cell>
          <cell r="BX212">
            <v>122</v>
          </cell>
          <cell r="BY212">
            <v>78</v>
          </cell>
          <cell r="BZ212">
            <v>6</v>
          </cell>
          <cell r="CC212">
            <v>54</v>
          </cell>
          <cell r="CD212">
            <v>7.2230400000000001</v>
          </cell>
          <cell r="CE212">
            <v>9.6</v>
          </cell>
          <cell r="CF212">
            <v>10</v>
          </cell>
          <cell r="CG212">
            <v>22</v>
          </cell>
          <cell r="CH212">
            <v>25</v>
          </cell>
          <cell r="CI212">
            <v>188</v>
          </cell>
          <cell r="CJ212">
            <v>0</v>
          </cell>
          <cell r="CK212">
            <v>188</v>
          </cell>
          <cell r="CM212">
            <v>180.77696</v>
          </cell>
          <cell r="CN212">
            <v>-9.6</v>
          </cell>
          <cell r="CO212">
            <v>178</v>
          </cell>
          <cell r="CP212">
            <v>-25</v>
          </cell>
          <cell r="CQ212">
            <v>6</v>
          </cell>
          <cell r="CR212">
            <v>19</v>
          </cell>
          <cell r="CS212">
            <v>2630.4713804713806</v>
          </cell>
          <cell r="CT212">
            <v>3461.1465532518164</v>
          </cell>
          <cell r="CU212">
            <v>0.18766557470445805</v>
          </cell>
          <cell r="CW212">
            <v>50</v>
          </cell>
        </row>
        <row r="213">
          <cell r="A213" t="str">
            <v>1094-2</v>
          </cell>
          <cell r="B213">
            <v>3</v>
          </cell>
          <cell r="C213" t="str">
            <v>Куст скважины - 1094</v>
          </cell>
          <cell r="D213">
            <v>41151</v>
          </cell>
          <cell r="E213" t="str">
            <v>Гор.</v>
          </cell>
          <cell r="F213" t="str">
            <v>P1ar_Block II</v>
          </cell>
          <cell r="G213" t="str">
            <v>Действующий.</v>
          </cell>
          <cell r="H213">
            <v>-4</v>
          </cell>
          <cell r="I213" t="str">
            <v xml:space="preserve"> </v>
          </cell>
          <cell r="J213" t="str">
            <v xml:space="preserve"> </v>
          </cell>
          <cell r="L213">
            <v>205.9826750215</v>
          </cell>
          <cell r="M213">
            <v>213.8</v>
          </cell>
          <cell r="N213">
            <v>0.98</v>
          </cell>
          <cell r="O213">
            <v>1.66</v>
          </cell>
          <cell r="P213">
            <v>0.98040161029819439</v>
          </cell>
          <cell r="Q213">
            <v>1.4490000000000001</v>
          </cell>
          <cell r="R213">
            <v>0.83599999999999997</v>
          </cell>
          <cell r="S213">
            <v>0.72</v>
          </cell>
          <cell r="T213">
            <v>37</v>
          </cell>
          <cell r="U213">
            <v>1.17</v>
          </cell>
          <cell r="V213">
            <v>177.8</v>
          </cell>
          <cell r="W213">
            <v>8.0500000000000007</v>
          </cell>
          <cell r="X213">
            <v>1899</v>
          </cell>
          <cell r="Y213">
            <v>2472</v>
          </cell>
          <cell r="Z213">
            <v>2472</v>
          </cell>
          <cell r="AC213" t="str">
            <v>откр ствол</v>
          </cell>
          <cell r="AD213" t="str">
            <v>1663-2472</v>
          </cell>
          <cell r="AF213">
            <v>1663</v>
          </cell>
          <cell r="AG213">
            <v>0.26</v>
          </cell>
          <cell r="AK213" t="str">
            <v>Газлифт</v>
          </cell>
          <cell r="AL213">
            <v>450</v>
          </cell>
          <cell r="AM213" t="str">
            <v>ГП</v>
          </cell>
          <cell r="AN213">
            <v>820</v>
          </cell>
          <cell r="AO213" t="str">
            <v>ГП</v>
          </cell>
          <cell r="AP213">
            <v>1120</v>
          </cell>
          <cell r="AQ213" t="str">
            <v>ГК74/3</v>
          </cell>
          <cell r="AR213">
            <v>1380</v>
          </cell>
          <cell r="AS213" t="str">
            <v>ГК76/3</v>
          </cell>
          <cell r="AT213">
            <v>1600</v>
          </cell>
          <cell r="AU213" t="str">
            <v>ЦКсОК</v>
          </cell>
          <cell r="AV213">
            <v>0</v>
          </cell>
          <cell r="AW213">
            <v>0</v>
          </cell>
          <cell r="AX213">
            <v>1620</v>
          </cell>
          <cell r="BE213">
            <v>1950</v>
          </cell>
          <cell r="BF213" t="str">
            <v>Есть</v>
          </cell>
          <cell r="BH213">
            <v>78</v>
          </cell>
          <cell r="BI213">
            <v>52</v>
          </cell>
          <cell r="BJ213">
            <v>8</v>
          </cell>
          <cell r="BK213">
            <v>1886.8</v>
          </cell>
          <cell r="BL213">
            <v>63.2</v>
          </cell>
          <cell r="BM213">
            <v>73</v>
          </cell>
          <cell r="BN213">
            <v>5.5</v>
          </cell>
          <cell r="BO213">
            <v>18</v>
          </cell>
          <cell r="BP213" t="str">
            <v>Угловик</v>
          </cell>
          <cell r="BQ213" t="str">
            <v>Постоянный</v>
          </cell>
          <cell r="BR213">
            <v>24</v>
          </cell>
          <cell r="BS213">
            <v>0</v>
          </cell>
          <cell r="BT213">
            <v>31</v>
          </cell>
          <cell r="BU213">
            <v>50</v>
          </cell>
          <cell r="BV213">
            <v>30</v>
          </cell>
          <cell r="BW213">
            <v>43497</v>
          </cell>
          <cell r="BX213">
            <v>173</v>
          </cell>
          <cell r="BY213">
            <v>78</v>
          </cell>
          <cell r="BZ213">
            <v>6</v>
          </cell>
          <cell r="CC213">
            <v>58</v>
          </cell>
          <cell r="CD213">
            <v>11.274713999999999</v>
          </cell>
          <cell r="CE213">
            <v>13.5</v>
          </cell>
          <cell r="CF213">
            <v>0.1</v>
          </cell>
          <cell r="CG213">
            <v>22</v>
          </cell>
          <cell r="CH213">
            <v>21</v>
          </cell>
          <cell r="CI213">
            <v>189</v>
          </cell>
          <cell r="CJ213">
            <v>0</v>
          </cell>
          <cell r="CK213">
            <v>189</v>
          </cell>
          <cell r="CM213">
            <v>177.72528600000001</v>
          </cell>
          <cell r="CN213">
            <v>-13.5</v>
          </cell>
          <cell r="CO213">
            <v>188.9</v>
          </cell>
          <cell r="CP213">
            <v>-21</v>
          </cell>
          <cell r="CQ213">
            <v>10</v>
          </cell>
          <cell r="CR213">
            <v>11</v>
          </cell>
          <cell r="CS213">
            <v>975.6345038996111</v>
          </cell>
          <cell r="CT213">
            <v>1862.5749619901667</v>
          </cell>
          <cell r="CU213">
            <v>0.16661646387380605</v>
          </cell>
          <cell r="CW213">
            <v>55</v>
          </cell>
        </row>
        <row r="214">
          <cell r="A214">
            <v>1099</v>
          </cell>
          <cell r="B214">
            <v>0</v>
          </cell>
          <cell r="C214" t="str">
            <v>Куст скважины - 1099</v>
          </cell>
          <cell r="D214">
            <v>41178</v>
          </cell>
          <cell r="E214" t="str">
            <v>Гор.</v>
          </cell>
          <cell r="F214" t="str">
            <v>P1ar_Block II</v>
          </cell>
          <cell r="G214" t="str">
            <v>В бездействии прошлых лет</v>
          </cell>
          <cell r="H214">
            <v>-4</v>
          </cell>
          <cell r="I214" t="str">
            <v xml:space="preserve"> </v>
          </cell>
          <cell r="J214" t="str">
            <v xml:space="preserve"> </v>
          </cell>
          <cell r="L214">
            <v>205.9826750215</v>
          </cell>
          <cell r="M214">
            <v>213.8</v>
          </cell>
          <cell r="N214">
            <v>0.98</v>
          </cell>
          <cell r="O214">
            <v>1.66</v>
          </cell>
          <cell r="P214">
            <v>0.98</v>
          </cell>
          <cell r="Q214">
            <v>1.4490000000000001</v>
          </cell>
          <cell r="R214">
            <v>0.83599999999999997</v>
          </cell>
          <cell r="S214">
            <v>0.72</v>
          </cell>
          <cell r="T214">
            <v>37</v>
          </cell>
          <cell r="U214">
            <v>1.17</v>
          </cell>
          <cell r="V214">
            <v>177.8</v>
          </cell>
          <cell r="W214">
            <v>8.0500000000000007</v>
          </cell>
          <cell r="X214">
            <v>1915</v>
          </cell>
          <cell r="Y214">
            <v>2500</v>
          </cell>
          <cell r="Z214">
            <v>2500</v>
          </cell>
          <cell r="AC214" t="str">
            <v>откр ствол</v>
          </cell>
          <cell r="AD214" t="str">
            <v>1915-2500</v>
          </cell>
          <cell r="AF214">
            <v>1915</v>
          </cell>
          <cell r="AG214">
            <v>23.03</v>
          </cell>
          <cell r="AK214" t="str">
            <v>Газлифт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BE214">
            <v>2036</v>
          </cell>
          <cell r="BM214">
            <v>73</v>
          </cell>
          <cell r="BN214">
            <v>5.5</v>
          </cell>
          <cell r="BQ214" t="str">
            <v>Постоянный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43497</v>
          </cell>
          <cell r="BX214">
            <v>191.9</v>
          </cell>
          <cell r="CC214" t="str">
            <v>-</v>
          </cell>
          <cell r="CD214">
            <v>0</v>
          </cell>
          <cell r="CE214">
            <v>0</v>
          </cell>
          <cell r="CF214">
            <v>0</v>
          </cell>
          <cell r="CG214">
            <v>22</v>
          </cell>
          <cell r="CH214">
            <v>0</v>
          </cell>
          <cell r="CI214">
            <v>190</v>
          </cell>
          <cell r="CJ214">
            <v>0</v>
          </cell>
          <cell r="CK214">
            <v>190</v>
          </cell>
          <cell r="CM214">
            <v>190</v>
          </cell>
          <cell r="CN214">
            <v>0</v>
          </cell>
          <cell r="CO214">
            <v>190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 t="e">
            <v>#VALUE!</v>
          </cell>
          <cell r="CW214">
            <v>107</v>
          </cell>
        </row>
        <row r="215">
          <cell r="A215" t="str">
            <v>1099-1</v>
          </cell>
          <cell r="B215" t="str">
            <v/>
          </cell>
          <cell r="C215" t="str">
            <v>Куст скважины - 1099</v>
          </cell>
          <cell r="D215">
            <v>41243</v>
          </cell>
          <cell r="E215" t="str">
            <v>Гор.</v>
          </cell>
          <cell r="F215" t="str">
            <v>P1ar_Block II</v>
          </cell>
          <cell r="G215" t="str">
            <v>В бездействии прошлых лет</v>
          </cell>
          <cell r="H215">
            <v>-4</v>
          </cell>
          <cell r="L215">
            <v>205.9826750215</v>
          </cell>
          <cell r="M215">
            <v>213.8</v>
          </cell>
          <cell r="N215">
            <v>0.98</v>
          </cell>
          <cell r="O215">
            <v>1.66</v>
          </cell>
          <cell r="P215">
            <v>0.98</v>
          </cell>
          <cell r="Q215">
            <v>1.4490000000000001</v>
          </cell>
          <cell r="R215">
            <v>0.83599999999999997</v>
          </cell>
          <cell r="S215">
            <v>0.72</v>
          </cell>
          <cell r="T215">
            <v>37</v>
          </cell>
          <cell r="U215">
            <v>1.17</v>
          </cell>
          <cell r="V215">
            <v>177.8</v>
          </cell>
          <cell r="Y215">
            <v>2500</v>
          </cell>
          <cell r="Z215">
            <v>2500</v>
          </cell>
          <cell r="AC215" t="str">
            <v>откр ствол</v>
          </cell>
          <cell r="AD215" t="str">
            <v>1808-2500</v>
          </cell>
          <cell r="AG215">
            <v>52</v>
          </cell>
          <cell r="AK215" t="str">
            <v>УЭЦН</v>
          </cell>
          <cell r="AL215">
            <v>600</v>
          </cell>
          <cell r="AM215" t="str">
            <v>ГП</v>
          </cell>
          <cell r="AN215">
            <v>1200</v>
          </cell>
          <cell r="AO215" t="str">
            <v>ГК</v>
          </cell>
          <cell r="AP215">
            <v>1755</v>
          </cell>
          <cell r="AQ215" t="str">
            <v>ЦКсОК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1765</v>
          </cell>
          <cell r="BE215">
            <v>1993</v>
          </cell>
          <cell r="BQ215" t="str">
            <v>Периодический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43497</v>
          </cell>
          <cell r="BX215">
            <v>206</v>
          </cell>
          <cell r="CC215" t="str">
            <v>-</v>
          </cell>
          <cell r="CD215">
            <v>0</v>
          </cell>
          <cell r="CE215">
            <v>0</v>
          </cell>
          <cell r="CF215">
            <v>0</v>
          </cell>
          <cell r="CG215">
            <v>22</v>
          </cell>
          <cell r="CH215">
            <v>0</v>
          </cell>
          <cell r="CI215">
            <v>191</v>
          </cell>
          <cell r="CJ215">
            <v>0</v>
          </cell>
          <cell r="CK215">
            <v>191</v>
          </cell>
          <cell r="CM215">
            <v>191</v>
          </cell>
          <cell r="CN215">
            <v>0</v>
          </cell>
          <cell r="CO215">
            <v>191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 t="e">
            <v>#VALUE!</v>
          </cell>
          <cell r="CW215">
            <v>107</v>
          </cell>
        </row>
        <row r="216">
          <cell r="A216" t="str">
            <v>1100-2</v>
          </cell>
          <cell r="B216" t="str">
            <v/>
          </cell>
          <cell r="C216" t="str">
            <v>К - 40</v>
          </cell>
          <cell r="D216">
            <v>41820</v>
          </cell>
          <cell r="E216" t="str">
            <v>Гор.</v>
          </cell>
          <cell r="F216" t="str">
            <v>P1ar_Block III</v>
          </cell>
          <cell r="G216" t="str">
            <v>Действующий</v>
          </cell>
          <cell r="H216">
            <v>-4</v>
          </cell>
          <cell r="I216">
            <v>41798</v>
          </cell>
          <cell r="J216" t="str">
            <v>Slb</v>
          </cell>
          <cell r="K216" t="str">
            <v>180м3 15% HCL 
 46м3 WF130</v>
          </cell>
          <cell r="L216">
            <v>205.9826750215</v>
          </cell>
          <cell r="M216">
            <v>213.8</v>
          </cell>
          <cell r="N216">
            <v>0.98</v>
          </cell>
          <cell r="O216">
            <v>1.66</v>
          </cell>
          <cell r="P216">
            <v>0.98</v>
          </cell>
          <cell r="Q216">
            <v>1.4490000000000001</v>
          </cell>
          <cell r="R216">
            <v>0.83599999999999997</v>
          </cell>
          <cell r="S216">
            <v>0.72</v>
          </cell>
          <cell r="T216">
            <v>37</v>
          </cell>
          <cell r="U216">
            <v>1.17</v>
          </cell>
          <cell r="V216">
            <v>177.8</v>
          </cell>
          <cell r="W216">
            <v>9.19</v>
          </cell>
          <cell r="X216">
            <v>2091</v>
          </cell>
          <cell r="Y216">
            <v>2780</v>
          </cell>
          <cell r="Z216">
            <v>2780</v>
          </cell>
          <cell r="AC216" t="str">
            <v>закрытый</v>
          </cell>
          <cell r="AD216" t="str">
            <v>2211-2212; 2350-2351; 2503-2504; 2621-2622</v>
          </cell>
          <cell r="AE216">
            <v>32.1</v>
          </cell>
          <cell r="AF216">
            <v>2211</v>
          </cell>
          <cell r="AG216">
            <v>328.14</v>
          </cell>
          <cell r="AH216" t="str">
            <v>2006-2780</v>
          </cell>
          <cell r="AI216">
            <v>114.3</v>
          </cell>
          <cell r="AJ216">
            <v>7.4</v>
          </cell>
          <cell r="AK216" t="str">
            <v>Газлифт</v>
          </cell>
          <cell r="AL216">
            <v>600</v>
          </cell>
          <cell r="AM216" t="str">
            <v>ГП</v>
          </cell>
          <cell r="AN216">
            <v>1200</v>
          </cell>
          <cell r="AO216" t="str">
            <v>ГП</v>
          </cell>
          <cell r="AP216">
            <v>1850</v>
          </cell>
          <cell r="AQ216" t="str">
            <v>извлечен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1860</v>
          </cell>
          <cell r="BE216">
            <v>2011</v>
          </cell>
          <cell r="BF216" t="str">
            <v>Есть</v>
          </cell>
          <cell r="BH216">
            <v>72</v>
          </cell>
          <cell r="BI216">
            <v>64</v>
          </cell>
          <cell r="BJ216">
            <v>12.9</v>
          </cell>
          <cell r="BM216">
            <v>73</v>
          </cell>
          <cell r="BN216">
            <v>5.5</v>
          </cell>
          <cell r="BO216">
            <v>18</v>
          </cell>
          <cell r="BP216" t="str">
            <v>Угловик</v>
          </cell>
          <cell r="BQ216" t="str">
            <v>Постоянный</v>
          </cell>
          <cell r="BR216">
            <v>24</v>
          </cell>
          <cell r="BS216">
            <v>0</v>
          </cell>
          <cell r="BT216">
            <v>38</v>
          </cell>
          <cell r="BU216">
            <v>62</v>
          </cell>
          <cell r="BV216">
            <v>33</v>
          </cell>
          <cell r="BW216">
            <v>43497</v>
          </cell>
          <cell r="BX216">
            <v>118</v>
          </cell>
          <cell r="BY216">
            <v>82</v>
          </cell>
          <cell r="BZ216">
            <v>6</v>
          </cell>
          <cell r="CC216">
            <v>67</v>
          </cell>
          <cell r="CD216">
            <v>13.710399999999998</v>
          </cell>
          <cell r="CE216">
            <v>16.399999999999999</v>
          </cell>
          <cell r="CF216">
            <v>0</v>
          </cell>
          <cell r="CG216">
            <v>213</v>
          </cell>
          <cell r="CH216">
            <v>25</v>
          </cell>
          <cell r="CI216">
            <v>192</v>
          </cell>
          <cell r="CJ216">
            <v>0</v>
          </cell>
          <cell r="CK216">
            <v>192</v>
          </cell>
          <cell r="CM216">
            <v>178.28960000000001</v>
          </cell>
          <cell r="CN216">
            <v>-16.399999999999999</v>
          </cell>
          <cell r="CO216">
            <v>192</v>
          </cell>
          <cell r="CP216">
            <v>-25</v>
          </cell>
          <cell r="CQ216">
            <v>12.9</v>
          </cell>
          <cell r="CR216">
            <v>12.1</v>
          </cell>
          <cell r="CS216">
            <v>882.54172015404379</v>
          </cell>
          <cell r="CT216">
            <v>1823.4333061033963</v>
          </cell>
          <cell r="CU216">
            <v>0.39802550390785679</v>
          </cell>
          <cell r="CW216">
            <v>60</v>
          </cell>
        </row>
        <row r="217">
          <cell r="A217" t="str">
            <v>1100-1</v>
          </cell>
          <cell r="B217" t="str">
            <v/>
          </cell>
          <cell r="C217" t="str">
            <v>Без куста</v>
          </cell>
          <cell r="D217">
            <v>41280</v>
          </cell>
          <cell r="E217" t="str">
            <v>Гор.</v>
          </cell>
          <cell r="F217" t="str">
            <v>P1ar_Block II</v>
          </cell>
          <cell r="G217" t="str">
            <v>Действующий</v>
          </cell>
          <cell r="H217">
            <v>-4</v>
          </cell>
          <cell r="I217" t="str">
            <v xml:space="preserve"> </v>
          </cell>
          <cell r="J217" t="str">
            <v xml:space="preserve"> </v>
          </cell>
          <cell r="L217">
            <v>205.9826750215</v>
          </cell>
          <cell r="M217">
            <v>213.8</v>
          </cell>
          <cell r="N217">
            <v>0.98</v>
          </cell>
          <cell r="O217">
            <v>1.66</v>
          </cell>
          <cell r="P217">
            <v>0.98</v>
          </cell>
          <cell r="Q217">
            <v>1.4490000000000001</v>
          </cell>
          <cell r="R217">
            <v>0.83599999999999997</v>
          </cell>
          <cell r="S217">
            <v>0.72</v>
          </cell>
          <cell r="T217">
            <v>37</v>
          </cell>
          <cell r="U217">
            <v>1.17</v>
          </cell>
          <cell r="V217">
            <v>177.8</v>
          </cell>
          <cell r="W217">
            <v>8.0500000000000007</v>
          </cell>
          <cell r="X217">
            <v>2371</v>
          </cell>
          <cell r="Y217">
            <v>2957</v>
          </cell>
          <cell r="Z217">
            <v>2957</v>
          </cell>
          <cell r="AC217" t="str">
            <v>откр ствол</v>
          </cell>
          <cell r="AD217" t="str">
            <v>2371-2957</v>
          </cell>
          <cell r="AF217">
            <v>2371</v>
          </cell>
          <cell r="AG217">
            <v>493.1</v>
          </cell>
          <cell r="AK217" t="str">
            <v>Газлифт</v>
          </cell>
          <cell r="AL217">
            <v>600</v>
          </cell>
          <cell r="AM217" t="str">
            <v>ГП</v>
          </cell>
          <cell r="AN217">
            <v>1200</v>
          </cell>
          <cell r="AO217" t="str">
            <v>ГП (авар)</v>
          </cell>
          <cell r="AP217">
            <v>1460</v>
          </cell>
          <cell r="AQ217" t="str">
            <v>ЦКсОК(4)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1470</v>
          </cell>
          <cell r="BE217">
            <v>2152</v>
          </cell>
          <cell r="BF217" t="str">
            <v>Есть</v>
          </cell>
          <cell r="BH217">
            <v>78</v>
          </cell>
          <cell r="BI217">
            <v>62</v>
          </cell>
          <cell r="BJ217">
            <v>4</v>
          </cell>
          <cell r="BM217">
            <v>73</v>
          </cell>
          <cell r="BN217">
            <v>5.5</v>
          </cell>
          <cell r="BO217">
            <v>18</v>
          </cell>
          <cell r="BP217" t="str">
            <v>Угловик</v>
          </cell>
          <cell r="BQ217" t="str">
            <v>Периодический</v>
          </cell>
          <cell r="BR217">
            <v>24</v>
          </cell>
          <cell r="BS217">
            <v>24</v>
          </cell>
          <cell r="BT217">
            <v>30</v>
          </cell>
          <cell r="BU217">
            <v>92</v>
          </cell>
          <cell r="BV217">
            <v>29</v>
          </cell>
          <cell r="BW217">
            <v>43497</v>
          </cell>
          <cell r="BX217">
            <v>140</v>
          </cell>
          <cell r="BY217">
            <v>90</v>
          </cell>
          <cell r="BZ217">
            <v>6</v>
          </cell>
          <cell r="CC217">
            <v>70</v>
          </cell>
          <cell r="CD217">
            <v>5.4340000000000002</v>
          </cell>
          <cell r="CE217">
            <v>6.5</v>
          </cell>
          <cell r="CF217">
            <v>0</v>
          </cell>
          <cell r="CG217">
            <v>22</v>
          </cell>
          <cell r="CH217">
            <v>13.5</v>
          </cell>
          <cell r="CI217">
            <v>193</v>
          </cell>
          <cell r="CJ217">
            <v>0</v>
          </cell>
          <cell r="CK217">
            <v>193</v>
          </cell>
          <cell r="CM217">
            <v>187.566</v>
          </cell>
          <cell r="CN217">
            <v>-6.5</v>
          </cell>
          <cell r="CO217">
            <v>193</v>
          </cell>
          <cell r="CP217">
            <v>-13.5</v>
          </cell>
          <cell r="CQ217">
            <v>4</v>
          </cell>
          <cell r="CR217">
            <v>9.5</v>
          </cell>
          <cell r="CS217">
            <v>1748.2517482517483</v>
          </cell>
          <cell r="CT217">
            <v>2484.3577475156421</v>
          </cell>
          <cell r="CU217">
            <v>0.11938775510204082</v>
          </cell>
          <cell r="CW217">
            <v>60</v>
          </cell>
        </row>
        <row r="218">
          <cell r="A218">
            <v>1101</v>
          </cell>
          <cell r="B218">
            <v>5</v>
          </cell>
          <cell r="C218" t="str">
            <v>К - 1</v>
          </cell>
          <cell r="D218">
            <v>41552</v>
          </cell>
          <cell r="E218" t="str">
            <v>Гор.</v>
          </cell>
          <cell r="F218" t="str">
            <v>P1ar_Block III</v>
          </cell>
          <cell r="G218" t="str">
            <v>Действующий</v>
          </cell>
          <cell r="H218">
            <v>-4</v>
          </cell>
          <cell r="I218">
            <v>41533</v>
          </cell>
          <cell r="J218" t="str">
            <v>Slb</v>
          </cell>
          <cell r="K218" t="str">
            <v>200м3 15% HCL 
 80м3 WF130</v>
          </cell>
          <cell r="L218">
            <v>205.9826750215</v>
          </cell>
          <cell r="M218">
            <v>213.8</v>
          </cell>
          <cell r="N218">
            <v>0.98</v>
          </cell>
          <cell r="O218">
            <v>1.66</v>
          </cell>
          <cell r="P218">
            <v>0.98040161029819439</v>
          </cell>
          <cell r="Q218">
            <v>1.4490000000000001</v>
          </cell>
          <cell r="R218">
            <v>0.83599999999999997</v>
          </cell>
          <cell r="S218">
            <v>0.72</v>
          </cell>
          <cell r="T218">
            <v>37</v>
          </cell>
          <cell r="U218">
            <v>1.17</v>
          </cell>
          <cell r="V218" t="str">
            <v>177,8; 114,3</v>
          </cell>
          <cell r="W218" t="str">
            <v>9,19; 7,4</v>
          </cell>
          <cell r="X218" t="str">
            <v>0-2195; 2098-2677</v>
          </cell>
          <cell r="Y218">
            <v>2677</v>
          </cell>
          <cell r="Z218">
            <v>2677</v>
          </cell>
          <cell r="AC218" t="str">
            <v>Закрытый</v>
          </cell>
          <cell r="AD218" t="str">
            <v>2241-2240; 2334-2335; 2436-2437; 2538-2539; 2644-2645</v>
          </cell>
          <cell r="AE218">
            <v>40</v>
          </cell>
          <cell r="AF218">
            <v>2241</v>
          </cell>
          <cell r="AG218">
            <v>353.5</v>
          </cell>
          <cell r="AK218" t="str">
            <v>Газлифт</v>
          </cell>
          <cell r="AL218">
            <v>600</v>
          </cell>
          <cell r="AM218" t="str">
            <v>ГК 65(1,5)</v>
          </cell>
          <cell r="AN218">
            <v>1200</v>
          </cell>
          <cell r="AO218" t="str">
            <v>ГК 45(2,5)</v>
          </cell>
          <cell r="AP218">
            <v>1800</v>
          </cell>
          <cell r="AQ218" t="str">
            <v>ЦКсОК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 t="str">
            <v>-</v>
          </cell>
          <cell r="BE218">
            <v>2102</v>
          </cell>
          <cell r="BF218" t="str">
            <v>Есть</v>
          </cell>
          <cell r="BH218">
            <v>73</v>
          </cell>
          <cell r="BI218">
            <v>71</v>
          </cell>
          <cell r="BJ218">
            <v>8.3000000000000007</v>
          </cell>
          <cell r="BM218">
            <v>73</v>
          </cell>
          <cell r="BN218">
            <v>5.5</v>
          </cell>
          <cell r="BO218">
            <v>18</v>
          </cell>
          <cell r="BP218" t="str">
            <v>Угловик</v>
          </cell>
          <cell r="BQ218" t="str">
            <v>Постоянный</v>
          </cell>
          <cell r="BR218">
            <v>24</v>
          </cell>
          <cell r="BS218">
            <v>0</v>
          </cell>
          <cell r="BT218">
            <v>33</v>
          </cell>
          <cell r="BU218">
            <v>60</v>
          </cell>
          <cell r="BV218">
            <v>32</v>
          </cell>
          <cell r="BW218">
            <v>43497</v>
          </cell>
          <cell r="BX218">
            <v>119</v>
          </cell>
          <cell r="BY218">
            <v>82</v>
          </cell>
          <cell r="BZ218">
            <v>6</v>
          </cell>
          <cell r="CC218">
            <v>62</v>
          </cell>
          <cell r="CD218">
            <v>18.548992439999999</v>
          </cell>
          <cell r="CE218">
            <v>22.21</v>
          </cell>
          <cell r="CF218">
            <v>0.1</v>
          </cell>
          <cell r="CG218">
            <v>215</v>
          </cell>
          <cell r="CH218">
            <v>30.8</v>
          </cell>
          <cell r="CI218">
            <v>194</v>
          </cell>
          <cell r="CJ218">
            <v>0</v>
          </cell>
          <cell r="CK218">
            <v>194</v>
          </cell>
          <cell r="CM218">
            <v>175.45100755999999</v>
          </cell>
          <cell r="CN218">
            <v>-22.21</v>
          </cell>
          <cell r="CO218">
            <v>193.9</v>
          </cell>
          <cell r="CP218">
            <v>-30.8</v>
          </cell>
          <cell r="CQ218">
            <v>8.3000000000000007</v>
          </cell>
          <cell r="CR218">
            <v>22.5</v>
          </cell>
          <cell r="CS218">
            <v>1213.0038907924641</v>
          </cell>
          <cell r="CT218">
            <v>1660.4675482847952</v>
          </cell>
          <cell r="CU218">
            <v>0.49503465068364866</v>
          </cell>
          <cell r="CW218">
            <v>60</v>
          </cell>
        </row>
        <row r="219">
          <cell r="A219" t="str">
            <v>1101-2</v>
          </cell>
          <cell r="B219" t="str">
            <v/>
          </cell>
          <cell r="C219" t="str">
            <v>К - 1</v>
          </cell>
          <cell r="D219">
            <v>41722</v>
          </cell>
          <cell r="E219" t="str">
            <v>Гор.</v>
          </cell>
          <cell r="F219" t="str">
            <v>P1ar_Block III</v>
          </cell>
          <cell r="G219" t="str">
            <v>Действующий</v>
          </cell>
          <cell r="H219">
            <v>-4</v>
          </cell>
          <cell r="I219">
            <v>41698</v>
          </cell>
          <cell r="J219" t="str">
            <v>Slb</v>
          </cell>
          <cell r="K219" t="str">
            <v>280м3 15% HCL 
 112м3 WF130</v>
          </cell>
          <cell r="L219">
            <v>205.9826750215</v>
          </cell>
          <cell r="M219">
            <v>213.8</v>
          </cell>
          <cell r="N219">
            <v>0.98</v>
          </cell>
          <cell r="O219">
            <v>1.66</v>
          </cell>
          <cell r="P219">
            <v>0.98</v>
          </cell>
          <cell r="Q219">
            <v>1.4490000000000001</v>
          </cell>
          <cell r="R219">
            <v>0.83599999999999997</v>
          </cell>
          <cell r="S219">
            <v>0.72</v>
          </cell>
          <cell r="T219">
            <v>37</v>
          </cell>
          <cell r="U219">
            <v>1.17</v>
          </cell>
          <cell r="V219" t="str">
            <v>177,8; 114,3</v>
          </cell>
          <cell r="W219" t="str">
            <v>9,19; 7,4</v>
          </cell>
          <cell r="X219">
            <v>2040</v>
          </cell>
          <cell r="Y219">
            <v>2687</v>
          </cell>
          <cell r="Z219">
            <v>2687</v>
          </cell>
          <cell r="AC219" t="str">
            <v>закрытый</v>
          </cell>
          <cell r="AD219" t="str">
            <v>1970-2687</v>
          </cell>
          <cell r="AE219">
            <v>26</v>
          </cell>
          <cell r="AF219">
            <v>2143</v>
          </cell>
          <cell r="AG219">
            <v>233.2</v>
          </cell>
          <cell r="AH219" t="str">
            <v>1970-2687</v>
          </cell>
          <cell r="AI219">
            <v>114.3</v>
          </cell>
          <cell r="AJ219">
            <v>7.37</v>
          </cell>
          <cell r="AK219" t="str">
            <v>Газлифт</v>
          </cell>
          <cell r="AL219">
            <v>600</v>
          </cell>
          <cell r="AM219" t="str">
            <v>ГП</v>
          </cell>
          <cell r="AN219">
            <v>1200</v>
          </cell>
          <cell r="AO219" t="str">
            <v>ГК80/1,5</v>
          </cell>
          <cell r="AP219">
            <v>1810</v>
          </cell>
          <cell r="AQ219" t="str">
            <v>ЦКсОК/3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1820</v>
          </cell>
          <cell r="BE219">
            <v>1980</v>
          </cell>
          <cell r="BF219" t="str">
            <v>Есть</v>
          </cell>
          <cell r="BH219">
            <v>73</v>
          </cell>
          <cell r="BI219">
            <v>73</v>
          </cell>
          <cell r="BJ219">
            <v>10.199999999999999</v>
          </cell>
          <cell r="BM219">
            <v>73</v>
          </cell>
          <cell r="BN219">
            <v>5.5</v>
          </cell>
          <cell r="BO219">
            <v>18</v>
          </cell>
          <cell r="BP219" t="str">
            <v>Угловик</v>
          </cell>
          <cell r="BQ219" t="str">
            <v>Постоянный</v>
          </cell>
          <cell r="BR219">
            <v>24</v>
          </cell>
          <cell r="BS219">
            <v>0</v>
          </cell>
          <cell r="BT219">
            <v>35</v>
          </cell>
          <cell r="BU219">
            <v>70</v>
          </cell>
          <cell r="BV219">
            <v>34</v>
          </cell>
          <cell r="BW219">
            <v>43497</v>
          </cell>
          <cell r="BX219">
            <v>114</v>
          </cell>
          <cell r="BY219">
            <v>80</v>
          </cell>
          <cell r="BZ219">
            <v>6</v>
          </cell>
          <cell r="CC219">
            <v>68</v>
          </cell>
          <cell r="CD219">
            <v>30.430399999999999</v>
          </cell>
          <cell r="CE219">
            <v>36.4</v>
          </cell>
          <cell r="CF219">
            <v>0</v>
          </cell>
          <cell r="CG219">
            <v>216</v>
          </cell>
          <cell r="CH219">
            <v>40</v>
          </cell>
          <cell r="CI219">
            <v>195</v>
          </cell>
          <cell r="CJ219">
            <v>0</v>
          </cell>
          <cell r="CK219">
            <v>195</v>
          </cell>
          <cell r="CM219">
            <v>164.56960000000001</v>
          </cell>
          <cell r="CN219">
            <v>-36.4</v>
          </cell>
          <cell r="CO219">
            <v>195</v>
          </cell>
          <cell r="CP219">
            <v>-40</v>
          </cell>
          <cell r="CQ219">
            <v>14</v>
          </cell>
          <cell r="CR219">
            <v>26</v>
          </cell>
          <cell r="CS219">
            <v>854.40874914559129</v>
          </cell>
          <cell r="CT219">
            <v>1314.474998685525</v>
          </cell>
          <cell r="CU219">
            <v>0.96422596302798713</v>
          </cell>
          <cell r="CW219">
            <v>60</v>
          </cell>
        </row>
        <row r="220">
          <cell r="A220" t="str">
            <v>1101-1</v>
          </cell>
          <cell r="B220" t="str">
            <v/>
          </cell>
          <cell r="C220" t="str">
            <v>К - 1</v>
          </cell>
          <cell r="D220">
            <v>41632</v>
          </cell>
          <cell r="E220" t="str">
            <v>Гор.</v>
          </cell>
          <cell r="F220" t="str">
            <v>P1ar_Block III</v>
          </cell>
          <cell r="G220" t="str">
            <v>Действующий</v>
          </cell>
          <cell r="H220">
            <v>-4</v>
          </cell>
          <cell r="I220" t="str">
            <v xml:space="preserve"> </v>
          </cell>
          <cell r="J220" t="str">
            <v xml:space="preserve"> </v>
          </cell>
          <cell r="L220">
            <v>205.9826750215</v>
          </cell>
          <cell r="M220">
            <v>213.8</v>
          </cell>
          <cell r="N220">
            <v>0.98</v>
          </cell>
          <cell r="O220">
            <v>1.66</v>
          </cell>
          <cell r="P220">
            <v>0.98096441803025625</v>
          </cell>
          <cell r="Q220">
            <v>1.4490000000000001</v>
          </cell>
          <cell r="R220">
            <v>0.83599999999999997</v>
          </cell>
          <cell r="S220">
            <v>0.72</v>
          </cell>
          <cell r="T220">
            <v>37</v>
          </cell>
          <cell r="U220">
            <v>1.17</v>
          </cell>
          <cell r="V220">
            <v>177.8</v>
          </cell>
          <cell r="W220">
            <v>9.19</v>
          </cell>
          <cell r="X220">
            <v>2088</v>
          </cell>
          <cell r="Y220" t="str">
            <v>1 ств 2600
2 ств 2550
3 ств 2500</v>
          </cell>
          <cell r="Z220" t="str">
            <v>1 ств 2600
2 ств 2550
3 ств 2500</v>
          </cell>
          <cell r="AC220" t="str">
            <v>откр ствол</v>
          </cell>
          <cell r="AD220" t="str">
            <v>1ств 2094,8-2600;
2 ств 2235,5-2550;
3 ств 2094,8-2500</v>
          </cell>
          <cell r="AE220">
            <v>30</v>
          </cell>
          <cell r="AF220">
            <v>2088</v>
          </cell>
          <cell r="AG220">
            <v>203.7</v>
          </cell>
          <cell r="AK220" t="str">
            <v>Фонтан</v>
          </cell>
          <cell r="AL220">
            <v>605</v>
          </cell>
          <cell r="AM220" t="str">
            <v>ГК65/2</v>
          </cell>
          <cell r="AN220">
            <v>1206</v>
          </cell>
          <cell r="AO220" t="str">
            <v>ГК45/3+3</v>
          </cell>
          <cell r="AP220">
            <v>1779</v>
          </cell>
          <cell r="AQ220" t="str">
            <v>ЦКсОК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1790</v>
          </cell>
          <cell r="BE220">
            <v>2075</v>
          </cell>
          <cell r="BM220">
            <v>73</v>
          </cell>
          <cell r="BN220">
            <v>5.5</v>
          </cell>
          <cell r="BO220">
            <v>18</v>
          </cell>
          <cell r="BP220" t="str">
            <v>Угловик</v>
          </cell>
          <cell r="BQ220" t="str">
            <v>Постоянный</v>
          </cell>
          <cell r="BR220">
            <v>24</v>
          </cell>
          <cell r="BS220">
            <v>0</v>
          </cell>
          <cell r="BT220">
            <v>41</v>
          </cell>
          <cell r="BU220">
            <v>48</v>
          </cell>
          <cell r="BV220">
            <v>40</v>
          </cell>
          <cell r="BW220">
            <v>43497</v>
          </cell>
          <cell r="BX220">
            <v>128</v>
          </cell>
          <cell r="CC220">
            <v>64</v>
          </cell>
          <cell r="CD220">
            <v>18.347859200000002</v>
          </cell>
          <cell r="CE220">
            <v>22</v>
          </cell>
          <cell r="CF220">
            <v>0.24</v>
          </cell>
          <cell r="CG220">
            <v>217</v>
          </cell>
          <cell r="CH220">
            <v>43</v>
          </cell>
          <cell r="CI220">
            <v>196</v>
          </cell>
          <cell r="CJ220" t="e">
            <v>#VALUE!</v>
          </cell>
          <cell r="CK220">
            <v>196</v>
          </cell>
          <cell r="CM220">
            <v>177.65214079999998</v>
          </cell>
          <cell r="CN220" t="str">
            <v>-</v>
          </cell>
          <cell r="CO220">
            <v>195.76</v>
          </cell>
          <cell r="CP220">
            <v>-43</v>
          </cell>
          <cell r="CR220">
            <v>43</v>
          </cell>
          <cell r="CS220">
            <v>2343.5976661516997</v>
          </cell>
          <cell r="CT220">
            <v>2343.5976661516997</v>
          </cell>
          <cell r="CU220">
            <v>0.44196428571428575</v>
          </cell>
          <cell r="CW220">
            <v>60</v>
          </cell>
        </row>
        <row r="221">
          <cell r="A221">
            <v>1103</v>
          </cell>
          <cell r="B221">
            <v>3</v>
          </cell>
          <cell r="C221" t="str">
            <v>К - 10</v>
          </cell>
          <cell r="D221">
            <v>41528</v>
          </cell>
          <cell r="E221" t="str">
            <v>Гор.</v>
          </cell>
          <cell r="F221" t="str">
            <v>P1ar_Block II</v>
          </cell>
          <cell r="G221" t="str">
            <v>Действующий</v>
          </cell>
          <cell r="H221">
            <v>-4</v>
          </cell>
          <cell r="I221">
            <v>41508</v>
          </cell>
          <cell r="J221" t="str">
            <v>Slb</v>
          </cell>
          <cell r="K221" t="str">
            <v>160м3 15% HCL 
+ 80м3 WF130</v>
          </cell>
          <cell r="L221">
            <v>205.9826750215</v>
          </cell>
          <cell r="M221">
            <v>213.8</v>
          </cell>
          <cell r="N221">
            <v>0.98</v>
          </cell>
          <cell r="O221">
            <v>1.66</v>
          </cell>
          <cell r="P221">
            <v>1.3545762327992628</v>
          </cell>
          <cell r="Q221">
            <v>1.4490000000000001</v>
          </cell>
          <cell r="R221">
            <v>0.83599999999999997</v>
          </cell>
          <cell r="S221">
            <v>0.72</v>
          </cell>
          <cell r="T221">
            <v>37</v>
          </cell>
          <cell r="U221">
            <v>1.17</v>
          </cell>
          <cell r="V221">
            <v>177.8</v>
          </cell>
          <cell r="W221">
            <v>9.19</v>
          </cell>
          <cell r="X221">
            <v>1983</v>
          </cell>
          <cell r="Y221">
            <v>2756</v>
          </cell>
          <cell r="Z221">
            <v>2745</v>
          </cell>
          <cell r="AC221" t="str">
            <v>закрытый</v>
          </cell>
          <cell r="AD221" t="str">
            <v>1915-2745</v>
          </cell>
          <cell r="AE221">
            <v>20</v>
          </cell>
          <cell r="AF221">
            <v>2113.8000000000002</v>
          </cell>
          <cell r="AG221">
            <v>238.3</v>
          </cell>
          <cell r="AH221" t="str">
            <v>1915-2745</v>
          </cell>
          <cell r="AI221">
            <v>114</v>
          </cell>
          <cell r="AJ221">
            <v>7.4</v>
          </cell>
          <cell r="AK221" t="str">
            <v>УЭЦН</v>
          </cell>
          <cell r="AL221">
            <v>450</v>
          </cell>
          <cell r="AM221" t="str">
            <v>ГК73/4</v>
          </cell>
          <cell r="AN221">
            <v>815</v>
          </cell>
          <cell r="AO221" t="str">
            <v>ГК74/4</v>
          </cell>
          <cell r="AP221">
            <v>1120</v>
          </cell>
          <cell r="AQ221" t="str">
            <v>ГК74/4</v>
          </cell>
          <cell r="AR221">
            <v>1375</v>
          </cell>
          <cell r="AS221" t="str">
            <v>ГК73/3</v>
          </cell>
          <cell r="AT221">
            <v>1580</v>
          </cell>
          <cell r="AU221" t="str">
            <v>ГК72/2</v>
          </cell>
          <cell r="AV221">
            <v>1760</v>
          </cell>
          <cell r="AW221" t="str">
            <v>ЦКсОК</v>
          </cell>
          <cell r="AX221" t="str">
            <v>отсутствует</v>
          </cell>
          <cell r="BA221" t="str">
            <v>D2400N 109ст.</v>
          </cell>
          <cell r="BB221">
            <v>994</v>
          </cell>
          <cell r="BC221">
            <v>55</v>
          </cell>
          <cell r="BD221" t="str">
            <v>69-116</v>
          </cell>
          <cell r="BE221">
            <v>1742</v>
          </cell>
          <cell r="BK221">
            <v>1687.64</v>
          </cell>
          <cell r="BL221">
            <v>54.36</v>
          </cell>
          <cell r="BM221">
            <v>73</v>
          </cell>
          <cell r="BN221">
            <v>5.5</v>
          </cell>
          <cell r="BO221">
            <v>65</v>
          </cell>
          <cell r="BP221" t="str">
            <v>Угловик</v>
          </cell>
          <cell r="BQ221" t="str">
            <v>Постоянный</v>
          </cell>
          <cell r="BR221">
            <v>24</v>
          </cell>
          <cell r="BS221">
            <v>0</v>
          </cell>
          <cell r="BT221">
            <v>48</v>
          </cell>
          <cell r="BU221">
            <v>48</v>
          </cell>
          <cell r="BV221">
            <v>47</v>
          </cell>
          <cell r="BW221">
            <v>43497</v>
          </cell>
          <cell r="BX221">
            <v>191.2</v>
          </cell>
          <cell r="CA221">
            <v>454.7561009390904</v>
          </cell>
          <cell r="CB221">
            <v>142</v>
          </cell>
          <cell r="CC221">
            <v>160.86717097148502</v>
          </cell>
          <cell r="CD221">
            <v>47.159863520000009</v>
          </cell>
          <cell r="CE221">
            <v>173.6</v>
          </cell>
          <cell r="CF221">
            <v>67.504999999999995</v>
          </cell>
          <cell r="CG221">
            <v>22</v>
          </cell>
          <cell r="CH221">
            <v>5.4</v>
          </cell>
          <cell r="CI221">
            <v>197</v>
          </cell>
          <cell r="CJ221">
            <v>11</v>
          </cell>
          <cell r="CK221">
            <v>197</v>
          </cell>
          <cell r="CM221">
            <v>149.84013647999998</v>
          </cell>
          <cell r="CN221">
            <v>-162.6</v>
          </cell>
          <cell r="CO221">
            <v>129.495</v>
          </cell>
          <cell r="CP221">
            <v>-5.4</v>
          </cell>
          <cell r="CR221">
            <v>5.4</v>
          </cell>
          <cell r="CS221">
            <v>114.50414816637279</v>
          </cell>
          <cell r="CT221">
            <v>114.50414816637279</v>
          </cell>
          <cell r="CU221">
            <v>6.1573162406640227</v>
          </cell>
          <cell r="CV221" t="str">
            <v>Для снижения Рзаб необходима оптимизация (смена УЭЦН на больший типоразмер)</v>
          </cell>
          <cell r="CW221">
            <v>107</v>
          </cell>
        </row>
        <row r="222">
          <cell r="A222" t="str">
            <v>1103-2</v>
          </cell>
          <cell r="B222" t="str">
            <v/>
          </cell>
          <cell r="C222" t="str">
            <v>К - 40</v>
          </cell>
          <cell r="D222">
            <v>41892</v>
          </cell>
          <cell r="E222" t="str">
            <v>Гор.</v>
          </cell>
          <cell r="F222" t="str">
            <v>P1ar_Block III</v>
          </cell>
          <cell r="G222" t="str">
            <v>Действующий</v>
          </cell>
          <cell r="H222">
            <v>-4</v>
          </cell>
          <cell r="L222">
            <v>205.9826750215</v>
          </cell>
          <cell r="M222">
            <v>213.8</v>
          </cell>
          <cell r="N222">
            <v>0.98</v>
          </cell>
          <cell r="O222">
            <v>1.66</v>
          </cell>
          <cell r="P222">
            <v>0.98080354989630048</v>
          </cell>
          <cell r="Q222">
            <v>1.4490000000000001</v>
          </cell>
          <cell r="R222">
            <v>0.83599999999999997</v>
          </cell>
          <cell r="S222">
            <v>0.72</v>
          </cell>
          <cell r="T222">
            <v>37</v>
          </cell>
          <cell r="U222">
            <v>1.17</v>
          </cell>
          <cell r="V222">
            <v>177.8</v>
          </cell>
          <cell r="W222">
            <v>9.19</v>
          </cell>
          <cell r="X222">
            <v>2092</v>
          </cell>
          <cell r="Y222">
            <v>2676</v>
          </cell>
          <cell r="Z222">
            <v>2676</v>
          </cell>
          <cell r="AC222" t="str">
            <v>откр ствол</v>
          </cell>
          <cell r="AD222" t="str">
            <v>2092-2676</v>
          </cell>
          <cell r="AE222">
            <v>45</v>
          </cell>
          <cell r="AF222">
            <v>2092</v>
          </cell>
          <cell r="AG222">
            <v>388.65</v>
          </cell>
          <cell r="AK222" t="str">
            <v>Газлифт</v>
          </cell>
          <cell r="AL222">
            <v>1810</v>
          </cell>
          <cell r="AM222" t="str">
            <v>ивлечен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1820</v>
          </cell>
          <cell r="BE222">
            <v>2120</v>
          </cell>
          <cell r="BM222">
            <v>73</v>
          </cell>
          <cell r="BN222">
            <v>5.5</v>
          </cell>
          <cell r="BO222">
            <v>18</v>
          </cell>
          <cell r="BP222" t="str">
            <v>Угловик</v>
          </cell>
          <cell r="BQ222" t="str">
            <v>Постоянный</v>
          </cell>
          <cell r="BR222">
            <v>24</v>
          </cell>
          <cell r="BS222">
            <v>0</v>
          </cell>
          <cell r="BT222">
            <v>34</v>
          </cell>
          <cell r="BU222">
            <v>60</v>
          </cell>
          <cell r="BV222">
            <v>33</v>
          </cell>
          <cell r="BW222">
            <v>43497</v>
          </cell>
          <cell r="BX222">
            <v>123</v>
          </cell>
          <cell r="BY222">
            <v>82</v>
          </cell>
          <cell r="BZ222">
            <v>6</v>
          </cell>
          <cell r="CC222">
            <v>82</v>
          </cell>
          <cell r="CD222">
            <v>8.1346979999999984</v>
          </cell>
          <cell r="CE222">
            <v>9.75</v>
          </cell>
          <cell r="CF222">
            <v>0.2</v>
          </cell>
          <cell r="CG222">
            <v>219</v>
          </cell>
          <cell r="CH222">
            <v>25</v>
          </cell>
          <cell r="CI222">
            <v>198</v>
          </cell>
          <cell r="CJ222">
            <v>0</v>
          </cell>
          <cell r="CK222">
            <v>198</v>
          </cell>
          <cell r="CM222">
            <v>189.86530200000001</v>
          </cell>
          <cell r="CN222">
            <v>-9.75</v>
          </cell>
          <cell r="CO222">
            <v>197.8</v>
          </cell>
          <cell r="CP222">
            <v>-25</v>
          </cell>
          <cell r="CQ222">
            <v>7.5</v>
          </cell>
          <cell r="CR222">
            <v>17.5</v>
          </cell>
          <cell r="CS222">
            <v>2151.2783879622825</v>
          </cell>
          <cell r="CT222">
            <v>3073.254839946118</v>
          </cell>
          <cell r="CU222">
            <v>0.27916224814422058</v>
          </cell>
          <cell r="CW222">
            <v>60</v>
          </cell>
        </row>
        <row r="223">
          <cell r="A223" t="str">
            <v>1103-1</v>
          </cell>
          <cell r="B223" t="str">
            <v/>
          </cell>
          <cell r="C223" t="str">
            <v>К - 10</v>
          </cell>
          <cell r="D223">
            <v>41568</v>
          </cell>
          <cell r="E223" t="str">
            <v>Гор.</v>
          </cell>
          <cell r="F223" t="str">
            <v>P1ar_Block II</v>
          </cell>
          <cell r="G223" t="str">
            <v>Действующий</v>
          </cell>
          <cell r="H223">
            <v>-4</v>
          </cell>
          <cell r="I223" t="str">
            <v xml:space="preserve"> </v>
          </cell>
          <cell r="J223" t="str">
            <v xml:space="preserve"> </v>
          </cell>
          <cell r="L223">
            <v>205.9826750215</v>
          </cell>
          <cell r="M223">
            <v>213.8</v>
          </cell>
          <cell r="N223">
            <v>0.98</v>
          </cell>
          <cell r="O223">
            <v>1.66</v>
          </cell>
          <cell r="P223">
            <v>1.3900329137372984</v>
          </cell>
          <cell r="Q223">
            <v>1.4490000000000001</v>
          </cell>
          <cell r="R223">
            <v>0.83599999999999997</v>
          </cell>
          <cell r="S223">
            <v>0.72</v>
          </cell>
          <cell r="T223">
            <v>37</v>
          </cell>
          <cell r="U223">
            <v>1.17</v>
          </cell>
          <cell r="V223">
            <v>177.8</v>
          </cell>
          <cell r="W223">
            <v>8.0500000000000007</v>
          </cell>
          <cell r="X223">
            <v>2065</v>
          </cell>
          <cell r="Y223">
            <v>2722</v>
          </cell>
          <cell r="Z223">
            <v>2722</v>
          </cell>
          <cell r="AC223" t="str">
            <v>откр ствол</v>
          </cell>
          <cell r="AD223" t="str">
            <v>2065-2722</v>
          </cell>
          <cell r="AE223">
            <v>40</v>
          </cell>
          <cell r="AF223">
            <v>2065</v>
          </cell>
          <cell r="AG223">
            <v>213</v>
          </cell>
          <cell r="AK223" t="str">
            <v>УЭЦН</v>
          </cell>
          <cell r="AL223">
            <v>300</v>
          </cell>
          <cell r="AM223" t="str">
            <v>ЦКсОК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1590</v>
          </cell>
          <cell r="BA223" t="str">
            <v>D1050N 201ст.</v>
          </cell>
          <cell r="BB223">
            <v>1110</v>
          </cell>
          <cell r="BC223">
            <v>50</v>
          </cell>
          <cell r="BD223" t="str">
            <v>69-116</v>
          </cell>
          <cell r="BE223">
            <v>1600</v>
          </cell>
          <cell r="BK223">
            <v>1526.21</v>
          </cell>
          <cell r="BL223">
            <v>73.790000000000006</v>
          </cell>
          <cell r="BM223">
            <v>73</v>
          </cell>
          <cell r="BN223">
            <v>5.5</v>
          </cell>
          <cell r="BO223">
            <v>65</v>
          </cell>
          <cell r="BP223" t="str">
            <v>Угловик</v>
          </cell>
          <cell r="BQ223" t="str">
            <v>Периодический</v>
          </cell>
          <cell r="BR223">
            <v>10</v>
          </cell>
          <cell r="BS223">
            <v>2</v>
          </cell>
          <cell r="BT223">
            <v>37</v>
          </cell>
          <cell r="BU223">
            <v>36</v>
          </cell>
          <cell r="BV223">
            <v>35</v>
          </cell>
          <cell r="BW223">
            <v>43497</v>
          </cell>
          <cell r="BX223">
            <v>194</v>
          </cell>
          <cell r="CA223">
            <v>516.29446566287197</v>
          </cell>
          <cell r="CB223">
            <v>113</v>
          </cell>
          <cell r="CC223">
            <v>146.36767715595499</v>
          </cell>
          <cell r="CD223">
            <v>19.983292559999995</v>
          </cell>
          <cell r="CE223">
            <v>85.4</v>
          </cell>
          <cell r="CF223">
            <v>72.010000000000005</v>
          </cell>
          <cell r="CG223">
            <v>22</v>
          </cell>
          <cell r="CH223">
            <v>8.3559999999999999</v>
          </cell>
          <cell r="CI223">
            <v>199</v>
          </cell>
          <cell r="CJ223">
            <v>0</v>
          </cell>
          <cell r="CK223">
            <v>199</v>
          </cell>
          <cell r="CM223">
            <v>179.01670744</v>
          </cell>
          <cell r="CN223">
            <v>-85.4</v>
          </cell>
          <cell r="CO223">
            <v>126.99</v>
          </cell>
          <cell r="CP223">
            <v>-8.3559999999999999</v>
          </cell>
          <cell r="CR223">
            <v>8.3559999999999999</v>
          </cell>
          <cell r="CS223">
            <v>418.14931022558187</v>
          </cell>
          <cell r="CT223">
            <v>418.14931022558187</v>
          </cell>
          <cell r="CU223">
            <v>2.0125121543980722</v>
          </cell>
          <cell r="CV223" t="str">
            <v>Для снижения Рзаб необходима оптимизация (смена УЭЦН на больший типоразмер). Датчик ТМС неисправен.</v>
          </cell>
          <cell r="CW223">
            <v>107</v>
          </cell>
        </row>
        <row r="224">
          <cell r="A224" t="str">
            <v>1105-2</v>
          </cell>
          <cell r="B224" t="str">
            <v/>
          </cell>
          <cell r="C224" t="str">
            <v>К - 5</v>
          </cell>
          <cell r="D224">
            <v>41445</v>
          </cell>
          <cell r="E224" t="str">
            <v>Гор.</v>
          </cell>
          <cell r="F224" t="str">
            <v>P1ar_Block II</v>
          </cell>
          <cell r="G224" t="str">
            <v>Действующий</v>
          </cell>
          <cell r="H224">
            <v>-4</v>
          </cell>
          <cell r="I224" t="str">
            <v xml:space="preserve"> </v>
          </cell>
          <cell r="J224" t="str">
            <v xml:space="preserve"> </v>
          </cell>
          <cell r="L224">
            <v>205.9826750215</v>
          </cell>
          <cell r="M224">
            <v>213.8</v>
          </cell>
          <cell r="N224">
            <v>0.98</v>
          </cell>
          <cell r="O224">
            <v>1.66</v>
          </cell>
          <cell r="P224">
            <v>1.3356321839080458</v>
          </cell>
          <cell r="Q224">
            <v>1.4490000000000001</v>
          </cell>
          <cell r="R224">
            <v>0.83599999999999997</v>
          </cell>
          <cell r="S224">
            <v>0.72</v>
          </cell>
          <cell r="T224">
            <v>37</v>
          </cell>
          <cell r="U224">
            <v>1.17</v>
          </cell>
          <cell r="V224">
            <v>177.8</v>
          </cell>
          <cell r="W224">
            <v>8.0500000000000007</v>
          </cell>
          <cell r="X224">
            <v>1932</v>
          </cell>
          <cell r="Y224">
            <v>2496</v>
          </cell>
          <cell r="Z224">
            <v>2496</v>
          </cell>
          <cell r="AC224" t="str">
            <v>откр ствол</v>
          </cell>
          <cell r="AD224" t="str">
            <v xml:space="preserve">1932-2496 </v>
          </cell>
          <cell r="AE224">
            <v>26</v>
          </cell>
          <cell r="AF224">
            <v>1933</v>
          </cell>
          <cell r="AG224">
            <v>88</v>
          </cell>
          <cell r="AK224" t="str">
            <v>УЭЦН</v>
          </cell>
          <cell r="AL224">
            <v>430</v>
          </cell>
          <cell r="AM224" t="str">
            <v>ГК76/3</v>
          </cell>
          <cell r="AN224">
            <v>790</v>
          </cell>
          <cell r="AO224" t="str">
            <v>ГК77/3</v>
          </cell>
          <cell r="AP224">
            <v>1080</v>
          </cell>
          <cell r="AQ224" t="str">
            <v>ГК78/3</v>
          </cell>
          <cell r="AR224">
            <v>1320</v>
          </cell>
          <cell r="AS224" t="str">
            <v>ГК78/4</v>
          </cell>
          <cell r="AT224">
            <v>1530</v>
          </cell>
          <cell r="AU224" t="str">
            <v>ГК77/5</v>
          </cell>
          <cell r="AV224">
            <v>1680</v>
          </cell>
          <cell r="AW224" t="str">
            <v>ЦКсОК</v>
          </cell>
          <cell r="AX224">
            <v>1690</v>
          </cell>
          <cell r="BA224" t="str">
            <v>D3500N 178ст</v>
          </cell>
          <cell r="BB224">
            <v>1003</v>
          </cell>
          <cell r="BC224">
            <v>54</v>
          </cell>
          <cell r="BD224" t="str">
            <v>156-116</v>
          </cell>
          <cell r="BE224">
            <v>1500</v>
          </cell>
          <cell r="BK224">
            <v>1478.09</v>
          </cell>
          <cell r="BL224">
            <v>21.91</v>
          </cell>
          <cell r="BM224">
            <v>73</v>
          </cell>
          <cell r="BN224">
            <v>5.5</v>
          </cell>
          <cell r="BO224">
            <v>65</v>
          </cell>
          <cell r="BP224" t="str">
            <v>Угловик</v>
          </cell>
          <cell r="BQ224" t="str">
            <v>Постоянный</v>
          </cell>
          <cell r="BR224">
            <v>24</v>
          </cell>
          <cell r="BS224">
            <v>0</v>
          </cell>
          <cell r="BT224">
            <v>38</v>
          </cell>
          <cell r="BU224">
            <v>38</v>
          </cell>
          <cell r="BV224">
            <v>37</v>
          </cell>
          <cell r="BW224">
            <v>43497</v>
          </cell>
          <cell r="BX224">
            <v>193</v>
          </cell>
          <cell r="CA224">
            <v>900.99540895021244</v>
          </cell>
          <cell r="CB224">
            <v>82</v>
          </cell>
          <cell r="CC224">
            <v>118.44379438750001</v>
          </cell>
          <cell r="CD224">
            <v>85.409939999999992</v>
          </cell>
          <cell r="CE224">
            <v>291.89999999999998</v>
          </cell>
          <cell r="CF224">
            <v>65</v>
          </cell>
          <cell r="CG224">
            <v>22</v>
          </cell>
          <cell r="CH224">
            <v>45</v>
          </cell>
          <cell r="CI224">
            <v>200</v>
          </cell>
          <cell r="CJ224">
            <v>0</v>
          </cell>
          <cell r="CK224">
            <v>200</v>
          </cell>
          <cell r="CM224">
            <v>114.59006000000001</v>
          </cell>
          <cell r="CN224">
            <v>-291.89999999999998</v>
          </cell>
          <cell r="CO224">
            <v>135</v>
          </cell>
          <cell r="CP224">
            <v>-45</v>
          </cell>
          <cell r="CR224">
            <v>45</v>
          </cell>
          <cell r="CS224">
            <v>526.87076000755894</v>
          </cell>
          <cell r="CT224">
            <v>526.87076000755894</v>
          </cell>
          <cell r="CU224">
            <v>4.7266906474230579</v>
          </cell>
          <cell r="CV224" t="str">
            <v>Для снижения Рзаб необходима оптимизация (смена УЭЦН на больший типоразмер)</v>
          </cell>
          <cell r="CW224">
            <v>107</v>
          </cell>
        </row>
        <row r="225">
          <cell r="A225" t="str">
            <v>1105-1</v>
          </cell>
          <cell r="B225" t="str">
            <v/>
          </cell>
          <cell r="C225" t="str">
            <v>К - 5</v>
          </cell>
          <cell r="D225">
            <v>41521</v>
          </cell>
          <cell r="E225" t="str">
            <v>Гор.</v>
          </cell>
          <cell r="F225" t="str">
            <v>P1ar_Block II</v>
          </cell>
          <cell r="G225" t="str">
            <v>Действующий</v>
          </cell>
          <cell r="H225">
            <v>-4</v>
          </cell>
          <cell r="I225" t="str">
            <v xml:space="preserve"> </v>
          </cell>
          <cell r="J225" t="str">
            <v xml:space="preserve"> </v>
          </cell>
          <cell r="L225">
            <v>205.9826750215</v>
          </cell>
          <cell r="M225">
            <v>213.8</v>
          </cell>
          <cell r="N225">
            <v>0.98</v>
          </cell>
          <cell r="O225">
            <v>1.66</v>
          </cell>
          <cell r="P225">
            <v>1.4062932226832638</v>
          </cell>
          <cell r="Q225">
            <v>1.4490000000000001</v>
          </cell>
          <cell r="R225">
            <v>0.83599999999999997</v>
          </cell>
          <cell r="S225">
            <v>0.72</v>
          </cell>
          <cell r="T225">
            <v>37</v>
          </cell>
          <cell r="U225">
            <v>1.17</v>
          </cell>
          <cell r="V225">
            <v>177.8</v>
          </cell>
          <cell r="W225">
            <v>9.19</v>
          </cell>
          <cell r="X225">
            <v>2013</v>
          </cell>
          <cell r="Y225">
            <v>2550</v>
          </cell>
          <cell r="Z225">
            <v>2550</v>
          </cell>
          <cell r="AC225" t="str">
            <v>откр ствол</v>
          </cell>
          <cell r="AD225" t="str">
            <v>2013-2550</v>
          </cell>
          <cell r="AE225">
            <v>30</v>
          </cell>
          <cell r="AF225">
            <v>2013</v>
          </cell>
          <cell r="AG225">
            <v>159.19999999999999</v>
          </cell>
          <cell r="AK225" t="str">
            <v>УЭЦН</v>
          </cell>
          <cell r="AL225">
            <v>420</v>
          </cell>
          <cell r="AM225" t="str">
            <v>ГК71/3</v>
          </cell>
          <cell r="AN225">
            <v>755</v>
          </cell>
          <cell r="AO225" t="str">
            <v>ГК72/3</v>
          </cell>
          <cell r="AP225">
            <v>1050</v>
          </cell>
          <cell r="AQ225" t="str">
            <v>ГК74/3</v>
          </cell>
          <cell r="AR225">
            <v>1290</v>
          </cell>
          <cell r="AS225" t="str">
            <v>ГК74/3</v>
          </cell>
          <cell r="AT225">
            <v>1490</v>
          </cell>
          <cell r="AU225" t="str">
            <v>ГК73/3</v>
          </cell>
          <cell r="AV225">
            <v>1660</v>
          </cell>
          <cell r="AW225" t="str">
            <v>ЦКсОК</v>
          </cell>
          <cell r="AX225">
            <v>1700</v>
          </cell>
          <cell r="BA225" t="str">
            <v>D2400N 117ст</v>
          </cell>
          <cell r="BB225">
            <v>625</v>
          </cell>
          <cell r="BC225">
            <v>62</v>
          </cell>
          <cell r="BD225" t="str">
            <v>74-116</v>
          </cell>
          <cell r="BE225">
            <v>1722</v>
          </cell>
          <cell r="BK225">
            <v>1643.85</v>
          </cell>
          <cell r="BL225">
            <v>78.150000000000006</v>
          </cell>
          <cell r="BM225">
            <v>73</v>
          </cell>
          <cell r="BN225">
            <v>5.5</v>
          </cell>
          <cell r="BO225">
            <v>65</v>
          </cell>
          <cell r="BP225" t="str">
            <v>Угловик</v>
          </cell>
          <cell r="BQ225" t="str">
            <v>Постоянный</v>
          </cell>
          <cell r="BR225">
            <v>24</v>
          </cell>
          <cell r="BS225">
            <v>0</v>
          </cell>
          <cell r="BT225">
            <v>42</v>
          </cell>
          <cell r="BU225">
            <v>78</v>
          </cell>
          <cell r="BV225">
            <v>41</v>
          </cell>
          <cell r="BW225">
            <v>43497</v>
          </cell>
          <cell r="BX225">
            <v>198.4</v>
          </cell>
          <cell r="CA225">
            <v>1224.1448428728818</v>
          </cell>
          <cell r="CB225">
            <v>110</v>
          </cell>
          <cell r="CC225">
            <v>131.68768803500001</v>
          </cell>
          <cell r="CD225">
            <v>61.295520000000003</v>
          </cell>
          <cell r="CE225">
            <v>282</v>
          </cell>
          <cell r="CF225">
            <v>74</v>
          </cell>
          <cell r="CG225">
            <v>22</v>
          </cell>
          <cell r="CH225">
            <v>25</v>
          </cell>
          <cell r="CI225">
            <v>201</v>
          </cell>
          <cell r="CJ225">
            <v>0</v>
          </cell>
          <cell r="CK225">
            <v>201</v>
          </cell>
          <cell r="CM225">
            <v>139.70447999999999</v>
          </cell>
          <cell r="CN225">
            <v>-282</v>
          </cell>
          <cell r="CO225">
            <v>127</v>
          </cell>
          <cell r="CP225">
            <v>-25</v>
          </cell>
          <cell r="CR225">
            <v>25</v>
          </cell>
          <cell r="CS225">
            <v>407.86015030135968</v>
          </cell>
          <cell r="CT225">
            <v>407.86015030135968</v>
          </cell>
          <cell r="CU225">
            <v>4.9698214689917082</v>
          </cell>
          <cell r="CV225" t="str">
            <v>Для снижения Рзаб необходима оптимизация (смена УЭЦН на больший типоразмер)</v>
          </cell>
          <cell r="CW225">
            <v>107</v>
          </cell>
        </row>
        <row r="226">
          <cell r="A226">
            <v>1106</v>
          </cell>
          <cell r="B226">
            <v>4</v>
          </cell>
          <cell r="C226" t="str">
            <v>К - 13</v>
          </cell>
          <cell r="D226">
            <v>41797</v>
          </cell>
          <cell r="E226" t="str">
            <v>Гор.</v>
          </cell>
          <cell r="F226" t="str">
            <v>P1ar_Block I</v>
          </cell>
          <cell r="G226" t="str">
            <v>Действующий</v>
          </cell>
          <cell r="H226">
            <v>-4</v>
          </cell>
          <cell r="I226" t="str">
            <v xml:space="preserve"> </v>
          </cell>
          <cell r="J226" t="str">
            <v xml:space="preserve"> </v>
          </cell>
          <cell r="L226">
            <v>205.9826750215</v>
          </cell>
          <cell r="M226">
            <v>213.8</v>
          </cell>
          <cell r="N226">
            <v>0.98</v>
          </cell>
          <cell r="O226">
            <v>1.66</v>
          </cell>
          <cell r="P226">
            <v>0.98</v>
          </cell>
          <cell r="Q226">
            <v>1.4490000000000001</v>
          </cell>
          <cell r="R226">
            <v>0.83599999999999997</v>
          </cell>
          <cell r="S226">
            <v>0.72</v>
          </cell>
          <cell r="T226">
            <v>37</v>
          </cell>
          <cell r="U226">
            <v>1.17</v>
          </cell>
          <cell r="V226">
            <v>177.8</v>
          </cell>
          <cell r="W226">
            <v>9.19</v>
          </cell>
          <cell r="X226">
            <v>2114</v>
          </cell>
          <cell r="Y226">
            <v>2749</v>
          </cell>
          <cell r="Z226">
            <v>2749</v>
          </cell>
          <cell r="AC226" t="str">
            <v>откр ствол</v>
          </cell>
          <cell r="AD226" t="str">
            <v>2114-2749</v>
          </cell>
          <cell r="AE226">
            <v>13</v>
          </cell>
          <cell r="AF226">
            <v>2114</v>
          </cell>
          <cell r="AG226">
            <v>265.3</v>
          </cell>
          <cell r="AK226" t="str">
            <v>Газлифт</v>
          </cell>
          <cell r="AL226">
            <v>550</v>
          </cell>
          <cell r="AM226" t="str">
            <v>ГК82/1</v>
          </cell>
          <cell r="AN226">
            <v>1100</v>
          </cell>
          <cell r="AO226" t="str">
            <v>ГК77/2</v>
          </cell>
          <cell r="AP226">
            <v>1680</v>
          </cell>
          <cell r="AQ226" t="str">
            <v>ЦКсОК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1690</v>
          </cell>
          <cell r="BE226">
            <v>2217</v>
          </cell>
          <cell r="BM226">
            <v>73</v>
          </cell>
          <cell r="BN226">
            <v>5.5</v>
          </cell>
          <cell r="BO226">
            <v>18</v>
          </cell>
          <cell r="BP226" t="str">
            <v>Угловик</v>
          </cell>
          <cell r="BQ226" t="str">
            <v>Периодический</v>
          </cell>
          <cell r="BR226">
            <v>24</v>
          </cell>
          <cell r="BS226">
            <v>24</v>
          </cell>
          <cell r="BT226">
            <v>25</v>
          </cell>
          <cell r="BU226">
            <v>42</v>
          </cell>
          <cell r="BV226">
            <v>24</v>
          </cell>
          <cell r="BW226">
            <v>43497</v>
          </cell>
          <cell r="BX226">
            <v>132.19999999999999</v>
          </cell>
          <cell r="BY226">
            <v>84</v>
          </cell>
          <cell r="BZ226">
            <v>6</v>
          </cell>
          <cell r="CC226">
            <v>54</v>
          </cell>
          <cell r="CD226">
            <v>2.508</v>
          </cell>
          <cell r="CE226">
            <v>3</v>
          </cell>
          <cell r="CF226">
            <v>0</v>
          </cell>
          <cell r="CG226">
            <v>223</v>
          </cell>
          <cell r="CH226">
            <v>15</v>
          </cell>
          <cell r="CI226">
            <v>202</v>
          </cell>
          <cell r="CJ226">
            <v>0</v>
          </cell>
          <cell r="CK226">
            <v>202</v>
          </cell>
          <cell r="CM226">
            <v>199.49199999999999</v>
          </cell>
          <cell r="CN226">
            <v>-3</v>
          </cell>
          <cell r="CO226">
            <v>202</v>
          </cell>
          <cell r="CP226">
            <v>-15</v>
          </cell>
          <cell r="CQ226">
            <v>13</v>
          </cell>
          <cell r="CR226">
            <v>2</v>
          </cell>
          <cell r="CS226">
            <v>797.44816586921854</v>
          </cell>
          <cell r="CT226">
            <v>5980.8612440191391</v>
          </cell>
          <cell r="CU226">
            <v>5.2046181617756426E-2</v>
          </cell>
          <cell r="CW226">
            <v>54</v>
          </cell>
        </row>
        <row r="227">
          <cell r="A227" t="str">
            <v>1106-2</v>
          </cell>
          <cell r="B227" t="str">
            <v/>
          </cell>
          <cell r="C227" t="str">
            <v>К - 50</v>
          </cell>
          <cell r="D227">
            <v>41954</v>
          </cell>
          <cell r="E227" t="str">
            <v>Гор.</v>
          </cell>
          <cell r="F227" t="str">
            <v>P1ar_Block I</v>
          </cell>
          <cell r="G227" t="str">
            <v>Действующий</v>
          </cell>
          <cell r="H227">
            <v>-4</v>
          </cell>
          <cell r="L227">
            <v>205.9826750215</v>
          </cell>
          <cell r="M227">
            <v>213.8</v>
          </cell>
          <cell r="N227">
            <v>0.98</v>
          </cell>
          <cell r="O227">
            <v>1.66</v>
          </cell>
          <cell r="P227">
            <v>0.98164869672679167</v>
          </cell>
          <cell r="Q227">
            <v>1.4490000000000001</v>
          </cell>
          <cell r="R227">
            <v>0.83599999999999997</v>
          </cell>
          <cell r="S227">
            <v>0.72</v>
          </cell>
          <cell r="T227">
            <v>37</v>
          </cell>
          <cell r="U227">
            <v>1.17</v>
          </cell>
          <cell r="V227" t="str">
            <v>177,8;
114,3</v>
          </cell>
          <cell r="W227">
            <v>9.19</v>
          </cell>
          <cell r="X227">
            <v>2211.1</v>
          </cell>
          <cell r="Y227">
            <v>2957</v>
          </cell>
          <cell r="Z227">
            <v>2957</v>
          </cell>
          <cell r="AC227" t="str">
            <v>закрытый</v>
          </cell>
          <cell r="AD227" t="str">
            <v>2243,6-2245,4; 2374,4-2376,1; 2502,1-2503,8; 2655,2-2656,9; 2933,8-2934,8</v>
          </cell>
          <cell r="AF227">
            <v>2243.6</v>
          </cell>
          <cell r="AG227">
            <v>440.25</v>
          </cell>
          <cell r="AH227" t="str">
            <v>2137--2957</v>
          </cell>
          <cell r="AK227" t="str">
            <v>Газлифт</v>
          </cell>
          <cell r="AL227">
            <v>600</v>
          </cell>
          <cell r="AM227" t="str">
            <v>ГК82/1</v>
          </cell>
          <cell r="AN227">
            <v>1200</v>
          </cell>
          <cell r="AO227" t="str">
            <v>ГК75/2</v>
          </cell>
          <cell r="AP227">
            <v>1500</v>
          </cell>
          <cell r="AQ227" t="str">
            <v>ГК74/2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1700</v>
          </cell>
          <cell r="BA227">
            <v>2245.75</v>
          </cell>
          <cell r="BE227">
            <v>2142</v>
          </cell>
          <cell r="BF227" t="str">
            <v>Есть</v>
          </cell>
          <cell r="BH227">
            <v>86</v>
          </cell>
          <cell r="BI227">
            <v>55</v>
          </cell>
          <cell r="BJ227">
            <v>4.5</v>
          </cell>
          <cell r="BM227">
            <v>73</v>
          </cell>
          <cell r="BN227">
            <v>5.5</v>
          </cell>
          <cell r="BO227">
            <v>18</v>
          </cell>
          <cell r="BP227" t="str">
            <v>Угловик</v>
          </cell>
          <cell r="BQ227" t="str">
            <v>Периодический</v>
          </cell>
          <cell r="BR227">
            <v>24</v>
          </cell>
          <cell r="BS227">
            <v>24</v>
          </cell>
          <cell r="BT227">
            <v>28</v>
          </cell>
          <cell r="BU227">
            <v>48</v>
          </cell>
          <cell r="BV227">
            <v>27</v>
          </cell>
          <cell r="BW227">
            <v>43497</v>
          </cell>
          <cell r="BX227">
            <v>115.8</v>
          </cell>
          <cell r="BY227">
            <v>84</v>
          </cell>
          <cell r="BZ227">
            <v>5</v>
          </cell>
          <cell r="CC227">
            <v>68</v>
          </cell>
          <cell r="CD227">
            <v>5.4117205999999998</v>
          </cell>
          <cell r="CE227">
            <v>6.5</v>
          </cell>
          <cell r="CF227">
            <v>0.41</v>
          </cell>
          <cell r="CG227">
            <v>224</v>
          </cell>
          <cell r="CH227">
            <v>6</v>
          </cell>
          <cell r="CI227">
            <v>203</v>
          </cell>
          <cell r="CJ227">
            <v>0</v>
          </cell>
          <cell r="CK227">
            <v>203</v>
          </cell>
          <cell r="CM227">
            <v>197.5882794</v>
          </cell>
          <cell r="CN227">
            <v>-6.5</v>
          </cell>
          <cell r="CO227">
            <v>202.59</v>
          </cell>
          <cell r="CP227">
            <v>-6</v>
          </cell>
          <cell r="CQ227">
            <v>3.6</v>
          </cell>
          <cell r="CR227">
            <v>2.4</v>
          </cell>
          <cell r="CS227">
            <v>443.48187524684852</v>
          </cell>
          <cell r="CT227">
            <v>1108.7046881171213</v>
          </cell>
          <cell r="CU227">
            <v>0.16653555502018305</v>
          </cell>
          <cell r="CW227">
            <v>60</v>
          </cell>
        </row>
        <row r="228">
          <cell r="A228" t="str">
            <v>1106-1</v>
          </cell>
          <cell r="B228" t="str">
            <v/>
          </cell>
          <cell r="C228" t="str">
            <v>К - 50</v>
          </cell>
          <cell r="D228">
            <v>41901</v>
          </cell>
          <cell r="E228" t="str">
            <v>Гор.</v>
          </cell>
          <cell r="F228" t="str">
            <v>P1ar_Block I</v>
          </cell>
          <cell r="G228" t="str">
            <v>Действующий</v>
          </cell>
          <cell r="H228">
            <v>-4</v>
          </cell>
          <cell r="L228">
            <v>205.9826750215</v>
          </cell>
          <cell r="M228">
            <v>213.8</v>
          </cell>
          <cell r="N228">
            <v>0.98</v>
          </cell>
          <cell r="O228">
            <v>1.66</v>
          </cell>
          <cell r="P228">
            <v>0.98060253890945015</v>
          </cell>
          <cell r="Q228">
            <v>1.4490000000000001</v>
          </cell>
          <cell r="R228">
            <v>0.83599999999999997</v>
          </cell>
          <cell r="S228">
            <v>0.72</v>
          </cell>
          <cell r="T228">
            <v>37</v>
          </cell>
          <cell r="U228">
            <v>1.17</v>
          </cell>
          <cell r="V228">
            <v>177.8</v>
          </cell>
          <cell r="W228">
            <v>9.19</v>
          </cell>
          <cell r="X228">
            <v>2052</v>
          </cell>
          <cell r="Y228">
            <v>2660</v>
          </cell>
          <cell r="Z228">
            <v>2660</v>
          </cell>
          <cell r="AC228" t="str">
            <v>откр ствол</v>
          </cell>
          <cell r="AD228" t="str">
            <v>2052-2660</v>
          </cell>
          <cell r="AE228">
            <v>17.100000000000001</v>
          </cell>
          <cell r="AF228">
            <v>2052</v>
          </cell>
          <cell r="AG228">
            <v>192.29</v>
          </cell>
          <cell r="AK228" t="str">
            <v>Газлифт</v>
          </cell>
          <cell r="AL228">
            <v>500</v>
          </cell>
          <cell r="AM228" t="str">
            <v>ГП</v>
          </cell>
          <cell r="AN228">
            <v>850</v>
          </cell>
          <cell r="AO228" t="str">
            <v>ГП</v>
          </cell>
          <cell r="AP228">
            <v>1100</v>
          </cell>
          <cell r="AQ228" t="str">
            <v>ГП</v>
          </cell>
          <cell r="AR228">
            <v>1350</v>
          </cell>
          <cell r="AS228" t="str">
            <v>ГК85/1,5</v>
          </cell>
          <cell r="AT228">
            <v>1600</v>
          </cell>
          <cell r="AU228" t="str">
            <v>ЦКсОК</v>
          </cell>
          <cell r="AV228">
            <v>0</v>
          </cell>
          <cell r="AW228">
            <v>0</v>
          </cell>
          <cell r="AX228">
            <v>1805</v>
          </cell>
          <cell r="BE228">
            <v>2070</v>
          </cell>
          <cell r="BF228" t="str">
            <v>Есть</v>
          </cell>
          <cell r="BH228">
            <v>86</v>
          </cell>
          <cell r="BI228">
            <v>50</v>
          </cell>
          <cell r="BJ228">
            <v>3</v>
          </cell>
          <cell r="BM228">
            <v>73</v>
          </cell>
          <cell r="BN228">
            <v>5.5</v>
          </cell>
          <cell r="BO228">
            <v>18</v>
          </cell>
          <cell r="BP228" t="str">
            <v>Угловик</v>
          </cell>
          <cell r="BQ228" t="str">
            <v>Периодический</v>
          </cell>
          <cell r="BR228">
            <v>24</v>
          </cell>
          <cell r="BS228">
            <v>24</v>
          </cell>
          <cell r="BT228">
            <v>26</v>
          </cell>
          <cell r="BU228">
            <v>47</v>
          </cell>
          <cell r="BV228">
            <v>25</v>
          </cell>
          <cell r="BW228">
            <v>43497</v>
          </cell>
          <cell r="BX228">
            <v>124</v>
          </cell>
          <cell r="BY228">
            <v>84</v>
          </cell>
          <cell r="BZ228">
            <v>5</v>
          </cell>
          <cell r="CC228">
            <v>66</v>
          </cell>
          <cell r="CD228">
            <v>7.5127140000000008</v>
          </cell>
          <cell r="CE228">
            <v>9</v>
          </cell>
          <cell r="CF228">
            <v>0.15</v>
          </cell>
          <cell r="CG228">
            <v>225</v>
          </cell>
          <cell r="CH228">
            <v>8</v>
          </cell>
          <cell r="CI228">
            <v>204</v>
          </cell>
          <cell r="CJ228">
            <v>0</v>
          </cell>
          <cell r="CK228">
            <v>204</v>
          </cell>
          <cell r="CM228">
            <v>196.48728600000001</v>
          </cell>
          <cell r="CN228">
            <v>-9</v>
          </cell>
          <cell r="CO228">
            <v>203.85</v>
          </cell>
          <cell r="CP228">
            <v>-8</v>
          </cell>
          <cell r="CQ228">
            <v>4</v>
          </cell>
          <cell r="CR228">
            <v>4</v>
          </cell>
          <cell r="CS228">
            <v>532.43075671455074</v>
          </cell>
          <cell r="CT228">
            <v>1064.8615134291015</v>
          </cell>
          <cell r="CU228">
            <v>0.19589639569355591</v>
          </cell>
          <cell r="CW228">
            <v>60</v>
          </cell>
        </row>
        <row r="229">
          <cell r="A229">
            <v>1108</v>
          </cell>
          <cell r="B229">
            <v>4</v>
          </cell>
          <cell r="C229" t="str">
            <v>К - 6</v>
          </cell>
          <cell r="D229">
            <v>41425</v>
          </cell>
          <cell r="E229" t="str">
            <v>Гор.</v>
          </cell>
          <cell r="F229" t="str">
            <v>P1ar_Block I</v>
          </cell>
          <cell r="G229" t="str">
            <v>Действующий</v>
          </cell>
          <cell r="H229">
            <v>-4</v>
          </cell>
          <cell r="I229" t="str">
            <v xml:space="preserve"> </v>
          </cell>
          <cell r="J229" t="str">
            <v xml:space="preserve"> </v>
          </cell>
          <cell r="L229">
            <v>205.9826750215</v>
          </cell>
          <cell r="M229">
            <v>213.8</v>
          </cell>
          <cell r="N229">
            <v>0.98</v>
          </cell>
          <cell r="O229">
            <v>1.66</v>
          </cell>
          <cell r="P229">
            <v>1.4315381907778948</v>
          </cell>
          <cell r="Q229">
            <v>1.4490000000000001</v>
          </cell>
          <cell r="R229">
            <v>0.83599999999999997</v>
          </cell>
          <cell r="S229">
            <v>0.72</v>
          </cell>
          <cell r="T229">
            <v>37</v>
          </cell>
          <cell r="U229">
            <v>1.17</v>
          </cell>
          <cell r="V229">
            <v>177.8</v>
          </cell>
          <cell r="W229">
            <v>9.19</v>
          </cell>
          <cell r="X229">
            <v>2070</v>
          </cell>
          <cell r="Y229">
            <v>2820</v>
          </cell>
          <cell r="Z229">
            <v>2820</v>
          </cell>
          <cell r="AC229" t="str">
            <v>откр ствол</v>
          </cell>
          <cell r="AD229" t="str">
            <v xml:space="preserve">2070-2820 </v>
          </cell>
          <cell r="AE229">
            <v>25</v>
          </cell>
          <cell r="AF229">
            <v>2070</v>
          </cell>
          <cell r="AG229">
            <v>274.69</v>
          </cell>
          <cell r="AK229" t="str">
            <v>УЭЦН</v>
          </cell>
          <cell r="AL229">
            <v>400</v>
          </cell>
          <cell r="AM229" t="str">
            <v>ГК80/2</v>
          </cell>
          <cell r="AN229">
            <v>800</v>
          </cell>
          <cell r="AO229" t="str">
            <v>ГК78/4</v>
          </cell>
          <cell r="AP229">
            <v>1228</v>
          </cell>
          <cell r="AQ229" t="str">
            <v>ЦКсОК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1238</v>
          </cell>
          <cell r="BA229" t="str">
            <v>D1050N 201ст.</v>
          </cell>
          <cell r="BB229">
            <v>1110</v>
          </cell>
          <cell r="BC229">
            <v>54</v>
          </cell>
          <cell r="BD229" t="str">
            <v>56-117</v>
          </cell>
          <cell r="BE229">
            <v>2126</v>
          </cell>
          <cell r="BK229">
            <v>1408</v>
          </cell>
          <cell r="BL229">
            <v>154</v>
          </cell>
          <cell r="BM229">
            <v>73</v>
          </cell>
          <cell r="BN229">
            <v>5.5</v>
          </cell>
          <cell r="BO229">
            <v>18</v>
          </cell>
          <cell r="BP229" t="str">
            <v>Угловик</v>
          </cell>
          <cell r="BQ229" t="str">
            <v>Постоянный</v>
          </cell>
          <cell r="BR229">
            <v>24</v>
          </cell>
          <cell r="BS229">
            <v>0</v>
          </cell>
          <cell r="BT229">
            <v>28</v>
          </cell>
          <cell r="BU229">
            <v>28</v>
          </cell>
          <cell r="BV229">
            <v>27</v>
          </cell>
          <cell r="BW229">
            <v>43497</v>
          </cell>
          <cell r="BX229">
            <v>188</v>
          </cell>
          <cell r="CA229">
            <v>358.73710718220468</v>
          </cell>
          <cell r="CB229">
            <v>108</v>
          </cell>
          <cell r="CC229">
            <v>148.52178588149999</v>
          </cell>
          <cell r="CD229">
            <v>29.284243999999997</v>
          </cell>
          <cell r="CE229">
            <v>152.30000000000001</v>
          </cell>
          <cell r="CF229">
            <v>77</v>
          </cell>
          <cell r="CG229">
            <v>226</v>
          </cell>
          <cell r="CH229">
            <v>8</v>
          </cell>
          <cell r="CI229">
            <v>205</v>
          </cell>
          <cell r="CJ229">
            <v>0</v>
          </cell>
          <cell r="CK229">
            <v>205</v>
          </cell>
          <cell r="CM229">
            <v>175.715756</v>
          </cell>
          <cell r="CN229">
            <v>-152.30000000000001</v>
          </cell>
          <cell r="CO229">
            <v>128</v>
          </cell>
          <cell r="CP229">
            <v>-8</v>
          </cell>
          <cell r="CR229">
            <v>8</v>
          </cell>
          <cell r="CS229">
            <v>273.1844468991585</v>
          </cell>
          <cell r="CT229">
            <v>273.1844468991585</v>
          </cell>
          <cell r="CU229">
            <v>4.2549330746722456</v>
          </cell>
          <cell r="CV229" t="str">
            <v>Для снижения Рзаб необходима оптимизация (смена УЭЦН на больший типоразмер)</v>
          </cell>
          <cell r="CW229">
            <v>60</v>
          </cell>
        </row>
        <row r="230">
          <cell r="A230" t="str">
            <v>1108-2</v>
          </cell>
          <cell r="B230" t="str">
            <v/>
          </cell>
          <cell r="C230" t="str">
            <v>К - 6</v>
          </cell>
          <cell r="D230">
            <v>41484</v>
          </cell>
          <cell r="E230" t="str">
            <v>Гор.</v>
          </cell>
          <cell r="F230" t="str">
            <v>P1ar_Block I</v>
          </cell>
          <cell r="G230" t="str">
            <v>Действующий</v>
          </cell>
          <cell r="H230">
            <v>-4</v>
          </cell>
          <cell r="L230">
            <v>205.9826750215</v>
          </cell>
          <cell r="M230">
            <v>213.8</v>
          </cell>
          <cell r="N230">
            <v>0.98</v>
          </cell>
          <cell r="O230">
            <v>1.66</v>
          </cell>
          <cell r="P230">
            <v>1.2583539603960394</v>
          </cell>
          <cell r="Q230">
            <v>1.4490000000000001</v>
          </cell>
          <cell r="R230">
            <v>0.83599999999999997</v>
          </cell>
          <cell r="S230">
            <v>0.72</v>
          </cell>
          <cell r="T230">
            <v>37</v>
          </cell>
          <cell r="U230">
            <v>1.17</v>
          </cell>
          <cell r="V230">
            <v>177.8</v>
          </cell>
          <cell r="W230">
            <v>9.19</v>
          </cell>
          <cell r="X230">
            <v>2320</v>
          </cell>
          <cell r="Y230">
            <v>2970</v>
          </cell>
          <cell r="Z230">
            <v>2970</v>
          </cell>
          <cell r="AC230" t="str">
            <v>откр ствол</v>
          </cell>
          <cell r="AD230" t="str">
            <v>2236-2970</v>
          </cell>
          <cell r="AF230">
            <v>2320</v>
          </cell>
          <cell r="AG230">
            <v>437</v>
          </cell>
          <cell r="AK230" t="str">
            <v>УЭЦН</v>
          </cell>
          <cell r="AL230">
            <v>300</v>
          </cell>
          <cell r="AM230" t="str">
            <v>ГП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1770</v>
          </cell>
          <cell r="BA230" t="str">
            <v>D1050N 240ст.</v>
          </cell>
          <cell r="BB230">
            <v>1320</v>
          </cell>
          <cell r="BC230">
            <v>58</v>
          </cell>
          <cell r="BD230" t="str">
            <v>74-116</v>
          </cell>
          <cell r="BE230">
            <v>1780</v>
          </cell>
          <cell r="BK230">
            <v>1627</v>
          </cell>
          <cell r="BL230">
            <v>153</v>
          </cell>
          <cell r="BM230">
            <v>73</v>
          </cell>
          <cell r="BN230">
            <v>5.5</v>
          </cell>
          <cell r="BO230">
            <v>65</v>
          </cell>
          <cell r="BP230" t="str">
            <v>Угловик</v>
          </cell>
          <cell r="BQ230" t="str">
            <v>Постоянный</v>
          </cell>
          <cell r="BR230">
            <v>24</v>
          </cell>
          <cell r="BS230">
            <v>0</v>
          </cell>
          <cell r="BT230">
            <v>30</v>
          </cell>
          <cell r="BU230">
            <v>30</v>
          </cell>
          <cell r="BV230">
            <v>29</v>
          </cell>
          <cell r="BW230">
            <v>43497</v>
          </cell>
          <cell r="BX230">
            <v>137.6</v>
          </cell>
          <cell r="CA230">
            <v>1233.5264151933268</v>
          </cell>
          <cell r="CB230">
            <v>60</v>
          </cell>
          <cell r="CC230">
            <v>84.184396800000002</v>
          </cell>
          <cell r="CD230">
            <v>47.685439999999993</v>
          </cell>
          <cell r="CE230">
            <v>124</v>
          </cell>
          <cell r="CF230">
            <v>54</v>
          </cell>
          <cell r="CG230">
            <v>227</v>
          </cell>
          <cell r="CH230">
            <v>19</v>
          </cell>
          <cell r="CI230">
            <v>206</v>
          </cell>
          <cell r="CJ230">
            <v>0</v>
          </cell>
          <cell r="CK230">
            <v>206</v>
          </cell>
          <cell r="CM230">
            <v>158.31456</v>
          </cell>
          <cell r="CN230">
            <v>-124</v>
          </cell>
          <cell r="CO230">
            <v>152</v>
          </cell>
          <cell r="CP230">
            <v>-19</v>
          </cell>
          <cell r="CR230">
            <v>19</v>
          </cell>
          <cell r="CS230">
            <v>398.44447277827368</v>
          </cell>
          <cell r="CT230">
            <v>398.44447277827368</v>
          </cell>
          <cell r="CU230">
            <v>2.8054454276125158</v>
          </cell>
          <cell r="CW230">
            <v>80</v>
          </cell>
        </row>
        <row r="231">
          <cell r="A231" t="str">
            <v>1110-1</v>
          </cell>
          <cell r="B231" t="str">
            <v/>
          </cell>
          <cell r="C231" t="str">
            <v>К - 14</v>
          </cell>
          <cell r="D231">
            <v>41886</v>
          </cell>
          <cell r="E231" t="str">
            <v>Гор.</v>
          </cell>
          <cell r="F231" t="str">
            <v>P1ar_Block I</v>
          </cell>
          <cell r="G231" t="str">
            <v>Действующий</v>
          </cell>
          <cell r="H231">
            <v>-4</v>
          </cell>
          <cell r="L231">
            <v>205.9826750215</v>
          </cell>
          <cell r="M231">
            <v>213.8</v>
          </cell>
          <cell r="N231">
            <v>0.98</v>
          </cell>
          <cell r="O231">
            <v>1.66</v>
          </cell>
          <cell r="P231">
            <v>0.98</v>
          </cell>
          <cell r="Q231">
            <v>1.4490000000000001</v>
          </cell>
          <cell r="R231">
            <v>0.83599999999999997</v>
          </cell>
          <cell r="S231">
            <v>0.72</v>
          </cell>
          <cell r="T231">
            <v>37</v>
          </cell>
          <cell r="U231">
            <v>1.17</v>
          </cell>
          <cell r="V231">
            <v>177.8</v>
          </cell>
          <cell r="W231">
            <v>9.19</v>
          </cell>
          <cell r="X231">
            <v>2011</v>
          </cell>
          <cell r="Y231">
            <v>2700</v>
          </cell>
          <cell r="Z231">
            <v>2700</v>
          </cell>
          <cell r="AC231" t="str">
            <v>откр ствол</v>
          </cell>
          <cell r="AD231" t="str">
            <v>2011-2700</v>
          </cell>
          <cell r="AE231">
            <v>10</v>
          </cell>
          <cell r="AF231">
            <v>2011</v>
          </cell>
          <cell r="AG231">
            <v>193.16</v>
          </cell>
          <cell r="AK231" t="str">
            <v>Газлифт</v>
          </cell>
          <cell r="AL231">
            <v>600</v>
          </cell>
          <cell r="AM231" t="str">
            <v>ГП</v>
          </cell>
          <cell r="AN231">
            <v>1200</v>
          </cell>
          <cell r="AO231" t="str">
            <v>ГК87/1</v>
          </cell>
          <cell r="AP231">
            <v>1500</v>
          </cell>
          <cell r="AQ231" t="str">
            <v>ЦКсОК/4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1730</v>
          </cell>
          <cell r="BE231">
            <v>2100</v>
          </cell>
          <cell r="BF231" t="str">
            <v>Есть</v>
          </cell>
          <cell r="BH231">
            <v>86</v>
          </cell>
          <cell r="BI231">
            <v>50</v>
          </cell>
          <cell r="BJ231">
            <v>13.752000000000001</v>
          </cell>
          <cell r="BM231">
            <v>73</v>
          </cell>
          <cell r="BN231">
            <v>5.5</v>
          </cell>
          <cell r="BO231">
            <v>18</v>
          </cell>
          <cell r="BP231" t="str">
            <v>Угловик</v>
          </cell>
          <cell r="BQ231" t="str">
            <v>Периодический</v>
          </cell>
          <cell r="BR231">
            <v>24</v>
          </cell>
          <cell r="BS231">
            <v>24</v>
          </cell>
          <cell r="BT231">
            <v>26</v>
          </cell>
          <cell r="BU231">
            <v>50</v>
          </cell>
          <cell r="BV231">
            <v>25</v>
          </cell>
          <cell r="BW231">
            <v>43497</v>
          </cell>
          <cell r="BX231">
            <v>98.9</v>
          </cell>
          <cell r="BY231">
            <v>83</v>
          </cell>
          <cell r="BZ231">
            <v>5</v>
          </cell>
          <cell r="CC231">
            <v>60</v>
          </cell>
          <cell r="CD231">
            <v>6.6879999999999997</v>
          </cell>
          <cell r="CE231">
            <v>8</v>
          </cell>
          <cell r="CF231">
            <v>0</v>
          </cell>
          <cell r="CG231">
            <v>228</v>
          </cell>
          <cell r="CH231">
            <v>7</v>
          </cell>
          <cell r="CI231">
            <v>207</v>
          </cell>
          <cell r="CJ231">
            <v>0</v>
          </cell>
          <cell r="CK231">
            <v>207</v>
          </cell>
          <cell r="CM231">
            <v>200.31200000000001</v>
          </cell>
          <cell r="CN231">
            <v>-8</v>
          </cell>
          <cell r="CO231">
            <v>207</v>
          </cell>
          <cell r="CP231">
            <v>-7</v>
          </cell>
          <cell r="CQ231">
            <v>3.2</v>
          </cell>
          <cell r="CR231">
            <v>3.8</v>
          </cell>
          <cell r="CS231">
            <v>568.18181818181824</v>
          </cell>
          <cell r="CT231">
            <v>1046.6507177033493</v>
          </cell>
          <cell r="CU231">
            <v>0.24922257940889792</v>
          </cell>
          <cell r="CW231">
            <v>60</v>
          </cell>
        </row>
        <row r="232">
          <cell r="A232">
            <v>1111</v>
          </cell>
          <cell r="B232">
            <v>5</v>
          </cell>
          <cell r="C232" t="str">
            <v>К - 11</v>
          </cell>
          <cell r="D232">
            <v>42004</v>
          </cell>
          <cell r="E232" t="str">
            <v>Гор.</v>
          </cell>
          <cell r="F232" t="str">
            <v>P1ar_Block I</v>
          </cell>
          <cell r="G232" t="str">
            <v>Действующий</v>
          </cell>
          <cell r="H232">
            <v>-4</v>
          </cell>
          <cell r="L232">
            <v>205.9826750215</v>
          </cell>
          <cell r="M232">
            <v>213.8</v>
          </cell>
          <cell r="N232">
            <v>0.98</v>
          </cell>
          <cell r="O232">
            <v>1.66</v>
          </cell>
          <cell r="P232">
            <v>0.98004014622285718</v>
          </cell>
          <cell r="Q232">
            <v>1.4490000000000001</v>
          </cell>
          <cell r="R232">
            <v>0.83599999999999997</v>
          </cell>
          <cell r="S232">
            <v>0.72</v>
          </cell>
          <cell r="T232">
            <v>37</v>
          </cell>
          <cell r="U232">
            <v>1.17</v>
          </cell>
          <cell r="V232">
            <v>177.8</v>
          </cell>
          <cell r="W232">
            <v>9.19</v>
          </cell>
          <cell r="X232">
            <v>1996</v>
          </cell>
          <cell r="Y232">
            <v>2870</v>
          </cell>
          <cell r="Z232">
            <v>2870</v>
          </cell>
          <cell r="AC232" t="str">
            <v>откр ствол</v>
          </cell>
          <cell r="AD232" t="str">
            <v>1996-2870</v>
          </cell>
          <cell r="AF232">
            <v>1996</v>
          </cell>
          <cell r="AG232">
            <v>93</v>
          </cell>
          <cell r="AK232" t="str">
            <v>Газлифт</v>
          </cell>
          <cell r="AL232">
            <v>440</v>
          </cell>
          <cell r="AM232" t="str">
            <v>ГП</v>
          </cell>
          <cell r="AN232">
            <v>790</v>
          </cell>
          <cell r="AO232" t="str">
            <v>ГП</v>
          </cell>
          <cell r="AP232">
            <v>1070</v>
          </cell>
          <cell r="AQ232" t="str">
            <v>ГП</v>
          </cell>
          <cell r="AR232">
            <v>1300</v>
          </cell>
          <cell r="AS232" t="str">
            <v>ГК86/1,5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1670</v>
          </cell>
          <cell r="BE232">
            <v>2020</v>
          </cell>
          <cell r="BF232" t="str">
            <v>Есть</v>
          </cell>
          <cell r="BH232">
            <v>80</v>
          </cell>
          <cell r="BI232">
            <v>44</v>
          </cell>
          <cell r="BJ232">
            <v>9.6</v>
          </cell>
          <cell r="BM232">
            <v>73</v>
          </cell>
          <cell r="BN232">
            <v>5.5</v>
          </cell>
          <cell r="BO232">
            <v>18</v>
          </cell>
          <cell r="BP232" t="str">
            <v>Угловик</v>
          </cell>
          <cell r="BQ232" t="str">
            <v>Постоянный</v>
          </cell>
          <cell r="BR232">
            <v>24</v>
          </cell>
          <cell r="BS232">
            <v>0</v>
          </cell>
          <cell r="BT232">
            <v>33</v>
          </cell>
          <cell r="BU232">
            <v>46</v>
          </cell>
          <cell r="BV232">
            <v>30</v>
          </cell>
          <cell r="BW232">
            <v>43497</v>
          </cell>
          <cell r="BX232">
            <v>134</v>
          </cell>
          <cell r="BY232">
            <v>84</v>
          </cell>
          <cell r="BZ232">
            <v>6</v>
          </cell>
          <cell r="CC232">
            <v>52</v>
          </cell>
          <cell r="CD232">
            <v>9.1950804000000002</v>
          </cell>
          <cell r="CE232">
            <v>11</v>
          </cell>
          <cell r="CF232">
            <v>0.01</v>
          </cell>
          <cell r="CG232">
            <v>229</v>
          </cell>
          <cell r="CH232">
            <v>25</v>
          </cell>
          <cell r="CI232">
            <v>208</v>
          </cell>
          <cell r="CJ232">
            <v>0</v>
          </cell>
          <cell r="CK232">
            <v>208</v>
          </cell>
          <cell r="CM232">
            <v>198.80491960000001</v>
          </cell>
          <cell r="CN232">
            <v>-11</v>
          </cell>
          <cell r="CO232">
            <v>207.99</v>
          </cell>
          <cell r="CP232">
            <v>-25</v>
          </cell>
          <cell r="CQ232">
            <v>9.6</v>
          </cell>
          <cell r="CR232">
            <v>15.4</v>
          </cell>
          <cell r="CS232">
            <v>1674.8086291882776</v>
          </cell>
          <cell r="CT232">
            <v>2718.8451772536973</v>
          </cell>
          <cell r="CU232">
            <v>0.18426023667981556</v>
          </cell>
          <cell r="CW232">
            <v>50</v>
          </cell>
        </row>
        <row r="233">
          <cell r="A233" t="str">
            <v>1111-2</v>
          </cell>
          <cell r="B233" t="str">
            <v/>
          </cell>
          <cell r="C233" t="str">
            <v>К - 33</v>
          </cell>
          <cell r="D233">
            <v>41882</v>
          </cell>
          <cell r="E233" t="str">
            <v>Гор.</v>
          </cell>
          <cell r="F233" t="str">
            <v>P1ar_Block I</v>
          </cell>
          <cell r="G233" t="str">
            <v>Действующий</v>
          </cell>
          <cell r="H233">
            <v>-4</v>
          </cell>
          <cell r="L233">
            <v>205.9826750215</v>
          </cell>
          <cell r="M233">
            <v>213.8</v>
          </cell>
          <cell r="N233">
            <v>0.98</v>
          </cell>
          <cell r="O233">
            <v>1.66</v>
          </cell>
          <cell r="P233">
            <v>0.98</v>
          </cell>
          <cell r="Q233">
            <v>1.4490000000000001</v>
          </cell>
          <cell r="R233">
            <v>0.83599999999999997</v>
          </cell>
          <cell r="S233">
            <v>0.72</v>
          </cell>
          <cell r="T233">
            <v>37</v>
          </cell>
          <cell r="U233">
            <v>1.17</v>
          </cell>
          <cell r="V233">
            <v>177.8</v>
          </cell>
          <cell r="W233">
            <v>9.19</v>
          </cell>
          <cell r="X233">
            <v>2183</v>
          </cell>
          <cell r="Y233">
            <v>2839</v>
          </cell>
          <cell r="Z233">
            <v>2839</v>
          </cell>
          <cell r="AC233" t="str">
            <v>откр ствол</v>
          </cell>
          <cell r="AD233" t="str">
            <v>2183-2839</v>
          </cell>
          <cell r="AE233">
            <v>13.5</v>
          </cell>
          <cell r="AF233">
            <v>2183</v>
          </cell>
          <cell r="AG233">
            <v>253.05</v>
          </cell>
          <cell r="AK233" t="str">
            <v>Газлифт</v>
          </cell>
          <cell r="AL233">
            <v>600</v>
          </cell>
          <cell r="AM233">
            <v>0</v>
          </cell>
          <cell r="AN233">
            <v>1200</v>
          </cell>
          <cell r="AO233">
            <v>0</v>
          </cell>
          <cell r="AP233">
            <v>1500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1850</v>
          </cell>
          <cell r="BE233">
            <v>2270</v>
          </cell>
          <cell r="BF233" t="str">
            <v>Есть</v>
          </cell>
          <cell r="BH233">
            <v>83</v>
          </cell>
          <cell r="BI233">
            <v>56</v>
          </cell>
          <cell r="BJ233">
            <v>8.3759999999999994</v>
          </cell>
          <cell r="BM233">
            <v>73</v>
          </cell>
          <cell r="BN233">
            <v>5.5</v>
          </cell>
          <cell r="BO233">
            <v>18</v>
          </cell>
          <cell r="BP233" t="str">
            <v>Угловик</v>
          </cell>
          <cell r="BQ233" t="str">
            <v>Периодический</v>
          </cell>
          <cell r="BR233">
            <v>24</v>
          </cell>
          <cell r="BS233">
            <v>24</v>
          </cell>
          <cell r="BT233">
            <v>22</v>
          </cell>
          <cell r="BU233">
            <v>37</v>
          </cell>
          <cell r="BV233">
            <v>21</v>
          </cell>
          <cell r="BW233">
            <v>43497</v>
          </cell>
          <cell r="BX233">
            <v>138</v>
          </cell>
          <cell r="BY233">
            <v>85</v>
          </cell>
          <cell r="BZ233">
            <v>6</v>
          </cell>
          <cell r="CC233">
            <v>46</v>
          </cell>
          <cell r="CD233">
            <v>2.508</v>
          </cell>
          <cell r="CE233">
            <v>3</v>
          </cell>
          <cell r="CF233">
            <v>0</v>
          </cell>
          <cell r="CG233">
            <v>230</v>
          </cell>
          <cell r="CH233">
            <v>7.5</v>
          </cell>
          <cell r="CI233">
            <v>209</v>
          </cell>
          <cell r="CJ233">
            <v>0</v>
          </cell>
          <cell r="CK233">
            <v>209</v>
          </cell>
          <cell r="CM233">
            <v>206.49199999999999</v>
          </cell>
          <cell r="CN233">
            <v>-3</v>
          </cell>
          <cell r="CO233">
            <v>209</v>
          </cell>
          <cell r="CP233">
            <v>-7.5</v>
          </cell>
          <cell r="CQ233">
            <v>2.5</v>
          </cell>
          <cell r="CR233">
            <v>5</v>
          </cell>
          <cell r="CS233">
            <v>1993.6204146730463</v>
          </cell>
          <cell r="CT233">
            <v>2990.4306220095696</v>
          </cell>
          <cell r="CU233">
            <v>4.6338672768878722E-2</v>
          </cell>
          <cell r="CW233">
            <v>45</v>
          </cell>
        </row>
        <row r="234">
          <cell r="A234" t="str">
            <v>1111-1</v>
          </cell>
          <cell r="B234" t="str">
            <v/>
          </cell>
          <cell r="C234" t="str">
            <v>К - 33</v>
          </cell>
          <cell r="D234">
            <v>41814</v>
          </cell>
          <cell r="E234" t="str">
            <v>Гор.</v>
          </cell>
          <cell r="F234" t="str">
            <v>P1ar_Block I</v>
          </cell>
          <cell r="G234" t="str">
            <v>Действующий</v>
          </cell>
          <cell r="H234">
            <v>-4</v>
          </cell>
          <cell r="I234" t="str">
            <v xml:space="preserve"> </v>
          </cell>
          <cell r="J234" t="str">
            <v xml:space="preserve"> </v>
          </cell>
          <cell r="L234">
            <v>205.9826750215</v>
          </cell>
          <cell r="M234">
            <v>213.8</v>
          </cell>
          <cell r="N234">
            <v>0.98</v>
          </cell>
          <cell r="O234">
            <v>1.66</v>
          </cell>
          <cell r="P234">
            <v>0.98060253890945015</v>
          </cell>
          <cell r="Q234">
            <v>1.4490000000000001</v>
          </cell>
          <cell r="R234">
            <v>0.83599999999999997</v>
          </cell>
          <cell r="S234">
            <v>0.72</v>
          </cell>
          <cell r="T234">
            <v>37</v>
          </cell>
          <cell r="U234">
            <v>1.17</v>
          </cell>
          <cell r="V234">
            <v>177.8</v>
          </cell>
          <cell r="W234">
            <v>9.19</v>
          </cell>
          <cell r="X234">
            <v>2183</v>
          </cell>
          <cell r="Y234">
            <v>2893</v>
          </cell>
          <cell r="Z234">
            <v>2893</v>
          </cell>
          <cell r="AC234" t="str">
            <v>откр ствол</v>
          </cell>
          <cell r="AD234" t="str">
            <v>2183-2893</v>
          </cell>
          <cell r="AE234">
            <v>22</v>
          </cell>
          <cell r="AF234">
            <v>2183</v>
          </cell>
          <cell r="AG234">
            <v>268.82</v>
          </cell>
          <cell r="AK234" t="str">
            <v>Газлифт</v>
          </cell>
          <cell r="AL234">
            <v>600</v>
          </cell>
          <cell r="AM234" t="str">
            <v>ГП</v>
          </cell>
          <cell r="AN234">
            <v>1200</v>
          </cell>
          <cell r="AO234" t="str">
            <v>ГК85(1,5)</v>
          </cell>
          <cell r="AP234">
            <v>1810</v>
          </cell>
          <cell r="AQ234" t="str">
            <v>ЦКсОК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1820</v>
          </cell>
          <cell r="BE234">
            <v>2260</v>
          </cell>
          <cell r="BF234" t="str">
            <v>Есть</v>
          </cell>
          <cell r="BH234">
            <v>80</v>
          </cell>
          <cell r="BI234">
            <v>50</v>
          </cell>
          <cell r="BJ234">
            <v>9.8184000000000005</v>
          </cell>
          <cell r="BM234">
            <v>73</v>
          </cell>
          <cell r="BN234">
            <v>5.5</v>
          </cell>
          <cell r="BO234">
            <v>18</v>
          </cell>
          <cell r="BP234" t="str">
            <v>Угловик</v>
          </cell>
          <cell r="BQ234" t="str">
            <v>Периодический</v>
          </cell>
          <cell r="BR234">
            <v>24</v>
          </cell>
          <cell r="BS234">
            <v>24</v>
          </cell>
          <cell r="BT234">
            <v>20</v>
          </cell>
          <cell r="BU234">
            <v>61</v>
          </cell>
          <cell r="BV234">
            <v>19</v>
          </cell>
          <cell r="BW234">
            <v>43497</v>
          </cell>
          <cell r="BX234">
            <v>128</v>
          </cell>
          <cell r="BY234">
            <v>85</v>
          </cell>
          <cell r="BZ234">
            <v>6</v>
          </cell>
          <cell r="CC234">
            <v>52</v>
          </cell>
          <cell r="CD234">
            <v>8.3474599999999999</v>
          </cell>
          <cell r="CE234">
            <v>10</v>
          </cell>
          <cell r="CF234">
            <v>0.15</v>
          </cell>
          <cell r="CG234">
            <v>231</v>
          </cell>
          <cell r="CH234">
            <v>21</v>
          </cell>
          <cell r="CI234">
            <v>210</v>
          </cell>
          <cell r="CJ234">
            <v>0</v>
          </cell>
          <cell r="CK234">
            <v>210</v>
          </cell>
          <cell r="CM234">
            <v>201.65253999999999</v>
          </cell>
          <cell r="CN234">
            <v>-10</v>
          </cell>
          <cell r="CO234">
            <v>209.85</v>
          </cell>
          <cell r="CP234">
            <v>-21</v>
          </cell>
          <cell r="CQ234">
            <v>5</v>
          </cell>
          <cell r="CR234">
            <v>16</v>
          </cell>
          <cell r="CS234">
            <v>1916.7507241723831</v>
          </cell>
          <cell r="CT234">
            <v>2515.7353254762529</v>
          </cell>
          <cell r="CU234">
            <v>0.17874875868917581</v>
          </cell>
          <cell r="CW234">
            <v>50</v>
          </cell>
        </row>
        <row r="235">
          <cell r="A235">
            <v>1112</v>
          </cell>
          <cell r="B235">
            <v>5</v>
          </cell>
          <cell r="C235" t="str">
            <v>Куст скважины - 1112</v>
          </cell>
          <cell r="D235">
            <v>40999</v>
          </cell>
          <cell r="E235" t="str">
            <v>Гор.</v>
          </cell>
          <cell r="F235" t="str">
            <v>P1ar_Block I</v>
          </cell>
          <cell r="G235" t="str">
            <v>Действующий</v>
          </cell>
          <cell r="H235">
            <v>-4</v>
          </cell>
          <cell r="I235" t="str">
            <v xml:space="preserve"> </v>
          </cell>
          <cell r="J235" t="str">
            <v xml:space="preserve"> </v>
          </cell>
          <cell r="L235">
            <v>205.9826750215</v>
          </cell>
          <cell r="M235">
            <v>213.8</v>
          </cell>
          <cell r="N235">
            <v>0.98</v>
          </cell>
          <cell r="O235">
            <v>1.66</v>
          </cell>
          <cell r="P235">
            <v>0.98</v>
          </cell>
          <cell r="Q235">
            <v>1.4490000000000001</v>
          </cell>
          <cell r="R235">
            <v>0.83599999999999997</v>
          </cell>
          <cell r="S235">
            <v>0.72</v>
          </cell>
          <cell r="T235">
            <v>37</v>
          </cell>
          <cell r="U235">
            <v>1.17</v>
          </cell>
          <cell r="V235">
            <v>139.69999999999999</v>
          </cell>
          <cell r="W235">
            <v>7.72</v>
          </cell>
          <cell r="X235">
            <v>1945</v>
          </cell>
          <cell r="Y235">
            <v>2400</v>
          </cell>
          <cell r="Z235">
            <v>2400</v>
          </cell>
          <cell r="AC235" t="str">
            <v>откр ствол</v>
          </cell>
          <cell r="AD235" t="str">
            <v xml:space="preserve">1945-2400 </v>
          </cell>
          <cell r="AE235">
            <v>129.30000000000001</v>
          </cell>
          <cell r="AF235">
            <v>1945</v>
          </cell>
          <cell r="AG235">
            <v>3.46</v>
          </cell>
          <cell r="AK235" t="str">
            <v>Газлифт</v>
          </cell>
          <cell r="AL235">
            <v>600</v>
          </cell>
          <cell r="AM235">
            <v>0</v>
          </cell>
          <cell r="AN235">
            <v>1200</v>
          </cell>
          <cell r="AO235">
            <v>0</v>
          </cell>
          <cell r="AP235">
            <v>1810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1820</v>
          </cell>
          <cell r="BE235">
            <v>1980</v>
          </cell>
          <cell r="BF235" t="str">
            <v>Есть</v>
          </cell>
          <cell r="BH235">
            <v>85</v>
          </cell>
          <cell r="BI235">
            <v>68</v>
          </cell>
          <cell r="BJ235">
            <v>3</v>
          </cell>
          <cell r="BM235">
            <v>73</v>
          </cell>
          <cell r="BN235">
            <v>5.5</v>
          </cell>
          <cell r="BO235">
            <v>18</v>
          </cell>
          <cell r="BP235" t="str">
            <v>Угловик</v>
          </cell>
          <cell r="BQ235" t="str">
            <v>Периодический</v>
          </cell>
          <cell r="BR235">
            <v>24</v>
          </cell>
          <cell r="BS235">
            <v>24</v>
          </cell>
          <cell r="BT235">
            <v>22</v>
          </cell>
          <cell r="BU235">
            <v>52</v>
          </cell>
          <cell r="BV235">
            <v>21</v>
          </cell>
          <cell r="BW235">
            <v>43497</v>
          </cell>
          <cell r="BX235">
            <v>77.900000000000006</v>
          </cell>
          <cell r="BY235">
            <v>85</v>
          </cell>
          <cell r="BZ235">
            <v>6</v>
          </cell>
          <cell r="CC235">
            <v>54</v>
          </cell>
          <cell r="CD235">
            <v>4.18</v>
          </cell>
          <cell r="CE235">
            <v>5</v>
          </cell>
          <cell r="CF235">
            <v>0</v>
          </cell>
          <cell r="CG235">
            <v>232</v>
          </cell>
          <cell r="CH235">
            <v>5</v>
          </cell>
          <cell r="CI235">
            <v>211</v>
          </cell>
          <cell r="CJ235">
            <v>0</v>
          </cell>
          <cell r="CK235">
            <v>211</v>
          </cell>
          <cell r="CM235">
            <v>206.82</v>
          </cell>
          <cell r="CN235">
            <v>-5</v>
          </cell>
          <cell r="CO235">
            <v>211</v>
          </cell>
          <cell r="CP235">
            <v>-5</v>
          </cell>
          <cell r="CQ235">
            <v>3</v>
          </cell>
          <cell r="CR235">
            <v>2</v>
          </cell>
          <cell r="CS235">
            <v>478.46889952153111</v>
          </cell>
          <cell r="CT235">
            <v>1196.1722488038279</v>
          </cell>
          <cell r="CU235">
            <v>0.24223557418226926</v>
          </cell>
          <cell r="CW235">
            <v>50</v>
          </cell>
        </row>
        <row r="236">
          <cell r="A236" t="str">
            <v>1112-2</v>
          </cell>
          <cell r="B236" t="str">
            <v/>
          </cell>
          <cell r="C236" t="str">
            <v>Куст скважины - 1112</v>
          </cell>
          <cell r="D236">
            <v>41151</v>
          </cell>
          <cell r="E236" t="str">
            <v>Гор.</v>
          </cell>
          <cell r="F236" t="str">
            <v>P1ar_Block I</v>
          </cell>
          <cell r="G236" t="str">
            <v>Действующий</v>
          </cell>
          <cell r="H236">
            <v>-4</v>
          </cell>
          <cell r="I236" t="str">
            <v xml:space="preserve"> </v>
          </cell>
          <cell r="J236" t="str">
            <v xml:space="preserve"> </v>
          </cell>
          <cell r="L236">
            <v>205.9826750215</v>
          </cell>
          <cell r="M236">
            <v>213.8</v>
          </cell>
          <cell r="N236">
            <v>0.98</v>
          </cell>
          <cell r="O236">
            <v>1.66</v>
          </cell>
          <cell r="P236">
            <v>0.98809523809523803</v>
          </cell>
          <cell r="Q236">
            <v>1.4490000000000001</v>
          </cell>
          <cell r="R236">
            <v>0.83599999999999997</v>
          </cell>
          <cell r="S236">
            <v>0.72</v>
          </cell>
          <cell r="T236">
            <v>37</v>
          </cell>
          <cell r="U236">
            <v>1.17</v>
          </cell>
          <cell r="V236">
            <v>177.8</v>
          </cell>
          <cell r="W236">
            <v>8.0500000000000007</v>
          </cell>
          <cell r="X236">
            <v>1945</v>
          </cell>
          <cell r="Y236">
            <v>2500</v>
          </cell>
          <cell r="Z236">
            <v>2500</v>
          </cell>
          <cell r="AC236" t="str">
            <v>откр ствол</v>
          </cell>
          <cell r="AD236" t="str">
            <v xml:space="preserve">1945-2500 </v>
          </cell>
          <cell r="AF236">
            <v>1966</v>
          </cell>
          <cell r="AG236">
            <v>4.6900000000000004</v>
          </cell>
          <cell r="AK236" t="str">
            <v>Газлифт</v>
          </cell>
          <cell r="AL236">
            <v>604</v>
          </cell>
          <cell r="AM236" t="str">
            <v>ГП</v>
          </cell>
          <cell r="AN236">
            <v>1203</v>
          </cell>
          <cell r="AO236" t="str">
            <v>ГК83/1,5</v>
          </cell>
          <cell r="AP236">
            <v>1773</v>
          </cell>
          <cell r="AQ236" t="str">
            <v>ЦКсОК/3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1783</v>
          </cell>
          <cell r="BE236">
            <v>1950</v>
          </cell>
          <cell r="BF236" t="str">
            <v>Есть</v>
          </cell>
          <cell r="BH236">
            <v>84</v>
          </cell>
          <cell r="BI236">
            <v>72</v>
          </cell>
          <cell r="BJ236">
            <v>3</v>
          </cell>
          <cell r="BM236">
            <v>73</v>
          </cell>
          <cell r="BN236">
            <v>5.5</v>
          </cell>
          <cell r="BO236">
            <v>18</v>
          </cell>
          <cell r="BP236" t="str">
            <v>Угловик</v>
          </cell>
          <cell r="BQ236" t="str">
            <v>Периодический</v>
          </cell>
          <cell r="BR236">
            <v>24</v>
          </cell>
          <cell r="BS236">
            <v>24</v>
          </cell>
          <cell r="BT236">
            <v>22</v>
          </cell>
          <cell r="BU236">
            <v>64</v>
          </cell>
          <cell r="BV236">
            <v>21</v>
          </cell>
          <cell r="BW236">
            <v>43497</v>
          </cell>
          <cell r="BX236">
            <v>115</v>
          </cell>
          <cell r="BY236">
            <v>84</v>
          </cell>
          <cell r="BZ236">
            <v>6</v>
          </cell>
          <cell r="CC236">
            <v>65</v>
          </cell>
          <cell r="CD236">
            <v>3.2771199999999996</v>
          </cell>
          <cell r="CE236">
            <v>4</v>
          </cell>
          <cell r="CF236">
            <v>2</v>
          </cell>
          <cell r="CG236">
            <v>233</v>
          </cell>
          <cell r="CH236">
            <v>5</v>
          </cell>
          <cell r="CI236">
            <v>212</v>
          </cell>
          <cell r="CJ236">
            <v>0</v>
          </cell>
          <cell r="CK236">
            <v>212</v>
          </cell>
          <cell r="CM236">
            <v>208.72288</v>
          </cell>
          <cell r="CN236">
            <v>-4</v>
          </cell>
          <cell r="CO236">
            <v>210</v>
          </cell>
          <cell r="CP236">
            <v>-5</v>
          </cell>
          <cell r="CQ236">
            <v>3</v>
          </cell>
          <cell r="CR236">
            <v>2</v>
          </cell>
          <cell r="CS236">
            <v>610.29196367542238</v>
          </cell>
          <cell r="CT236">
            <v>1525.7299091885559</v>
          </cell>
          <cell r="CU236">
            <v>9.9161676646706567E-2</v>
          </cell>
          <cell r="CW236">
            <v>60</v>
          </cell>
        </row>
        <row r="237">
          <cell r="A237" t="str">
            <v>1112-1</v>
          </cell>
          <cell r="B237" t="str">
            <v/>
          </cell>
          <cell r="C237" t="str">
            <v>Куст скважины - 1112</v>
          </cell>
          <cell r="D237">
            <v>41070</v>
          </cell>
          <cell r="E237" t="str">
            <v>Гор.</v>
          </cell>
          <cell r="F237" t="str">
            <v>P1ar_Block I</v>
          </cell>
          <cell r="G237" t="str">
            <v>Действующий</v>
          </cell>
          <cell r="H237">
            <v>-4</v>
          </cell>
          <cell r="I237" t="str">
            <v xml:space="preserve"> </v>
          </cell>
          <cell r="J237" t="str">
            <v xml:space="preserve"> </v>
          </cell>
          <cell r="L237">
            <v>205.9826750215</v>
          </cell>
          <cell r="M237">
            <v>213.8</v>
          </cell>
          <cell r="N237">
            <v>0.98</v>
          </cell>
          <cell r="O237">
            <v>1.66</v>
          </cell>
          <cell r="P237">
            <v>0.98</v>
          </cell>
          <cell r="Q237">
            <v>1.4490000000000001</v>
          </cell>
          <cell r="R237">
            <v>0.83599999999999997</v>
          </cell>
          <cell r="S237">
            <v>0.72</v>
          </cell>
          <cell r="T237">
            <v>37</v>
          </cell>
          <cell r="U237">
            <v>1.17</v>
          </cell>
          <cell r="V237">
            <v>139.69999999999999</v>
          </cell>
          <cell r="W237">
            <v>7.72</v>
          </cell>
          <cell r="X237">
            <v>1953</v>
          </cell>
          <cell r="Y237">
            <v>2450</v>
          </cell>
          <cell r="Z237">
            <v>2450</v>
          </cell>
          <cell r="AC237" t="str">
            <v>откр ствол</v>
          </cell>
          <cell r="AD237" t="str">
            <v xml:space="preserve">1953-2450 </v>
          </cell>
          <cell r="AE237">
            <v>15.8</v>
          </cell>
          <cell r="AF237">
            <v>1953</v>
          </cell>
          <cell r="AG237">
            <v>27.9</v>
          </cell>
          <cell r="AK237" t="str">
            <v>Газлифт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BE237">
            <v>1950</v>
          </cell>
          <cell r="BF237" t="str">
            <v>Есть</v>
          </cell>
          <cell r="BH237">
            <v>86</v>
          </cell>
          <cell r="BI237">
            <v>53</v>
          </cell>
          <cell r="BJ237">
            <v>4.75</v>
          </cell>
          <cell r="BM237">
            <v>73</v>
          </cell>
          <cell r="BN237">
            <v>5.5</v>
          </cell>
          <cell r="BO237">
            <v>18</v>
          </cell>
          <cell r="BP237" t="str">
            <v>Угловик</v>
          </cell>
          <cell r="BQ237" t="str">
            <v>Периодический</v>
          </cell>
          <cell r="BR237">
            <v>24</v>
          </cell>
          <cell r="BS237">
            <v>24</v>
          </cell>
          <cell r="BT237">
            <v>21</v>
          </cell>
          <cell r="BU237">
            <v>53</v>
          </cell>
          <cell r="BV237">
            <v>20</v>
          </cell>
          <cell r="BW237">
            <v>43497</v>
          </cell>
          <cell r="BX237">
            <v>113</v>
          </cell>
          <cell r="BY237">
            <v>86</v>
          </cell>
          <cell r="BZ237">
            <v>6</v>
          </cell>
          <cell r="CC237">
            <v>51</v>
          </cell>
          <cell r="CD237">
            <v>4.7652000000000001</v>
          </cell>
          <cell r="CE237">
            <v>5.7</v>
          </cell>
          <cell r="CF237">
            <v>0</v>
          </cell>
          <cell r="CG237">
            <v>234</v>
          </cell>
          <cell r="CH237">
            <v>7.3</v>
          </cell>
          <cell r="CI237">
            <v>213</v>
          </cell>
          <cell r="CJ237">
            <v>0</v>
          </cell>
          <cell r="CK237">
            <v>213</v>
          </cell>
          <cell r="CM237">
            <v>208.23480000000001</v>
          </cell>
          <cell r="CN237">
            <v>-5.7</v>
          </cell>
          <cell r="CO237">
            <v>213</v>
          </cell>
          <cell r="CP237">
            <v>-7.3</v>
          </cell>
          <cell r="CQ237">
            <v>4.75</v>
          </cell>
          <cell r="CR237">
            <v>2.5499999999999998</v>
          </cell>
          <cell r="CS237">
            <v>535.12969025434393</v>
          </cell>
          <cell r="CT237">
            <v>1531.9398975908671</v>
          </cell>
          <cell r="CU237">
            <v>0.12158437853936827</v>
          </cell>
          <cell r="CW237">
            <v>50</v>
          </cell>
        </row>
        <row r="238">
          <cell r="A238">
            <v>1113</v>
          </cell>
          <cell r="B238">
            <v>10</v>
          </cell>
          <cell r="C238" t="str">
            <v>К - 12</v>
          </cell>
          <cell r="D238">
            <v>41912</v>
          </cell>
          <cell r="E238" t="str">
            <v>Гор.</v>
          </cell>
          <cell r="F238" t="str">
            <v>P1ar_Block I</v>
          </cell>
          <cell r="G238" t="str">
            <v>Действующий</v>
          </cell>
          <cell r="H238">
            <v>-4</v>
          </cell>
          <cell r="L238">
            <v>205.9826750215</v>
          </cell>
          <cell r="M238">
            <v>213.8</v>
          </cell>
          <cell r="N238">
            <v>0.98</v>
          </cell>
          <cell r="O238">
            <v>1.66</v>
          </cell>
          <cell r="P238">
            <v>1.440155807365439</v>
          </cell>
          <cell r="Q238">
            <v>1.4490000000000001</v>
          </cell>
          <cell r="R238">
            <v>0.83599999999999997</v>
          </cell>
          <cell r="S238">
            <v>0.72</v>
          </cell>
          <cell r="T238">
            <v>37</v>
          </cell>
          <cell r="U238">
            <v>1.17</v>
          </cell>
          <cell r="V238">
            <v>177.8</v>
          </cell>
          <cell r="W238">
            <v>9.19</v>
          </cell>
          <cell r="X238">
            <v>2199</v>
          </cell>
          <cell r="Y238">
            <v>2817</v>
          </cell>
          <cell r="Z238">
            <v>2817</v>
          </cell>
          <cell r="AC238" t="str">
            <v>откр ствол</v>
          </cell>
          <cell r="AD238" t="str">
            <v>2199-2817</v>
          </cell>
          <cell r="AE238">
            <v>16.899999999999999</v>
          </cell>
          <cell r="AF238">
            <v>2199</v>
          </cell>
          <cell r="AG238">
            <v>332.87</v>
          </cell>
          <cell r="AK238" t="str">
            <v>УЭЦН</v>
          </cell>
          <cell r="AL238">
            <v>300</v>
          </cell>
          <cell r="AM238" t="str">
            <v>ГП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1735</v>
          </cell>
          <cell r="BA238" t="str">
            <v>D2400N 109ст.</v>
          </cell>
          <cell r="BB238">
            <v>583</v>
          </cell>
          <cell r="BC238">
            <v>64</v>
          </cell>
          <cell r="BD238" t="str">
            <v>83-116</v>
          </cell>
          <cell r="BE238">
            <v>1745</v>
          </cell>
          <cell r="BK238">
            <v>1593.55</v>
          </cell>
          <cell r="BL238">
            <v>151.44999999999999</v>
          </cell>
          <cell r="BM238">
            <v>73</v>
          </cell>
          <cell r="BN238">
            <v>5.5</v>
          </cell>
          <cell r="BO238">
            <v>65</v>
          </cell>
          <cell r="BP238" t="str">
            <v>Угловик</v>
          </cell>
          <cell r="BQ238" t="str">
            <v>Постоянный</v>
          </cell>
          <cell r="BR238">
            <v>24</v>
          </cell>
          <cell r="BS238">
            <v>0</v>
          </cell>
          <cell r="BT238">
            <v>27</v>
          </cell>
          <cell r="BU238">
            <v>27</v>
          </cell>
          <cell r="BV238">
            <v>26</v>
          </cell>
          <cell r="BW238">
            <v>43497</v>
          </cell>
          <cell r="BX238">
            <v>171</v>
          </cell>
          <cell r="CA238">
            <v>662.32918262420651</v>
          </cell>
          <cell r="CB238">
            <v>98</v>
          </cell>
          <cell r="CC238">
            <v>126.63864495800001</v>
          </cell>
          <cell r="CD238">
            <v>65.107679999999988</v>
          </cell>
          <cell r="CE238">
            <v>354</v>
          </cell>
          <cell r="CF238">
            <v>78</v>
          </cell>
          <cell r="CG238">
            <v>235</v>
          </cell>
          <cell r="CH238">
            <v>34</v>
          </cell>
          <cell r="CI238">
            <v>214</v>
          </cell>
          <cell r="CJ238">
            <v>0</v>
          </cell>
          <cell r="CK238">
            <v>214</v>
          </cell>
          <cell r="CM238">
            <v>148.89232000000001</v>
          </cell>
          <cell r="CN238">
            <v>-354</v>
          </cell>
          <cell r="CO238">
            <v>136</v>
          </cell>
          <cell r="CP238">
            <v>-34</v>
          </cell>
          <cell r="CR238">
            <v>34</v>
          </cell>
          <cell r="CS238">
            <v>522.21181894363315</v>
          </cell>
          <cell r="CT238">
            <v>522.21181894363315</v>
          </cell>
          <cell r="CU238">
            <v>9.0199062382563415</v>
          </cell>
          <cell r="CV238" t="str">
            <v>Для снижения Рзаб необходима оптимизация (смена УЭЦН на больший типоразмер)</v>
          </cell>
          <cell r="CW238">
            <v>107</v>
          </cell>
        </row>
        <row r="239">
          <cell r="A239" t="str">
            <v>1113-1</v>
          </cell>
          <cell r="B239" t="str">
            <v/>
          </cell>
          <cell r="C239" t="str">
            <v>К - 12</v>
          </cell>
          <cell r="D239">
            <v>41814</v>
          </cell>
          <cell r="E239" t="str">
            <v>Гор.</v>
          </cell>
          <cell r="F239" t="str">
            <v>P1ar_Block I</v>
          </cell>
          <cell r="G239" t="str">
            <v>Действующий</v>
          </cell>
          <cell r="H239">
            <v>-4</v>
          </cell>
          <cell r="I239">
            <v>41794</v>
          </cell>
          <cell r="J239" t="str">
            <v>Slb</v>
          </cell>
          <cell r="K239" t="str">
            <v>160м3 15% HCL 
 40м3 WF130</v>
          </cell>
          <cell r="L239">
            <v>205.9826750215</v>
          </cell>
          <cell r="M239">
            <v>213.8</v>
          </cell>
          <cell r="N239">
            <v>0.98</v>
          </cell>
          <cell r="O239">
            <v>1.66</v>
          </cell>
          <cell r="P239">
            <v>0.98809523809523803</v>
          </cell>
          <cell r="Q239">
            <v>1.4490000000000001</v>
          </cell>
          <cell r="R239">
            <v>0.83599999999999997</v>
          </cell>
          <cell r="S239">
            <v>0.72</v>
          </cell>
          <cell r="T239">
            <v>37</v>
          </cell>
          <cell r="U239">
            <v>1.17</v>
          </cell>
          <cell r="V239" t="str">
            <v>177,8; 
114,3</v>
          </cell>
          <cell r="W239">
            <v>9.19</v>
          </cell>
          <cell r="X239" t="str">
            <v>0-2152 
1969-2722</v>
          </cell>
          <cell r="Y239">
            <v>2730</v>
          </cell>
          <cell r="Z239">
            <v>2730</v>
          </cell>
          <cell r="AC239" t="str">
            <v>Закрытый</v>
          </cell>
          <cell r="AD239" t="str">
            <v>2200-2201; 2340-2341; 2533-2534; 2649-2650; 2697-2698</v>
          </cell>
          <cell r="AE239">
            <v>15.3</v>
          </cell>
          <cell r="AF239">
            <v>2200</v>
          </cell>
          <cell r="AG239">
            <v>352</v>
          </cell>
          <cell r="AK239" t="str">
            <v>Газлифт</v>
          </cell>
          <cell r="AL239">
            <v>300</v>
          </cell>
          <cell r="AM239" t="str">
            <v>ГП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1810</v>
          </cell>
          <cell r="BD239" t="str">
            <v>32-103</v>
          </cell>
          <cell r="BE239">
            <v>1974</v>
          </cell>
          <cell r="BK239">
            <v>1767.72</v>
          </cell>
          <cell r="BL239">
            <v>206.28</v>
          </cell>
          <cell r="BM239">
            <v>73</v>
          </cell>
          <cell r="BN239">
            <v>5.5</v>
          </cell>
          <cell r="BO239">
            <v>18</v>
          </cell>
          <cell r="BP239" t="str">
            <v>Угловик</v>
          </cell>
          <cell r="BQ239" t="str">
            <v>Периодический</v>
          </cell>
          <cell r="BR239">
            <v>24</v>
          </cell>
          <cell r="BS239">
            <v>24</v>
          </cell>
          <cell r="BT239">
            <v>27</v>
          </cell>
          <cell r="BU239">
            <v>72</v>
          </cell>
          <cell r="BV239">
            <v>26</v>
          </cell>
          <cell r="BW239">
            <v>43497</v>
          </cell>
          <cell r="BX239">
            <v>104.7</v>
          </cell>
          <cell r="BY239">
            <v>83</v>
          </cell>
          <cell r="BZ239">
            <v>6</v>
          </cell>
          <cell r="CC239">
            <v>58</v>
          </cell>
          <cell r="CD239">
            <v>9.0120799999999992</v>
          </cell>
          <cell r="CE239">
            <v>11</v>
          </cell>
          <cell r="CF239">
            <v>2</v>
          </cell>
          <cell r="CG239">
            <v>236</v>
          </cell>
          <cell r="CH239">
            <v>9</v>
          </cell>
          <cell r="CI239">
            <v>215</v>
          </cell>
          <cell r="CJ239">
            <v>0</v>
          </cell>
          <cell r="CK239">
            <v>215</v>
          </cell>
          <cell r="CM239">
            <v>205.98792</v>
          </cell>
          <cell r="CN239">
            <v>-11</v>
          </cell>
          <cell r="CO239">
            <v>213</v>
          </cell>
          <cell r="CP239">
            <v>-9</v>
          </cell>
          <cell r="CQ239">
            <v>5</v>
          </cell>
          <cell r="CR239">
            <v>4</v>
          </cell>
          <cell r="CS239">
            <v>443.84870085485261</v>
          </cell>
          <cell r="CT239">
            <v>998.6595769234184</v>
          </cell>
          <cell r="CU239">
            <v>0.29378561498334133</v>
          </cell>
          <cell r="CW239">
            <v>55</v>
          </cell>
        </row>
        <row r="240">
          <cell r="A240">
            <v>1114</v>
          </cell>
          <cell r="B240">
            <v>3</v>
          </cell>
          <cell r="C240" t="str">
            <v>К - 18</v>
          </cell>
          <cell r="D240">
            <v>41680</v>
          </cell>
          <cell r="E240" t="str">
            <v>Гор.</v>
          </cell>
          <cell r="F240" t="str">
            <v>P1ar_Block I</v>
          </cell>
          <cell r="G240" t="str">
            <v>Действующий</v>
          </cell>
          <cell r="H240">
            <v>-4</v>
          </cell>
          <cell r="I240" t="str">
            <v xml:space="preserve"> </v>
          </cell>
          <cell r="J240" t="str">
            <v xml:space="preserve"> </v>
          </cell>
          <cell r="L240">
            <v>205.9826750215</v>
          </cell>
          <cell r="M240">
            <v>213.8</v>
          </cell>
          <cell r="N240">
            <v>0.98</v>
          </cell>
          <cell r="O240">
            <v>1.66</v>
          </cell>
          <cell r="P240">
            <v>0.98</v>
          </cell>
          <cell r="Q240">
            <v>1.4490000000000001</v>
          </cell>
          <cell r="R240">
            <v>0.83599999999999997</v>
          </cell>
          <cell r="S240">
            <v>0.72</v>
          </cell>
          <cell r="T240">
            <v>37</v>
          </cell>
          <cell r="U240">
            <v>1.17</v>
          </cell>
          <cell r="V240">
            <v>177.8</v>
          </cell>
          <cell r="W240">
            <v>9.19</v>
          </cell>
          <cell r="X240">
            <v>2492</v>
          </cell>
          <cell r="Y240">
            <v>3237</v>
          </cell>
          <cell r="Z240">
            <v>3237</v>
          </cell>
          <cell r="AC240" t="str">
            <v>откр ствол</v>
          </cell>
          <cell r="AD240" t="str">
            <v>2492-3237</v>
          </cell>
          <cell r="AE240">
            <v>18</v>
          </cell>
          <cell r="AF240">
            <v>2471.5300000000002</v>
          </cell>
          <cell r="AG240">
            <v>638</v>
          </cell>
          <cell r="AK240" t="str">
            <v>Газлифт</v>
          </cell>
          <cell r="AL240">
            <v>480</v>
          </cell>
          <cell r="AM240" t="str">
            <v>ГК78/3</v>
          </cell>
          <cell r="AN240">
            <v>860</v>
          </cell>
          <cell r="AO240" t="str">
            <v>ГК77/3</v>
          </cell>
          <cell r="AP240">
            <v>1170</v>
          </cell>
          <cell r="AQ240" t="str">
            <v>ГК77/3</v>
          </cell>
          <cell r="AR240">
            <v>1420</v>
          </cell>
          <cell r="AS240" t="str">
            <v>ГК76/4</v>
          </cell>
          <cell r="AT240">
            <v>1620</v>
          </cell>
          <cell r="AU240" t="str">
            <v>ГК75/4</v>
          </cell>
          <cell r="AV240">
            <v>1800</v>
          </cell>
          <cell r="AW240" t="str">
            <v>ЦКсОК</v>
          </cell>
          <cell r="AX240">
            <v>1890</v>
          </cell>
          <cell r="BE240">
            <v>2540</v>
          </cell>
          <cell r="BF240" t="str">
            <v>Есть</v>
          </cell>
          <cell r="BH240">
            <v>84</v>
          </cell>
          <cell r="BI240">
            <v>74</v>
          </cell>
          <cell r="BJ240">
            <v>8.5440000000000005</v>
          </cell>
          <cell r="BM240">
            <v>73</v>
          </cell>
          <cell r="BN240">
            <v>5.5</v>
          </cell>
          <cell r="BO240">
            <v>18</v>
          </cell>
          <cell r="BP240" t="str">
            <v>Угловик</v>
          </cell>
          <cell r="BQ240" t="str">
            <v>Постоянный</v>
          </cell>
          <cell r="BR240">
            <v>24</v>
          </cell>
          <cell r="BS240">
            <v>0</v>
          </cell>
          <cell r="BT240">
            <v>29</v>
          </cell>
          <cell r="BU240">
            <v>50</v>
          </cell>
          <cell r="BV240">
            <v>26</v>
          </cell>
          <cell r="BW240">
            <v>43497</v>
          </cell>
          <cell r="BX240">
            <v>164</v>
          </cell>
          <cell r="BY240">
            <v>82</v>
          </cell>
          <cell r="BZ240">
            <v>5</v>
          </cell>
          <cell r="CC240">
            <v>66</v>
          </cell>
          <cell r="CD240">
            <v>7.524</v>
          </cell>
          <cell r="CE240">
            <v>9</v>
          </cell>
          <cell r="CF240">
            <v>0</v>
          </cell>
          <cell r="CG240">
            <v>237</v>
          </cell>
          <cell r="CH240">
            <v>15</v>
          </cell>
          <cell r="CI240">
            <v>216</v>
          </cell>
          <cell r="CJ240">
            <v>0</v>
          </cell>
          <cell r="CK240">
            <v>216</v>
          </cell>
          <cell r="CM240">
            <v>208.476</v>
          </cell>
          <cell r="CN240">
            <v>-9</v>
          </cell>
          <cell r="CO240">
            <v>216</v>
          </cell>
          <cell r="CP240">
            <v>-15</v>
          </cell>
          <cell r="CQ240">
            <v>7</v>
          </cell>
          <cell r="CR240">
            <v>8</v>
          </cell>
          <cell r="CS240">
            <v>1063.264221158958</v>
          </cell>
          <cell r="CT240">
            <v>1993.6204146730463</v>
          </cell>
          <cell r="CU240">
            <v>0.1250470667971986</v>
          </cell>
          <cell r="CW240">
            <v>60</v>
          </cell>
        </row>
        <row r="241">
          <cell r="A241">
            <v>1117</v>
          </cell>
          <cell r="B241">
            <v>4</v>
          </cell>
          <cell r="C241" t="str">
            <v>К - 18</v>
          </cell>
          <cell r="D241">
            <v>41642</v>
          </cell>
          <cell r="E241" t="str">
            <v>Гор.</v>
          </cell>
          <cell r="F241" t="str">
            <v>P1ar_Block I</v>
          </cell>
          <cell r="G241" t="str">
            <v>Действующий</v>
          </cell>
          <cell r="H241">
            <v>-4</v>
          </cell>
          <cell r="I241">
            <v>41627</v>
          </cell>
          <cell r="J241" t="str">
            <v>Slb</v>
          </cell>
          <cell r="K241" t="str">
            <v>90м3 15% HCL + 30м3 WF125</v>
          </cell>
          <cell r="L241">
            <v>205.9826750215</v>
          </cell>
          <cell r="M241">
            <v>213.8</v>
          </cell>
          <cell r="N241">
            <v>0.98</v>
          </cell>
          <cell r="O241">
            <v>1.66</v>
          </cell>
          <cell r="P241">
            <v>0.98016060462919219</v>
          </cell>
          <cell r="Q241">
            <v>1.4490000000000001</v>
          </cell>
          <cell r="R241">
            <v>0.83599999999999997</v>
          </cell>
          <cell r="S241">
            <v>0.72</v>
          </cell>
          <cell r="T241">
            <v>37</v>
          </cell>
          <cell r="U241">
            <v>1.17</v>
          </cell>
          <cell r="V241">
            <v>177.8</v>
          </cell>
          <cell r="W241">
            <v>9.19</v>
          </cell>
          <cell r="X241">
            <v>2037.11</v>
          </cell>
          <cell r="Y241">
            <v>2845</v>
          </cell>
          <cell r="Z241">
            <v>2845</v>
          </cell>
          <cell r="AC241" t="str">
            <v>Закрытый</v>
          </cell>
          <cell r="AD241" t="str">
            <v>2037,11-2845</v>
          </cell>
          <cell r="AE241">
            <v>15</v>
          </cell>
          <cell r="AF241">
            <v>2037</v>
          </cell>
          <cell r="AG241">
            <v>165.48</v>
          </cell>
          <cell r="AH241" t="str">
            <v>1646,9-2543,34</v>
          </cell>
          <cell r="AI241">
            <v>114</v>
          </cell>
          <cell r="AJ241">
            <v>6.5</v>
          </cell>
          <cell r="AK241" t="str">
            <v>УЭЦН</v>
          </cell>
          <cell r="AL241">
            <v>300</v>
          </cell>
          <cell r="AM241" t="str">
            <v>ГП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1559</v>
          </cell>
          <cell r="BA241" t="str">
            <v>D460N 164ст.</v>
          </cell>
          <cell r="BB241">
            <v>1246</v>
          </cell>
          <cell r="BC241">
            <v>52</v>
          </cell>
          <cell r="BD241" t="str">
            <v>55-116</v>
          </cell>
          <cell r="BE241">
            <v>1563</v>
          </cell>
          <cell r="BK241">
            <v>1472.22</v>
          </cell>
          <cell r="BL241">
            <v>90.78</v>
          </cell>
          <cell r="BM241">
            <v>73</v>
          </cell>
          <cell r="BN241">
            <v>5.5</v>
          </cell>
          <cell r="BO241">
            <v>65</v>
          </cell>
          <cell r="BP241" t="str">
            <v>Угловик</v>
          </cell>
          <cell r="BQ241" t="str">
            <v>Периодический</v>
          </cell>
          <cell r="BR241">
            <v>1.02</v>
          </cell>
          <cell r="BS241">
            <v>2</v>
          </cell>
          <cell r="BT241">
            <v>25</v>
          </cell>
          <cell r="BU241">
            <v>25</v>
          </cell>
          <cell r="BV241">
            <v>24</v>
          </cell>
          <cell r="BW241">
            <v>43497</v>
          </cell>
          <cell r="BX241">
            <v>168</v>
          </cell>
          <cell r="CA241">
            <v>1183.6727044751062</v>
          </cell>
          <cell r="CB241">
            <v>47</v>
          </cell>
          <cell r="CC241">
            <v>75.210408439399998</v>
          </cell>
          <cell r="CD241">
            <v>7.1031576000000003</v>
          </cell>
          <cell r="CE241">
            <v>8.5</v>
          </cell>
          <cell r="CF241">
            <v>0.04</v>
          </cell>
          <cell r="CG241">
            <v>238</v>
          </cell>
          <cell r="CH241">
            <v>1.37</v>
          </cell>
          <cell r="CI241">
            <v>217</v>
          </cell>
          <cell r="CJ241">
            <v>0</v>
          </cell>
          <cell r="CK241">
            <v>217</v>
          </cell>
          <cell r="CM241">
            <v>209.8968424</v>
          </cell>
          <cell r="CN241">
            <v>-8.5</v>
          </cell>
          <cell r="CO241">
            <v>216.96</v>
          </cell>
          <cell r="CP241">
            <v>-1.37</v>
          </cell>
          <cell r="CR241">
            <v>1.37</v>
          </cell>
          <cell r="CS241">
            <v>192.87197006581974</v>
          </cell>
          <cell r="CT241">
            <v>192.87197006581974</v>
          </cell>
          <cell r="CU241">
            <v>0.12140766091855189</v>
          </cell>
          <cell r="CW241">
            <v>60</v>
          </cell>
        </row>
        <row r="242">
          <cell r="A242" t="str">
            <v>1117-2</v>
          </cell>
          <cell r="B242" t="str">
            <v/>
          </cell>
          <cell r="C242" t="str">
            <v>К - 18</v>
          </cell>
          <cell r="D242">
            <v>41794</v>
          </cell>
          <cell r="E242" t="str">
            <v>Гор.</v>
          </cell>
          <cell r="F242" t="str">
            <v>P1ar_Block I</v>
          </cell>
          <cell r="G242" t="str">
            <v>Действующий</v>
          </cell>
          <cell r="H242">
            <v>-4</v>
          </cell>
          <cell r="I242" t="str">
            <v xml:space="preserve"> </v>
          </cell>
          <cell r="J242" t="str">
            <v xml:space="preserve"> </v>
          </cell>
          <cell r="L242">
            <v>205.9826750215</v>
          </cell>
          <cell r="M242">
            <v>213.8</v>
          </cell>
          <cell r="N242">
            <v>0.98</v>
          </cell>
          <cell r="O242">
            <v>1.66</v>
          </cell>
          <cell r="P242">
            <v>0.98</v>
          </cell>
          <cell r="Q242">
            <v>1.4490000000000001</v>
          </cell>
          <cell r="R242">
            <v>0.83599999999999997</v>
          </cell>
          <cell r="S242">
            <v>0.72</v>
          </cell>
          <cell r="T242">
            <v>37</v>
          </cell>
          <cell r="U242">
            <v>1.17</v>
          </cell>
          <cell r="V242">
            <v>177.8</v>
          </cell>
          <cell r="W242">
            <v>9.19</v>
          </cell>
          <cell r="X242">
            <v>2041</v>
          </cell>
          <cell r="Y242">
            <v>2740</v>
          </cell>
          <cell r="Z242">
            <v>2740</v>
          </cell>
          <cell r="AC242" t="str">
            <v>откр ствол</v>
          </cell>
          <cell r="AD242" t="str">
            <v>2041-2740</v>
          </cell>
          <cell r="AE242">
            <v>17</v>
          </cell>
          <cell r="AF242">
            <v>2041</v>
          </cell>
          <cell r="AG242">
            <v>173</v>
          </cell>
          <cell r="AK242" t="str">
            <v>Газлифт</v>
          </cell>
          <cell r="AL242">
            <v>400</v>
          </cell>
          <cell r="AM242" t="str">
            <v>ГП</v>
          </cell>
          <cell r="AN242">
            <v>700</v>
          </cell>
          <cell r="AO242" t="str">
            <v>ГП</v>
          </cell>
          <cell r="AP242">
            <v>950</v>
          </cell>
          <cell r="AQ242" t="str">
            <v>ГП</v>
          </cell>
          <cell r="AR242">
            <v>1200</v>
          </cell>
          <cell r="AS242" t="str">
            <v>ГК85/1,5</v>
          </cell>
          <cell r="AT242">
            <v>1400</v>
          </cell>
          <cell r="AU242" t="str">
            <v>ГК83/1</v>
          </cell>
          <cell r="AV242">
            <v>0</v>
          </cell>
          <cell r="AW242">
            <v>0</v>
          </cell>
          <cell r="AX242">
            <v>1750</v>
          </cell>
          <cell r="BE242">
            <v>2060</v>
          </cell>
          <cell r="BF242" t="str">
            <v>Есть</v>
          </cell>
          <cell r="BH242">
            <v>82</v>
          </cell>
          <cell r="BI242">
            <v>50</v>
          </cell>
          <cell r="BJ242">
            <v>5.44</v>
          </cell>
          <cell r="BM242">
            <v>73</v>
          </cell>
          <cell r="BN242">
            <v>5.5</v>
          </cell>
          <cell r="BO242">
            <v>18</v>
          </cell>
          <cell r="BP242" t="str">
            <v>Угловик</v>
          </cell>
          <cell r="BQ242" t="str">
            <v>Постоянный</v>
          </cell>
          <cell r="BR242">
            <v>24</v>
          </cell>
          <cell r="BS242">
            <v>0</v>
          </cell>
          <cell r="BT242">
            <v>25</v>
          </cell>
          <cell r="BU242">
            <v>50</v>
          </cell>
          <cell r="BV242">
            <v>24</v>
          </cell>
          <cell r="BW242">
            <v>43497</v>
          </cell>
          <cell r="BX242">
            <v>128</v>
          </cell>
          <cell r="BY242">
            <v>82</v>
          </cell>
          <cell r="BZ242">
            <v>5</v>
          </cell>
          <cell r="CC242">
            <v>62</v>
          </cell>
          <cell r="CD242">
            <v>10.2828</v>
          </cell>
          <cell r="CE242">
            <v>12.3</v>
          </cell>
          <cell r="CF242">
            <v>0</v>
          </cell>
          <cell r="CG242">
            <v>239</v>
          </cell>
          <cell r="CH242">
            <v>11.68</v>
          </cell>
          <cell r="CI242">
            <v>218</v>
          </cell>
          <cell r="CJ242">
            <v>0</v>
          </cell>
          <cell r="CK242">
            <v>218</v>
          </cell>
          <cell r="CM242">
            <v>207.71719999999999</v>
          </cell>
          <cell r="CN242">
            <v>-12.3</v>
          </cell>
          <cell r="CO242">
            <v>218</v>
          </cell>
          <cell r="CP242">
            <v>-11.68</v>
          </cell>
          <cell r="CQ242">
            <v>5.44</v>
          </cell>
          <cell r="CR242">
            <v>6.2399999999999993</v>
          </cell>
          <cell r="CS242">
            <v>606.8386042712101</v>
          </cell>
          <cell r="CT242">
            <v>1135.8773874820088</v>
          </cell>
          <cell r="CU242">
            <v>0.24176904176904182</v>
          </cell>
          <cell r="CW242">
            <v>60</v>
          </cell>
        </row>
        <row r="243">
          <cell r="A243" t="str">
            <v>1117-1</v>
          </cell>
          <cell r="B243" t="str">
            <v/>
          </cell>
          <cell r="C243" t="str">
            <v>К - 18</v>
          </cell>
          <cell r="D243">
            <v>41757</v>
          </cell>
          <cell r="E243" t="str">
            <v>Гор.</v>
          </cell>
          <cell r="F243" t="str">
            <v>P1ar_Block I</v>
          </cell>
          <cell r="G243" t="str">
            <v>Действующий</v>
          </cell>
          <cell r="H243">
            <v>-4</v>
          </cell>
          <cell r="I243" t="str">
            <v xml:space="preserve"> </v>
          </cell>
          <cell r="J243" t="str">
            <v xml:space="preserve"> </v>
          </cell>
          <cell r="L243">
            <v>205.9826750215</v>
          </cell>
          <cell r="M243">
            <v>213.8</v>
          </cell>
          <cell r="N243">
            <v>0.98</v>
          </cell>
          <cell r="O243">
            <v>1.66</v>
          </cell>
          <cell r="P243">
            <v>0.98020076401190581</v>
          </cell>
          <cell r="Q243">
            <v>1.4490000000000001</v>
          </cell>
          <cell r="R243">
            <v>0.83599999999999997</v>
          </cell>
          <cell r="S243">
            <v>0.72</v>
          </cell>
          <cell r="T243">
            <v>37</v>
          </cell>
          <cell r="U243">
            <v>1.17</v>
          </cell>
          <cell r="V243">
            <v>177.8</v>
          </cell>
          <cell r="W243">
            <v>9.19</v>
          </cell>
          <cell r="X243">
            <v>1875</v>
          </cell>
          <cell r="Y243">
            <v>2490</v>
          </cell>
          <cell r="Z243">
            <v>2490</v>
          </cell>
          <cell r="AC243" t="str">
            <v>откр ствол</v>
          </cell>
          <cell r="AD243" t="str">
            <v xml:space="preserve">1875-2490 </v>
          </cell>
          <cell r="AE243">
            <v>18</v>
          </cell>
          <cell r="AF243">
            <v>1875</v>
          </cell>
          <cell r="AG243">
            <v>119.3</v>
          </cell>
          <cell r="AK243" t="str">
            <v>Газлифт</v>
          </cell>
          <cell r="AL243">
            <v>290</v>
          </cell>
          <cell r="AM243" t="str">
            <v>ГП</v>
          </cell>
          <cell r="AN243">
            <v>530</v>
          </cell>
          <cell r="AO243" t="str">
            <v>ГП</v>
          </cell>
          <cell r="AP243">
            <v>740</v>
          </cell>
          <cell r="AQ243" t="str">
            <v>ГП</v>
          </cell>
          <cell r="AR243">
            <v>910</v>
          </cell>
          <cell r="AS243" t="str">
            <v>ГП</v>
          </cell>
          <cell r="AT243">
            <v>1060</v>
          </cell>
          <cell r="AU243" t="str">
            <v>ГП</v>
          </cell>
          <cell r="AV243">
            <v>0</v>
          </cell>
          <cell r="AW243">
            <v>0</v>
          </cell>
          <cell r="AX243">
            <v>1805</v>
          </cell>
          <cell r="BE243">
            <v>2150</v>
          </cell>
          <cell r="BF243" t="str">
            <v>Есть</v>
          </cell>
          <cell r="BH243">
            <v>78</v>
          </cell>
          <cell r="BI243">
            <v>50</v>
          </cell>
          <cell r="BJ243">
            <v>10</v>
          </cell>
          <cell r="BM243">
            <v>73</v>
          </cell>
          <cell r="BN243">
            <v>5.5</v>
          </cell>
          <cell r="BO243">
            <v>18</v>
          </cell>
          <cell r="BP243" t="str">
            <v>Угловик</v>
          </cell>
          <cell r="BQ243" t="str">
            <v>Постоянный</v>
          </cell>
          <cell r="BR243">
            <v>24</v>
          </cell>
          <cell r="BS243">
            <v>0</v>
          </cell>
          <cell r="BT243">
            <v>32</v>
          </cell>
          <cell r="BU243">
            <v>53</v>
          </cell>
          <cell r="BV243">
            <v>28</v>
          </cell>
          <cell r="BW243">
            <v>43497</v>
          </cell>
          <cell r="BX243">
            <v>119</v>
          </cell>
          <cell r="BY243">
            <v>83</v>
          </cell>
          <cell r="BZ243">
            <v>5</v>
          </cell>
          <cell r="CC243">
            <v>63</v>
          </cell>
          <cell r="CD243">
            <v>10.026983999999999</v>
          </cell>
          <cell r="CE243">
            <v>12</v>
          </cell>
          <cell r="CF243">
            <v>0.05</v>
          </cell>
          <cell r="CG243">
            <v>240</v>
          </cell>
          <cell r="CH243">
            <v>13</v>
          </cell>
          <cell r="CI243">
            <v>219</v>
          </cell>
          <cell r="CJ243">
            <v>0</v>
          </cell>
          <cell r="CK243">
            <v>219</v>
          </cell>
          <cell r="CM243">
            <v>208.973016</v>
          </cell>
          <cell r="CN243">
            <v>-12</v>
          </cell>
          <cell r="CO243">
            <v>218.95</v>
          </cell>
          <cell r="CP243">
            <v>-13</v>
          </cell>
          <cell r="CQ243">
            <v>10</v>
          </cell>
          <cell r="CR243">
            <v>3</v>
          </cell>
          <cell r="CS243">
            <v>299.1926585302221</v>
          </cell>
          <cell r="CT243">
            <v>1296.501520297629</v>
          </cell>
          <cell r="CU243">
            <v>0.27095631641086193</v>
          </cell>
          <cell r="CW243">
            <v>60</v>
          </cell>
        </row>
        <row r="244">
          <cell r="A244">
            <v>1118</v>
          </cell>
          <cell r="B244">
            <v>4</v>
          </cell>
          <cell r="C244" t="str">
            <v>К - 8</v>
          </cell>
          <cell r="D244">
            <v>41540</v>
          </cell>
          <cell r="E244" t="str">
            <v>Гор.</v>
          </cell>
          <cell r="F244" t="str">
            <v>P1ar_Block I</v>
          </cell>
          <cell r="G244" t="str">
            <v>Действующий</v>
          </cell>
          <cell r="H244">
            <v>-4</v>
          </cell>
          <cell r="I244">
            <v>41490</v>
          </cell>
          <cell r="J244" t="str">
            <v>ЕВС</v>
          </cell>
          <cell r="K244" t="str">
            <v>32,5т</v>
          </cell>
          <cell r="L244">
            <v>205.9826750215</v>
          </cell>
          <cell r="M244">
            <v>213.8</v>
          </cell>
          <cell r="N244">
            <v>0.98</v>
          </cell>
          <cell r="O244">
            <v>1.66</v>
          </cell>
          <cell r="P244">
            <v>0.98</v>
          </cell>
          <cell r="Q244">
            <v>1.4490000000000001</v>
          </cell>
          <cell r="R244">
            <v>0.83599999999999997</v>
          </cell>
          <cell r="S244">
            <v>0.72</v>
          </cell>
          <cell r="T244">
            <v>37</v>
          </cell>
          <cell r="U244">
            <v>1.17</v>
          </cell>
          <cell r="V244" t="str">
            <v>177,8; 
114,3</v>
          </cell>
          <cell r="W244">
            <v>9.19</v>
          </cell>
          <cell r="X244">
            <v>2052</v>
          </cell>
          <cell r="Y244">
            <v>2756</v>
          </cell>
          <cell r="Z244">
            <v>2756</v>
          </cell>
          <cell r="AC244" t="str">
            <v>Закрытый</v>
          </cell>
          <cell r="AD244" t="str">
            <v>2115,95-2117,2; 2404,18-2405,43; 2682,66-2683,71</v>
          </cell>
          <cell r="AE244">
            <v>13</v>
          </cell>
          <cell r="AF244">
            <v>2052</v>
          </cell>
          <cell r="AG244">
            <v>76.95</v>
          </cell>
          <cell r="AK244" t="str">
            <v>Газлифт</v>
          </cell>
          <cell r="AL244">
            <v>600</v>
          </cell>
          <cell r="AM244" t="str">
            <v>ГП</v>
          </cell>
          <cell r="AN244">
            <v>1200</v>
          </cell>
          <cell r="AO244" t="str">
            <v>ГП</v>
          </cell>
          <cell r="AP244">
            <v>1800</v>
          </cell>
          <cell r="AQ244" t="str">
            <v>ЦКсОК/3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 t="str">
            <v>-</v>
          </cell>
          <cell r="BE244">
            <v>1952</v>
          </cell>
          <cell r="BF244" t="str">
            <v>Есть</v>
          </cell>
          <cell r="BH244">
            <v>84</v>
          </cell>
          <cell r="BI244">
            <v>43</v>
          </cell>
          <cell r="BJ244">
            <v>8.2560000000000002</v>
          </cell>
          <cell r="BM244">
            <v>73</v>
          </cell>
          <cell r="BN244">
            <v>5.5</v>
          </cell>
          <cell r="BO244">
            <v>18</v>
          </cell>
          <cell r="BP244" t="str">
            <v>Угловик</v>
          </cell>
          <cell r="BQ244" t="str">
            <v>Периодический</v>
          </cell>
          <cell r="BR244">
            <v>24</v>
          </cell>
          <cell r="BS244">
            <v>24</v>
          </cell>
          <cell r="BT244">
            <v>27</v>
          </cell>
          <cell r="BU244">
            <v>52</v>
          </cell>
          <cell r="BV244">
            <v>26</v>
          </cell>
          <cell r="BW244">
            <v>43497</v>
          </cell>
          <cell r="BX244">
            <v>124</v>
          </cell>
          <cell r="BY244">
            <v>90</v>
          </cell>
          <cell r="BZ244">
            <v>6</v>
          </cell>
          <cell r="CC244">
            <v>56</v>
          </cell>
          <cell r="CD244">
            <v>6.6879999999999997</v>
          </cell>
          <cell r="CE244">
            <v>8</v>
          </cell>
          <cell r="CF244">
            <v>0</v>
          </cell>
          <cell r="CG244">
            <v>241</v>
          </cell>
          <cell r="CH244">
            <v>12</v>
          </cell>
          <cell r="CI244">
            <v>220</v>
          </cell>
          <cell r="CJ244">
            <v>0</v>
          </cell>
          <cell r="CK244">
            <v>220</v>
          </cell>
          <cell r="CM244">
            <v>213.31200000000001</v>
          </cell>
          <cell r="CN244">
            <v>-8</v>
          </cell>
          <cell r="CO244">
            <v>220</v>
          </cell>
          <cell r="CP244">
            <v>-12</v>
          </cell>
          <cell r="CQ244">
            <v>8.2560000000000002</v>
          </cell>
          <cell r="CR244">
            <v>3.7439999999999998</v>
          </cell>
          <cell r="CS244">
            <v>559.80861244019138</v>
          </cell>
          <cell r="CT244">
            <v>1794.2583732057417</v>
          </cell>
          <cell r="CU244">
            <v>0.15556175076665738</v>
          </cell>
          <cell r="CW244">
            <v>55</v>
          </cell>
        </row>
        <row r="245">
          <cell r="A245" t="str">
            <v>1118-1</v>
          </cell>
          <cell r="B245" t="str">
            <v/>
          </cell>
          <cell r="C245" t="str">
            <v>К - 8</v>
          </cell>
          <cell r="D245">
            <v>41565</v>
          </cell>
          <cell r="E245" t="str">
            <v>Гор.</v>
          </cell>
          <cell r="F245" t="str">
            <v>P1ar_Block I</v>
          </cell>
          <cell r="G245" t="str">
            <v>В бездействии прошлых лет</v>
          </cell>
          <cell r="H245">
            <v>-4</v>
          </cell>
          <cell r="L245">
            <v>205.9826750215</v>
          </cell>
          <cell r="M245">
            <v>213.8</v>
          </cell>
          <cell r="N245">
            <v>0.98</v>
          </cell>
          <cell r="O245">
            <v>1.66</v>
          </cell>
          <cell r="P245">
            <v>0.98</v>
          </cell>
          <cell r="Q245">
            <v>1.4490000000000001</v>
          </cell>
          <cell r="R245">
            <v>0.83599999999999997</v>
          </cell>
          <cell r="S245">
            <v>0.72</v>
          </cell>
          <cell r="T245">
            <v>37</v>
          </cell>
          <cell r="U245">
            <v>1.17</v>
          </cell>
          <cell r="V245">
            <v>177.8</v>
          </cell>
          <cell r="Y245">
            <v>2666</v>
          </cell>
          <cell r="Z245">
            <v>2666</v>
          </cell>
          <cell r="AC245" t="str">
            <v>откр ствол</v>
          </cell>
          <cell r="AD245" t="str">
            <v>2072-2666</v>
          </cell>
          <cell r="AG245">
            <v>169.7</v>
          </cell>
          <cell r="AK245" t="str">
            <v>Газлифт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BE245">
            <v>2097</v>
          </cell>
          <cell r="BW245">
            <v>43497</v>
          </cell>
          <cell r="BX245">
            <v>202</v>
          </cell>
          <cell r="CC245" t="str">
            <v>-</v>
          </cell>
          <cell r="CD245">
            <v>0</v>
          </cell>
          <cell r="CE245">
            <v>0</v>
          </cell>
          <cell r="CF245">
            <v>0</v>
          </cell>
          <cell r="CG245">
            <v>242</v>
          </cell>
          <cell r="CH245">
            <v>0</v>
          </cell>
          <cell r="CI245">
            <v>221</v>
          </cell>
          <cell r="CJ245">
            <v>0</v>
          </cell>
          <cell r="CK245">
            <v>221</v>
          </cell>
          <cell r="CM245">
            <v>221</v>
          </cell>
          <cell r="CN245">
            <v>0</v>
          </cell>
          <cell r="CO245">
            <v>221</v>
          </cell>
          <cell r="CP245">
            <v>0</v>
          </cell>
          <cell r="CR245">
            <v>0</v>
          </cell>
          <cell r="CS245">
            <v>0</v>
          </cell>
          <cell r="CT245">
            <v>0</v>
          </cell>
          <cell r="CU245" t="e">
            <v>#VALUE!</v>
          </cell>
          <cell r="CW245">
            <v>107</v>
          </cell>
        </row>
        <row r="246">
          <cell r="A246">
            <v>1119</v>
          </cell>
          <cell r="B246">
            <v>12</v>
          </cell>
          <cell r="C246" t="str">
            <v>К - 19</v>
          </cell>
          <cell r="D246">
            <v>41798</v>
          </cell>
          <cell r="E246" t="str">
            <v>Гор.</v>
          </cell>
          <cell r="F246" t="str">
            <v>P1ar_Block I</v>
          </cell>
          <cell r="G246" t="str">
            <v>Действующий</v>
          </cell>
          <cell r="H246">
            <v>-4</v>
          </cell>
          <cell r="I246" t="str">
            <v xml:space="preserve"> </v>
          </cell>
          <cell r="J246" t="str">
            <v xml:space="preserve"> </v>
          </cell>
          <cell r="L246">
            <v>205.9826750215</v>
          </cell>
          <cell r="M246">
            <v>213.8</v>
          </cell>
          <cell r="N246">
            <v>0.98</v>
          </cell>
          <cell r="O246">
            <v>1.66</v>
          </cell>
          <cell r="P246">
            <v>0.98</v>
          </cell>
          <cell r="Q246">
            <v>1.4490000000000001</v>
          </cell>
          <cell r="R246">
            <v>0.83599999999999997</v>
          </cell>
          <cell r="S246">
            <v>0.72</v>
          </cell>
          <cell r="T246">
            <v>37</v>
          </cell>
          <cell r="U246">
            <v>1.17</v>
          </cell>
          <cell r="V246">
            <v>177.8</v>
          </cell>
          <cell r="W246">
            <v>9.19</v>
          </cell>
          <cell r="X246">
            <v>2037</v>
          </cell>
          <cell r="Y246">
            <v>2661</v>
          </cell>
          <cell r="Z246">
            <v>2661</v>
          </cell>
          <cell r="AC246" t="str">
            <v>откр ствол</v>
          </cell>
          <cell r="AD246" t="str">
            <v>2037-2661</v>
          </cell>
          <cell r="AE246">
            <v>18</v>
          </cell>
          <cell r="AF246">
            <v>2037</v>
          </cell>
          <cell r="AG246">
            <v>194.19</v>
          </cell>
          <cell r="AK246" t="str">
            <v>Газлифт</v>
          </cell>
          <cell r="AL246">
            <v>530</v>
          </cell>
          <cell r="AM246" t="str">
            <v>ГК75/2</v>
          </cell>
          <cell r="AN246">
            <v>950</v>
          </cell>
          <cell r="AO246" t="str">
            <v>ГК77/2</v>
          </cell>
          <cell r="AP246">
            <v>1270</v>
          </cell>
          <cell r="AQ246" t="str">
            <v>ГК78/3</v>
          </cell>
          <cell r="AR246">
            <v>1530</v>
          </cell>
          <cell r="AS246" t="str">
            <v>ГК75/4</v>
          </cell>
          <cell r="AT246">
            <v>1720</v>
          </cell>
          <cell r="AU246" t="str">
            <v>ЦКсОК</v>
          </cell>
          <cell r="AV246">
            <v>0</v>
          </cell>
          <cell r="AW246">
            <v>0</v>
          </cell>
          <cell r="AX246">
            <v>1730</v>
          </cell>
          <cell r="BE246">
            <v>2050</v>
          </cell>
          <cell r="BK246">
            <v>1847</v>
          </cell>
          <cell r="BL246">
            <v>203</v>
          </cell>
          <cell r="BM246">
            <v>73</v>
          </cell>
          <cell r="BN246">
            <v>5.5</v>
          </cell>
          <cell r="BO246">
            <v>18</v>
          </cell>
          <cell r="BP246" t="str">
            <v>Угловик</v>
          </cell>
          <cell r="BQ246" t="str">
            <v>Постоянный</v>
          </cell>
          <cell r="BR246">
            <v>24</v>
          </cell>
          <cell r="BS246">
            <v>0</v>
          </cell>
          <cell r="BT246">
            <v>31</v>
          </cell>
          <cell r="BU246">
            <v>55</v>
          </cell>
          <cell r="BV246">
            <v>28</v>
          </cell>
          <cell r="BW246">
            <v>43497</v>
          </cell>
          <cell r="BX246">
            <v>185</v>
          </cell>
          <cell r="BY246">
            <v>87</v>
          </cell>
          <cell r="BZ246">
            <v>6</v>
          </cell>
          <cell r="CC246">
            <v>59</v>
          </cell>
          <cell r="CD246">
            <v>14.212</v>
          </cell>
          <cell r="CE246">
            <v>17</v>
          </cell>
          <cell r="CF246">
            <v>0</v>
          </cell>
          <cell r="CG246">
            <v>243</v>
          </cell>
          <cell r="CH246">
            <v>14</v>
          </cell>
          <cell r="CI246">
            <v>222</v>
          </cell>
          <cell r="CJ246">
            <v>0</v>
          </cell>
          <cell r="CK246">
            <v>222</v>
          </cell>
          <cell r="CM246">
            <v>207.78800000000001</v>
          </cell>
          <cell r="CN246">
            <v>-17</v>
          </cell>
          <cell r="CO246">
            <v>222</v>
          </cell>
          <cell r="CP246">
            <v>-14</v>
          </cell>
          <cell r="CQ246">
            <v>10.6</v>
          </cell>
          <cell r="CR246">
            <v>3.4000000000000004</v>
          </cell>
          <cell r="CS246">
            <v>239.23444976076559</v>
          </cell>
          <cell r="CT246">
            <v>985.08302842668172</v>
          </cell>
          <cell r="CU246">
            <v>0.19349083302571676</v>
          </cell>
          <cell r="CW246">
            <v>55</v>
          </cell>
        </row>
        <row r="247">
          <cell r="A247">
            <v>1122</v>
          </cell>
          <cell r="B247">
            <v>11</v>
          </cell>
          <cell r="C247" t="str">
            <v>К - 19</v>
          </cell>
          <cell r="D247">
            <v>41878</v>
          </cell>
          <cell r="E247" t="str">
            <v>Гор.</v>
          </cell>
          <cell r="F247" t="str">
            <v>P1ar_Block I</v>
          </cell>
          <cell r="G247" t="str">
            <v>Действующий</v>
          </cell>
          <cell r="H247">
            <v>-4</v>
          </cell>
          <cell r="L247">
            <v>205.9826750215</v>
          </cell>
          <cell r="M247">
            <v>213.8</v>
          </cell>
          <cell r="N247">
            <v>0.98</v>
          </cell>
          <cell r="O247">
            <v>1.66</v>
          </cell>
          <cell r="P247">
            <v>0.98</v>
          </cell>
          <cell r="Q247">
            <v>1.4490000000000001</v>
          </cell>
          <cell r="R247">
            <v>0.83599999999999997</v>
          </cell>
          <cell r="S247">
            <v>0.72</v>
          </cell>
          <cell r="T247">
            <v>37</v>
          </cell>
          <cell r="U247">
            <v>1.17</v>
          </cell>
          <cell r="V247">
            <v>177.8</v>
          </cell>
          <cell r="W247">
            <v>9.19</v>
          </cell>
          <cell r="X247">
            <v>2036</v>
          </cell>
          <cell r="Y247">
            <v>2700</v>
          </cell>
          <cell r="Z247">
            <v>2700</v>
          </cell>
          <cell r="AC247" t="str">
            <v>откр ствол</v>
          </cell>
          <cell r="AD247" t="str">
            <v>2036-2700</v>
          </cell>
          <cell r="AE247">
            <v>12</v>
          </cell>
          <cell r="AF247">
            <v>2036</v>
          </cell>
          <cell r="AG247">
            <v>262.39</v>
          </cell>
          <cell r="AK247" t="str">
            <v>Газлифт</v>
          </cell>
          <cell r="AL247">
            <v>595</v>
          </cell>
          <cell r="AM247" t="str">
            <v>ГП</v>
          </cell>
          <cell r="AN247">
            <v>1025</v>
          </cell>
          <cell r="AO247" t="str">
            <v>ГК87/1,5</v>
          </cell>
          <cell r="AP247">
            <v>1345</v>
          </cell>
          <cell r="AQ247" t="str">
            <v>ГК80/2</v>
          </cell>
          <cell r="AR247">
            <v>1595</v>
          </cell>
          <cell r="AS247" t="str">
            <v>ГК80/2</v>
          </cell>
          <cell r="AT247">
            <v>1755</v>
          </cell>
          <cell r="AU247" t="str">
            <v>ЦКсОК</v>
          </cell>
          <cell r="AV247">
            <v>0</v>
          </cell>
          <cell r="AW247">
            <v>0</v>
          </cell>
          <cell r="AX247">
            <v>1765</v>
          </cell>
          <cell r="BE247">
            <v>2100</v>
          </cell>
          <cell r="BF247" t="str">
            <v>Есть</v>
          </cell>
          <cell r="BH247">
            <v>81</v>
          </cell>
          <cell r="BI247">
            <v>50</v>
          </cell>
          <cell r="BJ247">
            <v>8.1</v>
          </cell>
          <cell r="BK247">
            <v>2037.5</v>
          </cell>
          <cell r="BL247">
            <v>62.5</v>
          </cell>
          <cell r="BM247">
            <v>73</v>
          </cell>
          <cell r="BN247">
            <v>5.5</v>
          </cell>
          <cell r="BO247">
            <v>18</v>
          </cell>
          <cell r="BP247" t="str">
            <v>Угловик</v>
          </cell>
          <cell r="BQ247" t="str">
            <v>Постоянный</v>
          </cell>
          <cell r="BR247">
            <v>24</v>
          </cell>
          <cell r="BS247">
            <v>0</v>
          </cell>
          <cell r="BT247">
            <v>32</v>
          </cell>
          <cell r="BU247">
            <v>45</v>
          </cell>
          <cell r="BV247">
            <v>28</v>
          </cell>
          <cell r="BW247">
            <v>43497</v>
          </cell>
          <cell r="BX247">
            <v>170</v>
          </cell>
          <cell r="BY247">
            <v>81</v>
          </cell>
          <cell r="BZ247">
            <v>5</v>
          </cell>
          <cell r="CC247">
            <v>60</v>
          </cell>
          <cell r="CD247">
            <v>9.1959999999999997</v>
          </cell>
          <cell r="CE247">
            <v>11</v>
          </cell>
          <cell r="CF247">
            <v>0</v>
          </cell>
          <cell r="CG247">
            <v>244</v>
          </cell>
          <cell r="CH247">
            <v>14</v>
          </cell>
          <cell r="CI247">
            <v>223</v>
          </cell>
          <cell r="CJ247">
            <v>0</v>
          </cell>
          <cell r="CK247">
            <v>223</v>
          </cell>
          <cell r="CM247">
            <v>213.804</v>
          </cell>
          <cell r="CN247">
            <v>-11</v>
          </cell>
          <cell r="CO247">
            <v>223</v>
          </cell>
          <cell r="CP247">
            <v>-14</v>
          </cell>
          <cell r="CQ247">
            <v>8.1</v>
          </cell>
          <cell r="CR247">
            <v>5.9</v>
          </cell>
          <cell r="CS247">
            <v>641.58329708568942</v>
          </cell>
          <cell r="CT247">
            <v>1522.4010439321444</v>
          </cell>
          <cell r="CU247">
            <v>0.14036697247706423</v>
          </cell>
          <cell r="CW247">
            <v>60</v>
          </cell>
        </row>
        <row r="248">
          <cell r="A248">
            <v>1123</v>
          </cell>
          <cell r="B248">
            <v>5</v>
          </cell>
          <cell r="C248" t="str">
            <v>Куст скважины - 1123</v>
          </cell>
          <cell r="D248">
            <v>40510</v>
          </cell>
          <cell r="E248" t="str">
            <v>Гор.</v>
          </cell>
          <cell r="F248" t="str">
            <v>P1ar_Block I</v>
          </cell>
          <cell r="G248" t="str">
            <v>Действующий</v>
          </cell>
          <cell r="H248">
            <v>-4</v>
          </cell>
          <cell r="I248" t="str">
            <v xml:space="preserve"> </v>
          </cell>
          <cell r="J248" t="str">
            <v xml:space="preserve"> </v>
          </cell>
          <cell r="L248">
            <v>205.9826750215</v>
          </cell>
          <cell r="M248">
            <v>213.8</v>
          </cell>
          <cell r="N248">
            <v>0.98</v>
          </cell>
          <cell r="O248">
            <v>1.66</v>
          </cell>
          <cell r="P248">
            <v>0.98120581919949812</v>
          </cell>
          <cell r="Q248">
            <v>1.4490000000000001</v>
          </cell>
          <cell r="R248">
            <v>0.83599999999999997</v>
          </cell>
          <cell r="S248">
            <v>0.72</v>
          </cell>
          <cell r="T248">
            <v>37</v>
          </cell>
          <cell r="U248">
            <v>1.17</v>
          </cell>
          <cell r="V248">
            <v>139.69999999999999</v>
          </cell>
          <cell r="W248">
            <v>7.72</v>
          </cell>
          <cell r="X248">
            <v>1839</v>
          </cell>
          <cell r="Y248">
            <v>2400</v>
          </cell>
          <cell r="Z248">
            <v>2400</v>
          </cell>
          <cell r="AC248" t="str">
            <v>откр ствол</v>
          </cell>
          <cell r="AD248" t="str">
            <v>1839-2400</v>
          </cell>
          <cell r="AF248">
            <v>1986</v>
          </cell>
          <cell r="AG248">
            <v>10.3</v>
          </cell>
          <cell r="AK248" t="str">
            <v>Газлифт</v>
          </cell>
          <cell r="AL248">
            <v>600</v>
          </cell>
          <cell r="AM248" t="str">
            <v>ГП</v>
          </cell>
          <cell r="AN248">
            <v>1200</v>
          </cell>
          <cell r="AO248" t="str">
            <v>ГК80/1,5</v>
          </cell>
          <cell r="AP248">
            <v>1750</v>
          </cell>
          <cell r="AQ248" t="str">
            <v>ЦКсОК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1767</v>
          </cell>
          <cell r="BE248">
            <v>1945</v>
          </cell>
          <cell r="BF248" t="str">
            <v>Есть</v>
          </cell>
          <cell r="BH248">
            <v>80</v>
          </cell>
          <cell r="BI248">
            <v>46</v>
          </cell>
          <cell r="BJ248">
            <v>8.1999999999999993</v>
          </cell>
          <cell r="BM248">
            <v>73</v>
          </cell>
          <cell r="BN248">
            <v>5.5</v>
          </cell>
          <cell r="BO248">
            <v>18</v>
          </cell>
          <cell r="BP248" t="str">
            <v>Угловик</v>
          </cell>
          <cell r="BQ248" t="str">
            <v>Постоянный</v>
          </cell>
          <cell r="BR248">
            <v>24</v>
          </cell>
          <cell r="BS248">
            <v>0</v>
          </cell>
          <cell r="BT248">
            <v>30</v>
          </cell>
          <cell r="BU248">
            <v>55</v>
          </cell>
          <cell r="BV248">
            <v>29</v>
          </cell>
          <cell r="BW248">
            <v>43497</v>
          </cell>
          <cell r="BX248">
            <v>130</v>
          </cell>
          <cell r="BY248">
            <v>84</v>
          </cell>
          <cell r="BZ248">
            <v>6</v>
          </cell>
          <cell r="CC248">
            <v>58</v>
          </cell>
          <cell r="CD248">
            <v>20.003807999999999</v>
          </cell>
          <cell r="CE248">
            <v>24</v>
          </cell>
          <cell r="CF248">
            <v>0.3</v>
          </cell>
          <cell r="CG248">
            <v>245</v>
          </cell>
          <cell r="CH248">
            <v>21</v>
          </cell>
          <cell r="CI248">
            <v>224</v>
          </cell>
          <cell r="CJ248">
            <v>0</v>
          </cell>
          <cell r="CK248">
            <v>224</v>
          </cell>
          <cell r="CM248">
            <v>203.99619200000001</v>
          </cell>
          <cell r="CN248">
            <v>-24</v>
          </cell>
          <cell r="CO248">
            <v>223.7</v>
          </cell>
          <cell r="CP248">
            <v>-21</v>
          </cell>
          <cell r="CQ248">
            <v>8.1999999999999993</v>
          </cell>
          <cell r="CR248">
            <v>12.8</v>
          </cell>
          <cell r="CS248">
            <v>639.87816719696571</v>
          </cell>
          <cell r="CT248">
            <v>1049.8001180575218</v>
          </cell>
          <cell r="CU248">
            <v>0.44217687074829931</v>
          </cell>
          <cell r="CW248">
            <v>55</v>
          </cell>
        </row>
        <row r="249">
          <cell r="A249" t="str">
            <v>1123-2</v>
          </cell>
          <cell r="B249" t="str">
            <v/>
          </cell>
          <cell r="C249" t="str">
            <v>Куст скважины - 1123</v>
          </cell>
          <cell r="D249">
            <v>41044</v>
          </cell>
          <cell r="E249" t="str">
            <v>Гор.</v>
          </cell>
          <cell r="F249" t="str">
            <v>P1ar_Block I</v>
          </cell>
          <cell r="G249" t="str">
            <v>Действующий</v>
          </cell>
          <cell r="H249">
            <v>-4</v>
          </cell>
          <cell r="I249" t="str">
            <v xml:space="preserve"> </v>
          </cell>
          <cell r="J249" t="str">
            <v xml:space="preserve"> </v>
          </cell>
          <cell r="L249">
            <v>205.9826750215</v>
          </cell>
          <cell r="M249">
            <v>213.8</v>
          </cell>
          <cell r="N249">
            <v>0.98</v>
          </cell>
          <cell r="O249">
            <v>1.66</v>
          </cell>
          <cell r="P249">
            <v>0.98403097023953534</v>
          </cell>
          <cell r="Q249">
            <v>1.4490000000000001</v>
          </cell>
          <cell r="R249">
            <v>0.83599999999999997</v>
          </cell>
          <cell r="S249">
            <v>0.72</v>
          </cell>
          <cell r="T249">
            <v>37</v>
          </cell>
          <cell r="U249">
            <v>1.17</v>
          </cell>
          <cell r="V249">
            <v>139.69999999999999</v>
          </cell>
          <cell r="W249">
            <v>7.72</v>
          </cell>
          <cell r="X249">
            <v>1910</v>
          </cell>
          <cell r="Y249">
            <v>2500</v>
          </cell>
          <cell r="Z249">
            <v>2500</v>
          </cell>
          <cell r="AC249" t="str">
            <v>откр ствол</v>
          </cell>
          <cell r="AD249" t="str">
            <v xml:space="preserve">1910-2500 </v>
          </cell>
          <cell r="AF249">
            <v>1910</v>
          </cell>
          <cell r="AG249">
            <v>49.2</v>
          </cell>
          <cell r="AK249" t="str">
            <v>УЭЦН</v>
          </cell>
          <cell r="AL249">
            <v>250</v>
          </cell>
          <cell r="AM249" t="str">
            <v>ГП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1587</v>
          </cell>
          <cell r="BA249" t="str">
            <v>D1050N 242ст.</v>
          </cell>
          <cell r="BB249">
            <v>1336</v>
          </cell>
          <cell r="BC249">
            <v>52</v>
          </cell>
          <cell r="BD249" t="str">
            <v>44-116</v>
          </cell>
          <cell r="BE249">
            <v>1560</v>
          </cell>
          <cell r="BK249">
            <v>1557.9</v>
          </cell>
          <cell r="BL249">
            <v>2.1</v>
          </cell>
          <cell r="BM249">
            <v>73</v>
          </cell>
          <cell r="BN249">
            <v>5.5</v>
          </cell>
          <cell r="BO249">
            <v>65</v>
          </cell>
          <cell r="BP249" t="str">
            <v>Угловик</v>
          </cell>
          <cell r="BQ249" t="str">
            <v>Периодический</v>
          </cell>
          <cell r="BR249">
            <v>0.5</v>
          </cell>
          <cell r="BS249">
            <v>1.5</v>
          </cell>
          <cell r="BT249">
            <v>29</v>
          </cell>
          <cell r="BU249">
            <v>29</v>
          </cell>
          <cell r="BV249">
            <v>28</v>
          </cell>
          <cell r="BW249">
            <v>43497</v>
          </cell>
          <cell r="BX249">
            <v>141</v>
          </cell>
          <cell r="CA249">
            <v>823.41597502754325</v>
          </cell>
          <cell r="CB249">
            <v>85</v>
          </cell>
          <cell r="CC249">
            <v>106.52814800499999</v>
          </cell>
          <cell r="CD249">
            <v>14.069879999999998</v>
          </cell>
          <cell r="CE249">
            <v>17</v>
          </cell>
          <cell r="CF249">
            <v>1</v>
          </cell>
          <cell r="CG249">
            <v>246</v>
          </cell>
          <cell r="CH249">
            <v>4</v>
          </cell>
          <cell r="CI249">
            <v>225</v>
          </cell>
          <cell r="CJ249">
            <v>0</v>
          </cell>
          <cell r="CK249">
            <v>225</v>
          </cell>
          <cell r="CM249">
            <v>210.93011999999999</v>
          </cell>
          <cell r="CN249">
            <v>-17</v>
          </cell>
          <cell r="CO249">
            <v>224</v>
          </cell>
          <cell r="CP249">
            <v>-4</v>
          </cell>
          <cell r="CR249">
            <v>4</v>
          </cell>
          <cell r="CS249">
            <v>284.29524629918666</v>
          </cell>
          <cell r="CT249">
            <v>284.29524629918666</v>
          </cell>
          <cell r="CU249">
            <v>0.55327378084638168</v>
          </cell>
          <cell r="CV249" t="str">
            <v>Для снижения Рзаб необходима оптимизация (смена УЭЦН на больший типоразмер)</v>
          </cell>
          <cell r="CW249">
            <v>90</v>
          </cell>
        </row>
        <row r="250">
          <cell r="A250" t="str">
            <v>1123-1</v>
          </cell>
          <cell r="B250" t="str">
            <v/>
          </cell>
          <cell r="C250" t="str">
            <v>Куст скважины - 1123</v>
          </cell>
          <cell r="D250">
            <v>40957</v>
          </cell>
          <cell r="E250" t="str">
            <v>Гор.</v>
          </cell>
          <cell r="F250" t="str">
            <v>P1ar_Block I</v>
          </cell>
          <cell r="G250" t="str">
            <v>Действующий</v>
          </cell>
          <cell r="H250">
            <v>-4</v>
          </cell>
          <cell r="I250" t="str">
            <v xml:space="preserve"> </v>
          </cell>
          <cell r="J250" t="str">
            <v xml:space="preserve"> </v>
          </cell>
          <cell r="L250">
            <v>205.9826750215</v>
          </cell>
          <cell r="M250">
            <v>213.8</v>
          </cell>
          <cell r="N250">
            <v>0.98</v>
          </cell>
          <cell r="O250">
            <v>1.66</v>
          </cell>
          <cell r="P250">
            <v>0.98140707761730661</v>
          </cell>
          <cell r="Q250">
            <v>1.4490000000000001</v>
          </cell>
          <cell r="R250">
            <v>0.83599999999999997</v>
          </cell>
          <cell r="S250">
            <v>0.72</v>
          </cell>
          <cell r="T250">
            <v>37</v>
          </cell>
          <cell r="U250">
            <v>1.17</v>
          </cell>
          <cell r="V250">
            <v>139.69999999999999</v>
          </cell>
          <cell r="W250">
            <v>7.72</v>
          </cell>
          <cell r="X250">
            <v>1840</v>
          </cell>
          <cell r="Y250">
            <v>2450</v>
          </cell>
          <cell r="Z250">
            <v>2450</v>
          </cell>
          <cell r="AC250" t="str">
            <v>откр ствол</v>
          </cell>
          <cell r="AD250" t="str">
            <v xml:space="preserve">1840-2450 </v>
          </cell>
          <cell r="AF250">
            <v>1840</v>
          </cell>
          <cell r="AG250">
            <v>20.3</v>
          </cell>
          <cell r="AK250" t="str">
            <v>Газлифт</v>
          </cell>
          <cell r="AL250">
            <v>450</v>
          </cell>
          <cell r="AM250" t="str">
            <v>ГК80/1</v>
          </cell>
          <cell r="AN250">
            <v>820</v>
          </cell>
          <cell r="AO250" t="str">
            <v>ГК82/1,5</v>
          </cell>
          <cell r="AP250">
            <v>1110</v>
          </cell>
          <cell r="AQ250" t="str">
            <v>ГК77/2</v>
          </cell>
          <cell r="AR250">
            <v>1340</v>
          </cell>
          <cell r="AS250" t="str">
            <v>ГК75/2</v>
          </cell>
          <cell r="AT250">
            <v>1540</v>
          </cell>
          <cell r="AU250" t="str">
            <v>ГК70/3</v>
          </cell>
          <cell r="AV250">
            <v>1700</v>
          </cell>
          <cell r="AW250">
            <v>0</v>
          </cell>
          <cell r="AX250">
            <v>1735</v>
          </cell>
          <cell r="BE250">
            <v>1940</v>
          </cell>
          <cell r="BF250" t="str">
            <v>Есть</v>
          </cell>
          <cell r="BH250">
            <v>76</v>
          </cell>
          <cell r="BI250">
            <v>42</v>
          </cell>
          <cell r="BJ250">
            <v>6</v>
          </cell>
          <cell r="BM250">
            <v>73</v>
          </cell>
          <cell r="BN250">
            <v>5.5</v>
          </cell>
          <cell r="BO250">
            <v>18</v>
          </cell>
          <cell r="BP250" t="str">
            <v>Угловик</v>
          </cell>
          <cell r="BQ250" t="str">
            <v>Постоянный</v>
          </cell>
          <cell r="BR250">
            <v>24</v>
          </cell>
          <cell r="BS250">
            <v>0</v>
          </cell>
          <cell r="BT250">
            <v>30</v>
          </cell>
          <cell r="BU250">
            <v>47</v>
          </cell>
          <cell r="BV250">
            <v>29</v>
          </cell>
          <cell r="BW250">
            <v>43497</v>
          </cell>
          <cell r="BX250">
            <v>128</v>
          </cell>
          <cell r="BY250">
            <v>84</v>
          </cell>
          <cell r="BZ250">
            <v>6</v>
          </cell>
          <cell r="CC250">
            <v>61</v>
          </cell>
          <cell r="CD250">
            <v>14.162258</v>
          </cell>
          <cell r="CE250">
            <v>17</v>
          </cell>
          <cell r="CF250">
            <v>0.35</v>
          </cell>
          <cell r="CG250">
            <v>247</v>
          </cell>
          <cell r="CH250">
            <v>22</v>
          </cell>
          <cell r="CI250">
            <v>226</v>
          </cell>
          <cell r="CJ250">
            <v>0</v>
          </cell>
          <cell r="CK250">
            <v>226</v>
          </cell>
          <cell r="CM250">
            <v>211.83774199999999</v>
          </cell>
          <cell r="CN250">
            <v>-17</v>
          </cell>
          <cell r="CO250">
            <v>225.65</v>
          </cell>
          <cell r="CP250">
            <v>-22</v>
          </cell>
          <cell r="CQ250">
            <v>6</v>
          </cell>
          <cell r="CR250">
            <v>16</v>
          </cell>
          <cell r="CS250">
            <v>1129.7633470594874</v>
          </cell>
          <cell r="CT250">
            <v>1553.424602206795</v>
          </cell>
          <cell r="CU250">
            <v>0.33065442020665908</v>
          </cell>
          <cell r="CW250">
            <v>60</v>
          </cell>
        </row>
        <row r="251">
          <cell r="A251">
            <v>1124</v>
          </cell>
          <cell r="B251">
            <v>6</v>
          </cell>
          <cell r="C251" t="str">
            <v>К - 55</v>
          </cell>
          <cell r="D251">
            <v>41837</v>
          </cell>
          <cell r="E251" t="str">
            <v>Гор.</v>
          </cell>
          <cell r="F251" t="str">
            <v>P1ar_Block II</v>
          </cell>
          <cell r="G251" t="str">
            <v>Действующий</v>
          </cell>
          <cell r="H251">
            <v>-4</v>
          </cell>
          <cell r="I251">
            <v>41818</v>
          </cell>
          <cell r="J251" t="str">
            <v>Slb</v>
          </cell>
          <cell r="K251" t="str">
            <v>200м3 15% HCL 
 50м3 WF130</v>
          </cell>
          <cell r="L251">
            <v>205.9826750215</v>
          </cell>
          <cell r="M251">
            <v>213.8</v>
          </cell>
          <cell r="N251">
            <v>0.98</v>
          </cell>
          <cell r="O251">
            <v>1.66</v>
          </cell>
          <cell r="P251">
            <v>0.98</v>
          </cell>
          <cell r="Q251">
            <v>1.4490000000000001</v>
          </cell>
          <cell r="R251">
            <v>0.83599999999999997</v>
          </cell>
          <cell r="S251">
            <v>0.72</v>
          </cell>
          <cell r="T251">
            <v>37</v>
          </cell>
          <cell r="U251">
            <v>1.17</v>
          </cell>
          <cell r="V251" t="str">
            <v>177,8; 
114,3</v>
          </cell>
          <cell r="W251">
            <v>9.19</v>
          </cell>
          <cell r="X251" t="str">
            <v>2114 
2032-2826</v>
          </cell>
          <cell r="Y251">
            <v>2830</v>
          </cell>
          <cell r="Z251">
            <v>2830</v>
          </cell>
          <cell r="AC251" t="str">
            <v>Закрытый</v>
          </cell>
          <cell r="AD251" t="str">
            <v>2303-2304; 2431-2432; 2558-2559; 2675-2676; 2800-2801</v>
          </cell>
          <cell r="AE251">
            <v>47</v>
          </cell>
          <cell r="AF251">
            <v>2303</v>
          </cell>
          <cell r="AG251">
            <v>388.15</v>
          </cell>
          <cell r="AK251" t="str">
            <v>Газлифт</v>
          </cell>
          <cell r="AL251">
            <v>600</v>
          </cell>
          <cell r="AM251" t="str">
            <v>ГК77/3</v>
          </cell>
          <cell r="AN251">
            <v>1200</v>
          </cell>
          <cell r="AO251" t="str">
            <v>ГК78/3</v>
          </cell>
          <cell r="AP251">
            <v>1840</v>
          </cell>
          <cell r="AQ251" t="str">
            <v>ЦКсОК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1850</v>
          </cell>
          <cell r="BE251">
            <v>2037</v>
          </cell>
          <cell r="BF251" t="str">
            <v>Есть</v>
          </cell>
          <cell r="BH251">
            <v>82</v>
          </cell>
          <cell r="BI251">
            <v>54</v>
          </cell>
          <cell r="BJ251">
            <v>10</v>
          </cell>
          <cell r="BM251">
            <v>73</v>
          </cell>
          <cell r="BN251">
            <v>5.5</v>
          </cell>
          <cell r="BO251">
            <v>18</v>
          </cell>
          <cell r="BP251" t="str">
            <v>Угловик</v>
          </cell>
          <cell r="BQ251" t="str">
            <v>Постоянный</v>
          </cell>
          <cell r="BR251">
            <v>24</v>
          </cell>
          <cell r="BS251">
            <v>0</v>
          </cell>
          <cell r="BT251">
            <v>35</v>
          </cell>
          <cell r="BU251">
            <v>56.5</v>
          </cell>
          <cell r="BV251">
            <v>33</v>
          </cell>
          <cell r="BW251">
            <v>43497</v>
          </cell>
          <cell r="BX251">
            <v>124</v>
          </cell>
          <cell r="BY251">
            <v>82</v>
          </cell>
          <cell r="BZ251">
            <v>6</v>
          </cell>
          <cell r="CC251">
            <v>69</v>
          </cell>
          <cell r="CD251">
            <v>15.048</v>
          </cell>
          <cell r="CE251">
            <v>18</v>
          </cell>
          <cell r="CF251">
            <v>0</v>
          </cell>
          <cell r="CG251">
            <v>22</v>
          </cell>
          <cell r="CH251">
            <v>24</v>
          </cell>
          <cell r="CI251">
            <v>227</v>
          </cell>
          <cell r="CJ251">
            <v>0</v>
          </cell>
          <cell r="CK251">
            <v>227</v>
          </cell>
          <cell r="CM251">
            <v>211.952</v>
          </cell>
          <cell r="CN251">
            <v>-18</v>
          </cell>
          <cell r="CO251">
            <v>227</v>
          </cell>
          <cell r="CP251">
            <v>-24</v>
          </cell>
          <cell r="CQ251">
            <v>9</v>
          </cell>
          <cell r="CR251">
            <v>15</v>
          </cell>
          <cell r="CS251">
            <v>996.81020733652315</v>
          </cell>
          <cell r="CT251">
            <v>1594.8963317384371</v>
          </cell>
          <cell r="CU251">
            <v>0.40762987012987012</v>
          </cell>
          <cell r="CW251">
            <v>60</v>
          </cell>
        </row>
        <row r="252">
          <cell r="A252" t="str">
            <v>1124-2</v>
          </cell>
          <cell r="B252" t="str">
            <v/>
          </cell>
          <cell r="C252" t="str">
            <v>К - 11</v>
          </cell>
          <cell r="D252">
            <v>42088</v>
          </cell>
          <cell r="E252" t="str">
            <v>Гор.</v>
          </cell>
          <cell r="F252" t="str">
            <v>P1ar_Block I</v>
          </cell>
          <cell r="G252" t="str">
            <v>Действующий.</v>
          </cell>
          <cell r="H252">
            <v>-4</v>
          </cell>
          <cell r="L252">
            <v>205.9826750215</v>
          </cell>
          <cell r="M252">
            <v>213.8</v>
          </cell>
          <cell r="N252">
            <v>0.98</v>
          </cell>
          <cell r="O252">
            <v>1.66</v>
          </cell>
          <cell r="P252">
            <v>0.98</v>
          </cell>
          <cell r="Q252">
            <v>1.4490000000000001</v>
          </cell>
          <cell r="R252">
            <v>0.83599999999999997</v>
          </cell>
          <cell r="S252">
            <v>0.72</v>
          </cell>
          <cell r="T252">
            <v>37</v>
          </cell>
          <cell r="U252">
            <v>1.17</v>
          </cell>
          <cell r="V252">
            <v>177.8</v>
          </cell>
          <cell r="W252">
            <v>9.19</v>
          </cell>
          <cell r="X252">
            <v>2104</v>
          </cell>
          <cell r="Y252">
            <v>2970</v>
          </cell>
          <cell r="Z252">
            <v>2970</v>
          </cell>
          <cell r="AC252" t="str">
            <v>откр ствол</v>
          </cell>
          <cell r="AD252" t="str">
            <v>2104-2970</v>
          </cell>
          <cell r="AF252">
            <v>2104</v>
          </cell>
          <cell r="AG252">
            <v>211.5</v>
          </cell>
          <cell r="AK252" t="str">
            <v>Газлифт</v>
          </cell>
          <cell r="AL252">
            <v>530</v>
          </cell>
          <cell r="AM252" t="str">
            <v>ГП</v>
          </cell>
          <cell r="AN252">
            <v>820</v>
          </cell>
          <cell r="AO252" t="str">
            <v>ГП</v>
          </cell>
          <cell r="AP252">
            <v>1080</v>
          </cell>
          <cell r="AQ252" t="str">
            <v>ГП</v>
          </cell>
          <cell r="AR252">
            <v>1310</v>
          </cell>
          <cell r="AS252" t="str">
            <v>ГП</v>
          </cell>
          <cell r="AT252">
            <v>1520</v>
          </cell>
          <cell r="AU252" t="str">
            <v>ГП</v>
          </cell>
          <cell r="AV252">
            <v>0</v>
          </cell>
          <cell r="AW252">
            <v>0</v>
          </cell>
          <cell r="AX252">
            <v>1700</v>
          </cell>
          <cell r="BE252">
            <v>2120</v>
          </cell>
          <cell r="BF252" t="str">
            <v>Есть</v>
          </cell>
          <cell r="BH252">
            <v>80</v>
          </cell>
          <cell r="BI252">
            <v>50</v>
          </cell>
          <cell r="BJ252">
            <v>8.1999999999999993</v>
          </cell>
          <cell r="BM252">
            <v>73</v>
          </cell>
          <cell r="BN252">
            <v>5.5</v>
          </cell>
          <cell r="BO252">
            <v>18</v>
          </cell>
          <cell r="BP252" t="str">
            <v>Угловик</v>
          </cell>
          <cell r="BQ252" t="str">
            <v>Постоянный</v>
          </cell>
          <cell r="BR252">
            <v>24</v>
          </cell>
          <cell r="BS252">
            <v>0</v>
          </cell>
          <cell r="BT252">
            <v>32</v>
          </cell>
          <cell r="BU252">
            <v>53</v>
          </cell>
          <cell r="BV252">
            <v>30</v>
          </cell>
          <cell r="BW252">
            <v>43497</v>
          </cell>
          <cell r="BX252">
            <v>89.5</v>
          </cell>
          <cell r="BY252">
            <v>85</v>
          </cell>
          <cell r="BZ252">
            <v>6</v>
          </cell>
          <cell r="CC252">
            <v>65</v>
          </cell>
          <cell r="CD252">
            <v>6.6879999999999997</v>
          </cell>
          <cell r="CE252">
            <v>8</v>
          </cell>
          <cell r="CF252">
            <v>0</v>
          </cell>
          <cell r="CG252">
            <v>249</v>
          </cell>
          <cell r="CH252">
            <v>16</v>
          </cell>
          <cell r="CI252">
            <v>228</v>
          </cell>
          <cell r="CJ252">
            <v>0</v>
          </cell>
          <cell r="CK252">
            <v>228</v>
          </cell>
          <cell r="CM252">
            <v>221.31200000000001</v>
          </cell>
          <cell r="CN252">
            <v>-8</v>
          </cell>
          <cell r="CO252">
            <v>228</v>
          </cell>
          <cell r="CP252">
            <v>-16</v>
          </cell>
          <cell r="CQ252">
            <v>5</v>
          </cell>
          <cell r="CR252">
            <v>11</v>
          </cell>
          <cell r="CS252">
            <v>1644.7368421052631</v>
          </cell>
          <cell r="CT252">
            <v>2392.3444976076557</v>
          </cell>
          <cell r="CU252">
            <v>0.37176029422369655</v>
          </cell>
          <cell r="CW252">
            <v>60</v>
          </cell>
        </row>
        <row r="253">
          <cell r="A253" t="str">
            <v>1124-1</v>
          </cell>
          <cell r="B253" t="str">
            <v/>
          </cell>
          <cell r="C253" t="str">
            <v>К - 11</v>
          </cell>
          <cell r="D253">
            <v>41908</v>
          </cell>
          <cell r="E253" t="str">
            <v>Гор.</v>
          </cell>
          <cell r="F253" t="str">
            <v>P1ar_Block I</v>
          </cell>
          <cell r="G253" t="str">
            <v>Действующий</v>
          </cell>
          <cell r="H253">
            <v>-4</v>
          </cell>
          <cell r="L253">
            <v>205.9826750215</v>
          </cell>
          <cell r="M253">
            <v>213.8</v>
          </cell>
          <cell r="N253">
            <v>0.98</v>
          </cell>
          <cell r="O253">
            <v>1.66</v>
          </cell>
          <cell r="P253">
            <v>0.98</v>
          </cell>
          <cell r="Q253">
            <v>1.4490000000000001</v>
          </cell>
          <cell r="R253">
            <v>0.83599999999999997</v>
          </cell>
          <cell r="S253">
            <v>0.72</v>
          </cell>
          <cell r="T253">
            <v>37</v>
          </cell>
          <cell r="U253">
            <v>1.17</v>
          </cell>
          <cell r="V253">
            <v>177.8</v>
          </cell>
          <cell r="W253">
            <v>9.19</v>
          </cell>
          <cell r="X253">
            <v>2105</v>
          </cell>
          <cell r="Y253">
            <v>2841</v>
          </cell>
          <cell r="Z253">
            <v>2841</v>
          </cell>
          <cell r="AC253" t="str">
            <v>откр ствол</v>
          </cell>
          <cell r="AD253" t="str">
            <v>2105-2841</v>
          </cell>
          <cell r="AE253">
            <v>39</v>
          </cell>
          <cell r="AF253">
            <v>2105</v>
          </cell>
          <cell r="AG253">
            <v>288.95</v>
          </cell>
          <cell r="AK253" t="str">
            <v>Газлифт</v>
          </cell>
          <cell r="AL253">
            <v>480</v>
          </cell>
          <cell r="AM253" t="str">
            <v>ГК79/3</v>
          </cell>
          <cell r="AN253">
            <v>930</v>
          </cell>
          <cell r="AO253" t="str">
            <v>ГК80/3</v>
          </cell>
          <cell r="AP253">
            <v>1280</v>
          </cell>
          <cell r="AQ253" t="str">
            <v>ГК78/3</v>
          </cell>
          <cell r="AR253">
            <v>1540</v>
          </cell>
          <cell r="AS253" t="str">
            <v>ГК77/3</v>
          </cell>
          <cell r="AT253">
            <v>1660</v>
          </cell>
          <cell r="AU253" t="str">
            <v>ЦКсОК</v>
          </cell>
          <cell r="AV253">
            <v>0</v>
          </cell>
          <cell r="AW253">
            <v>0</v>
          </cell>
          <cell r="AX253">
            <v>1670</v>
          </cell>
          <cell r="BE253">
            <v>2130</v>
          </cell>
          <cell r="BF253" t="str">
            <v>Есть</v>
          </cell>
          <cell r="BH253">
            <v>80</v>
          </cell>
          <cell r="BI253">
            <v>40</v>
          </cell>
          <cell r="BJ253">
            <v>9.6</v>
          </cell>
          <cell r="BM253">
            <v>73</v>
          </cell>
          <cell r="BN253">
            <v>5.5</v>
          </cell>
          <cell r="BO253">
            <v>18</v>
          </cell>
          <cell r="BP253" t="str">
            <v>Угловик</v>
          </cell>
          <cell r="BQ253" t="str">
            <v>Постоянный</v>
          </cell>
          <cell r="BR253">
            <v>24</v>
          </cell>
          <cell r="BS253">
            <v>0</v>
          </cell>
          <cell r="BT253">
            <v>28</v>
          </cell>
          <cell r="BU253">
            <v>41</v>
          </cell>
          <cell r="BV253">
            <v>27</v>
          </cell>
          <cell r="BW253">
            <v>43497</v>
          </cell>
          <cell r="BX253">
            <v>140</v>
          </cell>
          <cell r="BY253">
            <v>85</v>
          </cell>
          <cell r="BZ253">
            <v>6</v>
          </cell>
          <cell r="CC253">
            <v>55</v>
          </cell>
          <cell r="CD253">
            <v>6.1780399999999993</v>
          </cell>
          <cell r="CE253">
            <v>7.39</v>
          </cell>
          <cell r="CF253">
            <v>0</v>
          </cell>
          <cell r="CG253">
            <v>250</v>
          </cell>
          <cell r="CH253">
            <v>16.399999999999999</v>
          </cell>
          <cell r="CI253">
            <v>229</v>
          </cell>
          <cell r="CJ253">
            <v>0</v>
          </cell>
          <cell r="CK253">
            <v>229</v>
          </cell>
          <cell r="CM253">
            <v>222.82195999999999</v>
          </cell>
          <cell r="CN253">
            <v>-7.39</v>
          </cell>
          <cell r="CO253">
            <v>229</v>
          </cell>
          <cell r="CP253">
            <v>-16.399999999999999</v>
          </cell>
          <cell r="CQ253">
            <v>9.6</v>
          </cell>
          <cell r="CR253">
            <v>6.7999999999999989</v>
          </cell>
          <cell r="CS253">
            <v>1100.6727052592732</v>
          </cell>
          <cell r="CT253">
            <v>2654.5635832723651</v>
          </cell>
          <cell r="CU253">
            <v>0.11907161125319693</v>
          </cell>
          <cell r="CW253">
            <v>55</v>
          </cell>
        </row>
        <row r="254">
          <cell r="A254">
            <v>1129</v>
          </cell>
          <cell r="B254">
            <v>6</v>
          </cell>
          <cell r="C254" t="str">
            <v>К - 15</v>
          </cell>
          <cell r="D254">
            <v>41713</v>
          </cell>
          <cell r="E254" t="str">
            <v>Гор.</v>
          </cell>
          <cell r="F254" t="str">
            <v>P1ar_Block I</v>
          </cell>
          <cell r="G254" t="str">
            <v>Действующий</v>
          </cell>
          <cell r="H254">
            <v>-4</v>
          </cell>
          <cell r="I254" t="str">
            <v xml:space="preserve"> </v>
          </cell>
          <cell r="J254" t="str">
            <v xml:space="preserve"> </v>
          </cell>
          <cell r="L254">
            <v>205.9826750215</v>
          </cell>
          <cell r="M254">
            <v>213.8</v>
          </cell>
          <cell r="N254">
            <v>0.98</v>
          </cell>
          <cell r="O254">
            <v>1.66</v>
          </cell>
          <cell r="P254">
            <v>0.98</v>
          </cell>
          <cell r="Q254">
            <v>1.4490000000000001</v>
          </cell>
          <cell r="R254">
            <v>0.83599999999999997</v>
          </cell>
          <cell r="S254">
            <v>0.72</v>
          </cell>
          <cell r="T254">
            <v>37</v>
          </cell>
          <cell r="U254">
            <v>1.17</v>
          </cell>
          <cell r="V254">
            <v>177.8</v>
          </cell>
          <cell r="W254">
            <v>9.19</v>
          </cell>
          <cell r="X254">
            <v>1957</v>
          </cell>
          <cell r="Y254">
            <v>2741</v>
          </cell>
          <cell r="Z254">
            <v>2247</v>
          </cell>
          <cell r="AC254" t="str">
            <v>откр ствол</v>
          </cell>
          <cell r="AD254" t="str">
            <v xml:space="preserve">1957-2247 </v>
          </cell>
          <cell r="AE254">
            <v>12</v>
          </cell>
          <cell r="AF254">
            <v>1957</v>
          </cell>
          <cell r="AG254">
            <v>157.05000000000001</v>
          </cell>
          <cell r="AK254" t="str">
            <v>Газлифт</v>
          </cell>
          <cell r="AL254">
            <v>500</v>
          </cell>
          <cell r="AM254" t="str">
            <v>ГП</v>
          </cell>
          <cell r="AN254">
            <v>885</v>
          </cell>
          <cell r="AO254" t="str">
            <v>ГК83/1,5</v>
          </cell>
          <cell r="AP254">
            <v>1200</v>
          </cell>
          <cell r="AQ254" t="str">
            <v>ГК82/2</v>
          </cell>
          <cell r="AR254">
            <v>1460</v>
          </cell>
          <cell r="AS254" t="str">
            <v>ГК79/2</v>
          </cell>
          <cell r="AT254">
            <v>1700</v>
          </cell>
          <cell r="AU254" t="str">
            <v>ЦКсОК</v>
          </cell>
          <cell r="AV254">
            <v>0</v>
          </cell>
          <cell r="AW254">
            <v>0</v>
          </cell>
          <cell r="AX254">
            <v>1780</v>
          </cell>
          <cell r="BE254">
            <v>2250</v>
          </cell>
          <cell r="BF254" t="str">
            <v>Есть</v>
          </cell>
          <cell r="BH254">
            <v>83</v>
          </cell>
          <cell r="BI254">
            <v>42</v>
          </cell>
          <cell r="BJ254">
            <v>10.032</v>
          </cell>
          <cell r="BM254">
            <v>73</v>
          </cell>
          <cell r="BN254">
            <v>5.5</v>
          </cell>
          <cell r="BO254">
            <v>18</v>
          </cell>
          <cell r="BP254" t="str">
            <v>Угловик</v>
          </cell>
          <cell r="BQ254" t="str">
            <v>Постоянный</v>
          </cell>
          <cell r="BR254">
            <v>24</v>
          </cell>
          <cell r="BS254">
            <v>0</v>
          </cell>
          <cell r="BT254">
            <v>27</v>
          </cell>
          <cell r="BU254">
            <v>44</v>
          </cell>
          <cell r="BV254">
            <v>26</v>
          </cell>
          <cell r="BW254">
            <v>43497</v>
          </cell>
          <cell r="BX254">
            <v>171</v>
          </cell>
          <cell r="BY254">
            <v>84</v>
          </cell>
          <cell r="BZ254">
            <v>6</v>
          </cell>
          <cell r="CC254">
            <v>55</v>
          </cell>
          <cell r="CD254">
            <v>6.6879999999999997</v>
          </cell>
          <cell r="CE254">
            <v>8</v>
          </cell>
          <cell r="CF254">
            <v>0</v>
          </cell>
          <cell r="CG254">
            <v>251</v>
          </cell>
          <cell r="CH254">
            <v>15</v>
          </cell>
          <cell r="CI254">
            <v>230</v>
          </cell>
          <cell r="CJ254">
            <v>494</v>
          </cell>
          <cell r="CK254">
            <v>230</v>
          </cell>
          <cell r="CM254">
            <v>223.31200000000001</v>
          </cell>
          <cell r="CN254">
            <v>486</v>
          </cell>
          <cell r="CO254">
            <v>230</v>
          </cell>
          <cell r="CP254">
            <v>-15</v>
          </cell>
          <cell r="CQ254">
            <v>8</v>
          </cell>
          <cell r="CR254">
            <v>7</v>
          </cell>
          <cell r="CS254">
            <v>1046.6507177033493</v>
          </cell>
          <cell r="CT254">
            <v>2242.8229665071772</v>
          </cell>
          <cell r="CU254">
            <v>9.8732959101844431E-2</v>
          </cell>
          <cell r="CW254">
            <v>55</v>
          </cell>
        </row>
        <row r="255">
          <cell r="A255" t="str">
            <v>1129-2</v>
          </cell>
          <cell r="B255" t="str">
            <v/>
          </cell>
          <cell r="C255" t="str">
            <v>К - 15</v>
          </cell>
          <cell r="D255">
            <v>41891</v>
          </cell>
          <cell r="E255" t="str">
            <v>Гор.</v>
          </cell>
          <cell r="F255" t="str">
            <v>P1ar_Block I</v>
          </cell>
          <cell r="G255" t="str">
            <v>Действующий</v>
          </cell>
          <cell r="H255">
            <v>-4</v>
          </cell>
          <cell r="L255">
            <v>205.9826750215</v>
          </cell>
          <cell r="M255">
            <v>213.8</v>
          </cell>
          <cell r="N255">
            <v>0.98</v>
          </cell>
          <cell r="O255">
            <v>1.66</v>
          </cell>
          <cell r="P255">
            <v>0.98</v>
          </cell>
          <cell r="Q255">
            <v>1.4490000000000001</v>
          </cell>
          <cell r="R255">
            <v>0.83599999999999997</v>
          </cell>
          <cell r="S255">
            <v>0.72</v>
          </cell>
          <cell r="T255">
            <v>37</v>
          </cell>
          <cell r="U255">
            <v>1.17</v>
          </cell>
          <cell r="V255">
            <v>177.8</v>
          </cell>
          <cell r="W255">
            <v>9.19</v>
          </cell>
          <cell r="X255">
            <v>2014</v>
          </cell>
          <cell r="Y255">
            <v>2850</v>
          </cell>
          <cell r="Z255">
            <v>2850</v>
          </cell>
          <cell r="AC255" t="str">
            <v>откр ствол</v>
          </cell>
          <cell r="AD255" t="str">
            <v>2014-2850</v>
          </cell>
          <cell r="AE255">
            <v>22</v>
          </cell>
          <cell r="AF255">
            <v>2014</v>
          </cell>
          <cell r="AG255">
            <v>203.01</v>
          </cell>
          <cell r="AK255" t="str">
            <v>Газлифт</v>
          </cell>
          <cell r="AL255">
            <v>600</v>
          </cell>
          <cell r="AM255" t="str">
            <v>ГП</v>
          </cell>
          <cell r="AN255">
            <v>1200</v>
          </cell>
          <cell r="AO255" t="str">
            <v>ГК85/1,5</v>
          </cell>
          <cell r="AP255">
            <v>1500</v>
          </cell>
          <cell r="AQ255" t="str">
            <v>ГК76/4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1750</v>
          </cell>
          <cell r="BE255">
            <v>2040</v>
          </cell>
          <cell r="BF255" t="str">
            <v>Есть</v>
          </cell>
          <cell r="BH255">
            <v>83</v>
          </cell>
          <cell r="BI255">
            <v>54</v>
          </cell>
          <cell r="BJ255">
            <v>8.9280000000000008</v>
          </cell>
          <cell r="BM255">
            <v>73</v>
          </cell>
          <cell r="BN255">
            <v>5.5</v>
          </cell>
          <cell r="BO255">
            <v>18</v>
          </cell>
          <cell r="BP255" t="str">
            <v>Угловик</v>
          </cell>
          <cell r="BQ255" t="str">
            <v>Постоянный</v>
          </cell>
          <cell r="BR255">
            <v>24</v>
          </cell>
          <cell r="BS255">
            <v>0</v>
          </cell>
          <cell r="BT255">
            <v>27</v>
          </cell>
          <cell r="BU255">
            <v>48</v>
          </cell>
          <cell r="BV255">
            <v>26</v>
          </cell>
          <cell r="BW255">
            <v>43497</v>
          </cell>
          <cell r="BX255">
            <v>128</v>
          </cell>
          <cell r="BY255">
            <v>86</v>
          </cell>
          <cell r="BZ255">
            <v>6</v>
          </cell>
          <cell r="CC255">
            <v>56</v>
          </cell>
          <cell r="CD255">
            <v>8.36</v>
          </cell>
          <cell r="CE255">
            <v>10</v>
          </cell>
          <cell r="CF255">
            <v>0</v>
          </cell>
          <cell r="CG255">
            <v>252</v>
          </cell>
          <cell r="CH255">
            <v>15</v>
          </cell>
          <cell r="CI255">
            <v>231</v>
          </cell>
          <cell r="CJ255">
            <v>0</v>
          </cell>
          <cell r="CK255">
            <v>231</v>
          </cell>
          <cell r="CM255">
            <v>222.64</v>
          </cell>
          <cell r="CN255">
            <v>-10</v>
          </cell>
          <cell r="CO255">
            <v>231</v>
          </cell>
          <cell r="CP255">
            <v>-15</v>
          </cell>
          <cell r="CQ255">
            <v>4.4000000000000004</v>
          </cell>
          <cell r="CR255">
            <v>10.6</v>
          </cell>
          <cell r="CS255">
            <v>1267.9425837320575</v>
          </cell>
          <cell r="CT255">
            <v>1794.2583732057417</v>
          </cell>
          <cell r="CU255">
            <v>0.1851851851851852</v>
          </cell>
          <cell r="CW255">
            <v>55</v>
          </cell>
        </row>
        <row r="256">
          <cell r="A256" t="str">
            <v>1129-1</v>
          </cell>
          <cell r="B256" t="str">
            <v/>
          </cell>
          <cell r="C256" t="str">
            <v>К - 15</v>
          </cell>
          <cell r="D256">
            <v>41810</v>
          </cell>
          <cell r="E256" t="str">
            <v>Гор.</v>
          </cell>
          <cell r="F256" t="str">
            <v>P1ar_Block I</v>
          </cell>
          <cell r="G256" t="str">
            <v>Действующий</v>
          </cell>
          <cell r="H256">
            <v>-4</v>
          </cell>
          <cell r="I256" t="str">
            <v xml:space="preserve"> </v>
          </cell>
          <cell r="J256" t="str">
            <v xml:space="preserve"> </v>
          </cell>
          <cell r="L256">
            <v>205.9826750215</v>
          </cell>
          <cell r="M256">
            <v>213.8</v>
          </cell>
          <cell r="N256">
            <v>0.98</v>
          </cell>
          <cell r="O256">
            <v>1.66</v>
          </cell>
          <cell r="P256">
            <v>0.98020076401190581</v>
          </cell>
          <cell r="Q256">
            <v>1.4490000000000001</v>
          </cell>
          <cell r="R256">
            <v>0.83599999999999997</v>
          </cell>
          <cell r="S256">
            <v>0.72</v>
          </cell>
          <cell r="T256">
            <v>37</v>
          </cell>
          <cell r="U256">
            <v>1.17</v>
          </cell>
          <cell r="V256">
            <v>177.8</v>
          </cell>
          <cell r="W256">
            <v>9.19</v>
          </cell>
          <cell r="X256">
            <v>2176</v>
          </cell>
          <cell r="Y256">
            <v>2980</v>
          </cell>
          <cell r="Z256">
            <v>2980</v>
          </cell>
          <cell r="AC256" t="str">
            <v>откр ствол</v>
          </cell>
          <cell r="AD256" t="str">
            <v>2176-2980</v>
          </cell>
          <cell r="AE256">
            <v>12</v>
          </cell>
          <cell r="AF256">
            <v>2176</v>
          </cell>
          <cell r="AG256">
            <v>283.49</v>
          </cell>
          <cell r="AK256" t="str">
            <v>Газлифт</v>
          </cell>
          <cell r="AL256">
            <v>430</v>
          </cell>
          <cell r="AM256" t="str">
            <v>ГП</v>
          </cell>
          <cell r="AN256">
            <v>770</v>
          </cell>
          <cell r="AO256" t="str">
            <v>ГП</v>
          </cell>
          <cell r="AP256">
            <v>1030</v>
          </cell>
          <cell r="AQ256" t="str">
            <v>ГП</v>
          </cell>
          <cell r="AR256">
            <v>1260</v>
          </cell>
          <cell r="AS256" t="str">
            <v xml:space="preserve">ГП </v>
          </cell>
          <cell r="AT256">
            <v>1430</v>
          </cell>
          <cell r="AU256" t="str">
            <v>ГК84/1,5</v>
          </cell>
          <cell r="AV256">
            <v>1600</v>
          </cell>
          <cell r="AW256" t="str">
            <v>ЦКсОК</v>
          </cell>
          <cell r="AX256">
            <v>1805</v>
          </cell>
          <cell r="BE256">
            <v>2200</v>
          </cell>
          <cell r="BF256" t="str">
            <v>Есть</v>
          </cell>
          <cell r="BH256">
            <v>82</v>
          </cell>
          <cell r="BI256">
            <v>44</v>
          </cell>
          <cell r="BJ256">
            <v>8.8800000000000008</v>
          </cell>
          <cell r="BM256">
            <v>73</v>
          </cell>
          <cell r="BN256">
            <v>5.5</v>
          </cell>
          <cell r="BO256">
            <v>18</v>
          </cell>
          <cell r="BP256" t="str">
            <v>Угловик</v>
          </cell>
          <cell r="BQ256" t="str">
            <v>Постоянный</v>
          </cell>
          <cell r="BR256">
            <v>24</v>
          </cell>
          <cell r="BS256">
            <v>0</v>
          </cell>
          <cell r="BT256">
            <v>27</v>
          </cell>
          <cell r="BU256">
            <v>46</v>
          </cell>
          <cell r="BV256">
            <v>26</v>
          </cell>
          <cell r="BW256">
            <v>43497</v>
          </cell>
          <cell r="BX256">
            <v>134</v>
          </cell>
          <cell r="BY256">
            <v>86</v>
          </cell>
          <cell r="BZ256">
            <v>6</v>
          </cell>
          <cell r="CC256">
            <v>60</v>
          </cell>
          <cell r="CD256">
            <v>16.711640000000003</v>
          </cell>
          <cell r="CE256">
            <v>20</v>
          </cell>
          <cell r="CF256">
            <v>0.05</v>
          </cell>
          <cell r="CG256">
            <v>253</v>
          </cell>
          <cell r="CH256">
            <v>17</v>
          </cell>
          <cell r="CI256">
            <v>232</v>
          </cell>
          <cell r="CJ256">
            <v>0</v>
          </cell>
          <cell r="CK256">
            <v>232</v>
          </cell>
          <cell r="CM256">
            <v>215.28836000000001</v>
          </cell>
          <cell r="CN256">
            <v>-20</v>
          </cell>
          <cell r="CO256">
            <v>231.95</v>
          </cell>
          <cell r="CP256">
            <v>-17</v>
          </cell>
          <cell r="CQ256">
            <v>9.9</v>
          </cell>
          <cell r="CR256">
            <v>7.1</v>
          </cell>
          <cell r="CS256">
            <v>424.85357511291522</v>
          </cell>
          <cell r="CT256">
            <v>1017.2550390027548</v>
          </cell>
          <cell r="CU256">
            <v>0.35818235818235822</v>
          </cell>
          <cell r="CW256">
            <v>60</v>
          </cell>
        </row>
        <row r="257">
          <cell r="A257">
            <v>1130</v>
          </cell>
          <cell r="B257">
            <v>5</v>
          </cell>
          <cell r="C257" t="str">
            <v>К - 15</v>
          </cell>
          <cell r="D257">
            <v>42006</v>
          </cell>
          <cell r="E257" t="str">
            <v>Гор.</v>
          </cell>
          <cell r="F257" t="str">
            <v>P1ar_Block I</v>
          </cell>
          <cell r="G257" t="str">
            <v>Действующий.</v>
          </cell>
          <cell r="H257">
            <v>-4</v>
          </cell>
          <cell r="L257">
            <v>205.9826750215</v>
          </cell>
          <cell r="M257">
            <v>213.8</v>
          </cell>
          <cell r="N257">
            <v>0.98</v>
          </cell>
          <cell r="O257">
            <v>1.66</v>
          </cell>
          <cell r="P257">
            <v>0.98040161029819439</v>
          </cell>
          <cell r="Q257">
            <v>1.4490000000000001</v>
          </cell>
          <cell r="R257">
            <v>0.83599999999999997</v>
          </cell>
          <cell r="S257">
            <v>0.72</v>
          </cell>
          <cell r="T257">
            <v>37</v>
          </cell>
          <cell r="U257">
            <v>1.17</v>
          </cell>
          <cell r="V257">
            <v>177.8</v>
          </cell>
          <cell r="W257">
            <v>9.19</v>
          </cell>
          <cell r="X257">
            <v>2779</v>
          </cell>
          <cell r="Y257">
            <v>3670</v>
          </cell>
          <cell r="Z257">
            <v>3670</v>
          </cell>
          <cell r="AC257" t="str">
            <v>откр ствол</v>
          </cell>
          <cell r="AD257" t="str">
            <v>2779-3670</v>
          </cell>
          <cell r="AF257">
            <v>2779</v>
          </cell>
          <cell r="AG257">
            <v>961.36</v>
          </cell>
          <cell r="AK257" t="str">
            <v>Газлифт</v>
          </cell>
          <cell r="AL257">
            <v>520</v>
          </cell>
          <cell r="AM257" t="str">
            <v>ГП</v>
          </cell>
          <cell r="AN257">
            <v>940</v>
          </cell>
          <cell r="AO257" t="str">
            <v>ГК82/2</v>
          </cell>
          <cell r="AP257">
            <v>1270</v>
          </cell>
          <cell r="AQ257" t="str">
            <v>ГК80/3</v>
          </cell>
          <cell r="AR257">
            <v>1535</v>
          </cell>
          <cell r="AS257" t="str">
            <v>ГК77/3</v>
          </cell>
          <cell r="AT257">
            <v>1720</v>
          </cell>
          <cell r="AU257" t="str">
            <v>ЦКсОК</v>
          </cell>
          <cell r="AV257">
            <v>0</v>
          </cell>
          <cell r="AW257">
            <v>0</v>
          </cell>
          <cell r="AX257">
            <v>1730</v>
          </cell>
          <cell r="BE257">
            <v>2880</v>
          </cell>
          <cell r="BF257" t="str">
            <v>Есть</v>
          </cell>
          <cell r="BH257">
            <v>83</v>
          </cell>
          <cell r="BI257">
            <v>47</v>
          </cell>
          <cell r="BJ257">
            <v>4.5</v>
          </cell>
          <cell r="BM257">
            <v>73</v>
          </cell>
          <cell r="BN257">
            <v>5.5</v>
          </cell>
          <cell r="BO257">
            <v>18</v>
          </cell>
          <cell r="BP257" t="str">
            <v>Угловик</v>
          </cell>
          <cell r="BQ257" t="str">
            <v>Периодический</v>
          </cell>
          <cell r="BR257">
            <v>24</v>
          </cell>
          <cell r="BS257">
            <v>24</v>
          </cell>
          <cell r="BT257">
            <v>27</v>
          </cell>
          <cell r="BU257">
            <v>52</v>
          </cell>
          <cell r="BV257">
            <v>26</v>
          </cell>
          <cell r="BW257">
            <v>43497</v>
          </cell>
          <cell r="BX257">
            <v>138</v>
          </cell>
          <cell r="BY257">
            <v>86</v>
          </cell>
          <cell r="BZ257">
            <v>6</v>
          </cell>
          <cell r="CC257">
            <v>60</v>
          </cell>
          <cell r="CD257">
            <v>5.8461480000000003</v>
          </cell>
          <cell r="CE257">
            <v>7</v>
          </cell>
          <cell r="CF257">
            <v>0.1</v>
          </cell>
          <cell r="CG257">
            <v>254</v>
          </cell>
          <cell r="CH257">
            <v>10</v>
          </cell>
          <cell r="CI257">
            <v>233</v>
          </cell>
          <cell r="CJ257">
            <v>0</v>
          </cell>
          <cell r="CK257">
            <v>233</v>
          </cell>
          <cell r="CM257">
            <v>227.153852</v>
          </cell>
          <cell r="CN257">
            <v>-7</v>
          </cell>
          <cell r="CO257">
            <v>232.9</v>
          </cell>
          <cell r="CP257">
            <v>-10</v>
          </cell>
          <cell r="CQ257">
            <v>4.5</v>
          </cell>
          <cell r="CR257">
            <v>5.5</v>
          </cell>
          <cell r="CS257">
            <v>940.79041447462498</v>
          </cell>
          <cell r="CT257">
            <v>1710.5280263175</v>
          </cell>
          <cell r="CU257">
            <v>0.11985111662531016</v>
          </cell>
          <cell r="CW257">
            <v>60</v>
          </cell>
        </row>
        <row r="258">
          <cell r="A258" t="str">
            <v>1130-2</v>
          </cell>
          <cell r="B258" t="str">
            <v/>
          </cell>
          <cell r="C258" t="str">
            <v>К - 55</v>
          </cell>
          <cell r="D258">
            <v>41943</v>
          </cell>
          <cell r="E258" t="str">
            <v>Гор.</v>
          </cell>
          <cell r="F258" t="str">
            <v>P1ar_Block II</v>
          </cell>
          <cell r="G258" t="str">
            <v>Действующий</v>
          </cell>
          <cell r="H258">
            <v>-4</v>
          </cell>
          <cell r="L258">
            <v>205.9826750215</v>
          </cell>
          <cell r="M258">
            <v>213.8</v>
          </cell>
          <cell r="N258">
            <v>0.98</v>
          </cell>
          <cell r="O258">
            <v>1.66</v>
          </cell>
          <cell r="P258">
            <v>0.98</v>
          </cell>
          <cell r="Q258">
            <v>1.4490000000000001</v>
          </cell>
          <cell r="R258">
            <v>0.83599999999999997</v>
          </cell>
          <cell r="S258">
            <v>0.72</v>
          </cell>
          <cell r="T258">
            <v>37</v>
          </cell>
          <cell r="U258">
            <v>1.17</v>
          </cell>
          <cell r="V258">
            <v>177.8</v>
          </cell>
          <cell r="W258">
            <v>9.19</v>
          </cell>
          <cell r="X258">
            <v>2146</v>
          </cell>
          <cell r="Y258" t="str">
            <v>1 ств 2577
2 ств 2824</v>
          </cell>
          <cell r="Z258" t="str">
            <v>1 ств 2577
2 ств 2824</v>
          </cell>
          <cell r="AC258" t="str">
            <v>откр ствол</v>
          </cell>
          <cell r="AD258" t="str">
            <v>1ый ст-л 2146-2577;
2ой ст-л 2146-2824</v>
          </cell>
          <cell r="AF258">
            <v>2146</v>
          </cell>
          <cell r="AG258">
            <v>259.3</v>
          </cell>
          <cell r="AK258" t="str">
            <v>Газлифт</v>
          </cell>
          <cell r="AL258">
            <v>600</v>
          </cell>
          <cell r="AM258" t="str">
            <v>ГК81/3</v>
          </cell>
          <cell r="AN258">
            <v>1200</v>
          </cell>
          <cell r="AO258" t="str">
            <v>ГК83/3</v>
          </cell>
          <cell r="AP258">
            <v>1500</v>
          </cell>
          <cell r="AQ258" t="str">
            <v>ГК80/3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1950</v>
          </cell>
          <cell r="BE258">
            <v>2153</v>
          </cell>
          <cell r="BF258" t="str">
            <v>Есть</v>
          </cell>
          <cell r="BH258">
            <v>77</v>
          </cell>
          <cell r="BI258">
            <v>72</v>
          </cell>
          <cell r="BJ258">
            <v>9.75</v>
          </cell>
          <cell r="BM258">
            <v>73</v>
          </cell>
          <cell r="BN258">
            <v>5.5</v>
          </cell>
          <cell r="BO258">
            <v>18</v>
          </cell>
          <cell r="BP258" t="str">
            <v>Угловик</v>
          </cell>
          <cell r="BQ258" t="str">
            <v>Постоянный</v>
          </cell>
          <cell r="BR258">
            <v>24</v>
          </cell>
          <cell r="BS258">
            <v>0</v>
          </cell>
          <cell r="BT258">
            <v>36</v>
          </cell>
          <cell r="BU258">
            <v>57</v>
          </cell>
          <cell r="BV258">
            <v>32</v>
          </cell>
          <cell r="BW258">
            <v>43497</v>
          </cell>
          <cell r="BX258">
            <v>149.1</v>
          </cell>
          <cell r="BY258">
            <v>77</v>
          </cell>
          <cell r="BZ258">
            <v>6</v>
          </cell>
          <cell r="CC258">
            <v>71</v>
          </cell>
          <cell r="CD258">
            <v>19.227999999999998</v>
          </cell>
          <cell r="CE258">
            <v>23</v>
          </cell>
          <cell r="CF258">
            <v>0</v>
          </cell>
          <cell r="CG258">
            <v>22</v>
          </cell>
          <cell r="CH258">
            <v>23.7</v>
          </cell>
          <cell r="CI258">
            <v>234</v>
          </cell>
          <cell r="CJ258" t="e">
            <v>#VALUE!</v>
          </cell>
          <cell r="CK258">
            <v>234</v>
          </cell>
          <cell r="CM258">
            <v>214.77199999999999</v>
          </cell>
          <cell r="CN258" t="str">
            <v>-</v>
          </cell>
          <cell r="CO258">
            <v>234</v>
          </cell>
          <cell r="CP258">
            <v>-23.7</v>
          </cell>
          <cell r="CQ258">
            <v>20</v>
          </cell>
          <cell r="CR258">
            <v>3.6999999999999993</v>
          </cell>
          <cell r="CS258">
            <v>192.42770959018097</v>
          </cell>
          <cell r="CT258">
            <v>1232.5774911587271</v>
          </cell>
          <cell r="CU258">
            <v>0.38385800697602546</v>
          </cell>
          <cell r="CW258">
            <v>60</v>
          </cell>
        </row>
        <row r="259">
          <cell r="A259" t="str">
            <v>1130-1</v>
          </cell>
          <cell r="B259" t="str">
            <v/>
          </cell>
          <cell r="C259" t="str">
            <v>К - 15</v>
          </cell>
          <cell r="D259">
            <v>42080</v>
          </cell>
          <cell r="E259" t="str">
            <v>Гор.</v>
          </cell>
          <cell r="F259" t="str">
            <v>P1ar_Block I</v>
          </cell>
          <cell r="G259" t="str">
            <v>Действующий</v>
          </cell>
          <cell r="H259">
            <v>-4</v>
          </cell>
          <cell r="L259">
            <v>205.9826750215</v>
          </cell>
          <cell r="M259">
            <v>213.8</v>
          </cell>
          <cell r="N259">
            <v>0.98</v>
          </cell>
          <cell r="O259">
            <v>1.66</v>
          </cell>
          <cell r="P259">
            <v>0.98160841861363191</v>
          </cell>
          <cell r="Q259">
            <v>1.4490000000000001</v>
          </cell>
          <cell r="R259">
            <v>0.83599999999999997</v>
          </cell>
          <cell r="S259">
            <v>0.72</v>
          </cell>
          <cell r="T259">
            <v>37</v>
          </cell>
          <cell r="U259">
            <v>1.17</v>
          </cell>
          <cell r="V259" t="str">
            <v>177,8; 114,3</v>
          </cell>
          <cell r="W259" t="str">
            <v>9,19; 7,4</v>
          </cell>
          <cell r="X259" t="str">
            <v>2503
2350-3269</v>
          </cell>
          <cell r="Y259">
            <v>3270</v>
          </cell>
          <cell r="Z259">
            <v>3270</v>
          </cell>
          <cell r="AC259" t="str">
            <v>Закрытый</v>
          </cell>
          <cell r="AD259" t="str">
            <v>2622-2623; 2804-2805; 2945-2946; 3077-3078; 3219-3220</v>
          </cell>
          <cell r="AF259">
            <v>2622</v>
          </cell>
          <cell r="AG259">
            <v>1843</v>
          </cell>
          <cell r="AK259" t="str">
            <v>Газлифт</v>
          </cell>
          <cell r="AL259">
            <v>290</v>
          </cell>
          <cell r="AM259" t="str">
            <v>ГП</v>
          </cell>
          <cell r="AN259">
            <v>520</v>
          </cell>
          <cell r="AO259" t="str">
            <v>ГК80/0,125</v>
          </cell>
          <cell r="AP259">
            <v>835</v>
          </cell>
          <cell r="AQ259" t="str">
            <v>ГК75/0,125</v>
          </cell>
          <cell r="AR259">
            <v>1190</v>
          </cell>
          <cell r="AS259" t="str">
            <v>ГК  65/0,156</v>
          </cell>
          <cell r="AT259">
            <v>1525</v>
          </cell>
          <cell r="AU259" t="str">
            <v>ГК  60/0,156</v>
          </cell>
          <cell r="AV259">
            <v>0</v>
          </cell>
          <cell r="AW259">
            <v>0</v>
          </cell>
          <cell r="AX259">
            <v>1840</v>
          </cell>
          <cell r="BE259">
            <v>2355</v>
          </cell>
          <cell r="BF259" t="str">
            <v>Есть</v>
          </cell>
          <cell r="BH259">
            <v>82</v>
          </cell>
          <cell r="BI259">
            <v>48</v>
          </cell>
          <cell r="BJ259">
            <v>8</v>
          </cell>
          <cell r="BM259">
            <v>73</v>
          </cell>
          <cell r="BN259">
            <v>5.5</v>
          </cell>
          <cell r="BO259">
            <v>18</v>
          </cell>
          <cell r="BP259" t="str">
            <v>Угловик</v>
          </cell>
          <cell r="BQ259" t="str">
            <v>Постоянный</v>
          </cell>
          <cell r="BR259">
            <v>24</v>
          </cell>
          <cell r="BS259">
            <v>0</v>
          </cell>
          <cell r="BT259">
            <v>28</v>
          </cell>
          <cell r="BU259">
            <v>51</v>
          </cell>
          <cell r="BV259">
            <v>27</v>
          </cell>
          <cell r="BW259">
            <v>43497</v>
          </cell>
          <cell r="BX259">
            <v>138</v>
          </cell>
          <cell r="BY259">
            <v>84</v>
          </cell>
          <cell r="BZ259">
            <v>6</v>
          </cell>
          <cell r="CC259">
            <v>55</v>
          </cell>
          <cell r="CD259">
            <v>11.657183999999999</v>
          </cell>
          <cell r="CE259">
            <v>14</v>
          </cell>
          <cell r="CF259">
            <v>0.4</v>
          </cell>
          <cell r="CG259">
            <v>256</v>
          </cell>
          <cell r="CH259">
            <v>23</v>
          </cell>
          <cell r="CI259">
            <v>235</v>
          </cell>
          <cell r="CJ259">
            <v>0</v>
          </cell>
          <cell r="CK259">
            <v>235</v>
          </cell>
          <cell r="CM259">
            <v>223.342816</v>
          </cell>
          <cell r="CN259">
            <v>-14</v>
          </cell>
          <cell r="CO259">
            <v>234.6</v>
          </cell>
          <cell r="CP259">
            <v>-23</v>
          </cell>
          <cell r="CQ259">
            <v>8.4</v>
          </cell>
          <cell r="CR259">
            <v>14.6</v>
          </cell>
          <cell r="CS259">
            <v>1252.4465599925334</v>
          </cell>
          <cell r="CT259">
            <v>1973.0322520430323</v>
          </cell>
          <cell r="CU259">
            <v>0.23021316033364225</v>
          </cell>
          <cell r="CW259">
            <v>55</v>
          </cell>
        </row>
        <row r="260">
          <cell r="A260" t="str">
            <v>1131-2</v>
          </cell>
          <cell r="B260" t="str">
            <v/>
          </cell>
          <cell r="C260" t="str">
            <v>К - 12</v>
          </cell>
          <cell r="D260">
            <v>41517</v>
          </cell>
          <cell r="E260" t="str">
            <v>Гор.</v>
          </cell>
          <cell r="F260" t="str">
            <v>P1ar_Block I</v>
          </cell>
          <cell r="G260" t="str">
            <v>Действующий</v>
          </cell>
          <cell r="H260">
            <v>-4</v>
          </cell>
          <cell r="I260" t="str">
            <v xml:space="preserve"> </v>
          </cell>
          <cell r="J260" t="str">
            <v xml:space="preserve"> </v>
          </cell>
          <cell r="L260">
            <v>205.9826750215</v>
          </cell>
          <cell r="M260">
            <v>213.8</v>
          </cell>
          <cell r="N260">
            <v>0.98</v>
          </cell>
          <cell r="O260">
            <v>1.66</v>
          </cell>
          <cell r="P260">
            <v>1.0731040596948762</v>
          </cell>
          <cell r="Q260">
            <v>1.4490000000000001</v>
          </cell>
          <cell r="R260">
            <v>0.83599999999999997</v>
          </cell>
          <cell r="S260">
            <v>0.72</v>
          </cell>
          <cell r="T260">
            <v>37</v>
          </cell>
          <cell r="U260">
            <v>1.17</v>
          </cell>
          <cell r="V260">
            <v>177.8</v>
          </cell>
          <cell r="W260">
            <v>9.19</v>
          </cell>
          <cell r="X260">
            <v>2219</v>
          </cell>
          <cell r="Y260">
            <v>2805</v>
          </cell>
          <cell r="Z260">
            <v>2805</v>
          </cell>
          <cell r="AC260" t="str">
            <v>откр ствол</v>
          </cell>
          <cell r="AD260" t="str">
            <v>2064-2072; 2100-2108; 2130-2140; 2152-2172 (ПВР ЭК); 2219-2805 (откр.ствол)</v>
          </cell>
          <cell r="AE260">
            <v>21</v>
          </cell>
          <cell r="AF260">
            <v>2219</v>
          </cell>
          <cell r="AG260">
            <v>289.62</v>
          </cell>
          <cell r="AK260" t="str">
            <v>Газлифт</v>
          </cell>
          <cell r="AL260">
            <v>510</v>
          </cell>
          <cell r="AM260" t="str">
            <v>ГК80/3</v>
          </cell>
          <cell r="AN260">
            <v>905</v>
          </cell>
          <cell r="AO260" t="str">
            <v>ГК82/3</v>
          </cell>
          <cell r="AP260">
            <v>1205</v>
          </cell>
          <cell r="AQ260" t="str">
            <v>ГК82/3</v>
          </cell>
          <cell r="AR260">
            <v>1525</v>
          </cell>
          <cell r="AS260" t="str">
            <v>ГК82/3</v>
          </cell>
          <cell r="AT260">
            <v>1790</v>
          </cell>
          <cell r="AU260" t="str">
            <v>ГК81/4</v>
          </cell>
          <cell r="AV260">
            <v>1900</v>
          </cell>
          <cell r="AW260" t="str">
            <v>ЦКсОК</v>
          </cell>
          <cell r="AX260">
            <v>1910</v>
          </cell>
          <cell r="BD260" t="str">
            <v>56-117</v>
          </cell>
          <cell r="BE260">
            <v>2120</v>
          </cell>
          <cell r="BK260">
            <v>1913.4</v>
          </cell>
          <cell r="BL260">
            <v>206.6</v>
          </cell>
          <cell r="BM260">
            <v>73</v>
          </cell>
          <cell r="BN260">
            <v>5.5</v>
          </cell>
          <cell r="BO260">
            <v>18</v>
          </cell>
          <cell r="BP260" t="str">
            <v>Угловик</v>
          </cell>
          <cell r="BQ260" t="str">
            <v>Постоянный</v>
          </cell>
          <cell r="BR260">
            <v>24</v>
          </cell>
          <cell r="BS260">
            <v>0</v>
          </cell>
          <cell r="BT260">
            <v>25</v>
          </cell>
          <cell r="BU260">
            <v>74</v>
          </cell>
          <cell r="BV260">
            <v>24</v>
          </cell>
          <cell r="BW260">
            <v>43497</v>
          </cell>
          <cell r="BX260">
            <v>138</v>
          </cell>
          <cell r="BY260">
            <v>86</v>
          </cell>
          <cell r="BZ260">
            <v>6</v>
          </cell>
          <cell r="CC260">
            <v>72</v>
          </cell>
          <cell r="CD260">
            <v>16.750132783999998</v>
          </cell>
          <cell r="CE260">
            <v>25.42</v>
          </cell>
          <cell r="CF260">
            <v>21.18</v>
          </cell>
          <cell r="CG260">
            <v>0</v>
          </cell>
          <cell r="CH260">
            <v>21.26</v>
          </cell>
          <cell r="CI260">
            <v>236</v>
          </cell>
          <cell r="CJ260">
            <v>0</v>
          </cell>
          <cell r="CK260">
            <v>236</v>
          </cell>
          <cell r="CM260">
            <v>219.24986721600001</v>
          </cell>
          <cell r="CN260">
            <v>-25.42</v>
          </cell>
          <cell r="CO260">
            <v>214.82</v>
          </cell>
          <cell r="CP260">
            <v>-21.26</v>
          </cell>
          <cell r="CQ260">
            <v>8.4</v>
          </cell>
          <cell r="CR260">
            <v>12.860000000000001</v>
          </cell>
          <cell r="CS260">
            <v>767.75510772571818</v>
          </cell>
          <cell r="CT260">
            <v>1269.2436695372292</v>
          </cell>
          <cell r="CU260">
            <v>0.48911879531511449</v>
          </cell>
          <cell r="CW260">
            <v>60</v>
          </cell>
        </row>
        <row r="261">
          <cell r="A261" t="str">
            <v>1131-1</v>
          </cell>
          <cell r="B261" t="str">
            <v/>
          </cell>
          <cell r="C261" t="str">
            <v>К - 12</v>
          </cell>
          <cell r="D261">
            <v>41757</v>
          </cell>
          <cell r="E261" t="str">
            <v>Гор.</v>
          </cell>
          <cell r="F261" t="str">
            <v>P1ar_Block I</v>
          </cell>
          <cell r="G261" t="str">
            <v>Действующий</v>
          </cell>
          <cell r="H261">
            <v>-4</v>
          </cell>
          <cell r="I261" t="str">
            <v xml:space="preserve"> </v>
          </cell>
          <cell r="J261" t="str">
            <v xml:space="preserve"> </v>
          </cell>
          <cell r="L261">
            <v>205.9826750215</v>
          </cell>
          <cell r="M261">
            <v>213.8</v>
          </cell>
          <cell r="N261">
            <v>0.98</v>
          </cell>
          <cell r="O261">
            <v>1.66</v>
          </cell>
          <cell r="P261">
            <v>1.0046936758893281</v>
          </cell>
          <cell r="Q261">
            <v>1.4490000000000001</v>
          </cell>
          <cell r="R261">
            <v>0.83599999999999997</v>
          </cell>
          <cell r="S261">
            <v>0.72</v>
          </cell>
          <cell r="T261">
            <v>37</v>
          </cell>
          <cell r="U261">
            <v>1.17</v>
          </cell>
          <cell r="V261">
            <v>177.8</v>
          </cell>
          <cell r="W261">
            <v>9.19</v>
          </cell>
          <cell r="X261">
            <v>2114</v>
          </cell>
          <cell r="Y261">
            <v>2900</v>
          </cell>
          <cell r="Z261">
            <v>2900</v>
          </cell>
          <cell r="AC261" t="str">
            <v>откр ствол</v>
          </cell>
          <cell r="AD261" t="str">
            <v>2114-2900</v>
          </cell>
          <cell r="AE261">
            <v>17</v>
          </cell>
          <cell r="AF261">
            <v>2114</v>
          </cell>
          <cell r="AG261">
            <v>278.43</v>
          </cell>
          <cell r="AK261" t="str">
            <v>УЭЦН</v>
          </cell>
          <cell r="AL261">
            <v>300</v>
          </cell>
          <cell r="AM261" t="str">
            <v>ГП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1890</v>
          </cell>
          <cell r="BA261" t="str">
            <v>D1050N 201ст.</v>
          </cell>
          <cell r="BB261">
            <v>1110</v>
          </cell>
          <cell r="BC261">
            <v>53</v>
          </cell>
          <cell r="BD261" t="str">
            <v>55-116</v>
          </cell>
          <cell r="BE261">
            <v>1900</v>
          </cell>
          <cell r="BK261">
            <v>1682.53</v>
          </cell>
          <cell r="BL261">
            <v>217.47</v>
          </cell>
          <cell r="BM261">
            <v>73</v>
          </cell>
          <cell r="BN261">
            <v>5.5</v>
          </cell>
          <cell r="BO261">
            <v>65</v>
          </cell>
          <cell r="BP261" t="str">
            <v>Угловик</v>
          </cell>
          <cell r="BQ261" t="str">
            <v>Периодический</v>
          </cell>
          <cell r="BR261">
            <v>2</v>
          </cell>
          <cell r="BS261">
            <v>22</v>
          </cell>
          <cell r="BT261">
            <v>26</v>
          </cell>
          <cell r="BU261">
            <v>26</v>
          </cell>
          <cell r="BV261">
            <v>25</v>
          </cell>
          <cell r="BW261">
            <v>43497</v>
          </cell>
          <cell r="BX261">
            <v>148</v>
          </cell>
          <cell r="CA261">
            <v>1446.445849115996</v>
          </cell>
          <cell r="CB261">
            <v>44</v>
          </cell>
          <cell r="CC261">
            <v>55.214878327999998</v>
          </cell>
          <cell r="CD261">
            <v>7.8583999999999987</v>
          </cell>
          <cell r="CE261">
            <v>10</v>
          </cell>
          <cell r="CF261">
            <v>6</v>
          </cell>
          <cell r="CG261">
            <v>258</v>
          </cell>
          <cell r="CH261">
            <v>23</v>
          </cell>
          <cell r="CI261">
            <v>237</v>
          </cell>
          <cell r="CJ261">
            <v>0</v>
          </cell>
          <cell r="CK261">
            <v>237</v>
          </cell>
          <cell r="CM261">
            <v>229.14160000000001</v>
          </cell>
          <cell r="CN261">
            <v>-10</v>
          </cell>
          <cell r="CO261">
            <v>231</v>
          </cell>
          <cell r="CP261">
            <v>-23</v>
          </cell>
          <cell r="CR261">
            <v>23</v>
          </cell>
          <cell r="CS261">
            <v>2926.8044385625576</v>
          </cell>
          <cell r="CT261">
            <v>2926.8044385625576</v>
          </cell>
          <cell r="CU261">
            <v>0.14940529482784223</v>
          </cell>
          <cell r="CW261">
            <v>55</v>
          </cell>
        </row>
        <row r="262">
          <cell r="A262">
            <v>1134</v>
          </cell>
          <cell r="B262">
            <v>1</v>
          </cell>
          <cell r="C262" t="str">
            <v>К - 55</v>
          </cell>
          <cell r="D262">
            <v>42014</v>
          </cell>
          <cell r="E262" t="str">
            <v>Гор.</v>
          </cell>
          <cell r="F262" t="str">
            <v>P1ar_Block II</v>
          </cell>
          <cell r="G262" t="str">
            <v>Действующий</v>
          </cell>
          <cell r="H262">
            <v>-4</v>
          </cell>
          <cell r="L262">
            <v>205.9826750215</v>
          </cell>
          <cell r="M262">
            <v>213.8</v>
          </cell>
          <cell r="N262">
            <v>0.98</v>
          </cell>
          <cell r="O262">
            <v>1.66</v>
          </cell>
          <cell r="P262">
            <v>0.9809241960497721</v>
          </cell>
          <cell r="Q262">
            <v>1.4490000000000001</v>
          </cell>
          <cell r="R262">
            <v>0.83599999999999997</v>
          </cell>
          <cell r="S262">
            <v>0.72</v>
          </cell>
          <cell r="T262">
            <v>37</v>
          </cell>
          <cell r="U262">
            <v>1.17</v>
          </cell>
          <cell r="V262">
            <v>177.8</v>
          </cell>
          <cell r="W262">
            <v>9.19</v>
          </cell>
          <cell r="X262">
            <v>2255</v>
          </cell>
          <cell r="Y262">
            <v>2880</v>
          </cell>
          <cell r="Z262">
            <v>2880</v>
          </cell>
          <cell r="AC262" t="str">
            <v>откр ствол</v>
          </cell>
          <cell r="AD262" t="str">
            <v>2255-2880</v>
          </cell>
          <cell r="AF262">
            <v>2255</v>
          </cell>
          <cell r="AG262">
            <v>337.5</v>
          </cell>
          <cell r="AK262" t="str">
            <v>Газлифт</v>
          </cell>
          <cell r="AL262">
            <v>450</v>
          </cell>
          <cell r="AM262" t="str">
            <v>ГП</v>
          </cell>
          <cell r="AN262">
            <v>820</v>
          </cell>
          <cell r="AO262" t="str">
            <v>ГП</v>
          </cell>
          <cell r="AP262">
            <v>1130</v>
          </cell>
          <cell r="AQ262" t="str">
            <v>ГП</v>
          </cell>
          <cell r="AR262">
            <v>1360</v>
          </cell>
          <cell r="AS262" t="str">
            <v>ГК86/2</v>
          </cell>
          <cell r="AT262">
            <v>1540</v>
          </cell>
          <cell r="AU262" t="str">
            <v>ЦКсОК/5</v>
          </cell>
          <cell r="AV262">
            <v>0</v>
          </cell>
          <cell r="AW262">
            <v>0</v>
          </cell>
          <cell r="AX262">
            <v>1950</v>
          </cell>
          <cell r="BE262">
            <v>2300</v>
          </cell>
          <cell r="BF262" t="str">
            <v>Есть</v>
          </cell>
          <cell r="BH262">
            <v>82</v>
          </cell>
          <cell r="BI262">
            <v>50</v>
          </cell>
          <cell r="BJ262">
            <v>10</v>
          </cell>
          <cell r="BM262">
            <v>73</v>
          </cell>
          <cell r="BN262">
            <v>5.5</v>
          </cell>
          <cell r="BO262">
            <v>18</v>
          </cell>
          <cell r="BP262" t="str">
            <v>Угловик</v>
          </cell>
          <cell r="BQ262" t="str">
            <v>Постоянный</v>
          </cell>
          <cell r="BR262">
            <v>24</v>
          </cell>
          <cell r="BS262">
            <v>0</v>
          </cell>
          <cell r="BT262">
            <v>38</v>
          </cell>
          <cell r="BU262">
            <v>52</v>
          </cell>
          <cell r="BV262">
            <v>32</v>
          </cell>
          <cell r="BW262">
            <v>43497</v>
          </cell>
          <cell r="BX262">
            <v>138</v>
          </cell>
          <cell r="BY262">
            <v>86</v>
          </cell>
          <cell r="BZ262">
            <v>6</v>
          </cell>
          <cell r="CC262">
            <v>73</v>
          </cell>
          <cell r="CD262">
            <v>18.93355244</v>
          </cell>
          <cell r="CE262">
            <v>22.7</v>
          </cell>
          <cell r="CF262">
            <v>0.23</v>
          </cell>
          <cell r="CG262">
            <v>22</v>
          </cell>
          <cell r="CH262">
            <v>33.5</v>
          </cell>
          <cell r="CI262">
            <v>238</v>
          </cell>
          <cell r="CJ262">
            <v>0</v>
          </cell>
          <cell r="CK262">
            <v>238</v>
          </cell>
          <cell r="CM262">
            <v>219.06644756</v>
          </cell>
          <cell r="CN262">
            <v>-22.7</v>
          </cell>
          <cell r="CO262">
            <v>237.77</v>
          </cell>
          <cell r="CP262">
            <v>-33.5</v>
          </cell>
          <cell r="CQ262">
            <v>10</v>
          </cell>
          <cell r="CR262">
            <v>23.5</v>
          </cell>
          <cell r="CS262">
            <v>1241.1828194667096</v>
          </cell>
          <cell r="CT262">
            <v>1769.3457213674371</v>
          </cell>
          <cell r="CU262">
            <v>0.44169512768290775</v>
          </cell>
          <cell r="CW262">
            <v>60</v>
          </cell>
        </row>
        <row r="263">
          <cell r="A263">
            <v>1135</v>
          </cell>
          <cell r="B263">
            <v>2</v>
          </cell>
          <cell r="C263" t="str">
            <v>К - 7</v>
          </cell>
          <cell r="D263">
            <v>41423</v>
          </cell>
          <cell r="E263" t="str">
            <v>Гор.</v>
          </cell>
          <cell r="F263" t="str">
            <v>P1ar_Block I</v>
          </cell>
          <cell r="G263" t="str">
            <v>Действующий</v>
          </cell>
          <cell r="H263">
            <v>-4</v>
          </cell>
          <cell r="L263">
            <v>205.9826750215</v>
          </cell>
          <cell r="M263">
            <v>213.8</v>
          </cell>
          <cell r="N263">
            <v>0.98</v>
          </cell>
          <cell r="O263">
            <v>1.66</v>
          </cell>
          <cell r="P263">
            <v>1.0282717853549015</v>
          </cell>
          <cell r="Q263">
            <v>1.4490000000000001</v>
          </cell>
          <cell r="R263">
            <v>0.83599999999999997</v>
          </cell>
          <cell r="S263">
            <v>0.72</v>
          </cell>
          <cell r="T263">
            <v>37</v>
          </cell>
          <cell r="U263">
            <v>1.17</v>
          </cell>
          <cell r="V263">
            <v>177.8</v>
          </cell>
          <cell r="Y263" t="str">
            <v>1 ств 2750
1 ств 2700</v>
          </cell>
          <cell r="Z263">
            <v>2250</v>
          </cell>
          <cell r="AC263" t="str">
            <v>закрытый</v>
          </cell>
          <cell r="AD263" t="str">
            <v>2150-2182
2192-2220</v>
          </cell>
          <cell r="AF263">
            <v>2150</v>
          </cell>
          <cell r="AG263">
            <v>418.5</v>
          </cell>
          <cell r="AK263" t="str">
            <v>Газлифт</v>
          </cell>
          <cell r="AL263">
            <v>520</v>
          </cell>
          <cell r="AM263" t="str">
            <v>ГП</v>
          </cell>
          <cell r="AN263">
            <v>920</v>
          </cell>
          <cell r="AO263" t="str">
            <v>ГП</v>
          </cell>
          <cell r="AP263">
            <v>1245</v>
          </cell>
          <cell r="AQ263" t="str">
            <v>ГК74/4</v>
          </cell>
          <cell r="AR263">
            <v>1530</v>
          </cell>
          <cell r="AS263" t="str">
            <v>ГК75/4</v>
          </cell>
          <cell r="AT263">
            <v>1730</v>
          </cell>
          <cell r="AU263" t="str">
            <v>ЦКсОК</v>
          </cell>
          <cell r="AV263">
            <v>0</v>
          </cell>
          <cell r="AW263">
            <v>0</v>
          </cell>
          <cell r="AX263">
            <v>1740</v>
          </cell>
          <cell r="BE263">
            <v>1762</v>
          </cell>
          <cell r="BO263">
            <v>18</v>
          </cell>
          <cell r="BP263" t="str">
            <v>Угловик</v>
          </cell>
          <cell r="BQ263" t="str">
            <v>Постоянный</v>
          </cell>
          <cell r="BR263">
            <v>24</v>
          </cell>
          <cell r="BS263">
            <v>0</v>
          </cell>
          <cell r="BT263">
            <v>24</v>
          </cell>
          <cell r="BU263">
            <v>44</v>
          </cell>
          <cell r="BV263">
            <v>22</v>
          </cell>
          <cell r="BW263">
            <v>43497</v>
          </cell>
          <cell r="BX263">
            <v>182</v>
          </cell>
          <cell r="BY263">
            <v>84</v>
          </cell>
          <cell r="BZ263">
            <v>6</v>
          </cell>
          <cell r="CC263">
            <v>50</v>
          </cell>
          <cell r="CD263">
            <v>6.6617495999999994</v>
          </cell>
          <cell r="CE263">
            <v>9</v>
          </cell>
          <cell r="CF263">
            <v>11.46</v>
          </cell>
          <cell r="CG263">
            <v>260</v>
          </cell>
          <cell r="CH263">
            <v>14</v>
          </cell>
          <cell r="CI263">
            <v>239</v>
          </cell>
          <cell r="CJ263" t="e">
            <v>#VALUE!</v>
          </cell>
          <cell r="CK263">
            <v>239</v>
          </cell>
          <cell r="CM263">
            <v>232.33825039999999</v>
          </cell>
          <cell r="CN263" t="str">
            <v>-</v>
          </cell>
          <cell r="CO263">
            <v>227.54</v>
          </cell>
          <cell r="CP263">
            <v>-14</v>
          </cell>
          <cell r="CQ263">
            <v>7.8</v>
          </cell>
          <cell r="CR263">
            <v>6.2</v>
          </cell>
          <cell r="CS263">
            <v>930.68643708853915</v>
          </cell>
          <cell r="CT263">
            <v>2101.5500192321852</v>
          </cell>
          <cell r="CU263">
            <v>0.10061425061425061</v>
          </cell>
          <cell r="CW263">
            <v>50</v>
          </cell>
        </row>
        <row r="264">
          <cell r="A264" t="str">
            <v>1135-2</v>
          </cell>
          <cell r="B264" t="str">
            <v/>
          </cell>
          <cell r="C264" t="str">
            <v>К - 7</v>
          </cell>
          <cell r="D264">
            <v>41582</v>
          </cell>
          <cell r="E264" t="str">
            <v>Гор.</v>
          </cell>
          <cell r="F264" t="str">
            <v>P1ar_Block I</v>
          </cell>
          <cell r="G264" t="str">
            <v>Действующий</v>
          </cell>
          <cell r="H264">
            <v>-4</v>
          </cell>
          <cell r="I264" t="str">
            <v xml:space="preserve"> </v>
          </cell>
          <cell r="J264" t="str">
            <v xml:space="preserve"> </v>
          </cell>
          <cell r="L264">
            <v>205.9826750215</v>
          </cell>
          <cell r="M264">
            <v>213.8</v>
          </cell>
          <cell r="N264">
            <v>0.98</v>
          </cell>
          <cell r="O264">
            <v>1.66</v>
          </cell>
          <cell r="P264">
            <v>1.0674540682414697</v>
          </cell>
          <cell r="Q264">
            <v>1.4490000000000001</v>
          </cell>
          <cell r="R264">
            <v>0.83599999999999997</v>
          </cell>
          <cell r="S264">
            <v>0.72</v>
          </cell>
          <cell r="T264">
            <v>37</v>
          </cell>
          <cell r="U264">
            <v>1.17</v>
          </cell>
          <cell r="V264" t="str">
            <v>177,8; 114,3</v>
          </cell>
          <cell r="W264" t="str">
            <v>9,19; 6,14</v>
          </cell>
          <cell r="X264" t="str">
            <v>2020
2045,34</v>
          </cell>
          <cell r="Y264">
            <v>2812</v>
          </cell>
          <cell r="Z264">
            <v>2812</v>
          </cell>
          <cell r="AC264" t="str">
            <v>откр ствол</v>
          </cell>
          <cell r="AD264" t="str">
            <v>2045,3-2812</v>
          </cell>
          <cell r="AE264">
            <v>17.100000000000001</v>
          </cell>
          <cell r="AF264">
            <v>2045.34</v>
          </cell>
          <cell r="AG264">
            <v>184.8</v>
          </cell>
          <cell r="AK264" t="str">
            <v>УЭЦН</v>
          </cell>
          <cell r="AL264">
            <v>300</v>
          </cell>
          <cell r="AM264" t="str">
            <v>ГП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1755</v>
          </cell>
          <cell r="BA264" t="str">
            <v>D1050N 201ст.</v>
          </cell>
          <cell r="BB264">
            <v>1110</v>
          </cell>
          <cell r="BC264">
            <v>54</v>
          </cell>
          <cell r="BD264" t="str">
            <v>55-116</v>
          </cell>
          <cell r="BE264">
            <v>1765</v>
          </cell>
          <cell r="BK264">
            <v>1633.26</v>
          </cell>
          <cell r="BL264">
            <v>131.74</v>
          </cell>
          <cell r="BM264">
            <v>73</v>
          </cell>
          <cell r="BN264">
            <v>5.5</v>
          </cell>
          <cell r="BO264">
            <v>65</v>
          </cell>
          <cell r="BP264" t="str">
            <v>Угловик</v>
          </cell>
          <cell r="BQ264" t="str">
            <v>Периодический</v>
          </cell>
          <cell r="BR264">
            <v>1</v>
          </cell>
          <cell r="BS264">
            <v>1.5</v>
          </cell>
          <cell r="BT264">
            <v>30</v>
          </cell>
          <cell r="BU264">
            <v>30</v>
          </cell>
          <cell r="BV264">
            <v>29</v>
          </cell>
          <cell r="BW264">
            <v>43497</v>
          </cell>
          <cell r="BX264">
            <v>128</v>
          </cell>
          <cell r="CA264">
            <v>1056.1654089502126</v>
          </cell>
          <cell r="CB264">
            <v>74</v>
          </cell>
          <cell r="CC264">
            <v>92.059896080000001</v>
          </cell>
          <cell r="CD264">
            <v>22.7392</v>
          </cell>
          <cell r="CE264">
            <v>34</v>
          </cell>
          <cell r="CF264">
            <v>20</v>
          </cell>
          <cell r="CG264">
            <v>261</v>
          </cell>
          <cell r="CH264">
            <v>12</v>
          </cell>
          <cell r="CI264">
            <v>240</v>
          </cell>
          <cell r="CJ264">
            <v>0</v>
          </cell>
          <cell r="CK264">
            <v>240</v>
          </cell>
          <cell r="CM264">
            <v>217.26079999999999</v>
          </cell>
          <cell r="CN264">
            <v>-34</v>
          </cell>
          <cell r="CO264">
            <v>220</v>
          </cell>
          <cell r="CP264">
            <v>-12</v>
          </cell>
          <cell r="CR264">
            <v>12</v>
          </cell>
          <cell r="CS264">
            <v>527.72305094286514</v>
          </cell>
          <cell r="CT264">
            <v>527.72305094286514</v>
          </cell>
          <cell r="CU264">
            <v>1.0809069851751441</v>
          </cell>
          <cell r="CW264">
            <v>80</v>
          </cell>
        </row>
        <row r="265">
          <cell r="A265" t="str">
            <v>1135-1</v>
          </cell>
          <cell r="B265">
            <v>11</v>
          </cell>
          <cell r="C265" t="str">
            <v>К - 7</v>
          </cell>
          <cell r="D265">
            <v>41466</v>
          </cell>
          <cell r="E265" t="str">
            <v>Гор.</v>
          </cell>
          <cell r="F265" t="str">
            <v>P1ar_Block I</v>
          </cell>
          <cell r="G265" t="str">
            <v>Действующий</v>
          </cell>
          <cell r="H265">
            <v>-4</v>
          </cell>
          <cell r="L265">
            <v>205.9826750215</v>
          </cell>
          <cell r="M265">
            <v>213.8</v>
          </cell>
          <cell r="N265">
            <v>0.98</v>
          </cell>
          <cell r="O265">
            <v>1.66</v>
          </cell>
          <cell r="P265">
            <v>1.5726991492652744</v>
          </cell>
          <cell r="Q265">
            <v>1.4490000000000001</v>
          </cell>
          <cell r="R265">
            <v>0.83599999999999997</v>
          </cell>
          <cell r="S265">
            <v>0.72</v>
          </cell>
          <cell r="T265">
            <v>37</v>
          </cell>
          <cell r="U265">
            <v>1.17</v>
          </cell>
          <cell r="V265">
            <v>177.8</v>
          </cell>
          <cell r="W265">
            <v>9.19</v>
          </cell>
          <cell r="X265">
            <v>2102</v>
          </cell>
          <cell r="Y265">
            <v>2207</v>
          </cell>
          <cell r="Z265">
            <v>2207</v>
          </cell>
          <cell r="AC265" t="str">
            <v>откр ствол</v>
          </cell>
          <cell r="AD265" t="str">
            <v>2102-2207</v>
          </cell>
          <cell r="AF265">
            <v>2102</v>
          </cell>
          <cell r="AG265">
            <v>229</v>
          </cell>
          <cell r="AK265" t="str">
            <v>УЭЦН</v>
          </cell>
          <cell r="AL265">
            <v>300</v>
          </cell>
          <cell r="AM265" t="str">
            <v>ГП</v>
          </cell>
          <cell r="BA265" t="str">
            <v>D2400N 117ст.</v>
          </cell>
          <cell r="BB265">
            <v>580</v>
          </cell>
          <cell r="BC265">
            <v>64</v>
          </cell>
          <cell r="BD265" t="str">
            <v>148-116</v>
          </cell>
          <cell r="BE265">
            <v>1740</v>
          </cell>
          <cell r="BK265">
            <v>1621</v>
          </cell>
          <cell r="BL265">
            <v>119</v>
          </cell>
          <cell r="BM265">
            <v>73</v>
          </cell>
          <cell r="BN265">
            <v>5.5</v>
          </cell>
          <cell r="BO265">
            <v>65</v>
          </cell>
          <cell r="BP265" t="str">
            <v>Угловик</v>
          </cell>
          <cell r="BQ265" t="str">
            <v>Постоянный</v>
          </cell>
          <cell r="BR265">
            <v>24</v>
          </cell>
          <cell r="BS265">
            <v>0</v>
          </cell>
          <cell r="BT265">
            <v>28</v>
          </cell>
          <cell r="BU265">
            <v>28</v>
          </cell>
          <cell r="BV265">
            <v>27</v>
          </cell>
          <cell r="BW265">
            <v>43497</v>
          </cell>
          <cell r="BX265">
            <v>185.1</v>
          </cell>
          <cell r="CA265">
            <v>283.18981165731088</v>
          </cell>
          <cell r="CB265">
            <v>130</v>
          </cell>
          <cell r="CC265">
            <v>158.03384080000001</v>
          </cell>
          <cell r="CD265">
            <v>22.33791999999999</v>
          </cell>
          <cell r="CE265">
            <v>334</v>
          </cell>
          <cell r="CF265">
            <v>92</v>
          </cell>
          <cell r="CG265">
            <v>262</v>
          </cell>
          <cell r="CH265">
            <v>8</v>
          </cell>
          <cell r="CI265">
            <v>241</v>
          </cell>
          <cell r="CJ265">
            <v>0</v>
          </cell>
          <cell r="CK265">
            <v>241</v>
          </cell>
          <cell r="CM265">
            <v>218.66208</v>
          </cell>
          <cell r="CN265">
            <v>-334</v>
          </cell>
          <cell r="CO265">
            <v>149</v>
          </cell>
          <cell r="CP265">
            <v>-8</v>
          </cell>
          <cell r="CR265">
            <v>8</v>
          </cell>
          <cell r="CS265">
            <v>358.13540383348152</v>
          </cell>
          <cell r="CT265">
            <v>358.13540383348152</v>
          </cell>
          <cell r="CU265">
            <v>13.197843207753653</v>
          </cell>
          <cell r="CV265" t="str">
            <v>Для снижения Рзаб необходима оптимизация (смена УЭЦН на больший типоразмер)</v>
          </cell>
          <cell r="CW265">
            <v>107</v>
          </cell>
        </row>
        <row r="266">
          <cell r="A266">
            <v>1136</v>
          </cell>
          <cell r="B266">
            <v>2</v>
          </cell>
          <cell r="C266" t="str">
            <v>К - 12</v>
          </cell>
          <cell r="D266">
            <v>41670</v>
          </cell>
          <cell r="E266" t="str">
            <v>Гор.</v>
          </cell>
          <cell r="F266" t="str">
            <v>P1ar_Block I</v>
          </cell>
          <cell r="G266" t="str">
            <v>Действующий</v>
          </cell>
          <cell r="H266">
            <v>-4</v>
          </cell>
          <cell r="I266" t="str">
            <v xml:space="preserve"> </v>
          </cell>
          <cell r="J266" t="str">
            <v xml:space="preserve"> </v>
          </cell>
          <cell r="L266">
            <v>205.9826750215</v>
          </cell>
          <cell r="M266">
            <v>213.8</v>
          </cell>
          <cell r="N266">
            <v>0.98</v>
          </cell>
          <cell r="O266">
            <v>1.66</v>
          </cell>
          <cell r="P266">
            <v>0.98120581919949812</v>
          </cell>
          <cell r="Q266">
            <v>1.4490000000000001</v>
          </cell>
          <cell r="R266">
            <v>0.83599999999999997</v>
          </cell>
          <cell r="S266">
            <v>0.72</v>
          </cell>
          <cell r="T266">
            <v>37</v>
          </cell>
          <cell r="U266">
            <v>1.17</v>
          </cell>
          <cell r="V266">
            <v>177.8</v>
          </cell>
          <cell r="W266">
            <v>9.19</v>
          </cell>
          <cell r="X266">
            <v>1740</v>
          </cell>
          <cell r="Y266">
            <v>2992</v>
          </cell>
          <cell r="Z266">
            <v>2992</v>
          </cell>
          <cell r="AC266" t="str">
            <v>откр ствол</v>
          </cell>
          <cell r="AD266" t="str">
            <v xml:space="preserve">1740-2992 </v>
          </cell>
          <cell r="AE266">
            <v>14.1</v>
          </cell>
          <cell r="AF266">
            <v>1740</v>
          </cell>
          <cell r="AG266">
            <v>174.22</v>
          </cell>
          <cell r="AK266" t="str">
            <v>Газлифт</v>
          </cell>
          <cell r="AL266">
            <v>450</v>
          </cell>
          <cell r="AM266" t="str">
            <v>ГП</v>
          </cell>
          <cell r="AN266">
            <v>890</v>
          </cell>
          <cell r="AO266" t="str">
            <v>ГК85/2</v>
          </cell>
          <cell r="AP266">
            <v>1320</v>
          </cell>
          <cell r="AQ266" t="str">
            <v>ГК85/2</v>
          </cell>
          <cell r="AR266">
            <v>1630</v>
          </cell>
          <cell r="AS266" t="str">
            <v>ГК80/3</v>
          </cell>
          <cell r="AT266">
            <v>1800</v>
          </cell>
          <cell r="AU266" t="str">
            <v>ЦКсОК</v>
          </cell>
          <cell r="AV266">
            <v>0</v>
          </cell>
          <cell r="AW266">
            <v>0</v>
          </cell>
          <cell r="AX266">
            <v>1840</v>
          </cell>
          <cell r="BE266">
            <v>2180</v>
          </cell>
          <cell r="BF266" t="str">
            <v>Есть</v>
          </cell>
          <cell r="BH266">
            <v>83</v>
          </cell>
          <cell r="BI266">
            <v>54</v>
          </cell>
          <cell r="BJ266">
            <v>9</v>
          </cell>
          <cell r="BM266">
            <v>73</v>
          </cell>
          <cell r="BN266">
            <v>5.5</v>
          </cell>
          <cell r="BO266">
            <v>18</v>
          </cell>
          <cell r="BP266" t="str">
            <v>Угловик</v>
          </cell>
          <cell r="BQ266" t="str">
            <v>Постоянный</v>
          </cell>
          <cell r="BR266">
            <v>24</v>
          </cell>
          <cell r="BS266">
            <v>0</v>
          </cell>
          <cell r="BT266">
            <v>27</v>
          </cell>
          <cell r="BU266">
            <v>51</v>
          </cell>
          <cell r="BV266">
            <v>26</v>
          </cell>
          <cell r="BW266">
            <v>43497</v>
          </cell>
          <cell r="BX266">
            <v>129</v>
          </cell>
          <cell r="BY266">
            <v>85</v>
          </cell>
          <cell r="BZ266">
            <v>6</v>
          </cell>
          <cell r="CC266">
            <v>56</v>
          </cell>
          <cell r="CD266">
            <v>14.169364000000002</v>
          </cell>
          <cell r="CE266">
            <v>17</v>
          </cell>
          <cell r="CF266">
            <v>0.3</v>
          </cell>
          <cell r="CG266">
            <v>263</v>
          </cell>
          <cell r="CH266">
            <v>26</v>
          </cell>
          <cell r="CI266">
            <v>242</v>
          </cell>
          <cell r="CJ266">
            <v>0</v>
          </cell>
          <cell r="CK266">
            <v>242</v>
          </cell>
          <cell r="CM266">
            <v>227.830636</v>
          </cell>
          <cell r="CN266">
            <v>-17</v>
          </cell>
          <cell r="CO266">
            <v>241.7</v>
          </cell>
          <cell r="CP266">
            <v>-26</v>
          </cell>
          <cell r="CQ266">
            <v>9</v>
          </cell>
          <cell r="CR266">
            <v>17</v>
          </cell>
          <cell r="CS266">
            <v>1199.7715634943106</v>
          </cell>
          <cell r="CT266">
            <v>1834.9447441677692</v>
          </cell>
          <cell r="CU266">
            <v>0.31112757538975677</v>
          </cell>
          <cell r="CW266">
            <v>55</v>
          </cell>
        </row>
        <row r="267">
          <cell r="A267" t="str">
            <v>1136-1</v>
          </cell>
          <cell r="B267" t="str">
            <v/>
          </cell>
          <cell r="C267" t="str">
            <v>К - 14</v>
          </cell>
          <cell r="D267">
            <v>41860</v>
          </cell>
          <cell r="E267" t="str">
            <v>Гор.</v>
          </cell>
          <cell r="F267" t="str">
            <v>P1ar_Block I</v>
          </cell>
          <cell r="G267" t="str">
            <v>Действующий</v>
          </cell>
          <cell r="H267">
            <v>-4</v>
          </cell>
          <cell r="I267">
            <v>41815</v>
          </cell>
          <cell r="J267" t="str">
            <v>Slb</v>
          </cell>
          <cell r="K267" t="str">
            <v>190м3 15% HCL 
 48м3 WF130</v>
          </cell>
          <cell r="L267">
            <v>205.9826750215</v>
          </cell>
          <cell r="M267">
            <v>213.8</v>
          </cell>
          <cell r="N267">
            <v>0.98</v>
          </cell>
          <cell r="O267">
            <v>1.66</v>
          </cell>
          <cell r="P267">
            <v>0.98120581919949812</v>
          </cell>
          <cell r="Q267">
            <v>1.4490000000000001</v>
          </cell>
          <cell r="R267">
            <v>0.83599999999999997</v>
          </cell>
          <cell r="S267">
            <v>0.72</v>
          </cell>
          <cell r="T267">
            <v>37</v>
          </cell>
          <cell r="U267">
            <v>1.17</v>
          </cell>
          <cell r="V267" t="str">
            <v>177,8;
114,3</v>
          </cell>
          <cell r="W267">
            <v>9.19</v>
          </cell>
          <cell r="X267" t="str">
            <v>2067
1983,6-2764</v>
          </cell>
          <cell r="Y267">
            <v>2770</v>
          </cell>
          <cell r="Z267">
            <v>2770</v>
          </cell>
          <cell r="AC267" t="str">
            <v>Закрытый</v>
          </cell>
          <cell r="AD267" t="str">
            <v>2158-2159; 2392-2393; 2509-2510; 2617-2618; 2730-2731</v>
          </cell>
          <cell r="AE267">
            <v>12.7</v>
          </cell>
          <cell r="AF267">
            <v>2158</v>
          </cell>
          <cell r="AG267">
            <v>318.89999999999998</v>
          </cell>
          <cell r="AK267" t="str">
            <v>Газлифт</v>
          </cell>
          <cell r="AL267">
            <v>390</v>
          </cell>
          <cell r="AM267" t="str">
            <v>ГП</v>
          </cell>
          <cell r="AN267">
            <v>735</v>
          </cell>
          <cell r="AO267" t="str">
            <v>ГП</v>
          </cell>
          <cell r="AP267">
            <v>1055</v>
          </cell>
          <cell r="AQ267" t="str">
            <v>ГП</v>
          </cell>
          <cell r="AR267">
            <v>1315</v>
          </cell>
          <cell r="AS267" t="str">
            <v>ГП</v>
          </cell>
          <cell r="AT267">
            <v>1530</v>
          </cell>
          <cell r="AU267" t="str">
            <v>ГК80(3)</v>
          </cell>
          <cell r="AV267">
            <v>1700</v>
          </cell>
          <cell r="AW267" t="str">
            <v>ЦКсОК</v>
          </cell>
          <cell r="AX267">
            <v>1840</v>
          </cell>
          <cell r="BE267">
            <v>1989</v>
          </cell>
          <cell r="BF267" t="str">
            <v>Есть</v>
          </cell>
          <cell r="BH267">
            <v>78</v>
          </cell>
          <cell r="BI267">
            <v>50</v>
          </cell>
          <cell r="BJ267">
            <v>4</v>
          </cell>
          <cell r="BM267">
            <v>73</v>
          </cell>
          <cell r="BN267">
            <v>5.5</v>
          </cell>
          <cell r="BO267">
            <v>18</v>
          </cell>
          <cell r="BP267" t="str">
            <v>Угловик</v>
          </cell>
          <cell r="BQ267" t="str">
            <v>Периодический</v>
          </cell>
          <cell r="BR267">
            <v>24</v>
          </cell>
          <cell r="BS267">
            <v>24</v>
          </cell>
          <cell r="BT267">
            <v>27</v>
          </cell>
          <cell r="BU267">
            <v>82</v>
          </cell>
          <cell r="BV267">
            <v>26</v>
          </cell>
          <cell r="BW267">
            <v>43497</v>
          </cell>
          <cell r="BX267">
            <v>121</v>
          </cell>
          <cell r="BY267">
            <v>83</v>
          </cell>
          <cell r="BZ267">
            <v>5</v>
          </cell>
          <cell r="CC267">
            <v>68</v>
          </cell>
          <cell r="CD267">
            <v>1.250238</v>
          </cell>
          <cell r="CE267">
            <v>1.5</v>
          </cell>
          <cell r="CF267">
            <v>0.3</v>
          </cell>
          <cell r="CG267">
            <v>264</v>
          </cell>
          <cell r="CH267">
            <v>3.5</v>
          </cell>
          <cell r="CI267">
            <v>243</v>
          </cell>
          <cell r="CJ267">
            <v>0</v>
          </cell>
          <cell r="CK267">
            <v>243</v>
          </cell>
          <cell r="CM267">
            <v>241.749762</v>
          </cell>
          <cell r="CN267">
            <v>-1.5</v>
          </cell>
          <cell r="CO267">
            <v>242.7</v>
          </cell>
          <cell r="CP267">
            <v>-3.5</v>
          </cell>
          <cell r="CQ267">
            <v>3</v>
          </cell>
          <cell r="CR267">
            <v>0.5</v>
          </cell>
          <cell r="CS267">
            <v>399.92385449810359</v>
          </cell>
          <cell r="CT267">
            <v>2799.4669814867252</v>
          </cell>
          <cell r="CU267">
            <v>3.5143391923581686E-2</v>
          </cell>
          <cell r="CW267">
            <v>60</v>
          </cell>
        </row>
        <row r="268">
          <cell r="A268">
            <v>1141</v>
          </cell>
          <cell r="B268">
            <v>5</v>
          </cell>
          <cell r="C268" t="str">
            <v>К - 11</v>
          </cell>
          <cell r="D268">
            <v>41512</v>
          </cell>
          <cell r="E268" t="str">
            <v>Гор.</v>
          </cell>
          <cell r="F268" t="str">
            <v>P1ar_Block I</v>
          </cell>
          <cell r="G268" t="str">
            <v>Действующий</v>
          </cell>
          <cell r="H268">
            <v>-4</v>
          </cell>
          <cell r="I268" t="str">
            <v xml:space="preserve"> </v>
          </cell>
          <cell r="J268" t="str">
            <v xml:space="preserve"> </v>
          </cell>
          <cell r="L268">
            <v>205.9826750215</v>
          </cell>
          <cell r="M268">
            <v>213.8</v>
          </cell>
          <cell r="N268">
            <v>0.98</v>
          </cell>
          <cell r="O268">
            <v>1.66</v>
          </cell>
          <cell r="P268">
            <v>1.219856028794241</v>
          </cell>
          <cell r="Q268">
            <v>1.4490000000000001</v>
          </cell>
          <cell r="R268">
            <v>0.83599999999999997</v>
          </cell>
          <cell r="S268">
            <v>0.72</v>
          </cell>
          <cell r="T268">
            <v>37</v>
          </cell>
          <cell r="U268">
            <v>1.17</v>
          </cell>
          <cell r="V268">
            <v>177.8</v>
          </cell>
          <cell r="W268">
            <v>8.0500000000000007</v>
          </cell>
          <cell r="X268">
            <v>2202</v>
          </cell>
          <cell r="Y268">
            <v>2998</v>
          </cell>
          <cell r="Z268">
            <v>2998</v>
          </cell>
          <cell r="AC268" t="str">
            <v>откр ствол</v>
          </cell>
          <cell r="AD268" t="str">
            <v>2202-2998</v>
          </cell>
          <cell r="AE268">
            <v>18</v>
          </cell>
          <cell r="AF268">
            <v>2202</v>
          </cell>
          <cell r="AG268">
            <v>386</v>
          </cell>
          <cell r="AK268" t="str">
            <v>УЭЦН</v>
          </cell>
          <cell r="AL268">
            <v>300</v>
          </cell>
          <cell r="AM268" t="str">
            <v>ГП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1460</v>
          </cell>
          <cell r="BA268" t="str">
            <v>D1050N 242ст.</v>
          </cell>
          <cell r="BB268">
            <v>1252</v>
          </cell>
          <cell r="BC268">
            <v>60</v>
          </cell>
          <cell r="BD268" t="str">
            <v>74-116</v>
          </cell>
          <cell r="BE268">
            <v>1470</v>
          </cell>
          <cell r="BK268">
            <v>1296</v>
          </cell>
          <cell r="BL268">
            <v>174</v>
          </cell>
          <cell r="BM268">
            <v>73</v>
          </cell>
          <cell r="BN268">
            <v>5.5</v>
          </cell>
          <cell r="BO268">
            <v>65</v>
          </cell>
          <cell r="BP268" t="str">
            <v>Угловик</v>
          </cell>
          <cell r="BQ268" t="str">
            <v>Периодический</v>
          </cell>
          <cell r="BR268">
            <v>1.5</v>
          </cell>
          <cell r="BS268">
            <v>1</v>
          </cell>
          <cell r="BT268">
            <v>27</v>
          </cell>
          <cell r="BU268">
            <v>27</v>
          </cell>
          <cell r="BV268">
            <v>26</v>
          </cell>
          <cell r="BW268">
            <v>43497</v>
          </cell>
          <cell r="BX268">
            <v>132</v>
          </cell>
          <cell r="CA268">
            <v>1059.915849115996</v>
          </cell>
          <cell r="CB268">
            <v>45</v>
          </cell>
          <cell r="CC268">
            <v>92.747231999999997</v>
          </cell>
          <cell r="CD268">
            <v>28.117689599999999</v>
          </cell>
          <cell r="CE268">
            <v>64.680000000000007</v>
          </cell>
          <cell r="CF268">
            <v>48</v>
          </cell>
          <cell r="CG268">
            <v>265</v>
          </cell>
          <cell r="CH268">
            <v>33</v>
          </cell>
          <cell r="CI268">
            <v>244</v>
          </cell>
          <cell r="CJ268">
            <v>0</v>
          </cell>
          <cell r="CK268">
            <v>244</v>
          </cell>
          <cell r="CM268">
            <v>215.88231039999999</v>
          </cell>
          <cell r="CN268">
            <v>-64.680000000000007</v>
          </cell>
          <cell r="CO268">
            <v>196</v>
          </cell>
          <cell r="CP268">
            <v>-33</v>
          </cell>
          <cell r="CR268">
            <v>33</v>
          </cell>
          <cell r="CS268">
            <v>1173.6383916835046</v>
          </cell>
          <cell r="CT268">
            <v>1173.6383916835046</v>
          </cell>
          <cell r="CU268">
            <v>1.8987254128614923</v>
          </cell>
          <cell r="CW268">
            <v>80</v>
          </cell>
        </row>
        <row r="269">
          <cell r="A269" t="str">
            <v>1145-2</v>
          </cell>
          <cell r="B269" t="str">
            <v/>
          </cell>
          <cell r="C269" t="str">
            <v>К - 11</v>
          </cell>
          <cell r="D269">
            <v>41718</v>
          </cell>
          <cell r="E269" t="str">
            <v>Гор.</v>
          </cell>
          <cell r="F269" t="str">
            <v>P1ar_Block I</v>
          </cell>
          <cell r="G269" t="str">
            <v>Действующий</v>
          </cell>
          <cell r="H269">
            <v>-4</v>
          </cell>
          <cell r="I269" t="str">
            <v xml:space="preserve"> </v>
          </cell>
          <cell r="J269" t="str">
            <v xml:space="preserve"> </v>
          </cell>
          <cell r="L269">
            <v>205.9826750215</v>
          </cell>
          <cell r="M269">
            <v>213.8</v>
          </cell>
          <cell r="N269">
            <v>0.98</v>
          </cell>
          <cell r="O269">
            <v>1.66</v>
          </cell>
          <cell r="P269">
            <v>0.99219321785801406</v>
          </cell>
          <cell r="Q269">
            <v>1.4490000000000001</v>
          </cell>
          <cell r="R269">
            <v>0.83599999999999997</v>
          </cell>
          <cell r="S269">
            <v>0.72</v>
          </cell>
          <cell r="T269">
            <v>37</v>
          </cell>
          <cell r="U269">
            <v>1.17</v>
          </cell>
          <cell r="V269">
            <v>177.8</v>
          </cell>
          <cell r="W269">
            <v>9.19</v>
          </cell>
          <cell r="X269">
            <v>1918</v>
          </cell>
          <cell r="Y269">
            <v>2433</v>
          </cell>
          <cell r="Z269">
            <v>2433</v>
          </cell>
          <cell r="AC269" t="str">
            <v>откр ствол</v>
          </cell>
          <cell r="AD269" t="str">
            <v xml:space="preserve">1918-2433 </v>
          </cell>
          <cell r="AE269">
            <v>25</v>
          </cell>
          <cell r="AF269">
            <v>1918</v>
          </cell>
          <cell r="AG269">
            <v>134.51</v>
          </cell>
          <cell r="AK269" t="str">
            <v>Фонтан</v>
          </cell>
          <cell r="AL269">
            <v>600</v>
          </cell>
          <cell r="AM269">
            <v>0</v>
          </cell>
          <cell r="AN269">
            <v>1200</v>
          </cell>
          <cell r="AO269">
            <v>0</v>
          </cell>
          <cell r="AP269">
            <v>1740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1750</v>
          </cell>
          <cell r="BE269">
            <v>2030</v>
          </cell>
          <cell r="BM269">
            <v>73</v>
          </cell>
          <cell r="BN269">
            <v>5.5</v>
          </cell>
          <cell r="BO269">
            <v>18</v>
          </cell>
          <cell r="BP269" t="str">
            <v>Угловик</v>
          </cell>
          <cell r="BQ269" t="str">
            <v>Постоянный</v>
          </cell>
          <cell r="BR269">
            <v>24</v>
          </cell>
          <cell r="BS269">
            <v>0</v>
          </cell>
          <cell r="BT269">
            <v>41</v>
          </cell>
          <cell r="BU269">
            <v>57</v>
          </cell>
          <cell r="BV269">
            <v>33</v>
          </cell>
          <cell r="BW269">
            <v>43497</v>
          </cell>
          <cell r="BX269">
            <v>139</v>
          </cell>
          <cell r="CC269">
            <v>77</v>
          </cell>
          <cell r="CD269">
            <v>34.058639999999997</v>
          </cell>
          <cell r="CE269">
            <v>42</v>
          </cell>
          <cell r="CF269">
            <v>3</v>
          </cell>
          <cell r="CG269">
            <v>266</v>
          </cell>
          <cell r="CH269">
            <v>107</v>
          </cell>
          <cell r="CI269">
            <v>245</v>
          </cell>
          <cell r="CJ269">
            <v>0</v>
          </cell>
          <cell r="CK269">
            <v>245</v>
          </cell>
          <cell r="CM269">
            <v>210.94136</v>
          </cell>
          <cell r="CN269">
            <v>-42</v>
          </cell>
          <cell r="CO269">
            <v>242</v>
          </cell>
          <cell r="CP269">
            <v>-107</v>
          </cell>
          <cell r="CR269">
            <v>107</v>
          </cell>
          <cell r="CS269">
            <v>3141.6404178205594</v>
          </cell>
          <cell r="CT269">
            <v>3141.6404178205594</v>
          </cell>
          <cell r="CU269">
            <v>0.84491686231627694</v>
          </cell>
          <cell r="CW269">
            <v>60</v>
          </cell>
        </row>
        <row r="270">
          <cell r="A270" t="str">
            <v>1145-1</v>
          </cell>
          <cell r="B270" t="str">
            <v/>
          </cell>
          <cell r="C270" t="str">
            <v>К - 11</v>
          </cell>
          <cell r="D270">
            <v>41822</v>
          </cell>
          <cell r="E270" t="str">
            <v>Гор.</v>
          </cell>
          <cell r="F270" t="str">
            <v>P1ar_Block I</v>
          </cell>
          <cell r="G270" t="str">
            <v>Действующий</v>
          </cell>
          <cell r="H270">
            <v>-4</v>
          </cell>
          <cell r="I270" t="str">
            <v xml:space="preserve"> </v>
          </cell>
          <cell r="J270" t="str">
            <v xml:space="preserve"> </v>
          </cell>
          <cell r="L270">
            <v>205.9826750215</v>
          </cell>
          <cell r="M270">
            <v>213.8</v>
          </cell>
          <cell r="N270">
            <v>0.98</v>
          </cell>
          <cell r="O270">
            <v>1.66</v>
          </cell>
          <cell r="P270">
            <v>0.98</v>
          </cell>
          <cell r="Q270">
            <v>1.4490000000000001</v>
          </cell>
          <cell r="R270">
            <v>0.83599999999999997</v>
          </cell>
          <cell r="S270">
            <v>0.72</v>
          </cell>
          <cell r="T270">
            <v>37</v>
          </cell>
          <cell r="U270">
            <v>1.17</v>
          </cell>
          <cell r="V270">
            <v>177.8</v>
          </cell>
          <cell r="W270">
            <v>9.19</v>
          </cell>
          <cell r="X270">
            <v>2001</v>
          </cell>
          <cell r="Y270">
            <v>2665</v>
          </cell>
          <cell r="Z270">
            <v>2665</v>
          </cell>
          <cell r="AC270" t="str">
            <v>откр ствол</v>
          </cell>
          <cell r="AD270" t="str">
            <v>2001-2665</v>
          </cell>
          <cell r="AE270">
            <v>14</v>
          </cell>
          <cell r="AF270">
            <v>2001</v>
          </cell>
          <cell r="AG270">
            <v>181.1</v>
          </cell>
          <cell r="AK270" t="str">
            <v>Газлифт</v>
          </cell>
          <cell r="AL270">
            <v>600</v>
          </cell>
          <cell r="AM270" t="str">
            <v>ГК82/2</v>
          </cell>
          <cell r="AN270">
            <v>1200</v>
          </cell>
          <cell r="AO270" t="str">
            <v>ГК79/2</v>
          </cell>
          <cell r="AP270">
            <v>1720</v>
          </cell>
          <cell r="AQ270" t="str">
            <v>ЦКсОК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1730</v>
          </cell>
          <cell r="BE270">
            <v>2070</v>
          </cell>
          <cell r="BF270" t="str">
            <v>Есть</v>
          </cell>
          <cell r="BH270">
            <v>80</v>
          </cell>
          <cell r="BI270">
            <v>44</v>
          </cell>
          <cell r="BJ270">
            <v>5</v>
          </cell>
          <cell r="BM270">
            <v>73</v>
          </cell>
          <cell r="BN270">
            <v>5.5</v>
          </cell>
          <cell r="BO270">
            <v>18</v>
          </cell>
          <cell r="BP270" t="str">
            <v>Угловик</v>
          </cell>
          <cell r="BQ270" t="str">
            <v>Постоянный</v>
          </cell>
          <cell r="BR270">
            <v>24</v>
          </cell>
          <cell r="BS270">
            <v>0</v>
          </cell>
          <cell r="BT270">
            <v>28</v>
          </cell>
          <cell r="BU270">
            <v>49</v>
          </cell>
          <cell r="BV270">
            <v>27</v>
          </cell>
          <cell r="BW270">
            <v>43497</v>
          </cell>
          <cell r="BX270">
            <v>124</v>
          </cell>
          <cell r="BY270">
            <v>84</v>
          </cell>
          <cell r="BZ270">
            <v>6</v>
          </cell>
          <cell r="CC270">
            <v>51</v>
          </cell>
          <cell r="CD270">
            <v>9.5471199999999996</v>
          </cell>
          <cell r="CE270">
            <v>11.42</v>
          </cell>
          <cell r="CF270">
            <v>0</v>
          </cell>
          <cell r="CG270">
            <v>267</v>
          </cell>
          <cell r="CH270">
            <v>17</v>
          </cell>
          <cell r="CI270">
            <v>246</v>
          </cell>
          <cell r="CJ270">
            <v>0</v>
          </cell>
          <cell r="CK270">
            <v>246</v>
          </cell>
          <cell r="CM270">
            <v>236.45287999999999</v>
          </cell>
          <cell r="CN270">
            <v>-11.42</v>
          </cell>
          <cell r="CO270">
            <v>246</v>
          </cell>
          <cell r="CP270">
            <v>-17</v>
          </cell>
          <cell r="CQ270">
            <v>5</v>
          </cell>
          <cell r="CR270">
            <v>12</v>
          </cell>
          <cell r="CS270">
            <v>1256.9235539094514</v>
          </cell>
          <cell r="CT270">
            <v>1780.6417013717225</v>
          </cell>
          <cell r="CU270">
            <v>0.21187524936826707</v>
          </cell>
          <cell r="CW270">
            <v>50</v>
          </cell>
        </row>
        <row r="271">
          <cell r="A271">
            <v>1148</v>
          </cell>
          <cell r="B271">
            <v>3</v>
          </cell>
          <cell r="C271" t="str">
            <v>К - 26</v>
          </cell>
          <cell r="D271">
            <v>41768</v>
          </cell>
          <cell r="E271" t="str">
            <v>Гор.</v>
          </cell>
          <cell r="F271" t="str">
            <v>P1ar_Block III</v>
          </cell>
          <cell r="G271" t="str">
            <v>Действующий</v>
          </cell>
          <cell r="H271">
            <v>-4</v>
          </cell>
          <cell r="L271">
            <v>205.9826750215</v>
          </cell>
          <cell r="M271">
            <v>213.8</v>
          </cell>
          <cell r="N271">
            <v>0.98</v>
          </cell>
          <cell r="O271">
            <v>1.66</v>
          </cell>
          <cell r="P271">
            <v>0.98265672492860223</v>
          </cell>
          <cell r="Q271">
            <v>1.4490000000000001</v>
          </cell>
          <cell r="R271">
            <v>0.83599999999999997</v>
          </cell>
          <cell r="S271">
            <v>0.72</v>
          </cell>
          <cell r="T271">
            <v>37</v>
          </cell>
          <cell r="U271">
            <v>1.17</v>
          </cell>
          <cell r="V271">
            <v>177.8</v>
          </cell>
          <cell r="W271">
            <v>8.0500000000000007</v>
          </cell>
          <cell r="X271">
            <v>2104</v>
          </cell>
          <cell r="Y271">
            <v>2593</v>
          </cell>
          <cell r="Z271">
            <v>2593</v>
          </cell>
          <cell r="AC271" t="str">
            <v>Закрытый</v>
          </cell>
          <cell r="AD271" t="str">
            <v>2104-2593</v>
          </cell>
          <cell r="AF271">
            <v>2104</v>
          </cell>
          <cell r="AG271">
            <v>122.75</v>
          </cell>
          <cell r="AK271" t="str">
            <v>Фонтан</v>
          </cell>
          <cell r="AL271">
            <v>450</v>
          </cell>
          <cell r="AM271" t="str">
            <v>ГП</v>
          </cell>
          <cell r="AN271">
            <v>790</v>
          </cell>
          <cell r="AO271" t="str">
            <v>ГП</v>
          </cell>
          <cell r="AP271">
            <v>1070</v>
          </cell>
          <cell r="AQ271" t="str">
            <v>ГП</v>
          </cell>
          <cell r="AR271">
            <v>1300</v>
          </cell>
          <cell r="AS271" t="str">
            <v>ГК100/1</v>
          </cell>
          <cell r="AT271">
            <v>1500</v>
          </cell>
          <cell r="AU271" t="str">
            <v>извлечен</v>
          </cell>
          <cell r="AV271">
            <v>0</v>
          </cell>
          <cell r="AW271">
            <v>0</v>
          </cell>
          <cell r="AX271">
            <v>1520</v>
          </cell>
          <cell r="BE271">
            <v>1550</v>
          </cell>
          <cell r="BM271">
            <v>73</v>
          </cell>
          <cell r="BN271">
            <v>5.5</v>
          </cell>
          <cell r="BO271">
            <v>8</v>
          </cell>
          <cell r="BP271" t="str">
            <v>Угловик</v>
          </cell>
          <cell r="BQ271" t="str">
            <v>Постоянный</v>
          </cell>
          <cell r="BR271">
            <v>24</v>
          </cell>
          <cell r="BS271">
            <v>0</v>
          </cell>
          <cell r="BT271">
            <v>44</v>
          </cell>
          <cell r="BU271">
            <v>46</v>
          </cell>
          <cell r="BV271">
            <v>30</v>
          </cell>
          <cell r="BW271">
            <v>43497</v>
          </cell>
          <cell r="BX271">
            <v>131</v>
          </cell>
          <cell r="CC271">
            <v>60</v>
          </cell>
          <cell r="CD271">
            <v>20.122588552</v>
          </cell>
          <cell r="CE271">
            <v>24.23</v>
          </cell>
          <cell r="CF271">
            <v>0.66</v>
          </cell>
          <cell r="CG271">
            <v>268</v>
          </cell>
          <cell r="CH271">
            <v>24</v>
          </cell>
          <cell r="CI271">
            <v>247</v>
          </cell>
          <cell r="CJ271">
            <v>0</v>
          </cell>
          <cell r="CK271">
            <v>247</v>
          </cell>
          <cell r="CM271">
            <v>226.877411448</v>
          </cell>
          <cell r="CN271">
            <v>-24.23</v>
          </cell>
          <cell r="CO271">
            <v>246.34</v>
          </cell>
          <cell r="CP271">
            <v>-24</v>
          </cell>
          <cell r="CR271">
            <v>24</v>
          </cell>
          <cell r="CS271">
            <v>1192.6894960844697</v>
          </cell>
          <cell r="CT271">
            <v>1192.6894960844697</v>
          </cell>
          <cell r="CU271">
            <v>0.44955810842709892</v>
          </cell>
          <cell r="CW271">
            <v>50</v>
          </cell>
        </row>
        <row r="272">
          <cell r="A272">
            <v>1151</v>
          </cell>
          <cell r="B272">
            <v>4</v>
          </cell>
          <cell r="C272" t="str">
            <v>К - 11</v>
          </cell>
          <cell r="D272">
            <v>42277</v>
          </cell>
          <cell r="E272" t="str">
            <v>Гор.</v>
          </cell>
          <cell r="F272" t="str">
            <v>P1ar_Block I</v>
          </cell>
          <cell r="G272" t="str">
            <v>Действующий</v>
          </cell>
          <cell r="H272">
            <v>-4</v>
          </cell>
          <cell r="L272">
            <v>205.9826750215</v>
          </cell>
          <cell r="M272">
            <v>213.8</v>
          </cell>
          <cell r="N272">
            <v>0.98</v>
          </cell>
          <cell r="O272">
            <v>1.66</v>
          </cell>
          <cell r="P272">
            <v>0.98</v>
          </cell>
          <cell r="Q272">
            <v>1.4490000000000001</v>
          </cell>
          <cell r="R272">
            <v>0.83599999999999997</v>
          </cell>
          <cell r="S272">
            <v>0.72</v>
          </cell>
          <cell r="T272">
            <v>37</v>
          </cell>
          <cell r="U272">
            <v>1.17</v>
          </cell>
          <cell r="V272">
            <v>177.8</v>
          </cell>
          <cell r="W272">
            <v>9.19</v>
          </cell>
          <cell r="X272">
            <v>2155</v>
          </cell>
          <cell r="Y272">
            <v>2930</v>
          </cell>
          <cell r="Z272">
            <v>2930</v>
          </cell>
          <cell r="AC272" t="str">
            <v>откр ствол</v>
          </cell>
          <cell r="AD272" t="str">
            <v>2905-2930</v>
          </cell>
          <cell r="AF272">
            <v>2905</v>
          </cell>
          <cell r="AG272">
            <v>540.41</v>
          </cell>
          <cell r="AH272" t="str">
            <v>1995,6-2905</v>
          </cell>
          <cell r="AK272" t="str">
            <v>Газлифт</v>
          </cell>
          <cell r="AL272">
            <v>475</v>
          </cell>
          <cell r="AM272" t="str">
            <v>ГП</v>
          </cell>
          <cell r="AN272">
            <v>905</v>
          </cell>
          <cell r="AO272" t="str">
            <v>ГК80/3</v>
          </cell>
          <cell r="AP272">
            <v>1295</v>
          </cell>
          <cell r="AQ272" t="str">
            <v>ГК78/3</v>
          </cell>
          <cell r="AR272">
            <v>1615</v>
          </cell>
          <cell r="AS272" t="str">
            <v>ЦКсОК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1790</v>
          </cell>
          <cell r="BE272">
            <v>2000</v>
          </cell>
          <cell r="BF272" t="str">
            <v>Есть</v>
          </cell>
          <cell r="BH272">
            <v>80</v>
          </cell>
          <cell r="BI272">
            <v>44</v>
          </cell>
          <cell r="BJ272">
            <v>7</v>
          </cell>
          <cell r="BM272">
            <v>73</v>
          </cell>
          <cell r="BN272">
            <v>5.5</v>
          </cell>
          <cell r="BO272">
            <v>18</v>
          </cell>
          <cell r="BP272" t="str">
            <v>Угловик</v>
          </cell>
          <cell r="BQ272" t="str">
            <v>Постоянный</v>
          </cell>
          <cell r="BR272">
            <v>24</v>
          </cell>
          <cell r="BS272">
            <v>0</v>
          </cell>
          <cell r="BT272">
            <v>29</v>
          </cell>
          <cell r="BU272">
            <v>44</v>
          </cell>
          <cell r="BV272">
            <v>28</v>
          </cell>
          <cell r="BW272">
            <v>43497</v>
          </cell>
          <cell r="BX272">
            <v>151</v>
          </cell>
          <cell r="BY272">
            <v>84</v>
          </cell>
          <cell r="BZ272">
            <v>6</v>
          </cell>
          <cell r="CC272">
            <v>49</v>
          </cell>
          <cell r="CD272">
            <v>4.4307999999999996</v>
          </cell>
          <cell r="CE272">
            <v>5.3</v>
          </cell>
          <cell r="CF272">
            <v>0</v>
          </cell>
          <cell r="CG272">
            <v>269</v>
          </cell>
          <cell r="CH272">
            <v>9</v>
          </cell>
          <cell r="CI272">
            <v>248</v>
          </cell>
          <cell r="CJ272">
            <v>0</v>
          </cell>
          <cell r="CK272">
            <v>248</v>
          </cell>
          <cell r="CM272">
            <v>243.5692</v>
          </cell>
          <cell r="CN272">
            <v>-5.3</v>
          </cell>
          <cell r="CO272">
            <v>248</v>
          </cell>
          <cell r="CP272">
            <v>-9</v>
          </cell>
          <cell r="CQ272">
            <v>7</v>
          </cell>
          <cell r="CR272">
            <v>2</v>
          </cell>
          <cell r="CS272">
            <v>451.38575426559544</v>
          </cell>
          <cell r="CT272">
            <v>2031.2358941951793</v>
          </cell>
          <cell r="CU272">
            <v>7.4253108183336414E-2</v>
          </cell>
          <cell r="CW272">
            <v>45</v>
          </cell>
        </row>
        <row r="273">
          <cell r="A273">
            <v>1158</v>
          </cell>
          <cell r="B273">
            <v>1</v>
          </cell>
          <cell r="C273" t="str">
            <v>К - 8</v>
          </cell>
          <cell r="D273">
            <v>41630</v>
          </cell>
          <cell r="E273" t="str">
            <v>Гор.</v>
          </cell>
          <cell r="F273" t="str">
            <v>P1ar_Block I</v>
          </cell>
          <cell r="G273" t="str">
            <v>Действующий</v>
          </cell>
          <cell r="H273">
            <v>-4</v>
          </cell>
          <cell r="L273">
            <v>205.9826750215</v>
          </cell>
          <cell r="M273">
            <v>213.8</v>
          </cell>
          <cell r="N273">
            <v>0.98</v>
          </cell>
          <cell r="O273">
            <v>1.66</v>
          </cell>
          <cell r="P273">
            <v>0.98</v>
          </cell>
          <cell r="Q273">
            <v>1.4490000000000001</v>
          </cell>
          <cell r="R273">
            <v>0.83599999999999997</v>
          </cell>
          <cell r="S273">
            <v>0.72</v>
          </cell>
          <cell r="T273">
            <v>37</v>
          </cell>
          <cell r="U273">
            <v>1.17</v>
          </cell>
          <cell r="V273">
            <v>177.8</v>
          </cell>
          <cell r="W273">
            <v>9.19</v>
          </cell>
          <cell r="X273">
            <v>2080</v>
          </cell>
          <cell r="Y273">
            <v>3780</v>
          </cell>
          <cell r="Z273">
            <v>3780</v>
          </cell>
          <cell r="AC273" t="str">
            <v>откр ствол</v>
          </cell>
          <cell r="AD273" t="str">
            <v>2080-3780</v>
          </cell>
          <cell r="AF273">
            <v>2080</v>
          </cell>
          <cell r="AG273">
            <v>117.8</v>
          </cell>
          <cell r="AK273" t="str">
            <v>Газлифт</v>
          </cell>
          <cell r="AL273">
            <v>520</v>
          </cell>
          <cell r="AM273" t="str">
            <v>ГП</v>
          </cell>
          <cell r="AN273">
            <v>1005</v>
          </cell>
          <cell r="AO273" t="str">
            <v>ГП</v>
          </cell>
          <cell r="AP273">
            <v>1450</v>
          </cell>
          <cell r="AQ273" t="str">
            <v>ГК86/1</v>
          </cell>
          <cell r="AR273">
            <v>1810</v>
          </cell>
          <cell r="AS273" t="str">
            <v>ЦКсОК/5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 t="str">
            <v>отсутствует</v>
          </cell>
          <cell r="BE273">
            <v>2100</v>
          </cell>
          <cell r="BF273" t="str">
            <v>Есть</v>
          </cell>
          <cell r="BH273">
            <v>80</v>
          </cell>
          <cell r="BI273">
            <v>56</v>
          </cell>
          <cell r="BJ273">
            <v>8.4</v>
          </cell>
          <cell r="BM273">
            <v>73</v>
          </cell>
          <cell r="BN273">
            <v>5.5</v>
          </cell>
          <cell r="BO273">
            <v>18</v>
          </cell>
          <cell r="BP273" t="str">
            <v>Угловик</v>
          </cell>
          <cell r="BQ273" t="str">
            <v>Периодический</v>
          </cell>
          <cell r="BR273">
            <v>24</v>
          </cell>
          <cell r="BS273">
            <v>24</v>
          </cell>
          <cell r="BT273">
            <v>28</v>
          </cell>
          <cell r="BU273">
            <v>54</v>
          </cell>
          <cell r="BV273">
            <v>27</v>
          </cell>
          <cell r="BW273">
            <v>43497</v>
          </cell>
          <cell r="BX273">
            <v>162</v>
          </cell>
          <cell r="BY273">
            <v>87</v>
          </cell>
          <cell r="BZ273">
            <v>6</v>
          </cell>
          <cell r="CC273">
            <v>69</v>
          </cell>
          <cell r="CD273">
            <v>4.5979999999999999</v>
          </cell>
          <cell r="CE273">
            <v>5.5</v>
          </cell>
          <cell r="CF273">
            <v>0</v>
          </cell>
          <cell r="CG273">
            <v>270</v>
          </cell>
          <cell r="CH273">
            <v>6</v>
          </cell>
          <cell r="CI273">
            <v>249</v>
          </cell>
          <cell r="CJ273">
            <v>0</v>
          </cell>
          <cell r="CK273">
            <v>249</v>
          </cell>
          <cell r="CM273">
            <v>244.40199999999999</v>
          </cell>
          <cell r="CN273">
            <v>-5.5</v>
          </cell>
          <cell r="CO273">
            <v>249</v>
          </cell>
          <cell r="CP273">
            <v>-6</v>
          </cell>
          <cell r="CQ273">
            <v>4</v>
          </cell>
          <cell r="CR273">
            <v>2</v>
          </cell>
          <cell r="CS273">
            <v>434.97172683775557</v>
          </cell>
          <cell r="CT273">
            <v>1304.9151805132667</v>
          </cell>
          <cell r="CU273">
            <v>7.9397611833897708E-2</v>
          </cell>
          <cell r="CW273">
            <v>57</v>
          </cell>
        </row>
        <row r="274">
          <cell r="A274" t="str">
            <v>1158-1</v>
          </cell>
          <cell r="B274" t="str">
            <v/>
          </cell>
          <cell r="C274" t="str">
            <v>К - 8</v>
          </cell>
          <cell r="D274">
            <v>41759</v>
          </cell>
          <cell r="E274" t="str">
            <v>Гор.</v>
          </cell>
          <cell r="F274" t="str">
            <v>P1ar_Block I</v>
          </cell>
          <cell r="G274" t="str">
            <v>Действующий</v>
          </cell>
          <cell r="H274">
            <v>-4</v>
          </cell>
          <cell r="I274" t="str">
            <v xml:space="preserve"> </v>
          </cell>
          <cell r="J274" t="str">
            <v xml:space="preserve"> </v>
          </cell>
          <cell r="L274">
            <v>205.9826750215</v>
          </cell>
          <cell r="M274">
            <v>213.8</v>
          </cell>
          <cell r="N274">
            <v>0.98</v>
          </cell>
          <cell r="O274">
            <v>1.66</v>
          </cell>
          <cell r="P274">
            <v>0.98403097023953534</v>
          </cell>
          <cell r="Q274">
            <v>1.4490000000000001</v>
          </cell>
          <cell r="R274">
            <v>0.83599999999999997</v>
          </cell>
          <cell r="S274">
            <v>0.72</v>
          </cell>
          <cell r="T274">
            <v>37</v>
          </cell>
          <cell r="U274">
            <v>1.17</v>
          </cell>
          <cell r="V274">
            <v>177.8</v>
          </cell>
          <cell r="W274">
            <v>9.19</v>
          </cell>
          <cell r="X274">
            <v>1916</v>
          </cell>
          <cell r="Y274">
            <v>2590</v>
          </cell>
          <cell r="Z274">
            <v>2590</v>
          </cell>
          <cell r="AC274" t="str">
            <v>откр ствол</v>
          </cell>
          <cell r="AD274" t="str">
            <v xml:space="preserve">1916-2590  </v>
          </cell>
          <cell r="AE274">
            <v>12.5</v>
          </cell>
          <cell r="AF274">
            <v>1916</v>
          </cell>
          <cell r="AG274">
            <v>146.54</v>
          </cell>
          <cell r="AK274" t="str">
            <v>Газлифт</v>
          </cell>
          <cell r="AL274">
            <v>600</v>
          </cell>
          <cell r="AM274" t="str">
            <v>ГК82/3</v>
          </cell>
          <cell r="AN274">
            <v>1200</v>
          </cell>
          <cell r="AO274" t="str">
            <v>ГК80/3</v>
          </cell>
          <cell r="AP274">
            <v>1790</v>
          </cell>
          <cell r="AQ274" t="str">
            <v>ЦКсОК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1800</v>
          </cell>
          <cell r="BE274">
            <v>2200</v>
          </cell>
          <cell r="BF274" t="str">
            <v>Есть</v>
          </cell>
          <cell r="BH274">
            <v>82</v>
          </cell>
          <cell r="BI274">
            <v>60</v>
          </cell>
          <cell r="BJ274">
            <v>19</v>
          </cell>
          <cell r="BM274">
            <v>73</v>
          </cell>
          <cell r="BN274">
            <v>5.5</v>
          </cell>
          <cell r="BO274">
            <v>18</v>
          </cell>
          <cell r="BP274" t="str">
            <v>Угловик</v>
          </cell>
          <cell r="BQ274" t="str">
            <v>Постоянный</v>
          </cell>
          <cell r="BR274">
            <v>24</v>
          </cell>
          <cell r="BS274">
            <v>0</v>
          </cell>
          <cell r="BT274">
            <v>27</v>
          </cell>
          <cell r="BU274">
            <v>56</v>
          </cell>
          <cell r="BV274">
            <v>26</v>
          </cell>
          <cell r="BW274">
            <v>43497</v>
          </cell>
          <cell r="BX274">
            <v>141</v>
          </cell>
          <cell r="BY274">
            <v>86</v>
          </cell>
          <cell r="BZ274">
            <v>6</v>
          </cell>
          <cell r="CC274">
            <v>58</v>
          </cell>
          <cell r="CD274">
            <v>9.6006239999999998</v>
          </cell>
          <cell r="CE274">
            <v>11.6</v>
          </cell>
          <cell r="CF274">
            <v>1</v>
          </cell>
          <cell r="CG274">
            <v>271</v>
          </cell>
          <cell r="CH274">
            <v>19</v>
          </cell>
          <cell r="CI274">
            <v>250</v>
          </cell>
          <cell r="CJ274">
            <v>0</v>
          </cell>
          <cell r="CK274">
            <v>250</v>
          </cell>
          <cell r="CM274">
            <v>240.39937599999999</v>
          </cell>
          <cell r="CN274">
            <v>-11.6</v>
          </cell>
          <cell r="CO274">
            <v>249</v>
          </cell>
          <cell r="CP274">
            <v>-19</v>
          </cell>
          <cell r="CQ274">
            <v>12</v>
          </cell>
          <cell r="CR274">
            <v>7</v>
          </cell>
          <cell r="CS274">
            <v>729.11927391386223</v>
          </cell>
          <cell r="CT274">
            <v>1979.038029194769</v>
          </cell>
          <cell r="CU274">
            <v>0.18927878000797213</v>
          </cell>
          <cell r="CW274">
            <v>58</v>
          </cell>
        </row>
        <row r="275">
          <cell r="A275">
            <v>1162</v>
          </cell>
          <cell r="B275">
            <v>7</v>
          </cell>
          <cell r="C275" t="str">
            <v>К - 15</v>
          </cell>
          <cell r="D275">
            <v>41601</v>
          </cell>
          <cell r="E275" t="str">
            <v>Гор.</v>
          </cell>
          <cell r="F275" t="str">
            <v>P1ar_Block I</v>
          </cell>
          <cell r="G275" t="str">
            <v>Действующий</v>
          </cell>
          <cell r="H275">
            <v>-4</v>
          </cell>
          <cell r="I275" t="str">
            <v xml:space="preserve"> </v>
          </cell>
          <cell r="J275" t="str">
            <v xml:space="preserve"> </v>
          </cell>
          <cell r="L275">
            <v>205.9826750215</v>
          </cell>
          <cell r="M275">
            <v>213.8</v>
          </cell>
          <cell r="N275">
            <v>0.98</v>
          </cell>
          <cell r="O275">
            <v>1.66</v>
          </cell>
          <cell r="P275">
            <v>0.98024092668559493</v>
          </cell>
          <cell r="Q275">
            <v>1.4490000000000001</v>
          </cell>
          <cell r="R275">
            <v>0.83599999999999997</v>
          </cell>
          <cell r="S275">
            <v>0.72</v>
          </cell>
          <cell r="T275">
            <v>37</v>
          </cell>
          <cell r="U275">
            <v>1.17</v>
          </cell>
          <cell r="V275">
            <v>177.8</v>
          </cell>
          <cell r="W275">
            <v>9.19</v>
          </cell>
          <cell r="X275">
            <v>1910</v>
          </cell>
          <cell r="Y275">
            <v>2683</v>
          </cell>
          <cell r="Z275">
            <v>2683</v>
          </cell>
          <cell r="AC275" t="str">
            <v>откр ствол</v>
          </cell>
          <cell r="AD275" t="str">
            <v xml:space="preserve">1910-2683 </v>
          </cell>
          <cell r="AF275">
            <v>1910</v>
          </cell>
          <cell r="AG275">
            <v>207.12</v>
          </cell>
          <cell r="AK275" t="str">
            <v>Газлифт</v>
          </cell>
          <cell r="AL275">
            <v>600</v>
          </cell>
          <cell r="AM275" t="str">
            <v>ГП</v>
          </cell>
          <cell r="AN275">
            <v>1200</v>
          </cell>
          <cell r="AO275" t="str">
            <v>ГК78/2</v>
          </cell>
          <cell r="AP275">
            <v>1838</v>
          </cell>
          <cell r="AQ275" t="str">
            <v>ЦКсОК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1848</v>
          </cell>
          <cell r="BE275">
            <v>2250</v>
          </cell>
          <cell r="BF275" t="str">
            <v>Есть</v>
          </cell>
          <cell r="BH275">
            <v>80</v>
          </cell>
          <cell r="BI275">
            <v>44</v>
          </cell>
          <cell r="BJ275">
            <v>12.024000000000001</v>
          </cell>
          <cell r="BM275">
            <v>73</v>
          </cell>
          <cell r="BN275">
            <v>5.5</v>
          </cell>
          <cell r="BO275">
            <v>18</v>
          </cell>
          <cell r="BP275" t="str">
            <v>Угловик</v>
          </cell>
          <cell r="BQ275" t="str">
            <v>Постоянный</v>
          </cell>
          <cell r="BR275">
            <v>24</v>
          </cell>
          <cell r="BS275">
            <v>0</v>
          </cell>
          <cell r="BT275">
            <v>28</v>
          </cell>
          <cell r="BU275">
            <v>46</v>
          </cell>
          <cell r="BV275">
            <v>26</v>
          </cell>
          <cell r="BW275">
            <v>43497</v>
          </cell>
          <cell r="BX275">
            <v>143</v>
          </cell>
          <cell r="BY275">
            <v>86</v>
          </cell>
          <cell r="BZ275">
            <v>6</v>
          </cell>
          <cell r="CC275">
            <v>57</v>
          </cell>
          <cell r="CD275">
            <v>10.861479199999998</v>
          </cell>
          <cell r="CE275">
            <v>13</v>
          </cell>
          <cell r="CF275">
            <v>0.06</v>
          </cell>
          <cell r="CG275">
            <v>272</v>
          </cell>
          <cell r="CH275">
            <v>19</v>
          </cell>
          <cell r="CI275">
            <v>251</v>
          </cell>
          <cell r="CJ275">
            <v>0</v>
          </cell>
          <cell r="CK275">
            <v>251</v>
          </cell>
          <cell r="CM275">
            <v>240.13852080000001</v>
          </cell>
          <cell r="CN275">
            <v>-13</v>
          </cell>
          <cell r="CO275">
            <v>250.94</v>
          </cell>
          <cell r="CP275">
            <v>-19</v>
          </cell>
          <cell r="CQ275">
            <v>12.024000000000001</v>
          </cell>
          <cell r="CR275">
            <v>6.9759999999999991</v>
          </cell>
          <cell r="CS275">
            <v>642.26979323405601</v>
          </cell>
          <cell r="CT275">
            <v>1749.3013290491781</v>
          </cell>
          <cell r="CU275">
            <v>0.20630595082492786</v>
          </cell>
          <cell r="CW275">
            <v>55</v>
          </cell>
        </row>
        <row r="276">
          <cell r="A276" t="str">
            <v>1162-1</v>
          </cell>
          <cell r="B276" t="str">
            <v/>
          </cell>
          <cell r="C276" t="str">
            <v>К - 26</v>
          </cell>
          <cell r="D276">
            <v>41836</v>
          </cell>
          <cell r="E276" t="str">
            <v>Гор.</v>
          </cell>
          <cell r="F276" t="str">
            <v>P1ar_Block III</v>
          </cell>
          <cell r="G276" t="str">
            <v>Действующий</v>
          </cell>
          <cell r="H276">
            <v>-4</v>
          </cell>
          <cell r="I276" t="str">
            <v xml:space="preserve"> </v>
          </cell>
          <cell r="J276" t="str">
            <v xml:space="preserve"> </v>
          </cell>
          <cell r="L276">
            <v>205.9826750215</v>
          </cell>
          <cell r="M276">
            <v>213.8</v>
          </cell>
          <cell r="N276">
            <v>0.98</v>
          </cell>
          <cell r="O276">
            <v>1.66</v>
          </cell>
          <cell r="P276">
            <v>1.2583539603960394</v>
          </cell>
          <cell r="Q276">
            <v>1.4490000000000001</v>
          </cell>
          <cell r="R276">
            <v>0.83599999999999997</v>
          </cell>
          <cell r="S276">
            <v>0.72</v>
          </cell>
          <cell r="T276">
            <v>37</v>
          </cell>
          <cell r="U276">
            <v>1.17</v>
          </cell>
          <cell r="V276">
            <v>177.8</v>
          </cell>
          <cell r="W276">
            <v>9.19</v>
          </cell>
          <cell r="X276">
            <v>2116</v>
          </cell>
          <cell r="Y276" t="str">
            <v>1 ств 2830 
2 ств 3136</v>
          </cell>
          <cell r="Z276" t="str">
            <v>1 ств 2830 
2 ств 3136</v>
          </cell>
          <cell r="AC276" t="str">
            <v>откр ствол</v>
          </cell>
          <cell r="AD276" t="str">
            <v>1ый ст-л 2116-2830;
2ой ст-л 2140-3136</v>
          </cell>
          <cell r="AE276">
            <v>9</v>
          </cell>
          <cell r="AF276">
            <v>2116</v>
          </cell>
          <cell r="AG276">
            <v>205.61</v>
          </cell>
          <cell r="AK276" t="str">
            <v>УЭЦН</v>
          </cell>
          <cell r="AL276">
            <v>530</v>
          </cell>
          <cell r="AM276" t="str">
            <v>ГП</v>
          </cell>
          <cell r="AN276">
            <v>960</v>
          </cell>
          <cell r="AO276" t="str">
            <v>ГП</v>
          </cell>
          <cell r="AP276">
            <v>1310</v>
          </cell>
          <cell r="AQ276" t="str">
            <v>ГП</v>
          </cell>
          <cell r="AR276">
            <v>1580</v>
          </cell>
          <cell r="AS276" t="str">
            <v>ГП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1590</v>
          </cell>
          <cell r="BA276" t="str">
            <v>D1050N 201ст.</v>
          </cell>
          <cell r="BB276">
            <v>1110</v>
          </cell>
          <cell r="BC276">
            <v>57</v>
          </cell>
          <cell r="BD276" t="str">
            <v>74-116</v>
          </cell>
          <cell r="BE276">
            <v>1530</v>
          </cell>
          <cell r="BK276">
            <v>1522.06</v>
          </cell>
          <cell r="BL276">
            <v>7.94</v>
          </cell>
          <cell r="BM276">
            <v>73</v>
          </cell>
          <cell r="BN276">
            <v>5.5</v>
          </cell>
          <cell r="BO276">
            <v>65</v>
          </cell>
          <cell r="BP276" t="str">
            <v>Угловик</v>
          </cell>
          <cell r="BQ276" t="str">
            <v>Периодический</v>
          </cell>
          <cell r="BR276">
            <v>2.5</v>
          </cell>
          <cell r="BS276">
            <v>4</v>
          </cell>
          <cell r="BT276">
            <v>35</v>
          </cell>
          <cell r="BU276">
            <v>38</v>
          </cell>
          <cell r="BV276">
            <v>34</v>
          </cell>
          <cell r="BW276">
            <v>43497</v>
          </cell>
          <cell r="BX276">
            <v>151</v>
          </cell>
          <cell r="CA276">
            <v>1128.5864151933267</v>
          </cell>
          <cell r="CB276">
            <v>68</v>
          </cell>
          <cell r="CC276">
            <v>104.685651599</v>
          </cell>
          <cell r="CD276">
            <v>22.689039999999995</v>
          </cell>
          <cell r="CE276">
            <v>59</v>
          </cell>
          <cell r="CF276">
            <v>54</v>
          </cell>
          <cell r="CG276">
            <v>273</v>
          </cell>
          <cell r="CH276">
            <v>23.6</v>
          </cell>
          <cell r="CI276">
            <v>252</v>
          </cell>
          <cell r="CJ276" t="e">
            <v>#VALUE!</v>
          </cell>
          <cell r="CK276">
            <v>252</v>
          </cell>
          <cell r="CM276">
            <v>229.31095999999999</v>
          </cell>
          <cell r="CN276" t="str">
            <v>-</v>
          </cell>
          <cell r="CO276">
            <v>198</v>
          </cell>
          <cell r="CP276">
            <v>-23.6</v>
          </cell>
          <cell r="CR276">
            <v>23.6</v>
          </cell>
          <cell r="CS276">
            <v>1040.1497815685461</v>
          </cell>
          <cell r="CT276">
            <v>1040.1497815685461</v>
          </cell>
          <cell r="CU276">
            <v>1.4749695019470168</v>
          </cell>
          <cell r="CV276" t="str">
            <v>Для снижения Рзаб необходима оптимизация (смена УЭЦН на больший типоразмер)</v>
          </cell>
          <cell r="CW276">
            <v>80</v>
          </cell>
        </row>
        <row r="277">
          <cell r="A277">
            <v>1200</v>
          </cell>
          <cell r="B277">
            <v>0</v>
          </cell>
          <cell r="C277" t="str">
            <v>К - 10</v>
          </cell>
          <cell r="D277">
            <v>41417</v>
          </cell>
          <cell r="E277" t="str">
            <v>Гор.</v>
          </cell>
          <cell r="F277" t="str">
            <v>P1ar_Block I</v>
          </cell>
          <cell r="G277" t="str">
            <v>Контрольный.</v>
          </cell>
          <cell r="H277">
            <v>-4</v>
          </cell>
          <cell r="I277" t="str">
            <v xml:space="preserve"> </v>
          </cell>
          <cell r="J277" t="str">
            <v xml:space="preserve"> </v>
          </cell>
          <cell r="L277">
            <v>205.9826750215</v>
          </cell>
          <cell r="M277">
            <v>213.8</v>
          </cell>
          <cell r="N277">
            <v>0.98</v>
          </cell>
          <cell r="O277">
            <v>1.66</v>
          </cell>
          <cell r="P277">
            <v>0.98</v>
          </cell>
          <cell r="Q277">
            <v>1.4490000000000001</v>
          </cell>
          <cell r="R277">
            <v>0.83599999999999997</v>
          </cell>
          <cell r="S277">
            <v>0.72</v>
          </cell>
          <cell r="T277">
            <v>37</v>
          </cell>
          <cell r="U277">
            <v>1.17</v>
          </cell>
          <cell r="V277">
            <v>177.8</v>
          </cell>
          <cell r="W277">
            <v>8.0500000000000007</v>
          </cell>
          <cell r="X277">
            <v>2015</v>
          </cell>
          <cell r="Y277">
            <v>2360</v>
          </cell>
          <cell r="Z277">
            <v>2360</v>
          </cell>
          <cell r="AC277" t="str">
            <v>откр ствол</v>
          </cell>
          <cell r="AD277" t="str">
            <v>2015-2360</v>
          </cell>
          <cell r="AF277">
            <v>2015</v>
          </cell>
          <cell r="AG277">
            <v>158</v>
          </cell>
          <cell r="AK277" t="str">
            <v>Газлифт</v>
          </cell>
          <cell r="AL277">
            <v>600</v>
          </cell>
          <cell r="AM277" t="str">
            <v>ЦКсОК/4</v>
          </cell>
          <cell r="AN277">
            <v>1200</v>
          </cell>
          <cell r="AO277" t="str">
            <v>ЦКсОК</v>
          </cell>
          <cell r="AP277">
            <v>1780</v>
          </cell>
          <cell r="AQ277" t="str">
            <v>ГП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1789</v>
          </cell>
          <cell r="BE277">
            <v>2100</v>
          </cell>
          <cell r="BM277">
            <v>73</v>
          </cell>
          <cell r="BN277">
            <v>5.51</v>
          </cell>
          <cell r="BO277" t="str">
            <v>-</v>
          </cell>
          <cell r="BP277" t="str">
            <v>-</v>
          </cell>
          <cell r="BQ277" t="str">
            <v>-</v>
          </cell>
          <cell r="BR277" t="str">
            <v>-</v>
          </cell>
          <cell r="BS277" t="str">
            <v>-</v>
          </cell>
          <cell r="BT277" t="str">
            <v>-</v>
          </cell>
          <cell r="BU277" t="str">
            <v>-</v>
          </cell>
          <cell r="BV277" t="str">
            <v>-</v>
          </cell>
          <cell r="BW277">
            <v>43497</v>
          </cell>
          <cell r="BX277">
            <v>186.5</v>
          </cell>
          <cell r="BY277" t="str">
            <v>-</v>
          </cell>
          <cell r="BZ277" t="str">
            <v>-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274</v>
          </cell>
          <cell r="CH277">
            <v>0</v>
          </cell>
          <cell r="CI277">
            <v>253</v>
          </cell>
          <cell r="CJ277">
            <v>0</v>
          </cell>
          <cell r="CK277">
            <v>253</v>
          </cell>
          <cell r="CM277">
            <v>253</v>
          </cell>
          <cell r="CN277">
            <v>0</v>
          </cell>
          <cell r="CO277">
            <v>253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W277">
            <v>60</v>
          </cell>
        </row>
        <row r="278">
          <cell r="A278" t="str">
            <v>1200-1</v>
          </cell>
          <cell r="B278" t="str">
            <v/>
          </cell>
          <cell r="C278" t="str">
            <v>К - 10</v>
          </cell>
          <cell r="D278">
            <v>41460</v>
          </cell>
          <cell r="E278" t="str">
            <v>Гор.</v>
          </cell>
          <cell r="F278" t="str">
            <v>P1ar_Block II</v>
          </cell>
          <cell r="G278" t="str">
            <v>Действующий</v>
          </cell>
          <cell r="H278">
            <v>-4</v>
          </cell>
          <cell r="I278" t="str">
            <v xml:space="preserve"> </v>
          </cell>
          <cell r="J278" t="str">
            <v xml:space="preserve"> </v>
          </cell>
          <cell r="L278">
            <v>205.9826750215</v>
          </cell>
          <cell r="M278">
            <v>213.8</v>
          </cell>
          <cell r="N278">
            <v>0.98</v>
          </cell>
          <cell r="O278">
            <v>1.66</v>
          </cell>
          <cell r="P278">
            <v>1.1954732510288064</v>
          </cell>
          <cell r="Q278">
            <v>1.4490000000000001</v>
          </cell>
          <cell r="R278">
            <v>0.83599999999999997</v>
          </cell>
          <cell r="S278">
            <v>0.72</v>
          </cell>
          <cell r="T278">
            <v>37</v>
          </cell>
          <cell r="U278">
            <v>1.17</v>
          </cell>
          <cell r="V278">
            <v>177.8</v>
          </cell>
          <cell r="W278">
            <v>8.0500000000000007</v>
          </cell>
          <cell r="X278">
            <v>2128</v>
          </cell>
          <cell r="Y278">
            <v>2696</v>
          </cell>
          <cell r="Z278">
            <v>2696</v>
          </cell>
          <cell r="AC278" t="str">
            <v>откр ствол</v>
          </cell>
          <cell r="AD278" t="str">
            <v>2128-2696</v>
          </cell>
          <cell r="AF278">
            <v>2128</v>
          </cell>
          <cell r="AG278">
            <v>280.7</v>
          </cell>
          <cell r="AK278" t="str">
            <v>Газлифт</v>
          </cell>
          <cell r="AL278">
            <v>600</v>
          </cell>
          <cell r="AM278" t="str">
            <v>ГК77/3</v>
          </cell>
          <cell r="AN278">
            <v>1069</v>
          </cell>
          <cell r="AO278" t="str">
            <v>ГК75</v>
          </cell>
          <cell r="AP278">
            <v>1868</v>
          </cell>
          <cell r="AQ278" t="str">
            <v>ЦКсОК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1878</v>
          </cell>
          <cell r="BE278">
            <v>2183</v>
          </cell>
          <cell r="BM278">
            <v>73</v>
          </cell>
          <cell r="BN278">
            <v>5.5</v>
          </cell>
          <cell r="BO278">
            <v>18</v>
          </cell>
          <cell r="BP278" t="str">
            <v>Угловик</v>
          </cell>
          <cell r="BQ278" t="str">
            <v>Постоянный</v>
          </cell>
          <cell r="BR278">
            <v>24</v>
          </cell>
          <cell r="BS278">
            <v>0</v>
          </cell>
          <cell r="BT278">
            <v>20</v>
          </cell>
          <cell r="BU278">
            <v>67</v>
          </cell>
          <cell r="BV278">
            <v>18</v>
          </cell>
          <cell r="BW278">
            <v>43497</v>
          </cell>
          <cell r="BX278">
            <v>186</v>
          </cell>
          <cell r="BY278">
            <v>83</v>
          </cell>
          <cell r="BZ278">
            <v>6</v>
          </cell>
          <cell r="CC278">
            <v>101</v>
          </cell>
          <cell r="CD278">
            <v>50.842176000000002</v>
          </cell>
          <cell r="CE278">
            <v>108.6</v>
          </cell>
          <cell r="CF278">
            <v>44</v>
          </cell>
          <cell r="CG278">
            <v>22</v>
          </cell>
          <cell r="CH278">
            <v>59</v>
          </cell>
          <cell r="CI278">
            <v>254</v>
          </cell>
          <cell r="CJ278">
            <v>0</v>
          </cell>
          <cell r="CK278">
            <v>254</v>
          </cell>
          <cell r="CM278">
            <v>203.15782400000001</v>
          </cell>
          <cell r="CN278">
            <v>-108.6</v>
          </cell>
          <cell r="CO278">
            <v>210</v>
          </cell>
          <cell r="CP278">
            <v>-59</v>
          </cell>
          <cell r="CQ278">
            <v>16.8</v>
          </cell>
          <cell r="CR278">
            <v>42.2</v>
          </cell>
          <cell r="CS278">
            <v>830.0195491239399</v>
          </cell>
          <cell r="CT278">
            <v>1160.4538719979255</v>
          </cell>
          <cell r="CU278">
            <v>1.6032842402328247</v>
          </cell>
          <cell r="CV278" t="str">
            <v>Недостаточно давления г/гЮ для снижения Рзаб, планируется смена СЭ на УЭЦН</v>
          </cell>
          <cell r="CW278">
            <v>80</v>
          </cell>
        </row>
        <row r="279">
          <cell r="A279">
            <v>1201</v>
          </cell>
          <cell r="B279">
            <v>8</v>
          </cell>
          <cell r="C279" t="str">
            <v>К - 26</v>
          </cell>
          <cell r="D279">
            <v>41862</v>
          </cell>
          <cell r="E279" t="str">
            <v>Гор.</v>
          </cell>
          <cell r="F279" t="str">
            <v>P1ar_Block III</v>
          </cell>
          <cell r="G279" t="str">
            <v>Действующий</v>
          </cell>
          <cell r="H279">
            <v>-4</v>
          </cell>
          <cell r="L279">
            <v>205.9826750215</v>
          </cell>
          <cell r="M279">
            <v>213.8</v>
          </cell>
          <cell r="N279">
            <v>0.98</v>
          </cell>
          <cell r="O279">
            <v>1.66</v>
          </cell>
          <cell r="P279">
            <v>1.0933089599182773</v>
          </cell>
          <cell r="Q279">
            <v>1.4490000000000001</v>
          </cell>
          <cell r="R279">
            <v>0.83599999999999997</v>
          </cell>
          <cell r="S279">
            <v>0.72</v>
          </cell>
          <cell r="T279">
            <v>37</v>
          </cell>
          <cell r="U279">
            <v>1.17</v>
          </cell>
          <cell r="V279">
            <v>177.8</v>
          </cell>
          <cell r="W279">
            <v>9.19</v>
          </cell>
          <cell r="X279">
            <v>2444</v>
          </cell>
          <cell r="Y279">
            <v>3259</v>
          </cell>
          <cell r="Z279">
            <v>3259</v>
          </cell>
          <cell r="AC279" t="str">
            <v>откр ствол</v>
          </cell>
          <cell r="AD279" t="str">
            <v>2450-3160</v>
          </cell>
          <cell r="AE279">
            <v>14</v>
          </cell>
          <cell r="AF279">
            <v>2450</v>
          </cell>
          <cell r="AG279">
            <v>523.85</v>
          </cell>
          <cell r="AK279" t="str">
            <v>УЭЦН</v>
          </cell>
          <cell r="AL279">
            <v>480</v>
          </cell>
          <cell r="AM279" t="str">
            <v>ГП</v>
          </cell>
          <cell r="AN279">
            <v>830</v>
          </cell>
          <cell r="AO279" t="str">
            <v>ГП</v>
          </cell>
          <cell r="AP279">
            <v>1100</v>
          </cell>
          <cell r="AQ279" t="str">
            <v>ГК85/0,313</v>
          </cell>
          <cell r="AR279">
            <v>1325</v>
          </cell>
          <cell r="AS279" t="str">
            <v>ГК87/0,313</v>
          </cell>
          <cell r="AT279">
            <v>1500</v>
          </cell>
          <cell r="AU279" t="str">
            <v>ГК88/0,313</v>
          </cell>
          <cell r="AV279">
            <v>1700</v>
          </cell>
          <cell r="AW279" t="str">
            <v>ЦКсОК</v>
          </cell>
          <cell r="AX279">
            <v>1710</v>
          </cell>
          <cell r="BA279" t="str">
            <v>D1050N 281ст.</v>
          </cell>
          <cell r="BB279">
            <v>1521</v>
          </cell>
          <cell r="BC279">
            <v>53</v>
          </cell>
          <cell r="BD279" t="str">
            <v>74-116</v>
          </cell>
          <cell r="BE279">
            <v>1665</v>
          </cell>
          <cell r="BK279">
            <v>1633</v>
          </cell>
          <cell r="BL279">
            <v>32</v>
          </cell>
          <cell r="BM279">
            <v>73</v>
          </cell>
          <cell r="BN279">
            <v>5.5</v>
          </cell>
          <cell r="BO279">
            <v>65</v>
          </cell>
          <cell r="BP279" t="str">
            <v>Угловик</v>
          </cell>
          <cell r="BQ279" t="str">
            <v>Периодический</v>
          </cell>
          <cell r="BR279">
            <v>8</v>
          </cell>
          <cell r="BS279">
            <v>1</v>
          </cell>
          <cell r="BT279">
            <v>35</v>
          </cell>
          <cell r="BU279">
            <v>34</v>
          </cell>
          <cell r="BV279">
            <v>34</v>
          </cell>
          <cell r="BW279">
            <v>43497</v>
          </cell>
          <cell r="BX279">
            <v>163</v>
          </cell>
          <cell r="CA279">
            <v>1501.8421383977757</v>
          </cell>
          <cell r="CB279">
            <v>44</v>
          </cell>
          <cell r="CC279">
            <v>67.979870807750004</v>
          </cell>
          <cell r="CD279">
            <v>91.800323999999989</v>
          </cell>
          <cell r="CE279">
            <v>147</v>
          </cell>
          <cell r="CF279">
            <v>25.3</v>
          </cell>
          <cell r="CG279">
            <v>276</v>
          </cell>
          <cell r="CH279">
            <v>18.3</v>
          </cell>
          <cell r="CI279">
            <v>255</v>
          </cell>
          <cell r="CJ279">
            <v>0</v>
          </cell>
          <cell r="CK279">
            <v>255</v>
          </cell>
          <cell r="CM279">
            <v>163.19967600000001</v>
          </cell>
          <cell r="CN279">
            <v>-147</v>
          </cell>
          <cell r="CO279">
            <v>229.7</v>
          </cell>
          <cell r="CP279">
            <v>-18.3</v>
          </cell>
          <cell r="CR279">
            <v>18.3</v>
          </cell>
          <cell r="CS279">
            <v>199.34570165569352</v>
          </cell>
          <cell r="CT279">
            <v>199.34570165569352</v>
          </cell>
          <cell r="CU279">
            <v>2.0880190585119465</v>
          </cell>
          <cell r="CW279">
            <v>60</v>
          </cell>
        </row>
        <row r="280">
          <cell r="A280">
            <v>1202</v>
          </cell>
          <cell r="B280">
            <v>1</v>
          </cell>
          <cell r="C280" t="str">
            <v>К - 2</v>
          </cell>
          <cell r="D280">
            <v>41566</v>
          </cell>
          <cell r="E280" t="str">
            <v>Гор.</v>
          </cell>
          <cell r="F280" t="str">
            <v>P1ar_Block III</v>
          </cell>
          <cell r="G280" t="str">
            <v>Действующий</v>
          </cell>
          <cell r="H280">
            <v>-4</v>
          </cell>
          <cell r="I280" t="str">
            <v xml:space="preserve"> </v>
          </cell>
          <cell r="J280" t="str">
            <v xml:space="preserve"> </v>
          </cell>
          <cell r="L280">
            <v>205.9826750215</v>
          </cell>
          <cell r="M280">
            <v>213.8</v>
          </cell>
          <cell r="N280">
            <v>0.98</v>
          </cell>
          <cell r="O280">
            <v>1.66</v>
          </cell>
          <cell r="P280">
            <v>0.98</v>
          </cell>
          <cell r="Q280">
            <v>1.4490000000000001</v>
          </cell>
          <cell r="R280">
            <v>0.83599999999999997</v>
          </cell>
          <cell r="S280">
            <v>0.72</v>
          </cell>
          <cell r="T280">
            <v>37</v>
          </cell>
          <cell r="U280">
            <v>1.17</v>
          </cell>
          <cell r="V280">
            <v>177.8</v>
          </cell>
          <cell r="W280">
            <v>8.0500000000000007</v>
          </cell>
          <cell r="X280">
            <v>1973</v>
          </cell>
          <cell r="Y280">
            <v>2930</v>
          </cell>
          <cell r="Z280">
            <v>2930</v>
          </cell>
          <cell r="AC280" t="str">
            <v>откр ствол</v>
          </cell>
          <cell r="AD280" t="str">
            <v>1973-2930</v>
          </cell>
          <cell r="AE280">
            <v>75</v>
          </cell>
          <cell r="AF280">
            <v>1973</v>
          </cell>
          <cell r="AG280">
            <v>251.8</v>
          </cell>
          <cell r="AK280" t="str">
            <v>УЭЦН</v>
          </cell>
          <cell r="AL280">
            <v>450</v>
          </cell>
          <cell r="AM280" t="str">
            <v>ГП</v>
          </cell>
          <cell r="AN280">
            <v>1000</v>
          </cell>
          <cell r="AO280" t="str">
            <v>ГП</v>
          </cell>
          <cell r="AP280">
            <v>1500</v>
          </cell>
          <cell r="AQ280" t="str">
            <v>ГК94/2</v>
          </cell>
          <cell r="AR280">
            <v>1908</v>
          </cell>
          <cell r="AS280" t="str">
            <v>ЦКсОК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1918</v>
          </cell>
          <cell r="BA280" t="str">
            <v>D460N 164ст</v>
          </cell>
          <cell r="BB280">
            <v>1930</v>
          </cell>
          <cell r="BD280">
            <v>0</v>
          </cell>
          <cell r="BE280">
            <v>2200</v>
          </cell>
          <cell r="BF280" t="str">
            <v>Есть</v>
          </cell>
          <cell r="BH280">
            <v>80</v>
          </cell>
          <cell r="BI280">
            <v>57</v>
          </cell>
          <cell r="BJ280">
            <v>6</v>
          </cell>
          <cell r="BM280">
            <v>73</v>
          </cell>
          <cell r="BN280">
            <v>5.5</v>
          </cell>
          <cell r="BO280">
            <v>18</v>
          </cell>
          <cell r="BP280" t="str">
            <v>Угловик</v>
          </cell>
          <cell r="BQ280" t="str">
            <v>Периодический</v>
          </cell>
          <cell r="BR280">
            <v>2</v>
          </cell>
          <cell r="BS280">
            <v>2</v>
          </cell>
          <cell r="BT280">
            <v>41</v>
          </cell>
          <cell r="BU280">
            <v>61</v>
          </cell>
          <cell r="BV280">
            <v>40</v>
          </cell>
          <cell r="BW280">
            <v>43497</v>
          </cell>
          <cell r="BX280">
            <v>140</v>
          </cell>
          <cell r="BY280">
            <v>90</v>
          </cell>
          <cell r="BZ280">
            <v>6</v>
          </cell>
          <cell r="CC280">
            <v>85</v>
          </cell>
          <cell r="CD280">
            <v>11.787599999999999</v>
          </cell>
          <cell r="CE280">
            <v>14.1</v>
          </cell>
          <cell r="CF280">
            <v>0</v>
          </cell>
          <cell r="CG280">
            <v>277</v>
          </cell>
          <cell r="CH280">
            <v>16.899999999999999</v>
          </cell>
          <cell r="CI280">
            <v>256</v>
          </cell>
          <cell r="CJ280">
            <v>0</v>
          </cell>
          <cell r="CK280">
            <v>256</v>
          </cell>
          <cell r="CM280">
            <v>244.2124</v>
          </cell>
          <cell r="CN280">
            <v>-14.1</v>
          </cell>
          <cell r="CO280">
            <v>256</v>
          </cell>
          <cell r="CP280">
            <v>-16.899999999999999</v>
          </cell>
          <cell r="CQ280">
            <v>7.2</v>
          </cell>
          <cell r="CR280">
            <v>9.6999999999999993</v>
          </cell>
          <cell r="CS280">
            <v>822.89863924802341</v>
          </cell>
          <cell r="CT280">
            <v>1433.7100003393398</v>
          </cell>
          <cell r="CU280">
            <v>0.3105944055944056</v>
          </cell>
          <cell r="CW280">
            <v>60</v>
          </cell>
        </row>
        <row r="281">
          <cell r="A281" t="str">
            <v>1202-2</v>
          </cell>
          <cell r="B281" t="str">
            <v/>
          </cell>
          <cell r="C281" t="str">
            <v>К - 2</v>
          </cell>
          <cell r="D281">
            <v>41449</v>
          </cell>
          <cell r="E281" t="str">
            <v>Гор.</v>
          </cell>
          <cell r="F281" t="str">
            <v>P1ar_Block III</v>
          </cell>
          <cell r="G281" t="str">
            <v>Действующий</v>
          </cell>
          <cell r="H281">
            <v>-4</v>
          </cell>
          <cell r="I281" t="str">
            <v xml:space="preserve"> </v>
          </cell>
          <cell r="J281" t="str">
            <v xml:space="preserve"> </v>
          </cell>
          <cell r="L281">
            <v>205.9826750215</v>
          </cell>
          <cell r="M281">
            <v>213.8</v>
          </cell>
          <cell r="N281">
            <v>0.98</v>
          </cell>
          <cell r="O281">
            <v>1.66</v>
          </cell>
          <cell r="P281">
            <v>0.98</v>
          </cell>
          <cell r="Q281">
            <v>1.4490000000000001</v>
          </cell>
          <cell r="R281">
            <v>0.83599999999999997</v>
          </cell>
          <cell r="S281">
            <v>0.72</v>
          </cell>
          <cell r="T281">
            <v>37</v>
          </cell>
          <cell r="U281">
            <v>1.17</v>
          </cell>
          <cell r="V281">
            <v>177.8</v>
          </cell>
          <cell r="W281">
            <v>8.0500000000000007</v>
          </cell>
          <cell r="X281">
            <v>2034</v>
          </cell>
          <cell r="Y281">
            <v>2900</v>
          </cell>
          <cell r="Z281">
            <v>2900</v>
          </cell>
          <cell r="AC281" t="str">
            <v>откр ствол</v>
          </cell>
          <cell r="AD281" t="str">
            <v xml:space="preserve">2034-2900 </v>
          </cell>
          <cell r="AE281">
            <v>10</v>
          </cell>
          <cell r="AF281">
            <v>2034</v>
          </cell>
          <cell r="AG281">
            <v>176.78</v>
          </cell>
          <cell r="AK281" t="str">
            <v>Газлифт</v>
          </cell>
          <cell r="AL281">
            <v>600</v>
          </cell>
          <cell r="AM281" t="str">
            <v>ГП</v>
          </cell>
          <cell r="AN281">
            <v>1200</v>
          </cell>
          <cell r="AO281" t="str">
            <v>ГК93/1,5</v>
          </cell>
          <cell r="AP281">
            <v>1768</v>
          </cell>
          <cell r="AQ281" t="str">
            <v>ЦКсОК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1778</v>
          </cell>
          <cell r="BE281">
            <v>2047</v>
          </cell>
          <cell r="BF281" t="str">
            <v>Есть</v>
          </cell>
          <cell r="BH281">
            <v>84</v>
          </cell>
          <cell r="BI281">
            <v>73</v>
          </cell>
          <cell r="BJ281">
            <v>11</v>
          </cell>
          <cell r="BM281">
            <v>73</v>
          </cell>
          <cell r="BN281">
            <v>5.5</v>
          </cell>
          <cell r="BO281">
            <v>18</v>
          </cell>
          <cell r="BP281" t="str">
            <v>Угловик</v>
          </cell>
          <cell r="BQ281" t="str">
            <v>Постоянный</v>
          </cell>
          <cell r="BR281">
            <v>24</v>
          </cell>
          <cell r="BS281">
            <v>0</v>
          </cell>
          <cell r="BT281">
            <v>39</v>
          </cell>
          <cell r="BU281">
            <v>73</v>
          </cell>
          <cell r="BV281">
            <v>38</v>
          </cell>
          <cell r="BW281">
            <v>43497</v>
          </cell>
          <cell r="BX281">
            <v>150</v>
          </cell>
          <cell r="BY281">
            <v>90</v>
          </cell>
          <cell r="BZ281">
            <v>6</v>
          </cell>
          <cell r="CC281">
            <v>63</v>
          </cell>
          <cell r="CD281">
            <v>18.893599999999999</v>
          </cell>
          <cell r="CE281">
            <v>22.6</v>
          </cell>
          <cell r="CF281">
            <v>0</v>
          </cell>
          <cell r="CG281">
            <v>278</v>
          </cell>
          <cell r="CH281">
            <v>39</v>
          </cell>
          <cell r="CI281">
            <v>257</v>
          </cell>
          <cell r="CJ281">
            <v>0</v>
          </cell>
          <cell r="CK281">
            <v>257</v>
          </cell>
          <cell r="CM281">
            <v>238.10640000000001</v>
          </cell>
          <cell r="CN281">
            <v>-22.6</v>
          </cell>
          <cell r="CO281">
            <v>257</v>
          </cell>
          <cell r="CP281">
            <v>-39</v>
          </cell>
          <cell r="CQ281">
            <v>11.3</v>
          </cell>
          <cell r="CR281">
            <v>27.7</v>
          </cell>
          <cell r="CS281">
            <v>1466.1049244188509</v>
          </cell>
          <cell r="CT281">
            <v>2064.191048820765</v>
          </cell>
          <cell r="CU281">
            <v>0.34998967582077223</v>
          </cell>
          <cell r="CW281">
            <v>60</v>
          </cell>
        </row>
        <row r="282">
          <cell r="A282" t="str">
            <v>1202-1</v>
          </cell>
          <cell r="B282" t="str">
            <v/>
          </cell>
          <cell r="C282" t="str">
            <v>К - 2</v>
          </cell>
          <cell r="D282">
            <v>41498</v>
          </cell>
          <cell r="E282" t="str">
            <v>Гор.</v>
          </cell>
          <cell r="F282" t="str">
            <v>P1ar_Block III</v>
          </cell>
          <cell r="G282" t="str">
            <v>Действующий</v>
          </cell>
          <cell r="H282">
            <v>-4</v>
          </cell>
          <cell r="I282" t="str">
            <v xml:space="preserve"> </v>
          </cell>
          <cell r="J282" t="str">
            <v xml:space="preserve"> </v>
          </cell>
          <cell r="L282">
            <v>205.9826750215</v>
          </cell>
          <cell r="M282">
            <v>213.8</v>
          </cell>
          <cell r="N282">
            <v>0.98</v>
          </cell>
          <cell r="O282">
            <v>1.66</v>
          </cell>
          <cell r="P282">
            <v>1.0722383337727392</v>
          </cell>
          <cell r="Q282">
            <v>1.4490000000000001</v>
          </cell>
          <cell r="R282">
            <v>0.83599999999999997</v>
          </cell>
          <cell r="S282">
            <v>0.72</v>
          </cell>
          <cell r="T282">
            <v>37</v>
          </cell>
          <cell r="U282">
            <v>1.17</v>
          </cell>
          <cell r="V282">
            <v>177.8</v>
          </cell>
          <cell r="W282">
            <v>8.0500000000000007</v>
          </cell>
          <cell r="X282">
            <v>2516</v>
          </cell>
          <cell r="Y282">
            <v>2995</v>
          </cell>
          <cell r="Z282">
            <v>2995</v>
          </cell>
          <cell r="AC282" t="str">
            <v>откр ствол</v>
          </cell>
          <cell r="AD282" t="str">
            <v xml:space="preserve">2516-2995 </v>
          </cell>
          <cell r="AE282">
            <v>50</v>
          </cell>
          <cell r="AF282">
            <v>2516</v>
          </cell>
          <cell r="AG282">
            <v>661.95</v>
          </cell>
          <cell r="AK282" t="str">
            <v>УЭЦН</v>
          </cell>
          <cell r="AL282">
            <v>600</v>
          </cell>
          <cell r="AM282" t="str">
            <v>ГП</v>
          </cell>
          <cell r="AN282">
            <v>1200</v>
          </cell>
          <cell r="AO282" t="str">
            <v>ГК95(1,5)</v>
          </cell>
          <cell r="AP282">
            <v>1918</v>
          </cell>
          <cell r="AQ282" t="str">
            <v>ЦКсОК(3+3)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1928</v>
          </cell>
          <cell r="BA282" t="str">
            <v>D460N 164ст</v>
          </cell>
          <cell r="BB282">
            <v>1242</v>
          </cell>
          <cell r="BD282" t="str">
            <v>46-116</v>
          </cell>
          <cell r="BE282">
            <v>1730</v>
          </cell>
          <cell r="BF282" t="str">
            <v>Есть</v>
          </cell>
          <cell r="BH282">
            <v>84</v>
          </cell>
          <cell r="BI282">
            <v>66</v>
          </cell>
          <cell r="BJ282">
            <v>14.3</v>
          </cell>
          <cell r="BK282">
            <v>1715</v>
          </cell>
          <cell r="BM282">
            <v>73</v>
          </cell>
          <cell r="BN282">
            <v>5.5</v>
          </cell>
          <cell r="BO282">
            <v>18</v>
          </cell>
          <cell r="BP282" t="str">
            <v>Угловик</v>
          </cell>
          <cell r="BQ282" t="str">
            <v>Периодический</v>
          </cell>
          <cell r="BR282">
            <v>2</v>
          </cell>
          <cell r="BS282">
            <v>2</v>
          </cell>
          <cell r="BT282">
            <v>36</v>
          </cell>
          <cell r="BU282">
            <v>36</v>
          </cell>
          <cell r="BV282">
            <v>35</v>
          </cell>
          <cell r="BW282">
            <v>43497</v>
          </cell>
          <cell r="BX282">
            <v>116.7</v>
          </cell>
          <cell r="CA282">
            <v>1300</v>
          </cell>
          <cell r="CB282">
            <v>53</v>
          </cell>
          <cell r="CC282">
            <v>64.110435672499989</v>
          </cell>
          <cell r="CD282">
            <v>30.452888400000003</v>
          </cell>
          <cell r="CE282">
            <v>46.11</v>
          </cell>
          <cell r="CF282">
            <v>21</v>
          </cell>
          <cell r="CG282">
            <v>279</v>
          </cell>
          <cell r="CH282">
            <v>45.3</v>
          </cell>
          <cell r="CI282">
            <v>258</v>
          </cell>
          <cell r="CJ282">
            <v>0</v>
          </cell>
          <cell r="CK282">
            <v>258</v>
          </cell>
          <cell r="CM282">
            <v>227.54711159999999</v>
          </cell>
          <cell r="CN282">
            <v>-46.11</v>
          </cell>
          <cell r="CO282">
            <v>237</v>
          </cell>
          <cell r="CP282">
            <v>-45.3</v>
          </cell>
          <cell r="CR282">
            <v>45.3</v>
          </cell>
          <cell r="CS282">
            <v>1487.5436249259035</v>
          </cell>
          <cell r="CT282">
            <v>1487.5436249259035</v>
          </cell>
          <cell r="CU282">
            <v>1.0963765796816176</v>
          </cell>
          <cell r="CW282">
            <v>60</v>
          </cell>
        </row>
        <row r="283">
          <cell r="A283">
            <v>1205</v>
          </cell>
          <cell r="B283">
            <v>2</v>
          </cell>
          <cell r="C283" t="str">
            <v>К - 13</v>
          </cell>
          <cell r="D283">
            <v>41737</v>
          </cell>
          <cell r="E283" t="str">
            <v>Гор.</v>
          </cell>
          <cell r="F283" t="str">
            <v>P1ar_Block I</v>
          </cell>
          <cell r="G283" t="str">
            <v>Действующий</v>
          </cell>
          <cell r="H283">
            <v>-4</v>
          </cell>
          <cell r="I283" t="str">
            <v xml:space="preserve"> </v>
          </cell>
          <cell r="J283" t="str">
            <v xml:space="preserve"> </v>
          </cell>
          <cell r="L283">
            <v>205.9826750215</v>
          </cell>
          <cell r="M283">
            <v>213.8</v>
          </cell>
          <cell r="N283">
            <v>0.98</v>
          </cell>
          <cell r="O283">
            <v>1.66</v>
          </cell>
          <cell r="P283">
            <v>0.98048197186086639</v>
          </cell>
          <cell r="Q283">
            <v>1.4490000000000001</v>
          </cell>
          <cell r="R283">
            <v>0.83599999999999997</v>
          </cell>
          <cell r="S283">
            <v>0.72</v>
          </cell>
          <cell r="T283">
            <v>37</v>
          </cell>
          <cell r="U283">
            <v>1.17</v>
          </cell>
          <cell r="V283">
            <v>177.8</v>
          </cell>
          <cell r="W283">
            <v>9.19</v>
          </cell>
          <cell r="X283">
            <v>1891</v>
          </cell>
          <cell r="Y283">
            <v>2592</v>
          </cell>
          <cell r="Z283">
            <v>2592</v>
          </cell>
          <cell r="AC283" t="str">
            <v>откр ствол</v>
          </cell>
          <cell r="AD283" t="str">
            <v xml:space="preserve">1891-2592 </v>
          </cell>
          <cell r="AE283">
            <v>16</v>
          </cell>
          <cell r="AF283">
            <v>1891</v>
          </cell>
          <cell r="AG283">
            <v>76.11</v>
          </cell>
          <cell r="AK283" t="str">
            <v>Газлифт</v>
          </cell>
          <cell r="AL283">
            <v>600</v>
          </cell>
          <cell r="AM283" t="str">
            <v>ГП</v>
          </cell>
          <cell r="AN283">
            <v>1200</v>
          </cell>
          <cell r="AO283" t="str">
            <v>ГК80/2</v>
          </cell>
          <cell r="AP283">
            <v>1770</v>
          </cell>
          <cell r="AQ283" t="str">
            <v>ЦКсОК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1780</v>
          </cell>
          <cell r="BE283">
            <v>1950</v>
          </cell>
          <cell r="BF283" t="str">
            <v>Есть</v>
          </cell>
          <cell r="BH283">
            <v>84</v>
          </cell>
          <cell r="BI283">
            <v>50</v>
          </cell>
          <cell r="BJ283">
            <v>11</v>
          </cell>
          <cell r="BM283">
            <v>73</v>
          </cell>
          <cell r="BN283">
            <v>5.5</v>
          </cell>
          <cell r="BO283">
            <v>18</v>
          </cell>
          <cell r="BP283" t="str">
            <v>Угловик</v>
          </cell>
          <cell r="BQ283" t="str">
            <v>Периодический</v>
          </cell>
          <cell r="BR283">
            <v>24</v>
          </cell>
          <cell r="BS283">
            <v>24</v>
          </cell>
          <cell r="BT283">
            <v>28</v>
          </cell>
          <cell r="BU283">
            <v>47</v>
          </cell>
          <cell r="BV283">
            <v>27</v>
          </cell>
          <cell r="BW283">
            <v>43497</v>
          </cell>
          <cell r="BX283">
            <v>100.4</v>
          </cell>
          <cell r="BY283">
            <v>85</v>
          </cell>
          <cell r="BZ283">
            <v>6</v>
          </cell>
          <cell r="CC283">
            <v>48</v>
          </cell>
          <cell r="CD283">
            <v>1.6699936</v>
          </cell>
          <cell r="CE283">
            <v>2</v>
          </cell>
          <cell r="CF283">
            <v>0.12</v>
          </cell>
          <cell r="CG283">
            <v>280</v>
          </cell>
          <cell r="CH283">
            <v>5</v>
          </cell>
          <cell r="CI283">
            <v>259</v>
          </cell>
          <cell r="CJ283">
            <v>0</v>
          </cell>
          <cell r="CK283">
            <v>259</v>
          </cell>
          <cell r="CM283">
            <v>257.3300064</v>
          </cell>
          <cell r="CN283">
            <v>-2</v>
          </cell>
          <cell r="CO283">
            <v>258.88</v>
          </cell>
          <cell r="CP283">
            <v>-5</v>
          </cell>
          <cell r="CQ283">
            <v>3.5</v>
          </cell>
          <cell r="CR283">
            <v>1.5</v>
          </cell>
          <cell r="CS283">
            <v>898.20703504492474</v>
          </cell>
          <cell r="CT283">
            <v>2994.0234501497494</v>
          </cell>
          <cell r="CU283">
            <v>4.9695316452911531E-2</v>
          </cell>
          <cell r="CW283">
            <v>45</v>
          </cell>
        </row>
        <row r="284">
          <cell r="A284" t="str">
            <v>1206-1</v>
          </cell>
          <cell r="B284">
            <v>5</v>
          </cell>
          <cell r="C284" t="str">
            <v>К - 17</v>
          </cell>
          <cell r="D284">
            <v>41698</v>
          </cell>
          <cell r="E284" t="str">
            <v>Гор.</v>
          </cell>
          <cell r="F284" t="str">
            <v>P1ar_Block I</v>
          </cell>
          <cell r="G284" t="str">
            <v>Действующий</v>
          </cell>
          <cell r="H284">
            <v>-4</v>
          </cell>
          <cell r="I284" t="str">
            <v xml:space="preserve"> </v>
          </cell>
          <cell r="J284" t="str">
            <v xml:space="preserve"> </v>
          </cell>
          <cell r="L284">
            <v>205.9826750215</v>
          </cell>
          <cell r="M284">
            <v>213.8</v>
          </cell>
          <cell r="N284">
            <v>0.98</v>
          </cell>
          <cell r="O284">
            <v>1.66</v>
          </cell>
          <cell r="P284">
            <v>1.3431307793923382</v>
          </cell>
          <cell r="Q284">
            <v>1.4490000000000001</v>
          </cell>
          <cell r="R284">
            <v>0.83599999999999997</v>
          </cell>
          <cell r="S284">
            <v>0.72</v>
          </cell>
          <cell r="T284">
            <v>37</v>
          </cell>
          <cell r="U284">
            <v>1.17</v>
          </cell>
          <cell r="V284">
            <v>177.8</v>
          </cell>
          <cell r="W284">
            <v>8.0500000000000007</v>
          </cell>
          <cell r="X284">
            <v>1998</v>
          </cell>
          <cell r="Y284">
            <v>2605</v>
          </cell>
          <cell r="Z284">
            <v>2605</v>
          </cell>
          <cell r="AC284" t="str">
            <v>откр ствол</v>
          </cell>
          <cell r="AD284" t="str">
            <v>1998-2605</v>
          </cell>
          <cell r="AE284">
            <v>12</v>
          </cell>
          <cell r="AF284">
            <v>1983</v>
          </cell>
          <cell r="AG284">
            <v>157.69999999999999</v>
          </cell>
          <cell r="AK284" t="str">
            <v>УЭЦН</v>
          </cell>
          <cell r="AL284">
            <v>300</v>
          </cell>
          <cell r="AM284" t="str">
            <v>ГП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1710</v>
          </cell>
          <cell r="BA284" t="str">
            <v>D2400N 117ст.</v>
          </cell>
          <cell r="BB284">
            <v>608</v>
          </cell>
          <cell r="BC284">
            <v>62</v>
          </cell>
          <cell r="BD284" t="str">
            <v>74-116</v>
          </cell>
          <cell r="BE284">
            <v>1720</v>
          </cell>
          <cell r="BK284">
            <v>1676.36</v>
          </cell>
          <cell r="BL284">
            <v>43.64</v>
          </cell>
          <cell r="BM284">
            <v>73</v>
          </cell>
          <cell r="BN284">
            <v>5.5</v>
          </cell>
          <cell r="BO284">
            <v>65</v>
          </cell>
          <cell r="BP284" t="str">
            <v>Угловик</v>
          </cell>
          <cell r="BQ284" t="str">
            <v>Постоянный</v>
          </cell>
          <cell r="BR284">
            <v>24</v>
          </cell>
          <cell r="BS284">
            <v>0</v>
          </cell>
          <cell r="BT284">
            <v>46</v>
          </cell>
          <cell r="BU284">
            <v>46</v>
          </cell>
          <cell r="BV284">
            <v>44</v>
          </cell>
          <cell r="BW284">
            <v>43497</v>
          </cell>
          <cell r="BX284">
            <v>178</v>
          </cell>
          <cell r="CA284">
            <v>404.12874245842295</v>
          </cell>
          <cell r="CB284">
            <v>143</v>
          </cell>
          <cell r="CC284">
            <v>157.859401238</v>
          </cell>
          <cell r="CD284">
            <v>23.591919999999998</v>
          </cell>
          <cell r="CE284">
            <v>83</v>
          </cell>
          <cell r="CF284">
            <v>66</v>
          </cell>
          <cell r="CG284">
            <v>281</v>
          </cell>
          <cell r="CH284">
            <v>3</v>
          </cell>
          <cell r="CI284">
            <v>260</v>
          </cell>
          <cell r="CJ284">
            <v>0</v>
          </cell>
          <cell r="CK284">
            <v>260</v>
          </cell>
          <cell r="CM284">
            <v>236.40808000000001</v>
          </cell>
          <cell r="CN284">
            <v>-83</v>
          </cell>
          <cell r="CO284">
            <v>194</v>
          </cell>
          <cell r="CP284">
            <v>-3</v>
          </cell>
          <cell r="CR284">
            <v>3</v>
          </cell>
          <cell r="CS284">
            <v>127.162180950088</v>
          </cell>
          <cell r="CT284">
            <v>127.162180950088</v>
          </cell>
          <cell r="CU284">
            <v>4.3392440850670138</v>
          </cell>
          <cell r="CV284" t="str">
            <v>Для снижения Рзаб необходима оптимизация (смена УЭЦН на больший типоразмер)</v>
          </cell>
          <cell r="CW284">
            <v>107</v>
          </cell>
        </row>
        <row r="285">
          <cell r="A285" t="str">
            <v>1209-2</v>
          </cell>
          <cell r="B285" t="str">
            <v/>
          </cell>
          <cell r="C285" t="str">
            <v>Без куста</v>
          </cell>
          <cell r="D285">
            <v>41743</v>
          </cell>
          <cell r="E285" t="str">
            <v>Гор.</v>
          </cell>
          <cell r="F285" t="str">
            <v>P1ar_Block III</v>
          </cell>
          <cell r="G285" t="str">
            <v>Действующий</v>
          </cell>
          <cell r="H285">
            <v>-4</v>
          </cell>
          <cell r="I285" t="str">
            <v xml:space="preserve"> </v>
          </cell>
          <cell r="J285" t="str">
            <v xml:space="preserve"> </v>
          </cell>
          <cell r="L285">
            <v>205.9826750215</v>
          </cell>
          <cell r="M285">
            <v>213.8</v>
          </cell>
          <cell r="N285">
            <v>0.98</v>
          </cell>
          <cell r="O285">
            <v>1.66</v>
          </cell>
          <cell r="P285">
            <v>0.98565265862052243</v>
          </cell>
          <cell r="Q285">
            <v>1.4490000000000001</v>
          </cell>
          <cell r="R285">
            <v>0.83599999999999997</v>
          </cell>
          <cell r="S285">
            <v>0.72</v>
          </cell>
          <cell r="T285">
            <v>37</v>
          </cell>
          <cell r="U285">
            <v>1.17</v>
          </cell>
          <cell r="V285">
            <v>177.8</v>
          </cell>
          <cell r="W285">
            <v>9.19</v>
          </cell>
          <cell r="X285">
            <v>2190</v>
          </cell>
          <cell r="Y285">
            <v>3080</v>
          </cell>
          <cell r="Z285">
            <v>3080</v>
          </cell>
          <cell r="AC285" t="str">
            <v>откр ствол</v>
          </cell>
          <cell r="AD285" t="str">
            <v>2190-3080</v>
          </cell>
          <cell r="AE285">
            <v>13</v>
          </cell>
          <cell r="AF285">
            <v>2190</v>
          </cell>
          <cell r="AG285">
            <v>224.38</v>
          </cell>
          <cell r="AK285" t="str">
            <v>Газлифт</v>
          </cell>
          <cell r="AL285">
            <v>450</v>
          </cell>
          <cell r="AM285" t="str">
            <v>ГП</v>
          </cell>
          <cell r="AN285">
            <v>900</v>
          </cell>
          <cell r="AO285" t="str">
            <v>ГП</v>
          </cell>
          <cell r="AP285">
            <v>1400</v>
          </cell>
          <cell r="AQ285" t="str">
            <v>ГК80/1,5</v>
          </cell>
          <cell r="AR285">
            <v>1910</v>
          </cell>
          <cell r="AS285" t="str">
            <v>ЦКсОК/5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1920</v>
          </cell>
          <cell r="BE285">
            <v>2450</v>
          </cell>
          <cell r="BM285">
            <v>73</v>
          </cell>
          <cell r="BN285">
            <v>5.5</v>
          </cell>
          <cell r="BO285">
            <v>18</v>
          </cell>
          <cell r="BP285" t="str">
            <v>Угловик</v>
          </cell>
          <cell r="BQ285" t="str">
            <v>Периодический</v>
          </cell>
          <cell r="BR285">
            <v>24</v>
          </cell>
          <cell r="BS285">
            <v>24</v>
          </cell>
          <cell r="BT285">
            <v>36</v>
          </cell>
          <cell r="BU285">
            <v>66</v>
          </cell>
          <cell r="BV285">
            <v>35</v>
          </cell>
          <cell r="BW285">
            <v>43497</v>
          </cell>
          <cell r="BX285">
            <v>139</v>
          </cell>
          <cell r="BY285">
            <v>84</v>
          </cell>
          <cell r="BZ285">
            <v>6</v>
          </cell>
          <cell r="CC285">
            <v>80</v>
          </cell>
          <cell r="CD285">
            <v>12.364439999999998</v>
          </cell>
          <cell r="CE285">
            <v>15</v>
          </cell>
          <cell r="CF285">
            <v>1.4</v>
          </cell>
          <cell r="CG285">
            <v>282</v>
          </cell>
          <cell r="CH285">
            <v>16</v>
          </cell>
          <cell r="CI285">
            <v>261</v>
          </cell>
          <cell r="CJ285">
            <v>0</v>
          </cell>
          <cell r="CK285">
            <v>261</v>
          </cell>
          <cell r="CM285">
            <v>248.63556</v>
          </cell>
          <cell r="CN285">
            <v>-15</v>
          </cell>
          <cell r="CO285">
            <v>259.60000000000002</v>
          </cell>
          <cell r="CP285">
            <v>-16</v>
          </cell>
          <cell r="CQ285">
            <v>11</v>
          </cell>
          <cell r="CR285">
            <v>5</v>
          </cell>
          <cell r="CS285">
            <v>404.38547964970519</v>
          </cell>
          <cell r="CT285">
            <v>1294.0335348790566</v>
          </cell>
          <cell r="CU285">
            <v>0.31335058862820397</v>
          </cell>
          <cell r="CW285">
            <v>60</v>
          </cell>
        </row>
        <row r="286">
          <cell r="A286" t="str">
            <v>1209-1</v>
          </cell>
          <cell r="B286" t="str">
            <v/>
          </cell>
          <cell r="C286" t="str">
            <v>К - 7</v>
          </cell>
          <cell r="D286">
            <v>41643</v>
          </cell>
          <cell r="E286" t="str">
            <v>Гор.</v>
          </cell>
          <cell r="F286" t="str">
            <v>P1ar_Block I</v>
          </cell>
          <cell r="G286" t="str">
            <v>Действующий</v>
          </cell>
          <cell r="H286">
            <v>-4</v>
          </cell>
          <cell r="I286" t="str">
            <v xml:space="preserve"> </v>
          </cell>
          <cell r="J286" t="str">
            <v xml:space="preserve"> </v>
          </cell>
          <cell r="L286">
            <v>205.9826750215</v>
          </cell>
          <cell r="M286">
            <v>213.8</v>
          </cell>
          <cell r="N286">
            <v>0.98</v>
          </cell>
          <cell r="O286">
            <v>1.66</v>
          </cell>
          <cell r="P286">
            <v>0.98180984223930845</v>
          </cell>
          <cell r="Q286">
            <v>1.4490000000000001</v>
          </cell>
          <cell r="R286">
            <v>0.83599999999999997</v>
          </cell>
          <cell r="S286">
            <v>0.72</v>
          </cell>
          <cell r="T286">
            <v>37</v>
          </cell>
          <cell r="U286">
            <v>1.17</v>
          </cell>
          <cell r="V286">
            <v>177.8</v>
          </cell>
          <cell r="W286">
            <v>9.19</v>
          </cell>
          <cell r="X286">
            <v>1916</v>
          </cell>
          <cell r="Y286">
            <v>2644</v>
          </cell>
          <cell r="Z286">
            <v>2644</v>
          </cell>
          <cell r="AC286" t="str">
            <v>откр ствол</v>
          </cell>
          <cell r="AD286" t="str">
            <v xml:space="preserve">1916-2644  </v>
          </cell>
          <cell r="AE286">
            <v>17</v>
          </cell>
          <cell r="AF286">
            <v>1916</v>
          </cell>
          <cell r="AG286">
            <v>103.48</v>
          </cell>
          <cell r="AK286" t="str">
            <v>Газлифт</v>
          </cell>
          <cell r="AL286">
            <v>540</v>
          </cell>
          <cell r="AM286" t="str">
            <v>ГК82/3</v>
          </cell>
          <cell r="AN286">
            <v>980</v>
          </cell>
          <cell r="AO286" t="str">
            <v>ГК79/3</v>
          </cell>
          <cell r="AP286">
            <v>1325</v>
          </cell>
          <cell r="AQ286" t="str">
            <v>ГК77/4</v>
          </cell>
          <cell r="AR286">
            <v>1610</v>
          </cell>
          <cell r="AS286" t="str">
            <v>ГК75/4</v>
          </cell>
          <cell r="AT286">
            <v>1760</v>
          </cell>
          <cell r="AU286" t="str">
            <v xml:space="preserve">ЦКсОК </v>
          </cell>
          <cell r="AV286">
            <v>0</v>
          </cell>
          <cell r="AW286">
            <v>0</v>
          </cell>
          <cell r="AX286">
            <v>1765</v>
          </cell>
          <cell r="BE286">
            <v>1910</v>
          </cell>
          <cell r="BM286">
            <v>73</v>
          </cell>
          <cell r="BN286">
            <v>5.5</v>
          </cell>
          <cell r="BO286">
            <v>18</v>
          </cell>
          <cell r="BP286" t="str">
            <v>Угловик</v>
          </cell>
          <cell r="BQ286" t="str">
            <v>Постоянный</v>
          </cell>
          <cell r="BR286">
            <v>24</v>
          </cell>
          <cell r="BS286">
            <v>0</v>
          </cell>
          <cell r="BT286">
            <v>28</v>
          </cell>
          <cell r="BU286">
            <v>53</v>
          </cell>
          <cell r="BV286">
            <v>27</v>
          </cell>
          <cell r="BW286">
            <v>43497</v>
          </cell>
          <cell r="BX286">
            <v>193</v>
          </cell>
          <cell r="BY286">
            <v>86</v>
          </cell>
          <cell r="BZ286">
            <v>6</v>
          </cell>
          <cell r="CC286">
            <v>57</v>
          </cell>
          <cell r="CD286">
            <v>6.8659635000000003</v>
          </cell>
          <cell r="CE286">
            <v>8.25</v>
          </cell>
          <cell r="CF286">
            <v>0.45</v>
          </cell>
          <cell r="CG286">
            <v>283</v>
          </cell>
          <cell r="CH286">
            <v>25</v>
          </cell>
          <cell r="CI286">
            <v>262</v>
          </cell>
          <cell r="CJ286">
            <v>0</v>
          </cell>
          <cell r="CK286">
            <v>262</v>
          </cell>
          <cell r="CM286">
            <v>255.13403650000001</v>
          </cell>
          <cell r="CN286">
            <v>-8.25</v>
          </cell>
          <cell r="CO286">
            <v>261.55</v>
          </cell>
          <cell r="CP286">
            <v>-25</v>
          </cell>
          <cell r="CQ286">
            <v>6.5</v>
          </cell>
          <cell r="CR286">
            <v>18.5</v>
          </cell>
          <cell r="CS286">
            <v>2694.4506768787801</v>
          </cell>
          <cell r="CT286">
            <v>3641.1495633497029</v>
          </cell>
          <cell r="CU286">
            <v>8.8323122627089398E-2</v>
          </cell>
          <cell r="CW286">
            <v>55</v>
          </cell>
        </row>
        <row r="287">
          <cell r="A287">
            <v>1210</v>
          </cell>
          <cell r="B287">
            <v>0</v>
          </cell>
          <cell r="C287" t="str">
            <v>К - 13</v>
          </cell>
          <cell r="D287">
            <v>41840</v>
          </cell>
          <cell r="E287" t="str">
            <v>Гор.</v>
          </cell>
          <cell r="F287" t="str">
            <v>P1ar_Block I</v>
          </cell>
          <cell r="G287" t="str">
            <v>Действующий</v>
          </cell>
          <cell r="H287">
            <v>-4</v>
          </cell>
          <cell r="I287">
            <v>41810</v>
          </cell>
          <cell r="J287" t="str">
            <v>Slb</v>
          </cell>
          <cell r="K287" t="str">
            <v>100м3 15% HCL</v>
          </cell>
          <cell r="L287">
            <v>205.9826750215</v>
          </cell>
          <cell r="M287">
            <v>213.8</v>
          </cell>
          <cell r="N287">
            <v>0.98</v>
          </cell>
          <cell r="O287">
            <v>1.66</v>
          </cell>
          <cell r="P287">
            <v>0.98</v>
          </cell>
          <cell r="Q287">
            <v>1.4490000000000001</v>
          </cell>
          <cell r="R287">
            <v>0.83599999999999997</v>
          </cell>
          <cell r="S287">
            <v>0.72</v>
          </cell>
          <cell r="T287">
            <v>37</v>
          </cell>
          <cell r="U287">
            <v>1.17</v>
          </cell>
          <cell r="V287" t="str">
            <v>177,8; 
114,3</v>
          </cell>
          <cell r="W287">
            <v>9.19</v>
          </cell>
          <cell r="X287">
            <v>2294</v>
          </cell>
          <cell r="Y287">
            <v>2858</v>
          </cell>
          <cell r="Z287">
            <v>2858</v>
          </cell>
          <cell r="AC287" t="str">
            <v>Закрытый</v>
          </cell>
          <cell r="AD287" t="str">
            <v>2379,08-2380,35; 2497,52-2498,79; 2623,79-2625,06; 2720,28-2721,55; 2824,12-2825,17</v>
          </cell>
          <cell r="AE287">
            <v>5.2</v>
          </cell>
          <cell r="AF287">
            <v>2294</v>
          </cell>
          <cell r="AG287">
            <v>436.8</v>
          </cell>
          <cell r="AK287" t="str">
            <v>Газлифт</v>
          </cell>
          <cell r="AL287">
            <v>600</v>
          </cell>
          <cell r="AM287" t="str">
            <v>ГК75/3</v>
          </cell>
          <cell r="AN287">
            <v>1200</v>
          </cell>
          <cell r="AO287" t="str">
            <v>ГК76/3</v>
          </cell>
          <cell r="AP287">
            <v>1830</v>
          </cell>
          <cell r="AQ287" t="str">
            <v>ЦКсОК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1840</v>
          </cell>
          <cell r="BE287">
            <v>2205</v>
          </cell>
          <cell r="BF287" t="str">
            <v>Есть</v>
          </cell>
          <cell r="BH287">
            <v>84</v>
          </cell>
          <cell r="BI287">
            <v>56</v>
          </cell>
          <cell r="BJ287">
            <v>4</v>
          </cell>
          <cell r="BM287">
            <v>73</v>
          </cell>
          <cell r="BN287">
            <v>5.5</v>
          </cell>
          <cell r="BO287">
            <v>18</v>
          </cell>
          <cell r="BP287" t="str">
            <v>Угловик</v>
          </cell>
          <cell r="BQ287" t="str">
            <v>Периодический</v>
          </cell>
          <cell r="BR287">
            <v>24</v>
          </cell>
          <cell r="BS287">
            <v>24</v>
          </cell>
          <cell r="BT287">
            <v>25</v>
          </cell>
          <cell r="BU287">
            <v>56</v>
          </cell>
          <cell r="BV287">
            <v>24</v>
          </cell>
          <cell r="BW287">
            <v>43497</v>
          </cell>
          <cell r="BX287">
            <v>138</v>
          </cell>
          <cell r="BY287">
            <v>84</v>
          </cell>
          <cell r="BZ287">
            <v>6</v>
          </cell>
          <cell r="CC287">
            <v>62</v>
          </cell>
          <cell r="CD287">
            <v>1.9645999999999999</v>
          </cell>
          <cell r="CE287">
            <v>2.35</v>
          </cell>
          <cell r="CF287">
            <v>0</v>
          </cell>
          <cell r="CG287">
            <v>284</v>
          </cell>
          <cell r="CH287">
            <v>7</v>
          </cell>
          <cell r="CI287">
            <v>263</v>
          </cell>
          <cell r="CJ287">
            <v>0</v>
          </cell>
          <cell r="CK287">
            <v>263</v>
          </cell>
          <cell r="CM287">
            <v>261.03539999999998</v>
          </cell>
          <cell r="CN287">
            <v>-2.35</v>
          </cell>
          <cell r="CO287">
            <v>263</v>
          </cell>
          <cell r="CP287">
            <v>-7</v>
          </cell>
          <cell r="CQ287">
            <v>4</v>
          </cell>
          <cell r="CR287">
            <v>3</v>
          </cell>
          <cell r="CS287">
            <v>1527.0284027282908</v>
          </cell>
          <cell r="CT287">
            <v>3563.0662730326785</v>
          </cell>
          <cell r="CU287">
            <v>4.0942374593199424E-2</v>
          </cell>
          <cell r="CW287">
            <v>60</v>
          </cell>
        </row>
        <row r="288">
          <cell r="A288" t="str">
            <v>1210-1</v>
          </cell>
          <cell r="B288" t="str">
            <v/>
          </cell>
          <cell r="C288" t="str">
            <v>К - 17</v>
          </cell>
          <cell r="D288">
            <v>41952</v>
          </cell>
          <cell r="E288" t="str">
            <v>Гор.</v>
          </cell>
          <cell r="F288" t="str">
            <v>P1ar_Block I</v>
          </cell>
          <cell r="G288" t="str">
            <v>Действующий</v>
          </cell>
          <cell r="H288">
            <v>-4</v>
          </cell>
          <cell r="L288">
            <v>205.9826750215</v>
          </cell>
          <cell r="M288">
            <v>213.8</v>
          </cell>
          <cell r="N288">
            <v>0.98</v>
          </cell>
          <cell r="O288">
            <v>1.66</v>
          </cell>
          <cell r="P288">
            <v>0.98</v>
          </cell>
          <cell r="Q288">
            <v>1.4490000000000001</v>
          </cell>
          <cell r="R288">
            <v>0.83599999999999997</v>
          </cell>
          <cell r="S288">
            <v>0.72</v>
          </cell>
          <cell r="T288">
            <v>37</v>
          </cell>
          <cell r="U288">
            <v>1.17</v>
          </cell>
          <cell r="V288">
            <v>177.8</v>
          </cell>
          <cell r="W288">
            <v>9.19</v>
          </cell>
          <cell r="X288">
            <v>2368</v>
          </cell>
          <cell r="Y288">
            <v>3140</v>
          </cell>
          <cell r="Z288">
            <v>3140</v>
          </cell>
          <cell r="AC288" t="str">
            <v>Закрытый</v>
          </cell>
          <cell r="AD288" t="str">
            <v>2417,77-2418,4; 2509,26-2509,89; 2590,96-2591,59; 2844,32-2844,95; 3027,41-3028,46</v>
          </cell>
          <cell r="AF288">
            <v>2417.77</v>
          </cell>
          <cell r="AG288">
            <v>297</v>
          </cell>
          <cell r="AH288" t="str">
            <v>2279-3138</v>
          </cell>
          <cell r="AK288" t="str">
            <v>Газлифт</v>
          </cell>
          <cell r="AL288">
            <v>480</v>
          </cell>
          <cell r="AM288" t="str">
            <v>ГП</v>
          </cell>
          <cell r="AN288">
            <v>880</v>
          </cell>
          <cell r="AO288" t="str">
            <v>ГП</v>
          </cell>
          <cell r="AP288">
            <v>1200</v>
          </cell>
          <cell r="AQ288" t="str">
            <v>ГП</v>
          </cell>
          <cell r="AR288">
            <v>1450</v>
          </cell>
          <cell r="AS288" t="str">
            <v>ГК83/3</v>
          </cell>
          <cell r="AT288">
            <v>1660</v>
          </cell>
          <cell r="AU288" t="str">
            <v>ГК81/3</v>
          </cell>
          <cell r="AV288">
            <v>1800</v>
          </cell>
          <cell r="AW288" t="str">
            <v>ЦКсОК</v>
          </cell>
          <cell r="AX288">
            <v>1835</v>
          </cell>
          <cell r="BE288">
            <v>1870</v>
          </cell>
          <cell r="BF288" t="str">
            <v>Есть</v>
          </cell>
          <cell r="BH288">
            <v>72</v>
          </cell>
          <cell r="BI288">
            <v>64</v>
          </cell>
          <cell r="BJ288">
            <v>12.024000000000001</v>
          </cell>
          <cell r="BM288">
            <v>73</v>
          </cell>
          <cell r="BN288">
            <v>5.5</v>
          </cell>
          <cell r="BO288">
            <v>18</v>
          </cell>
          <cell r="BP288" t="str">
            <v>Угловик</v>
          </cell>
          <cell r="BQ288" t="str">
            <v>Постоянный</v>
          </cell>
          <cell r="BR288">
            <v>24</v>
          </cell>
          <cell r="BS288">
            <v>0</v>
          </cell>
          <cell r="BT288">
            <v>33</v>
          </cell>
          <cell r="BU288">
            <v>64</v>
          </cell>
          <cell r="BV288">
            <v>30</v>
          </cell>
          <cell r="BW288">
            <v>43497</v>
          </cell>
          <cell r="BX288">
            <v>154</v>
          </cell>
          <cell r="BY288">
            <v>80</v>
          </cell>
          <cell r="BZ288">
            <v>6</v>
          </cell>
          <cell r="CC288">
            <v>74</v>
          </cell>
          <cell r="CD288">
            <v>22.571999999999999</v>
          </cell>
          <cell r="CE288">
            <v>27</v>
          </cell>
          <cell r="CF288">
            <v>0</v>
          </cell>
          <cell r="CG288">
            <v>285</v>
          </cell>
          <cell r="CH288">
            <v>23.4</v>
          </cell>
          <cell r="CI288">
            <v>264</v>
          </cell>
          <cell r="CJ288">
            <v>0</v>
          </cell>
          <cell r="CK288">
            <v>264</v>
          </cell>
          <cell r="CM288">
            <v>241.428</v>
          </cell>
          <cell r="CN288">
            <v>-27</v>
          </cell>
          <cell r="CO288">
            <v>264</v>
          </cell>
          <cell r="CP288">
            <v>-23.4</v>
          </cell>
          <cell r="CQ288">
            <v>12.024000000000001</v>
          </cell>
          <cell r="CR288">
            <v>11.375999999999998</v>
          </cell>
          <cell r="CS288">
            <v>503.98724082934604</v>
          </cell>
          <cell r="CT288">
            <v>1036.6826156299842</v>
          </cell>
          <cell r="CU288">
            <v>0.438813320825516</v>
          </cell>
          <cell r="CW288">
            <v>60</v>
          </cell>
        </row>
        <row r="289">
          <cell r="A289">
            <v>1220</v>
          </cell>
          <cell r="B289">
            <v>0</v>
          </cell>
          <cell r="C289" t="str">
            <v>К - 20</v>
          </cell>
          <cell r="D289">
            <v>42185</v>
          </cell>
          <cell r="E289" t="str">
            <v>Гор.</v>
          </cell>
          <cell r="F289" t="str">
            <v>P1ar_Block II</v>
          </cell>
          <cell r="G289" t="str">
            <v>Действующий</v>
          </cell>
          <cell r="H289">
            <v>-4</v>
          </cell>
          <cell r="L289">
            <v>205.9826750215</v>
          </cell>
          <cell r="M289">
            <v>213.8</v>
          </cell>
          <cell r="N289">
            <v>0.98</v>
          </cell>
          <cell r="O289">
            <v>1.66</v>
          </cell>
          <cell r="P289">
            <v>0.98048197186086639</v>
          </cell>
          <cell r="Q289">
            <v>1.4490000000000001</v>
          </cell>
          <cell r="R289">
            <v>0.83599999999999997</v>
          </cell>
          <cell r="S289">
            <v>0.72</v>
          </cell>
          <cell r="T289">
            <v>37</v>
          </cell>
          <cell r="U289">
            <v>1.17</v>
          </cell>
          <cell r="V289">
            <v>177.8</v>
          </cell>
          <cell r="W289">
            <v>9.19</v>
          </cell>
          <cell r="X289">
            <v>2069.5</v>
          </cell>
          <cell r="Y289" t="str">
            <v>1 ств 2302
2 ств 2720
3 ств 2311</v>
          </cell>
          <cell r="Z289" t="str">
            <v>1 ств 2302
2 ств 2720
3 ств 2311</v>
          </cell>
          <cell r="AC289" t="str">
            <v>откр ствол</v>
          </cell>
          <cell r="AD289" t="str">
            <v>1 ств 2070-2302;
2 ств 2090-2720;
3 ств 2090-2311</v>
          </cell>
          <cell r="AF289" t="str">
            <v>2070;2090;2090</v>
          </cell>
          <cell r="AG289">
            <v>45</v>
          </cell>
          <cell r="AK289" t="str">
            <v>Газлифт</v>
          </cell>
          <cell r="AL289">
            <v>370</v>
          </cell>
          <cell r="AM289" t="str">
            <v>ГП</v>
          </cell>
          <cell r="AN289">
            <v>680</v>
          </cell>
          <cell r="AO289" t="str">
            <v>ГП</v>
          </cell>
          <cell r="AP289">
            <v>970</v>
          </cell>
          <cell r="AQ289" t="str">
            <v>ГП</v>
          </cell>
          <cell r="AR289">
            <v>1220</v>
          </cell>
          <cell r="AS289" t="str">
            <v>ГП</v>
          </cell>
          <cell r="AT289">
            <v>1430</v>
          </cell>
          <cell r="AU289" t="str">
            <v>ГК85/1,5</v>
          </cell>
          <cell r="AV289">
            <v>0</v>
          </cell>
          <cell r="AW289">
            <v>0</v>
          </cell>
          <cell r="AX289">
            <v>1730</v>
          </cell>
          <cell r="BE289">
            <v>2080</v>
          </cell>
          <cell r="BF289" t="str">
            <v>Есть</v>
          </cell>
          <cell r="BH289">
            <v>84</v>
          </cell>
          <cell r="BI289">
            <v>42</v>
          </cell>
          <cell r="BJ289">
            <v>2.1</v>
          </cell>
          <cell r="BM289">
            <v>73</v>
          </cell>
          <cell r="BN289">
            <v>5.5</v>
          </cell>
          <cell r="BO289">
            <v>18</v>
          </cell>
          <cell r="BP289" t="str">
            <v>Угловик</v>
          </cell>
          <cell r="BQ289" t="str">
            <v>Периодический</v>
          </cell>
          <cell r="BR289">
            <v>24</v>
          </cell>
          <cell r="BS289">
            <v>24</v>
          </cell>
          <cell r="BT289">
            <v>25</v>
          </cell>
          <cell r="BU289">
            <v>41</v>
          </cell>
          <cell r="BV289">
            <v>22</v>
          </cell>
          <cell r="BW289">
            <v>43497</v>
          </cell>
          <cell r="BX289">
            <v>128</v>
          </cell>
          <cell r="BY289">
            <v>84</v>
          </cell>
          <cell r="BZ289">
            <v>6</v>
          </cell>
          <cell r="CC289">
            <v>48</v>
          </cell>
          <cell r="CD289">
            <v>6.0954766400000002</v>
          </cell>
          <cell r="CE289">
            <v>7.3</v>
          </cell>
          <cell r="CF289">
            <v>0.12</v>
          </cell>
          <cell r="CG289">
            <v>22</v>
          </cell>
          <cell r="CH289">
            <v>4</v>
          </cell>
          <cell r="CI289">
            <v>265</v>
          </cell>
          <cell r="CJ289" t="e">
            <v>#VALUE!</v>
          </cell>
          <cell r="CK289">
            <v>265</v>
          </cell>
          <cell r="CM289">
            <v>258.90452335999998</v>
          </cell>
          <cell r="CN289" t="str">
            <v>-</v>
          </cell>
          <cell r="CO289">
            <v>264.88</v>
          </cell>
          <cell r="CP289">
            <v>-4</v>
          </cell>
          <cell r="CQ289">
            <v>2.1</v>
          </cell>
          <cell r="CR289">
            <v>1.9</v>
          </cell>
          <cell r="CS289">
            <v>311.70655097449441</v>
          </cell>
          <cell r="CT289">
            <v>656.22431784104083</v>
          </cell>
          <cell r="CU289">
            <v>0.12634615384615383</v>
          </cell>
          <cell r="CW289">
            <v>45</v>
          </cell>
        </row>
        <row r="290">
          <cell r="A290">
            <v>1221</v>
          </cell>
          <cell r="B290">
            <v>4</v>
          </cell>
          <cell r="C290" t="str">
            <v>К - 56</v>
          </cell>
          <cell r="D290">
            <v>41976</v>
          </cell>
          <cell r="E290" t="str">
            <v>Гор.</v>
          </cell>
          <cell r="F290" t="str">
            <v>P1ar_Block II</v>
          </cell>
          <cell r="G290" t="str">
            <v>Действующий</v>
          </cell>
          <cell r="H290">
            <v>-4</v>
          </cell>
          <cell r="L290">
            <v>205.9826750215</v>
          </cell>
          <cell r="M290">
            <v>213.8</v>
          </cell>
          <cell r="N290">
            <v>0.98</v>
          </cell>
          <cell r="O290">
            <v>1.66</v>
          </cell>
          <cell r="P290">
            <v>0.98</v>
          </cell>
          <cell r="Q290">
            <v>1.4490000000000001</v>
          </cell>
          <cell r="R290">
            <v>0.83599999999999997</v>
          </cell>
          <cell r="S290">
            <v>0.72</v>
          </cell>
          <cell r="T290">
            <v>37</v>
          </cell>
          <cell r="U290">
            <v>1.17</v>
          </cell>
          <cell r="V290">
            <v>177.8</v>
          </cell>
          <cell r="W290">
            <v>9.19</v>
          </cell>
          <cell r="X290">
            <v>2572</v>
          </cell>
          <cell r="Y290" t="str">
            <v>1 ств 2900
2 ств 2970</v>
          </cell>
          <cell r="Z290" t="str">
            <v>1 ств 2900
2 ств 2970</v>
          </cell>
          <cell r="AC290" t="str">
            <v>откр ствол</v>
          </cell>
          <cell r="AD290" t="str">
            <v>1 ствол-2572-2900;
2 ствол-2572-2970</v>
          </cell>
          <cell r="AF290">
            <v>2572</v>
          </cell>
          <cell r="AG290">
            <v>739</v>
          </cell>
          <cell r="AK290" t="str">
            <v>Газлифт</v>
          </cell>
          <cell r="AL290">
            <v>360</v>
          </cell>
          <cell r="AM290" t="str">
            <v>ГП</v>
          </cell>
          <cell r="AN290">
            <v>600</v>
          </cell>
          <cell r="AO290" t="str">
            <v>ГП</v>
          </cell>
          <cell r="AP290">
            <v>830</v>
          </cell>
          <cell r="AQ290" t="str">
            <v>ГП</v>
          </cell>
          <cell r="AR290">
            <v>1040</v>
          </cell>
          <cell r="AS290" t="str">
            <v>ГП</v>
          </cell>
          <cell r="AT290">
            <v>1230</v>
          </cell>
          <cell r="AU290" t="str">
            <v>ГК84/1,5</v>
          </cell>
          <cell r="AV290">
            <v>0</v>
          </cell>
          <cell r="AW290">
            <v>0</v>
          </cell>
          <cell r="AX290">
            <v>1770</v>
          </cell>
          <cell r="BE290">
            <v>2600</v>
          </cell>
          <cell r="BF290" t="str">
            <v>Есть</v>
          </cell>
          <cell r="BH290">
            <v>88</v>
          </cell>
          <cell r="BI290">
            <v>54</v>
          </cell>
          <cell r="BJ290">
            <v>10.8</v>
          </cell>
          <cell r="BM290">
            <v>73</v>
          </cell>
          <cell r="BN290">
            <v>5.5</v>
          </cell>
          <cell r="BO290">
            <v>18</v>
          </cell>
          <cell r="BP290" t="str">
            <v>Угловик</v>
          </cell>
          <cell r="BQ290" t="str">
            <v>Постоянный</v>
          </cell>
          <cell r="BR290">
            <v>24</v>
          </cell>
          <cell r="BS290">
            <v>0</v>
          </cell>
          <cell r="BT290">
            <v>33</v>
          </cell>
          <cell r="BU290">
            <v>51</v>
          </cell>
          <cell r="BV290">
            <v>29</v>
          </cell>
          <cell r="BW290">
            <v>43497</v>
          </cell>
          <cell r="BX290">
            <v>138</v>
          </cell>
          <cell r="BY290">
            <v>83</v>
          </cell>
          <cell r="BZ290">
            <v>6</v>
          </cell>
          <cell r="CC290">
            <v>80</v>
          </cell>
          <cell r="CD290">
            <v>15.883999999999999</v>
          </cell>
          <cell r="CE290">
            <v>19</v>
          </cell>
          <cell r="CF290">
            <v>0</v>
          </cell>
          <cell r="CG290">
            <v>22</v>
          </cell>
          <cell r="CH290">
            <v>27.5</v>
          </cell>
          <cell r="CI290">
            <v>266</v>
          </cell>
          <cell r="CJ290" t="e">
            <v>#VALUE!</v>
          </cell>
          <cell r="CK290">
            <v>266</v>
          </cell>
          <cell r="CM290">
            <v>250.11600000000001</v>
          </cell>
          <cell r="CN290" t="str">
            <v>-</v>
          </cell>
          <cell r="CO290">
            <v>266</v>
          </cell>
          <cell r="CP290">
            <v>-27.5</v>
          </cell>
          <cell r="CQ290">
            <v>13</v>
          </cell>
          <cell r="CR290">
            <v>14.5</v>
          </cell>
          <cell r="CS290">
            <v>912.8682951397634</v>
          </cell>
          <cell r="CT290">
            <v>1731.3019390581719</v>
          </cell>
          <cell r="CU290">
            <v>0.40283373164902703</v>
          </cell>
          <cell r="CW290">
            <v>60</v>
          </cell>
        </row>
        <row r="291">
          <cell r="A291">
            <v>1222</v>
          </cell>
          <cell r="B291">
            <v>1</v>
          </cell>
          <cell r="C291" t="str">
            <v>К - 21</v>
          </cell>
          <cell r="D291">
            <v>42173</v>
          </cell>
          <cell r="E291" t="str">
            <v>Гор.</v>
          </cell>
          <cell r="F291" t="str">
            <v>P1ar_Block III</v>
          </cell>
          <cell r="G291" t="str">
            <v>Действующий</v>
          </cell>
          <cell r="H291">
            <v>-4</v>
          </cell>
          <cell r="L291">
            <v>205.9826750215</v>
          </cell>
          <cell r="M291">
            <v>213.8</v>
          </cell>
          <cell r="N291">
            <v>0.98</v>
          </cell>
          <cell r="O291">
            <v>1.66</v>
          </cell>
          <cell r="P291">
            <v>1.0172535405025487</v>
          </cell>
          <cell r="Q291">
            <v>1.4490000000000001</v>
          </cell>
          <cell r="R291">
            <v>0.83599999999999997</v>
          </cell>
          <cell r="S291">
            <v>0.72</v>
          </cell>
          <cell r="T291">
            <v>37</v>
          </cell>
          <cell r="U291">
            <v>1.17</v>
          </cell>
          <cell r="V291">
            <v>177.8</v>
          </cell>
          <cell r="W291">
            <v>9.19</v>
          </cell>
          <cell r="X291">
            <v>2197</v>
          </cell>
          <cell r="Y291" t="str">
            <v>1 ств 2355
2 ств 2850</v>
          </cell>
          <cell r="Z291" t="str">
            <v>1 ств 2355
2 ств 2850</v>
          </cell>
          <cell r="AC291" t="str">
            <v>откр ствол</v>
          </cell>
          <cell r="AD291" t="str">
            <v>1 ств 2197-2355;
2 ств 2237-2850</v>
          </cell>
          <cell r="AF291" t="str">
            <v>2197;2237</v>
          </cell>
          <cell r="AG291">
            <v>175</v>
          </cell>
          <cell r="AK291" t="str">
            <v>Газлифт</v>
          </cell>
          <cell r="AL291">
            <v>615</v>
          </cell>
          <cell r="AM291" t="str">
            <v>ГП</v>
          </cell>
          <cell r="AN291">
            <v>1010</v>
          </cell>
          <cell r="AO291" t="str">
            <v>ГП</v>
          </cell>
          <cell r="AP291">
            <v>1320</v>
          </cell>
          <cell r="AQ291" t="str">
            <v>ГП</v>
          </cell>
          <cell r="AR291">
            <v>1570</v>
          </cell>
          <cell r="AS291" t="str">
            <v>ГК79/2</v>
          </cell>
          <cell r="AT291">
            <v>1800</v>
          </cell>
          <cell r="AU291" t="str">
            <v>ЦКсОК</v>
          </cell>
          <cell r="AV291">
            <v>0</v>
          </cell>
          <cell r="AW291">
            <v>0</v>
          </cell>
          <cell r="AX291">
            <v>1810</v>
          </cell>
          <cell r="BE291">
            <v>2205</v>
          </cell>
          <cell r="BF291" t="str">
            <v>Есть</v>
          </cell>
          <cell r="BH291">
            <v>78</v>
          </cell>
          <cell r="BI291">
            <v>54</v>
          </cell>
          <cell r="BJ291">
            <v>13.9</v>
          </cell>
          <cell r="BM291">
            <v>73</v>
          </cell>
          <cell r="BN291">
            <v>5.5</v>
          </cell>
          <cell r="BO291">
            <v>18</v>
          </cell>
          <cell r="BP291" t="str">
            <v>Угловик</v>
          </cell>
          <cell r="BQ291" t="str">
            <v>Постоянный</v>
          </cell>
          <cell r="BR291">
            <v>24</v>
          </cell>
          <cell r="BS291">
            <v>0</v>
          </cell>
          <cell r="BT291">
            <v>33</v>
          </cell>
          <cell r="BU291">
            <v>56</v>
          </cell>
          <cell r="BV291">
            <v>32</v>
          </cell>
          <cell r="BW291">
            <v>43497</v>
          </cell>
          <cell r="BX291">
            <v>149</v>
          </cell>
          <cell r="BY291">
            <v>88</v>
          </cell>
          <cell r="BZ291">
            <v>6</v>
          </cell>
          <cell r="CC291">
            <v>56</v>
          </cell>
          <cell r="CD291">
            <v>5.9378404799999993</v>
          </cell>
          <cell r="CE291">
            <v>7.8</v>
          </cell>
          <cell r="CF291">
            <v>8.94</v>
          </cell>
          <cell r="CG291">
            <v>288</v>
          </cell>
          <cell r="CH291">
            <v>27</v>
          </cell>
          <cell r="CI291">
            <v>267</v>
          </cell>
          <cell r="CJ291" t="e">
            <v>#VALUE!</v>
          </cell>
          <cell r="CK291">
            <v>267</v>
          </cell>
          <cell r="CM291">
            <v>261.06215952000002</v>
          </cell>
          <cell r="CN291" t="str">
            <v>-</v>
          </cell>
          <cell r="CO291">
            <v>258.06</v>
          </cell>
          <cell r="CP291">
            <v>-27</v>
          </cell>
          <cell r="CQ291">
            <v>13.9</v>
          </cell>
          <cell r="CR291">
            <v>13.1</v>
          </cell>
          <cell r="CS291">
            <v>2206.1892777557409</v>
          </cell>
          <cell r="CT291">
            <v>4547.1076717103051</v>
          </cell>
          <cell r="CU291">
            <v>0.11606911015679616</v>
          </cell>
          <cell r="CW291">
            <v>55</v>
          </cell>
        </row>
        <row r="292">
          <cell r="A292">
            <v>1223</v>
          </cell>
          <cell r="B292">
            <v>4</v>
          </cell>
          <cell r="C292" t="str">
            <v>К - 21</v>
          </cell>
          <cell r="D292">
            <v>42053</v>
          </cell>
          <cell r="E292" t="str">
            <v>Гор.</v>
          </cell>
          <cell r="F292" t="str">
            <v>P1ar_Block III</v>
          </cell>
          <cell r="G292" t="str">
            <v>Действующий</v>
          </cell>
          <cell r="H292">
            <v>-4</v>
          </cell>
          <cell r="L292">
            <v>205.9826750215</v>
          </cell>
          <cell r="M292">
            <v>213.8</v>
          </cell>
          <cell r="N292">
            <v>0.98</v>
          </cell>
          <cell r="O292">
            <v>1.66</v>
          </cell>
          <cell r="P292">
            <v>0.98084376198319989</v>
          </cell>
          <cell r="Q292">
            <v>1.4490000000000001</v>
          </cell>
          <cell r="R292">
            <v>0.83599999999999997</v>
          </cell>
          <cell r="S292">
            <v>0.72</v>
          </cell>
          <cell r="T292">
            <v>37</v>
          </cell>
          <cell r="U292">
            <v>1.17</v>
          </cell>
          <cell r="V292">
            <v>177.8</v>
          </cell>
          <cell r="W292">
            <v>9.19</v>
          </cell>
          <cell r="X292">
            <v>2214</v>
          </cell>
          <cell r="Y292" t="str">
            <v>1 ств 2676
2 ств 2971</v>
          </cell>
          <cell r="Z292" t="str">
            <v>1 ств 2676
2 ств 2971</v>
          </cell>
          <cell r="AC292" t="str">
            <v>откр ствол</v>
          </cell>
          <cell r="AD292" t="str">
            <v>1 ствол 2214-2676;
2 ствол 2270-2971</v>
          </cell>
          <cell r="AF292" t="str">
            <v>2214;2270</v>
          </cell>
          <cell r="AG292">
            <v>291</v>
          </cell>
          <cell r="AK292" t="str">
            <v>Газлифт</v>
          </cell>
          <cell r="AL292">
            <v>450</v>
          </cell>
          <cell r="AM292" t="str">
            <v>ГП</v>
          </cell>
          <cell r="AN292">
            <v>810</v>
          </cell>
          <cell r="AO292" t="str">
            <v>ГП</v>
          </cell>
          <cell r="AP292">
            <v>1090</v>
          </cell>
          <cell r="AQ292" t="str">
            <v>ГП</v>
          </cell>
          <cell r="AR292">
            <v>1330</v>
          </cell>
          <cell r="AS292" t="str">
            <v>ГК85/1,5</v>
          </cell>
          <cell r="AT292">
            <v>1530</v>
          </cell>
          <cell r="AU292" t="str">
            <v>ГК81/2</v>
          </cell>
          <cell r="AV292">
            <v>0</v>
          </cell>
          <cell r="AW292">
            <v>0</v>
          </cell>
          <cell r="AX292">
            <v>1850</v>
          </cell>
          <cell r="BE292">
            <v>2230</v>
          </cell>
          <cell r="BF292" t="str">
            <v>Есть</v>
          </cell>
          <cell r="BH292">
            <v>80</v>
          </cell>
          <cell r="BI292">
            <v>45</v>
          </cell>
          <cell r="BJ292">
            <v>12</v>
          </cell>
          <cell r="BM292">
            <v>73</v>
          </cell>
          <cell r="BN292">
            <v>5.5</v>
          </cell>
          <cell r="BO292">
            <v>18</v>
          </cell>
          <cell r="BP292" t="str">
            <v>Угловик</v>
          </cell>
          <cell r="BQ292" t="str">
            <v>Постоянный</v>
          </cell>
          <cell r="BR292">
            <v>24</v>
          </cell>
          <cell r="BS292">
            <v>0</v>
          </cell>
          <cell r="BT292">
            <v>32</v>
          </cell>
          <cell r="BU292">
            <v>50</v>
          </cell>
          <cell r="BV292">
            <v>31</v>
          </cell>
          <cell r="BW292">
            <v>43497</v>
          </cell>
          <cell r="BX292">
            <v>125</v>
          </cell>
          <cell r="BY292">
            <v>85</v>
          </cell>
          <cell r="BZ292">
            <v>6</v>
          </cell>
          <cell r="CC292">
            <v>50</v>
          </cell>
          <cell r="CD292">
            <v>6.5321336519999997</v>
          </cell>
          <cell r="CE292">
            <v>7.83</v>
          </cell>
          <cell r="CF292">
            <v>0.21</v>
          </cell>
          <cell r="CG292">
            <v>289</v>
          </cell>
          <cell r="CH292">
            <v>30.9</v>
          </cell>
          <cell r="CI292">
            <v>268</v>
          </cell>
          <cell r="CJ292" t="e">
            <v>#VALUE!</v>
          </cell>
          <cell r="CK292">
            <v>268</v>
          </cell>
          <cell r="CM292">
            <v>261.46786634799997</v>
          </cell>
          <cell r="CN292" t="str">
            <v>-</v>
          </cell>
          <cell r="CO292">
            <v>267.79000000000002</v>
          </cell>
          <cell r="CP292">
            <v>-30.9</v>
          </cell>
          <cell r="CQ292">
            <v>12</v>
          </cell>
          <cell r="CR292">
            <v>18.899999999999999</v>
          </cell>
          <cell r="CS292">
            <v>2893.3884404237847</v>
          </cell>
          <cell r="CT292">
            <v>4730.4604660896794</v>
          </cell>
          <cell r="CU292">
            <v>0.14236363636363639</v>
          </cell>
          <cell r="CW292">
            <v>50</v>
          </cell>
        </row>
        <row r="293">
          <cell r="A293">
            <v>1224</v>
          </cell>
          <cell r="B293">
            <v>2</v>
          </cell>
          <cell r="C293" t="str">
            <v>К - 21</v>
          </cell>
          <cell r="D293">
            <v>41603</v>
          </cell>
          <cell r="E293" t="str">
            <v>Гор.</v>
          </cell>
          <cell r="F293" t="str">
            <v>P1ar_Block III</v>
          </cell>
          <cell r="G293" t="str">
            <v>Действующий</v>
          </cell>
          <cell r="H293">
            <v>-4</v>
          </cell>
          <cell r="I293" t="str">
            <v xml:space="preserve"> </v>
          </cell>
          <cell r="J293" t="str">
            <v xml:space="preserve"> </v>
          </cell>
          <cell r="L293">
            <v>205.9826750215</v>
          </cell>
          <cell r="M293">
            <v>213.8</v>
          </cell>
          <cell r="N293">
            <v>0.98</v>
          </cell>
          <cell r="O293">
            <v>1.66</v>
          </cell>
          <cell r="P293">
            <v>0.98</v>
          </cell>
          <cell r="Q293">
            <v>1.4490000000000001</v>
          </cell>
          <cell r="R293">
            <v>0.83599999999999997</v>
          </cell>
          <cell r="S293">
            <v>0.72</v>
          </cell>
          <cell r="T293">
            <v>37</v>
          </cell>
          <cell r="U293">
            <v>1.17</v>
          </cell>
          <cell r="V293">
            <v>177.8</v>
          </cell>
          <cell r="W293">
            <v>9.19</v>
          </cell>
          <cell r="X293">
            <v>2068</v>
          </cell>
          <cell r="Y293">
            <v>2713</v>
          </cell>
          <cell r="Z293">
            <v>2713</v>
          </cell>
          <cell r="AC293" t="str">
            <v>откр ствол</v>
          </cell>
          <cell r="AD293" t="str">
            <v>2068-2713</v>
          </cell>
          <cell r="AF293">
            <v>2068</v>
          </cell>
          <cell r="AG293">
            <v>82.54</v>
          </cell>
          <cell r="AK293" t="str">
            <v>Газлифт</v>
          </cell>
          <cell r="AL293">
            <v>350</v>
          </cell>
          <cell r="AM293">
            <v>0</v>
          </cell>
          <cell r="AN293">
            <v>700</v>
          </cell>
          <cell r="AO293">
            <v>0</v>
          </cell>
          <cell r="AP293">
            <v>1200</v>
          </cell>
          <cell r="AQ293">
            <v>0</v>
          </cell>
          <cell r="AR293">
            <v>1808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1818</v>
          </cell>
          <cell r="BE293">
            <v>2080</v>
          </cell>
          <cell r="BM293">
            <v>73</v>
          </cell>
          <cell r="BN293">
            <v>5.5</v>
          </cell>
          <cell r="BO293">
            <v>18</v>
          </cell>
          <cell r="BP293" t="str">
            <v>Угловик</v>
          </cell>
          <cell r="BQ293" t="str">
            <v>Постоянный</v>
          </cell>
          <cell r="BR293">
            <v>24</v>
          </cell>
          <cell r="BS293">
            <v>0</v>
          </cell>
          <cell r="BT293">
            <v>28</v>
          </cell>
          <cell r="BU293">
            <v>87</v>
          </cell>
          <cell r="BV293">
            <v>25</v>
          </cell>
          <cell r="BW293">
            <v>43497</v>
          </cell>
          <cell r="BX293">
            <v>128</v>
          </cell>
          <cell r="BY293">
            <v>92</v>
          </cell>
          <cell r="BZ293">
            <v>6</v>
          </cell>
          <cell r="CC293">
            <v>50</v>
          </cell>
          <cell r="CD293">
            <v>15.499439999999998</v>
          </cell>
          <cell r="CE293">
            <v>18.54</v>
          </cell>
          <cell r="CF293">
            <v>0</v>
          </cell>
          <cell r="CG293">
            <v>290</v>
          </cell>
          <cell r="CH293">
            <v>26</v>
          </cell>
          <cell r="CI293">
            <v>269</v>
          </cell>
          <cell r="CJ293">
            <v>0</v>
          </cell>
          <cell r="CK293">
            <v>269</v>
          </cell>
          <cell r="CM293">
            <v>253.50056000000001</v>
          </cell>
          <cell r="CN293">
            <v>-18.54</v>
          </cell>
          <cell r="CO293">
            <v>269</v>
          </cell>
          <cell r="CP293">
            <v>-26</v>
          </cell>
          <cell r="CQ293">
            <v>11.5</v>
          </cell>
          <cell r="CR293">
            <v>14.5</v>
          </cell>
          <cell r="CS293">
            <v>935.51767031583086</v>
          </cell>
          <cell r="CT293">
            <v>1677.4799605663175</v>
          </cell>
          <cell r="CU293">
            <v>0.32597802197802195</v>
          </cell>
          <cell r="CW293">
            <v>50</v>
          </cell>
        </row>
        <row r="294">
          <cell r="A294">
            <v>1226</v>
          </cell>
          <cell r="B294">
            <v>4</v>
          </cell>
          <cell r="C294" t="str">
            <v>К - 21</v>
          </cell>
          <cell r="D294">
            <v>42131</v>
          </cell>
          <cell r="E294" t="str">
            <v>Гор.</v>
          </cell>
          <cell r="F294" t="str">
            <v>P1ar_Block III</v>
          </cell>
          <cell r="G294" t="str">
            <v>Действующий</v>
          </cell>
          <cell r="H294">
            <v>-4</v>
          </cell>
          <cell r="L294">
            <v>205.9826750215</v>
          </cell>
          <cell r="M294">
            <v>213.8</v>
          </cell>
          <cell r="N294">
            <v>0.98</v>
          </cell>
          <cell r="O294">
            <v>1.66</v>
          </cell>
          <cell r="P294">
            <v>0.99096025925294218</v>
          </cell>
          <cell r="Q294">
            <v>1.4490000000000001</v>
          </cell>
          <cell r="R294">
            <v>0.83599999999999997</v>
          </cell>
          <cell r="S294">
            <v>0.72</v>
          </cell>
          <cell r="T294">
            <v>37</v>
          </cell>
          <cell r="U294">
            <v>1.17</v>
          </cell>
          <cell r="V294">
            <v>177.8</v>
          </cell>
          <cell r="W294">
            <v>9.19</v>
          </cell>
          <cell r="X294">
            <v>2175</v>
          </cell>
          <cell r="Y294" t="str">
            <v xml:space="preserve">1 ств 2393
2 ств 2780 </v>
          </cell>
          <cell r="Z294" t="str">
            <v xml:space="preserve">1 ств 2393
2 ств 2780 </v>
          </cell>
          <cell r="AC294" t="str">
            <v>откр ствол</v>
          </cell>
          <cell r="AD294" t="str">
            <v xml:space="preserve">1 ствол 2180-2393;
2 ствол 2210-2780 </v>
          </cell>
          <cell r="AF294" t="str">
            <v>2180;2210</v>
          </cell>
          <cell r="AG294">
            <v>192.8</v>
          </cell>
          <cell r="AK294" t="str">
            <v>Газлифт</v>
          </cell>
          <cell r="AL294">
            <v>345</v>
          </cell>
          <cell r="AM294" t="str">
            <v>ГП</v>
          </cell>
          <cell r="AN294">
            <v>670</v>
          </cell>
          <cell r="AO294" t="str">
            <v>ГК83/3</v>
          </cell>
          <cell r="AP294">
            <v>970</v>
          </cell>
          <cell r="AQ294" t="str">
            <v>ГК82/3</v>
          </cell>
          <cell r="AR294">
            <v>1245</v>
          </cell>
          <cell r="AS294" t="str">
            <v>ГК80/2</v>
          </cell>
          <cell r="AT294">
            <v>1480</v>
          </cell>
          <cell r="AU294" t="str">
            <v>ГК78/3</v>
          </cell>
          <cell r="AV294">
            <v>0</v>
          </cell>
          <cell r="AW294">
            <v>0</v>
          </cell>
          <cell r="AX294">
            <v>1750</v>
          </cell>
          <cell r="BE294">
            <v>2195</v>
          </cell>
          <cell r="BF294" t="str">
            <v>Есть</v>
          </cell>
          <cell r="BH294">
            <v>83</v>
          </cell>
          <cell r="BI294">
            <v>63</v>
          </cell>
          <cell r="BJ294">
            <v>2</v>
          </cell>
          <cell r="BM294">
            <v>73</v>
          </cell>
          <cell r="BN294">
            <v>5.5</v>
          </cell>
          <cell r="BO294">
            <v>18</v>
          </cell>
          <cell r="BP294" t="str">
            <v>Угловик</v>
          </cell>
          <cell r="BQ294" t="str">
            <v>Постоянный</v>
          </cell>
          <cell r="BR294">
            <v>24</v>
          </cell>
          <cell r="BS294">
            <v>0</v>
          </cell>
          <cell r="BT294">
            <v>33</v>
          </cell>
          <cell r="BU294">
            <v>64</v>
          </cell>
          <cell r="BV294">
            <v>32</v>
          </cell>
          <cell r="BW294">
            <v>43497</v>
          </cell>
          <cell r="BX294">
            <v>139</v>
          </cell>
          <cell r="BY294">
            <v>83</v>
          </cell>
          <cell r="BZ294">
            <v>6</v>
          </cell>
          <cell r="CC294">
            <v>68</v>
          </cell>
          <cell r="CD294">
            <v>5.2059391999999995</v>
          </cell>
          <cell r="CE294">
            <v>6.4</v>
          </cell>
          <cell r="CF294">
            <v>2.7</v>
          </cell>
          <cell r="CG294">
            <v>291</v>
          </cell>
          <cell r="CH294">
            <v>53.5</v>
          </cell>
          <cell r="CI294">
            <v>270</v>
          </cell>
          <cell r="CJ294" t="e">
            <v>#VALUE!</v>
          </cell>
          <cell r="CK294">
            <v>270</v>
          </cell>
          <cell r="CM294">
            <v>264.79406080000001</v>
          </cell>
          <cell r="CN294" t="str">
            <v>-</v>
          </cell>
          <cell r="CO294">
            <v>267.3</v>
          </cell>
          <cell r="CP294">
            <v>-53.5</v>
          </cell>
          <cell r="CQ294">
            <v>14.4</v>
          </cell>
          <cell r="CR294">
            <v>39.1</v>
          </cell>
          <cell r="CS294">
            <v>7510.65244864942</v>
          </cell>
          <cell r="CT294">
            <v>10276.723938689105</v>
          </cell>
          <cell r="CU294">
            <v>0.11661447485325606</v>
          </cell>
          <cell r="CW294">
            <v>60</v>
          </cell>
        </row>
        <row r="295">
          <cell r="A295">
            <v>1234</v>
          </cell>
          <cell r="B295">
            <v>4</v>
          </cell>
          <cell r="C295" t="str">
            <v>К - 102</v>
          </cell>
          <cell r="D295">
            <v>42643</v>
          </cell>
          <cell r="E295" t="str">
            <v>Гор.</v>
          </cell>
          <cell r="F295" t="str">
            <v>P1ar_Block III</v>
          </cell>
          <cell r="G295" t="str">
            <v>Действующий</v>
          </cell>
          <cell r="H295">
            <v>-4</v>
          </cell>
          <cell r="L295">
            <v>205.9826750215</v>
          </cell>
          <cell r="M295">
            <v>213.8</v>
          </cell>
          <cell r="N295">
            <v>0.98</v>
          </cell>
          <cell r="O295">
            <v>1.66</v>
          </cell>
          <cell r="P295">
            <v>0.98679102449629252</v>
          </cell>
          <cell r="Q295">
            <v>1.4490000000000001</v>
          </cell>
          <cell r="R295">
            <v>0.83599999999999997</v>
          </cell>
          <cell r="S295">
            <v>0.72</v>
          </cell>
          <cell r="T295">
            <v>37</v>
          </cell>
          <cell r="U295">
            <v>1.17</v>
          </cell>
          <cell r="V295">
            <v>177.8</v>
          </cell>
          <cell r="W295">
            <v>9.19</v>
          </cell>
          <cell r="X295">
            <v>2214</v>
          </cell>
          <cell r="Y295">
            <v>2810</v>
          </cell>
          <cell r="Z295">
            <v>2810</v>
          </cell>
          <cell r="AC295" t="str">
            <v>откр ствол</v>
          </cell>
          <cell r="AD295" t="str">
            <v>2220-2810</v>
          </cell>
          <cell r="AF295">
            <v>2220</v>
          </cell>
          <cell r="AG295">
            <v>351.7</v>
          </cell>
          <cell r="AK295" t="str">
            <v>Фонтан</v>
          </cell>
          <cell r="AL295">
            <v>500</v>
          </cell>
          <cell r="AM295" t="str">
            <v>ГК83/1,5</v>
          </cell>
          <cell r="AN295">
            <v>900</v>
          </cell>
          <cell r="AO295" t="str">
            <v>ГК84/1,5</v>
          </cell>
          <cell r="AP295">
            <v>1220</v>
          </cell>
          <cell r="AQ295" t="str">
            <v>ГК80/1,5</v>
          </cell>
          <cell r="AR295">
            <v>1480</v>
          </cell>
          <cell r="AS295" t="str">
            <v>ГК77/2,5</v>
          </cell>
          <cell r="AT295">
            <v>1720</v>
          </cell>
          <cell r="AU295" t="str">
            <v>ЦКсОК</v>
          </cell>
          <cell r="AV295">
            <v>0</v>
          </cell>
          <cell r="AW295">
            <v>0</v>
          </cell>
          <cell r="AX295">
            <v>1815</v>
          </cell>
          <cell r="BE295">
            <v>2220</v>
          </cell>
          <cell r="BF295" t="str">
            <v>Есть</v>
          </cell>
          <cell r="BH295">
            <v>83</v>
          </cell>
          <cell r="BI295">
            <v>31</v>
          </cell>
          <cell r="BJ295">
            <v>12</v>
          </cell>
          <cell r="BM295">
            <v>73</v>
          </cell>
          <cell r="BN295">
            <v>5.5</v>
          </cell>
          <cell r="BO295">
            <v>18</v>
          </cell>
          <cell r="BP295" t="str">
            <v>Угловик</v>
          </cell>
          <cell r="BQ295" t="str">
            <v>Постоянный</v>
          </cell>
          <cell r="BR295">
            <v>24</v>
          </cell>
          <cell r="BS295">
            <v>0</v>
          </cell>
          <cell r="BT295">
            <v>35</v>
          </cell>
          <cell r="BU295">
            <v>44</v>
          </cell>
          <cell r="BV295">
            <v>34</v>
          </cell>
          <cell r="BW295">
            <v>43497</v>
          </cell>
          <cell r="BX295">
            <v>138</v>
          </cell>
          <cell r="CC295">
            <v>71</v>
          </cell>
          <cell r="CD295">
            <v>12.329327999999999</v>
          </cell>
          <cell r="CE295">
            <v>15</v>
          </cell>
          <cell r="CF295">
            <v>1.68</v>
          </cell>
          <cell r="CG295">
            <v>292</v>
          </cell>
          <cell r="CH295">
            <v>32</v>
          </cell>
          <cell r="CI295">
            <v>271</v>
          </cell>
          <cell r="CJ295">
            <v>0</v>
          </cell>
          <cell r="CK295">
            <v>271</v>
          </cell>
          <cell r="CM295">
            <v>258.67067200000002</v>
          </cell>
          <cell r="CN295">
            <v>-15</v>
          </cell>
          <cell r="CO295">
            <v>269.32</v>
          </cell>
          <cell r="CP295">
            <v>-32</v>
          </cell>
          <cell r="CR295">
            <v>32</v>
          </cell>
          <cell r="CS295">
            <v>2595.4374804531117</v>
          </cell>
          <cell r="CT295">
            <v>2595.4374804531117</v>
          </cell>
          <cell r="CU295">
            <v>0.28548223972539766</v>
          </cell>
          <cell r="CW295">
            <v>60</v>
          </cell>
        </row>
        <row r="296">
          <cell r="A296">
            <v>1241</v>
          </cell>
          <cell r="B296">
            <v>4</v>
          </cell>
          <cell r="C296" t="str">
            <v>К - 26</v>
          </cell>
          <cell r="D296">
            <v>41926</v>
          </cell>
          <cell r="E296" t="str">
            <v>Гор.</v>
          </cell>
          <cell r="F296" t="str">
            <v>P1ar_Block III</v>
          </cell>
          <cell r="G296" t="str">
            <v>Действующий</v>
          </cell>
          <cell r="H296">
            <v>-4</v>
          </cell>
          <cell r="L296">
            <v>205.9826750215</v>
          </cell>
          <cell r="M296">
            <v>213.8</v>
          </cell>
          <cell r="N296">
            <v>0.98</v>
          </cell>
          <cell r="O296">
            <v>1.66</v>
          </cell>
          <cell r="P296">
            <v>0.98</v>
          </cell>
          <cell r="Q296">
            <v>1.4490000000000001</v>
          </cell>
          <cell r="R296">
            <v>0.83599999999999997</v>
          </cell>
          <cell r="S296">
            <v>0.72</v>
          </cell>
          <cell r="T296">
            <v>37</v>
          </cell>
          <cell r="U296">
            <v>1.17</v>
          </cell>
          <cell r="V296">
            <v>177.8</v>
          </cell>
          <cell r="W296">
            <v>9.19</v>
          </cell>
          <cell r="X296">
            <v>2091</v>
          </cell>
          <cell r="Y296" t="str">
            <v>1 ств 2373
2 ств 2737
3 ств 2737</v>
          </cell>
          <cell r="Z296" t="str">
            <v>1 ств 2373
2 ств 2737
3 ств 2737</v>
          </cell>
          <cell r="AC296" t="str">
            <v>откр ствол</v>
          </cell>
          <cell r="AD296" t="str">
            <v>1ый ст-л 2091-2373;
2ой ст-л 2091-2737;
3й ст-л 2091-2737</v>
          </cell>
          <cell r="AF296">
            <v>2091</v>
          </cell>
          <cell r="AG296">
            <v>165.86</v>
          </cell>
          <cell r="AK296" t="str">
            <v>Газлифт</v>
          </cell>
          <cell r="AL296">
            <v>600</v>
          </cell>
          <cell r="AM296" t="str">
            <v>ГК83(1)</v>
          </cell>
          <cell r="AN296">
            <v>1200</v>
          </cell>
          <cell r="AO296" t="str">
            <v>ГК80(2)</v>
          </cell>
          <cell r="AP296">
            <v>1500</v>
          </cell>
          <cell r="AQ296" t="str">
            <v>ГК81/3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1810</v>
          </cell>
          <cell r="BE296">
            <v>2100</v>
          </cell>
          <cell r="BF296" t="str">
            <v>Есть</v>
          </cell>
          <cell r="BH296">
            <v>79</v>
          </cell>
          <cell r="BI296">
            <v>42</v>
          </cell>
          <cell r="BJ296">
            <v>15.6</v>
          </cell>
          <cell r="BM296">
            <v>73</v>
          </cell>
          <cell r="BN296">
            <v>5.5</v>
          </cell>
          <cell r="BO296">
            <v>18</v>
          </cell>
          <cell r="BP296" t="str">
            <v>Угловик</v>
          </cell>
          <cell r="BQ296" t="str">
            <v>Постоянный</v>
          </cell>
          <cell r="BR296">
            <v>24</v>
          </cell>
          <cell r="BS296">
            <v>0</v>
          </cell>
          <cell r="BT296">
            <v>33</v>
          </cell>
          <cell r="BU296">
            <v>58</v>
          </cell>
          <cell r="BV296">
            <v>32</v>
          </cell>
          <cell r="BW296">
            <v>43497</v>
          </cell>
          <cell r="BX296">
            <v>144</v>
          </cell>
          <cell r="BY296">
            <v>80</v>
          </cell>
          <cell r="BZ296">
            <v>6</v>
          </cell>
          <cell r="CC296">
            <v>70</v>
          </cell>
          <cell r="CD296">
            <v>13.844159999999999</v>
          </cell>
          <cell r="CE296">
            <v>16.559999999999999</v>
          </cell>
          <cell r="CF296">
            <v>0</v>
          </cell>
          <cell r="CG296">
            <v>293</v>
          </cell>
          <cell r="CH296">
            <v>16</v>
          </cell>
          <cell r="CI296">
            <v>272</v>
          </cell>
          <cell r="CJ296" t="e">
            <v>#VALUE!</v>
          </cell>
          <cell r="CK296">
            <v>272</v>
          </cell>
          <cell r="CM296">
            <v>258.15584000000001</v>
          </cell>
          <cell r="CN296" t="str">
            <v>-</v>
          </cell>
          <cell r="CO296">
            <v>272</v>
          </cell>
          <cell r="CP296">
            <v>-16</v>
          </cell>
          <cell r="CQ296">
            <v>4</v>
          </cell>
          <cell r="CR296">
            <v>12</v>
          </cell>
          <cell r="CS296">
            <v>866.791484640455</v>
          </cell>
          <cell r="CT296">
            <v>1155.7219795206067</v>
          </cell>
          <cell r="CU296">
            <v>0.2900237837837838</v>
          </cell>
          <cell r="CW296">
            <v>60</v>
          </cell>
        </row>
        <row r="297">
          <cell r="A297">
            <v>1244</v>
          </cell>
          <cell r="B297">
            <v>13</v>
          </cell>
          <cell r="C297" t="str">
            <v>К - 30</v>
          </cell>
          <cell r="D297">
            <v>42014</v>
          </cell>
          <cell r="E297" t="str">
            <v>Гор.</v>
          </cell>
          <cell r="F297" t="str">
            <v>P1ar_Block II</v>
          </cell>
          <cell r="G297" t="str">
            <v>Действующий</v>
          </cell>
          <cell r="H297">
            <v>-4</v>
          </cell>
          <cell r="L297">
            <v>205.9826750215</v>
          </cell>
          <cell r="M297">
            <v>213.8</v>
          </cell>
          <cell r="N297">
            <v>0.98</v>
          </cell>
          <cell r="O297">
            <v>1.66</v>
          </cell>
          <cell r="P297">
            <v>0.98</v>
          </cell>
          <cell r="Q297">
            <v>1.4490000000000001</v>
          </cell>
          <cell r="R297">
            <v>0.83599999999999997</v>
          </cell>
          <cell r="S297">
            <v>0.72</v>
          </cell>
          <cell r="T297">
            <v>37</v>
          </cell>
          <cell r="U297">
            <v>1.17</v>
          </cell>
          <cell r="V297">
            <v>177.8</v>
          </cell>
          <cell r="W297">
            <v>9.19</v>
          </cell>
          <cell r="X297">
            <v>2271</v>
          </cell>
          <cell r="Y297">
            <v>2990</v>
          </cell>
          <cell r="Z297">
            <v>2990</v>
          </cell>
          <cell r="AC297" t="str">
            <v>откр ствол</v>
          </cell>
          <cell r="AD297" t="str">
            <v>2190-2216; 2226-2250 перфорация; 
2271-2990 открытый ствол</v>
          </cell>
          <cell r="AF297">
            <v>2190</v>
          </cell>
          <cell r="AG297">
            <v>396</v>
          </cell>
          <cell r="AK297" t="str">
            <v>Газлифт</v>
          </cell>
          <cell r="AL297">
            <v>550</v>
          </cell>
          <cell r="AM297" t="str">
            <v>ГП</v>
          </cell>
          <cell r="AN297">
            <v>1000</v>
          </cell>
          <cell r="AO297" t="str">
            <v>ГП</v>
          </cell>
          <cell r="AP297">
            <v>1350</v>
          </cell>
          <cell r="AQ297" t="str">
            <v>ГК86/1,5</v>
          </cell>
          <cell r="AR297">
            <v>1700</v>
          </cell>
          <cell r="AS297" t="str">
            <v>ЦКсОК/5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1740</v>
          </cell>
          <cell r="BE297">
            <v>2140</v>
          </cell>
          <cell r="BF297" t="str">
            <v>Есть</v>
          </cell>
          <cell r="BH297">
            <v>88</v>
          </cell>
          <cell r="BI297">
            <v>68</v>
          </cell>
          <cell r="BJ297">
            <v>10</v>
          </cell>
          <cell r="BM297">
            <v>73</v>
          </cell>
          <cell r="BN297">
            <v>5.5</v>
          </cell>
          <cell r="BO297">
            <v>18</v>
          </cell>
          <cell r="BP297" t="str">
            <v>Угловик</v>
          </cell>
          <cell r="BQ297" t="str">
            <v>Постоянный</v>
          </cell>
          <cell r="BR297">
            <v>24</v>
          </cell>
          <cell r="BS297">
            <v>0</v>
          </cell>
          <cell r="BT297">
            <v>28</v>
          </cell>
          <cell r="BU297">
            <v>58</v>
          </cell>
          <cell r="BV297">
            <v>25</v>
          </cell>
          <cell r="BW297">
            <v>43497</v>
          </cell>
          <cell r="BX297">
            <v>132</v>
          </cell>
          <cell r="BY297">
            <v>88</v>
          </cell>
          <cell r="BZ297">
            <v>6</v>
          </cell>
          <cell r="CC297">
            <v>49</v>
          </cell>
          <cell r="CD297">
            <v>13.375999999999999</v>
          </cell>
          <cell r="CE297">
            <v>16</v>
          </cell>
          <cell r="CF297">
            <v>0</v>
          </cell>
          <cell r="CG297">
            <v>22</v>
          </cell>
          <cell r="CH297">
            <v>27</v>
          </cell>
          <cell r="CI297">
            <v>273</v>
          </cell>
          <cell r="CJ297">
            <v>0</v>
          </cell>
          <cell r="CK297">
            <v>273</v>
          </cell>
          <cell r="CM297">
            <v>259.62400000000002</v>
          </cell>
          <cell r="CN297">
            <v>-16</v>
          </cell>
          <cell r="CO297">
            <v>273</v>
          </cell>
          <cell r="CP297">
            <v>-27</v>
          </cell>
          <cell r="CQ297">
            <v>5</v>
          </cell>
          <cell r="CR297">
            <v>22</v>
          </cell>
          <cell r="CS297">
            <v>1644.7368421052631</v>
          </cell>
          <cell r="CT297">
            <v>2018.5406698564593</v>
          </cell>
          <cell r="CU297">
            <v>0.26753743947753633</v>
          </cell>
          <cell r="CW297">
            <v>45</v>
          </cell>
        </row>
        <row r="298">
          <cell r="A298">
            <v>1246</v>
          </cell>
          <cell r="B298">
            <v>4</v>
          </cell>
          <cell r="C298" t="str">
            <v>К - 31/1</v>
          </cell>
          <cell r="D298">
            <v>42144</v>
          </cell>
          <cell r="E298" t="str">
            <v>Гор.</v>
          </cell>
          <cell r="F298" t="str">
            <v>P1ar_Block I</v>
          </cell>
          <cell r="G298" t="str">
            <v>Действующий</v>
          </cell>
          <cell r="H298">
            <v>-4</v>
          </cell>
          <cell r="L298">
            <v>205.9826750215</v>
          </cell>
          <cell r="M298">
            <v>213.8</v>
          </cell>
          <cell r="N298">
            <v>0.98</v>
          </cell>
          <cell r="O298">
            <v>1.66</v>
          </cell>
          <cell r="P298">
            <v>0.98096441803025625</v>
          </cell>
          <cell r="Q298">
            <v>1.4490000000000001</v>
          </cell>
          <cell r="R298">
            <v>0.83599999999999997</v>
          </cell>
          <cell r="S298">
            <v>0.72</v>
          </cell>
          <cell r="T298">
            <v>37</v>
          </cell>
          <cell r="U298">
            <v>1.17</v>
          </cell>
          <cell r="V298">
            <v>177.8</v>
          </cell>
          <cell r="W298">
            <v>9.19</v>
          </cell>
          <cell r="X298">
            <v>2330</v>
          </cell>
          <cell r="Y298">
            <v>3095</v>
          </cell>
          <cell r="Z298">
            <v>3095</v>
          </cell>
          <cell r="AC298" t="str">
            <v>откр ствол</v>
          </cell>
          <cell r="AD298" t="str">
            <v>2330-3095</v>
          </cell>
          <cell r="AF298">
            <v>2330</v>
          </cell>
          <cell r="AG298">
            <v>420.84</v>
          </cell>
          <cell r="AK298" t="str">
            <v>Газлифт</v>
          </cell>
          <cell r="AL298">
            <v>375</v>
          </cell>
          <cell r="AM298" t="str">
            <v>ГП</v>
          </cell>
          <cell r="AN298">
            <v>745</v>
          </cell>
          <cell r="AO298" t="str">
            <v>ГП</v>
          </cell>
          <cell r="AP298">
            <v>1140</v>
          </cell>
          <cell r="AQ298" t="str">
            <v>ГП</v>
          </cell>
          <cell r="AR298">
            <v>1490</v>
          </cell>
          <cell r="AS298" t="str">
            <v>ГП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1800</v>
          </cell>
          <cell r="BE298">
            <v>2340</v>
          </cell>
          <cell r="BF298" t="str">
            <v>Есть</v>
          </cell>
          <cell r="BH298">
            <v>88</v>
          </cell>
          <cell r="BI298">
            <v>44</v>
          </cell>
          <cell r="BJ298">
            <v>9.6479999999999997</v>
          </cell>
          <cell r="BM298">
            <v>73</v>
          </cell>
          <cell r="BN298">
            <v>5.5</v>
          </cell>
          <cell r="BO298">
            <v>18</v>
          </cell>
          <cell r="BP298" t="str">
            <v>Угловик</v>
          </cell>
          <cell r="BQ298" t="str">
            <v>Периодический</v>
          </cell>
          <cell r="BR298">
            <v>24</v>
          </cell>
          <cell r="BS298">
            <v>24</v>
          </cell>
          <cell r="BT298">
            <v>20</v>
          </cell>
          <cell r="BU298">
            <v>40</v>
          </cell>
          <cell r="BV298">
            <v>19</v>
          </cell>
          <cell r="BW298">
            <v>43497</v>
          </cell>
          <cell r="BX298">
            <v>126</v>
          </cell>
          <cell r="BY298">
            <v>88</v>
          </cell>
          <cell r="BZ298">
            <v>6</v>
          </cell>
          <cell r="CC298">
            <v>64</v>
          </cell>
          <cell r="CD298">
            <v>8.3399359999999998</v>
          </cell>
          <cell r="CE298">
            <v>10</v>
          </cell>
          <cell r="CF298">
            <v>0.24</v>
          </cell>
          <cell r="CG298">
            <v>295</v>
          </cell>
          <cell r="CH298">
            <v>17</v>
          </cell>
          <cell r="CI298">
            <v>274</v>
          </cell>
          <cell r="CJ298">
            <v>0</v>
          </cell>
          <cell r="CK298">
            <v>274</v>
          </cell>
          <cell r="CM298">
            <v>265.66006399999998</v>
          </cell>
          <cell r="CN298">
            <v>-10</v>
          </cell>
          <cell r="CO298">
            <v>273.76</v>
          </cell>
          <cell r="CP298">
            <v>-17</v>
          </cell>
          <cell r="CQ298">
            <v>5</v>
          </cell>
          <cell r="CR298">
            <v>12</v>
          </cell>
          <cell r="CS298">
            <v>1438.8599624745323</v>
          </cell>
          <cell r="CT298">
            <v>2038.3849468389205</v>
          </cell>
          <cell r="CU298">
            <v>0.20643704944294763</v>
          </cell>
          <cell r="CW298">
            <v>60</v>
          </cell>
        </row>
        <row r="299">
          <cell r="A299">
            <v>1247</v>
          </cell>
          <cell r="B299">
            <v>4</v>
          </cell>
          <cell r="C299" t="str">
            <v>К - 29</v>
          </cell>
          <cell r="D299">
            <v>42073</v>
          </cell>
          <cell r="E299" t="str">
            <v>Гор.</v>
          </cell>
          <cell r="F299" t="str">
            <v>P1ar_Block II</v>
          </cell>
          <cell r="G299" t="str">
            <v>Действующий</v>
          </cell>
          <cell r="H299">
            <v>-4</v>
          </cell>
          <cell r="L299">
            <v>205.9826750215</v>
          </cell>
          <cell r="M299">
            <v>213.8</v>
          </cell>
          <cell r="N299">
            <v>0.98</v>
          </cell>
          <cell r="O299">
            <v>1.66</v>
          </cell>
          <cell r="P299">
            <v>0.98036143445655866</v>
          </cell>
          <cell r="Q299">
            <v>1.4490000000000001</v>
          </cell>
          <cell r="R299">
            <v>0.83599999999999997</v>
          </cell>
          <cell r="S299">
            <v>0.72</v>
          </cell>
          <cell r="T299">
            <v>37</v>
          </cell>
          <cell r="U299">
            <v>1.17</v>
          </cell>
          <cell r="V299">
            <v>177.8</v>
          </cell>
          <cell r="W299">
            <v>9.19</v>
          </cell>
          <cell r="X299">
            <v>2367</v>
          </cell>
          <cell r="Y299" t="str">
            <v>1 ств 3052
2 ств 2700</v>
          </cell>
          <cell r="Z299" t="str">
            <v>1 ств 3052
2 ств 2700</v>
          </cell>
          <cell r="AC299" t="str">
            <v>откр ствол</v>
          </cell>
          <cell r="AD299" t="str">
            <v>1 ствол-3052;
2 ствол-2700</v>
          </cell>
          <cell r="AF299">
            <v>2100</v>
          </cell>
          <cell r="AG299">
            <v>203.43</v>
          </cell>
          <cell r="AK299" t="str">
            <v>Газлифт</v>
          </cell>
          <cell r="AL299">
            <v>400</v>
          </cell>
          <cell r="AM299">
            <v>0</v>
          </cell>
          <cell r="AN299">
            <v>780</v>
          </cell>
          <cell r="AO299">
            <v>0</v>
          </cell>
          <cell r="AP299">
            <v>1130</v>
          </cell>
          <cell r="AQ299">
            <v>0</v>
          </cell>
          <cell r="AR299">
            <v>1450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1810</v>
          </cell>
          <cell r="BE299">
            <v>2377</v>
          </cell>
          <cell r="BF299" t="str">
            <v>Есть</v>
          </cell>
          <cell r="BH299">
            <v>86</v>
          </cell>
          <cell r="BI299">
            <v>34</v>
          </cell>
          <cell r="BJ299">
            <v>5</v>
          </cell>
          <cell r="BM299">
            <v>73</v>
          </cell>
          <cell r="BN299">
            <v>5.5</v>
          </cell>
          <cell r="BO299">
            <v>18</v>
          </cell>
          <cell r="BP299" t="str">
            <v>Угловик</v>
          </cell>
          <cell r="BQ299" t="str">
            <v>Периодический</v>
          </cell>
          <cell r="BR299">
            <v>24</v>
          </cell>
          <cell r="BS299">
            <v>24</v>
          </cell>
          <cell r="BT299">
            <v>22</v>
          </cell>
          <cell r="BU299">
            <v>39</v>
          </cell>
          <cell r="BV299">
            <v>19</v>
          </cell>
          <cell r="BW299">
            <v>43497</v>
          </cell>
          <cell r="BX299">
            <v>124</v>
          </cell>
          <cell r="BY299">
            <v>86</v>
          </cell>
          <cell r="BZ299">
            <v>6</v>
          </cell>
          <cell r="CC299">
            <v>51</v>
          </cell>
          <cell r="CD299">
            <v>10.022971200000001</v>
          </cell>
          <cell r="CE299">
            <v>12</v>
          </cell>
          <cell r="CF299">
            <v>0.09</v>
          </cell>
          <cell r="CG299">
            <v>22</v>
          </cell>
          <cell r="CH299">
            <v>31.3</v>
          </cell>
          <cell r="CI299">
            <v>275</v>
          </cell>
          <cell r="CJ299" t="e">
            <v>#VALUE!</v>
          </cell>
          <cell r="CK299">
            <v>275</v>
          </cell>
          <cell r="CM299">
            <v>264.97702879999997</v>
          </cell>
          <cell r="CN299" t="str">
            <v>-</v>
          </cell>
          <cell r="CO299">
            <v>274.91000000000003</v>
          </cell>
          <cell r="CP299">
            <v>-31.3</v>
          </cell>
          <cell r="CQ299">
            <v>9</v>
          </cell>
          <cell r="CR299">
            <v>22.3</v>
          </cell>
          <cell r="CS299">
            <v>2224.8891626067925</v>
          </cell>
          <cell r="CT299">
            <v>3122.8264928068434</v>
          </cell>
          <cell r="CU299">
            <v>0.22263598882830166</v>
          </cell>
          <cell r="CW299">
            <v>50</v>
          </cell>
        </row>
        <row r="300">
          <cell r="A300">
            <v>1250</v>
          </cell>
          <cell r="B300">
            <v>7</v>
          </cell>
          <cell r="C300" t="str">
            <v>К - 61</v>
          </cell>
          <cell r="D300">
            <v>42230</v>
          </cell>
          <cell r="E300" t="str">
            <v>Гор.</v>
          </cell>
          <cell r="F300" t="str">
            <v>P1ar_Block II</v>
          </cell>
          <cell r="G300" t="str">
            <v>Действующий</v>
          </cell>
          <cell r="H300">
            <v>-4</v>
          </cell>
          <cell r="L300">
            <v>205.9826750215</v>
          </cell>
          <cell r="M300">
            <v>213.8</v>
          </cell>
          <cell r="N300">
            <v>0.98</v>
          </cell>
          <cell r="O300">
            <v>1.66</v>
          </cell>
          <cell r="P300">
            <v>0.98</v>
          </cell>
          <cell r="Q300">
            <v>1.4490000000000001</v>
          </cell>
          <cell r="R300">
            <v>0.83599999999999997</v>
          </cell>
          <cell r="S300">
            <v>0.72</v>
          </cell>
          <cell r="T300">
            <v>37</v>
          </cell>
          <cell r="U300">
            <v>1.17</v>
          </cell>
          <cell r="V300">
            <v>177.8</v>
          </cell>
          <cell r="W300">
            <v>9.19</v>
          </cell>
          <cell r="X300">
            <v>2338</v>
          </cell>
          <cell r="Y300">
            <v>3035</v>
          </cell>
          <cell r="Z300">
            <v>3035</v>
          </cell>
          <cell r="AC300" t="str">
            <v>откр ствол</v>
          </cell>
          <cell r="AD300" t="str">
            <v>2338-3035</v>
          </cell>
          <cell r="AF300">
            <v>2338</v>
          </cell>
          <cell r="AG300">
            <v>258.44</v>
          </cell>
          <cell r="AK300" t="str">
            <v>Газлифт</v>
          </cell>
          <cell r="AL300">
            <v>380</v>
          </cell>
          <cell r="AM300" t="str">
            <v>ГП</v>
          </cell>
          <cell r="AN300">
            <v>700</v>
          </cell>
          <cell r="AO300" t="str">
            <v>ГП</v>
          </cell>
          <cell r="AP300">
            <v>995</v>
          </cell>
          <cell r="AQ300" t="str">
            <v>ГП</v>
          </cell>
          <cell r="AR300">
            <v>1270</v>
          </cell>
          <cell r="AS300" t="str">
            <v>ГП 51390125/38</v>
          </cell>
          <cell r="AT300">
            <v>1505</v>
          </cell>
          <cell r="AU300" t="str">
            <v>ЦКсОК/3</v>
          </cell>
          <cell r="AV300">
            <v>0</v>
          </cell>
          <cell r="AW300">
            <v>0</v>
          </cell>
          <cell r="AX300">
            <v>1700</v>
          </cell>
          <cell r="BE300">
            <v>2150</v>
          </cell>
          <cell r="BF300" t="str">
            <v>Есть</v>
          </cell>
          <cell r="BH300">
            <v>82</v>
          </cell>
          <cell r="BI300">
            <v>72</v>
          </cell>
          <cell r="BJ300">
            <v>4</v>
          </cell>
          <cell r="BM300">
            <v>73</v>
          </cell>
          <cell r="BN300">
            <v>5.5</v>
          </cell>
          <cell r="BO300">
            <v>18</v>
          </cell>
          <cell r="BP300" t="str">
            <v>Угловик</v>
          </cell>
          <cell r="BQ300" t="str">
            <v>Периодический</v>
          </cell>
          <cell r="BR300">
            <v>24</v>
          </cell>
          <cell r="BS300">
            <v>24</v>
          </cell>
          <cell r="BT300">
            <v>32</v>
          </cell>
          <cell r="BU300">
            <v>66</v>
          </cell>
          <cell r="BV300">
            <v>29</v>
          </cell>
          <cell r="BW300">
            <v>43497</v>
          </cell>
          <cell r="BX300">
            <v>95.4</v>
          </cell>
          <cell r="BY300">
            <v>82</v>
          </cell>
          <cell r="BZ300">
            <v>6</v>
          </cell>
          <cell r="CC300">
            <v>65</v>
          </cell>
          <cell r="CD300">
            <v>4.0127999999999995</v>
          </cell>
          <cell r="CE300">
            <v>4.8</v>
          </cell>
          <cell r="CF300">
            <v>0</v>
          </cell>
          <cell r="CG300">
            <v>22</v>
          </cell>
          <cell r="CH300">
            <v>30.3</v>
          </cell>
          <cell r="CI300">
            <v>276</v>
          </cell>
          <cell r="CJ300">
            <v>0</v>
          </cell>
          <cell r="CK300">
            <v>276</v>
          </cell>
          <cell r="CM300">
            <v>271.98719999999997</v>
          </cell>
          <cell r="CN300">
            <v>-4.8</v>
          </cell>
          <cell r="CO300">
            <v>276</v>
          </cell>
          <cell r="CP300">
            <v>-30.3</v>
          </cell>
          <cell r="CQ300">
            <v>9</v>
          </cell>
          <cell r="CR300">
            <v>21.3</v>
          </cell>
          <cell r="CS300">
            <v>5308.014354066986</v>
          </cell>
          <cell r="CT300">
            <v>7550.8373205741636</v>
          </cell>
          <cell r="CU300">
            <v>0.18394629722202385</v>
          </cell>
          <cell r="CW300">
            <v>60</v>
          </cell>
        </row>
        <row r="301">
          <cell r="A301">
            <v>1251</v>
          </cell>
          <cell r="B301">
            <v>4</v>
          </cell>
          <cell r="C301" t="str">
            <v>К - 62</v>
          </cell>
          <cell r="D301">
            <v>42285</v>
          </cell>
          <cell r="E301" t="str">
            <v>Гор.</v>
          </cell>
          <cell r="F301" t="str">
            <v>P1ar_Block III</v>
          </cell>
          <cell r="G301" t="str">
            <v>Действующий</v>
          </cell>
          <cell r="H301">
            <v>-4</v>
          </cell>
          <cell r="L301">
            <v>205.9826750215</v>
          </cell>
          <cell r="M301">
            <v>213.8</v>
          </cell>
          <cell r="N301">
            <v>0.98</v>
          </cell>
          <cell r="O301">
            <v>1.66</v>
          </cell>
          <cell r="P301">
            <v>0.98</v>
          </cell>
          <cell r="Q301">
            <v>1.4490000000000001</v>
          </cell>
          <cell r="R301">
            <v>0.83599999999999997</v>
          </cell>
          <cell r="S301">
            <v>0.72</v>
          </cell>
          <cell r="T301">
            <v>37</v>
          </cell>
          <cell r="U301">
            <v>1.17</v>
          </cell>
          <cell r="V301">
            <v>177.8</v>
          </cell>
          <cell r="W301">
            <v>9.19</v>
          </cell>
          <cell r="X301">
            <v>2102</v>
          </cell>
          <cell r="Y301">
            <v>2725</v>
          </cell>
          <cell r="Z301">
            <v>2725</v>
          </cell>
          <cell r="AC301" t="str">
            <v>откр ствол</v>
          </cell>
          <cell r="AD301" t="str">
            <v>2102 - 2725</v>
          </cell>
          <cell r="AF301">
            <v>2102</v>
          </cell>
          <cell r="AG301">
            <v>225.71</v>
          </cell>
          <cell r="AK301" t="str">
            <v>Газлифт</v>
          </cell>
          <cell r="AL301">
            <v>880</v>
          </cell>
          <cell r="AM301" t="str">
            <v>ГП</v>
          </cell>
          <cell r="AN301">
            <v>1200</v>
          </cell>
          <cell r="AO301" t="str">
            <v>ГК78/2</v>
          </cell>
          <cell r="AP301">
            <v>1460</v>
          </cell>
          <cell r="AQ301" t="str">
            <v>ГК79/3</v>
          </cell>
          <cell r="AR301">
            <v>1680</v>
          </cell>
          <cell r="AS301" t="str">
            <v>ЦКсОК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1740</v>
          </cell>
          <cell r="BE301">
            <v>2110</v>
          </cell>
          <cell r="BF301" t="str">
            <v>Есть</v>
          </cell>
          <cell r="BH301">
            <v>84</v>
          </cell>
          <cell r="BI301">
            <v>80</v>
          </cell>
          <cell r="BJ301">
            <v>3.1</v>
          </cell>
          <cell r="BM301">
            <v>73</v>
          </cell>
          <cell r="BN301">
            <v>5.5</v>
          </cell>
          <cell r="BO301">
            <v>18</v>
          </cell>
          <cell r="BP301" t="str">
            <v>Угловик</v>
          </cell>
          <cell r="BQ301" t="str">
            <v>Постоянный</v>
          </cell>
          <cell r="BR301">
            <v>24</v>
          </cell>
          <cell r="BS301">
            <v>0</v>
          </cell>
          <cell r="BT301">
            <v>32</v>
          </cell>
          <cell r="BU301">
            <v>66</v>
          </cell>
          <cell r="BV301">
            <v>31</v>
          </cell>
          <cell r="BW301">
            <v>43497</v>
          </cell>
          <cell r="BX301">
            <v>123</v>
          </cell>
          <cell r="BY301">
            <v>84</v>
          </cell>
          <cell r="BZ301">
            <v>6</v>
          </cell>
          <cell r="CC301">
            <v>62</v>
          </cell>
          <cell r="CD301">
            <v>11.453199999999999</v>
          </cell>
          <cell r="CE301">
            <v>13.7</v>
          </cell>
          <cell r="CF301">
            <v>0</v>
          </cell>
          <cell r="CG301">
            <v>298</v>
          </cell>
          <cell r="CH301">
            <v>20.65</v>
          </cell>
          <cell r="CI301">
            <v>277</v>
          </cell>
          <cell r="CJ301">
            <v>0</v>
          </cell>
          <cell r="CK301">
            <v>277</v>
          </cell>
          <cell r="CM301">
            <v>265.54680000000002</v>
          </cell>
          <cell r="CN301">
            <v>-13.7</v>
          </cell>
          <cell r="CO301">
            <v>277</v>
          </cell>
          <cell r="CP301">
            <v>-20.65</v>
          </cell>
          <cell r="CQ301">
            <v>3.1</v>
          </cell>
          <cell r="CR301">
            <v>17.549999999999997</v>
          </cell>
          <cell r="CS301">
            <v>1532.3228442705968</v>
          </cell>
          <cell r="CT301">
            <v>1802.98955750358</v>
          </cell>
          <cell r="CU301">
            <v>0.28808958456015044</v>
          </cell>
          <cell r="CW301">
            <v>60</v>
          </cell>
        </row>
        <row r="302">
          <cell r="A302" t="str">
            <v>1252-1</v>
          </cell>
          <cell r="B302" t="str">
            <v/>
          </cell>
          <cell r="C302" t="str">
            <v>К - 40-1</v>
          </cell>
          <cell r="D302">
            <v>42757</v>
          </cell>
          <cell r="E302" t="str">
            <v>Гор.</v>
          </cell>
          <cell r="F302" t="str">
            <v>P1ar_Block III</v>
          </cell>
          <cell r="G302" t="str">
            <v>Действующий</v>
          </cell>
          <cell r="H302">
            <v>-4</v>
          </cell>
          <cell r="L302">
            <v>205.9826750215</v>
          </cell>
          <cell r="M302">
            <v>213.8</v>
          </cell>
          <cell r="N302">
            <v>0.98</v>
          </cell>
          <cell r="O302">
            <v>1.66</v>
          </cell>
          <cell r="P302">
            <v>0.98</v>
          </cell>
          <cell r="Q302">
            <v>1.4490000000000001</v>
          </cell>
          <cell r="R302">
            <v>0.83599999999999997</v>
          </cell>
          <cell r="S302">
            <v>0.72</v>
          </cell>
          <cell r="T302">
            <v>37</v>
          </cell>
          <cell r="U302">
            <v>1.17</v>
          </cell>
          <cell r="V302">
            <v>177.8</v>
          </cell>
          <cell r="W302">
            <v>9.19</v>
          </cell>
          <cell r="X302">
            <v>2091</v>
          </cell>
          <cell r="Y302">
            <v>2706</v>
          </cell>
          <cell r="Z302">
            <v>2706</v>
          </cell>
          <cell r="AC302" t="str">
            <v>откр ствол</v>
          </cell>
          <cell r="AD302" t="str">
            <v xml:space="preserve">2091-2706 </v>
          </cell>
          <cell r="AF302">
            <v>2091</v>
          </cell>
          <cell r="AG302">
            <v>217.37830985915502</v>
          </cell>
          <cell r="AK302" t="str">
            <v>Фонтан</v>
          </cell>
          <cell r="AL302">
            <v>600</v>
          </cell>
          <cell r="AM302" t="str">
            <v>ГП</v>
          </cell>
          <cell r="AN302">
            <v>1100</v>
          </cell>
          <cell r="AO302" t="str">
            <v>ГП</v>
          </cell>
          <cell r="AP302">
            <v>1470</v>
          </cell>
          <cell r="AQ302" t="str">
            <v>ГП</v>
          </cell>
          <cell r="AR302">
            <v>1760</v>
          </cell>
          <cell r="AS302" t="str">
            <v>ЦКсОК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1770</v>
          </cell>
          <cell r="BE302">
            <v>2110</v>
          </cell>
          <cell r="BM302">
            <v>73</v>
          </cell>
          <cell r="BN302">
            <v>5.5</v>
          </cell>
          <cell r="BO302">
            <v>18</v>
          </cell>
          <cell r="BP302" t="str">
            <v>Угловик</v>
          </cell>
          <cell r="BQ302" t="str">
            <v>Постоянный</v>
          </cell>
          <cell r="BR302">
            <v>24</v>
          </cell>
          <cell r="BS302">
            <v>0</v>
          </cell>
          <cell r="BT302">
            <v>72</v>
          </cell>
          <cell r="BU302">
            <v>1</v>
          </cell>
          <cell r="BV302">
            <v>52</v>
          </cell>
          <cell r="BW302">
            <v>43497</v>
          </cell>
          <cell r="BX302">
            <v>176</v>
          </cell>
          <cell r="CC302">
            <v>124</v>
          </cell>
          <cell r="CD302">
            <v>27.587999999999997</v>
          </cell>
          <cell r="CE302">
            <v>33</v>
          </cell>
          <cell r="CF302">
            <v>0</v>
          </cell>
          <cell r="CG302">
            <v>299</v>
          </cell>
          <cell r="CH302">
            <v>268</v>
          </cell>
          <cell r="CI302">
            <v>278</v>
          </cell>
          <cell r="CJ302">
            <v>0</v>
          </cell>
          <cell r="CK302">
            <v>278</v>
          </cell>
          <cell r="CM302">
            <v>250.41200000000001</v>
          </cell>
          <cell r="CN302">
            <v>-33</v>
          </cell>
          <cell r="CO302">
            <v>278</v>
          </cell>
          <cell r="CP302">
            <v>-268</v>
          </cell>
          <cell r="CR302">
            <v>268</v>
          </cell>
          <cell r="CS302">
            <v>9714.3685660432075</v>
          </cell>
          <cell r="CT302">
            <v>9714.3685660432075</v>
          </cell>
          <cell r="CU302">
            <v>0.73054561717352418</v>
          </cell>
          <cell r="CW302">
            <v>69</v>
          </cell>
        </row>
        <row r="303">
          <cell r="A303">
            <v>1256</v>
          </cell>
          <cell r="B303">
            <v>11</v>
          </cell>
          <cell r="C303" t="str">
            <v>К - 61</v>
          </cell>
          <cell r="D303">
            <v>42297</v>
          </cell>
          <cell r="E303" t="str">
            <v>Гор.</v>
          </cell>
          <cell r="F303" t="str">
            <v>P1ar_Block II</v>
          </cell>
          <cell r="G303" t="str">
            <v>Действующий</v>
          </cell>
          <cell r="H303">
            <v>-4</v>
          </cell>
          <cell r="L303">
            <v>205.9826750215</v>
          </cell>
          <cell r="M303">
            <v>213.8</v>
          </cell>
          <cell r="N303">
            <v>0.98</v>
          </cell>
          <cell r="O303">
            <v>1.66</v>
          </cell>
          <cell r="P303">
            <v>0.98</v>
          </cell>
          <cell r="Q303">
            <v>1.4490000000000001</v>
          </cell>
          <cell r="R303">
            <v>0.83599999999999997</v>
          </cell>
          <cell r="S303">
            <v>0.72</v>
          </cell>
          <cell r="T303">
            <v>37</v>
          </cell>
          <cell r="U303">
            <v>1.17</v>
          </cell>
          <cell r="V303">
            <v>177.8</v>
          </cell>
          <cell r="W303">
            <v>9.19</v>
          </cell>
          <cell r="X303">
            <v>2123</v>
          </cell>
          <cell r="Y303" t="str">
            <v>1 ств 2851;
2 ств 3018</v>
          </cell>
          <cell r="Z303" t="str">
            <v>1 ств 2851;
2 ств 3018</v>
          </cell>
          <cell r="AA303">
            <v>43115</v>
          </cell>
          <cell r="AB303" t="str">
            <v>По спущенной компановке</v>
          </cell>
          <cell r="AC303" t="str">
            <v>откр ствол</v>
          </cell>
          <cell r="AD303" t="str">
            <v>1ый ст-л 2123-2851;
2ой ст-л 2206-3018</v>
          </cell>
          <cell r="AF303" t="str">
            <v>2123;
2206</v>
          </cell>
          <cell r="AG303">
            <v>240.76</v>
          </cell>
          <cell r="AK303" t="str">
            <v>Газлифт</v>
          </cell>
          <cell r="AL303">
            <v>540</v>
          </cell>
          <cell r="AM303" t="str">
            <v>ГК78/4</v>
          </cell>
          <cell r="AN303">
            <v>970</v>
          </cell>
          <cell r="AO303" t="str">
            <v>ГК79/4</v>
          </cell>
          <cell r="AP303">
            <v>1310</v>
          </cell>
          <cell r="AQ303" t="str">
            <v>ГК77/3</v>
          </cell>
          <cell r="AR303">
            <v>1590</v>
          </cell>
          <cell r="AS303" t="str">
            <v>ГК77/3</v>
          </cell>
          <cell r="AT303">
            <v>1790</v>
          </cell>
          <cell r="AU303" t="str">
            <v>ЦКсОК</v>
          </cell>
          <cell r="AV303">
            <v>0</v>
          </cell>
          <cell r="AW303">
            <v>0</v>
          </cell>
          <cell r="AX303">
            <v>1800</v>
          </cell>
          <cell r="BE303">
            <v>2120</v>
          </cell>
          <cell r="BF303" t="str">
            <v>Есть</v>
          </cell>
          <cell r="BH303">
            <v>82</v>
          </cell>
          <cell r="BI303">
            <v>54</v>
          </cell>
          <cell r="BJ303">
            <v>7.5</v>
          </cell>
          <cell r="BK303">
            <v>1881.7</v>
          </cell>
          <cell r="BL303">
            <v>238.3</v>
          </cell>
          <cell r="BM303">
            <v>73</v>
          </cell>
          <cell r="BN303">
            <v>5.5</v>
          </cell>
          <cell r="BO303">
            <v>18</v>
          </cell>
          <cell r="BP303" t="str">
            <v>Угловик</v>
          </cell>
          <cell r="BQ303" t="str">
            <v>Постоянный</v>
          </cell>
          <cell r="BR303">
            <v>24</v>
          </cell>
          <cell r="BS303">
            <v>0</v>
          </cell>
          <cell r="BT303">
            <v>32</v>
          </cell>
          <cell r="BU303">
            <v>55</v>
          </cell>
          <cell r="BV303">
            <v>30</v>
          </cell>
          <cell r="BW303">
            <v>43497</v>
          </cell>
          <cell r="BX303">
            <v>184</v>
          </cell>
          <cell r="BY303">
            <v>82</v>
          </cell>
          <cell r="BZ303">
            <v>6</v>
          </cell>
          <cell r="CC303">
            <v>70</v>
          </cell>
          <cell r="CD303">
            <v>16.48592</v>
          </cell>
          <cell r="CE303">
            <v>19.72</v>
          </cell>
          <cell r="CF303">
            <v>0</v>
          </cell>
          <cell r="CG303">
            <v>22</v>
          </cell>
          <cell r="CH303">
            <v>20.100000000000001</v>
          </cell>
          <cell r="CI303">
            <v>279</v>
          </cell>
          <cell r="CJ303" t="e">
            <v>#VALUE!</v>
          </cell>
          <cell r="CK303">
            <v>279</v>
          </cell>
          <cell r="CM303">
            <v>262.51407999999998</v>
          </cell>
          <cell r="CN303" t="str">
            <v>-</v>
          </cell>
          <cell r="CO303">
            <v>279</v>
          </cell>
          <cell r="CP303">
            <v>-20.100000000000001</v>
          </cell>
          <cell r="CQ303">
            <v>7.5</v>
          </cell>
          <cell r="CR303">
            <v>12.600000000000001</v>
          </cell>
          <cell r="CS303">
            <v>764.28855653794278</v>
          </cell>
          <cell r="CT303">
            <v>1219.2222211438609</v>
          </cell>
          <cell r="CU303">
            <v>0.23871578947368421</v>
          </cell>
          <cell r="CW303">
            <v>60</v>
          </cell>
        </row>
        <row r="304">
          <cell r="A304">
            <v>1258</v>
          </cell>
          <cell r="B304">
            <v>0</v>
          </cell>
          <cell r="C304" t="str">
            <v>К-28</v>
          </cell>
          <cell r="D304">
            <v>43494</v>
          </cell>
          <cell r="E304" t="str">
            <v>Гор.</v>
          </cell>
          <cell r="F304" t="str">
            <v>P1ar_Block II</v>
          </cell>
          <cell r="G304" t="str">
            <v>Действующий</v>
          </cell>
          <cell r="H304">
            <v>-4</v>
          </cell>
          <cell r="L304">
            <v>205.9826750215</v>
          </cell>
          <cell r="M304">
            <v>213.8</v>
          </cell>
          <cell r="N304">
            <v>0.98</v>
          </cell>
          <cell r="O304">
            <v>1.66</v>
          </cell>
          <cell r="P304">
            <v>0.98</v>
          </cell>
          <cell r="Q304">
            <v>1.4490000000000001</v>
          </cell>
          <cell r="R304">
            <v>0.83599999999999997</v>
          </cell>
          <cell r="S304">
            <v>0.72</v>
          </cell>
          <cell r="T304">
            <v>37</v>
          </cell>
          <cell r="U304">
            <v>1.17</v>
          </cell>
          <cell r="V304">
            <v>177.8</v>
          </cell>
          <cell r="W304">
            <v>9.19</v>
          </cell>
          <cell r="X304">
            <v>2129</v>
          </cell>
          <cell r="Y304">
            <v>2862</v>
          </cell>
          <cell r="Z304">
            <v>2862</v>
          </cell>
          <cell r="AC304" t="str">
            <v>откр ствол</v>
          </cell>
          <cell r="AD304" t="str">
            <v>2129-2862</v>
          </cell>
          <cell r="AF304">
            <v>2129</v>
          </cell>
          <cell r="AG304">
            <v>204.79199999999992</v>
          </cell>
          <cell r="AK304" t="str">
            <v>Газлифт</v>
          </cell>
          <cell r="BE304">
            <v>2140</v>
          </cell>
          <cell r="BO304">
            <v>18</v>
          </cell>
          <cell r="BP304" t="str">
            <v>Угловик</v>
          </cell>
          <cell r="BQ304" t="str">
            <v>Постоянный</v>
          </cell>
          <cell r="BR304">
            <v>24</v>
          </cell>
          <cell r="BS304">
            <v>0</v>
          </cell>
          <cell r="BT304">
            <v>31</v>
          </cell>
          <cell r="BU304">
            <v>86</v>
          </cell>
          <cell r="BV304">
            <v>30</v>
          </cell>
          <cell r="BW304">
            <v>43497</v>
          </cell>
          <cell r="BX304">
            <v>206</v>
          </cell>
          <cell r="BY304">
            <v>89</v>
          </cell>
          <cell r="BZ304">
            <v>6</v>
          </cell>
          <cell r="CC304">
            <v>64</v>
          </cell>
          <cell r="CD304">
            <v>21.986799999999999</v>
          </cell>
          <cell r="CE304">
            <v>26.3</v>
          </cell>
          <cell r="CF304">
            <v>0</v>
          </cell>
          <cell r="CH304">
            <v>39</v>
          </cell>
          <cell r="CI304">
            <v>280</v>
          </cell>
          <cell r="CJ304">
            <v>0</v>
          </cell>
          <cell r="CK304">
            <v>280</v>
          </cell>
          <cell r="CQ304">
            <v>14.6</v>
          </cell>
          <cell r="CR304">
            <v>24.4</v>
          </cell>
          <cell r="CS304">
            <v>1109.7567631487984</v>
          </cell>
          <cell r="CT304">
            <v>1773.7915476558665</v>
          </cell>
          <cell r="CU304">
            <v>0.26699645340207601</v>
          </cell>
          <cell r="CW304">
            <v>60</v>
          </cell>
        </row>
        <row r="305">
          <cell r="A305">
            <v>1261</v>
          </cell>
          <cell r="B305">
            <v>0</v>
          </cell>
          <cell r="C305" t="str">
            <v>К - 52</v>
          </cell>
          <cell r="D305">
            <v>42073</v>
          </cell>
          <cell r="E305" t="str">
            <v>Гор.</v>
          </cell>
          <cell r="F305" t="str">
            <v>P1ar_Block III</v>
          </cell>
          <cell r="G305" t="str">
            <v>Действующий</v>
          </cell>
          <cell r="H305">
            <v>-4</v>
          </cell>
          <cell r="L305">
            <v>205.9826750215</v>
          </cell>
          <cell r="M305">
            <v>213.8</v>
          </cell>
          <cell r="N305">
            <v>0.98</v>
          </cell>
          <cell r="O305">
            <v>1.66</v>
          </cell>
          <cell r="P305">
            <v>0.98024092668559493</v>
          </cell>
          <cell r="Q305">
            <v>1.4490000000000001</v>
          </cell>
          <cell r="R305">
            <v>0.83599999999999997</v>
          </cell>
          <cell r="S305">
            <v>0.72</v>
          </cell>
          <cell r="T305">
            <v>37</v>
          </cell>
          <cell r="U305">
            <v>1.17</v>
          </cell>
          <cell r="V305" t="str">
            <v>177,8; 114,3</v>
          </cell>
          <cell r="W305" t="str">
            <v>9,19; 7,4</v>
          </cell>
          <cell r="X305" t="str">
            <v>0-2034; 1879-2990</v>
          </cell>
          <cell r="Y305">
            <v>3002</v>
          </cell>
          <cell r="Z305">
            <v>3002</v>
          </cell>
          <cell r="AC305" t="str">
            <v>Закрытый</v>
          </cell>
          <cell r="AD305" t="str">
            <v>2179-2180; 2316-2317; 2475-2476; 
2625-2626; 2808-2809</v>
          </cell>
          <cell r="AF305">
            <v>2179</v>
          </cell>
          <cell r="AG305">
            <v>148</v>
          </cell>
          <cell r="AK305" t="str">
            <v>Газлифт</v>
          </cell>
          <cell r="AL305">
            <v>380</v>
          </cell>
          <cell r="AM305" t="str">
            <v>ГП</v>
          </cell>
          <cell r="AN305">
            <v>730</v>
          </cell>
          <cell r="AO305" t="str">
            <v>ГП</v>
          </cell>
          <cell r="AP305">
            <v>1060</v>
          </cell>
          <cell r="AQ305" t="str">
            <v>ГП</v>
          </cell>
          <cell r="AR305">
            <v>1360</v>
          </cell>
          <cell r="AS305" t="str">
            <v>ГК80/1,5</v>
          </cell>
          <cell r="AT305">
            <v>1600</v>
          </cell>
          <cell r="AU305" t="str">
            <v>ЦКсОК/5</v>
          </cell>
          <cell r="AV305">
            <v>0</v>
          </cell>
          <cell r="AW305">
            <v>0</v>
          </cell>
          <cell r="AX305">
            <v>1800</v>
          </cell>
          <cell r="BE305">
            <v>1890</v>
          </cell>
          <cell r="BF305" t="str">
            <v>Есть</v>
          </cell>
          <cell r="BH305">
            <v>80</v>
          </cell>
          <cell r="BI305">
            <v>47</v>
          </cell>
          <cell r="BJ305">
            <v>12.8</v>
          </cell>
          <cell r="BM305">
            <v>73</v>
          </cell>
          <cell r="BN305">
            <v>5.5</v>
          </cell>
          <cell r="BO305">
            <v>18</v>
          </cell>
          <cell r="BP305" t="str">
            <v>Угловик</v>
          </cell>
          <cell r="BQ305" t="str">
            <v>Постоянный</v>
          </cell>
          <cell r="BR305">
            <v>24</v>
          </cell>
          <cell r="BS305">
            <v>0</v>
          </cell>
          <cell r="BT305">
            <v>31</v>
          </cell>
          <cell r="BU305">
            <v>50</v>
          </cell>
          <cell r="BV305">
            <v>30</v>
          </cell>
          <cell r="BW305">
            <v>43497</v>
          </cell>
          <cell r="BX305">
            <v>123</v>
          </cell>
          <cell r="BY305">
            <v>82</v>
          </cell>
          <cell r="BZ305">
            <v>6</v>
          </cell>
          <cell r="CC305">
            <v>69</v>
          </cell>
          <cell r="CD305">
            <v>11.780527439999998</v>
          </cell>
          <cell r="CE305">
            <v>14.1</v>
          </cell>
          <cell r="CF305">
            <v>0.06</v>
          </cell>
          <cell r="CG305">
            <v>301</v>
          </cell>
          <cell r="CH305">
            <v>16.899999999999999</v>
          </cell>
          <cell r="CI305">
            <v>281</v>
          </cell>
          <cell r="CJ305">
            <v>0</v>
          </cell>
          <cell r="CK305">
            <v>281</v>
          </cell>
          <cell r="CM305">
            <v>269.21947255999999</v>
          </cell>
          <cell r="CN305">
            <v>-14.1</v>
          </cell>
          <cell r="CO305">
            <v>280.94</v>
          </cell>
          <cell r="CP305">
            <v>-16.899999999999999</v>
          </cell>
          <cell r="CQ305">
            <v>12.8</v>
          </cell>
          <cell r="CR305">
            <v>4.0999999999999979</v>
          </cell>
          <cell r="CS305">
            <v>348.03195535020956</v>
          </cell>
          <cell r="CT305">
            <v>1434.5707427850109</v>
          </cell>
          <cell r="CU305">
            <v>0.32441077441077448</v>
          </cell>
          <cell r="CW305">
            <v>60</v>
          </cell>
        </row>
        <row r="306">
          <cell r="A306">
            <v>1262</v>
          </cell>
          <cell r="B306">
            <v>1</v>
          </cell>
          <cell r="C306" t="str">
            <v>К - 60</v>
          </cell>
          <cell r="D306">
            <v>42185</v>
          </cell>
          <cell r="E306" t="str">
            <v>Гор.</v>
          </cell>
          <cell r="F306" t="str">
            <v>P1ar_Block III</v>
          </cell>
          <cell r="G306" t="str">
            <v>Действующий</v>
          </cell>
          <cell r="H306">
            <v>-4</v>
          </cell>
          <cell r="L306">
            <v>205.9826750215</v>
          </cell>
          <cell r="M306">
            <v>213.8</v>
          </cell>
          <cell r="N306">
            <v>0.98</v>
          </cell>
          <cell r="O306">
            <v>1.66</v>
          </cell>
          <cell r="P306">
            <v>0.98</v>
          </cell>
          <cell r="Q306">
            <v>1.4490000000000001</v>
          </cell>
          <cell r="R306">
            <v>0.83599999999999997</v>
          </cell>
          <cell r="S306">
            <v>0.72</v>
          </cell>
          <cell r="T306">
            <v>37</v>
          </cell>
          <cell r="U306">
            <v>1.17</v>
          </cell>
          <cell r="V306">
            <v>177.8</v>
          </cell>
          <cell r="W306">
            <v>9.19</v>
          </cell>
          <cell r="X306">
            <v>2128</v>
          </cell>
          <cell r="Y306">
            <v>2751</v>
          </cell>
          <cell r="Z306">
            <v>2751</v>
          </cell>
          <cell r="AC306" t="str">
            <v>закрытый</v>
          </cell>
          <cell r="AD306" t="str">
            <v>2129 - 2751</v>
          </cell>
          <cell r="AF306">
            <v>2129</v>
          </cell>
          <cell r="AG306">
            <v>321.25</v>
          </cell>
          <cell r="AK306" t="str">
            <v>Газлифт</v>
          </cell>
          <cell r="AL306">
            <v>420</v>
          </cell>
          <cell r="AM306" t="str">
            <v>ГП</v>
          </cell>
          <cell r="AN306">
            <v>760</v>
          </cell>
          <cell r="AO306" t="str">
            <v>ГП</v>
          </cell>
          <cell r="AP306">
            <v>1060</v>
          </cell>
          <cell r="AQ306" t="str">
            <v>ГП</v>
          </cell>
          <cell r="AR306">
            <v>1340</v>
          </cell>
          <cell r="AS306" t="str">
            <v>ГК85/3</v>
          </cell>
          <cell r="AT306">
            <v>1580</v>
          </cell>
          <cell r="AU306" t="str">
            <v>ГК87/3</v>
          </cell>
          <cell r="AV306">
            <v>0</v>
          </cell>
          <cell r="AW306">
            <v>0</v>
          </cell>
          <cell r="AX306">
            <v>1770</v>
          </cell>
          <cell r="BE306">
            <v>1985</v>
          </cell>
          <cell r="BF306" t="str">
            <v>Есть</v>
          </cell>
          <cell r="BH306">
            <v>79</v>
          </cell>
          <cell r="BI306">
            <v>74</v>
          </cell>
          <cell r="BJ306">
            <v>12</v>
          </cell>
          <cell r="BM306">
            <v>73</v>
          </cell>
          <cell r="BN306">
            <v>5.5</v>
          </cell>
          <cell r="BO306">
            <v>18</v>
          </cell>
          <cell r="BP306" t="str">
            <v>Угловик</v>
          </cell>
          <cell r="BQ306" t="str">
            <v>Постоянный</v>
          </cell>
          <cell r="BR306">
            <v>24</v>
          </cell>
          <cell r="BS306">
            <v>0</v>
          </cell>
          <cell r="BT306">
            <v>35</v>
          </cell>
          <cell r="BU306">
            <v>50</v>
          </cell>
          <cell r="BV306">
            <v>34</v>
          </cell>
          <cell r="BW306">
            <v>43497</v>
          </cell>
          <cell r="BX306">
            <v>127</v>
          </cell>
          <cell r="BY306">
            <v>82</v>
          </cell>
          <cell r="BZ306">
            <v>6</v>
          </cell>
          <cell r="CC306">
            <v>74</v>
          </cell>
          <cell r="CD306">
            <v>6.3535999999999992</v>
          </cell>
          <cell r="CE306">
            <v>7.6</v>
          </cell>
          <cell r="CF306">
            <v>0</v>
          </cell>
          <cell r="CG306">
            <v>302</v>
          </cell>
          <cell r="CH306">
            <v>25.9</v>
          </cell>
          <cell r="CI306">
            <v>282</v>
          </cell>
          <cell r="CJ306">
            <v>0</v>
          </cell>
          <cell r="CK306">
            <v>282</v>
          </cell>
          <cell r="CM306">
            <v>275.64640000000003</v>
          </cell>
          <cell r="CN306">
            <v>-7.6</v>
          </cell>
          <cell r="CO306">
            <v>282</v>
          </cell>
          <cell r="CP306">
            <v>-25.9</v>
          </cell>
          <cell r="CQ306">
            <v>12</v>
          </cell>
          <cell r="CR306">
            <v>13.899999999999999</v>
          </cell>
          <cell r="CS306">
            <v>2187.7360866280533</v>
          </cell>
          <cell r="CT306">
            <v>4076.4291110551503</v>
          </cell>
          <cell r="CU306">
            <v>0.17604928763958411</v>
          </cell>
          <cell r="CW306">
            <v>60</v>
          </cell>
        </row>
        <row r="307">
          <cell r="A307">
            <v>1284</v>
          </cell>
          <cell r="B307">
            <v>0</v>
          </cell>
          <cell r="C307" t="str">
            <v>К - 30</v>
          </cell>
          <cell r="D307">
            <v>41997</v>
          </cell>
          <cell r="E307" t="str">
            <v>Гор.</v>
          </cell>
          <cell r="F307" t="str">
            <v>P1ar_Block II</v>
          </cell>
          <cell r="G307" t="str">
            <v>контрольный</v>
          </cell>
          <cell r="H307">
            <v>-4</v>
          </cell>
          <cell r="L307">
            <v>205.9826750215</v>
          </cell>
          <cell r="M307">
            <v>213.8</v>
          </cell>
          <cell r="N307">
            <v>0.98</v>
          </cell>
          <cell r="O307">
            <v>1.66</v>
          </cell>
          <cell r="P307">
            <v>0.98</v>
          </cell>
          <cell r="Q307">
            <v>1.4490000000000001</v>
          </cell>
          <cell r="R307">
            <v>0.83599999999999997</v>
          </cell>
          <cell r="S307">
            <v>0.72</v>
          </cell>
          <cell r="T307">
            <v>37</v>
          </cell>
          <cell r="U307">
            <v>1.17</v>
          </cell>
          <cell r="V307">
            <v>177.8</v>
          </cell>
          <cell r="W307">
            <v>9.19</v>
          </cell>
          <cell r="X307">
            <v>2264</v>
          </cell>
          <cell r="Y307" t="str">
            <v>1 ств 2538
2 ств 2520</v>
          </cell>
          <cell r="Z307" t="str">
            <v>1 ств 2538
2 ств 2520</v>
          </cell>
          <cell r="AC307" t="str">
            <v>откр ствол</v>
          </cell>
          <cell r="AD307" t="str">
            <v>1 ствол-2264-2538,
2 ствол-2264-2520</v>
          </cell>
          <cell r="AF307">
            <v>2264</v>
          </cell>
          <cell r="AG307">
            <v>399.87</v>
          </cell>
          <cell r="AK307" t="str">
            <v>Газлифт</v>
          </cell>
          <cell r="AL307">
            <v>600</v>
          </cell>
          <cell r="AM307">
            <v>0</v>
          </cell>
          <cell r="AN307">
            <v>1200</v>
          </cell>
          <cell r="AO307">
            <v>0</v>
          </cell>
          <cell r="AP307">
            <v>1500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1860</v>
          </cell>
          <cell r="BE307">
            <v>2285</v>
          </cell>
          <cell r="BM307">
            <v>73</v>
          </cell>
          <cell r="BN307">
            <v>5.51</v>
          </cell>
          <cell r="BQ307" t="str">
            <v>Постоянный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43497</v>
          </cell>
          <cell r="BX307">
            <v>176.9</v>
          </cell>
          <cell r="CC307" t="str">
            <v>-</v>
          </cell>
          <cell r="CD307">
            <v>0</v>
          </cell>
          <cell r="CE307">
            <v>0</v>
          </cell>
          <cell r="CF307">
            <v>0</v>
          </cell>
          <cell r="CG307">
            <v>22</v>
          </cell>
          <cell r="CH307">
            <v>0</v>
          </cell>
          <cell r="CI307">
            <v>283</v>
          </cell>
          <cell r="CJ307" t="e">
            <v>#VALUE!</v>
          </cell>
          <cell r="CK307">
            <v>283</v>
          </cell>
          <cell r="CM307">
            <v>283</v>
          </cell>
          <cell r="CN307" t="str">
            <v>-</v>
          </cell>
          <cell r="CO307">
            <v>283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 t="e">
            <v>#VALUE!</v>
          </cell>
          <cell r="CW307">
            <v>60</v>
          </cell>
        </row>
        <row r="308">
          <cell r="A308">
            <v>1288</v>
          </cell>
          <cell r="B308">
            <v>3</v>
          </cell>
          <cell r="C308" t="str">
            <v>К-65</v>
          </cell>
          <cell r="D308">
            <v>43293</v>
          </cell>
          <cell r="E308" t="str">
            <v>Гор.</v>
          </cell>
          <cell r="F308" t="str">
            <v>P1ar_Block I</v>
          </cell>
          <cell r="G308" t="str">
            <v>Действующий</v>
          </cell>
          <cell r="H308">
            <v>-4</v>
          </cell>
          <cell r="I308">
            <v>43236</v>
          </cell>
          <cell r="J308" t="str">
            <v>МеКаМиНефть</v>
          </cell>
          <cell r="K308" t="str">
            <v>КГРП 7ст.
350м3 15% HCl</v>
          </cell>
          <cell r="L308">
            <v>205.9826750215</v>
          </cell>
          <cell r="M308">
            <v>213.8</v>
          </cell>
          <cell r="N308">
            <v>0.98</v>
          </cell>
          <cell r="O308">
            <v>1.66</v>
          </cell>
          <cell r="P308">
            <v>0.98</v>
          </cell>
          <cell r="Q308">
            <v>1.4490000000000001</v>
          </cell>
          <cell r="R308">
            <v>0.83599999999999997</v>
          </cell>
          <cell r="S308">
            <v>0.72</v>
          </cell>
          <cell r="T308">
            <v>37</v>
          </cell>
          <cell r="U308">
            <v>1.17</v>
          </cell>
          <cell r="V308">
            <v>177.8</v>
          </cell>
          <cell r="W308">
            <v>9.19</v>
          </cell>
          <cell r="X308">
            <v>2478.27</v>
          </cell>
          <cell r="Y308">
            <v>3266.28</v>
          </cell>
          <cell r="Z308">
            <v>3266.28</v>
          </cell>
          <cell r="AA308">
            <v>43228</v>
          </cell>
          <cell r="AB308" t="str">
            <v>По спущенной компановке</v>
          </cell>
          <cell r="AC308" t="str">
            <v>закрытый</v>
          </cell>
          <cell r="AD308" t="str">
            <v>2516,05-2517,25; 2655,47-2656,67; 2721,59-2722,79; 2798,28-2799,48; 2875,3-2876,5; 2972,6-2973,8; 3082,04-3083,24 (цирк. клапана)</v>
          </cell>
          <cell r="AE308">
            <v>8.4</v>
          </cell>
          <cell r="AF308">
            <v>2516.0500000000002</v>
          </cell>
          <cell r="AG308">
            <v>571.49</v>
          </cell>
          <cell r="AH308" t="str">
            <v>2426,08-3278</v>
          </cell>
          <cell r="AI308">
            <v>114</v>
          </cell>
          <cell r="AJ308">
            <v>7.37</v>
          </cell>
          <cell r="AK308" t="str">
            <v>Газлифт</v>
          </cell>
          <cell r="AL308">
            <v>485</v>
          </cell>
          <cell r="AM308" t="str">
            <v>ГК73/0,156</v>
          </cell>
          <cell r="AN308">
            <v>905</v>
          </cell>
          <cell r="AO308" t="str">
            <v>ГК80/0,313</v>
          </cell>
          <cell r="AP308">
            <v>1285</v>
          </cell>
          <cell r="AQ308" t="str">
            <v>ГК80/0,313</v>
          </cell>
          <cell r="AR308">
            <v>1570</v>
          </cell>
          <cell r="AS308" t="str">
            <v>ГК83/0,313</v>
          </cell>
          <cell r="AT308">
            <v>1880</v>
          </cell>
          <cell r="AU308" t="str">
            <v>ЦКсОК</v>
          </cell>
          <cell r="AV308">
            <v>0</v>
          </cell>
          <cell r="AW308">
            <v>0</v>
          </cell>
          <cell r="AX308">
            <v>1920</v>
          </cell>
          <cell r="BE308">
            <v>1942</v>
          </cell>
          <cell r="BO308">
            <v>18</v>
          </cell>
          <cell r="BP308" t="str">
            <v>Угловик</v>
          </cell>
          <cell r="BQ308" t="str">
            <v>Постоянный</v>
          </cell>
          <cell r="BR308">
            <v>24</v>
          </cell>
          <cell r="BS308">
            <v>0</v>
          </cell>
          <cell r="BT308">
            <v>30</v>
          </cell>
          <cell r="BU308">
            <v>62</v>
          </cell>
          <cell r="BV308">
            <v>29</v>
          </cell>
          <cell r="BW308">
            <v>43497</v>
          </cell>
          <cell r="BX308">
            <v>191</v>
          </cell>
          <cell r="BY308">
            <v>82</v>
          </cell>
          <cell r="BZ308">
            <v>6</v>
          </cell>
          <cell r="CC308">
            <v>94</v>
          </cell>
          <cell r="CD308">
            <v>11.703999999999999</v>
          </cell>
          <cell r="CE308">
            <v>14</v>
          </cell>
          <cell r="CF308">
            <v>0</v>
          </cell>
          <cell r="CG308">
            <v>304</v>
          </cell>
          <cell r="CH308">
            <v>29.5</v>
          </cell>
          <cell r="CI308">
            <v>284</v>
          </cell>
          <cell r="CJ308">
            <v>0</v>
          </cell>
          <cell r="CK308">
            <v>284</v>
          </cell>
          <cell r="CM308">
            <v>272.29599999999999</v>
          </cell>
          <cell r="CN308">
            <v>-14</v>
          </cell>
          <cell r="CO308">
            <v>284</v>
          </cell>
          <cell r="CP308">
            <v>-29.5</v>
          </cell>
          <cell r="CQ308">
            <v>19</v>
          </cell>
          <cell r="CR308">
            <v>10.5</v>
          </cell>
          <cell r="CS308">
            <v>897.12918660287085</v>
          </cell>
          <cell r="CT308">
            <v>2520.5058099794946</v>
          </cell>
          <cell r="CU308">
            <v>0.18640352575770486</v>
          </cell>
          <cell r="CW308">
            <v>60</v>
          </cell>
        </row>
        <row r="309">
          <cell r="A309">
            <v>1289</v>
          </cell>
          <cell r="B309">
            <v>1</v>
          </cell>
          <cell r="C309" t="str">
            <v>К-105</v>
          </cell>
          <cell r="D309">
            <v>43318</v>
          </cell>
          <cell r="E309" t="str">
            <v>Гор.</v>
          </cell>
          <cell r="F309" t="str">
            <v>P1ar_Block I</v>
          </cell>
          <cell r="G309" t="str">
            <v>Действующий</v>
          </cell>
          <cell r="H309">
            <v>-4</v>
          </cell>
          <cell r="I309">
            <v>43252</v>
          </cell>
          <cell r="J309" t="str">
            <v>МеКаМиНефть</v>
          </cell>
          <cell r="K309" t="str">
            <v>КГРП 7ст.
350м3 15% HCl</v>
          </cell>
          <cell r="L309">
            <v>205.9826750215</v>
          </cell>
          <cell r="M309">
            <v>213.8</v>
          </cell>
          <cell r="N309">
            <v>0.98</v>
          </cell>
          <cell r="O309">
            <v>1.66</v>
          </cell>
          <cell r="P309">
            <v>0.98</v>
          </cell>
          <cell r="Q309">
            <v>1.4490000000000001</v>
          </cell>
          <cell r="R309">
            <v>0.83599999999999997</v>
          </cell>
          <cell r="S309">
            <v>0.72</v>
          </cell>
          <cell r="T309">
            <v>37</v>
          </cell>
          <cell r="U309">
            <v>1.17</v>
          </cell>
          <cell r="V309">
            <v>177.8</v>
          </cell>
          <cell r="W309">
            <v>9.19</v>
          </cell>
          <cell r="X309">
            <v>2098.2600000000002</v>
          </cell>
          <cell r="Y309">
            <v>3008.21</v>
          </cell>
          <cell r="Z309">
            <v>3008.21</v>
          </cell>
          <cell r="AA309">
            <v>43244</v>
          </cell>
          <cell r="AB309" t="str">
            <v>По спущенной компановке</v>
          </cell>
          <cell r="AC309" t="str">
            <v>закрытый</v>
          </cell>
          <cell r="AD309" t="str">
            <v>2210,09-2211,52; 2298,44-2299,87; 2366,25-2367,68;  2518,48-2519,91; 2617,59-2619,02; 2906,87-2908,3; 2974,63-2975,86 (цирк. клапана)</v>
          </cell>
          <cell r="AE309">
            <v>9.81</v>
          </cell>
          <cell r="AF309">
            <v>1914.3933099999999</v>
          </cell>
          <cell r="AG309">
            <v>295.69</v>
          </cell>
          <cell r="AH309" t="str">
            <v>2043,12-3009</v>
          </cell>
          <cell r="AI309">
            <v>114</v>
          </cell>
          <cell r="AJ309">
            <v>7.37</v>
          </cell>
          <cell r="AK309" t="str">
            <v>Газлифт</v>
          </cell>
          <cell r="AL309">
            <v>550</v>
          </cell>
          <cell r="AM309" t="str">
            <v>ГП</v>
          </cell>
          <cell r="AN309">
            <v>1005</v>
          </cell>
          <cell r="AO309" t="str">
            <v>ГП</v>
          </cell>
          <cell r="AP309">
            <v>1375</v>
          </cell>
          <cell r="AQ309" t="str">
            <v>ГП</v>
          </cell>
          <cell r="AR309">
            <v>1660</v>
          </cell>
          <cell r="AS309" t="str">
            <v>ГП</v>
          </cell>
          <cell r="AT309">
            <v>1950</v>
          </cell>
          <cell r="AU309" t="str">
            <v>ГП</v>
          </cell>
          <cell r="AV309">
            <v>0</v>
          </cell>
          <cell r="AW309">
            <v>0</v>
          </cell>
          <cell r="AX309">
            <v>1960</v>
          </cell>
          <cell r="BE309">
            <v>1982</v>
          </cell>
          <cell r="BO309">
            <v>18</v>
          </cell>
          <cell r="BP309" t="str">
            <v>Угловик</v>
          </cell>
          <cell r="BQ309" t="str">
            <v>Постоянный</v>
          </cell>
          <cell r="BR309">
            <v>24</v>
          </cell>
          <cell r="BS309">
            <v>0</v>
          </cell>
          <cell r="BT309">
            <v>28</v>
          </cell>
          <cell r="BU309">
            <v>68</v>
          </cell>
          <cell r="BV309">
            <v>27</v>
          </cell>
          <cell r="BW309">
            <v>43497</v>
          </cell>
          <cell r="BX309">
            <v>191</v>
          </cell>
          <cell r="BY309">
            <v>79</v>
          </cell>
          <cell r="BZ309">
            <v>6</v>
          </cell>
          <cell r="CC309">
            <v>94</v>
          </cell>
          <cell r="CD309">
            <v>38.455999999999996</v>
          </cell>
          <cell r="CE309">
            <v>46</v>
          </cell>
          <cell r="CF309">
            <v>0</v>
          </cell>
          <cell r="CG309">
            <v>305</v>
          </cell>
          <cell r="CH309">
            <v>32</v>
          </cell>
          <cell r="CI309">
            <v>285</v>
          </cell>
          <cell r="CJ309">
            <v>0</v>
          </cell>
          <cell r="CK309">
            <v>285</v>
          </cell>
          <cell r="CM309">
            <v>246.54400000000001</v>
          </cell>
          <cell r="CN309">
            <v>-46</v>
          </cell>
          <cell r="CO309">
            <v>285</v>
          </cell>
          <cell r="CP309">
            <v>-32</v>
          </cell>
          <cell r="CQ309">
            <v>15.9</v>
          </cell>
          <cell r="CR309">
            <v>16.100000000000001</v>
          </cell>
          <cell r="CS309">
            <v>418.66028708133979</v>
          </cell>
          <cell r="CT309">
            <v>832.11982525483677</v>
          </cell>
          <cell r="CU309">
            <v>0.61246872748960168</v>
          </cell>
          <cell r="CW309">
            <v>60</v>
          </cell>
        </row>
        <row r="310">
          <cell r="A310">
            <v>1292</v>
          </cell>
          <cell r="B310">
            <v>2</v>
          </cell>
          <cell r="C310" t="str">
            <v>К - 22</v>
          </cell>
          <cell r="D310">
            <v>43450</v>
          </cell>
          <cell r="E310" t="str">
            <v>Гор.</v>
          </cell>
          <cell r="F310" t="str">
            <v>P1ar_Block I</v>
          </cell>
          <cell r="G310" t="str">
            <v>Действующий</v>
          </cell>
          <cell r="H310">
            <v>-4</v>
          </cell>
          <cell r="L310">
            <v>205.9826750215</v>
          </cell>
          <cell r="M310">
            <v>213.8</v>
          </cell>
          <cell r="N310">
            <v>0.98</v>
          </cell>
          <cell r="O310">
            <v>1.66</v>
          </cell>
          <cell r="P310">
            <v>0.98</v>
          </cell>
          <cell r="Q310">
            <v>1.4490000000000001</v>
          </cell>
          <cell r="R310">
            <v>0.83599999999999997</v>
          </cell>
          <cell r="S310">
            <v>0.72</v>
          </cell>
          <cell r="T310">
            <v>37</v>
          </cell>
          <cell r="U310">
            <v>1.17</v>
          </cell>
          <cell r="V310">
            <v>177.8</v>
          </cell>
          <cell r="W310">
            <v>9.19</v>
          </cell>
          <cell r="X310">
            <v>2137</v>
          </cell>
          <cell r="Y310">
            <v>2920</v>
          </cell>
          <cell r="Z310">
            <v>2920</v>
          </cell>
          <cell r="AC310" t="str">
            <v>закрытый</v>
          </cell>
          <cell r="AD310" t="str">
            <v>2230,51-2231,71; 2407,71-2408,91; 2515,31-2516,51; 2612,6- 2613,8; 2718,62-2719,82; 2802,85-2804,05; 2897,4-2898,6 (цирк. клапана)</v>
          </cell>
          <cell r="AF310">
            <v>2230.5100000000002</v>
          </cell>
          <cell r="AG310">
            <v>387.61889000000019</v>
          </cell>
          <cell r="AK310" t="str">
            <v>Газлифт</v>
          </cell>
          <cell r="BE310">
            <v>2079</v>
          </cell>
          <cell r="BO310">
            <v>18</v>
          </cell>
          <cell r="BP310" t="str">
            <v>Угловик</v>
          </cell>
          <cell r="BQ310" t="str">
            <v>Постоянный</v>
          </cell>
          <cell r="BR310">
            <v>24</v>
          </cell>
          <cell r="BS310">
            <v>0</v>
          </cell>
          <cell r="BT310">
            <v>30</v>
          </cell>
          <cell r="BU310">
            <v>65</v>
          </cell>
          <cell r="BV310">
            <v>29</v>
          </cell>
          <cell r="BW310">
            <v>43497</v>
          </cell>
          <cell r="BX310">
            <v>198</v>
          </cell>
          <cell r="BY310">
            <v>79</v>
          </cell>
          <cell r="BZ310">
            <v>6</v>
          </cell>
          <cell r="CC310">
            <v>75</v>
          </cell>
          <cell r="CD310">
            <v>31.868319999999997</v>
          </cell>
          <cell r="CE310">
            <v>38.119999999999997</v>
          </cell>
          <cell r="CF310">
            <v>0</v>
          </cell>
          <cell r="CG310">
            <v>0</v>
          </cell>
          <cell r="CH310">
            <v>30.26</v>
          </cell>
          <cell r="CI310">
            <v>286</v>
          </cell>
          <cell r="CJ310">
            <v>0</v>
          </cell>
          <cell r="CK310">
            <v>286</v>
          </cell>
          <cell r="CM310" t="str">
            <v>-</v>
          </cell>
          <cell r="CN310" t="str">
            <v>-</v>
          </cell>
          <cell r="CO310" t="str">
            <v>-</v>
          </cell>
          <cell r="CP310" t="str">
            <v>-</v>
          </cell>
          <cell r="CQ310">
            <v>15</v>
          </cell>
          <cell r="CR310">
            <v>15.260000000000002</v>
          </cell>
          <cell r="CS310">
            <v>478.84544902272864</v>
          </cell>
          <cell r="CT310">
            <v>949.53232551951294</v>
          </cell>
          <cell r="CU310">
            <v>0.42812024957458883</v>
          </cell>
          <cell r="CW310">
            <v>60</v>
          </cell>
        </row>
        <row r="311">
          <cell r="A311">
            <v>1293</v>
          </cell>
          <cell r="B311">
            <v>0</v>
          </cell>
          <cell r="C311" t="str">
            <v>К - 36</v>
          </cell>
          <cell r="D311">
            <v>42054</v>
          </cell>
          <cell r="E311" t="str">
            <v>Гор.</v>
          </cell>
          <cell r="F311" t="str">
            <v>P1ar_Block I</v>
          </cell>
          <cell r="G311" t="str">
            <v>Действующий</v>
          </cell>
          <cell r="H311">
            <v>-4</v>
          </cell>
          <cell r="L311">
            <v>205.9826750215</v>
          </cell>
          <cell r="M311">
            <v>213.8</v>
          </cell>
          <cell r="N311">
            <v>0.98</v>
          </cell>
          <cell r="O311">
            <v>1.66</v>
          </cell>
          <cell r="P311">
            <v>0.98553084660661883</v>
          </cell>
          <cell r="Q311">
            <v>1.4490000000000001</v>
          </cell>
          <cell r="R311">
            <v>0.83599999999999997</v>
          </cell>
          <cell r="S311">
            <v>0.72</v>
          </cell>
          <cell r="T311">
            <v>37</v>
          </cell>
          <cell r="U311">
            <v>1.17</v>
          </cell>
          <cell r="V311">
            <v>177.8</v>
          </cell>
          <cell r="W311">
            <v>9.19</v>
          </cell>
          <cell r="X311">
            <v>2059</v>
          </cell>
          <cell r="Y311">
            <v>2793</v>
          </cell>
          <cell r="Z311">
            <v>2793</v>
          </cell>
          <cell r="AC311" t="str">
            <v>откр ствол</v>
          </cell>
          <cell r="AD311" t="str">
            <v>2059-2793</v>
          </cell>
          <cell r="AF311">
            <v>2059</v>
          </cell>
          <cell r="AG311">
            <v>168.1</v>
          </cell>
          <cell r="AK311" t="str">
            <v>Газлифт</v>
          </cell>
          <cell r="AL311">
            <v>480</v>
          </cell>
          <cell r="AM311" t="str">
            <v>ГК80/1,5</v>
          </cell>
          <cell r="AN311">
            <v>870</v>
          </cell>
          <cell r="AO311" t="str">
            <v>ГК80/1,5</v>
          </cell>
          <cell r="AP311">
            <v>1180</v>
          </cell>
          <cell r="AQ311" t="str">
            <v>ГК81/2</v>
          </cell>
          <cell r="AR311">
            <v>1440</v>
          </cell>
          <cell r="AS311" t="str">
            <v>ГК73/3</v>
          </cell>
          <cell r="AT311">
            <v>1740</v>
          </cell>
          <cell r="AU311" t="str">
            <v>ЦКсОК</v>
          </cell>
          <cell r="AV311">
            <v>0</v>
          </cell>
          <cell r="AW311">
            <v>0</v>
          </cell>
          <cell r="AX311">
            <v>1760</v>
          </cell>
          <cell r="BE311">
            <v>2070</v>
          </cell>
          <cell r="BF311" t="str">
            <v>Есть</v>
          </cell>
          <cell r="BH311">
            <v>84</v>
          </cell>
          <cell r="BI311">
            <v>56</v>
          </cell>
          <cell r="BJ311">
            <v>6.7</v>
          </cell>
          <cell r="BM311">
            <v>73</v>
          </cell>
          <cell r="BN311">
            <v>5.5</v>
          </cell>
          <cell r="BO311">
            <v>18</v>
          </cell>
          <cell r="BP311" t="str">
            <v>Угловик</v>
          </cell>
          <cell r="BQ311" t="str">
            <v>Постоянный</v>
          </cell>
          <cell r="BR311">
            <v>24</v>
          </cell>
          <cell r="BS311">
            <v>0</v>
          </cell>
          <cell r="BT311">
            <v>25</v>
          </cell>
          <cell r="BU311">
            <v>56</v>
          </cell>
          <cell r="BV311">
            <v>24</v>
          </cell>
          <cell r="BW311">
            <v>43497</v>
          </cell>
          <cell r="BX311">
            <v>121</v>
          </cell>
          <cell r="BY311">
            <v>84</v>
          </cell>
          <cell r="BZ311">
            <v>5</v>
          </cell>
          <cell r="CC311">
            <v>67</v>
          </cell>
          <cell r="CD311">
            <v>3.9578246399999997</v>
          </cell>
          <cell r="CE311">
            <v>4.8</v>
          </cell>
          <cell r="CF311">
            <v>1.37</v>
          </cell>
          <cell r="CG311">
            <v>306</v>
          </cell>
          <cell r="CH311">
            <v>10</v>
          </cell>
          <cell r="CI311">
            <v>287</v>
          </cell>
          <cell r="CJ311">
            <v>0</v>
          </cell>
          <cell r="CK311">
            <v>287</v>
          </cell>
          <cell r="CM311">
            <v>283.04217535999999</v>
          </cell>
          <cell r="CN311">
            <v>-4.8</v>
          </cell>
          <cell r="CO311">
            <v>285.63</v>
          </cell>
          <cell r="CP311">
            <v>-10</v>
          </cell>
          <cell r="CQ311">
            <v>6.7</v>
          </cell>
          <cell r="CR311">
            <v>3.3</v>
          </cell>
          <cell r="CS311">
            <v>833.79136272192193</v>
          </cell>
          <cell r="CT311">
            <v>2526.6404930967333</v>
          </cell>
          <cell r="CU311">
            <v>0.11088201603665523</v>
          </cell>
          <cell r="CW311">
            <v>60</v>
          </cell>
        </row>
        <row r="312">
          <cell r="A312">
            <v>1294</v>
          </cell>
          <cell r="B312">
            <v>8</v>
          </cell>
          <cell r="C312" t="str">
            <v>К - 36</v>
          </cell>
          <cell r="D312">
            <v>41848</v>
          </cell>
          <cell r="E312" t="str">
            <v>Гор.</v>
          </cell>
          <cell r="F312" t="str">
            <v>P1ar_Block I</v>
          </cell>
          <cell r="G312" t="str">
            <v>Действующий</v>
          </cell>
          <cell r="H312">
            <v>-4</v>
          </cell>
          <cell r="L312">
            <v>205.9826750215</v>
          </cell>
          <cell r="M312">
            <v>213.8</v>
          </cell>
          <cell r="N312">
            <v>0.98</v>
          </cell>
          <cell r="O312">
            <v>1.66</v>
          </cell>
          <cell r="P312">
            <v>0.98403097023953534</v>
          </cell>
          <cell r="Q312">
            <v>1.4490000000000001</v>
          </cell>
          <cell r="R312">
            <v>0.83599999999999997</v>
          </cell>
          <cell r="S312">
            <v>0.72</v>
          </cell>
          <cell r="T312">
            <v>37</v>
          </cell>
          <cell r="U312">
            <v>1.17</v>
          </cell>
          <cell r="V312">
            <v>177.8</v>
          </cell>
          <cell r="W312">
            <v>9.19</v>
          </cell>
          <cell r="X312">
            <v>2107</v>
          </cell>
          <cell r="Y312">
            <v>2800</v>
          </cell>
          <cell r="Z312">
            <v>2800</v>
          </cell>
          <cell r="AC312" t="str">
            <v>откр ствол</v>
          </cell>
          <cell r="AD312" t="str">
            <v>2107-2800</v>
          </cell>
          <cell r="AE312">
            <v>16.600000000000001</v>
          </cell>
          <cell r="AF312">
            <v>2107</v>
          </cell>
          <cell r="AG312">
            <v>228.35</v>
          </cell>
          <cell r="AK312" t="str">
            <v>Газлифт</v>
          </cell>
          <cell r="AL312">
            <v>490</v>
          </cell>
          <cell r="AM312" t="str">
            <v>ГП</v>
          </cell>
          <cell r="AN312">
            <v>890</v>
          </cell>
          <cell r="AO312" t="str">
            <v>ГП</v>
          </cell>
          <cell r="AP312">
            <v>1210</v>
          </cell>
          <cell r="AQ312" t="str">
            <v>ГК82/1,5</v>
          </cell>
          <cell r="AR312">
            <v>1470</v>
          </cell>
          <cell r="AS312" t="str">
            <v>ГК77/2</v>
          </cell>
          <cell r="AT312">
            <v>1700</v>
          </cell>
          <cell r="AU312" t="str">
            <v>ЦКсОК</v>
          </cell>
          <cell r="AV312">
            <v>0</v>
          </cell>
          <cell r="AW312">
            <v>0</v>
          </cell>
          <cell r="AX312">
            <v>1740</v>
          </cell>
          <cell r="BE312">
            <v>2150</v>
          </cell>
          <cell r="BF312" t="str">
            <v>Есть</v>
          </cell>
          <cell r="BH312">
            <v>76</v>
          </cell>
          <cell r="BI312">
            <v>44</v>
          </cell>
          <cell r="BJ312">
            <v>8.088000000000001</v>
          </cell>
          <cell r="BM312">
            <v>73</v>
          </cell>
          <cell r="BN312">
            <v>5.5</v>
          </cell>
          <cell r="BO312">
            <v>18</v>
          </cell>
          <cell r="BP312" t="str">
            <v>Угловик</v>
          </cell>
          <cell r="BQ312" t="str">
            <v>Постоянный</v>
          </cell>
          <cell r="BR312">
            <v>24</v>
          </cell>
          <cell r="BS312">
            <v>0</v>
          </cell>
          <cell r="BT312">
            <v>28</v>
          </cell>
          <cell r="BU312">
            <v>48</v>
          </cell>
          <cell r="BV312">
            <v>27</v>
          </cell>
          <cell r="BW312">
            <v>43497</v>
          </cell>
          <cell r="BX312">
            <v>101.5</v>
          </cell>
          <cell r="BY312">
            <v>81</v>
          </cell>
          <cell r="BZ312">
            <v>5</v>
          </cell>
          <cell r="CC312">
            <v>77</v>
          </cell>
          <cell r="CD312">
            <v>8.2764000000000006</v>
          </cell>
          <cell r="CE312">
            <v>10</v>
          </cell>
          <cell r="CF312">
            <v>1</v>
          </cell>
          <cell r="CG312">
            <v>307</v>
          </cell>
          <cell r="CH312">
            <v>13</v>
          </cell>
          <cell r="CI312">
            <v>288</v>
          </cell>
          <cell r="CJ312">
            <v>0</v>
          </cell>
          <cell r="CK312">
            <v>288</v>
          </cell>
          <cell r="CM312">
            <v>279.72359999999998</v>
          </cell>
          <cell r="CN312">
            <v>-10</v>
          </cell>
          <cell r="CO312">
            <v>287</v>
          </cell>
          <cell r="CP312">
            <v>-13</v>
          </cell>
          <cell r="CQ312">
            <v>8.088000000000001</v>
          </cell>
          <cell r="CR312">
            <v>4.911999999999999</v>
          </cell>
          <cell r="CS312">
            <v>593.49475617418182</v>
          </cell>
          <cell r="CT312">
            <v>1570.731235803006</v>
          </cell>
          <cell r="CU312">
            <v>0.45721292808969072</v>
          </cell>
          <cell r="CW312">
            <v>60</v>
          </cell>
        </row>
        <row r="313">
          <cell r="A313">
            <v>1297</v>
          </cell>
          <cell r="B313">
            <v>1</v>
          </cell>
          <cell r="C313" t="str">
            <v>К-39</v>
          </cell>
          <cell r="D313">
            <v>43428</v>
          </cell>
          <cell r="E313" t="str">
            <v>Гор.</v>
          </cell>
          <cell r="F313" t="str">
            <v>P1ar_Block I</v>
          </cell>
          <cell r="G313" t="str">
            <v>Действующий</v>
          </cell>
          <cell r="H313">
            <v>-4</v>
          </cell>
          <cell r="L313">
            <v>205.9826750215</v>
          </cell>
          <cell r="M313">
            <v>213.8</v>
          </cell>
          <cell r="N313">
            <v>0.98</v>
          </cell>
          <cell r="O313">
            <v>1.66</v>
          </cell>
          <cell r="P313">
            <v>0.98</v>
          </cell>
          <cell r="Q313">
            <v>1.4490000000000001</v>
          </cell>
          <cell r="R313">
            <v>0.83599999999999997</v>
          </cell>
          <cell r="S313">
            <v>0.72</v>
          </cell>
          <cell r="T313">
            <v>37</v>
          </cell>
          <cell r="U313">
            <v>1.17</v>
          </cell>
          <cell r="V313">
            <v>177.8</v>
          </cell>
          <cell r="Y313">
            <v>2954</v>
          </cell>
          <cell r="Z313">
            <v>2954</v>
          </cell>
          <cell r="AC313" t="str">
            <v>закрытый</v>
          </cell>
          <cell r="AD313" t="str">
            <v>2118-2119; 2218-2219; 2285-2287; 2513-2514; 2581-2582; 2691-2692; 2887-2888; 2119-2662</v>
          </cell>
          <cell r="AF313">
            <v>2118</v>
          </cell>
          <cell r="AG313">
            <v>287</v>
          </cell>
          <cell r="AH313" t="str">
            <v>2037-2954</v>
          </cell>
          <cell r="AI313">
            <v>114</v>
          </cell>
          <cell r="AJ313">
            <v>7.37</v>
          </cell>
          <cell r="AK313" t="str">
            <v>УЭЦН</v>
          </cell>
          <cell r="AL313">
            <v>300</v>
          </cell>
          <cell r="AM313" t="str">
            <v>ГП</v>
          </cell>
          <cell r="AX313">
            <v>1920</v>
          </cell>
          <cell r="BA313" t="str">
            <v>D1050N 242ст.</v>
          </cell>
          <cell r="BB313">
            <v>1338</v>
          </cell>
          <cell r="BC313">
            <v>53</v>
          </cell>
          <cell r="BD313" t="str">
            <v>74-116</v>
          </cell>
          <cell r="BE313">
            <v>1930</v>
          </cell>
          <cell r="BK313">
            <v>1711</v>
          </cell>
          <cell r="BL313">
            <v>219</v>
          </cell>
          <cell r="BO313">
            <v>65</v>
          </cell>
          <cell r="BP313" t="str">
            <v>Угловик</v>
          </cell>
          <cell r="BQ313" t="str">
            <v>Периодический</v>
          </cell>
          <cell r="BR313">
            <v>1.5</v>
          </cell>
          <cell r="BS313">
            <v>7</v>
          </cell>
          <cell r="BT313">
            <v>30</v>
          </cell>
          <cell r="BU313">
            <v>30</v>
          </cell>
          <cell r="BV313">
            <v>29</v>
          </cell>
          <cell r="BW313">
            <v>43497</v>
          </cell>
          <cell r="BX313">
            <v>195</v>
          </cell>
          <cell r="CA313">
            <v>1527.3789937568858</v>
          </cell>
          <cell r="CB313">
            <v>44</v>
          </cell>
          <cell r="CC313">
            <v>52.475839999999998</v>
          </cell>
          <cell r="CD313">
            <v>10.032</v>
          </cell>
          <cell r="CE313">
            <v>12</v>
          </cell>
          <cell r="CF313">
            <v>0</v>
          </cell>
          <cell r="CH313">
            <v>1.44</v>
          </cell>
          <cell r="CI313">
            <v>289</v>
          </cell>
          <cell r="CJ313">
            <v>0</v>
          </cell>
          <cell r="CK313">
            <v>289</v>
          </cell>
          <cell r="CR313">
            <v>1.44</v>
          </cell>
          <cell r="CS313">
            <v>143.54066985645932</v>
          </cell>
          <cell r="CT313">
            <v>143.54066985645932</v>
          </cell>
          <cell r="CU313">
            <v>0.12470588414394629</v>
          </cell>
          <cell r="CW313">
            <v>50</v>
          </cell>
        </row>
        <row r="314">
          <cell r="A314">
            <v>1298</v>
          </cell>
          <cell r="B314">
            <v>5</v>
          </cell>
          <cell r="C314" t="str">
            <v>К - 35</v>
          </cell>
          <cell r="D314">
            <v>41898</v>
          </cell>
          <cell r="E314" t="str">
            <v>Гор.</v>
          </cell>
          <cell r="F314" t="str">
            <v>P1ar_Block I</v>
          </cell>
          <cell r="G314" t="str">
            <v>Действующий</v>
          </cell>
          <cell r="H314">
            <v>-4</v>
          </cell>
          <cell r="L314">
            <v>205.9826750215</v>
          </cell>
          <cell r="M314">
            <v>213.8</v>
          </cell>
          <cell r="N314">
            <v>0.98</v>
          </cell>
          <cell r="O314">
            <v>1.66</v>
          </cell>
          <cell r="P314">
            <v>0.98</v>
          </cell>
          <cell r="Q314">
            <v>1.4490000000000001</v>
          </cell>
          <cell r="R314">
            <v>0.83599999999999997</v>
          </cell>
          <cell r="S314">
            <v>0.72</v>
          </cell>
          <cell r="T314">
            <v>37</v>
          </cell>
          <cell r="U314">
            <v>1.17</v>
          </cell>
          <cell r="V314">
            <v>177.8</v>
          </cell>
          <cell r="W314">
            <v>9.19</v>
          </cell>
          <cell r="X314">
            <v>2063</v>
          </cell>
          <cell r="Y314">
            <v>2678</v>
          </cell>
          <cell r="Z314">
            <v>2678</v>
          </cell>
          <cell r="AC314" t="str">
            <v>откр ствол</v>
          </cell>
          <cell r="AD314" t="str">
            <v>2063-2678</v>
          </cell>
          <cell r="AF314">
            <v>2063</v>
          </cell>
          <cell r="AG314">
            <v>228</v>
          </cell>
          <cell r="AK314" t="str">
            <v>Газлифт</v>
          </cell>
          <cell r="AL314">
            <v>500</v>
          </cell>
          <cell r="AM314" t="str">
            <v>ГП</v>
          </cell>
          <cell r="AN314">
            <v>900</v>
          </cell>
          <cell r="AO314" t="str">
            <v>ГП</v>
          </cell>
          <cell r="AP314">
            <v>1220</v>
          </cell>
          <cell r="AQ314" t="str">
            <v>ГП</v>
          </cell>
          <cell r="AR314">
            <v>1480</v>
          </cell>
          <cell r="AS314" t="str">
            <v>ГК84/1,5</v>
          </cell>
          <cell r="AT314">
            <v>1730</v>
          </cell>
          <cell r="AU314" t="str">
            <v>ЦКсОК/5</v>
          </cell>
          <cell r="AV314">
            <v>0</v>
          </cell>
          <cell r="AW314">
            <v>0</v>
          </cell>
          <cell r="AX314">
            <v>1770</v>
          </cell>
          <cell r="BE314">
            <v>2090</v>
          </cell>
          <cell r="BF314" t="str">
            <v>Есть</v>
          </cell>
          <cell r="BH314">
            <v>80</v>
          </cell>
          <cell r="BI314">
            <v>51</v>
          </cell>
          <cell r="BJ314">
            <v>12</v>
          </cell>
          <cell r="BM314">
            <v>73</v>
          </cell>
          <cell r="BN314">
            <v>5.5</v>
          </cell>
          <cell r="BO314">
            <v>18</v>
          </cell>
          <cell r="BP314" t="str">
            <v>Угловик</v>
          </cell>
          <cell r="BQ314" t="str">
            <v>Постоянный</v>
          </cell>
          <cell r="BR314">
            <v>24</v>
          </cell>
          <cell r="BS314">
            <v>0</v>
          </cell>
          <cell r="BT314">
            <v>27</v>
          </cell>
          <cell r="BU314">
            <v>48</v>
          </cell>
          <cell r="BV314">
            <v>26</v>
          </cell>
          <cell r="BW314">
            <v>43497</v>
          </cell>
          <cell r="BX314">
            <v>118</v>
          </cell>
          <cell r="BY314">
            <v>84</v>
          </cell>
          <cell r="BZ314">
            <v>5</v>
          </cell>
          <cell r="CC314">
            <v>57</v>
          </cell>
          <cell r="CD314">
            <v>3.762</v>
          </cell>
          <cell r="CE314">
            <v>4.5</v>
          </cell>
          <cell r="CF314">
            <v>0</v>
          </cell>
          <cell r="CG314">
            <v>308</v>
          </cell>
          <cell r="CH314">
            <v>13</v>
          </cell>
          <cell r="CI314">
            <v>290</v>
          </cell>
          <cell r="CJ314">
            <v>0</v>
          </cell>
          <cell r="CK314">
            <v>290</v>
          </cell>
          <cell r="CM314">
            <v>286.238</v>
          </cell>
          <cell r="CN314">
            <v>-4.5</v>
          </cell>
          <cell r="CO314">
            <v>290</v>
          </cell>
          <cell r="CP314">
            <v>-13</v>
          </cell>
          <cell r="CQ314">
            <v>10.5</v>
          </cell>
          <cell r="CR314">
            <v>2.5</v>
          </cell>
          <cell r="CS314">
            <v>664.54013822434877</v>
          </cell>
          <cell r="CT314">
            <v>3455.6087187666135</v>
          </cell>
          <cell r="CU314">
            <v>9.5775381778828828E-2</v>
          </cell>
          <cell r="CW314">
            <v>55</v>
          </cell>
        </row>
        <row r="315">
          <cell r="A315">
            <v>1300</v>
          </cell>
          <cell r="B315">
            <v>2</v>
          </cell>
          <cell r="C315" t="str">
            <v>К-39</v>
          </cell>
          <cell r="D315">
            <v>43433</v>
          </cell>
          <cell r="E315" t="str">
            <v>Гор.</v>
          </cell>
          <cell r="F315" t="str">
            <v>P1ar_Block I</v>
          </cell>
          <cell r="G315" t="str">
            <v>Действующий</v>
          </cell>
          <cell r="H315">
            <v>-4</v>
          </cell>
          <cell r="L315">
            <v>205.9826750215</v>
          </cell>
          <cell r="M315">
            <v>213.8</v>
          </cell>
          <cell r="N315">
            <v>0.98</v>
          </cell>
          <cell r="O315">
            <v>1.66</v>
          </cell>
          <cell r="P315">
            <v>1.0533540533540533</v>
          </cell>
          <cell r="Q315">
            <v>1.4490000000000001</v>
          </cell>
          <cell r="R315">
            <v>0.83599999999999997</v>
          </cell>
          <cell r="S315">
            <v>0.72</v>
          </cell>
          <cell r="T315">
            <v>37</v>
          </cell>
          <cell r="U315">
            <v>1.17</v>
          </cell>
          <cell r="V315">
            <v>177.8</v>
          </cell>
          <cell r="Y315">
            <v>3051</v>
          </cell>
          <cell r="Z315">
            <v>3051</v>
          </cell>
          <cell r="AC315" t="str">
            <v>закрытый</v>
          </cell>
          <cell r="AD315" t="str">
            <v>2324,47-2325,9; 2413,62-2415,05; 2524-2525,43; 2634,61-2636,04; 2771,92-2773,35; 2887,04-2888,47; 3017,5-3018,73</v>
          </cell>
          <cell r="AF315">
            <v>2324.5</v>
          </cell>
          <cell r="AG315">
            <v>439.9</v>
          </cell>
          <cell r="AH315" t="str">
            <v>2221-3051</v>
          </cell>
          <cell r="AI315">
            <v>114</v>
          </cell>
          <cell r="AJ315">
            <v>7.37</v>
          </cell>
          <cell r="AK315" t="str">
            <v>УЭЦН</v>
          </cell>
          <cell r="AL315">
            <v>300</v>
          </cell>
          <cell r="AM315" t="str">
            <v>ГП</v>
          </cell>
          <cell r="AX315">
            <v>1760</v>
          </cell>
          <cell r="BA315" t="str">
            <v>D460N 164ст</v>
          </cell>
          <cell r="BB315">
            <v>1360</v>
          </cell>
          <cell r="BC315">
            <v>54</v>
          </cell>
          <cell r="BD315" t="str">
            <v>46-116</v>
          </cell>
          <cell r="BE315">
            <v>1770</v>
          </cell>
          <cell r="BK315">
            <v>1644.5</v>
          </cell>
          <cell r="BL315">
            <v>125.5</v>
          </cell>
          <cell r="BO315">
            <v>65</v>
          </cell>
          <cell r="BP315" t="str">
            <v>Угловик</v>
          </cell>
          <cell r="BQ315" t="str">
            <v>Периодический</v>
          </cell>
          <cell r="BR315">
            <v>5.3</v>
          </cell>
          <cell r="BS315">
            <v>8</v>
          </cell>
          <cell r="BT315">
            <v>30</v>
          </cell>
          <cell r="BU315">
            <v>30</v>
          </cell>
          <cell r="BV315">
            <v>29</v>
          </cell>
          <cell r="BW315">
            <v>43497</v>
          </cell>
          <cell r="BX315">
            <v>206</v>
          </cell>
          <cell r="CA315">
            <v>1487.1105660773308</v>
          </cell>
          <cell r="CB315">
            <v>42</v>
          </cell>
          <cell r="CC315">
            <v>60.76060966499999</v>
          </cell>
          <cell r="CD315">
            <v>10.616363999999999</v>
          </cell>
          <cell r="CE315">
            <v>15.3</v>
          </cell>
          <cell r="CF315">
            <v>17</v>
          </cell>
          <cell r="CH315">
            <v>3</v>
          </cell>
          <cell r="CI315">
            <v>291</v>
          </cell>
          <cell r="CJ315">
            <v>0</v>
          </cell>
          <cell r="CK315">
            <v>291</v>
          </cell>
          <cell r="CR315">
            <v>3</v>
          </cell>
          <cell r="CS315">
            <v>282.58262433352888</v>
          </cell>
          <cell r="CT315">
            <v>282.58262433352888</v>
          </cell>
          <cell r="CU315">
            <v>0.15340631874976154</v>
          </cell>
          <cell r="CW315">
            <v>60</v>
          </cell>
        </row>
        <row r="316">
          <cell r="A316">
            <v>1301</v>
          </cell>
          <cell r="C316" t="str">
            <v>К - 14</v>
          </cell>
          <cell r="D316" t="str">
            <v>-</v>
          </cell>
          <cell r="E316" t="str">
            <v>Гор.</v>
          </cell>
          <cell r="F316" t="str">
            <v>P1ar_Block I</v>
          </cell>
          <cell r="G316" t="str">
            <v>Освоение.</v>
          </cell>
          <cell r="H316">
            <v>-4</v>
          </cell>
          <cell r="L316">
            <v>205.9826750215</v>
          </cell>
          <cell r="M316">
            <v>213.8</v>
          </cell>
          <cell r="N316">
            <v>0.98</v>
          </cell>
          <cell r="O316">
            <v>1.66</v>
          </cell>
          <cell r="P316">
            <v>0.98</v>
          </cell>
          <cell r="Q316">
            <v>1.4490000000000001</v>
          </cell>
          <cell r="R316">
            <v>0.83599999999999997</v>
          </cell>
          <cell r="S316">
            <v>0.72</v>
          </cell>
          <cell r="T316">
            <v>37</v>
          </cell>
          <cell r="U316">
            <v>1.17</v>
          </cell>
          <cell r="V316">
            <v>177.8</v>
          </cell>
          <cell r="W316">
            <v>9.19</v>
          </cell>
          <cell r="X316">
            <v>2204.6999999999998</v>
          </cell>
          <cell r="Y316">
            <v>3005</v>
          </cell>
          <cell r="Z316">
            <v>3005</v>
          </cell>
          <cell r="AC316" t="str">
            <v>Закрытый</v>
          </cell>
          <cell r="AD316" t="str">
            <v>2242,22-2243,42; 2367,69-2368,89; 2475,22-2476,42; 2572,88-2574,08; 2700,03-2701,23; 2793,9-2795,1; 2866,82-2868,02 (цирк. клапана)</v>
          </cell>
          <cell r="AF316">
            <v>2242.2199999999998</v>
          </cell>
          <cell r="AG316">
            <v>421.52179999999998</v>
          </cell>
          <cell r="AH316" t="str">
            <v>2146-2940</v>
          </cell>
          <cell r="AI316">
            <v>114</v>
          </cell>
          <cell r="AJ316">
            <v>7.37</v>
          </cell>
          <cell r="AK316" t="str">
            <v>Газлифт</v>
          </cell>
          <cell r="BE316">
            <v>2144</v>
          </cell>
          <cell r="BO316" t="str">
            <v>-</v>
          </cell>
          <cell r="BP316" t="str">
            <v>-</v>
          </cell>
          <cell r="BQ316" t="str">
            <v>-</v>
          </cell>
          <cell r="BR316" t="str">
            <v>-</v>
          </cell>
          <cell r="BS316" t="str">
            <v>-</v>
          </cell>
          <cell r="BT316" t="str">
            <v>-</v>
          </cell>
          <cell r="BU316" t="str">
            <v>-</v>
          </cell>
          <cell r="BV316" t="str">
            <v>-</v>
          </cell>
          <cell r="BW316">
            <v>43497</v>
          </cell>
          <cell r="BX316">
            <v>206</v>
          </cell>
          <cell r="BY316" t="str">
            <v>-</v>
          </cell>
          <cell r="BZ316" t="str">
            <v>-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W316">
            <v>60</v>
          </cell>
        </row>
        <row r="317">
          <cell r="A317">
            <v>1309</v>
          </cell>
          <cell r="B317">
            <v>0</v>
          </cell>
          <cell r="C317" t="str">
            <v>К - 127</v>
          </cell>
          <cell r="D317">
            <v>42963</v>
          </cell>
          <cell r="E317" t="str">
            <v>Гор.</v>
          </cell>
          <cell r="F317" t="str">
            <v>P1ar_Block II</v>
          </cell>
          <cell r="G317" t="str">
            <v>Действующий</v>
          </cell>
          <cell r="H317">
            <v>-4</v>
          </cell>
          <cell r="L317">
            <v>205.9826750215</v>
          </cell>
          <cell r="M317">
            <v>213.8</v>
          </cell>
          <cell r="N317">
            <v>0.98</v>
          </cell>
          <cell r="O317">
            <v>1.66</v>
          </cell>
          <cell r="P317">
            <v>0.98</v>
          </cell>
          <cell r="Q317">
            <v>1.4490000000000001</v>
          </cell>
          <cell r="R317">
            <v>0.83599999999999997</v>
          </cell>
          <cell r="S317">
            <v>0.72</v>
          </cell>
          <cell r="T317">
            <v>37</v>
          </cell>
          <cell r="U317">
            <v>1.17</v>
          </cell>
          <cell r="V317">
            <v>177.8</v>
          </cell>
          <cell r="W317">
            <v>9.19</v>
          </cell>
          <cell r="X317">
            <v>2138</v>
          </cell>
          <cell r="Y317">
            <v>2722</v>
          </cell>
          <cell r="Z317">
            <v>2722</v>
          </cell>
          <cell r="AC317" t="str">
            <v>откр ствол</v>
          </cell>
          <cell r="AD317" t="str">
            <v>2138-2722</v>
          </cell>
          <cell r="AF317">
            <v>2138</v>
          </cell>
          <cell r="AG317">
            <v>245.9</v>
          </cell>
          <cell r="AK317" t="str">
            <v>Газлифт</v>
          </cell>
          <cell r="AL317">
            <v>600</v>
          </cell>
          <cell r="AM317" t="str">
            <v>ГП</v>
          </cell>
          <cell r="AN317">
            <v>1030</v>
          </cell>
          <cell r="AO317" t="str">
            <v>ГП</v>
          </cell>
          <cell r="AP317">
            <v>1350</v>
          </cell>
          <cell r="AQ317" t="str">
            <v>ГК85/1,5</v>
          </cell>
          <cell r="AR317">
            <v>1600</v>
          </cell>
          <cell r="AS317" t="str">
            <v>ГК83/1,5</v>
          </cell>
          <cell r="AT317">
            <v>1850</v>
          </cell>
          <cell r="AU317" t="str">
            <v>ЦКсОК</v>
          </cell>
          <cell r="AV317">
            <v>0</v>
          </cell>
          <cell r="AW317">
            <v>0</v>
          </cell>
          <cell r="AX317">
            <v>1860</v>
          </cell>
          <cell r="BE317">
            <v>2140</v>
          </cell>
          <cell r="BO317">
            <v>18</v>
          </cell>
          <cell r="BP317" t="str">
            <v>Угловик</v>
          </cell>
          <cell r="BQ317" t="str">
            <v>Постоянный</v>
          </cell>
          <cell r="BR317">
            <v>24</v>
          </cell>
          <cell r="BS317">
            <v>0</v>
          </cell>
          <cell r="BT317">
            <v>34</v>
          </cell>
          <cell r="BU317">
            <v>65</v>
          </cell>
          <cell r="BV317">
            <v>33</v>
          </cell>
          <cell r="BW317">
            <v>43497</v>
          </cell>
          <cell r="BX317">
            <v>165</v>
          </cell>
          <cell r="BY317">
            <v>82</v>
          </cell>
          <cell r="BZ317">
            <v>6</v>
          </cell>
          <cell r="CC317">
            <v>65</v>
          </cell>
          <cell r="CD317">
            <v>19.0608</v>
          </cell>
          <cell r="CE317">
            <v>22.8</v>
          </cell>
          <cell r="CF317">
            <v>0</v>
          </cell>
          <cell r="CG317">
            <v>22</v>
          </cell>
          <cell r="CH317">
            <v>29.2</v>
          </cell>
          <cell r="CI317">
            <v>293</v>
          </cell>
          <cell r="CJ317">
            <v>0</v>
          </cell>
          <cell r="CK317">
            <v>293</v>
          </cell>
          <cell r="CM317">
            <v>273.93920000000003</v>
          </cell>
          <cell r="CN317">
            <v>-22.8</v>
          </cell>
          <cell r="CO317">
            <v>293</v>
          </cell>
          <cell r="CP317">
            <v>-29.2</v>
          </cell>
          <cell r="CQ317">
            <v>11</v>
          </cell>
          <cell r="CR317">
            <v>18.2</v>
          </cell>
          <cell r="CS317">
            <v>954.83925123814322</v>
          </cell>
          <cell r="CT317">
            <v>1531.9398975908671</v>
          </cell>
          <cell r="CU317">
            <v>0.31205529953917055</v>
          </cell>
          <cell r="CW317">
            <v>60</v>
          </cell>
        </row>
        <row r="318">
          <cell r="A318">
            <v>1317</v>
          </cell>
          <cell r="B318">
            <v>2</v>
          </cell>
          <cell r="C318" t="str">
            <v>К - 44</v>
          </cell>
          <cell r="D318">
            <v>43100</v>
          </cell>
          <cell r="E318" t="str">
            <v>Гор.</v>
          </cell>
          <cell r="F318" t="str">
            <v>P1ar_Block I</v>
          </cell>
          <cell r="G318" t="str">
            <v>Действующий</v>
          </cell>
          <cell r="H318">
            <v>-4</v>
          </cell>
          <cell r="L318">
            <v>205.9826750215</v>
          </cell>
          <cell r="M318">
            <v>213.8</v>
          </cell>
          <cell r="N318">
            <v>0.98</v>
          </cell>
          <cell r="O318">
            <v>1.66</v>
          </cell>
          <cell r="P318">
            <v>0.98</v>
          </cell>
          <cell r="Q318">
            <v>1.4490000000000001</v>
          </cell>
          <cell r="R318">
            <v>0.83599999999999997</v>
          </cell>
          <cell r="S318">
            <v>0.72</v>
          </cell>
          <cell r="T318">
            <v>37</v>
          </cell>
          <cell r="U318">
            <v>1.17</v>
          </cell>
          <cell r="V318">
            <v>177.8</v>
          </cell>
          <cell r="W318">
            <v>9.19</v>
          </cell>
          <cell r="X318">
            <v>2410.06</v>
          </cell>
          <cell r="Y318">
            <v>3430.64</v>
          </cell>
          <cell r="Z318">
            <v>3430.64</v>
          </cell>
          <cell r="AA318">
            <v>43093</v>
          </cell>
          <cell r="AB318" t="str">
            <v>По спущенной компановке</v>
          </cell>
          <cell r="AC318" t="str">
            <v>Закрытый</v>
          </cell>
          <cell r="AD318" t="str">
            <v>2515,07-2516,47; 2690,6-2692; 2865,65-2867,05; 2985,88-2987,28; 3114,94-3116,34; 3278,72-3280,12; 3383,9-3385,13 (цирк. клапана)</v>
          </cell>
          <cell r="AE318">
            <v>9.6300000000000008</v>
          </cell>
          <cell r="AF318">
            <v>2515.0700000000002</v>
          </cell>
          <cell r="AG318">
            <v>584.79</v>
          </cell>
          <cell r="AH318" t="str">
            <v>2355,87-3431</v>
          </cell>
          <cell r="AI318">
            <v>114</v>
          </cell>
          <cell r="AJ318">
            <v>7.37</v>
          </cell>
          <cell r="AK318" t="str">
            <v>Газлифт</v>
          </cell>
          <cell r="AL318">
            <v>480</v>
          </cell>
          <cell r="AM318" t="str">
            <v xml:space="preserve"> ГП </v>
          </cell>
          <cell r="AN318">
            <v>920</v>
          </cell>
          <cell r="AO318" t="str">
            <v xml:space="preserve"> ГП </v>
          </cell>
          <cell r="AP318">
            <v>1315</v>
          </cell>
          <cell r="AQ318" t="str">
            <v xml:space="preserve"> ГК  84/3 </v>
          </cell>
          <cell r="AR318">
            <v>1635</v>
          </cell>
          <cell r="AS318" t="str">
            <v xml:space="preserve">ГК  86/3 </v>
          </cell>
          <cell r="AT318">
            <v>1865</v>
          </cell>
          <cell r="AU318" t="str">
            <v xml:space="preserve">88/3 </v>
          </cell>
          <cell r="AV318">
            <v>2065</v>
          </cell>
          <cell r="AW318" t="str">
            <v>ЦКсОК</v>
          </cell>
          <cell r="AX318">
            <v>2150</v>
          </cell>
          <cell r="BE318">
            <v>2125</v>
          </cell>
          <cell r="BK318">
            <v>1869.6</v>
          </cell>
          <cell r="BL318">
            <v>255.4</v>
          </cell>
          <cell r="BM318">
            <v>73</v>
          </cell>
          <cell r="BN318">
            <v>5.5</v>
          </cell>
          <cell r="BO318">
            <v>18</v>
          </cell>
          <cell r="BP318" t="str">
            <v>Угловик</v>
          </cell>
          <cell r="BQ318" t="str">
            <v>Постоянный</v>
          </cell>
          <cell r="BR318">
            <v>24</v>
          </cell>
          <cell r="BS318">
            <v>0</v>
          </cell>
          <cell r="BT318">
            <v>31</v>
          </cell>
          <cell r="BU318">
            <v>58</v>
          </cell>
          <cell r="BV318">
            <v>30</v>
          </cell>
          <cell r="BW318">
            <v>43497</v>
          </cell>
          <cell r="BX318">
            <v>178</v>
          </cell>
          <cell r="BY318">
            <v>81</v>
          </cell>
          <cell r="BZ318">
            <v>6</v>
          </cell>
          <cell r="CC318">
            <v>71</v>
          </cell>
          <cell r="CD318">
            <v>21.736000000000001</v>
          </cell>
          <cell r="CE318">
            <v>26</v>
          </cell>
          <cell r="CF318">
            <v>0</v>
          </cell>
          <cell r="CG318">
            <v>310</v>
          </cell>
          <cell r="CH318">
            <v>23</v>
          </cell>
          <cell r="CI318">
            <v>294</v>
          </cell>
          <cell r="CJ318">
            <v>0</v>
          </cell>
          <cell r="CK318">
            <v>294</v>
          </cell>
          <cell r="CM318">
            <v>272.26400000000001</v>
          </cell>
          <cell r="CN318">
            <v>-26</v>
          </cell>
          <cell r="CO318">
            <v>294</v>
          </cell>
          <cell r="CP318">
            <v>-23</v>
          </cell>
          <cell r="CQ318">
            <v>16.5</v>
          </cell>
          <cell r="CR318">
            <v>6.5</v>
          </cell>
          <cell r="CS318">
            <v>299.04306220095691</v>
          </cell>
          <cell r="CT318">
            <v>1058.1523739418476</v>
          </cell>
          <cell r="CU318">
            <v>0.33157668487000275</v>
          </cell>
          <cell r="CW318">
            <v>60</v>
          </cell>
        </row>
        <row r="319">
          <cell r="A319">
            <v>1318</v>
          </cell>
          <cell r="B319">
            <v>2</v>
          </cell>
          <cell r="C319" t="str">
            <v>К - 44</v>
          </cell>
          <cell r="D319">
            <v>43097</v>
          </cell>
          <cell r="E319" t="str">
            <v>Гор.</v>
          </cell>
          <cell r="F319" t="str">
            <v>P1ar_Block I</v>
          </cell>
          <cell r="G319" t="str">
            <v>Действующий</v>
          </cell>
          <cell r="H319">
            <v>-4</v>
          </cell>
          <cell r="I319">
            <v>43090</v>
          </cell>
          <cell r="J319" t="str">
            <v>МеКаМиНефть</v>
          </cell>
          <cell r="K319" t="str">
            <v>КГРП 7ст.
350м3 15% HCl</v>
          </cell>
          <cell r="L319">
            <v>205.9826750215</v>
          </cell>
          <cell r="M319">
            <v>213.8</v>
          </cell>
          <cell r="N319">
            <v>0.98</v>
          </cell>
          <cell r="O319">
            <v>1.66</v>
          </cell>
          <cell r="P319">
            <v>0.98</v>
          </cell>
          <cell r="Q319">
            <v>1.4490000000000001</v>
          </cell>
          <cell r="R319">
            <v>0.83599999999999997</v>
          </cell>
          <cell r="S319">
            <v>0.72</v>
          </cell>
          <cell r="T319">
            <v>37</v>
          </cell>
          <cell r="U319">
            <v>1.17</v>
          </cell>
          <cell r="V319">
            <v>177.8</v>
          </cell>
          <cell r="W319">
            <v>9.19</v>
          </cell>
          <cell r="X319">
            <v>2352.92</v>
          </cell>
          <cell r="Y319">
            <v>3065.6</v>
          </cell>
          <cell r="Z319">
            <v>3065.6</v>
          </cell>
          <cell r="AA319">
            <v>43085</v>
          </cell>
          <cell r="AB319" t="str">
            <v>По спущенной компановке</v>
          </cell>
          <cell r="AC319" t="str">
            <v>Закрытый</v>
          </cell>
          <cell r="AD319" t="str">
            <v>2458,81-2460,24; 2583,44-2584,87; 2685,79-2687,22; 2781,09-2782,52; 2863,46-2864,89; 2957,43-2958,86; 3053,72-3054,25 (цирк. клапана)</v>
          </cell>
          <cell r="AE319">
            <v>9.11</v>
          </cell>
          <cell r="AF319">
            <v>2458.81</v>
          </cell>
          <cell r="AG319">
            <v>541.70000000000005</v>
          </cell>
          <cell r="AH319" t="str">
            <v>2103,59-3078</v>
          </cell>
          <cell r="AI319">
            <v>114</v>
          </cell>
          <cell r="AJ319">
            <v>7.37</v>
          </cell>
          <cell r="AK319" t="str">
            <v>Газлифт</v>
          </cell>
          <cell r="AL319">
            <v>460</v>
          </cell>
          <cell r="AM319" t="str">
            <v>ГК77/4</v>
          </cell>
          <cell r="AN319">
            <v>920</v>
          </cell>
          <cell r="AO319" t="str">
            <v>ГК76/4</v>
          </cell>
          <cell r="AP319">
            <v>1340</v>
          </cell>
          <cell r="AQ319" t="str">
            <v>ГК74/3</v>
          </cell>
          <cell r="AR319">
            <v>1670</v>
          </cell>
          <cell r="AS319" t="str">
            <v>ГК73/3</v>
          </cell>
          <cell r="AT319">
            <v>1950</v>
          </cell>
          <cell r="AU319" t="str">
            <v>ЦКсОК</v>
          </cell>
          <cell r="AV319">
            <v>0</v>
          </cell>
          <cell r="AW319">
            <v>0</v>
          </cell>
          <cell r="AX319">
            <v>1970</v>
          </cell>
          <cell r="BE319">
            <v>2098</v>
          </cell>
          <cell r="BK319">
            <v>2098</v>
          </cell>
          <cell r="BM319">
            <v>73</v>
          </cell>
          <cell r="BN319">
            <v>5.5</v>
          </cell>
          <cell r="BO319">
            <v>18</v>
          </cell>
          <cell r="BP319" t="str">
            <v>Угловик</v>
          </cell>
          <cell r="BQ319" t="str">
            <v>Постоянный</v>
          </cell>
          <cell r="BR319">
            <v>24</v>
          </cell>
          <cell r="BS319">
            <v>0</v>
          </cell>
          <cell r="BT319">
            <v>31</v>
          </cell>
          <cell r="BU319">
            <v>59</v>
          </cell>
          <cell r="BV319">
            <v>30</v>
          </cell>
          <cell r="BW319">
            <v>43497</v>
          </cell>
          <cell r="BX319">
            <v>192</v>
          </cell>
          <cell r="BY319">
            <v>81</v>
          </cell>
          <cell r="BZ319">
            <v>6</v>
          </cell>
          <cell r="CC319">
            <v>69</v>
          </cell>
          <cell r="CD319">
            <v>25.08</v>
          </cell>
          <cell r="CE319">
            <v>30</v>
          </cell>
          <cell r="CF319">
            <v>0</v>
          </cell>
          <cell r="CG319">
            <v>311</v>
          </cell>
          <cell r="CH319">
            <v>26.4</v>
          </cell>
          <cell r="CI319">
            <v>295</v>
          </cell>
          <cell r="CJ319">
            <v>0</v>
          </cell>
          <cell r="CK319">
            <v>295</v>
          </cell>
          <cell r="CM319">
            <v>269.92</v>
          </cell>
          <cell r="CN319">
            <v>-30</v>
          </cell>
          <cell r="CO319">
            <v>295</v>
          </cell>
          <cell r="CP319">
            <v>-26.4</v>
          </cell>
          <cell r="CQ319">
            <v>18</v>
          </cell>
          <cell r="CR319">
            <v>8.3999999999999986</v>
          </cell>
          <cell r="CS319">
            <v>334.92822966507174</v>
          </cell>
          <cell r="CT319">
            <v>1052.6315789473686</v>
          </cell>
          <cell r="CU319">
            <v>0.34098981766516701</v>
          </cell>
          <cell r="CW319">
            <v>60</v>
          </cell>
        </row>
        <row r="320">
          <cell r="A320">
            <v>1321</v>
          </cell>
          <cell r="B320">
            <v>3</v>
          </cell>
          <cell r="C320" t="str">
            <v>К-44</v>
          </cell>
          <cell r="D320">
            <v>43408</v>
          </cell>
          <cell r="E320" t="str">
            <v>Гор.</v>
          </cell>
          <cell r="F320" t="str">
            <v>P1ar_Block I</v>
          </cell>
          <cell r="G320" t="str">
            <v>Действующий</v>
          </cell>
          <cell r="H320">
            <v>-4</v>
          </cell>
          <cell r="L320">
            <v>205.9826750215</v>
          </cell>
          <cell r="M320">
            <v>213.8</v>
          </cell>
          <cell r="N320">
            <v>0.98</v>
          </cell>
          <cell r="O320">
            <v>1.66</v>
          </cell>
          <cell r="P320">
            <v>0.98</v>
          </cell>
          <cell r="Q320">
            <v>1.4490000000000001</v>
          </cell>
          <cell r="R320">
            <v>0.83599999999999997</v>
          </cell>
          <cell r="S320">
            <v>0.72</v>
          </cell>
          <cell r="T320">
            <v>37</v>
          </cell>
          <cell r="U320">
            <v>1.17</v>
          </cell>
          <cell r="V320">
            <v>177.8</v>
          </cell>
          <cell r="Y320">
            <v>3095.45</v>
          </cell>
          <cell r="Z320">
            <v>3095.45</v>
          </cell>
          <cell r="AC320" t="str">
            <v>Закрытый</v>
          </cell>
          <cell r="AD320" t="str">
            <v>2324,99-2326,19; 2391,85-2393,05; 2512,94-2514,14; 2611,6-2612,8; 2773,43-2774,63; 2891,73-2892,93; 3009,62-3010,82 (цирк. клапана)</v>
          </cell>
          <cell r="AF320">
            <v>2324.9899999999998</v>
          </cell>
          <cell r="AG320">
            <v>383</v>
          </cell>
          <cell r="AK320" t="str">
            <v>Газлифт</v>
          </cell>
          <cell r="BE320">
            <v>2255</v>
          </cell>
          <cell r="BO320">
            <v>18</v>
          </cell>
          <cell r="BP320" t="str">
            <v>Угловик</v>
          </cell>
          <cell r="BQ320" t="str">
            <v>Постоянный</v>
          </cell>
          <cell r="BR320">
            <v>24</v>
          </cell>
          <cell r="BS320">
            <v>0</v>
          </cell>
          <cell r="BT320">
            <v>31</v>
          </cell>
          <cell r="BU320">
            <v>63</v>
          </cell>
          <cell r="BV320">
            <v>30</v>
          </cell>
          <cell r="BW320">
            <v>43497</v>
          </cell>
          <cell r="BX320">
            <v>111.2</v>
          </cell>
          <cell r="BY320">
            <v>81</v>
          </cell>
          <cell r="BZ320">
            <v>6</v>
          </cell>
          <cell r="CC320">
            <v>61</v>
          </cell>
          <cell r="CD320">
            <v>8.36</v>
          </cell>
          <cell r="CE320">
            <v>10</v>
          </cell>
          <cell r="CF320">
            <v>0</v>
          </cell>
          <cell r="CG320">
            <v>311</v>
          </cell>
          <cell r="CH320">
            <v>33</v>
          </cell>
          <cell r="CI320">
            <v>296</v>
          </cell>
          <cell r="CJ320">
            <v>0</v>
          </cell>
          <cell r="CK320">
            <v>296</v>
          </cell>
          <cell r="CM320">
            <v>287.64</v>
          </cell>
          <cell r="CN320">
            <v>-10</v>
          </cell>
          <cell r="CO320">
            <v>296</v>
          </cell>
          <cell r="CP320">
            <v>-33</v>
          </cell>
          <cell r="CQ320">
            <v>14</v>
          </cell>
          <cell r="CR320">
            <v>19</v>
          </cell>
          <cell r="CS320">
            <v>2272.727272727273</v>
          </cell>
          <cell r="CT320">
            <v>3947.3684210526317</v>
          </cell>
          <cell r="CU320">
            <v>0.24920318725099602</v>
          </cell>
          <cell r="CW320">
            <v>60</v>
          </cell>
        </row>
        <row r="321">
          <cell r="A321">
            <v>1322</v>
          </cell>
          <cell r="B321">
            <v>2</v>
          </cell>
          <cell r="C321" t="str">
            <v>К - 44</v>
          </cell>
          <cell r="D321">
            <v>43074</v>
          </cell>
          <cell r="E321" t="str">
            <v>Гор.</v>
          </cell>
          <cell r="F321" t="str">
            <v>P1ar_Block I</v>
          </cell>
          <cell r="G321" t="str">
            <v>Действующий</v>
          </cell>
          <cell r="H321">
            <v>-4</v>
          </cell>
          <cell r="I321">
            <v>43064</v>
          </cell>
          <cell r="J321" t="str">
            <v>МеКаМиНефть</v>
          </cell>
          <cell r="K321" t="str">
            <v>КГРП 7ст.
350м3 15% HCl</v>
          </cell>
          <cell r="L321">
            <v>205.9826750215</v>
          </cell>
          <cell r="M321">
            <v>213.8</v>
          </cell>
          <cell r="N321">
            <v>0.98</v>
          </cell>
          <cell r="O321">
            <v>1.66</v>
          </cell>
          <cell r="P321">
            <v>0.98</v>
          </cell>
          <cell r="Q321">
            <v>1.4490000000000001</v>
          </cell>
          <cell r="R321">
            <v>0.83599999999999997</v>
          </cell>
          <cell r="S321">
            <v>0.72</v>
          </cell>
          <cell r="T321">
            <v>37</v>
          </cell>
          <cell r="U321">
            <v>1.17</v>
          </cell>
          <cell r="V321">
            <v>177.8</v>
          </cell>
          <cell r="W321">
            <v>9.19</v>
          </cell>
          <cell r="X321">
            <v>2270.33</v>
          </cell>
          <cell r="Y321">
            <v>2998.65</v>
          </cell>
          <cell r="Z321">
            <v>2998.65</v>
          </cell>
          <cell r="AA321">
            <v>43057</v>
          </cell>
          <cell r="AB321" t="str">
            <v>По спущенной компановке</v>
          </cell>
          <cell r="AC321" t="str">
            <v>Закрытый</v>
          </cell>
          <cell r="AD321" t="str">
            <v>2363,84-2365,27; 2468,34-2469,74; 2601,76-2603,16; 2702,36-2703,79; 2806,04-2807,47; 2891,66-2893,09; 2987,67-2988,27 (цирк. клапана)</v>
          </cell>
          <cell r="AE321">
            <v>9.1199999999999992</v>
          </cell>
          <cell r="AF321">
            <v>2363.84</v>
          </cell>
          <cell r="AG321">
            <v>417.1</v>
          </cell>
          <cell r="AH321" t="str">
            <v>2024,53-2999,5</v>
          </cell>
          <cell r="AI321">
            <v>114</v>
          </cell>
          <cell r="AJ321">
            <v>7.37</v>
          </cell>
          <cell r="AK321" t="str">
            <v>Газлифт</v>
          </cell>
          <cell r="AL321">
            <v>430</v>
          </cell>
          <cell r="AM321" t="str">
            <v>ГП</v>
          </cell>
          <cell r="AN321">
            <v>840</v>
          </cell>
          <cell r="AO321" t="str">
            <v>ГК73/3</v>
          </cell>
          <cell r="AP321">
            <v>1180</v>
          </cell>
          <cell r="AQ321" t="str">
            <v>ГК74/3</v>
          </cell>
          <cell r="AR321">
            <v>1440</v>
          </cell>
          <cell r="AS321" t="str">
            <v>ГК75/3</v>
          </cell>
          <cell r="AT321">
            <v>1640</v>
          </cell>
          <cell r="AU321" t="str">
            <v>ГК75/3</v>
          </cell>
          <cell r="AV321">
            <v>1800</v>
          </cell>
          <cell r="AW321" t="str">
            <v>ЦКсОК</v>
          </cell>
          <cell r="AX321">
            <v>1970</v>
          </cell>
          <cell r="BE321">
            <v>2210</v>
          </cell>
          <cell r="BK321">
            <v>2210</v>
          </cell>
          <cell r="BM321">
            <v>73</v>
          </cell>
          <cell r="BN321">
            <v>5.5</v>
          </cell>
          <cell r="BO321">
            <v>18</v>
          </cell>
          <cell r="BP321" t="str">
            <v>Угловик</v>
          </cell>
          <cell r="BQ321" t="str">
            <v>Постоянный</v>
          </cell>
          <cell r="BR321">
            <v>24</v>
          </cell>
          <cell r="BS321">
            <v>0</v>
          </cell>
          <cell r="BT321">
            <v>30</v>
          </cell>
          <cell r="BU321">
            <v>62</v>
          </cell>
          <cell r="BV321">
            <v>28</v>
          </cell>
          <cell r="BW321">
            <v>43497</v>
          </cell>
          <cell r="BX321">
            <v>188</v>
          </cell>
          <cell r="BY321">
            <v>81</v>
          </cell>
          <cell r="BZ321">
            <v>6</v>
          </cell>
          <cell r="CC321">
            <v>93</v>
          </cell>
          <cell r="CD321">
            <v>14.546399999999998</v>
          </cell>
          <cell r="CE321">
            <v>17.399999999999999</v>
          </cell>
          <cell r="CF321">
            <v>0</v>
          </cell>
          <cell r="CG321">
            <v>312</v>
          </cell>
          <cell r="CH321">
            <v>28</v>
          </cell>
          <cell r="CI321">
            <v>297</v>
          </cell>
          <cell r="CJ321">
            <v>0</v>
          </cell>
          <cell r="CK321">
            <v>297</v>
          </cell>
          <cell r="CM321">
            <v>282.45359999999999</v>
          </cell>
          <cell r="CN321">
            <v>-17.399999999999999</v>
          </cell>
          <cell r="CO321">
            <v>297</v>
          </cell>
          <cell r="CP321">
            <v>-28</v>
          </cell>
          <cell r="CQ321">
            <v>23</v>
          </cell>
          <cell r="CR321">
            <v>5</v>
          </cell>
          <cell r="CS321">
            <v>343.72765770224942</v>
          </cell>
          <cell r="CT321">
            <v>1924.8748831325966</v>
          </cell>
          <cell r="CU321">
            <v>0.23620667522464697</v>
          </cell>
          <cell r="CW321">
            <v>60</v>
          </cell>
        </row>
        <row r="322">
          <cell r="A322">
            <v>1323</v>
          </cell>
          <cell r="B322">
            <v>6</v>
          </cell>
          <cell r="C322" t="str">
            <v>К - 41</v>
          </cell>
          <cell r="D322">
            <v>42562</v>
          </cell>
          <cell r="E322" t="str">
            <v>Гор.</v>
          </cell>
          <cell r="F322" t="str">
            <v>P1ar_Block I</v>
          </cell>
          <cell r="G322" t="str">
            <v>Действующий</v>
          </cell>
          <cell r="H322">
            <v>-4</v>
          </cell>
          <cell r="L322">
            <v>205.9826750215</v>
          </cell>
          <cell r="M322">
            <v>213.8</v>
          </cell>
          <cell r="N322">
            <v>0.98</v>
          </cell>
          <cell r="O322">
            <v>1.66</v>
          </cell>
          <cell r="P322">
            <v>0.9809241960497721</v>
          </cell>
          <cell r="Q322">
            <v>1.4490000000000001</v>
          </cell>
          <cell r="R322">
            <v>0.83599999999999997</v>
          </cell>
          <cell r="S322">
            <v>0.72</v>
          </cell>
          <cell r="T322">
            <v>37</v>
          </cell>
          <cell r="U322">
            <v>1.17</v>
          </cell>
          <cell r="V322">
            <v>177.8</v>
          </cell>
          <cell r="W322">
            <v>9.19</v>
          </cell>
          <cell r="X322">
            <v>2047.5</v>
          </cell>
          <cell r="Y322">
            <v>2700</v>
          </cell>
          <cell r="Z322">
            <v>2700</v>
          </cell>
          <cell r="AC322" t="str">
            <v>откр ствол</v>
          </cell>
          <cell r="AD322" t="str">
            <v>2450-2700</v>
          </cell>
          <cell r="AF322">
            <v>2450</v>
          </cell>
          <cell r="AG322">
            <v>567</v>
          </cell>
          <cell r="AK322" t="str">
            <v>УЭЦН</v>
          </cell>
          <cell r="AL322">
            <v>300</v>
          </cell>
          <cell r="AM322" t="str">
            <v>ГП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1690</v>
          </cell>
          <cell r="BA322" t="str">
            <v>D1050N 281ст.</v>
          </cell>
          <cell r="BB322">
            <v>1551</v>
          </cell>
          <cell r="BC322">
            <v>47</v>
          </cell>
          <cell r="BD322" t="str">
            <v>74-116</v>
          </cell>
          <cell r="BE322">
            <v>1700</v>
          </cell>
          <cell r="BK322">
            <v>1670.79</v>
          </cell>
          <cell r="BL322">
            <v>29.21</v>
          </cell>
          <cell r="BM322">
            <v>73</v>
          </cell>
          <cell r="BN322">
            <v>5.5</v>
          </cell>
          <cell r="BO322">
            <v>65</v>
          </cell>
          <cell r="BP322" t="str">
            <v>Угловик</v>
          </cell>
          <cell r="BQ322" t="str">
            <v>Периодический</v>
          </cell>
          <cell r="BR322">
            <v>0.83</v>
          </cell>
          <cell r="BS322">
            <v>6.5</v>
          </cell>
          <cell r="BT322">
            <v>30</v>
          </cell>
          <cell r="BU322">
            <v>30</v>
          </cell>
          <cell r="BV322">
            <v>29</v>
          </cell>
          <cell r="BW322">
            <v>43497</v>
          </cell>
          <cell r="BX322">
            <v>129</v>
          </cell>
          <cell r="CA322">
            <v>1447.8216352762183</v>
          </cell>
          <cell r="CB322">
            <v>47</v>
          </cell>
          <cell r="CC322">
            <v>62.010363144034997</v>
          </cell>
          <cell r="CD322">
            <v>5.8385404000000003</v>
          </cell>
          <cell r="CE322">
            <v>7</v>
          </cell>
          <cell r="CF322">
            <v>0.23</v>
          </cell>
          <cell r="CG322">
            <v>313</v>
          </cell>
          <cell r="CH322">
            <v>1</v>
          </cell>
          <cell r="CI322">
            <v>298</v>
          </cell>
          <cell r="CJ322">
            <v>0</v>
          </cell>
          <cell r="CK322">
            <v>298</v>
          </cell>
          <cell r="CM322">
            <v>292.1614596</v>
          </cell>
          <cell r="CN322">
            <v>-7</v>
          </cell>
          <cell r="CO322">
            <v>297.77</v>
          </cell>
          <cell r="CP322">
            <v>-1</v>
          </cell>
          <cell r="CR322">
            <v>1</v>
          </cell>
          <cell r="CS322">
            <v>171.27568390209305</v>
          </cell>
          <cell r="CT322">
            <v>171.27568390209305</v>
          </cell>
          <cell r="CU322">
            <v>0.13584730217749447</v>
          </cell>
          <cell r="CW322">
            <v>60</v>
          </cell>
        </row>
        <row r="323">
          <cell r="A323">
            <v>1325</v>
          </cell>
          <cell r="B323">
            <v>24</v>
          </cell>
          <cell r="C323" t="str">
            <v>К - 42</v>
          </cell>
          <cell r="D323">
            <v>43475</v>
          </cell>
          <cell r="E323" t="str">
            <v>Гор.</v>
          </cell>
          <cell r="F323" t="str">
            <v>P1ar_Block I</v>
          </cell>
          <cell r="G323" t="str">
            <v>Действующий</v>
          </cell>
          <cell r="H323">
            <v>-4</v>
          </cell>
          <cell r="I323">
            <v>43407</v>
          </cell>
          <cell r="J323" t="str">
            <v>МеКаМиНефть</v>
          </cell>
          <cell r="K323" t="str">
            <v>КГРП 7ст.
350м3 15% HCl</v>
          </cell>
          <cell r="L323">
            <v>205.9826750215</v>
          </cell>
          <cell r="M323">
            <v>213.8</v>
          </cell>
          <cell r="N323">
            <v>0.98</v>
          </cell>
          <cell r="O323">
            <v>1.66</v>
          </cell>
          <cell r="P323">
            <v>0.98</v>
          </cell>
          <cell r="Q323">
            <v>1.4490000000000001</v>
          </cell>
          <cell r="R323">
            <v>0.83599999999999997</v>
          </cell>
          <cell r="S323">
            <v>0.72</v>
          </cell>
          <cell r="T323">
            <v>37</v>
          </cell>
          <cell r="U323">
            <v>1.17</v>
          </cell>
          <cell r="V323">
            <v>177.8</v>
          </cell>
          <cell r="W323">
            <v>9.19</v>
          </cell>
          <cell r="X323">
            <v>2322.1999999999998</v>
          </cell>
          <cell r="Y323">
            <v>3166</v>
          </cell>
          <cell r="Z323">
            <v>3166</v>
          </cell>
          <cell r="AC323" t="str">
            <v>Закрытый</v>
          </cell>
          <cell r="AD323" t="str">
            <v>2349,27-2350,7; 2510,35-2511,78; 2650,36-2651,79; 2782,38-2783,81; 2850,45-2851,88; 2965,48-2966,91; 3070,13-3071,36 (цирк. клапана)</v>
          </cell>
          <cell r="AF323">
            <v>2349.27</v>
          </cell>
          <cell r="AG323">
            <v>407.11604807692311</v>
          </cell>
          <cell r="AK323" t="str">
            <v>Газлифт</v>
          </cell>
          <cell r="BE323">
            <v>2271</v>
          </cell>
          <cell r="BO323">
            <v>18</v>
          </cell>
          <cell r="BP323" t="str">
            <v>Угловик</v>
          </cell>
          <cell r="BQ323" t="str">
            <v>Постоянный</v>
          </cell>
          <cell r="BR323">
            <v>24</v>
          </cell>
          <cell r="BS323">
            <v>0</v>
          </cell>
          <cell r="BT323">
            <v>32</v>
          </cell>
          <cell r="BU323">
            <v>80</v>
          </cell>
          <cell r="BV323">
            <v>31</v>
          </cell>
          <cell r="BW323">
            <v>43497</v>
          </cell>
          <cell r="BX323">
            <v>206</v>
          </cell>
          <cell r="BY323">
            <v>81</v>
          </cell>
          <cell r="BZ323">
            <v>6</v>
          </cell>
          <cell r="CC323">
            <v>111</v>
          </cell>
          <cell r="CD323">
            <v>35.53</v>
          </cell>
          <cell r="CE323">
            <v>42.5</v>
          </cell>
          <cell r="CF323">
            <v>0</v>
          </cell>
          <cell r="CH323">
            <v>36.1</v>
          </cell>
          <cell r="CI323">
            <v>299</v>
          </cell>
          <cell r="CJ323">
            <v>0</v>
          </cell>
          <cell r="CK323">
            <v>299</v>
          </cell>
          <cell r="CQ323">
            <v>27.9</v>
          </cell>
          <cell r="CR323">
            <v>8.2000000000000028</v>
          </cell>
          <cell r="CS323">
            <v>230.79088094567979</v>
          </cell>
          <cell r="CT323">
            <v>1016.0427807486631</v>
          </cell>
          <cell r="CU323">
            <v>0.56266014381475027</v>
          </cell>
          <cell r="CV323" t="str">
            <v>ВНС января 2019</v>
          </cell>
          <cell r="CW323">
            <v>60</v>
          </cell>
        </row>
        <row r="324">
          <cell r="A324">
            <v>1326</v>
          </cell>
          <cell r="B324">
            <v>0</v>
          </cell>
          <cell r="C324" t="str">
            <v>К - 41</v>
          </cell>
          <cell r="D324">
            <v>42433</v>
          </cell>
          <cell r="E324" t="str">
            <v>Гор.</v>
          </cell>
          <cell r="F324" t="str">
            <v>P1ar_Block I</v>
          </cell>
          <cell r="G324" t="str">
            <v>Действующий</v>
          </cell>
          <cell r="H324">
            <v>-4</v>
          </cell>
          <cell r="L324">
            <v>205.9826750215</v>
          </cell>
          <cell r="M324">
            <v>213.8</v>
          </cell>
          <cell r="N324">
            <v>0.98</v>
          </cell>
          <cell r="O324">
            <v>1.66</v>
          </cell>
          <cell r="P324">
            <v>0.98789122751618341</v>
          </cell>
          <cell r="Q324">
            <v>1.4490000000000001</v>
          </cell>
          <cell r="R324">
            <v>0.83599999999999997</v>
          </cell>
          <cell r="S324">
            <v>0.72</v>
          </cell>
          <cell r="T324">
            <v>37</v>
          </cell>
          <cell r="U324">
            <v>1.17</v>
          </cell>
          <cell r="V324">
            <v>177.8</v>
          </cell>
          <cell r="W324">
            <v>9.19</v>
          </cell>
          <cell r="X324">
            <v>2355</v>
          </cell>
          <cell r="Y324">
            <v>2900</v>
          </cell>
          <cell r="Z324">
            <v>2900</v>
          </cell>
          <cell r="AC324" t="str">
            <v>откр ствол</v>
          </cell>
          <cell r="AD324" t="str">
            <v>2355-2900</v>
          </cell>
          <cell r="AF324">
            <v>2355</v>
          </cell>
          <cell r="AG324">
            <v>459</v>
          </cell>
          <cell r="AK324" t="str">
            <v>Газлифт</v>
          </cell>
          <cell r="AL324" t="str">
            <v>Угловик</v>
          </cell>
          <cell r="AM324" t="str">
            <v>Постоянный</v>
          </cell>
          <cell r="AN324">
            <v>1805</v>
          </cell>
          <cell r="AO324" t="str">
            <v>ГП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BD324" t="str">
            <v>56-117</v>
          </cell>
          <cell r="BE324">
            <v>2210</v>
          </cell>
          <cell r="BK324">
            <v>2006.5</v>
          </cell>
          <cell r="BL324">
            <v>203.5</v>
          </cell>
          <cell r="BM324">
            <v>73</v>
          </cell>
          <cell r="BN324">
            <v>5.5</v>
          </cell>
          <cell r="BO324">
            <v>18</v>
          </cell>
          <cell r="BP324" t="str">
            <v>Угловик</v>
          </cell>
          <cell r="BQ324" t="str">
            <v>Постоянный</v>
          </cell>
          <cell r="BR324">
            <v>24</v>
          </cell>
          <cell r="BS324">
            <v>0</v>
          </cell>
          <cell r="BT324">
            <v>29</v>
          </cell>
          <cell r="BU324">
            <v>80</v>
          </cell>
          <cell r="BV324">
            <v>28</v>
          </cell>
          <cell r="BW324">
            <v>43497</v>
          </cell>
          <cell r="BX324">
            <v>112.8</v>
          </cell>
          <cell r="BY324">
            <v>83</v>
          </cell>
          <cell r="BZ324">
            <v>6</v>
          </cell>
          <cell r="CC324">
            <v>102</v>
          </cell>
          <cell r="CD324">
            <v>6.4100383600000006</v>
          </cell>
          <cell r="CE324">
            <v>7.82</v>
          </cell>
          <cell r="CF324">
            <v>1.95</v>
          </cell>
          <cell r="CG324">
            <v>314</v>
          </cell>
          <cell r="CH324">
            <v>11.96</v>
          </cell>
          <cell r="CI324">
            <v>300</v>
          </cell>
          <cell r="CJ324">
            <v>0</v>
          </cell>
          <cell r="CK324">
            <v>300</v>
          </cell>
          <cell r="CM324">
            <v>293.58996164000001</v>
          </cell>
          <cell r="CN324">
            <v>-7.82</v>
          </cell>
          <cell r="CO324">
            <v>298.05</v>
          </cell>
          <cell r="CP324">
            <v>-11.96</v>
          </cell>
          <cell r="CQ324">
            <v>8.3000000000000007</v>
          </cell>
          <cell r="CR324">
            <v>3.66</v>
          </cell>
          <cell r="CS324">
            <v>570.97942234467371</v>
          </cell>
          <cell r="CT324">
            <v>1865.8234675525403</v>
          </cell>
          <cell r="CU324">
            <v>0.75625514403292249</v>
          </cell>
          <cell r="CV324" t="str">
            <v>Довывод скважины на режим после смены СЭ</v>
          </cell>
          <cell r="CW324">
            <v>60</v>
          </cell>
        </row>
        <row r="325">
          <cell r="A325">
            <v>1327</v>
          </cell>
          <cell r="B325">
            <v>3</v>
          </cell>
          <cell r="C325" t="str">
            <v>К - 41</v>
          </cell>
          <cell r="D325">
            <v>42364</v>
          </cell>
          <cell r="E325" t="str">
            <v>Гор.</v>
          </cell>
          <cell r="F325" t="str">
            <v>P1ar_Block I</v>
          </cell>
          <cell r="G325" t="str">
            <v>Действующий</v>
          </cell>
          <cell r="H325">
            <v>-4</v>
          </cell>
          <cell r="L325">
            <v>205.9826750215</v>
          </cell>
          <cell r="M325">
            <v>213.8</v>
          </cell>
          <cell r="N325">
            <v>0.98</v>
          </cell>
          <cell r="O325">
            <v>1.66</v>
          </cell>
          <cell r="P325">
            <v>0.98</v>
          </cell>
          <cell r="Q325">
            <v>1.4490000000000001</v>
          </cell>
          <cell r="R325">
            <v>0.83599999999999997</v>
          </cell>
          <cell r="S325">
            <v>0.72</v>
          </cell>
          <cell r="T325">
            <v>37</v>
          </cell>
          <cell r="U325">
            <v>1.17</v>
          </cell>
          <cell r="V325">
            <v>177.8</v>
          </cell>
          <cell r="W325">
            <v>9.19</v>
          </cell>
          <cell r="X325">
            <v>2328</v>
          </cell>
          <cell r="Y325">
            <v>2945</v>
          </cell>
          <cell r="Z325">
            <v>2935</v>
          </cell>
          <cell r="AC325" t="str">
            <v>Закрытый</v>
          </cell>
          <cell r="AD325" t="str">
            <v>2245-2935</v>
          </cell>
          <cell r="AF325">
            <v>2245</v>
          </cell>
          <cell r="AG325">
            <v>389.9</v>
          </cell>
          <cell r="AK325" t="str">
            <v>Газлифт</v>
          </cell>
          <cell r="AL325">
            <v>550</v>
          </cell>
          <cell r="AM325" t="str">
            <v>ГК76/2</v>
          </cell>
          <cell r="AN325">
            <v>930</v>
          </cell>
          <cell r="AO325" t="str">
            <v>ГК77/2</v>
          </cell>
          <cell r="AP325">
            <v>1250</v>
          </cell>
          <cell r="AQ325" t="str">
            <v>ГК77/3</v>
          </cell>
          <cell r="AR325">
            <v>1470</v>
          </cell>
          <cell r="AS325" t="str">
            <v>ГК78/4</v>
          </cell>
          <cell r="AT325">
            <v>1650</v>
          </cell>
          <cell r="AU325" t="str">
            <v>ГК78/4</v>
          </cell>
          <cell r="AV325">
            <v>1800</v>
          </cell>
          <cell r="AW325" t="str">
            <v>ЦКсОК</v>
          </cell>
          <cell r="AX325">
            <v>1920</v>
          </cell>
          <cell r="BD325" t="str">
            <v>56-117</v>
          </cell>
          <cell r="BE325">
            <v>2250</v>
          </cell>
          <cell r="BK325">
            <v>2000.4</v>
          </cell>
          <cell r="BL325">
            <v>249.6</v>
          </cell>
          <cell r="BM325">
            <v>73</v>
          </cell>
          <cell r="BN325">
            <v>5.5</v>
          </cell>
          <cell r="BO325">
            <v>18</v>
          </cell>
          <cell r="BP325" t="str">
            <v>Угловик</v>
          </cell>
          <cell r="BQ325" t="str">
            <v>Периодический</v>
          </cell>
          <cell r="BR325">
            <v>24</v>
          </cell>
          <cell r="BS325">
            <v>24</v>
          </cell>
          <cell r="BT325">
            <v>28</v>
          </cell>
          <cell r="BU325">
            <v>50</v>
          </cell>
          <cell r="BV325">
            <v>27</v>
          </cell>
          <cell r="BW325">
            <v>43497</v>
          </cell>
          <cell r="BX325">
            <v>134</v>
          </cell>
          <cell r="BY325">
            <v>82</v>
          </cell>
          <cell r="BZ325">
            <v>5</v>
          </cell>
          <cell r="CC325">
            <v>87</v>
          </cell>
          <cell r="CD325">
            <v>7.9419999999999993</v>
          </cell>
          <cell r="CE325">
            <v>9.5</v>
          </cell>
          <cell r="CF325">
            <v>0</v>
          </cell>
          <cell r="CG325">
            <v>315</v>
          </cell>
          <cell r="CH325">
            <v>4.5</v>
          </cell>
          <cell r="CI325">
            <v>301</v>
          </cell>
          <cell r="CJ325">
            <v>10</v>
          </cell>
          <cell r="CK325">
            <v>301</v>
          </cell>
          <cell r="CM325">
            <v>293.05799999999999</v>
          </cell>
          <cell r="CN325">
            <v>0.5</v>
          </cell>
          <cell r="CO325">
            <v>301</v>
          </cell>
          <cell r="CP325">
            <v>-4.5</v>
          </cell>
          <cell r="CQ325">
            <v>2.5</v>
          </cell>
          <cell r="CR325">
            <v>2</v>
          </cell>
          <cell r="CS325">
            <v>251.82573659027955</v>
          </cell>
          <cell r="CT325">
            <v>566.60790732812893</v>
          </cell>
          <cell r="CU325">
            <v>0.23945575387702209</v>
          </cell>
          <cell r="CW325">
            <v>60</v>
          </cell>
        </row>
        <row r="326">
          <cell r="A326">
            <v>1329</v>
          </cell>
          <cell r="B326">
            <v>3</v>
          </cell>
          <cell r="C326" t="str">
            <v>К - 65</v>
          </cell>
          <cell r="D326">
            <v>43255</v>
          </cell>
          <cell r="E326" t="str">
            <v>Гор.</v>
          </cell>
          <cell r="F326" t="str">
            <v>P1ar_Block I</v>
          </cell>
          <cell r="G326" t="str">
            <v>Действующий</v>
          </cell>
          <cell r="H326">
            <v>-4</v>
          </cell>
          <cell r="I326">
            <v>43164</v>
          </cell>
          <cell r="J326" t="str">
            <v>МеКаМиНефть</v>
          </cell>
          <cell r="K326" t="str">
            <v>КГРП 7ст.
385м3 15% HCl</v>
          </cell>
          <cell r="L326">
            <v>205.9826750215</v>
          </cell>
          <cell r="M326">
            <v>213.8</v>
          </cell>
          <cell r="N326">
            <v>0.98</v>
          </cell>
          <cell r="O326">
            <v>1.66</v>
          </cell>
          <cell r="P326">
            <v>0.98524673562828546</v>
          </cell>
          <cell r="Q326">
            <v>1.4490000000000001</v>
          </cell>
          <cell r="R326">
            <v>0.83599999999999997</v>
          </cell>
          <cell r="S326">
            <v>0.72</v>
          </cell>
          <cell r="T326">
            <v>37</v>
          </cell>
          <cell r="U326">
            <v>1.17</v>
          </cell>
          <cell r="V326">
            <v>177.8</v>
          </cell>
          <cell r="W326">
            <v>9.19</v>
          </cell>
          <cell r="X326">
            <v>2033</v>
          </cell>
          <cell r="Y326">
            <v>2984</v>
          </cell>
          <cell r="Z326">
            <v>2984</v>
          </cell>
          <cell r="AC326" t="str">
            <v>Закрытый</v>
          </cell>
          <cell r="AD326" t="str">
            <v>2050,9-2052,33; 2144,72-2146,15; 2239,15-2240,58; 2368,07-2369,5; 2515,28-2516,71; 2609,78-2611,21; 2776,92-2778,35 (цирк. клапана)</v>
          </cell>
          <cell r="AE326">
            <v>10</v>
          </cell>
          <cell r="AF326">
            <v>2050.9</v>
          </cell>
          <cell r="AG326">
            <v>160.4</v>
          </cell>
          <cell r="AH326" t="str">
            <v>1973,39-2984,2</v>
          </cell>
          <cell r="AI326">
            <v>114</v>
          </cell>
          <cell r="AJ326">
            <v>7.37</v>
          </cell>
          <cell r="AK326" t="str">
            <v>Газлифт</v>
          </cell>
          <cell r="AL326">
            <v>500</v>
          </cell>
          <cell r="AM326" t="str">
            <v>ГК75/3</v>
          </cell>
          <cell r="AN326">
            <v>965</v>
          </cell>
          <cell r="AO326" t="str">
            <v>ГК76/3</v>
          </cell>
          <cell r="AP326">
            <v>1280</v>
          </cell>
          <cell r="AQ326" t="str">
            <v>ГК76/3</v>
          </cell>
          <cell r="AR326">
            <v>1510</v>
          </cell>
          <cell r="AS326" t="str">
            <v>ГК74/4</v>
          </cell>
          <cell r="AT326">
            <v>1695</v>
          </cell>
          <cell r="AU326" t="str">
            <v>ГК74/4</v>
          </cell>
          <cell r="AV326">
            <v>1880</v>
          </cell>
          <cell r="AW326" t="str">
            <v>ЦКсОК</v>
          </cell>
          <cell r="AX326">
            <v>1890</v>
          </cell>
          <cell r="BE326">
            <v>2042</v>
          </cell>
          <cell r="BK326">
            <v>1885.4</v>
          </cell>
          <cell r="BL326">
            <v>156.6</v>
          </cell>
          <cell r="BM326">
            <v>73</v>
          </cell>
          <cell r="BN326">
            <v>5.5</v>
          </cell>
          <cell r="BO326">
            <v>18</v>
          </cell>
          <cell r="BP326" t="str">
            <v>Угловик</v>
          </cell>
          <cell r="BQ326" t="str">
            <v>Постоянный</v>
          </cell>
          <cell r="BR326">
            <v>24</v>
          </cell>
          <cell r="BS326">
            <v>0</v>
          </cell>
          <cell r="BT326">
            <v>29</v>
          </cell>
          <cell r="BU326">
            <v>65</v>
          </cell>
          <cell r="BV326">
            <v>28</v>
          </cell>
          <cell r="BW326">
            <v>43497</v>
          </cell>
          <cell r="BX326">
            <v>178</v>
          </cell>
          <cell r="BY326">
            <v>80</v>
          </cell>
          <cell r="BZ326">
            <v>6</v>
          </cell>
          <cell r="CC326">
            <v>66</v>
          </cell>
          <cell r="CD326">
            <v>9.9015839999999997</v>
          </cell>
          <cell r="CE326">
            <v>12</v>
          </cell>
          <cell r="CF326">
            <v>1.3</v>
          </cell>
          <cell r="CG326">
            <v>316</v>
          </cell>
          <cell r="CH326">
            <v>13</v>
          </cell>
          <cell r="CI326">
            <v>302</v>
          </cell>
          <cell r="CJ326">
            <v>0</v>
          </cell>
          <cell r="CK326">
            <v>302</v>
          </cell>
          <cell r="CM326">
            <v>292.09841599999999</v>
          </cell>
          <cell r="CN326">
            <v>-12</v>
          </cell>
          <cell r="CO326">
            <v>300.7</v>
          </cell>
          <cell r="CP326">
            <v>-13</v>
          </cell>
          <cell r="CQ326">
            <v>8</v>
          </cell>
          <cell r="CR326">
            <v>5</v>
          </cell>
          <cell r="CS326">
            <v>504.96970989692159</v>
          </cell>
          <cell r="CT326">
            <v>1312.9212457319961</v>
          </cell>
          <cell r="CU326">
            <v>0.14873731121564746</v>
          </cell>
          <cell r="CW326">
            <v>60</v>
          </cell>
        </row>
        <row r="327">
          <cell r="A327">
            <v>1330</v>
          </cell>
          <cell r="B327">
            <v>3</v>
          </cell>
          <cell r="C327" t="str">
            <v>К-105</v>
          </cell>
          <cell r="D327">
            <v>43342</v>
          </cell>
          <cell r="E327" t="str">
            <v>Гор.</v>
          </cell>
          <cell r="F327" t="str">
            <v>P1ar_Block I</v>
          </cell>
          <cell r="G327" t="str">
            <v>Действующий</v>
          </cell>
          <cell r="H327">
            <v>-4</v>
          </cell>
          <cell r="L327">
            <v>205.9826750215</v>
          </cell>
          <cell r="M327">
            <v>213.8</v>
          </cell>
          <cell r="N327">
            <v>0.98</v>
          </cell>
          <cell r="O327">
            <v>1.66</v>
          </cell>
          <cell r="P327">
            <v>0.98</v>
          </cell>
          <cell r="Q327">
            <v>1.4490000000000001</v>
          </cell>
          <cell r="R327">
            <v>0.83599999999999997</v>
          </cell>
          <cell r="S327">
            <v>0.72</v>
          </cell>
          <cell r="T327">
            <v>37</v>
          </cell>
          <cell r="U327">
            <v>1.17</v>
          </cell>
          <cell r="V327">
            <v>177.8</v>
          </cell>
          <cell r="Y327">
            <v>3176.5</v>
          </cell>
          <cell r="Z327">
            <v>3176.5</v>
          </cell>
          <cell r="AC327" t="str">
            <v>Закрытый</v>
          </cell>
          <cell r="AD327" t="str">
            <v>2587,08-2588,28;  2663,67-2664,87; 2729,52-2730,72; 2838,81-2840,01; 2916,71-2917,91; 3005,98-3007,18; 3123,3-3124,5     (цирк. клапана)</v>
          </cell>
          <cell r="AF327">
            <v>2587.1</v>
          </cell>
          <cell r="AG327">
            <v>691.165421552206</v>
          </cell>
          <cell r="AK327" t="str">
            <v>УЭЦН</v>
          </cell>
          <cell r="AL327">
            <v>300</v>
          </cell>
          <cell r="AM327" t="str">
            <v>ГП</v>
          </cell>
          <cell r="AX327">
            <v>2010</v>
          </cell>
          <cell r="BA327" t="str">
            <v>D460N 164ст</v>
          </cell>
          <cell r="BB327">
            <v>1413</v>
          </cell>
          <cell r="BC327">
            <v>56</v>
          </cell>
          <cell r="BD327" t="str">
            <v>46-116</v>
          </cell>
          <cell r="BE327">
            <v>2020</v>
          </cell>
          <cell r="BK327">
            <v>1685</v>
          </cell>
          <cell r="BL327">
            <v>335</v>
          </cell>
          <cell r="BO327">
            <v>65</v>
          </cell>
          <cell r="BP327" t="str">
            <v>Угловик</v>
          </cell>
          <cell r="BQ327" t="str">
            <v>Периодический</v>
          </cell>
          <cell r="BR327">
            <v>11</v>
          </cell>
          <cell r="BS327">
            <v>4</v>
          </cell>
          <cell r="BT327">
            <v>28</v>
          </cell>
          <cell r="BU327">
            <v>28</v>
          </cell>
          <cell r="BV327">
            <v>27</v>
          </cell>
          <cell r="BW327">
            <v>43497</v>
          </cell>
          <cell r="BX327">
            <v>198</v>
          </cell>
          <cell r="CA327">
            <v>1566.957924557998</v>
          </cell>
          <cell r="CB327">
            <v>37</v>
          </cell>
          <cell r="CC327">
            <v>51.898731144924582</v>
          </cell>
          <cell r="CD327">
            <v>33.857999999999997</v>
          </cell>
          <cell r="CE327">
            <v>40.5</v>
          </cell>
          <cell r="CF327">
            <v>0</v>
          </cell>
          <cell r="CH327">
            <v>7.4</v>
          </cell>
          <cell r="CI327">
            <v>303</v>
          </cell>
          <cell r="CJ327">
            <v>0</v>
          </cell>
          <cell r="CK327">
            <v>303</v>
          </cell>
          <cell r="CR327">
            <v>7.4</v>
          </cell>
          <cell r="CS327">
            <v>218.55986768267471</v>
          </cell>
          <cell r="CT327">
            <v>218.55986768267471</v>
          </cell>
          <cell r="CU327">
            <v>0.4124760990764651</v>
          </cell>
          <cell r="CW327">
            <v>50</v>
          </cell>
        </row>
        <row r="328">
          <cell r="A328">
            <v>1331</v>
          </cell>
          <cell r="B328">
            <v>5</v>
          </cell>
          <cell r="C328" t="str">
            <v>К-34</v>
          </cell>
          <cell r="D328">
            <v>43403</v>
          </cell>
          <cell r="E328" t="str">
            <v>Гор.</v>
          </cell>
          <cell r="F328" t="str">
            <v>P1ar_Block I</v>
          </cell>
          <cell r="G328" t="str">
            <v>Действующий</v>
          </cell>
          <cell r="H328">
            <v>-4</v>
          </cell>
          <cell r="L328">
            <v>205.9826750215</v>
          </cell>
          <cell r="M328">
            <v>213.8</v>
          </cell>
          <cell r="N328">
            <v>0.98</v>
          </cell>
          <cell r="O328">
            <v>1.66</v>
          </cell>
          <cell r="P328">
            <v>0.98403097023953534</v>
          </cell>
          <cell r="Q328">
            <v>1.4490000000000001</v>
          </cell>
          <cell r="R328">
            <v>0.83599999999999997</v>
          </cell>
          <cell r="S328">
            <v>0.72</v>
          </cell>
          <cell r="T328">
            <v>37</v>
          </cell>
          <cell r="U328">
            <v>1.17</v>
          </cell>
          <cell r="V328">
            <v>177.8</v>
          </cell>
          <cell r="Y328">
            <v>3133</v>
          </cell>
          <cell r="Z328">
            <v>3133</v>
          </cell>
          <cell r="AC328" t="str">
            <v>Закрытый</v>
          </cell>
          <cell r="AD328" t="str">
            <v>2341,35-2342,78; 2462,75-2464,18; 2594,27-2595,7; 2714,54-2715,97; 2856,96-2858,39; 2956,7-2958,13; 3066,69-3067,92м  (цирк. клапана)</v>
          </cell>
          <cell r="AF328">
            <v>2341.35</v>
          </cell>
          <cell r="AG328">
            <v>445.33</v>
          </cell>
          <cell r="AK328" t="str">
            <v>УЭЦН</v>
          </cell>
          <cell r="AL328">
            <v>300</v>
          </cell>
          <cell r="AM328" t="str">
            <v>ГП</v>
          </cell>
          <cell r="AX328">
            <v>2050</v>
          </cell>
          <cell r="BA328" t="str">
            <v>D460N 164ст</v>
          </cell>
          <cell r="BB328">
            <v>1360</v>
          </cell>
          <cell r="BC328">
            <v>58</v>
          </cell>
          <cell r="BD328" t="str">
            <v>55-116</v>
          </cell>
          <cell r="BE328">
            <v>2074.54</v>
          </cell>
          <cell r="BK328">
            <v>1780.58</v>
          </cell>
          <cell r="BO328">
            <v>65</v>
          </cell>
          <cell r="BP328" t="str">
            <v>Угловик</v>
          </cell>
          <cell r="BQ328" t="str">
            <v>Периодический</v>
          </cell>
          <cell r="BR328">
            <v>3</v>
          </cell>
          <cell r="BS328">
            <v>3</v>
          </cell>
          <cell r="BT328">
            <v>30</v>
          </cell>
          <cell r="BU328">
            <v>30</v>
          </cell>
          <cell r="BV328">
            <v>29</v>
          </cell>
          <cell r="BW328">
            <v>43497</v>
          </cell>
          <cell r="BX328">
            <v>196</v>
          </cell>
          <cell r="CA328">
            <v>1492.0327044751061</v>
          </cell>
          <cell r="CB328">
            <v>52</v>
          </cell>
          <cell r="CC328">
            <v>60.204719068000003</v>
          </cell>
          <cell r="CD328">
            <v>46.347839999999998</v>
          </cell>
          <cell r="CE328">
            <v>56</v>
          </cell>
          <cell r="CF328">
            <v>1</v>
          </cell>
          <cell r="CH328">
            <v>17</v>
          </cell>
          <cell r="CI328">
            <v>304</v>
          </cell>
          <cell r="CJ328">
            <v>0</v>
          </cell>
          <cell r="CK328">
            <v>304</v>
          </cell>
          <cell r="CR328">
            <v>17</v>
          </cell>
          <cell r="CS328">
            <v>366.79163473421846</v>
          </cell>
          <cell r="CT328">
            <v>366.79163473421846</v>
          </cell>
          <cell r="CU328">
            <v>0.59586886594248811</v>
          </cell>
          <cell r="CW328">
            <v>60</v>
          </cell>
        </row>
        <row r="329">
          <cell r="A329">
            <v>1351</v>
          </cell>
          <cell r="B329">
            <v>1</v>
          </cell>
          <cell r="C329" t="str">
            <v>К - 102</v>
          </cell>
          <cell r="D329">
            <v>42605</v>
          </cell>
          <cell r="E329" t="str">
            <v>Гор.</v>
          </cell>
          <cell r="F329" t="str">
            <v>P1ar_Block III</v>
          </cell>
          <cell r="G329" t="str">
            <v>Действующий</v>
          </cell>
          <cell r="H329">
            <v>-4</v>
          </cell>
          <cell r="L329">
            <v>205.9826750215</v>
          </cell>
          <cell r="M329">
            <v>213.8</v>
          </cell>
          <cell r="N329">
            <v>0.98</v>
          </cell>
          <cell r="O329">
            <v>1.66</v>
          </cell>
          <cell r="P329">
            <v>0.99632533072023521</v>
          </cell>
          <cell r="Q329">
            <v>1.4490000000000001</v>
          </cell>
          <cell r="R329">
            <v>0.83599999999999997</v>
          </cell>
          <cell r="S329">
            <v>0.72</v>
          </cell>
          <cell r="T329">
            <v>37</v>
          </cell>
          <cell r="U329">
            <v>1.17</v>
          </cell>
          <cell r="V329">
            <v>177.8</v>
          </cell>
          <cell r="W329">
            <v>9.19</v>
          </cell>
          <cell r="X329">
            <v>2162</v>
          </cell>
          <cell r="Y329">
            <v>2775</v>
          </cell>
          <cell r="Z329">
            <v>2775</v>
          </cell>
          <cell r="AC329" t="str">
            <v>откр ствол</v>
          </cell>
          <cell r="AD329" t="str">
            <v>2248-2654</v>
          </cell>
          <cell r="AF329">
            <v>2248</v>
          </cell>
          <cell r="AG329">
            <v>274.7</v>
          </cell>
          <cell r="AK329" t="str">
            <v>Газлифт</v>
          </cell>
          <cell r="AL329">
            <v>480</v>
          </cell>
          <cell r="AM329" t="str">
            <v>ГП</v>
          </cell>
          <cell r="AN329">
            <v>880</v>
          </cell>
          <cell r="AO329" t="str">
            <v>ГП</v>
          </cell>
          <cell r="AP329">
            <v>1200</v>
          </cell>
          <cell r="AQ329" t="str">
            <v>ГП</v>
          </cell>
          <cell r="AR329">
            <v>1445</v>
          </cell>
          <cell r="AS329" t="str">
            <v>ГК86/1,5</v>
          </cell>
          <cell r="AT329">
            <v>1685</v>
          </cell>
          <cell r="AU329" t="str">
            <v>ЦКсОК/4</v>
          </cell>
          <cell r="AV329">
            <v>0</v>
          </cell>
          <cell r="AW329">
            <v>0</v>
          </cell>
          <cell r="AX329">
            <v>1830</v>
          </cell>
          <cell r="BE329">
            <v>2170</v>
          </cell>
          <cell r="BF329" t="str">
            <v>Есть</v>
          </cell>
          <cell r="BH329">
            <v>80</v>
          </cell>
          <cell r="BI329">
            <v>71</v>
          </cell>
          <cell r="BJ329">
            <v>12.7</v>
          </cell>
          <cell r="BM329">
            <v>73</v>
          </cell>
          <cell r="BN329">
            <v>5.5</v>
          </cell>
          <cell r="BO329">
            <v>18</v>
          </cell>
          <cell r="BP329" t="str">
            <v>Угловик</v>
          </cell>
          <cell r="BQ329" t="str">
            <v>Постоянный</v>
          </cell>
          <cell r="BR329">
            <v>24</v>
          </cell>
          <cell r="BS329">
            <v>0</v>
          </cell>
          <cell r="BT329">
            <v>36</v>
          </cell>
          <cell r="BU329">
            <v>52</v>
          </cell>
          <cell r="BV329">
            <v>35</v>
          </cell>
          <cell r="BW329">
            <v>43497</v>
          </cell>
          <cell r="BX329">
            <v>126</v>
          </cell>
          <cell r="BY329">
            <v>84</v>
          </cell>
          <cell r="BZ329">
            <v>6</v>
          </cell>
          <cell r="CC329">
            <v>74</v>
          </cell>
          <cell r="CD329">
            <v>5.2166399999999999</v>
          </cell>
          <cell r="CE329">
            <v>6.5</v>
          </cell>
          <cell r="CF329">
            <v>4</v>
          </cell>
          <cell r="CG329">
            <v>317</v>
          </cell>
          <cell r="CH329">
            <v>18.8</v>
          </cell>
          <cell r="CI329">
            <v>305</v>
          </cell>
          <cell r="CJ329">
            <v>0</v>
          </cell>
          <cell r="CK329">
            <v>305</v>
          </cell>
          <cell r="CM329">
            <v>299.78336000000002</v>
          </cell>
          <cell r="CN329">
            <v>-6.5</v>
          </cell>
          <cell r="CO329">
            <v>301</v>
          </cell>
          <cell r="CP329">
            <v>-18.8</v>
          </cell>
          <cell r="CQ329">
            <v>12.7</v>
          </cell>
          <cell r="CR329">
            <v>6.1000000000000014</v>
          </cell>
          <cell r="CS329">
            <v>1169.3350509139987</v>
          </cell>
          <cell r="CT329">
            <v>3603.8522880628143</v>
          </cell>
          <cell r="CU329">
            <v>0.15307775377969765</v>
          </cell>
          <cell r="CW329">
            <v>60</v>
          </cell>
        </row>
        <row r="330">
          <cell r="A330">
            <v>1352</v>
          </cell>
          <cell r="B330">
            <v>2</v>
          </cell>
          <cell r="C330" t="str">
            <v>К - 68</v>
          </cell>
          <cell r="D330">
            <v>43093</v>
          </cell>
          <cell r="E330" t="str">
            <v>Гор.</v>
          </cell>
          <cell r="F330" t="str">
            <v>P1ar_Block I</v>
          </cell>
          <cell r="G330" t="str">
            <v>Действующий</v>
          </cell>
          <cell r="H330">
            <v>-4</v>
          </cell>
          <cell r="I330">
            <v>43058</v>
          </cell>
          <cell r="J330" t="str">
            <v>МеКаМиНефть</v>
          </cell>
          <cell r="K330" t="str">
            <v>КГРП 7ст.
350м3 15% HCl</v>
          </cell>
          <cell r="L330">
            <v>205.9826750215</v>
          </cell>
          <cell r="M330">
            <v>213.8</v>
          </cell>
          <cell r="N330">
            <v>0.98</v>
          </cell>
          <cell r="O330">
            <v>1.66</v>
          </cell>
          <cell r="P330">
            <v>0.98</v>
          </cell>
          <cell r="Q330">
            <v>1.4490000000000001</v>
          </cell>
          <cell r="R330">
            <v>0.83599999999999997</v>
          </cell>
          <cell r="S330">
            <v>0.72</v>
          </cell>
          <cell r="T330">
            <v>37</v>
          </cell>
          <cell r="U330">
            <v>1.17</v>
          </cell>
          <cell r="V330">
            <v>177.8</v>
          </cell>
          <cell r="W330">
            <v>9.19</v>
          </cell>
          <cell r="X330">
            <v>2004.72</v>
          </cell>
          <cell r="Y330">
            <v>2988.22</v>
          </cell>
          <cell r="Z330">
            <v>2988.22</v>
          </cell>
          <cell r="AA330">
            <v>43048</v>
          </cell>
          <cell r="AB330" t="str">
            <v>По спущенной компановке</v>
          </cell>
          <cell r="AC330" t="str">
            <v>Закрытый</v>
          </cell>
          <cell r="AD330" t="str">
            <v>2198,97-2200,47; 2326,01-2327,51; 2465,89-2467,39; 2584,77-2586,27; 2703,51-2705,01; 2819,1-2820,61; 2946,45-2947,05 (цирк. клапана)</v>
          </cell>
          <cell r="AE330">
            <v>9.61</v>
          </cell>
          <cell r="AF330">
            <v>2198.9699999999998</v>
          </cell>
          <cell r="AG330">
            <v>379.4</v>
          </cell>
          <cell r="AH330" t="str">
            <v>1735,79-2999</v>
          </cell>
          <cell r="AI330">
            <v>114</v>
          </cell>
          <cell r="AJ330">
            <v>7.37</v>
          </cell>
          <cell r="AK330" t="str">
            <v>Газлифт</v>
          </cell>
          <cell r="AL330">
            <v>450</v>
          </cell>
          <cell r="AM330" t="str">
            <v>ГК79/4</v>
          </cell>
          <cell r="AN330">
            <v>830</v>
          </cell>
          <cell r="AO330" t="str">
            <v>ГК79/4</v>
          </cell>
          <cell r="AP330">
            <v>1160</v>
          </cell>
          <cell r="AQ330" t="str">
            <v>ГК77/3</v>
          </cell>
          <cell r="AR330">
            <v>1430</v>
          </cell>
          <cell r="AS330" t="str">
            <v>ГК76/3</v>
          </cell>
          <cell r="AT330">
            <v>1690</v>
          </cell>
          <cell r="AU330" t="str">
            <v>ЦКсОК</v>
          </cell>
          <cell r="AV330">
            <v>0</v>
          </cell>
          <cell r="AW330">
            <v>0</v>
          </cell>
          <cell r="AX330">
            <v>1700</v>
          </cell>
          <cell r="BE330">
            <v>1741</v>
          </cell>
          <cell r="BK330">
            <v>1674</v>
          </cell>
          <cell r="BL330">
            <v>67</v>
          </cell>
          <cell r="BM330">
            <v>73</v>
          </cell>
          <cell r="BN330">
            <v>5.5</v>
          </cell>
          <cell r="BO330">
            <v>18</v>
          </cell>
          <cell r="BP330" t="str">
            <v>Угловик</v>
          </cell>
          <cell r="BQ330" t="str">
            <v>Постоянный</v>
          </cell>
          <cell r="BR330">
            <v>24</v>
          </cell>
          <cell r="BS330">
            <v>0</v>
          </cell>
          <cell r="BT330">
            <v>27</v>
          </cell>
          <cell r="BU330">
            <v>49</v>
          </cell>
          <cell r="BV330">
            <v>26</v>
          </cell>
          <cell r="BW330">
            <v>43497</v>
          </cell>
          <cell r="BX330">
            <v>192</v>
          </cell>
          <cell r="BY330">
            <v>84</v>
          </cell>
          <cell r="BZ330">
            <v>6</v>
          </cell>
          <cell r="CC330">
            <v>57</v>
          </cell>
          <cell r="CD330">
            <v>35.112000000000002</v>
          </cell>
          <cell r="CE330">
            <v>42</v>
          </cell>
          <cell r="CF330">
            <v>0</v>
          </cell>
          <cell r="CG330">
            <v>318</v>
          </cell>
          <cell r="CH330">
            <v>33</v>
          </cell>
          <cell r="CI330">
            <v>306</v>
          </cell>
          <cell r="CJ330">
            <v>0</v>
          </cell>
          <cell r="CK330">
            <v>306</v>
          </cell>
          <cell r="CM330">
            <v>270.88799999999998</v>
          </cell>
          <cell r="CN330">
            <v>-42</v>
          </cell>
          <cell r="CO330">
            <v>306</v>
          </cell>
          <cell r="CP330">
            <v>-33</v>
          </cell>
          <cell r="CQ330">
            <v>18</v>
          </cell>
          <cell r="CR330">
            <v>15</v>
          </cell>
          <cell r="CS330">
            <v>427.20437457279559</v>
          </cell>
          <cell r="CT330">
            <v>939.84962406015029</v>
          </cell>
          <cell r="CU330">
            <v>0.45252525252525255</v>
          </cell>
          <cell r="CW330">
            <v>55</v>
          </cell>
        </row>
        <row r="331">
          <cell r="A331">
            <v>1354</v>
          </cell>
          <cell r="B331">
            <v>0</v>
          </cell>
          <cell r="C331" t="str">
            <v>К-1599</v>
          </cell>
          <cell r="D331">
            <v>43416</v>
          </cell>
          <cell r="E331" t="str">
            <v>Гор.</v>
          </cell>
          <cell r="F331" t="str">
            <v>P1ar_Block III</v>
          </cell>
          <cell r="G331" t="str">
            <v>Действующий</v>
          </cell>
          <cell r="H331">
            <v>-4</v>
          </cell>
          <cell r="L331">
            <v>205.9826750215</v>
          </cell>
          <cell r="M331">
            <v>213.8</v>
          </cell>
          <cell r="N331">
            <v>0.98</v>
          </cell>
          <cell r="O331">
            <v>1.66</v>
          </cell>
          <cell r="P331">
            <v>0.98</v>
          </cell>
          <cell r="Q331">
            <v>1.4490000000000001</v>
          </cell>
          <cell r="R331">
            <v>0.83599999999999997</v>
          </cell>
          <cell r="S331">
            <v>0.72</v>
          </cell>
          <cell r="T331">
            <v>37</v>
          </cell>
          <cell r="U331">
            <v>1.17</v>
          </cell>
          <cell r="V331">
            <v>177.8</v>
          </cell>
          <cell r="Y331">
            <v>2875</v>
          </cell>
          <cell r="Z331">
            <v>2875</v>
          </cell>
          <cell r="AC331" t="str">
            <v>откр ствол</v>
          </cell>
          <cell r="AD331" t="str">
            <v>1981,24-2875</v>
          </cell>
          <cell r="AF331">
            <v>1981.24</v>
          </cell>
          <cell r="AG331">
            <v>1981.24</v>
          </cell>
          <cell r="AK331" t="str">
            <v>Газлифт</v>
          </cell>
          <cell r="BE331">
            <v>1942</v>
          </cell>
          <cell r="BM331">
            <v>73</v>
          </cell>
          <cell r="BN331">
            <v>5.5</v>
          </cell>
          <cell r="BO331">
            <v>18</v>
          </cell>
          <cell r="BP331" t="str">
            <v>Угловик</v>
          </cell>
          <cell r="BQ331" t="str">
            <v>Постоянный</v>
          </cell>
          <cell r="BR331">
            <v>24</v>
          </cell>
          <cell r="BS331">
            <v>0</v>
          </cell>
          <cell r="BT331">
            <v>35</v>
          </cell>
          <cell r="BU331">
            <v>59</v>
          </cell>
          <cell r="BV331">
            <v>34</v>
          </cell>
          <cell r="BW331">
            <v>43497</v>
          </cell>
          <cell r="BX331">
            <v>206</v>
          </cell>
          <cell r="BY331">
            <v>84</v>
          </cell>
          <cell r="BZ331">
            <v>6</v>
          </cell>
          <cell r="CC331">
            <v>62</v>
          </cell>
          <cell r="CD331">
            <v>7.1478000000000002</v>
          </cell>
          <cell r="CE331">
            <v>8.5500000000000007</v>
          </cell>
          <cell r="CF331">
            <v>0</v>
          </cell>
          <cell r="CG331">
            <v>318</v>
          </cell>
          <cell r="CH331">
            <v>11</v>
          </cell>
          <cell r="CI331">
            <v>307</v>
          </cell>
          <cell r="CJ331">
            <v>0</v>
          </cell>
          <cell r="CK331">
            <v>307</v>
          </cell>
          <cell r="CM331">
            <v>299.85219999999998</v>
          </cell>
          <cell r="CN331">
            <v>-8.5500000000000007</v>
          </cell>
          <cell r="CO331">
            <v>307</v>
          </cell>
          <cell r="CP331">
            <v>-11</v>
          </cell>
          <cell r="CQ331">
            <v>6</v>
          </cell>
          <cell r="CR331">
            <v>5</v>
          </cell>
          <cell r="CS331">
            <v>699.51593497299871</v>
          </cell>
          <cell r="CT331">
            <v>1538.9350569405972</v>
          </cell>
          <cell r="CU331">
            <v>8.6129487382040279E-2</v>
          </cell>
          <cell r="CW331">
            <v>60</v>
          </cell>
        </row>
        <row r="332">
          <cell r="A332">
            <v>1355</v>
          </cell>
          <cell r="B332">
            <v>5</v>
          </cell>
          <cell r="C332" t="str">
            <v>Без куста</v>
          </cell>
          <cell r="D332">
            <v>42807</v>
          </cell>
          <cell r="E332" t="str">
            <v>Гор.</v>
          </cell>
          <cell r="F332" t="str">
            <v>P1ar_Block III</v>
          </cell>
          <cell r="G332" t="str">
            <v>Действующий</v>
          </cell>
          <cell r="H332">
            <v>-4</v>
          </cell>
          <cell r="L332">
            <v>205.9826750215</v>
          </cell>
          <cell r="M332">
            <v>213.8</v>
          </cell>
          <cell r="N332">
            <v>0.98</v>
          </cell>
          <cell r="O332">
            <v>1.66</v>
          </cell>
          <cell r="P332">
            <v>0.98646550887746187</v>
          </cell>
          <cell r="Q332">
            <v>1.4490000000000001</v>
          </cell>
          <cell r="R332">
            <v>0.83599999999999997</v>
          </cell>
          <cell r="S332">
            <v>0.72</v>
          </cell>
          <cell r="T332">
            <v>37</v>
          </cell>
          <cell r="U332">
            <v>1.17</v>
          </cell>
          <cell r="V332">
            <v>177.8</v>
          </cell>
          <cell r="W332">
            <v>9.19</v>
          </cell>
          <cell r="X332">
            <v>2062</v>
          </cell>
          <cell r="Y332" t="str">
            <v>1 ств 2419
2 ств 2720</v>
          </cell>
          <cell r="Z332" t="str">
            <v>1 ств 2419
2 ств 2720</v>
          </cell>
          <cell r="AC332" t="str">
            <v>откр ствол</v>
          </cell>
          <cell r="AD332" t="str">
            <v>2062-2720</v>
          </cell>
          <cell r="AF332">
            <v>2062</v>
          </cell>
          <cell r="AG332">
            <v>162.71962962962971</v>
          </cell>
          <cell r="AK332" t="str">
            <v>Газлифт</v>
          </cell>
          <cell r="AL332">
            <v>720</v>
          </cell>
          <cell r="AM332" t="str">
            <v>ГП</v>
          </cell>
          <cell r="AN332">
            <v>1235</v>
          </cell>
          <cell r="AO332" t="str">
            <v>ГП</v>
          </cell>
          <cell r="AP332">
            <v>1525</v>
          </cell>
          <cell r="AQ332" t="str">
            <v>ГК96/1,5</v>
          </cell>
          <cell r="AR332">
            <v>1740</v>
          </cell>
          <cell r="AS332" t="str">
            <v>ЦКсОК/5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1750</v>
          </cell>
          <cell r="BE332">
            <v>2070</v>
          </cell>
          <cell r="BM332">
            <v>73</v>
          </cell>
          <cell r="BN332">
            <v>5.5</v>
          </cell>
          <cell r="BO332">
            <v>18</v>
          </cell>
          <cell r="BP332" t="str">
            <v>Угловик</v>
          </cell>
          <cell r="BQ332" t="str">
            <v>Постоянный</v>
          </cell>
          <cell r="BR332">
            <v>24</v>
          </cell>
          <cell r="BS332">
            <v>0</v>
          </cell>
          <cell r="BT332">
            <v>33</v>
          </cell>
          <cell r="BU332">
            <v>58</v>
          </cell>
          <cell r="BV332">
            <v>32</v>
          </cell>
          <cell r="BW332">
            <v>43497</v>
          </cell>
          <cell r="BX332">
            <v>165</v>
          </cell>
          <cell r="BY332">
            <v>90</v>
          </cell>
          <cell r="BZ332">
            <v>6</v>
          </cell>
          <cell r="CC332">
            <v>60</v>
          </cell>
          <cell r="CD332">
            <v>5.7583679999999999</v>
          </cell>
          <cell r="CE332">
            <v>7</v>
          </cell>
          <cell r="CF332">
            <v>1.6</v>
          </cell>
          <cell r="CG332">
            <v>319</v>
          </cell>
          <cell r="CH332">
            <v>14.1</v>
          </cell>
          <cell r="CI332">
            <v>308</v>
          </cell>
          <cell r="CJ332" t="e">
            <v>#VALUE!</v>
          </cell>
          <cell r="CK332">
            <v>308</v>
          </cell>
          <cell r="CM332">
            <v>302.24163199999998</v>
          </cell>
          <cell r="CN332" t="str">
            <v>-</v>
          </cell>
          <cell r="CO332">
            <v>306.39999999999998</v>
          </cell>
          <cell r="CP332">
            <v>-14.1</v>
          </cell>
          <cell r="CQ332">
            <v>4.9000000000000004</v>
          </cell>
          <cell r="CR332">
            <v>9.1999999999999993</v>
          </cell>
          <cell r="CS332">
            <v>1597.674896776309</v>
          </cell>
          <cell r="CT332">
            <v>2448.6104396245605</v>
          </cell>
          <cell r="CU332">
            <v>9.295774647887324E-2</v>
          </cell>
          <cell r="CW332">
            <v>60</v>
          </cell>
        </row>
        <row r="333">
          <cell r="A333">
            <v>1356</v>
          </cell>
          <cell r="B333">
            <v>0</v>
          </cell>
          <cell r="C333" t="str">
            <v>К - 103</v>
          </cell>
          <cell r="D333">
            <v>42913</v>
          </cell>
          <cell r="E333" t="str">
            <v>Гор.</v>
          </cell>
          <cell r="F333" t="str">
            <v>P1ar_Block III</v>
          </cell>
          <cell r="G333" t="str">
            <v>Действующий</v>
          </cell>
          <cell r="H333">
            <v>-4</v>
          </cell>
          <cell r="L333">
            <v>205.9826750215</v>
          </cell>
          <cell r="M333">
            <v>213.8</v>
          </cell>
          <cell r="N333">
            <v>0.98</v>
          </cell>
          <cell r="O333">
            <v>1.66</v>
          </cell>
          <cell r="P333">
            <v>0.98</v>
          </cell>
          <cell r="Q333">
            <v>1.4490000000000001</v>
          </cell>
          <cell r="R333">
            <v>0.83599999999999997</v>
          </cell>
          <cell r="S333">
            <v>0.72</v>
          </cell>
          <cell r="T333">
            <v>37</v>
          </cell>
          <cell r="U333">
            <v>1.17</v>
          </cell>
          <cell r="V333">
            <v>177.8</v>
          </cell>
          <cell r="W333">
            <v>9.19</v>
          </cell>
          <cell r="X333">
            <v>2221</v>
          </cell>
          <cell r="Y333">
            <v>2821</v>
          </cell>
          <cell r="Z333">
            <v>2821</v>
          </cell>
          <cell r="AC333" t="str">
            <v>откр ствол</v>
          </cell>
          <cell r="AD333" t="str">
            <v>2221-2821</v>
          </cell>
          <cell r="AF333">
            <v>2221</v>
          </cell>
          <cell r="AG333">
            <v>338.44</v>
          </cell>
          <cell r="AK333" t="str">
            <v>Газлифт</v>
          </cell>
          <cell r="AL333">
            <v>555</v>
          </cell>
          <cell r="AM333" t="str">
            <v>ГП</v>
          </cell>
          <cell r="AN333">
            <v>980</v>
          </cell>
          <cell r="AO333" t="str">
            <v>ГП</v>
          </cell>
          <cell r="AP333">
            <v>1330</v>
          </cell>
          <cell r="AQ333" t="str">
            <v>ГК85/1,5</v>
          </cell>
          <cell r="AR333">
            <v>1630</v>
          </cell>
          <cell r="AS333" t="str">
            <v>ГК83/2</v>
          </cell>
          <cell r="AT333">
            <v>1900</v>
          </cell>
          <cell r="AU333" t="str">
            <v>ЦКсОК</v>
          </cell>
          <cell r="AV333">
            <v>0</v>
          </cell>
          <cell r="AW333">
            <v>0</v>
          </cell>
          <cell r="AX333">
            <v>1910</v>
          </cell>
          <cell r="BE333">
            <v>2250</v>
          </cell>
          <cell r="BM333">
            <v>73</v>
          </cell>
          <cell r="BN333">
            <v>5.5</v>
          </cell>
          <cell r="BO333">
            <v>18</v>
          </cell>
          <cell r="BP333" t="str">
            <v>Угловик</v>
          </cell>
          <cell r="BQ333" t="str">
            <v>Постоянный</v>
          </cell>
          <cell r="BR333">
            <v>24</v>
          </cell>
          <cell r="BS333">
            <v>0</v>
          </cell>
          <cell r="BT333">
            <v>34</v>
          </cell>
          <cell r="BU333">
            <v>60</v>
          </cell>
          <cell r="BV333">
            <v>33</v>
          </cell>
          <cell r="BW333">
            <v>43497</v>
          </cell>
          <cell r="BX333">
            <v>150</v>
          </cell>
          <cell r="BY333">
            <v>86</v>
          </cell>
          <cell r="BZ333">
            <v>6</v>
          </cell>
          <cell r="CC333">
            <v>64</v>
          </cell>
          <cell r="CD333">
            <v>16.636399999999998</v>
          </cell>
          <cell r="CE333">
            <v>19.899999999999999</v>
          </cell>
          <cell r="CF333">
            <v>0</v>
          </cell>
          <cell r="CG333">
            <v>320</v>
          </cell>
          <cell r="CH333">
            <v>37.5</v>
          </cell>
          <cell r="CI333">
            <v>309</v>
          </cell>
          <cell r="CJ333">
            <v>0</v>
          </cell>
          <cell r="CK333">
            <v>309</v>
          </cell>
          <cell r="CM333">
            <v>292.36360000000002</v>
          </cell>
          <cell r="CN333">
            <v>-19.899999999999999</v>
          </cell>
          <cell r="CO333">
            <v>309</v>
          </cell>
          <cell r="CP333">
            <v>-37.5</v>
          </cell>
          <cell r="CQ333">
            <v>14</v>
          </cell>
          <cell r="CR333">
            <v>23.5</v>
          </cell>
          <cell r="CS333">
            <v>1412.5652184366811</v>
          </cell>
          <cell r="CT333">
            <v>2254.0934336755549</v>
          </cell>
          <cell r="CU333">
            <v>0.31052059734615572</v>
          </cell>
          <cell r="CW333">
            <v>60</v>
          </cell>
        </row>
        <row r="334">
          <cell r="A334">
            <v>1359</v>
          </cell>
          <cell r="B334">
            <v>6</v>
          </cell>
          <cell r="C334" t="str">
            <v>К-1362</v>
          </cell>
          <cell r="D334">
            <v>43456</v>
          </cell>
          <cell r="E334" t="str">
            <v>Гор.</v>
          </cell>
          <cell r="F334" t="str">
            <v>P1ar_Block III</v>
          </cell>
          <cell r="G334" t="str">
            <v>Действующий</v>
          </cell>
          <cell r="L334">
            <v>205.9826750215</v>
          </cell>
          <cell r="M334">
            <v>213.8</v>
          </cell>
          <cell r="N334">
            <v>0.98</v>
          </cell>
          <cell r="O334">
            <v>1.66</v>
          </cell>
          <cell r="P334">
            <v>0.98</v>
          </cell>
          <cell r="Q334">
            <v>1.4490000000000001</v>
          </cell>
          <cell r="R334">
            <v>0.83599999999999997</v>
          </cell>
          <cell r="S334">
            <v>0.72</v>
          </cell>
          <cell r="T334">
            <v>37</v>
          </cell>
          <cell r="U334">
            <v>1.17</v>
          </cell>
          <cell r="V334">
            <v>177.8</v>
          </cell>
          <cell r="Y334">
            <v>3024</v>
          </cell>
          <cell r="Z334">
            <v>3024</v>
          </cell>
          <cell r="AC334" t="str">
            <v>откр ствол</v>
          </cell>
          <cell r="AD334" t="str">
            <v>2373-3024</v>
          </cell>
          <cell r="AF334">
            <v>2373</v>
          </cell>
          <cell r="AG334">
            <v>454.29</v>
          </cell>
          <cell r="AK334" t="str">
            <v>Газлифт</v>
          </cell>
          <cell r="BE334">
            <v>2380</v>
          </cell>
          <cell r="BO334">
            <v>18</v>
          </cell>
          <cell r="BP334" t="str">
            <v>Угловик</v>
          </cell>
          <cell r="BQ334" t="str">
            <v>Постоянный</v>
          </cell>
          <cell r="BR334">
            <v>24</v>
          </cell>
          <cell r="BS334">
            <v>0</v>
          </cell>
          <cell r="BT334">
            <v>30</v>
          </cell>
          <cell r="BU334">
            <v>81</v>
          </cell>
          <cell r="BV334">
            <v>29</v>
          </cell>
          <cell r="BW334">
            <v>43497</v>
          </cell>
          <cell r="BX334">
            <v>206</v>
          </cell>
          <cell r="BY334">
            <v>81</v>
          </cell>
          <cell r="BZ334">
            <v>6</v>
          </cell>
          <cell r="CC334">
            <v>67</v>
          </cell>
          <cell r="CD334">
            <v>26.501199999999997</v>
          </cell>
          <cell r="CE334">
            <v>31.7</v>
          </cell>
          <cell r="CF334">
            <v>0</v>
          </cell>
          <cell r="CH334">
            <v>31.2</v>
          </cell>
          <cell r="CI334">
            <v>310</v>
          </cell>
          <cell r="CJ334">
            <v>0</v>
          </cell>
          <cell r="CK334">
            <v>310</v>
          </cell>
          <cell r="CO334">
            <v>310</v>
          </cell>
          <cell r="CP334">
            <v>-31.2</v>
          </cell>
          <cell r="CQ334">
            <v>24.3</v>
          </cell>
          <cell r="CR334">
            <v>6.8999999999999986</v>
          </cell>
          <cell r="CS334">
            <v>260.36556835162179</v>
          </cell>
          <cell r="CT334">
            <v>1177.3051786334206</v>
          </cell>
          <cell r="CU334">
            <v>0.32572325975957089</v>
          </cell>
          <cell r="CW334">
            <v>60</v>
          </cell>
        </row>
        <row r="335">
          <cell r="A335">
            <v>1361</v>
          </cell>
          <cell r="B335">
            <v>0</v>
          </cell>
          <cell r="C335" t="str">
            <v>К-1362</v>
          </cell>
          <cell r="D335">
            <v>43440</v>
          </cell>
          <cell r="E335" t="str">
            <v>Гор.</v>
          </cell>
          <cell r="F335" t="str">
            <v>P1ar_Block III</v>
          </cell>
          <cell r="G335" t="str">
            <v>Действующий</v>
          </cell>
          <cell r="H335">
            <v>-4</v>
          </cell>
          <cell r="L335">
            <v>205.9826750215</v>
          </cell>
          <cell r="M335">
            <v>213.8</v>
          </cell>
          <cell r="N335">
            <v>0.98</v>
          </cell>
          <cell r="O335">
            <v>1.66</v>
          </cell>
          <cell r="P335">
            <v>0.98</v>
          </cell>
          <cell r="Q335">
            <v>1.4490000000000001</v>
          </cell>
          <cell r="R335">
            <v>0.83599999999999997</v>
          </cell>
          <cell r="S335">
            <v>0.72</v>
          </cell>
          <cell r="T335">
            <v>37</v>
          </cell>
          <cell r="U335">
            <v>1.17</v>
          </cell>
          <cell r="V335">
            <v>177.8</v>
          </cell>
          <cell r="Y335">
            <v>2729</v>
          </cell>
          <cell r="Z335">
            <v>2729</v>
          </cell>
          <cell r="AC335" t="str">
            <v>откр ствол</v>
          </cell>
          <cell r="AD335" t="str">
            <v>2138-2729</v>
          </cell>
          <cell r="AF335">
            <v>2138</v>
          </cell>
          <cell r="AG335">
            <v>238.14505617977511</v>
          </cell>
          <cell r="AK335" t="str">
            <v>Газлифт</v>
          </cell>
          <cell r="BE335">
            <v>2140</v>
          </cell>
          <cell r="BO335">
            <v>18</v>
          </cell>
          <cell r="BP335" t="str">
            <v>Угловик</v>
          </cell>
          <cell r="BQ335" t="str">
            <v>Постоянный</v>
          </cell>
          <cell r="BR335">
            <v>24</v>
          </cell>
          <cell r="BS335">
            <v>0</v>
          </cell>
          <cell r="BT335">
            <v>26</v>
          </cell>
          <cell r="BU335">
            <v>80</v>
          </cell>
          <cell r="BV335">
            <v>25</v>
          </cell>
          <cell r="BW335">
            <v>43497</v>
          </cell>
          <cell r="BX335">
            <v>161</v>
          </cell>
          <cell r="BY335">
            <v>80</v>
          </cell>
          <cell r="BZ335">
            <v>6</v>
          </cell>
          <cell r="CC335">
            <v>53</v>
          </cell>
          <cell r="CD335">
            <v>25.832399999999996</v>
          </cell>
          <cell r="CE335">
            <v>30.9</v>
          </cell>
          <cell r="CF335">
            <v>0</v>
          </cell>
          <cell r="CG335">
            <v>320</v>
          </cell>
          <cell r="CH335">
            <v>35.9</v>
          </cell>
          <cell r="CI335">
            <v>311</v>
          </cell>
          <cell r="CJ335">
            <v>0</v>
          </cell>
          <cell r="CK335">
            <v>311</v>
          </cell>
          <cell r="CM335">
            <v>285.16759999999999</v>
          </cell>
          <cell r="CN335">
            <v>-30.9</v>
          </cell>
          <cell r="CO335">
            <v>311</v>
          </cell>
          <cell r="CP335">
            <v>-35.9</v>
          </cell>
          <cell r="CQ335">
            <v>18.8</v>
          </cell>
          <cell r="CR335">
            <v>17.099999999999998</v>
          </cell>
          <cell r="CS335">
            <v>661.9593998234775</v>
          </cell>
          <cell r="CT335">
            <v>1389.7276288691723</v>
          </cell>
          <cell r="CU335">
            <v>0.40764503441494587</v>
          </cell>
          <cell r="CW335">
            <v>50</v>
          </cell>
        </row>
        <row r="336">
          <cell r="A336">
            <v>1362</v>
          </cell>
          <cell r="B336">
            <v>0</v>
          </cell>
          <cell r="C336" t="str">
            <v>К-1362</v>
          </cell>
          <cell r="D336">
            <v>43375</v>
          </cell>
          <cell r="E336" t="str">
            <v>Гор.</v>
          </cell>
          <cell r="F336" t="str">
            <v>P1ar_Block III</v>
          </cell>
          <cell r="G336" t="str">
            <v>Действующий</v>
          </cell>
          <cell r="H336">
            <v>-4</v>
          </cell>
          <cell r="L336">
            <v>205.9826750215</v>
          </cell>
          <cell r="M336">
            <v>213.8</v>
          </cell>
          <cell r="N336">
            <v>0.98</v>
          </cell>
          <cell r="O336">
            <v>1.66</v>
          </cell>
          <cell r="P336">
            <v>0.98</v>
          </cell>
          <cell r="Q336">
            <v>1.4490000000000001</v>
          </cell>
          <cell r="R336">
            <v>0.83599999999999997</v>
          </cell>
          <cell r="S336">
            <v>0.72</v>
          </cell>
          <cell r="T336">
            <v>37</v>
          </cell>
          <cell r="U336">
            <v>1.17</v>
          </cell>
          <cell r="V336">
            <v>177.8</v>
          </cell>
          <cell r="W336">
            <v>9.19</v>
          </cell>
          <cell r="X336">
            <v>2221</v>
          </cell>
          <cell r="Y336">
            <v>2821</v>
          </cell>
          <cell r="Z336">
            <v>2821</v>
          </cell>
          <cell r="AC336" t="str">
            <v>откр ствол</v>
          </cell>
          <cell r="AD336" t="str">
            <v>2348-3040</v>
          </cell>
          <cell r="AF336">
            <v>2348</v>
          </cell>
          <cell r="AG336">
            <v>456.37187500000005</v>
          </cell>
          <cell r="AK336" t="str">
            <v>Газлифт</v>
          </cell>
          <cell r="AL336" t="e">
            <v>#N/A</v>
          </cell>
          <cell r="AM336" t="e">
            <v>#N/A</v>
          </cell>
          <cell r="AN336" t="e">
            <v>#N/A</v>
          </cell>
          <cell r="AO336" t="e">
            <v>#N/A</v>
          </cell>
          <cell r="AP336" t="e">
            <v>#N/A</v>
          </cell>
          <cell r="AQ336" t="e">
            <v>#N/A</v>
          </cell>
          <cell r="AR336" t="e">
            <v>#N/A</v>
          </cell>
          <cell r="AS336" t="e">
            <v>#N/A</v>
          </cell>
          <cell r="AT336" t="e">
            <v>#N/A</v>
          </cell>
          <cell r="AU336" t="e">
            <v>#N/A</v>
          </cell>
          <cell r="AV336" t="e">
            <v>#N/A</v>
          </cell>
          <cell r="AW336" t="e">
            <v>#N/A</v>
          </cell>
          <cell r="AX336" t="e">
            <v>#N/A</v>
          </cell>
          <cell r="BE336">
            <v>2350</v>
          </cell>
          <cell r="BM336">
            <v>73</v>
          </cell>
          <cell r="BN336">
            <v>5.5</v>
          </cell>
          <cell r="BO336">
            <v>18</v>
          </cell>
          <cell r="BP336" t="str">
            <v>Угловик</v>
          </cell>
          <cell r="BQ336" t="str">
            <v>Постоянный</v>
          </cell>
          <cell r="BR336">
            <v>24</v>
          </cell>
          <cell r="BS336">
            <v>0</v>
          </cell>
          <cell r="BT336">
            <v>23</v>
          </cell>
          <cell r="BU336">
            <v>54</v>
          </cell>
          <cell r="BV336">
            <v>21</v>
          </cell>
          <cell r="BW336">
            <v>43497</v>
          </cell>
          <cell r="BX336">
            <v>206</v>
          </cell>
          <cell r="BY336">
            <v>75</v>
          </cell>
          <cell r="BZ336">
            <v>6</v>
          </cell>
          <cell r="CC336">
            <v>60</v>
          </cell>
          <cell r="CD336">
            <v>25.497999999999998</v>
          </cell>
          <cell r="CE336">
            <v>30.5</v>
          </cell>
          <cell r="CF336">
            <v>0</v>
          </cell>
          <cell r="CG336">
            <v>320</v>
          </cell>
          <cell r="CH336">
            <v>31.6</v>
          </cell>
          <cell r="CI336">
            <v>312</v>
          </cell>
          <cell r="CJ336">
            <v>0</v>
          </cell>
          <cell r="CK336">
            <v>312</v>
          </cell>
          <cell r="CN336">
            <v>-30.5</v>
          </cell>
          <cell r="CO336">
            <v>312</v>
          </cell>
          <cell r="CP336">
            <v>-31.6</v>
          </cell>
          <cell r="CQ336">
            <v>14.5</v>
          </cell>
          <cell r="CR336">
            <v>17.100000000000001</v>
          </cell>
          <cell r="CS336">
            <v>670.6408345752609</v>
          </cell>
          <cell r="CT336">
            <v>1239.3128872852774</v>
          </cell>
          <cell r="CU336">
            <v>0.30494561537727866</v>
          </cell>
          <cell r="CW336">
            <v>60</v>
          </cell>
        </row>
        <row r="337">
          <cell r="A337">
            <v>1365</v>
          </cell>
          <cell r="B337">
            <v>1</v>
          </cell>
          <cell r="C337" t="str">
            <v>К - 26</v>
          </cell>
          <cell r="D337">
            <v>42160</v>
          </cell>
          <cell r="E337" t="str">
            <v>Гор.</v>
          </cell>
          <cell r="F337" t="str">
            <v>P1ar_Block III</v>
          </cell>
          <cell r="G337" t="str">
            <v>Действующий</v>
          </cell>
          <cell r="H337">
            <v>-4</v>
          </cell>
          <cell r="L337">
            <v>205.9826750215</v>
          </cell>
          <cell r="M337">
            <v>213.8</v>
          </cell>
          <cell r="N337">
            <v>0.98</v>
          </cell>
          <cell r="O337">
            <v>1.66</v>
          </cell>
          <cell r="P337">
            <v>0.98403097023953534</v>
          </cell>
          <cell r="Q337">
            <v>1.4490000000000001</v>
          </cell>
          <cell r="R337">
            <v>0.83599999999999997</v>
          </cell>
          <cell r="S337">
            <v>0.72</v>
          </cell>
          <cell r="T337">
            <v>37</v>
          </cell>
          <cell r="U337">
            <v>1.17</v>
          </cell>
          <cell r="V337">
            <v>177.8</v>
          </cell>
          <cell r="W337">
            <v>9.19</v>
          </cell>
          <cell r="X337">
            <v>2339</v>
          </cell>
          <cell r="Y337">
            <v>3091</v>
          </cell>
          <cell r="Z337">
            <v>3091</v>
          </cell>
          <cell r="AC337" t="str">
            <v>откр ствол</v>
          </cell>
          <cell r="AD337" t="str">
            <v>2339-3091</v>
          </cell>
          <cell r="AF337">
            <v>2339</v>
          </cell>
          <cell r="AG337">
            <v>382.88</v>
          </cell>
          <cell r="AK337" t="str">
            <v>Газлифт</v>
          </cell>
          <cell r="AL337">
            <v>421</v>
          </cell>
          <cell r="AM337" t="str">
            <v>ГП</v>
          </cell>
          <cell r="AN337">
            <v>842</v>
          </cell>
          <cell r="AO337" t="str">
            <v>ГП</v>
          </cell>
          <cell r="AP337">
            <v>1216</v>
          </cell>
          <cell r="AQ337" t="str">
            <v>ГК81/1</v>
          </cell>
          <cell r="AR337">
            <v>1590</v>
          </cell>
          <cell r="AS337" t="str">
            <v>ГК75/2</v>
          </cell>
          <cell r="AT337">
            <v>1790</v>
          </cell>
          <cell r="AU337" t="str">
            <v>ЦКсОК</v>
          </cell>
          <cell r="AV337">
            <v>0</v>
          </cell>
          <cell r="AW337">
            <v>0</v>
          </cell>
          <cell r="AX337">
            <v>1800</v>
          </cell>
          <cell r="BE337">
            <v>2350</v>
          </cell>
          <cell r="BF337" t="str">
            <v>Есть</v>
          </cell>
          <cell r="BH337">
            <v>80</v>
          </cell>
          <cell r="BI337">
            <v>53</v>
          </cell>
          <cell r="BJ337">
            <v>10.6</v>
          </cell>
          <cell r="BM337">
            <v>73</v>
          </cell>
          <cell r="BN337">
            <v>5.5</v>
          </cell>
          <cell r="BO337">
            <v>18</v>
          </cell>
          <cell r="BP337" t="str">
            <v>Угловик</v>
          </cell>
          <cell r="BQ337" t="str">
            <v>Постоянный</v>
          </cell>
          <cell r="BR337">
            <v>24</v>
          </cell>
          <cell r="BS337">
            <v>0</v>
          </cell>
          <cell r="BT337">
            <v>27</v>
          </cell>
          <cell r="BU337">
            <v>53</v>
          </cell>
          <cell r="BV337">
            <v>26</v>
          </cell>
          <cell r="BW337">
            <v>43497</v>
          </cell>
          <cell r="BX337">
            <v>141</v>
          </cell>
          <cell r="BY337">
            <v>80</v>
          </cell>
          <cell r="BZ337">
            <v>6</v>
          </cell>
          <cell r="CC337">
            <v>64</v>
          </cell>
          <cell r="CD337">
            <v>17.38044</v>
          </cell>
          <cell r="CE337">
            <v>21</v>
          </cell>
          <cell r="CF337">
            <v>1</v>
          </cell>
          <cell r="CG337">
            <v>321</v>
          </cell>
          <cell r="CH337">
            <v>19</v>
          </cell>
          <cell r="CI337">
            <v>313</v>
          </cell>
          <cell r="CJ337">
            <v>0</v>
          </cell>
          <cell r="CK337">
            <v>313</v>
          </cell>
          <cell r="CM337">
            <v>295.61955999999998</v>
          </cell>
          <cell r="CN337">
            <v>-21</v>
          </cell>
          <cell r="CO337">
            <v>312</v>
          </cell>
          <cell r="CP337">
            <v>-19</v>
          </cell>
          <cell r="CQ337">
            <v>10.6</v>
          </cell>
          <cell r="CR337">
            <v>8.4</v>
          </cell>
          <cell r="CS337">
            <v>483.30191870861728</v>
          </cell>
          <cell r="CT337">
            <v>1093.1829113647295</v>
          </cell>
          <cell r="CU337">
            <v>0.36013622173871918</v>
          </cell>
          <cell r="CW337">
            <v>60</v>
          </cell>
        </row>
        <row r="338">
          <cell r="A338">
            <v>1366</v>
          </cell>
          <cell r="B338">
            <v>2</v>
          </cell>
          <cell r="C338" t="str">
            <v>К - 26</v>
          </cell>
          <cell r="D338">
            <v>42213</v>
          </cell>
          <cell r="E338" t="str">
            <v>Гор.</v>
          </cell>
          <cell r="F338" t="str">
            <v>P1ar_Block III</v>
          </cell>
          <cell r="G338" t="str">
            <v>Действующий</v>
          </cell>
          <cell r="H338">
            <v>-4</v>
          </cell>
          <cell r="L338">
            <v>205.9826750215</v>
          </cell>
          <cell r="M338">
            <v>213.8</v>
          </cell>
          <cell r="N338">
            <v>0.98</v>
          </cell>
          <cell r="O338">
            <v>1.66</v>
          </cell>
          <cell r="P338">
            <v>0.98040161029819439</v>
          </cell>
          <cell r="Q338">
            <v>1.4490000000000001</v>
          </cell>
          <cell r="R338">
            <v>0.83599999999999997</v>
          </cell>
          <cell r="S338">
            <v>0.72</v>
          </cell>
          <cell r="T338">
            <v>37</v>
          </cell>
          <cell r="U338">
            <v>1.17</v>
          </cell>
          <cell r="V338">
            <v>177.8</v>
          </cell>
          <cell r="W338">
            <v>9.19</v>
          </cell>
          <cell r="X338">
            <v>2275</v>
          </cell>
          <cell r="Y338">
            <v>2883</v>
          </cell>
          <cell r="Z338">
            <v>2883</v>
          </cell>
          <cell r="AC338" t="str">
            <v>Закрытый</v>
          </cell>
          <cell r="AD338" t="str">
            <v>2123-2883</v>
          </cell>
          <cell r="AF338">
            <v>2123</v>
          </cell>
          <cell r="AG338">
            <v>269.12699999999995</v>
          </cell>
          <cell r="AH338" t="str">
            <v>2121-2875</v>
          </cell>
          <cell r="AK338" t="str">
            <v>Фонтан</v>
          </cell>
          <cell r="AL338">
            <v>410</v>
          </cell>
          <cell r="AM338">
            <v>0</v>
          </cell>
          <cell r="AN338">
            <v>775</v>
          </cell>
          <cell r="AO338">
            <v>0</v>
          </cell>
          <cell r="AP338">
            <v>1090</v>
          </cell>
          <cell r="AQ338">
            <v>0</v>
          </cell>
          <cell r="AR338">
            <v>1390</v>
          </cell>
          <cell r="AS338">
            <v>0</v>
          </cell>
          <cell r="AT338">
            <v>1660</v>
          </cell>
          <cell r="AU338">
            <v>0</v>
          </cell>
          <cell r="AV338">
            <v>0</v>
          </cell>
          <cell r="AW338">
            <v>0</v>
          </cell>
          <cell r="AX338">
            <v>1850</v>
          </cell>
          <cell r="BE338">
            <v>2125</v>
          </cell>
          <cell r="BM338">
            <v>73</v>
          </cell>
          <cell r="BN338">
            <v>5.5</v>
          </cell>
          <cell r="BO338">
            <v>18</v>
          </cell>
          <cell r="BP338" t="str">
            <v>Угловик</v>
          </cell>
          <cell r="BQ338" t="str">
            <v>Постоянный</v>
          </cell>
          <cell r="BR338">
            <v>24</v>
          </cell>
          <cell r="BS338">
            <v>0</v>
          </cell>
          <cell r="BT338">
            <v>28</v>
          </cell>
          <cell r="BU338">
            <v>38</v>
          </cell>
          <cell r="BV338">
            <v>27</v>
          </cell>
          <cell r="BW338">
            <v>43497</v>
          </cell>
          <cell r="BX338">
            <v>151</v>
          </cell>
          <cell r="CC338">
            <v>62</v>
          </cell>
          <cell r="CD338">
            <v>27.059313599999996</v>
          </cell>
          <cell r="CE338">
            <v>32.4</v>
          </cell>
          <cell r="CF338">
            <v>0.1</v>
          </cell>
          <cell r="CG338">
            <v>322</v>
          </cell>
          <cell r="CH338">
            <v>29.8</v>
          </cell>
          <cell r="CI338">
            <v>314</v>
          </cell>
          <cell r="CJ338">
            <v>0</v>
          </cell>
          <cell r="CK338">
            <v>314</v>
          </cell>
          <cell r="CM338">
            <v>286.9406864</v>
          </cell>
          <cell r="CN338">
            <v>-32.4</v>
          </cell>
          <cell r="CO338">
            <v>313.89999999999998</v>
          </cell>
          <cell r="CP338">
            <v>-29.8</v>
          </cell>
          <cell r="CR338">
            <v>29.8</v>
          </cell>
          <cell r="CS338">
            <v>1101.2844021291066</v>
          </cell>
          <cell r="CT338">
            <v>1101.2844021291066</v>
          </cell>
          <cell r="CU338">
            <v>0.49325730673149093</v>
          </cell>
          <cell r="CW338">
            <v>60</v>
          </cell>
        </row>
        <row r="339">
          <cell r="A339">
            <v>1367</v>
          </cell>
          <cell r="B339">
            <v>2</v>
          </cell>
          <cell r="C339" t="str">
            <v>К - 26</v>
          </cell>
          <cell r="D339">
            <v>43460</v>
          </cell>
          <cell r="E339" t="str">
            <v>Гор.</v>
          </cell>
          <cell r="F339" t="str">
            <v>P1ar_Block III</v>
          </cell>
          <cell r="G339" t="str">
            <v>В бездействии текущего года.</v>
          </cell>
          <cell r="H339">
            <v>-4</v>
          </cell>
          <cell r="L339">
            <v>205.9826750215</v>
          </cell>
          <cell r="M339">
            <v>213.8</v>
          </cell>
          <cell r="N339">
            <v>0.98</v>
          </cell>
          <cell r="O339">
            <v>1.66</v>
          </cell>
          <cell r="P339">
            <v>0.98</v>
          </cell>
          <cell r="Q339">
            <v>1.4490000000000001</v>
          </cell>
          <cell r="R339">
            <v>0.83599999999999997</v>
          </cell>
          <cell r="S339">
            <v>0.72</v>
          </cell>
          <cell r="T339">
            <v>37</v>
          </cell>
          <cell r="U339">
            <v>1.17</v>
          </cell>
          <cell r="V339">
            <v>177.8</v>
          </cell>
          <cell r="W339">
            <v>9.19</v>
          </cell>
          <cell r="X339">
            <v>2338</v>
          </cell>
          <cell r="Y339">
            <v>2781</v>
          </cell>
          <cell r="Z339">
            <v>2781</v>
          </cell>
          <cell r="AC339" t="str">
            <v>смешанный</v>
          </cell>
          <cell r="AD339" t="str">
            <v>2338-2713</v>
          </cell>
          <cell r="AF339">
            <v>2338</v>
          </cell>
          <cell r="AG339">
            <v>405.2</v>
          </cell>
          <cell r="AH339" t="str">
            <v>2713-2781</v>
          </cell>
          <cell r="AI339">
            <v>114</v>
          </cell>
          <cell r="AJ339">
            <v>7.37</v>
          </cell>
          <cell r="AK339" t="str">
            <v>Газлифт</v>
          </cell>
          <cell r="AL339">
            <v>340</v>
          </cell>
          <cell r="AM339" t="str">
            <v>ГК78(1)</v>
          </cell>
          <cell r="AN339">
            <v>635</v>
          </cell>
          <cell r="AO339" t="str">
            <v>ГК78(2,5)</v>
          </cell>
          <cell r="AP339">
            <v>935</v>
          </cell>
          <cell r="AQ339" t="str">
            <v>ГК77(3)</v>
          </cell>
          <cell r="AR339">
            <v>1255</v>
          </cell>
          <cell r="AS339" t="str">
            <v>ГК76(4)</v>
          </cell>
          <cell r="AT339">
            <v>1530</v>
          </cell>
          <cell r="AU339" t="str">
            <v>ЦКсОК</v>
          </cell>
          <cell r="AV339">
            <v>0</v>
          </cell>
          <cell r="AW339">
            <v>0</v>
          </cell>
          <cell r="AX339">
            <v>1770</v>
          </cell>
          <cell r="BE339">
            <v>2346</v>
          </cell>
          <cell r="BM339">
            <v>73</v>
          </cell>
          <cell r="BN339">
            <v>5.5</v>
          </cell>
          <cell r="BO339" t="str">
            <v>-</v>
          </cell>
          <cell r="BP339" t="str">
            <v>-</v>
          </cell>
          <cell r="BQ339" t="str">
            <v>-</v>
          </cell>
          <cell r="BR339" t="str">
            <v>-</v>
          </cell>
          <cell r="BS339" t="str">
            <v>-</v>
          </cell>
          <cell r="BT339" t="str">
            <v>-</v>
          </cell>
          <cell r="BU339" t="str">
            <v>-</v>
          </cell>
          <cell r="BV339" t="str">
            <v>-</v>
          </cell>
          <cell r="BW339">
            <v>43497</v>
          </cell>
          <cell r="BX339">
            <v>168</v>
          </cell>
          <cell r="BY339" t="str">
            <v>-</v>
          </cell>
          <cell r="BZ339" t="str">
            <v>-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W339">
            <v>65</v>
          </cell>
        </row>
        <row r="340">
          <cell r="A340">
            <v>1372</v>
          </cell>
          <cell r="B340">
            <v>0</v>
          </cell>
          <cell r="C340" t="str">
            <v>К - 127</v>
          </cell>
          <cell r="D340">
            <v>42919</v>
          </cell>
          <cell r="E340" t="str">
            <v>Гор.</v>
          </cell>
          <cell r="F340" t="str">
            <v>P1ar_Block III</v>
          </cell>
          <cell r="G340" t="str">
            <v>Действующий</v>
          </cell>
          <cell r="H340">
            <v>-4</v>
          </cell>
          <cell r="L340">
            <v>205.9826750215</v>
          </cell>
          <cell r="M340">
            <v>213.8</v>
          </cell>
          <cell r="N340">
            <v>0.98</v>
          </cell>
          <cell r="O340">
            <v>1.66</v>
          </cell>
          <cell r="P340">
            <v>0.98</v>
          </cell>
          <cell r="Q340">
            <v>1.4490000000000001</v>
          </cell>
          <cell r="R340">
            <v>0.83599999999999997</v>
          </cell>
          <cell r="S340">
            <v>0.72</v>
          </cell>
          <cell r="T340">
            <v>37</v>
          </cell>
          <cell r="U340">
            <v>1.17</v>
          </cell>
          <cell r="V340">
            <v>177.8</v>
          </cell>
          <cell r="W340">
            <v>9.19</v>
          </cell>
          <cell r="X340">
            <v>2198</v>
          </cell>
          <cell r="Y340">
            <v>2977</v>
          </cell>
          <cell r="Z340">
            <v>2977</v>
          </cell>
          <cell r="AC340" t="str">
            <v>откр ствол</v>
          </cell>
          <cell r="AD340" t="str">
            <v>2198-2977</v>
          </cell>
          <cell r="AF340">
            <v>2198</v>
          </cell>
          <cell r="AG340">
            <v>299</v>
          </cell>
          <cell r="AK340" t="str">
            <v>Газлифт</v>
          </cell>
          <cell r="AL340">
            <v>620</v>
          </cell>
          <cell r="AM340" t="str">
            <v>ГП</v>
          </cell>
          <cell r="AN340">
            <v>1000</v>
          </cell>
          <cell r="AO340" t="str">
            <v>ГП</v>
          </cell>
          <cell r="AP340">
            <v>1360</v>
          </cell>
          <cell r="AQ340" t="str">
            <v>ГК80/1</v>
          </cell>
          <cell r="AR340">
            <v>1640</v>
          </cell>
          <cell r="AS340" t="str">
            <v>ГК79/2</v>
          </cell>
          <cell r="AT340">
            <v>1920</v>
          </cell>
          <cell r="AU340" t="str">
            <v>ЦКсОК</v>
          </cell>
          <cell r="AV340">
            <v>0</v>
          </cell>
          <cell r="AW340">
            <v>0</v>
          </cell>
          <cell r="AX340">
            <v>1970</v>
          </cell>
          <cell r="BE340">
            <v>2250</v>
          </cell>
          <cell r="BM340">
            <v>73</v>
          </cell>
          <cell r="BN340">
            <v>5.5</v>
          </cell>
          <cell r="BO340">
            <v>18</v>
          </cell>
          <cell r="BP340" t="str">
            <v>Угловик</v>
          </cell>
          <cell r="BQ340" t="str">
            <v>Постоянный</v>
          </cell>
          <cell r="BR340">
            <v>24</v>
          </cell>
          <cell r="BS340">
            <v>0</v>
          </cell>
          <cell r="BT340">
            <v>34</v>
          </cell>
          <cell r="BU340">
            <v>58</v>
          </cell>
          <cell r="BV340">
            <v>33</v>
          </cell>
          <cell r="BW340">
            <v>43497</v>
          </cell>
          <cell r="BX340">
            <v>166</v>
          </cell>
          <cell r="BY340">
            <v>85</v>
          </cell>
          <cell r="BZ340">
            <v>6</v>
          </cell>
          <cell r="CC340">
            <v>66</v>
          </cell>
          <cell r="CD340">
            <v>4.7986399999999998</v>
          </cell>
          <cell r="CE340">
            <v>5.74</v>
          </cell>
          <cell r="CF340">
            <v>0</v>
          </cell>
          <cell r="CG340">
            <v>324</v>
          </cell>
          <cell r="CH340">
            <v>23.8</v>
          </cell>
          <cell r="CI340">
            <v>316</v>
          </cell>
          <cell r="CJ340">
            <v>0</v>
          </cell>
          <cell r="CK340">
            <v>316</v>
          </cell>
          <cell r="CM340">
            <v>311.20136000000002</v>
          </cell>
          <cell r="CN340">
            <v>-5.74</v>
          </cell>
          <cell r="CO340">
            <v>316</v>
          </cell>
          <cell r="CP340">
            <v>-23.8</v>
          </cell>
          <cell r="CQ340">
            <v>13</v>
          </cell>
          <cell r="CR340">
            <v>10.8</v>
          </cell>
          <cell r="CS340">
            <v>2250.6376806761918</v>
          </cell>
          <cell r="CT340">
            <v>4959.7385926012375</v>
          </cell>
          <cell r="CU340">
            <v>7.838720292504571E-2</v>
          </cell>
          <cell r="CW340">
            <v>60</v>
          </cell>
        </row>
        <row r="341">
          <cell r="A341">
            <v>1374</v>
          </cell>
          <cell r="B341">
            <v>5</v>
          </cell>
          <cell r="C341" t="str">
            <v>К - 91</v>
          </cell>
          <cell r="D341">
            <v>43175</v>
          </cell>
          <cell r="E341" t="str">
            <v>Гор.</v>
          </cell>
          <cell r="F341" t="str">
            <v>P1ar_Block I</v>
          </cell>
          <cell r="G341" t="str">
            <v>Действующий</v>
          </cell>
          <cell r="H341">
            <v>-4</v>
          </cell>
          <cell r="I341">
            <v>43123</v>
          </cell>
          <cell r="J341" t="str">
            <v>МеКаМиНефть</v>
          </cell>
          <cell r="K341" t="str">
            <v>КГРП 7ст.
350м3 15% HCl</v>
          </cell>
          <cell r="L341">
            <v>205.9826750215</v>
          </cell>
          <cell r="M341">
            <v>213.8</v>
          </cell>
          <cell r="N341">
            <v>0.98</v>
          </cell>
          <cell r="O341">
            <v>1.66</v>
          </cell>
          <cell r="P341">
            <v>0.98</v>
          </cell>
          <cell r="Q341">
            <v>1.4490000000000001</v>
          </cell>
          <cell r="R341">
            <v>0.83599999999999997</v>
          </cell>
          <cell r="S341">
            <v>0.72</v>
          </cell>
          <cell r="T341">
            <v>37</v>
          </cell>
          <cell r="U341">
            <v>1.17</v>
          </cell>
          <cell r="V341">
            <v>177.8</v>
          </cell>
          <cell r="W341">
            <v>9.19</v>
          </cell>
          <cell r="X341">
            <v>2124.5</v>
          </cell>
          <cell r="Y341">
            <v>2923</v>
          </cell>
          <cell r="Z341">
            <v>2923</v>
          </cell>
          <cell r="AA341">
            <v>42954</v>
          </cell>
          <cell r="AB341" t="str">
            <v>По спущенной компановке</v>
          </cell>
          <cell r="AC341" t="str">
            <v>Закрытый</v>
          </cell>
          <cell r="AD341" t="str">
            <v>2190,79-2192,22; 2275,53-2276,96; 2441,32-2442,75; 2555,74-2557,17; 2701,36-2702,79; 2826,3-2827,73; 2900,58-2901,81 (цирк. клапана)</v>
          </cell>
          <cell r="AE341">
            <v>8.8800000000000008</v>
          </cell>
          <cell r="AF341">
            <v>2190.79</v>
          </cell>
          <cell r="AG341">
            <v>393.79</v>
          </cell>
          <cell r="AH341" t="str">
            <v>1869,05-2923</v>
          </cell>
          <cell r="AI341">
            <v>114</v>
          </cell>
          <cell r="AJ341">
            <v>7.37</v>
          </cell>
          <cell r="AK341" t="str">
            <v>Газлифт</v>
          </cell>
          <cell r="AL341">
            <v>500</v>
          </cell>
          <cell r="AM341" t="str">
            <v>ГП</v>
          </cell>
          <cell r="AN341">
            <v>900</v>
          </cell>
          <cell r="AO341" t="str">
            <v>ГК82/3</v>
          </cell>
          <cell r="AP341">
            <v>1210</v>
          </cell>
          <cell r="AQ341" t="str">
            <v>ГК83/3</v>
          </cell>
          <cell r="AR341">
            <v>1455</v>
          </cell>
          <cell r="AS341" t="str">
            <v>ГК83/3</v>
          </cell>
          <cell r="AT341">
            <v>1660</v>
          </cell>
          <cell r="AU341" t="str">
            <v>ГК83/4</v>
          </cell>
          <cell r="AV341">
            <v>1790</v>
          </cell>
          <cell r="AW341" t="str">
            <v>ЦКсОК</v>
          </cell>
          <cell r="AX341">
            <v>1800</v>
          </cell>
          <cell r="BE341">
            <v>1875</v>
          </cell>
          <cell r="BK341">
            <v>1617.8</v>
          </cell>
          <cell r="BL341">
            <v>257.2</v>
          </cell>
          <cell r="BM341">
            <v>73</v>
          </cell>
          <cell r="BN341">
            <v>5.5</v>
          </cell>
          <cell r="BO341">
            <v>18</v>
          </cell>
          <cell r="BP341" t="str">
            <v>Угловик</v>
          </cell>
          <cell r="BQ341" t="str">
            <v>Постоянный</v>
          </cell>
          <cell r="BR341">
            <v>24</v>
          </cell>
          <cell r="BS341">
            <v>0</v>
          </cell>
          <cell r="BT341">
            <v>27</v>
          </cell>
          <cell r="BU341">
            <v>49</v>
          </cell>
          <cell r="BV341">
            <v>26</v>
          </cell>
          <cell r="BW341">
            <v>43497</v>
          </cell>
          <cell r="BX341">
            <v>192</v>
          </cell>
          <cell r="BY341">
            <v>83</v>
          </cell>
          <cell r="BZ341">
            <v>6</v>
          </cell>
          <cell r="CC341">
            <v>60</v>
          </cell>
          <cell r="CD341">
            <v>16.72</v>
          </cell>
          <cell r="CE341">
            <v>20</v>
          </cell>
          <cell r="CF341">
            <v>0</v>
          </cell>
          <cell r="CG341">
            <v>325</v>
          </cell>
          <cell r="CH341">
            <v>19.5</v>
          </cell>
          <cell r="CI341">
            <v>317</v>
          </cell>
          <cell r="CJ341">
            <v>0</v>
          </cell>
          <cell r="CK341">
            <v>317</v>
          </cell>
          <cell r="CM341">
            <v>300.27999999999997</v>
          </cell>
          <cell r="CN341">
            <v>-20</v>
          </cell>
          <cell r="CO341">
            <v>317</v>
          </cell>
          <cell r="CP341">
            <v>-19.5</v>
          </cell>
          <cell r="CQ341">
            <v>11.5</v>
          </cell>
          <cell r="CR341">
            <v>8</v>
          </cell>
          <cell r="CS341">
            <v>478.46889952153111</v>
          </cell>
          <cell r="CT341">
            <v>1166.2679425837321</v>
          </cell>
          <cell r="CU341">
            <v>0.21818181818181817</v>
          </cell>
          <cell r="CW341">
            <v>60</v>
          </cell>
        </row>
        <row r="342">
          <cell r="A342">
            <v>1378</v>
          </cell>
          <cell r="B342">
            <v>2</v>
          </cell>
          <cell r="C342" t="str">
            <v>К - 32</v>
          </cell>
          <cell r="D342">
            <v>42316</v>
          </cell>
          <cell r="E342" t="str">
            <v>Гор.</v>
          </cell>
          <cell r="F342" t="str">
            <v>P1ar_Block II</v>
          </cell>
          <cell r="G342" t="str">
            <v>Действующий</v>
          </cell>
          <cell r="H342">
            <v>-4</v>
          </cell>
          <cell r="L342">
            <v>205.9826750215</v>
          </cell>
          <cell r="M342">
            <v>213.8</v>
          </cell>
          <cell r="N342">
            <v>0.98</v>
          </cell>
          <cell r="O342">
            <v>1.66</v>
          </cell>
          <cell r="P342">
            <v>0.98</v>
          </cell>
          <cell r="Q342">
            <v>1.4490000000000001</v>
          </cell>
          <cell r="R342">
            <v>0.83599999999999997</v>
          </cell>
          <cell r="S342">
            <v>0.72</v>
          </cell>
          <cell r="T342">
            <v>37</v>
          </cell>
          <cell r="U342">
            <v>1.17</v>
          </cell>
          <cell r="V342">
            <v>177.8</v>
          </cell>
          <cell r="W342">
            <v>9.19</v>
          </cell>
          <cell r="X342">
            <v>2346.6999999999998</v>
          </cell>
          <cell r="Y342">
            <v>3065</v>
          </cell>
          <cell r="Z342">
            <v>3065</v>
          </cell>
          <cell r="AA342">
            <v>42298</v>
          </cell>
          <cell r="AB342" t="str">
            <v>По спущенной компановке</v>
          </cell>
          <cell r="AC342" t="str">
            <v>откр ствол</v>
          </cell>
          <cell r="AD342" t="str">
            <v>2278 - 2294;  2297 -2306; 2312 – 2319 перфорация; 
2347-3065 открытый ствол</v>
          </cell>
          <cell r="AF342">
            <v>2278</v>
          </cell>
          <cell r="AG342">
            <v>378.1</v>
          </cell>
          <cell r="AK342" t="str">
            <v>Газлифт</v>
          </cell>
          <cell r="AL342">
            <v>530</v>
          </cell>
          <cell r="AM342" t="str">
            <v>ГП</v>
          </cell>
          <cell r="AN342">
            <v>960</v>
          </cell>
          <cell r="AO342" t="str">
            <v>ГП</v>
          </cell>
          <cell r="AP342">
            <v>1300</v>
          </cell>
          <cell r="AQ342" t="str">
            <v>ГК85/1,5</v>
          </cell>
          <cell r="AR342">
            <v>1590</v>
          </cell>
          <cell r="AS342" t="str">
            <v>ГК86/2</v>
          </cell>
          <cell r="AT342">
            <v>1820</v>
          </cell>
          <cell r="AU342" t="str">
            <v>ЦКсОК</v>
          </cell>
          <cell r="AV342">
            <v>0</v>
          </cell>
          <cell r="AW342">
            <v>0</v>
          </cell>
          <cell r="AX342">
            <v>1830</v>
          </cell>
          <cell r="BE342">
            <v>2162</v>
          </cell>
          <cell r="BF342" t="str">
            <v>Есть</v>
          </cell>
          <cell r="BH342">
            <v>78.666666666666671</v>
          </cell>
          <cell r="BI342">
            <v>75</v>
          </cell>
          <cell r="BJ342">
            <v>8</v>
          </cell>
          <cell r="BK342">
            <v>1769.7</v>
          </cell>
          <cell r="BL342">
            <v>392.3</v>
          </cell>
          <cell r="BM342">
            <v>73</v>
          </cell>
          <cell r="BN342">
            <v>5.5</v>
          </cell>
          <cell r="BO342">
            <v>18</v>
          </cell>
          <cell r="BP342" t="str">
            <v>Угловик</v>
          </cell>
          <cell r="BQ342" t="str">
            <v>Постоянный</v>
          </cell>
          <cell r="BR342">
            <v>24</v>
          </cell>
          <cell r="BS342">
            <v>0</v>
          </cell>
          <cell r="BT342">
            <v>22</v>
          </cell>
          <cell r="BU342">
            <v>43</v>
          </cell>
          <cell r="BV342">
            <v>19</v>
          </cell>
          <cell r="BW342">
            <v>43497</v>
          </cell>
          <cell r="BX342">
            <v>97</v>
          </cell>
          <cell r="BY342">
            <v>78.666666666666671</v>
          </cell>
          <cell r="BZ342">
            <v>6</v>
          </cell>
          <cell r="CC342">
            <v>54</v>
          </cell>
          <cell r="CD342">
            <v>2.1317999999999997</v>
          </cell>
          <cell r="CE342">
            <v>2.5499999999999998</v>
          </cell>
          <cell r="CF342">
            <v>0</v>
          </cell>
          <cell r="CG342">
            <v>326</v>
          </cell>
          <cell r="CH342">
            <v>16</v>
          </cell>
          <cell r="CI342">
            <v>318</v>
          </cell>
          <cell r="CJ342">
            <v>0</v>
          </cell>
          <cell r="CK342">
            <v>318</v>
          </cell>
          <cell r="CM342">
            <v>315.8682</v>
          </cell>
          <cell r="CN342">
            <v>-2.5499999999999998</v>
          </cell>
          <cell r="CO342">
            <v>318</v>
          </cell>
          <cell r="CP342">
            <v>-16</v>
          </cell>
          <cell r="CQ342">
            <v>9</v>
          </cell>
          <cell r="CR342">
            <v>7</v>
          </cell>
          <cell r="CS342">
            <v>3283.610094755606</v>
          </cell>
          <cell r="CT342">
            <v>7505.3945022985281</v>
          </cell>
          <cell r="CU342">
            <v>7.3852967521480947E-2</v>
          </cell>
          <cell r="CW342">
            <v>50</v>
          </cell>
        </row>
        <row r="343">
          <cell r="A343">
            <v>1379</v>
          </cell>
          <cell r="B343">
            <v>3</v>
          </cell>
          <cell r="C343" t="str">
            <v>К - 32</v>
          </cell>
          <cell r="D343">
            <v>42089</v>
          </cell>
          <cell r="E343" t="str">
            <v>Гор.</v>
          </cell>
          <cell r="F343" t="str">
            <v>P1ar_Block II</v>
          </cell>
          <cell r="G343" t="str">
            <v>Действующий</v>
          </cell>
          <cell r="H343">
            <v>-4</v>
          </cell>
          <cell r="L343">
            <v>205.9826750215</v>
          </cell>
          <cell r="M343">
            <v>213.8</v>
          </cell>
          <cell r="N343">
            <v>0.98</v>
          </cell>
          <cell r="O343">
            <v>1.66</v>
          </cell>
          <cell r="P343">
            <v>0.9936768241433902</v>
          </cell>
          <cell r="Q343">
            <v>1.4490000000000001</v>
          </cell>
          <cell r="R343">
            <v>0.83599999999999997</v>
          </cell>
          <cell r="S343">
            <v>0.72</v>
          </cell>
          <cell r="T343">
            <v>37</v>
          </cell>
          <cell r="U343">
            <v>1.17</v>
          </cell>
          <cell r="V343">
            <v>177.8</v>
          </cell>
          <cell r="W343">
            <v>9.19</v>
          </cell>
          <cell r="X343">
            <v>2271</v>
          </cell>
          <cell r="Y343">
            <v>2800</v>
          </cell>
          <cell r="Z343">
            <v>2800</v>
          </cell>
          <cell r="AC343" t="str">
            <v>откр ствол</v>
          </cell>
          <cell r="AD343" t="str">
            <v>2271-2800</v>
          </cell>
          <cell r="AF343">
            <v>2271</v>
          </cell>
          <cell r="AG343">
            <v>378</v>
          </cell>
          <cell r="AK343" t="str">
            <v>Газлифт</v>
          </cell>
          <cell r="AL343">
            <v>400</v>
          </cell>
          <cell r="AM343" t="str">
            <v>ГП</v>
          </cell>
          <cell r="AN343">
            <v>720</v>
          </cell>
          <cell r="AO343" t="str">
            <v>ГП</v>
          </cell>
          <cell r="AP343">
            <v>1010</v>
          </cell>
          <cell r="AQ343" t="str">
            <v>ГП</v>
          </cell>
          <cell r="AR343">
            <v>1220</v>
          </cell>
          <cell r="AS343" t="str">
            <v>ГК84/1</v>
          </cell>
          <cell r="AT343">
            <v>1400</v>
          </cell>
          <cell r="AU343" t="str">
            <v>ЦКсОК/3</v>
          </cell>
          <cell r="AV343">
            <v>0</v>
          </cell>
          <cell r="AW343">
            <v>0</v>
          </cell>
          <cell r="AX343">
            <v>1850</v>
          </cell>
          <cell r="BE343">
            <v>2300</v>
          </cell>
          <cell r="BF343" t="str">
            <v>Есть</v>
          </cell>
          <cell r="BH343">
            <v>78.61904761904762</v>
          </cell>
          <cell r="BI343">
            <v>76</v>
          </cell>
          <cell r="BJ343">
            <v>10</v>
          </cell>
          <cell r="BM343">
            <v>73</v>
          </cell>
          <cell r="BN343">
            <v>5.5</v>
          </cell>
          <cell r="BO343">
            <v>18</v>
          </cell>
          <cell r="BP343" t="str">
            <v>Угловик</v>
          </cell>
          <cell r="BQ343" t="str">
            <v>Постоянный</v>
          </cell>
          <cell r="BR343">
            <v>24</v>
          </cell>
          <cell r="BS343">
            <v>0</v>
          </cell>
          <cell r="BT343">
            <v>55</v>
          </cell>
          <cell r="BU343">
            <v>60</v>
          </cell>
          <cell r="BV343">
            <v>22</v>
          </cell>
          <cell r="BW343">
            <v>43497</v>
          </cell>
          <cell r="BX343">
            <v>120</v>
          </cell>
          <cell r="BY343">
            <v>85</v>
          </cell>
          <cell r="BZ343">
            <v>6</v>
          </cell>
          <cell r="CC343">
            <v>56</v>
          </cell>
          <cell r="CD343">
            <v>10.809841152000001</v>
          </cell>
          <cell r="CE343">
            <v>13.38</v>
          </cell>
          <cell r="CF343">
            <v>3.36</v>
          </cell>
          <cell r="CG343">
            <v>327</v>
          </cell>
          <cell r="CH343">
            <v>13.47</v>
          </cell>
          <cell r="CI343">
            <v>319</v>
          </cell>
          <cell r="CJ343">
            <v>0</v>
          </cell>
          <cell r="CK343">
            <v>319</v>
          </cell>
          <cell r="CM343">
            <v>308.19015884800001</v>
          </cell>
          <cell r="CN343">
            <v>-13.38</v>
          </cell>
          <cell r="CO343">
            <v>315.64</v>
          </cell>
          <cell r="CP343">
            <v>-13.47</v>
          </cell>
          <cell r="CQ343">
            <v>10</v>
          </cell>
          <cell r="CR343">
            <v>3.4700000000000006</v>
          </cell>
          <cell r="CS343">
            <v>321.00379193435168</v>
          </cell>
          <cell r="CT343">
            <v>1246.0867658085638</v>
          </cell>
          <cell r="CU343">
            <v>0.27401395631067965</v>
          </cell>
          <cell r="CW343">
            <v>55</v>
          </cell>
        </row>
        <row r="344">
          <cell r="A344">
            <v>1383</v>
          </cell>
          <cell r="B344">
            <v>2</v>
          </cell>
          <cell r="C344" t="str">
            <v>К - 62</v>
          </cell>
          <cell r="D344">
            <v>42203</v>
          </cell>
          <cell r="E344" t="str">
            <v>Гор.</v>
          </cell>
          <cell r="F344" t="str">
            <v>P1ar_Block III</v>
          </cell>
          <cell r="G344" t="str">
            <v>Действующий</v>
          </cell>
          <cell r="H344">
            <v>-4</v>
          </cell>
          <cell r="L344">
            <v>205.9826750215</v>
          </cell>
          <cell r="M344">
            <v>213.8</v>
          </cell>
          <cell r="N344">
            <v>0.98</v>
          </cell>
          <cell r="O344">
            <v>1.66</v>
          </cell>
          <cell r="P344">
            <v>0.98008029573507216</v>
          </cell>
          <cell r="Q344">
            <v>1.4490000000000001</v>
          </cell>
          <cell r="R344">
            <v>0.83599999999999997</v>
          </cell>
          <cell r="S344">
            <v>0.72</v>
          </cell>
          <cell r="T344">
            <v>37</v>
          </cell>
          <cell r="U344">
            <v>1.17</v>
          </cell>
          <cell r="V344">
            <v>177.8</v>
          </cell>
          <cell r="W344">
            <v>9.19</v>
          </cell>
          <cell r="X344">
            <v>2145</v>
          </cell>
          <cell r="Y344">
            <v>2875</v>
          </cell>
          <cell r="Z344">
            <v>2872</v>
          </cell>
          <cell r="AC344" t="str">
            <v>откр ствол</v>
          </cell>
          <cell r="AD344" t="str">
            <v>2145-2876</v>
          </cell>
          <cell r="AF344">
            <v>2145</v>
          </cell>
          <cell r="AG344">
            <v>269.2</v>
          </cell>
          <cell r="AK344" t="str">
            <v>Газлифт</v>
          </cell>
          <cell r="AL344">
            <v>380</v>
          </cell>
          <cell r="AM344" t="str">
            <v>ГП</v>
          </cell>
          <cell r="AN344">
            <v>700</v>
          </cell>
          <cell r="AO344" t="str">
            <v>ГП</v>
          </cell>
          <cell r="AP344">
            <v>995</v>
          </cell>
          <cell r="AQ344" t="str">
            <v>ГП</v>
          </cell>
          <cell r="AR344">
            <v>1275</v>
          </cell>
          <cell r="AS344" t="str">
            <v>ГК81/3</v>
          </cell>
          <cell r="AT344">
            <v>1510</v>
          </cell>
          <cell r="AU344" t="str">
            <v>ГК82/3</v>
          </cell>
          <cell r="AV344">
            <v>0</v>
          </cell>
          <cell r="AW344">
            <v>0</v>
          </cell>
          <cell r="AX344">
            <v>1710</v>
          </cell>
          <cell r="BE344">
            <v>2150</v>
          </cell>
          <cell r="BF344" t="str">
            <v>Есть</v>
          </cell>
          <cell r="BH344">
            <v>75</v>
          </cell>
          <cell r="BI344">
            <v>69</v>
          </cell>
          <cell r="BJ344">
            <v>5</v>
          </cell>
          <cell r="BM344">
            <v>73</v>
          </cell>
          <cell r="BN344">
            <v>5.5</v>
          </cell>
          <cell r="BO344">
            <v>18</v>
          </cell>
          <cell r="BP344" t="str">
            <v>Угловик</v>
          </cell>
          <cell r="BQ344" t="str">
            <v>Постоянный</v>
          </cell>
          <cell r="BR344">
            <v>24</v>
          </cell>
          <cell r="BS344">
            <v>0</v>
          </cell>
          <cell r="BT344">
            <v>32</v>
          </cell>
          <cell r="BU344">
            <v>36</v>
          </cell>
          <cell r="BV344">
            <v>31</v>
          </cell>
          <cell r="BW344">
            <v>43497</v>
          </cell>
          <cell r="BX344">
            <v>129</v>
          </cell>
          <cell r="BY344">
            <v>88</v>
          </cell>
          <cell r="BZ344">
            <v>6</v>
          </cell>
          <cell r="CC344">
            <v>96</v>
          </cell>
          <cell r="CD344">
            <v>6.6866623999999995</v>
          </cell>
          <cell r="CE344">
            <v>8</v>
          </cell>
          <cell r="CF344">
            <v>0.02</v>
          </cell>
          <cell r="CG344">
            <v>328</v>
          </cell>
          <cell r="CH344">
            <v>16.5</v>
          </cell>
          <cell r="CI344">
            <v>320</v>
          </cell>
          <cell r="CJ344">
            <v>3</v>
          </cell>
          <cell r="CK344">
            <v>320</v>
          </cell>
          <cell r="CM344">
            <v>313.31333760000001</v>
          </cell>
          <cell r="CN344">
            <v>-5</v>
          </cell>
          <cell r="CO344">
            <v>319.98</v>
          </cell>
          <cell r="CP344">
            <v>-16.5</v>
          </cell>
          <cell r="CQ344">
            <v>5</v>
          </cell>
          <cell r="CR344">
            <v>11.5</v>
          </cell>
          <cell r="CS344">
            <v>1719.8415759706966</v>
          </cell>
          <cell r="CT344">
            <v>2467.5987829144779</v>
          </cell>
          <cell r="CU344">
            <v>0.27352239597137556</v>
          </cell>
          <cell r="CW344">
            <v>60</v>
          </cell>
        </row>
        <row r="345">
          <cell r="A345">
            <v>1385</v>
          </cell>
          <cell r="B345">
            <v>16</v>
          </cell>
          <cell r="C345" t="str">
            <v>К - 40</v>
          </cell>
          <cell r="D345">
            <v>42314</v>
          </cell>
          <cell r="E345" t="str">
            <v>Гор.</v>
          </cell>
          <cell r="F345" t="str">
            <v>P1ar_Block III</v>
          </cell>
          <cell r="G345" t="str">
            <v>Действующий</v>
          </cell>
          <cell r="H345">
            <v>-4</v>
          </cell>
          <cell r="L345">
            <v>205.9826750215</v>
          </cell>
          <cell r="M345">
            <v>213.8</v>
          </cell>
          <cell r="N345">
            <v>0.98</v>
          </cell>
          <cell r="O345">
            <v>1.66</v>
          </cell>
          <cell r="P345">
            <v>0.98160841861363191</v>
          </cell>
          <cell r="Q345">
            <v>1.4490000000000001</v>
          </cell>
          <cell r="R345">
            <v>0.83599999999999997</v>
          </cell>
          <cell r="S345">
            <v>0.72</v>
          </cell>
          <cell r="T345">
            <v>37</v>
          </cell>
          <cell r="U345">
            <v>1.17</v>
          </cell>
          <cell r="V345">
            <v>177.8</v>
          </cell>
          <cell r="W345">
            <v>9.19</v>
          </cell>
          <cell r="X345">
            <v>2558</v>
          </cell>
          <cell r="Y345">
            <v>3280</v>
          </cell>
          <cell r="Z345">
            <v>3280</v>
          </cell>
          <cell r="AC345" t="str">
            <v>откр ствол</v>
          </cell>
          <cell r="AD345" t="str">
            <v>2558 - 3280</v>
          </cell>
          <cell r="AF345">
            <v>2558</v>
          </cell>
          <cell r="AG345">
            <v>694</v>
          </cell>
          <cell r="AK345" t="str">
            <v>Газлифт</v>
          </cell>
          <cell r="AL345">
            <v>665</v>
          </cell>
          <cell r="AM345" t="str">
            <v>ГК84/3</v>
          </cell>
          <cell r="AN345">
            <v>1045</v>
          </cell>
          <cell r="AO345" t="str">
            <v>ГК85/3</v>
          </cell>
          <cell r="AP345">
            <v>1375</v>
          </cell>
          <cell r="AQ345" t="str">
            <v>ГК87/3</v>
          </cell>
          <cell r="AR345">
            <v>1660</v>
          </cell>
          <cell r="AS345" t="str">
            <v>ЦКсОК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1730</v>
          </cell>
          <cell r="BE345">
            <v>2570</v>
          </cell>
          <cell r="BF345" t="str">
            <v>Есть</v>
          </cell>
          <cell r="BH345">
            <v>86</v>
          </cell>
          <cell r="BI345">
            <v>74</v>
          </cell>
          <cell r="BJ345">
            <v>14.2</v>
          </cell>
          <cell r="BM345">
            <v>73</v>
          </cell>
          <cell r="BN345">
            <v>5.5</v>
          </cell>
          <cell r="BO345">
            <v>18</v>
          </cell>
          <cell r="BP345" t="str">
            <v>Угловик</v>
          </cell>
          <cell r="BQ345" t="str">
            <v>Постоянный</v>
          </cell>
          <cell r="BR345">
            <v>24</v>
          </cell>
          <cell r="BS345">
            <v>0</v>
          </cell>
          <cell r="BT345">
            <v>36</v>
          </cell>
          <cell r="BU345">
            <v>90</v>
          </cell>
          <cell r="BV345">
            <v>34</v>
          </cell>
          <cell r="BW345">
            <v>43497</v>
          </cell>
          <cell r="BX345">
            <v>143</v>
          </cell>
          <cell r="BY345">
            <v>92</v>
          </cell>
          <cell r="BZ345">
            <v>6</v>
          </cell>
          <cell r="CC345">
            <v>107</v>
          </cell>
          <cell r="CD345">
            <v>6.9943103999999998</v>
          </cell>
          <cell r="CE345">
            <v>8.4</v>
          </cell>
          <cell r="CF345">
            <v>0.4</v>
          </cell>
          <cell r="CG345">
            <v>329</v>
          </cell>
          <cell r="CH345">
            <v>30.8</v>
          </cell>
          <cell r="CI345">
            <v>321</v>
          </cell>
          <cell r="CJ345">
            <v>0</v>
          </cell>
          <cell r="CK345">
            <v>321</v>
          </cell>
          <cell r="CM345">
            <v>314.00568959999998</v>
          </cell>
          <cell r="CN345">
            <v>-8.4</v>
          </cell>
          <cell r="CO345">
            <v>320.60000000000002</v>
          </cell>
          <cell r="CP345">
            <v>-30.8</v>
          </cell>
          <cell r="CQ345">
            <v>14.2</v>
          </cell>
          <cell r="CR345">
            <v>16.600000000000001</v>
          </cell>
          <cell r="CS345">
            <v>2373.3576365155313</v>
          </cell>
          <cell r="CT345">
            <v>4403.5792291974922</v>
          </cell>
          <cell r="CU345">
            <v>0.26272965879265092</v>
          </cell>
          <cell r="CV345" t="str">
            <v>Довывод скважины на режим после ОПЗ</v>
          </cell>
          <cell r="CW345">
            <v>65</v>
          </cell>
        </row>
        <row r="346">
          <cell r="A346">
            <v>1388</v>
          </cell>
          <cell r="B346">
            <v>3</v>
          </cell>
          <cell r="C346" t="str">
            <v>К-130</v>
          </cell>
          <cell r="D346">
            <v>43418</v>
          </cell>
          <cell r="E346" t="str">
            <v>Гор.</v>
          </cell>
          <cell r="F346" t="str">
            <v>P1ar_Block I</v>
          </cell>
          <cell r="G346" t="str">
            <v>Действующий</v>
          </cell>
          <cell r="H346">
            <v>-4</v>
          </cell>
          <cell r="L346">
            <v>205.9826750215</v>
          </cell>
          <cell r="M346">
            <v>213.8</v>
          </cell>
          <cell r="N346">
            <v>0.98</v>
          </cell>
          <cell r="O346">
            <v>1.66</v>
          </cell>
          <cell r="P346">
            <v>0.98</v>
          </cell>
          <cell r="Q346">
            <v>1.4490000000000001</v>
          </cell>
          <cell r="R346">
            <v>0.83599999999999997</v>
          </cell>
          <cell r="S346">
            <v>0.72</v>
          </cell>
          <cell r="T346">
            <v>37</v>
          </cell>
          <cell r="U346">
            <v>1.17</v>
          </cell>
          <cell r="V346">
            <v>177.8</v>
          </cell>
          <cell r="Y346">
            <v>2471</v>
          </cell>
          <cell r="Z346">
            <v>2471</v>
          </cell>
          <cell r="AC346" t="str">
            <v>откр ствол</v>
          </cell>
          <cell r="AD346" t="str">
            <v>2288-2471</v>
          </cell>
          <cell r="AF346">
            <v>2288</v>
          </cell>
          <cell r="AG346">
            <v>385.02800000000002</v>
          </cell>
          <cell r="AK346" t="str">
            <v>Газлифт</v>
          </cell>
          <cell r="BE346">
            <v>2262</v>
          </cell>
          <cell r="BO346">
            <v>18</v>
          </cell>
          <cell r="BP346" t="str">
            <v>Угловик</v>
          </cell>
          <cell r="BQ346" t="str">
            <v>Постоянный</v>
          </cell>
          <cell r="BR346">
            <v>24</v>
          </cell>
          <cell r="BS346">
            <v>0</v>
          </cell>
          <cell r="BT346">
            <v>22</v>
          </cell>
          <cell r="BU346">
            <v>68</v>
          </cell>
          <cell r="BV346">
            <v>21</v>
          </cell>
          <cell r="BW346">
            <v>43497</v>
          </cell>
          <cell r="BX346">
            <v>206</v>
          </cell>
          <cell r="BY346">
            <v>86</v>
          </cell>
          <cell r="BZ346">
            <v>6</v>
          </cell>
          <cell r="CC346">
            <v>58</v>
          </cell>
          <cell r="CD346">
            <v>12.54</v>
          </cell>
          <cell r="CE346">
            <v>15</v>
          </cell>
          <cell r="CF346">
            <v>0</v>
          </cell>
          <cell r="CH346">
            <v>44</v>
          </cell>
          <cell r="CI346">
            <v>322</v>
          </cell>
          <cell r="CJ346">
            <v>0</v>
          </cell>
          <cell r="CK346">
            <v>322</v>
          </cell>
          <cell r="CN346">
            <v>-15</v>
          </cell>
          <cell r="CO346">
            <v>322</v>
          </cell>
          <cell r="CP346">
            <v>-44</v>
          </cell>
          <cell r="CQ346">
            <v>25</v>
          </cell>
          <cell r="CR346">
            <v>19</v>
          </cell>
          <cell r="CS346">
            <v>1515.1515151515152</v>
          </cell>
          <cell r="CT346">
            <v>3508.7719298245615</v>
          </cell>
          <cell r="CU346">
            <v>0.14888445550185617</v>
          </cell>
          <cell r="CW346">
            <v>55</v>
          </cell>
        </row>
        <row r="347">
          <cell r="A347">
            <v>1392</v>
          </cell>
          <cell r="B347">
            <v>7</v>
          </cell>
          <cell r="C347" t="str">
            <v>К-130</v>
          </cell>
          <cell r="D347">
            <v>43467</v>
          </cell>
          <cell r="E347" t="str">
            <v>Гор.</v>
          </cell>
          <cell r="F347" t="str">
            <v>P1ar_Block I</v>
          </cell>
          <cell r="G347" t="str">
            <v>Действующий</v>
          </cell>
          <cell r="H347">
            <v>-4</v>
          </cell>
          <cell r="L347">
            <v>205.9826750215</v>
          </cell>
          <cell r="M347">
            <v>213.8</v>
          </cell>
          <cell r="N347">
            <v>0.98</v>
          </cell>
          <cell r="O347">
            <v>1.66</v>
          </cell>
          <cell r="P347">
            <v>0.98</v>
          </cell>
          <cell r="Q347">
            <v>1.4490000000000001</v>
          </cell>
          <cell r="R347">
            <v>0.83599999999999997</v>
          </cell>
          <cell r="S347">
            <v>0.72</v>
          </cell>
          <cell r="T347">
            <v>37</v>
          </cell>
          <cell r="U347">
            <v>1.17</v>
          </cell>
          <cell r="V347">
            <v>177.8</v>
          </cell>
          <cell r="Y347">
            <v>2933</v>
          </cell>
          <cell r="Z347">
            <v>2933</v>
          </cell>
          <cell r="AC347" t="str">
            <v>откр ствол</v>
          </cell>
          <cell r="AD347" t="str">
            <v>2205-2933</v>
          </cell>
          <cell r="AF347">
            <v>2205</v>
          </cell>
          <cell r="AG347">
            <v>272.07653946227219</v>
          </cell>
          <cell r="AK347" t="str">
            <v>Газлифт</v>
          </cell>
          <cell r="BE347">
            <v>2220</v>
          </cell>
          <cell r="BO347">
            <v>18</v>
          </cell>
          <cell r="BP347" t="str">
            <v>Угловик</v>
          </cell>
          <cell r="BQ347" t="str">
            <v>Постоянный</v>
          </cell>
          <cell r="BR347">
            <v>24</v>
          </cell>
          <cell r="BS347">
            <v>0</v>
          </cell>
          <cell r="BT347">
            <v>23</v>
          </cell>
          <cell r="BU347">
            <v>66</v>
          </cell>
          <cell r="BV347">
            <v>22</v>
          </cell>
          <cell r="BW347">
            <v>43497</v>
          </cell>
          <cell r="BX347">
            <v>206</v>
          </cell>
          <cell r="BY347">
            <v>84</v>
          </cell>
          <cell r="BZ347">
            <v>6</v>
          </cell>
          <cell r="CC347">
            <v>79</v>
          </cell>
          <cell r="CD347">
            <v>29.010035999999999</v>
          </cell>
          <cell r="CE347">
            <v>34.701000000000001</v>
          </cell>
          <cell r="CF347">
            <v>0</v>
          </cell>
          <cell r="CH347">
            <v>38</v>
          </cell>
          <cell r="CI347">
            <v>323</v>
          </cell>
          <cell r="CJ347">
            <v>0</v>
          </cell>
          <cell r="CK347">
            <v>323</v>
          </cell>
          <cell r="CQ347">
            <v>23</v>
          </cell>
          <cell r="CR347">
            <v>15</v>
          </cell>
          <cell r="CS347">
            <v>517.06244004661005</v>
          </cell>
          <cell r="CT347">
            <v>1309.8915147847456</v>
          </cell>
          <cell r="CU347">
            <v>0.37633274291643026</v>
          </cell>
          <cell r="CW347">
            <v>60</v>
          </cell>
        </row>
        <row r="348">
          <cell r="A348">
            <v>1393</v>
          </cell>
          <cell r="B348">
            <v>2</v>
          </cell>
          <cell r="C348" t="str">
            <v>К-130</v>
          </cell>
          <cell r="D348">
            <v>43366</v>
          </cell>
          <cell r="E348" t="str">
            <v>Гор.</v>
          </cell>
          <cell r="F348" t="str">
            <v>P1ar_Block II</v>
          </cell>
          <cell r="G348" t="str">
            <v>Действующий</v>
          </cell>
          <cell r="H348">
            <v>-4</v>
          </cell>
          <cell r="L348">
            <v>205.9826750215</v>
          </cell>
          <cell r="M348">
            <v>213.8</v>
          </cell>
          <cell r="N348">
            <v>0.98</v>
          </cell>
          <cell r="O348">
            <v>1.66</v>
          </cell>
          <cell r="P348">
            <v>0.98</v>
          </cell>
          <cell r="Q348">
            <v>1.4490000000000001</v>
          </cell>
          <cell r="R348">
            <v>0.83599999999999997</v>
          </cell>
          <cell r="S348">
            <v>0.72</v>
          </cell>
          <cell r="T348">
            <v>37</v>
          </cell>
          <cell r="U348">
            <v>1.17</v>
          </cell>
          <cell r="V348">
            <v>177.8</v>
          </cell>
          <cell r="Y348">
            <v>2949</v>
          </cell>
          <cell r="Z348">
            <v>2949</v>
          </cell>
          <cell r="AC348" t="str">
            <v>откр ствол</v>
          </cell>
          <cell r="AD348" t="str">
            <v>2174-2949</v>
          </cell>
          <cell r="AF348">
            <v>2174</v>
          </cell>
          <cell r="AG348">
            <v>243.91629629629642</v>
          </cell>
          <cell r="AK348" t="str">
            <v>Газлифт</v>
          </cell>
          <cell r="AL348" t="e">
            <v>#N/A</v>
          </cell>
          <cell r="AM348" t="e">
            <v>#N/A</v>
          </cell>
          <cell r="AN348" t="e">
            <v>#N/A</v>
          </cell>
          <cell r="AO348" t="e">
            <v>#N/A</v>
          </cell>
          <cell r="AP348" t="e">
            <v>#N/A</v>
          </cell>
          <cell r="AQ348" t="e">
            <v>#N/A</v>
          </cell>
          <cell r="AR348" t="e">
            <v>#N/A</v>
          </cell>
          <cell r="AS348" t="e">
            <v>#N/A</v>
          </cell>
          <cell r="AT348" t="e">
            <v>#N/A</v>
          </cell>
          <cell r="AU348" t="e">
            <v>#N/A</v>
          </cell>
          <cell r="AV348" t="e">
            <v>#N/A</v>
          </cell>
          <cell r="AW348" t="e">
            <v>#N/A</v>
          </cell>
          <cell r="AX348" t="e">
            <v>#N/A</v>
          </cell>
          <cell r="BE348">
            <v>2220</v>
          </cell>
          <cell r="BO348">
            <v>18</v>
          </cell>
          <cell r="BP348" t="str">
            <v>Угловик</v>
          </cell>
          <cell r="BQ348" t="str">
            <v>Постоянный</v>
          </cell>
          <cell r="BR348">
            <v>24</v>
          </cell>
          <cell r="BS348">
            <v>0</v>
          </cell>
          <cell r="BT348">
            <v>19</v>
          </cell>
          <cell r="BU348">
            <v>68</v>
          </cell>
          <cell r="BV348">
            <v>18</v>
          </cell>
          <cell r="BW348">
            <v>43497</v>
          </cell>
          <cell r="BX348">
            <v>158</v>
          </cell>
          <cell r="BY348">
            <v>80</v>
          </cell>
          <cell r="BZ348">
            <v>6</v>
          </cell>
          <cell r="CC348">
            <v>65</v>
          </cell>
          <cell r="CD348">
            <v>13.961199999999998</v>
          </cell>
          <cell r="CE348">
            <v>16.7</v>
          </cell>
          <cell r="CF348">
            <v>0</v>
          </cell>
          <cell r="CG348">
            <v>22</v>
          </cell>
          <cell r="CH348">
            <v>20.3</v>
          </cell>
          <cell r="CI348">
            <v>324</v>
          </cell>
          <cell r="CJ348">
            <v>0</v>
          </cell>
          <cell r="CK348">
            <v>324</v>
          </cell>
          <cell r="CN348">
            <v>-16.7</v>
          </cell>
          <cell r="CO348">
            <v>324</v>
          </cell>
          <cell r="CP348">
            <v>-20.3</v>
          </cell>
          <cell r="CQ348">
            <v>13.2</v>
          </cell>
          <cell r="CR348">
            <v>7.1000000000000014</v>
          </cell>
          <cell r="CS348">
            <v>508.55227344354375</v>
          </cell>
          <cell r="CT348">
            <v>1454.0297395639345</v>
          </cell>
          <cell r="CU348">
            <v>0.24318894009216588</v>
          </cell>
          <cell r="CW348">
            <v>60</v>
          </cell>
        </row>
        <row r="349">
          <cell r="A349">
            <v>1394</v>
          </cell>
          <cell r="B349">
            <v>1</v>
          </cell>
          <cell r="C349" t="str">
            <v>Без куста</v>
          </cell>
          <cell r="D349">
            <v>43439</v>
          </cell>
          <cell r="E349" t="str">
            <v>Гор.</v>
          </cell>
          <cell r="F349" t="str">
            <v>P1ar_Block II</v>
          </cell>
          <cell r="G349" t="str">
            <v>Действующий</v>
          </cell>
          <cell r="H349">
            <v>-4</v>
          </cell>
          <cell r="L349">
            <v>205.9826750215</v>
          </cell>
          <cell r="M349">
            <v>213.8</v>
          </cell>
          <cell r="N349">
            <v>0.98</v>
          </cell>
          <cell r="O349">
            <v>1.66</v>
          </cell>
          <cell r="P349">
            <v>0.98</v>
          </cell>
          <cell r="Q349">
            <v>1.4490000000000001</v>
          </cell>
          <cell r="R349">
            <v>0.83599999999999997</v>
          </cell>
          <cell r="S349">
            <v>0.72</v>
          </cell>
          <cell r="T349">
            <v>37</v>
          </cell>
          <cell r="U349">
            <v>1.17</v>
          </cell>
          <cell r="V349">
            <v>177.8</v>
          </cell>
          <cell r="W349">
            <v>9.19</v>
          </cell>
          <cell r="X349">
            <v>2292</v>
          </cell>
          <cell r="Y349">
            <v>2929</v>
          </cell>
          <cell r="Z349">
            <v>2929</v>
          </cell>
          <cell r="AC349" t="str">
            <v>откр ствол</v>
          </cell>
          <cell r="AD349" t="str">
            <v>2292-2929</v>
          </cell>
          <cell r="AF349">
            <v>2292</v>
          </cell>
          <cell r="AG349">
            <v>411.29544276457864</v>
          </cell>
          <cell r="AK349" t="str">
            <v>Газлифт</v>
          </cell>
          <cell r="BE349">
            <v>2300</v>
          </cell>
          <cell r="BM349">
            <v>73</v>
          </cell>
          <cell r="BN349">
            <v>5.5</v>
          </cell>
          <cell r="BO349">
            <v>18</v>
          </cell>
          <cell r="BP349" t="str">
            <v>Угловик</v>
          </cell>
          <cell r="BQ349" t="str">
            <v>Постоянный</v>
          </cell>
          <cell r="BR349">
            <v>24</v>
          </cell>
          <cell r="BS349">
            <v>0</v>
          </cell>
          <cell r="BT349">
            <v>33</v>
          </cell>
          <cell r="BU349">
            <v>64</v>
          </cell>
          <cell r="BV349">
            <v>32</v>
          </cell>
          <cell r="BW349">
            <v>43497</v>
          </cell>
          <cell r="BX349">
            <v>156</v>
          </cell>
          <cell r="BY349">
            <v>85</v>
          </cell>
          <cell r="BZ349">
            <v>6</v>
          </cell>
          <cell r="CC349">
            <v>61</v>
          </cell>
          <cell r="CD349">
            <v>17.556000000000001</v>
          </cell>
          <cell r="CE349">
            <v>21</v>
          </cell>
          <cell r="CF349">
            <v>0</v>
          </cell>
          <cell r="CG349">
            <v>22</v>
          </cell>
          <cell r="CH349">
            <v>23</v>
          </cell>
          <cell r="CI349">
            <v>325</v>
          </cell>
          <cell r="CJ349">
            <v>0</v>
          </cell>
          <cell r="CK349">
            <v>325</v>
          </cell>
          <cell r="CM349" t="str">
            <v>-</v>
          </cell>
          <cell r="CN349" t="str">
            <v>-</v>
          </cell>
          <cell r="CO349" t="str">
            <v>-</v>
          </cell>
          <cell r="CP349" t="str">
            <v>-</v>
          </cell>
          <cell r="CQ349">
            <v>15</v>
          </cell>
          <cell r="CR349">
            <v>8</v>
          </cell>
          <cell r="CS349">
            <v>455.68466621098196</v>
          </cell>
          <cell r="CT349">
            <v>1310.0934153565731</v>
          </cell>
          <cell r="CU349">
            <v>0.30308388157894739</v>
          </cell>
          <cell r="CW349">
            <v>60</v>
          </cell>
        </row>
        <row r="350">
          <cell r="A350">
            <v>1397</v>
          </cell>
          <cell r="B350">
            <v>3</v>
          </cell>
          <cell r="C350" t="str">
            <v>К-130</v>
          </cell>
          <cell r="D350">
            <v>43373</v>
          </cell>
          <cell r="E350" t="str">
            <v>Гор.</v>
          </cell>
          <cell r="F350" t="str">
            <v>P1ar_Block I</v>
          </cell>
          <cell r="G350" t="str">
            <v>Действующий</v>
          </cell>
          <cell r="H350">
            <v>-4</v>
          </cell>
          <cell r="L350">
            <v>205.9826750215</v>
          </cell>
          <cell r="M350">
            <v>213.8</v>
          </cell>
          <cell r="N350">
            <v>0.98</v>
          </cell>
          <cell r="O350">
            <v>1.66</v>
          </cell>
          <cell r="P350">
            <v>0.98</v>
          </cell>
          <cell r="Q350">
            <v>1.4490000000000001</v>
          </cell>
          <cell r="R350">
            <v>0.83599999999999997</v>
          </cell>
          <cell r="S350">
            <v>0.72</v>
          </cell>
          <cell r="T350">
            <v>37</v>
          </cell>
          <cell r="U350">
            <v>1.17</v>
          </cell>
          <cell r="V350">
            <v>177.8</v>
          </cell>
          <cell r="W350">
            <v>9.19</v>
          </cell>
          <cell r="X350">
            <v>2405.64</v>
          </cell>
          <cell r="Y350">
            <v>3007</v>
          </cell>
          <cell r="Z350">
            <v>3007</v>
          </cell>
          <cell r="AA350">
            <v>43258</v>
          </cell>
          <cell r="AB350" t="str">
            <v>По спущенной компановке</v>
          </cell>
          <cell r="AC350" t="str">
            <v>откр ствол</v>
          </cell>
          <cell r="AD350" t="str">
            <v>2405,64-3007</v>
          </cell>
          <cell r="AF350">
            <v>2405.64</v>
          </cell>
          <cell r="AG350">
            <v>460</v>
          </cell>
          <cell r="AK350" t="str">
            <v>Газлифт</v>
          </cell>
          <cell r="AL350">
            <v>540</v>
          </cell>
          <cell r="AM350" t="str">
            <v>ГП</v>
          </cell>
          <cell r="AN350">
            <v>1005</v>
          </cell>
          <cell r="AO350" t="str">
            <v>ГП</v>
          </cell>
          <cell r="AP350">
            <v>1400</v>
          </cell>
          <cell r="AQ350" t="str">
            <v>ГП</v>
          </cell>
          <cell r="AR350">
            <v>1700</v>
          </cell>
          <cell r="AS350" t="str">
            <v>ГП</v>
          </cell>
          <cell r="AT350">
            <v>2000</v>
          </cell>
          <cell r="AU350" t="str">
            <v>ГП</v>
          </cell>
          <cell r="AV350">
            <v>0</v>
          </cell>
          <cell r="AW350">
            <v>0</v>
          </cell>
          <cell r="AX350">
            <v>2040</v>
          </cell>
          <cell r="BE350">
            <v>2070</v>
          </cell>
          <cell r="BO350">
            <v>18</v>
          </cell>
          <cell r="BP350" t="str">
            <v>Угловик</v>
          </cell>
          <cell r="BQ350" t="str">
            <v>Постоянный</v>
          </cell>
          <cell r="BR350">
            <v>24</v>
          </cell>
          <cell r="BS350">
            <v>0</v>
          </cell>
          <cell r="BT350">
            <v>21</v>
          </cell>
          <cell r="BU350">
            <v>66</v>
          </cell>
          <cell r="BV350">
            <v>20</v>
          </cell>
          <cell r="BW350">
            <v>43497</v>
          </cell>
          <cell r="BX350">
            <v>198</v>
          </cell>
          <cell r="BY350">
            <v>82</v>
          </cell>
          <cell r="BZ350">
            <v>6</v>
          </cell>
          <cell r="CC350">
            <v>77</v>
          </cell>
          <cell r="CD350">
            <v>20.757879999999997</v>
          </cell>
          <cell r="CE350">
            <v>24.83</v>
          </cell>
          <cell r="CF350">
            <v>0</v>
          </cell>
          <cell r="CH350">
            <v>35</v>
          </cell>
          <cell r="CI350">
            <v>326</v>
          </cell>
          <cell r="CJ350">
            <v>0</v>
          </cell>
          <cell r="CK350">
            <v>326</v>
          </cell>
          <cell r="CM350">
            <v>305.24212</v>
          </cell>
          <cell r="CN350">
            <v>-24.83</v>
          </cell>
          <cell r="CO350">
            <v>326</v>
          </cell>
          <cell r="CP350">
            <v>-35</v>
          </cell>
          <cell r="CQ350">
            <v>13</v>
          </cell>
          <cell r="CR350">
            <v>22</v>
          </cell>
          <cell r="CS350">
            <v>1059.8384806155543</v>
          </cell>
          <cell r="CT350">
            <v>1686.1066737065637</v>
          </cell>
          <cell r="CU350">
            <v>0.28172433113881495</v>
          </cell>
          <cell r="CW350">
            <v>60</v>
          </cell>
        </row>
        <row r="351">
          <cell r="A351">
            <v>1404</v>
          </cell>
          <cell r="B351">
            <v>0</v>
          </cell>
          <cell r="C351" t="str">
            <v>К - 103</v>
          </cell>
          <cell r="D351">
            <v>42927</v>
          </cell>
          <cell r="E351" t="str">
            <v>Гор.</v>
          </cell>
          <cell r="F351" t="str">
            <v>P1ar_Block III</v>
          </cell>
          <cell r="G351" t="str">
            <v>Действующий</v>
          </cell>
          <cell r="H351">
            <v>-4</v>
          </cell>
          <cell r="L351">
            <v>205.9826750215</v>
          </cell>
          <cell r="M351">
            <v>213.8</v>
          </cell>
          <cell r="N351">
            <v>0.98</v>
          </cell>
          <cell r="O351">
            <v>1.66</v>
          </cell>
          <cell r="P351">
            <v>0.98</v>
          </cell>
          <cell r="Q351">
            <v>1.4490000000000001</v>
          </cell>
          <cell r="R351">
            <v>0.83599999999999997</v>
          </cell>
          <cell r="S351">
            <v>0.72</v>
          </cell>
          <cell r="T351">
            <v>37</v>
          </cell>
          <cell r="U351">
            <v>1.17</v>
          </cell>
          <cell r="V351">
            <v>177.8</v>
          </cell>
          <cell r="W351">
            <v>9.19</v>
          </cell>
          <cell r="X351">
            <v>2155</v>
          </cell>
          <cell r="Y351">
            <v>2760</v>
          </cell>
          <cell r="Z351">
            <v>2760</v>
          </cell>
          <cell r="AC351" t="str">
            <v>откр ствол</v>
          </cell>
          <cell r="AD351" t="str">
            <v>2015-2760</v>
          </cell>
          <cell r="AF351">
            <v>2015</v>
          </cell>
          <cell r="AG351">
            <v>171.31500000000005</v>
          </cell>
          <cell r="AK351" t="str">
            <v>Газлифт</v>
          </cell>
          <cell r="AL351">
            <v>480</v>
          </cell>
          <cell r="AM351" t="str">
            <v>ГК85/1</v>
          </cell>
          <cell r="AN351">
            <v>1000</v>
          </cell>
          <cell r="AO351" t="str">
            <v>ГК83/2</v>
          </cell>
          <cell r="AP351">
            <v>1350</v>
          </cell>
          <cell r="AQ351" t="str">
            <v>ГК80/3</v>
          </cell>
          <cell r="AR351">
            <v>1590</v>
          </cell>
          <cell r="AS351" t="str">
            <v>ГК75</v>
          </cell>
          <cell r="AT351">
            <v>1830</v>
          </cell>
          <cell r="AU351" t="str">
            <v>ЦКсОК</v>
          </cell>
          <cell r="AV351">
            <v>0</v>
          </cell>
          <cell r="AW351">
            <v>0</v>
          </cell>
          <cell r="AX351">
            <v>1840</v>
          </cell>
          <cell r="BE351">
            <v>2175</v>
          </cell>
          <cell r="BO351">
            <v>18</v>
          </cell>
          <cell r="BP351" t="str">
            <v>Угловик</v>
          </cell>
          <cell r="BQ351" t="str">
            <v>Постоянный</v>
          </cell>
          <cell r="BR351">
            <v>24</v>
          </cell>
          <cell r="BS351">
            <v>0</v>
          </cell>
          <cell r="BT351">
            <v>34</v>
          </cell>
          <cell r="BU351">
            <v>56</v>
          </cell>
          <cell r="BV351">
            <v>33</v>
          </cell>
          <cell r="BW351">
            <v>43497</v>
          </cell>
          <cell r="BX351">
            <v>168</v>
          </cell>
          <cell r="BY351">
            <v>75</v>
          </cell>
          <cell r="BZ351">
            <v>6</v>
          </cell>
          <cell r="CC351">
            <v>70</v>
          </cell>
          <cell r="CD351">
            <v>9.7811999999999983</v>
          </cell>
          <cell r="CE351">
            <v>11.7</v>
          </cell>
          <cell r="CF351">
            <v>0</v>
          </cell>
          <cell r="CG351">
            <v>332</v>
          </cell>
          <cell r="CH351">
            <v>26</v>
          </cell>
          <cell r="CI351">
            <v>327</v>
          </cell>
          <cell r="CJ351">
            <v>0</v>
          </cell>
          <cell r="CK351">
            <v>327</v>
          </cell>
          <cell r="CM351">
            <v>317.21879999999999</v>
          </cell>
          <cell r="CN351">
            <v>-11.7</v>
          </cell>
          <cell r="CO351">
            <v>327</v>
          </cell>
          <cell r="CP351">
            <v>-26</v>
          </cell>
          <cell r="CQ351">
            <v>10.8</v>
          </cell>
          <cell r="CR351">
            <v>15.2</v>
          </cell>
          <cell r="CS351">
            <v>1554.0015540015543</v>
          </cell>
          <cell r="CT351">
            <v>2658.1605528973955</v>
          </cell>
          <cell r="CU351">
            <v>0.16117346938775512</v>
          </cell>
          <cell r="CW351">
            <v>60</v>
          </cell>
        </row>
        <row r="352">
          <cell r="A352">
            <v>1405</v>
          </cell>
          <cell r="B352">
            <v>6</v>
          </cell>
          <cell r="C352" t="str">
            <v>Без куста</v>
          </cell>
          <cell r="D352">
            <v>42475</v>
          </cell>
          <cell r="E352" t="str">
            <v>Гор.</v>
          </cell>
          <cell r="F352" t="str">
            <v>P1ar_Block II</v>
          </cell>
          <cell r="G352" t="str">
            <v>Действующий</v>
          </cell>
          <cell r="H352">
            <v>-4</v>
          </cell>
          <cell r="I352" t="str">
            <v xml:space="preserve"> </v>
          </cell>
          <cell r="J352" t="str">
            <v xml:space="preserve"> </v>
          </cell>
          <cell r="L352">
            <v>205.9826750215</v>
          </cell>
          <cell r="M352">
            <v>213.8</v>
          </cell>
          <cell r="N352">
            <v>0.98</v>
          </cell>
          <cell r="O352">
            <v>1.66</v>
          </cell>
          <cell r="P352">
            <v>0.98</v>
          </cell>
          <cell r="Q352">
            <v>1.4490000000000001</v>
          </cell>
          <cell r="R352">
            <v>0.83599999999999997</v>
          </cell>
          <cell r="S352">
            <v>0.72</v>
          </cell>
          <cell r="T352">
            <v>37</v>
          </cell>
          <cell r="U352">
            <v>1.17</v>
          </cell>
          <cell r="V352">
            <v>177.8</v>
          </cell>
          <cell r="W352">
            <v>9.19</v>
          </cell>
          <cell r="X352">
            <v>1978</v>
          </cell>
          <cell r="Y352">
            <v>2770</v>
          </cell>
          <cell r="Z352">
            <v>2770</v>
          </cell>
          <cell r="AC352" t="str">
            <v>откр ствол</v>
          </cell>
          <cell r="AD352" t="str">
            <v>2302-2770</v>
          </cell>
          <cell r="AE352">
            <v>20</v>
          </cell>
          <cell r="AF352">
            <v>1978</v>
          </cell>
          <cell r="AG352">
            <v>120.71</v>
          </cell>
          <cell r="AK352" t="str">
            <v>Газлифт</v>
          </cell>
          <cell r="AL352">
            <v>650</v>
          </cell>
          <cell r="AM352" t="str">
            <v>ГП</v>
          </cell>
          <cell r="AN352">
            <v>1150</v>
          </cell>
          <cell r="AO352" t="str">
            <v>ГП</v>
          </cell>
          <cell r="AP352">
            <v>1550</v>
          </cell>
          <cell r="AQ352" t="str">
            <v>ГК88/1,5</v>
          </cell>
          <cell r="AR352">
            <v>1840</v>
          </cell>
          <cell r="AS352" t="str">
            <v>ЦКсОК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1850</v>
          </cell>
          <cell r="BE352">
            <v>2310</v>
          </cell>
          <cell r="BM352">
            <v>73</v>
          </cell>
          <cell r="BN352">
            <v>5.5</v>
          </cell>
          <cell r="BO352">
            <v>18</v>
          </cell>
          <cell r="BP352" t="str">
            <v>Угловик</v>
          </cell>
          <cell r="BQ352" t="str">
            <v>Постоянный</v>
          </cell>
          <cell r="BR352">
            <v>24</v>
          </cell>
          <cell r="BS352">
            <v>0</v>
          </cell>
          <cell r="BT352">
            <v>20</v>
          </cell>
          <cell r="BU352">
            <v>52</v>
          </cell>
          <cell r="BV352">
            <v>19</v>
          </cell>
          <cell r="BW352">
            <v>43497</v>
          </cell>
          <cell r="BX352">
            <v>128</v>
          </cell>
          <cell r="BY352">
            <v>86</v>
          </cell>
          <cell r="BZ352">
            <v>6</v>
          </cell>
          <cell r="CC352">
            <v>51</v>
          </cell>
          <cell r="CD352">
            <v>8.36</v>
          </cell>
          <cell r="CE352">
            <v>10</v>
          </cell>
          <cell r="CF352">
            <v>0</v>
          </cell>
          <cell r="CG352">
            <v>22</v>
          </cell>
          <cell r="CH352">
            <v>12</v>
          </cell>
          <cell r="CI352">
            <v>328</v>
          </cell>
          <cell r="CJ352">
            <v>0</v>
          </cell>
          <cell r="CK352">
            <v>328</v>
          </cell>
          <cell r="CM352">
            <v>319.64</v>
          </cell>
          <cell r="CN352">
            <v>-10</v>
          </cell>
          <cell r="CO352">
            <v>328</v>
          </cell>
          <cell r="CP352">
            <v>-12</v>
          </cell>
          <cell r="CQ352">
            <v>8</v>
          </cell>
          <cell r="CR352">
            <v>3</v>
          </cell>
          <cell r="CS352">
            <v>478.46889952153111</v>
          </cell>
          <cell r="CT352">
            <v>1435.4066985645934</v>
          </cell>
          <cell r="CU352">
            <v>0.17726349479903986</v>
          </cell>
          <cell r="CW352">
            <v>50</v>
          </cell>
        </row>
        <row r="353">
          <cell r="A353">
            <v>1407</v>
          </cell>
          <cell r="B353">
            <v>7</v>
          </cell>
          <cell r="C353" t="str">
            <v>К - 61</v>
          </cell>
          <cell r="D353">
            <v>42405</v>
          </cell>
          <cell r="E353" t="str">
            <v>Гор.</v>
          </cell>
          <cell r="F353" t="str">
            <v>P1ar_Block III</v>
          </cell>
          <cell r="G353" t="str">
            <v>Действующий</v>
          </cell>
          <cell r="H353">
            <v>-4</v>
          </cell>
          <cell r="I353" t="str">
            <v xml:space="preserve"> </v>
          </cell>
          <cell r="J353" t="str">
            <v xml:space="preserve"> </v>
          </cell>
          <cell r="L353">
            <v>205.9826750215</v>
          </cell>
          <cell r="M353">
            <v>213.8</v>
          </cell>
          <cell r="N353">
            <v>0.98</v>
          </cell>
          <cell r="O353">
            <v>1.66</v>
          </cell>
          <cell r="P353">
            <v>0.98350506987553221</v>
          </cell>
          <cell r="Q353">
            <v>1.4490000000000001</v>
          </cell>
          <cell r="R353">
            <v>0.83599999999999997</v>
          </cell>
          <cell r="S353">
            <v>0.72</v>
          </cell>
          <cell r="T353">
            <v>37</v>
          </cell>
          <cell r="U353">
            <v>1.17</v>
          </cell>
          <cell r="V353">
            <v>139.69999999999999</v>
          </cell>
          <cell r="W353">
            <v>7.72</v>
          </cell>
          <cell r="X353">
            <v>2393</v>
          </cell>
          <cell r="Y353">
            <v>3002</v>
          </cell>
          <cell r="Z353">
            <v>3002</v>
          </cell>
          <cell r="AC353" t="str">
            <v>откр ствол</v>
          </cell>
          <cell r="AD353" t="str">
            <v>2393-3002</v>
          </cell>
          <cell r="AE353">
            <v>25</v>
          </cell>
          <cell r="AF353">
            <v>1838</v>
          </cell>
          <cell r="AG353">
            <v>1.4</v>
          </cell>
          <cell r="AK353" t="str">
            <v>Газлифт</v>
          </cell>
          <cell r="AL353">
            <v>510</v>
          </cell>
          <cell r="AM353" t="str">
            <v>ГП</v>
          </cell>
          <cell r="AN353">
            <v>910</v>
          </cell>
          <cell r="AO353" t="str">
            <v>ГП</v>
          </cell>
          <cell r="AP353">
            <v>1230</v>
          </cell>
          <cell r="AQ353" t="str">
            <v>ГК100(2)</v>
          </cell>
          <cell r="AR353">
            <v>1500</v>
          </cell>
          <cell r="AS353" t="str">
            <v>ИЗВЛЕЧ</v>
          </cell>
          <cell r="AT353">
            <v>1750</v>
          </cell>
          <cell r="AU353" t="str">
            <v>ГП</v>
          </cell>
          <cell r="AV353">
            <v>0</v>
          </cell>
          <cell r="AW353">
            <v>0</v>
          </cell>
          <cell r="AX353">
            <v>1840</v>
          </cell>
          <cell r="BE353">
            <v>2420</v>
          </cell>
          <cell r="BF353" t="str">
            <v>Есть</v>
          </cell>
          <cell r="BH353">
            <v>85</v>
          </cell>
          <cell r="BI353">
            <v>70</v>
          </cell>
          <cell r="BJ353">
            <v>8.5</v>
          </cell>
          <cell r="BM353">
            <v>73</v>
          </cell>
          <cell r="BN353">
            <v>5.5</v>
          </cell>
          <cell r="BO353">
            <v>18</v>
          </cell>
          <cell r="BP353" t="str">
            <v>Угловик</v>
          </cell>
          <cell r="BQ353" t="str">
            <v>Постоянный</v>
          </cell>
          <cell r="BR353">
            <v>24</v>
          </cell>
          <cell r="BS353">
            <v>0</v>
          </cell>
          <cell r="BT353">
            <v>33</v>
          </cell>
          <cell r="BU353">
            <v>45</v>
          </cell>
          <cell r="BV353">
            <v>32</v>
          </cell>
          <cell r="BW353">
            <v>43497</v>
          </cell>
          <cell r="BX353">
            <v>100.4</v>
          </cell>
          <cell r="BY353">
            <v>84</v>
          </cell>
          <cell r="BZ353">
            <v>6</v>
          </cell>
          <cell r="CC353">
            <v>59</v>
          </cell>
          <cell r="CD353">
            <v>5.8010875999999998</v>
          </cell>
          <cell r="CE353">
            <v>7</v>
          </cell>
          <cell r="CF353">
            <v>0.87</v>
          </cell>
          <cell r="CG353">
            <v>334</v>
          </cell>
          <cell r="CH353">
            <v>36</v>
          </cell>
          <cell r="CI353">
            <v>329</v>
          </cell>
          <cell r="CJ353">
            <v>0</v>
          </cell>
          <cell r="CK353">
            <v>329</v>
          </cell>
          <cell r="CM353">
            <v>323.19891239999998</v>
          </cell>
          <cell r="CN353">
            <v>-7</v>
          </cell>
          <cell r="CO353">
            <v>328.13</v>
          </cell>
          <cell r="CP353">
            <v>-36</v>
          </cell>
          <cell r="CQ353">
            <v>8.5</v>
          </cell>
          <cell r="CR353">
            <v>27.5</v>
          </cell>
          <cell r="CS353">
            <v>4740.4903866647355</v>
          </cell>
          <cell r="CT353">
            <v>6205.7328698156534</v>
          </cell>
          <cell r="CU353">
            <v>0.2070225050076587</v>
          </cell>
          <cell r="CW353">
            <v>55</v>
          </cell>
        </row>
        <row r="354">
          <cell r="A354">
            <v>1415</v>
          </cell>
          <cell r="B354">
            <v>30</v>
          </cell>
          <cell r="C354" t="str">
            <v>К - 53</v>
          </cell>
          <cell r="D354">
            <v>42260</v>
          </cell>
          <cell r="E354" t="str">
            <v>БС</v>
          </cell>
          <cell r="F354" t="str">
            <v>P1ar_Block III</v>
          </cell>
          <cell r="G354" t="str">
            <v>Действующий</v>
          </cell>
          <cell r="H354">
            <v>-4</v>
          </cell>
          <cell r="L354">
            <v>205.9826750215</v>
          </cell>
          <cell r="M354">
            <v>213.8</v>
          </cell>
          <cell r="N354">
            <v>0.98</v>
          </cell>
          <cell r="O354">
            <v>1.66</v>
          </cell>
          <cell r="P354">
            <v>0.98</v>
          </cell>
          <cell r="Q354">
            <v>1.4490000000000001</v>
          </cell>
          <cell r="R354">
            <v>0.83599999999999997</v>
          </cell>
          <cell r="S354">
            <v>0.72</v>
          </cell>
          <cell r="T354">
            <v>37</v>
          </cell>
          <cell r="U354">
            <v>1.17</v>
          </cell>
          <cell r="V354">
            <v>177.8</v>
          </cell>
          <cell r="W354">
            <v>9.19</v>
          </cell>
          <cell r="X354">
            <v>2239</v>
          </cell>
          <cell r="Y354">
            <v>2785</v>
          </cell>
          <cell r="Z354">
            <v>2785</v>
          </cell>
          <cell r="AA354">
            <v>43058</v>
          </cell>
          <cell r="AB354" t="str">
            <v>По спущенной компановке</v>
          </cell>
          <cell r="AC354" t="str">
            <v>откр ствол</v>
          </cell>
          <cell r="AD354" t="str">
            <v>2094,23-2785</v>
          </cell>
          <cell r="AF354">
            <v>2094.23</v>
          </cell>
          <cell r="AG354">
            <v>192.23</v>
          </cell>
          <cell r="AH354" t="str">
            <v>1787,61-2094,23</v>
          </cell>
          <cell r="AI354">
            <v>114</v>
          </cell>
          <cell r="AJ354">
            <v>7.37</v>
          </cell>
          <cell r="AK354" t="str">
            <v>Фонтан</v>
          </cell>
          <cell r="AL354">
            <v>560</v>
          </cell>
          <cell r="AM354" t="str">
            <v>ГП</v>
          </cell>
          <cell r="AN354">
            <v>1020</v>
          </cell>
          <cell r="AO354" t="str">
            <v>ГК87/3</v>
          </cell>
          <cell r="AP354">
            <v>1390</v>
          </cell>
          <cell r="AQ354" t="str">
            <v>ГК70/3</v>
          </cell>
          <cell r="AR354">
            <v>1700</v>
          </cell>
          <cell r="AS354" t="str">
            <v>извлечен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1760</v>
          </cell>
          <cell r="BE354">
            <v>1790</v>
          </cell>
          <cell r="BK354">
            <v>1666.07</v>
          </cell>
          <cell r="BL354">
            <v>123.93</v>
          </cell>
          <cell r="BM354">
            <v>73</v>
          </cell>
          <cell r="BN354">
            <v>5.5</v>
          </cell>
          <cell r="BO354">
            <v>18</v>
          </cell>
          <cell r="BP354" t="str">
            <v>Угловик</v>
          </cell>
          <cell r="BQ354" t="str">
            <v>Постоянный</v>
          </cell>
          <cell r="BR354">
            <v>24</v>
          </cell>
          <cell r="BS354">
            <v>0</v>
          </cell>
          <cell r="BT354">
            <v>21</v>
          </cell>
          <cell r="BU354">
            <v>72</v>
          </cell>
          <cell r="BV354">
            <v>20</v>
          </cell>
          <cell r="BW354">
            <v>43497</v>
          </cell>
          <cell r="BX354">
            <v>166</v>
          </cell>
          <cell r="CC354">
            <v>48</v>
          </cell>
          <cell r="CD354">
            <v>20.064</v>
          </cell>
          <cell r="CE354">
            <v>24</v>
          </cell>
          <cell r="CF354">
            <v>0</v>
          </cell>
          <cell r="CG354">
            <v>335</v>
          </cell>
          <cell r="CH354">
            <v>99</v>
          </cell>
          <cell r="CI354">
            <v>330</v>
          </cell>
          <cell r="CJ354">
            <v>0</v>
          </cell>
          <cell r="CK354">
            <v>330</v>
          </cell>
          <cell r="CM354">
            <v>309.93599999999998</v>
          </cell>
          <cell r="CN354">
            <v>-24</v>
          </cell>
          <cell r="CO354">
            <v>330</v>
          </cell>
          <cell r="CP354">
            <v>-99</v>
          </cell>
          <cell r="CR354">
            <v>99</v>
          </cell>
          <cell r="CS354">
            <v>4934.2105263157891</v>
          </cell>
          <cell r="CT354">
            <v>4934.2105263157891</v>
          </cell>
          <cell r="CU354">
            <v>0.29732329430495202</v>
          </cell>
          <cell r="CW354">
            <v>48</v>
          </cell>
        </row>
        <row r="355">
          <cell r="A355">
            <v>1416</v>
          </cell>
          <cell r="B355">
            <v>8</v>
          </cell>
          <cell r="C355" t="str">
            <v>К-1599</v>
          </cell>
          <cell r="D355">
            <v>43496</v>
          </cell>
          <cell r="E355" t="str">
            <v>Гор.</v>
          </cell>
          <cell r="F355" t="str">
            <v>P1ar_Block III</v>
          </cell>
          <cell r="G355" t="str">
            <v>Действующий</v>
          </cell>
          <cell r="H355">
            <v>-4</v>
          </cell>
          <cell r="L355">
            <v>205.9826750215</v>
          </cell>
          <cell r="M355">
            <v>213.8</v>
          </cell>
          <cell r="N355">
            <v>0.98</v>
          </cell>
          <cell r="O355">
            <v>1.66</v>
          </cell>
          <cell r="P355">
            <v>1.0163028267562273</v>
          </cell>
          <cell r="Q355">
            <v>1.4490000000000001</v>
          </cell>
          <cell r="R355">
            <v>0.83599999999999997</v>
          </cell>
          <cell r="S355">
            <v>0.72</v>
          </cell>
          <cell r="T355">
            <v>37</v>
          </cell>
          <cell r="U355">
            <v>1.17</v>
          </cell>
          <cell r="V355">
            <v>177.8</v>
          </cell>
          <cell r="W355">
            <v>9.19</v>
          </cell>
          <cell r="X355">
            <v>2209.34</v>
          </cell>
          <cell r="Y355">
            <v>2951</v>
          </cell>
          <cell r="Z355">
            <v>2951</v>
          </cell>
          <cell r="AC355" t="str">
            <v>откр ствол</v>
          </cell>
          <cell r="AD355" t="str">
            <v>2209-2951</v>
          </cell>
          <cell r="AF355">
            <v>2209</v>
          </cell>
          <cell r="AG355">
            <v>331.51707774798933</v>
          </cell>
          <cell r="AK355" t="str">
            <v>Газлифт</v>
          </cell>
          <cell r="BE355">
            <v>2260</v>
          </cell>
          <cell r="BO355">
            <v>18</v>
          </cell>
          <cell r="BP355" t="str">
            <v>Угловик</v>
          </cell>
          <cell r="BQ355" t="str">
            <v>Постоянный</v>
          </cell>
          <cell r="BR355">
            <v>24</v>
          </cell>
          <cell r="BS355">
            <v>0</v>
          </cell>
          <cell r="BT355">
            <v>35</v>
          </cell>
          <cell r="BU355">
            <v>78</v>
          </cell>
          <cell r="BV355">
            <v>34</v>
          </cell>
          <cell r="BW355">
            <v>43497</v>
          </cell>
          <cell r="BX355">
            <v>149.80000000000001</v>
          </cell>
          <cell r="BY355">
            <v>84</v>
          </cell>
          <cell r="BZ355">
            <v>6</v>
          </cell>
          <cell r="CC355">
            <v>69</v>
          </cell>
          <cell r="CD355">
            <v>8.1270235199999998</v>
          </cell>
          <cell r="CE355">
            <v>10.65</v>
          </cell>
          <cell r="CF355">
            <v>8.7200000000000006</v>
          </cell>
          <cell r="CH355">
            <v>29</v>
          </cell>
          <cell r="CI355">
            <v>331</v>
          </cell>
          <cell r="CJ355">
            <v>0</v>
          </cell>
          <cell r="CK355">
            <v>331</v>
          </cell>
          <cell r="CQ355">
            <v>15.4</v>
          </cell>
          <cell r="CR355">
            <v>13.6</v>
          </cell>
          <cell r="CS355">
            <v>1673.4293885739855</v>
          </cell>
          <cell r="CT355">
            <v>3568.3420785768812</v>
          </cell>
          <cell r="CU355">
            <v>0.17336790630282539</v>
          </cell>
          <cell r="CW355">
            <v>60</v>
          </cell>
        </row>
        <row r="356">
          <cell r="A356">
            <v>1419</v>
          </cell>
          <cell r="B356">
            <v>0</v>
          </cell>
          <cell r="C356" t="str">
            <v>К - 53</v>
          </cell>
          <cell r="D356">
            <v>42262</v>
          </cell>
          <cell r="E356" t="str">
            <v>Гор.</v>
          </cell>
          <cell r="F356" t="str">
            <v>P1ar_Block III</v>
          </cell>
          <cell r="G356" t="str">
            <v>Действующий</v>
          </cell>
          <cell r="H356">
            <v>-4</v>
          </cell>
          <cell r="L356">
            <v>205.9826750215</v>
          </cell>
          <cell r="M356">
            <v>213.8</v>
          </cell>
          <cell r="N356">
            <v>0.98</v>
          </cell>
          <cell r="O356">
            <v>1.66</v>
          </cell>
          <cell r="P356">
            <v>0.98</v>
          </cell>
          <cell r="Q356">
            <v>1.4490000000000001</v>
          </cell>
          <cell r="R356">
            <v>0.83599999999999997</v>
          </cell>
          <cell r="S356">
            <v>0.72</v>
          </cell>
          <cell r="T356">
            <v>37</v>
          </cell>
          <cell r="U356">
            <v>1.17</v>
          </cell>
          <cell r="V356">
            <v>177.8</v>
          </cell>
          <cell r="W356">
            <v>9.19</v>
          </cell>
          <cell r="X356">
            <v>2238</v>
          </cell>
          <cell r="Y356">
            <v>3086</v>
          </cell>
          <cell r="Z356">
            <v>3086</v>
          </cell>
          <cell r="AC356" t="str">
            <v>откр ствол</v>
          </cell>
          <cell r="AD356" t="str">
            <v>2380-3086</v>
          </cell>
          <cell r="AF356">
            <v>2380</v>
          </cell>
          <cell r="AG356">
            <v>486.4</v>
          </cell>
          <cell r="AH356" t="str">
            <v>2082-2380</v>
          </cell>
          <cell r="AI356">
            <v>114</v>
          </cell>
          <cell r="AJ356">
            <v>7.37</v>
          </cell>
          <cell r="AK356" t="str">
            <v>Фонтан</v>
          </cell>
          <cell r="AL356">
            <v>440</v>
          </cell>
          <cell r="AM356" t="str">
            <v>ГП</v>
          </cell>
          <cell r="AN356">
            <v>815</v>
          </cell>
          <cell r="AO356" t="str">
            <v>ГП</v>
          </cell>
          <cell r="AP356">
            <v>1175</v>
          </cell>
          <cell r="AQ356" t="str">
            <v>ГК50/1,5</v>
          </cell>
          <cell r="AR356">
            <v>1510</v>
          </cell>
          <cell r="AS356" t="str">
            <v>ЦКсОК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1750</v>
          </cell>
          <cell r="BE356">
            <v>2087</v>
          </cell>
          <cell r="BM356">
            <v>73</v>
          </cell>
          <cell r="BN356">
            <v>5.5</v>
          </cell>
          <cell r="BO356">
            <v>65</v>
          </cell>
          <cell r="BP356" t="str">
            <v>Угловик</v>
          </cell>
          <cell r="BQ356" t="str">
            <v>Постоянный</v>
          </cell>
          <cell r="BR356">
            <v>24</v>
          </cell>
          <cell r="BS356">
            <v>0</v>
          </cell>
          <cell r="BT356">
            <v>88</v>
          </cell>
          <cell r="BU356">
            <v>91</v>
          </cell>
          <cell r="BV356">
            <v>84</v>
          </cell>
          <cell r="BW356">
            <v>43497</v>
          </cell>
          <cell r="BX356">
            <v>151</v>
          </cell>
          <cell r="CC356">
            <v>101</v>
          </cell>
          <cell r="CD356">
            <v>7.0474799999999993</v>
          </cell>
          <cell r="CE356">
            <v>8.43</v>
          </cell>
          <cell r="CF356">
            <v>0</v>
          </cell>
          <cell r="CG356">
            <v>336</v>
          </cell>
          <cell r="CH356">
            <v>139.19999999999999</v>
          </cell>
          <cell r="CI356">
            <v>332</v>
          </cell>
          <cell r="CJ356">
            <v>0</v>
          </cell>
          <cell r="CK356">
            <v>332</v>
          </cell>
          <cell r="CM356">
            <v>324.95251999999999</v>
          </cell>
          <cell r="CN356">
            <v>-8.43</v>
          </cell>
          <cell r="CO356">
            <v>332</v>
          </cell>
          <cell r="CP356">
            <v>-139.19999999999999</v>
          </cell>
          <cell r="CR356">
            <v>139.19999999999999</v>
          </cell>
          <cell r="CS356">
            <v>19751.741047863918</v>
          </cell>
          <cell r="CT356">
            <v>19751.741047863918</v>
          </cell>
          <cell r="CU356">
            <v>0.19769404659188952</v>
          </cell>
          <cell r="CW356">
            <v>68</v>
          </cell>
        </row>
        <row r="357">
          <cell r="A357">
            <v>1426</v>
          </cell>
          <cell r="B357">
            <v>0</v>
          </cell>
          <cell r="C357" t="str">
            <v>Без куста</v>
          </cell>
          <cell r="D357">
            <v>42759</v>
          </cell>
          <cell r="E357" t="str">
            <v>Гор.</v>
          </cell>
          <cell r="F357" t="str">
            <v>P1ar_Block I</v>
          </cell>
          <cell r="G357" t="str">
            <v>В бездействии прошлых лет</v>
          </cell>
          <cell r="H357">
            <v>-4</v>
          </cell>
          <cell r="L357">
            <v>205.9826750215</v>
          </cell>
          <cell r="M357">
            <v>213.8</v>
          </cell>
          <cell r="N357">
            <v>0.98</v>
          </cell>
          <cell r="O357">
            <v>1.66</v>
          </cell>
          <cell r="P357">
            <v>0.98</v>
          </cell>
          <cell r="Q357">
            <v>1.4490000000000001</v>
          </cell>
          <cell r="R357">
            <v>0.83599999999999997</v>
          </cell>
          <cell r="S357">
            <v>0.72</v>
          </cell>
          <cell r="T357">
            <v>37</v>
          </cell>
          <cell r="U357">
            <v>1.17</v>
          </cell>
          <cell r="V357">
            <v>177.8</v>
          </cell>
          <cell r="W357">
            <v>9.19</v>
          </cell>
          <cell r="X357">
            <v>2120</v>
          </cell>
          <cell r="Y357">
            <v>2770</v>
          </cell>
          <cell r="Z357">
            <v>2770</v>
          </cell>
          <cell r="AC357" t="str">
            <v>откр ствол</v>
          </cell>
          <cell r="AD357" t="str">
            <v>2120-2770</v>
          </cell>
          <cell r="AG357">
            <v>307.62</v>
          </cell>
          <cell r="AK357" t="str">
            <v>Газлифт</v>
          </cell>
          <cell r="AL357">
            <v>500</v>
          </cell>
          <cell r="AM357" t="str">
            <v>ГП</v>
          </cell>
          <cell r="AN357" t="str">
            <v>ГК81/1,5</v>
          </cell>
          <cell r="AO357" t="str">
            <v>ГК80/2</v>
          </cell>
          <cell r="AP357">
            <v>1220</v>
          </cell>
          <cell r="AQ357" t="str">
            <v>ГК78/2</v>
          </cell>
          <cell r="AR357">
            <v>1490</v>
          </cell>
          <cell r="AS357" t="str">
            <v>ГК70/3</v>
          </cell>
          <cell r="AT357">
            <v>1760</v>
          </cell>
          <cell r="AU357" t="str">
            <v>ЦКсОК</v>
          </cell>
          <cell r="AV357">
            <v>0</v>
          </cell>
          <cell r="AW357">
            <v>0</v>
          </cell>
          <cell r="AX357">
            <v>1770</v>
          </cell>
          <cell r="BE357">
            <v>2130</v>
          </cell>
          <cell r="BM357">
            <v>73</v>
          </cell>
          <cell r="BN357">
            <v>5.5</v>
          </cell>
          <cell r="BO357" t="str">
            <v>-</v>
          </cell>
          <cell r="BP357" t="str">
            <v>-</v>
          </cell>
          <cell r="BQ357" t="str">
            <v>-</v>
          </cell>
          <cell r="BR357" t="str">
            <v>-</v>
          </cell>
          <cell r="BS357" t="str">
            <v>-</v>
          </cell>
          <cell r="BT357">
            <v>0</v>
          </cell>
          <cell r="BU357">
            <v>0</v>
          </cell>
          <cell r="BV357">
            <v>0</v>
          </cell>
          <cell r="BW357">
            <v>43497</v>
          </cell>
          <cell r="BX357">
            <v>157</v>
          </cell>
          <cell r="BY357" t="str">
            <v>-</v>
          </cell>
          <cell r="BZ357" t="str">
            <v>-</v>
          </cell>
          <cell r="CC357" t="str">
            <v>-</v>
          </cell>
          <cell r="CD357">
            <v>0</v>
          </cell>
          <cell r="CE357">
            <v>0</v>
          </cell>
          <cell r="CF357">
            <v>0</v>
          </cell>
          <cell r="CH357">
            <v>0</v>
          </cell>
          <cell r="CI357">
            <v>333</v>
          </cell>
          <cell r="CJ357">
            <v>0</v>
          </cell>
          <cell r="CK357">
            <v>333</v>
          </cell>
          <cell r="CM357">
            <v>333</v>
          </cell>
          <cell r="CN357">
            <v>0</v>
          </cell>
          <cell r="CO357">
            <v>333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 t="e">
            <v>#VALUE!</v>
          </cell>
          <cell r="CW357">
            <v>60</v>
          </cell>
        </row>
        <row r="358">
          <cell r="A358">
            <v>1427</v>
          </cell>
          <cell r="B358">
            <v>4</v>
          </cell>
          <cell r="C358" t="str">
            <v>К - 77</v>
          </cell>
          <cell r="D358">
            <v>42734</v>
          </cell>
          <cell r="E358" t="str">
            <v>Гор.</v>
          </cell>
          <cell r="F358" t="str">
            <v>P1ar_Block I</v>
          </cell>
          <cell r="G358" t="str">
            <v>Действующий</v>
          </cell>
          <cell r="H358">
            <v>-4</v>
          </cell>
          <cell r="L358">
            <v>205.9826750215</v>
          </cell>
          <cell r="M358">
            <v>213.8</v>
          </cell>
          <cell r="N358">
            <v>0.98</v>
          </cell>
          <cell r="O358">
            <v>1.66</v>
          </cell>
          <cell r="P358">
            <v>0.98</v>
          </cell>
          <cell r="Q358">
            <v>1.4490000000000001</v>
          </cell>
          <cell r="R358">
            <v>0.83599999999999997</v>
          </cell>
          <cell r="S358">
            <v>0.72</v>
          </cell>
          <cell r="T358">
            <v>37</v>
          </cell>
          <cell r="U358">
            <v>1.17</v>
          </cell>
          <cell r="V358">
            <v>177.8</v>
          </cell>
          <cell r="W358">
            <v>9.19</v>
          </cell>
          <cell r="X358">
            <v>2106</v>
          </cell>
          <cell r="Y358">
            <v>2706</v>
          </cell>
          <cell r="Z358">
            <v>2706</v>
          </cell>
          <cell r="AC358" t="str">
            <v>откр ствол</v>
          </cell>
          <cell r="AD358" t="str">
            <v>2106-2706</v>
          </cell>
          <cell r="AF358">
            <v>2106</v>
          </cell>
          <cell r="AG358">
            <v>416.6</v>
          </cell>
          <cell r="AK358" t="str">
            <v>Газлифт</v>
          </cell>
          <cell r="AL358">
            <v>500</v>
          </cell>
          <cell r="AM358" t="str">
            <v>ГП</v>
          </cell>
          <cell r="AN358">
            <v>900</v>
          </cell>
          <cell r="AO358" t="str">
            <v>ГП</v>
          </cell>
          <cell r="AP358">
            <v>1220</v>
          </cell>
          <cell r="AQ358" t="str">
            <v>ГП</v>
          </cell>
          <cell r="AR358">
            <v>1480</v>
          </cell>
          <cell r="AS358" t="str">
            <v>ГК85/1,5</v>
          </cell>
          <cell r="AT358">
            <v>1750</v>
          </cell>
          <cell r="AU358" t="str">
            <v>ЦКсОК/5</v>
          </cell>
          <cell r="AV358">
            <v>0</v>
          </cell>
          <cell r="AW358">
            <v>0</v>
          </cell>
          <cell r="AX358">
            <v>1820</v>
          </cell>
          <cell r="BE358">
            <v>2280</v>
          </cell>
          <cell r="BM358">
            <v>73</v>
          </cell>
          <cell r="BN358">
            <v>5.5</v>
          </cell>
          <cell r="BO358">
            <v>18</v>
          </cell>
          <cell r="BP358" t="str">
            <v>Угловик</v>
          </cell>
          <cell r="BQ358" t="str">
            <v>Периодический</v>
          </cell>
          <cell r="BR358">
            <v>24</v>
          </cell>
          <cell r="BS358">
            <v>24</v>
          </cell>
          <cell r="BT358">
            <v>29</v>
          </cell>
          <cell r="BU358">
            <v>63</v>
          </cell>
          <cell r="BV358">
            <v>28</v>
          </cell>
          <cell r="BW358">
            <v>43497</v>
          </cell>
          <cell r="BX358">
            <v>160</v>
          </cell>
          <cell r="BY358">
            <v>86</v>
          </cell>
          <cell r="BZ358">
            <v>6</v>
          </cell>
          <cell r="CC358">
            <v>57</v>
          </cell>
          <cell r="CD358">
            <v>5.4340000000000002</v>
          </cell>
          <cell r="CE358">
            <v>6.5</v>
          </cell>
          <cell r="CF358">
            <v>0</v>
          </cell>
          <cell r="CH358">
            <v>9</v>
          </cell>
          <cell r="CI358">
            <v>334</v>
          </cell>
          <cell r="CJ358">
            <v>0</v>
          </cell>
          <cell r="CK358">
            <v>334</v>
          </cell>
          <cell r="CM358">
            <v>328.56599999999997</v>
          </cell>
          <cell r="CN358">
            <v>-6.5</v>
          </cell>
          <cell r="CO358">
            <v>334</v>
          </cell>
          <cell r="CP358">
            <v>-9</v>
          </cell>
          <cell r="CQ358">
            <v>6</v>
          </cell>
          <cell r="CR358">
            <v>3</v>
          </cell>
          <cell r="CS358">
            <v>552.07949944792051</v>
          </cell>
          <cell r="CT358">
            <v>1656.2384983437614</v>
          </cell>
          <cell r="CU358">
            <v>8.839862491027918E-2</v>
          </cell>
          <cell r="CW358">
            <v>55</v>
          </cell>
        </row>
        <row r="359">
          <cell r="A359">
            <v>1434</v>
          </cell>
          <cell r="B359">
            <v>4</v>
          </cell>
          <cell r="C359" t="str">
            <v>К - 77</v>
          </cell>
          <cell r="D359">
            <v>42686</v>
          </cell>
          <cell r="E359" t="str">
            <v>Гор.</v>
          </cell>
          <cell r="F359" t="str">
            <v>P1ar_Block I</v>
          </cell>
          <cell r="G359" t="str">
            <v>Действующий</v>
          </cell>
          <cell r="H359">
            <v>-4</v>
          </cell>
          <cell r="L359">
            <v>205.9826750215</v>
          </cell>
          <cell r="M359">
            <v>213.8</v>
          </cell>
          <cell r="N359">
            <v>0.98</v>
          </cell>
          <cell r="O359">
            <v>1.66</v>
          </cell>
          <cell r="P359">
            <v>1.0218592964824118</v>
          </cell>
          <cell r="Q359">
            <v>1.4490000000000001</v>
          </cell>
          <cell r="R359">
            <v>0.83599999999999997</v>
          </cell>
          <cell r="S359">
            <v>0.72</v>
          </cell>
          <cell r="T359">
            <v>37</v>
          </cell>
          <cell r="U359">
            <v>1.17</v>
          </cell>
          <cell r="V359">
            <v>177.8</v>
          </cell>
          <cell r="W359">
            <v>9.19</v>
          </cell>
          <cell r="X359">
            <v>2101</v>
          </cell>
          <cell r="Y359">
            <v>2720</v>
          </cell>
          <cell r="Z359">
            <v>2720</v>
          </cell>
          <cell r="AC359" t="str">
            <v>откр ствол</v>
          </cell>
          <cell r="AD359" t="str">
            <v>2110-2720</v>
          </cell>
          <cell r="AF359">
            <v>2110</v>
          </cell>
          <cell r="AG359">
            <v>270</v>
          </cell>
          <cell r="AK359" t="str">
            <v>Газлифт</v>
          </cell>
          <cell r="AL359">
            <v>462</v>
          </cell>
          <cell r="AM359" t="str">
            <v>ГК80/1,5</v>
          </cell>
          <cell r="AN359">
            <v>882</v>
          </cell>
          <cell r="AO359" t="str">
            <v>ГК82/1,5</v>
          </cell>
          <cell r="AP359">
            <v>1240</v>
          </cell>
          <cell r="AQ359" t="str">
            <v>ГК81/2</v>
          </cell>
          <cell r="AR359">
            <v>1534</v>
          </cell>
          <cell r="AS359" t="str">
            <v>ГК74/3</v>
          </cell>
          <cell r="AT359">
            <v>1744</v>
          </cell>
          <cell r="AU359" t="str">
            <v>ЦКсОК</v>
          </cell>
          <cell r="AV359">
            <v>0</v>
          </cell>
          <cell r="AW359">
            <v>0</v>
          </cell>
          <cell r="AX359">
            <v>1780</v>
          </cell>
          <cell r="BE359">
            <v>2110</v>
          </cell>
          <cell r="BM359">
            <v>73</v>
          </cell>
          <cell r="BN359">
            <v>5.5</v>
          </cell>
          <cell r="BO359">
            <v>18</v>
          </cell>
          <cell r="BP359" t="str">
            <v>Угловик</v>
          </cell>
          <cell r="BQ359" t="str">
            <v>Постоянный</v>
          </cell>
          <cell r="BR359">
            <v>24</v>
          </cell>
          <cell r="BS359">
            <v>0</v>
          </cell>
          <cell r="BT359">
            <v>30</v>
          </cell>
          <cell r="BU359">
            <v>60</v>
          </cell>
          <cell r="BV359">
            <v>29</v>
          </cell>
          <cell r="BW359">
            <v>43497</v>
          </cell>
          <cell r="BX359">
            <v>173</v>
          </cell>
          <cell r="BY359">
            <v>87</v>
          </cell>
          <cell r="BZ359">
            <v>6</v>
          </cell>
          <cell r="CC359">
            <v>70</v>
          </cell>
          <cell r="CD359">
            <v>34.610399999999998</v>
          </cell>
          <cell r="CE359">
            <v>46</v>
          </cell>
          <cell r="CF359">
            <v>10</v>
          </cell>
          <cell r="CH359">
            <v>33</v>
          </cell>
          <cell r="CI359">
            <v>335</v>
          </cell>
          <cell r="CJ359">
            <v>0</v>
          </cell>
          <cell r="CK359">
            <v>335</v>
          </cell>
          <cell r="CM359">
            <v>300.38959999999997</v>
          </cell>
          <cell r="CN359">
            <v>-46</v>
          </cell>
          <cell r="CO359">
            <v>325</v>
          </cell>
          <cell r="CP359">
            <v>-33</v>
          </cell>
          <cell r="CQ359">
            <v>19.2</v>
          </cell>
          <cell r="CR359">
            <v>13.8</v>
          </cell>
          <cell r="CS359">
            <v>398.72408293460927</v>
          </cell>
          <cell r="CT359">
            <v>953.47063310450039</v>
          </cell>
          <cell r="CU359">
            <v>0.60730063170390491</v>
          </cell>
          <cell r="CW359">
            <v>60</v>
          </cell>
        </row>
        <row r="360">
          <cell r="A360">
            <v>1435</v>
          </cell>
          <cell r="B360">
            <v>4</v>
          </cell>
          <cell r="C360" t="str">
            <v>Без куста</v>
          </cell>
          <cell r="D360">
            <v>42900</v>
          </cell>
          <cell r="E360" t="str">
            <v>Гор.</v>
          </cell>
          <cell r="F360" t="str">
            <v>P1ar_Block I</v>
          </cell>
          <cell r="G360" t="str">
            <v>Действующий</v>
          </cell>
          <cell r="H360">
            <v>-4</v>
          </cell>
          <cell r="L360">
            <v>205.9826750215</v>
          </cell>
          <cell r="M360">
            <v>213.8</v>
          </cell>
          <cell r="N360">
            <v>0.98</v>
          </cell>
          <cell r="O360">
            <v>1.66</v>
          </cell>
          <cell r="P360">
            <v>0.98748345898435119</v>
          </cell>
          <cell r="Q360">
            <v>1.4490000000000001</v>
          </cell>
          <cell r="R360">
            <v>0.83599999999999997</v>
          </cell>
          <cell r="S360">
            <v>0.72</v>
          </cell>
          <cell r="T360">
            <v>37</v>
          </cell>
          <cell r="U360">
            <v>1.17</v>
          </cell>
          <cell r="V360">
            <v>177.8</v>
          </cell>
          <cell r="W360">
            <v>9.19</v>
          </cell>
          <cell r="X360">
            <v>2082</v>
          </cell>
          <cell r="Y360">
            <v>2071</v>
          </cell>
          <cell r="Z360">
            <v>2071</v>
          </cell>
          <cell r="AC360" t="str">
            <v>Закрытый</v>
          </cell>
          <cell r="AD360" t="str">
            <v>2022-2034; 2042-2052</v>
          </cell>
          <cell r="AF360">
            <v>2022</v>
          </cell>
          <cell r="AG360">
            <v>253</v>
          </cell>
          <cell r="AK360" t="str">
            <v>Газлифт</v>
          </cell>
          <cell r="AL360">
            <v>500</v>
          </cell>
          <cell r="AM360" t="str">
            <v>ГП</v>
          </cell>
          <cell r="AN360">
            <v>900</v>
          </cell>
          <cell r="AO360" t="str">
            <v>ГП</v>
          </cell>
          <cell r="AP360">
            <v>1220</v>
          </cell>
          <cell r="AQ360" t="str">
            <v>ГК82/2</v>
          </cell>
          <cell r="AR360">
            <v>1500</v>
          </cell>
          <cell r="AS360" t="str">
            <v>ГК78/1,5</v>
          </cell>
          <cell r="AT360">
            <v>1770</v>
          </cell>
          <cell r="AU360" t="str">
            <v>ЦКсОК</v>
          </cell>
          <cell r="AV360">
            <v>0</v>
          </cell>
          <cell r="AW360">
            <v>0</v>
          </cell>
          <cell r="AX360">
            <v>1810</v>
          </cell>
          <cell r="BE360">
            <v>1950</v>
          </cell>
          <cell r="BO360">
            <v>18</v>
          </cell>
          <cell r="BP360" t="str">
            <v>Угловик</v>
          </cell>
          <cell r="BQ360" t="str">
            <v>Периодический</v>
          </cell>
          <cell r="BR360">
            <v>24</v>
          </cell>
          <cell r="BS360">
            <v>24</v>
          </cell>
          <cell r="BT360">
            <v>27</v>
          </cell>
          <cell r="BU360">
            <v>45</v>
          </cell>
          <cell r="BV360">
            <v>26</v>
          </cell>
          <cell r="BW360">
            <v>43497</v>
          </cell>
          <cell r="BX360">
            <v>113</v>
          </cell>
          <cell r="BY360">
            <v>88</v>
          </cell>
          <cell r="BZ360">
            <v>6</v>
          </cell>
          <cell r="CC360">
            <v>43</v>
          </cell>
          <cell r="CD360">
            <v>4.512937</v>
          </cell>
          <cell r="CE360">
            <v>5.5</v>
          </cell>
          <cell r="CF360">
            <v>1.85</v>
          </cell>
          <cell r="CH360">
            <v>6.5</v>
          </cell>
          <cell r="CI360">
            <v>336</v>
          </cell>
          <cell r="CJ360">
            <v>0</v>
          </cell>
          <cell r="CK360">
            <v>336</v>
          </cell>
          <cell r="CM360">
            <v>331.48706299999998</v>
          </cell>
          <cell r="CN360">
            <v>-5.5</v>
          </cell>
          <cell r="CO360">
            <v>334.15</v>
          </cell>
          <cell r="CP360">
            <v>-6.5</v>
          </cell>
          <cell r="CQ360">
            <v>2</v>
          </cell>
          <cell r="CR360">
            <v>4.5</v>
          </cell>
          <cell r="CS360">
            <v>997.133352404432</v>
          </cell>
          <cell r="CT360">
            <v>1440.3037312508461</v>
          </cell>
          <cell r="CU360">
            <v>0.10842217484008528</v>
          </cell>
          <cell r="CW360">
            <v>43</v>
          </cell>
        </row>
        <row r="361">
          <cell r="A361">
            <v>1441</v>
          </cell>
          <cell r="B361">
            <v>8</v>
          </cell>
          <cell r="C361" t="str">
            <v>К - 98</v>
          </cell>
          <cell r="D361">
            <v>42881</v>
          </cell>
          <cell r="E361" t="str">
            <v>Гор.</v>
          </cell>
          <cell r="F361" t="str">
            <v>P1ar_Block I</v>
          </cell>
          <cell r="G361" t="str">
            <v>Действующий</v>
          </cell>
          <cell r="H361">
            <v>-4</v>
          </cell>
          <cell r="L361">
            <v>205.9826750215</v>
          </cell>
          <cell r="M361">
            <v>213.8</v>
          </cell>
          <cell r="N361">
            <v>0.98</v>
          </cell>
          <cell r="O361">
            <v>1.66</v>
          </cell>
          <cell r="P361">
            <v>0.98</v>
          </cell>
          <cell r="Q361">
            <v>1.4490000000000001</v>
          </cell>
          <cell r="R361">
            <v>0.83599999999999997</v>
          </cell>
          <cell r="S361">
            <v>0.72</v>
          </cell>
          <cell r="T361">
            <v>37</v>
          </cell>
          <cell r="U361">
            <v>1.17</v>
          </cell>
          <cell r="V361">
            <v>177.8</v>
          </cell>
          <cell r="W361">
            <v>9.19</v>
          </cell>
          <cell r="X361">
            <v>2304</v>
          </cell>
          <cell r="Y361">
            <v>2965</v>
          </cell>
          <cell r="Z361">
            <v>2965</v>
          </cell>
          <cell r="AC361" t="str">
            <v>откр ствол</v>
          </cell>
          <cell r="AD361" t="str">
            <v>2304-2965</v>
          </cell>
          <cell r="AF361">
            <v>2304</v>
          </cell>
          <cell r="AG361">
            <v>466.55</v>
          </cell>
          <cell r="AK361" t="str">
            <v>Газлифт</v>
          </cell>
          <cell r="AL361">
            <v>550</v>
          </cell>
          <cell r="AM361" t="str">
            <v>ГП</v>
          </cell>
          <cell r="AN361">
            <v>990</v>
          </cell>
          <cell r="AO361" t="str">
            <v>ГК83/3</v>
          </cell>
          <cell r="AP361">
            <v>1340</v>
          </cell>
          <cell r="AQ361" t="str">
            <v>ГК82/3</v>
          </cell>
          <cell r="AR361">
            <v>1630</v>
          </cell>
          <cell r="AS361" t="str">
            <v>ГК79/3</v>
          </cell>
          <cell r="AT361">
            <v>1860</v>
          </cell>
          <cell r="AU361" t="str">
            <v>ЦКсОК</v>
          </cell>
          <cell r="AV361">
            <v>0</v>
          </cell>
          <cell r="AW361">
            <v>0</v>
          </cell>
          <cell r="AX361">
            <v>1870</v>
          </cell>
          <cell r="BE361">
            <v>2340</v>
          </cell>
          <cell r="BM361">
            <v>73</v>
          </cell>
          <cell r="BN361">
            <v>5.5</v>
          </cell>
          <cell r="BO361">
            <v>18</v>
          </cell>
          <cell r="BP361" t="str">
            <v>Угловик</v>
          </cell>
          <cell r="BQ361" t="str">
            <v>Постоянный</v>
          </cell>
          <cell r="BR361">
            <v>24</v>
          </cell>
          <cell r="BS361">
            <v>0</v>
          </cell>
          <cell r="BT361">
            <v>22</v>
          </cell>
          <cell r="BU361">
            <v>42</v>
          </cell>
          <cell r="BV361">
            <v>21</v>
          </cell>
          <cell r="BW361">
            <v>43497</v>
          </cell>
          <cell r="BX361">
            <v>167</v>
          </cell>
          <cell r="BY361">
            <v>85</v>
          </cell>
          <cell r="BZ361">
            <v>6</v>
          </cell>
          <cell r="CC361">
            <v>53</v>
          </cell>
          <cell r="CD361">
            <v>19.227999999999998</v>
          </cell>
          <cell r="CE361">
            <v>23</v>
          </cell>
          <cell r="CF361">
            <v>0</v>
          </cell>
          <cell r="CH361">
            <v>30</v>
          </cell>
          <cell r="CI361">
            <v>337</v>
          </cell>
          <cell r="CJ361">
            <v>0</v>
          </cell>
          <cell r="CK361">
            <v>337</v>
          </cell>
          <cell r="CM361">
            <v>317.77199999999999</v>
          </cell>
          <cell r="CN361">
            <v>-23</v>
          </cell>
          <cell r="CO361">
            <v>337</v>
          </cell>
          <cell r="CP361">
            <v>-30</v>
          </cell>
          <cell r="CQ361">
            <v>14.5</v>
          </cell>
          <cell r="CR361">
            <v>15.5</v>
          </cell>
          <cell r="CS361">
            <v>806.11608071562318</v>
          </cell>
          <cell r="CT361">
            <v>1560.224672352819</v>
          </cell>
          <cell r="CU361">
            <v>0.2896244910269945</v>
          </cell>
          <cell r="CW361">
            <v>50</v>
          </cell>
        </row>
        <row r="362">
          <cell r="A362">
            <v>1442</v>
          </cell>
          <cell r="B362">
            <v>7</v>
          </cell>
          <cell r="C362" t="str">
            <v>К - 77</v>
          </cell>
          <cell r="D362">
            <v>42637</v>
          </cell>
          <cell r="E362" t="str">
            <v>Гор.</v>
          </cell>
          <cell r="F362" t="str">
            <v>P1ar_Block I</v>
          </cell>
          <cell r="G362" t="str">
            <v>Действующий</v>
          </cell>
          <cell r="H362">
            <v>-4</v>
          </cell>
          <cell r="L362">
            <v>205.9826750215</v>
          </cell>
          <cell r="M362">
            <v>213.8</v>
          </cell>
          <cell r="N362">
            <v>0.98</v>
          </cell>
          <cell r="O362">
            <v>1.66</v>
          </cell>
          <cell r="P362">
            <v>1.2923419129329519</v>
          </cell>
          <cell r="Q362">
            <v>1.4490000000000001</v>
          </cell>
          <cell r="R362">
            <v>0.83599999999999997</v>
          </cell>
          <cell r="S362">
            <v>0.72</v>
          </cell>
          <cell r="T362">
            <v>37</v>
          </cell>
          <cell r="U362">
            <v>1.17</v>
          </cell>
          <cell r="V362">
            <v>177.8</v>
          </cell>
          <cell r="W362">
            <v>9.19</v>
          </cell>
          <cell r="X362">
            <v>2119</v>
          </cell>
          <cell r="Y362">
            <v>2662</v>
          </cell>
          <cell r="Z362">
            <v>2662</v>
          </cell>
          <cell r="AC362" t="str">
            <v>откр ствол</v>
          </cell>
          <cell r="AD362" t="str">
            <v>2130-2662</v>
          </cell>
          <cell r="AF362">
            <v>2119</v>
          </cell>
          <cell r="AG362">
            <v>292</v>
          </cell>
          <cell r="AK362" t="str">
            <v>УЭЦН</v>
          </cell>
          <cell r="AL362">
            <v>300</v>
          </cell>
          <cell r="AM362" t="str">
            <v>ГП</v>
          </cell>
          <cell r="AX362">
            <v>1720</v>
          </cell>
          <cell r="BA362" t="str">
            <v>D3500N 166ст</v>
          </cell>
          <cell r="BB362">
            <v>894</v>
          </cell>
          <cell r="BC362">
            <v>56</v>
          </cell>
          <cell r="BD362" t="str">
            <v>138-116</v>
          </cell>
          <cell r="BE362">
            <v>1730</v>
          </cell>
          <cell r="BK362">
            <v>1617.64</v>
          </cell>
          <cell r="BL362">
            <v>112.36</v>
          </cell>
          <cell r="BM362">
            <v>73</v>
          </cell>
          <cell r="BN362">
            <v>5.5</v>
          </cell>
          <cell r="BO362">
            <v>65</v>
          </cell>
          <cell r="BP362" t="str">
            <v>Угловик</v>
          </cell>
          <cell r="BQ362" t="str">
            <v>Постоянный</v>
          </cell>
          <cell r="BR362">
            <v>24</v>
          </cell>
          <cell r="BS362">
            <v>0</v>
          </cell>
          <cell r="BT362">
            <v>29</v>
          </cell>
          <cell r="BU362">
            <v>52</v>
          </cell>
          <cell r="BV362">
            <v>28</v>
          </cell>
          <cell r="BW362">
            <v>43497</v>
          </cell>
          <cell r="BX362">
            <v>195</v>
          </cell>
          <cell r="CA362">
            <v>1158.5874843922147</v>
          </cell>
          <cell r="CB362">
            <v>87</v>
          </cell>
          <cell r="CC362">
            <v>107.240411868</v>
          </cell>
          <cell r="CD362">
            <v>98.029359999999997</v>
          </cell>
          <cell r="CE362">
            <v>286</v>
          </cell>
          <cell r="CF362">
            <v>59</v>
          </cell>
          <cell r="CH362">
            <v>51</v>
          </cell>
          <cell r="CI362">
            <v>338</v>
          </cell>
          <cell r="CJ362">
            <v>0</v>
          </cell>
          <cell r="CK362">
            <v>338</v>
          </cell>
          <cell r="CM362">
            <v>239.97064</v>
          </cell>
          <cell r="CN362">
            <v>-286</v>
          </cell>
          <cell r="CO362">
            <v>279</v>
          </cell>
          <cell r="CP362">
            <v>-51</v>
          </cell>
          <cell r="CR362">
            <v>51</v>
          </cell>
          <cell r="CS362">
            <v>520.25229992320669</v>
          </cell>
          <cell r="CT362">
            <v>520.25229992320669</v>
          </cell>
          <cell r="CU362">
            <v>4.0737402438470793</v>
          </cell>
          <cell r="CV362" t="str">
            <v>Для снижения Рзаб необходима оптимизация (смена УЭЦН на больший типоразмер)</v>
          </cell>
          <cell r="CW362">
            <v>107</v>
          </cell>
        </row>
        <row r="363">
          <cell r="A363">
            <v>1443</v>
          </cell>
          <cell r="B363">
            <v>9</v>
          </cell>
          <cell r="C363" t="str">
            <v>К - 77</v>
          </cell>
          <cell r="D363">
            <v>42544</v>
          </cell>
          <cell r="E363" t="str">
            <v>Гор.</v>
          </cell>
          <cell r="F363" t="str">
            <v>P1ar_Block I</v>
          </cell>
          <cell r="G363" t="str">
            <v>Действующий</v>
          </cell>
          <cell r="H363">
            <v>-4</v>
          </cell>
          <cell r="L363">
            <v>205.9826750215</v>
          </cell>
          <cell r="M363">
            <v>213.8</v>
          </cell>
          <cell r="N363">
            <v>0.98</v>
          </cell>
          <cell r="O363">
            <v>1.66</v>
          </cell>
          <cell r="P363">
            <v>1.5726991492652744</v>
          </cell>
          <cell r="Q363">
            <v>1.4490000000000001</v>
          </cell>
          <cell r="R363">
            <v>0.83599999999999997</v>
          </cell>
          <cell r="S363">
            <v>0.72</v>
          </cell>
          <cell r="T363">
            <v>37</v>
          </cell>
          <cell r="U363">
            <v>1.17</v>
          </cell>
          <cell r="V363">
            <v>177.8</v>
          </cell>
          <cell r="W363">
            <v>9.19</v>
          </cell>
          <cell r="X363">
            <v>2108</v>
          </cell>
          <cell r="Y363" t="str">
            <v>1 ств 2260
2 ств 2250</v>
          </cell>
          <cell r="Z363" t="str">
            <v>1 ств 2260
2 ств 2250</v>
          </cell>
          <cell r="AC363" t="str">
            <v>откр ствол</v>
          </cell>
          <cell r="AD363" t="str">
            <v>2108-2260; 2108-2250</v>
          </cell>
          <cell r="AF363">
            <v>1926</v>
          </cell>
          <cell r="AG363">
            <v>109</v>
          </cell>
          <cell r="AK363" t="str">
            <v>УЭЦН</v>
          </cell>
          <cell r="AL363">
            <v>300</v>
          </cell>
          <cell r="AM363" t="str">
            <v>ГП</v>
          </cell>
          <cell r="BA363" t="str">
            <v>D2400N 80cn</v>
          </cell>
          <cell r="BB363">
            <v>934</v>
          </cell>
          <cell r="BC363">
            <v>60</v>
          </cell>
          <cell r="BD363" t="str">
            <v>119-116</v>
          </cell>
          <cell r="BE363">
            <v>1670</v>
          </cell>
          <cell r="BK363">
            <v>1637</v>
          </cell>
          <cell r="BL363">
            <v>33</v>
          </cell>
          <cell r="BM363">
            <v>73</v>
          </cell>
          <cell r="BN363">
            <v>5.5</v>
          </cell>
          <cell r="BO363">
            <v>65</v>
          </cell>
          <cell r="BP363" t="str">
            <v>Угловик</v>
          </cell>
          <cell r="BQ363" t="str">
            <v>Постоянный</v>
          </cell>
          <cell r="BR363">
            <v>24</v>
          </cell>
          <cell r="BS363">
            <v>0</v>
          </cell>
          <cell r="BT363">
            <v>29</v>
          </cell>
          <cell r="BU363">
            <v>29</v>
          </cell>
          <cell r="BV363">
            <v>28</v>
          </cell>
          <cell r="BW363">
            <v>43497</v>
          </cell>
          <cell r="BX363">
            <v>178</v>
          </cell>
          <cell r="CA363">
            <v>259.8424531766434</v>
          </cell>
          <cell r="CB363">
            <v>134</v>
          </cell>
          <cell r="CC363">
            <v>154.02417199999999</v>
          </cell>
          <cell r="CD363">
            <v>32.637439999999977</v>
          </cell>
          <cell r="CE363">
            <v>488</v>
          </cell>
          <cell r="CF363">
            <v>92</v>
          </cell>
          <cell r="CH363">
            <v>4</v>
          </cell>
          <cell r="CI363">
            <v>339</v>
          </cell>
          <cell r="CJ363" t="e">
            <v>#VALUE!</v>
          </cell>
          <cell r="CK363">
            <v>339</v>
          </cell>
          <cell r="CM363">
            <v>306.36256000000003</v>
          </cell>
          <cell r="CN363" t="str">
            <v>-</v>
          </cell>
          <cell r="CO363">
            <v>247</v>
          </cell>
          <cell r="CP363">
            <v>-4</v>
          </cell>
          <cell r="CR363">
            <v>4</v>
          </cell>
          <cell r="CS363">
            <v>122.55863204957261</v>
          </cell>
          <cell r="CT363">
            <v>122.55863204957261</v>
          </cell>
          <cell r="CU363">
            <v>21.649898564068774</v>
          </cell>
          <cell r="CV363" t="str">
            <v>Для снижения Рзаб необходима оптимизация (смена УЭЦН на больший типоразмер)</v>
          </cell>
          <cell r="CW363">
            <v>107</v>
          </cell>
        </row>
        <row r="364">
          <cell r="A364">
            <v>1444</v>
          </cell>
          <cell r="B364">
            <v>4</v>
          </cell>
          <cell r="C364" t="str">
            <v>Без куста</v>
          </cell>
          <cell r="D364">
            <v>43403</v>
          </cell>
          <cell r="E364" t="str">
            <v>Гор.</v>
          </cell>
          <cell r="F364" t="str">
            <v>P1ar_Block I</v>
          </cell>
          <cell r="G364" t="str">
            <v>Действующий</v>
          </cell>
          <cell r="H364">
            <v>-4</v>
          </cell>
          <cell r="L364">
            <v>205.9826750215</v>
          </cell>
          <cell r="M364">
            <v>213.8</v>
          </cell>
          <cell r="N364">
            <v>0.98</v>
          </cell>
          <cell r="O364">
            <v>1.66</v>
          </cell>
          <cell r="P364">
            <v>0.98</v>
          </cell>
          <cell r="Q364">
            <v>1.4490000000000001</v>
          </cell>
          <cell r="R364">
            <v>0.83599999999999997</v>
          </cell>
          <cell r="S364">
            <v>0.72</v>
          </cell>
          <cell r="T364">
            <v>37</v>
          </cell>
          <cell r="U364">
            <v>1.17</v>
          </cell>
          <cell r="V364">
            <v>177.8</v>
          </cell>
          <cell r="W364" t="str">
            <v>-</v>
          </cell>
          <cell r="X364" t="str">
            <v>-</v>
          </cell>
          <cell r="Y364">
            <v>2669.5</v>
          </cell>
          <cell r="Z364">
            <v>2669.5</v>
          </cell>
          <cell r="AC364" t="str">
            <v>откр ствол</v>
          </cell>
          <cell r="AD364" t="str">
            <v>2075-2669,5</v>
          </cell>
          <cell r="AF364">
            <v>2075</v>
          </cell>
          <cell r="AG364">
            <v>271.12788045782122</v>
          </cell>
          <cell r="AK364" t="str">
            <v>Газлифт</v>
          </cell>
          <cell r="BE364">
            <v>2090</v>
          </cell>
          <cell r="BO364">
            <v>18</v>
          </cell>
          <cell r="BP364" t="str">
            <v>Угловик</v>
          </cell>
          <cell r="BQ364" t="str">
            <v>Постоянный</v>
          </cell>
          <cell r="BR364">
            <v>24</v>
          </cell>
          <cell r="BS364">
            <v>0</v>
          </cell>
          <cell r="BT364">
            <v>27</v>
          </cell>
          <cell r="BU364">
            <v>42</v>
          </cell>
          <cell r="BV364">
            <v>26</v>
          </cell>
          <cell r="BW364">
            <v>43497</v>
          </cell>
          <cell r="BX364">
            <v>206</v>
          </cell>
          <cell r="BY364">
            <v>81</v>
          </cell>
          <cell r="BZ364">
            <v>6</v>
          </cell>
          <cell r="CC364">
            <v>72</v>
          </cell>
          <cell r="CD364">
            <v>20.064</v>
          </cell>
          <cell r="CE364">
            <v>24</v>
          </cell>
          <cell r="CF364">
            <v>0</v>
          </cell>
          <cell r="CH364">
            <v>31</v>
          </cell>
          <cell r="CI364">
            <v>340</v>
          </cell>
          <cell r="CJ364">
            <v>0</v>
          </cell>
          <cell r="CK364">
            <v>340</v>
          </cell>
          <cell r="CM364">
            <v>319.93599999999998</v>
          </cell>
          <cell r="CN364">
            <v>-24</v>
          </cell>
          <cell r="CO364">
            <v>340</v>
          </cell>
          <cell r="CP364">
            <v>-31</v>
          </cell>
          <cell r="CQ364">
            <v>7.7</v>
          </cell>
          <cell r="CR364">
            <v>23.3</v>
          </cell>
          <cell r="CS364">
            <v>1161.2838915470495</v>
          </cell>
          <cell r="CT364">
            <v>1545.0558213716108</v>
          </cell>
          <cell r="CU364">
            <v>0.25192423482600684</v>
          </cell>
          <cell r="CW364">
            <v>60</v>
          </cell>
        </row>
        <row r="365">
          <cell r="A365">
            <v>1449</v>
          </cell>
          <cell r="B365">
            <v>6</v>
          </cell>
          <cell r="C365" t="str">
            <v>К - 98</v>
          </cell>
          <cell r="D365">
            <v>43000</v>
          </cell>
          <cell r="E365" t="str">
            <v>Гор.</v>
          </cell>
          <cell r="F365" t="str">
            <v>P1ar_Block I</v>
          </cell>
          <cell r="G365" t="str">
            <v>Действующий</v>
          </cell>
          <cell r="H365">
            <v>-4</v>
          </cell>
          <cell r="L365">
            <v>205.9826750215</v>
          </cell>
          <cell r="M365">
            <v>213.8</v>
          </cell>
          <cell r="N365">
            <v>0.98</v>
          </cell>
          <cell r="O365">
            <v>1.66</v>
          </cell>
          <cell r="P365">
            <v>1.351629799000319</v>
          </cell>
          <cell r="Q365">
            <v>1.4490000000000001</v>
          </cell>
          <cell r="R365">
            <v>0.83599999999999997</v>
          </cell>
          <cell r="S365">
            <v>0.72</v>
          </cell>
          <cell r="T365">
            <v>37</v>
          </cell>
          <cell r="U365">
            <v>1.17</v>
          </cell>
          <cell r="V365">
            <v>177.8</v>
          </cell>
          <cell r="W365">
            <v>9.19</v>
          </cell>
          <cell r="X365">
            <v>2066</v>
          </cell>
          <cell r="Y365">
            <v>2815</v>
          </cell>
          <cell r="Z365">
            <v>2815</v>
          </cell>
          <cell r="AA365">
            <v>42856</v>
          </cell>
          <cell r="AB365" t="str">
            <v>По спущенной компановке</v>
          </cell>
          <cell r="AC365" t="str">
            <v>откр ствол</v>
          </cell>
          <cell r="AD365" t="str">
            <v>2066-2815</v>
          </cell>
          <cell r="AF365">
            <v>2066</v>
          </cell>
          <cell r="AG365">
            <v>185.6</v>
          </cell>
          <cell r="AK365" t="str">
            <v>УЭЦН</v>
          </cell>
          <cell r="AL365">
            <v>300</v>
          </cell>
          <cell r="AM365" t="str">
            <v>ЦКсОК</v>
          </cell>
          <cell r="AX365">
            <v>1710</v>
          </cell>
          <cell r="BA365" t="str">
            <v>D2400N 117ст.</v>
          </cell>
          <cell r="BB365">
            <v>626</v>
          </cell>
          <cell r="BC365">
            <v>54</v>
          </cell>
          <cell r="BD365" t="str">
            <v>66-116</v>
          </cell>
          <cell r="BE365">
            <v>1720</v>
          </cell>
          <cell r="BK365">
            <v>1676.19</v>
          </cell>
          <cell r="BL365">
            <v>43.81</v>
          </cell>
          <cell r="BM365">
            <v>73</v>
          </cell>
          <cell r="BN365">
            <v>5.5</v>
          </cell>
          <cell r="BO365">
            <v>65</v>
          </cell>
          <cell r="BP365" t="str">
            <v>Угловик</v>
          </cell>
          <cell r="BQ365" t="str">
            <v>Периодический</v>
          </cell>
          <cell r="BR365">
            <v>6.5</v>
          </cell>
          <cell r="BS365">
            <v>1.5</v>
          </cell>
          <cell r="BT365">
            <v>25</v>
          </cell>
          <cell r="BU365">
            <v>25</v>
          </cell>
          <cell r="BV365">
            <v>24</v>
          </cell>
          <cell r="BW365">
            <v>43497</v>
          </cell>
          <cell r="BX365">
            <v>189</v>
          </cell>
          <cell r="CA365">
            <v>520</v>
          </cell>
          <cell r="CB365">
            <v>154</v>
          </cell>
          <cell r="CC365">
            <v>174.47452834204</v>
          </cell>
          <cell r="CD365">
            <v>74.216735999999997</v>
          </cell>
          <cell r="CE365">
            <v>270</v>
          </cell>
          <cell r="CF365">
            <v>67.12</v>
          </cell>
          <cell r="CH365">
            <v>13</v>
          </cell>
          <cell r="CI365">
            <v>341</v>
          </cell>
          <cell r="CJ365">
            <v>0</v>
          </cell>
          <cell r="CK365">
            <v>341</v>
          </cell>
          <cell r="CM365">
            <v>266.78326400000003</v>
          </cell>
          <cell r="CN365">
            <v>-270</v>
          </cell>
          <cell r="CO365">
            <v>273.88</v>
          </cell>
          <cell r="CP365">
            <v>-13</v>
          </cell>
          <cell r="CR365">
            <v>13</v>
          </cell>
          <cell r="CS365">
            <v>175.16264795045689</v>
          </cell>
          <cell r="CT365">
            <v>175.16264795045689</v>
          </cell>
          <cell r="CU365">
            <v>19.245411592252271</v>
          </cell>
          <cell r="CV365" t="str">
            <v>Для снижения Рзаб необходима оптимизация (смена УЭЦН на больший типоразмер)</v>
          </cell>
          <cell r="CW365">
            <v>107</v>
          </cell>
        </row>
        <row r="366">
          <cell r="A366">
            <v>1451</v>
          </cell>
          <cell r="B366">
            <v>8</v>
          </cell>
          <cell r="C366" t="str">
            <v>К - 77</v>
          </cell>
          <cell r="D366">
            <v>42735</v>
          </cell>
          <cell r="E366" t="str">
            <v>Верт.</v>
          </cell>
          <cell r="F366" t="str">
            <v>P1ar_Block I</v>
          </cell>
          <cell r="G366" t="str">
            <v>Действующий</v>
          </cell>
          <cell r="H366">
            <v>-4</v>
          </cell>
          <cell r="L366">
            <v>205.9826750215</v>
          </cell>
          <cell r="M366">
            <v>213.8</v>
          </cell>
          <cell r="N366">
            <v>0.98</v>
          </cell>
          <cell r="O366">
            <v>1.66</v>
          </cell>
          <cell r="P366">
            <v>1.4230230930720782</v>
          </cell>
          <cell r="Q366">
            <v>1.4490000000000001</v>
          </cell>
          <cell r="R366">
            <v>0.83599999999999997</v>
          </cell>
          <cell r="S366">
            <v>0.72</v>
          </cell>
          <cell r="T366">
            <v>37</v>
          </cell>
          <cell r="U366">
            <v>1.17</v>
          </cell>
          <cell r="V366">
            <v>177.8</v>
          </cell>
          <cell r="W366">
            <v>9.19</v>
          </cell>
          <cell r="X366">
            <v>2310</v>
          </cell>
          <cell r="Y366">
            <v>2262</v>
          </cell>
          <cell r="Z366">
            <v>2262</v>
          </cell>
          <cell r="AC366" t="str">
            <v>Закрытый</v>
          </cell>
          <cell r="AD366" t="str">
            <v>2164-2214; 2231-2253</v>
          </cell>
          <cell r="AF366">
            <v>2164</v>
          </cell>
          <cell r="AG366">
            <v>338.54</v>
          </cell>
          <cell r="AK366" t="str">
            <v>УЭЦН</v>
          </cell>
          <cell r="AL366">
            <v>300</v>
          </cell>
          <cell r="AM366" t="str">
            <v>ГП</v>
          </cell>
          <cell r="AX366">
            <v>1690</v>
          </cell>
          <cell r="BA366" t="str">
            <v>D2400N 109ст.</v>
          </cell>
          <cell r="BB366">
            <v>583</v>
          </cell>
          <cell r="BC366">
            <v>57</v>
          </cell>
          <cell r="BD366" t="str">
            <v>74-116</v>
          </cell>
          <cell r="BE366">
            <v>1700</v>
          </cell>
          <cell r="BK366">
            <v>1484.5</v>
          </cell>
          <cell r="BL366">
            <v>215.5</v>
          </cell>
          <cell r="BM366">
            <v>73</v>
          </cell>
          <cell r="BN366">
            <v>5.5</v>
          </cell>
          <cell r="BO366">
            <v>65</v>
          </cell>
          <cell r="BP366" t="str">
            <v>Угловик</v>
          </cell>
          <cell r="BQ366" t="str">
            <v>Периодический</v>
          </cell>
          <cell r="BR366">
            <v>4</v>
          </cell>
          <cell r="BS366">
            <v>1</v>
          </cell>
          <cell r="BT366">
            <v>29</v>
          </cell>
          <cell r="BU366">
            <v>29</v>
          </cell>
          <cell r="BV366">
            <v>28</v>
          </cell>
          <cell r="BW366">
            <v>43497</v>
          </cell>
          <cell r="BX366">
            <v>167</v>
          </cell>
          <cell r="CA366">
            <v>566.39496878442901</v>
          </cell>
          <cell r="CB366">
            <v>99</v>
          </cell>
          <cell r="CC366">
            <v>134.52196291199999</v>
          </cell>
          <cell r="CD366">
            <v>50.360639999999997</v>
          </cell>
          <cell r="CE366">
            <v>251</v>
          </cell>
          <cell r="CF366">
            <v>76</v>
          </cell>
          <cell r="CH366">
            <v>31</v>
          </cell>
          <cell r="CI366">
            <v>342</v>
          </cell>
          <cell r="CJ366">
            <v>0</v>
          </cell>
          <cell r="CK366">
            <v>342</v>
          </cell>
          <cell r="CM366">
            <v>291.63936000000001</v>
          </cell>
          <cell r="CN366">
            <v>-251</v>
          </cell>
          <cell r="CO366">
            <v>266</v>
          </cell>
          <cell r="CP366">
            <v>-31</v>
          </cell>
          <cell r="CR366">
            <v>31</v>
          </cell>
          <cell r="CS366">
            <v>615.56008819586089</v>
          </cell>
          <cell r="CT366">
            <v>615.56008819586089</v>
          </cell>
          <cell r="CU366">
            <v>8.4594982301507233</v>
          </cell>
          <cell r="CV366" t="str">
            <v>Для снижения Рзаб необходима оптимизация (смена УЭЦН на больший типоразмер)</v>
          </cell>
          <cell r="CW366">
            <v>107</v>
          </cell>
        </row>
        <row r="367">
          <cell r="A367">
            <v>1467</v>
          </cell>
          <cell r="B367">
            <v>4</v>
          </cell>
          <cell r="C367" t="str">
            <v>К - 65</v>
          </cell>
          <cell r="D367">
            <v>43079</v>
          </cell>
          <cell r="E367" t="str">
            <v>Гор.</v>
          </cell>
          <cell r="F367" t="str">
            <v>P1ar_Block I</v>
          </cell>
          <cell r="G367" t="str">
            <v>Действующий</v>
          </cell>
          <cell r="H367">
            <v>-4</v>
          </cell>
          <cell r="I367">
            <v>43067</v>
          </cell>
          <cell r="J367" t="str">
            <v>МеКаМиНефть</v>
          </cell>
          <cell r="K367" t="str">
            <v>КГРП 7ст.
350м3 15% HCl</v>
          </cell>
          <cell r="L367">
            <v>205.9826750215</v>
          </cell>
          <cell r="M367">
            <v>213.8</v>
          </cell>
          <cell r="N367">
            <v>0.98</v>
          </cell>
          <cell r="O367">
            <v>1.66</v>
          </cell>
          <cell r="P367">
            <v>0.98</v>
          </cell>
          <cell r="Q367">
            <v>1.4490000000000001</v>
          </cell>
          <cell r="R367">
            <v>0.83599999999999997</v>
          </cell>
          <cell r="S367">
            <v>0.72</v>
          </cell>
          <cell r="T367">
            <v>37</v>
          </cell>
          <cell r="U367">
            <v>1.17</v>
          </cell>
          <cell r="V367">
            <v>177.8</v>
          </cell>
          <cell r="W367">
            <v>9.19</v>
          </cell>
          <cell r="X367">
            <v>2235</v>
          </cell>
          <cell r="Y367">
            <v>3190.41</v>
          </cell>
          <cell r="Z367">
            <v>3190.41</v>
          </cell>
          <cell r="AA367">
            <v>43060</v>
          </cell>
          <cell r="AB367" t="str">
            <v>По спущенной компановке</v>
          </cell>
          <cell r="AC367" t="str">
            <v>Закрытый</v>
          </cell>
          <cell r="AD367" t="str">
            <v>2295,54-2296,94; 2471,84-2473,24; 2605,94-2607,34; 2801,96-2803,36; 2935,1-2936,5; 3058,22-3059,62; 3190,41-3191,63 (цирк. клапана)</v>
          </cell>
          <cell r="AE367">
            <v>9.6199999999999992</v>
          </cell>
          <cell r="AF367">
            <v>2295.54</v>
          </cell>
          <cell r="AG367">
            <v>371.03</v>
          </cell>
          <cell r="AH367" t="str">
            <v>2174,85-3299</v>
          </cell>
          <cell r="AI367">
            <v>114</v>
          </cell>
          <cell r="AJ367">
            <v>7.37</v>
          </cell>
          <cell r="AK367" t="str">
            <v>Газлифт</v>
          </cell>
          <cell r="AL367">
            <v>550</v>
          </cell>
          <cell r="AM367" t="str">
            <v>ГК77/4</v>
          </cell>
          <cell r="AN367">
            <v>960</v>
          </cell>
          <cell r="AO367" t="str">
            <v>ГК77/4</v>
          </cell>
          <cell r="AP367">
            <v>1255</v>
          </cell>
          <cell r="AQ367" t="str">
            <v>ГК78/3</v>
          </cell>
          <cell r="AR367">
            <v>1480</v>
          </cell>
          <cell r="AS367" t="str">
            <v>ГК75/3</v>
          </cell>
          <cell r="AT367">
            <v>1640</v>
          </cell>
          <cell r="AU367" t="str">
            <v>ГК75/3</v>
          </cell>
          <cell r="AV367">
            <v>1770</v>
          </cell>
          <cell r="AW367" t="str">
            <v>ЦКсОК</v>
          </cell>
          <cell r="AX367">
            <v>1920</v>
          </cell>
          <cell r="BE367">
            <v>2115</v>
          </cell>
          <cell r="BK367">
            <v>2115</v>
          </cell>
          <cell r="BM367">
            <v>73</v>
          </cell>
          <cell r="BN367">
            <v>5.5</v>
          </cell>
          <cell r="BO367">
            <v>18</v>
          </cell>
          <cell r="BP367" t="str">
            <v>Угловик</v>
          </cell>
          <cell r="BQ367" t="str">
            <v>Постоянный</v>
          </cell>
          <cell r="BR367">
            <v>24</v>
          </cell>
          <cell r="BS367">
            <v>0</v>
          </cell>
          <cell r="BT367">
            <v>30</v>
          </cell>
          <cell r="BU367">
            <v>50</v>
          </cell>
          <cell r="BV367">
            <v>29</v>
          </cell>
          <cell r="BW367">
            <v>43497</v>
          </cell>
          <cell r="BX367">
            <v>192</v>
          </cell>
          <cell r="BY367">
            <v>80</v>
          </cell>
          <cell r="BZ367">
            <v>6</v>
          </cell>
          <cell r="CC367">
            <v>73</v>
          </cell>
          <cell r="CD367">
            <v>30.096</v>
          </cell>
          <cell r="CE367">
            <v>36</v>
          </cell>
          <cell r="CF367">
            <v>0</v>
          </cell>
          <cell r="CH367">
            <v>19</v>
          </cell>
          <cell r="CI367">
            <v>343</v>
          </cell>
          <cell r="CJ367">
            <v>0</v>
          </cell>
          <cell r="CK367">
            <v>343</v>
          </cell>
          <cell r="CM367">
            <v>312.904</v>
          </cell>
          <cell r="CN367">
            <v>-36</v>
          </cell>
          <cell r="CO367">
            <v>343</v>
          </cell>
          <cell r="CP367">
            <v>-19</v>
          </cell>
          <cell r="CQ367">
            <v>10</v>
          </cell>
          <cell r="CR367">
            <v>9</v>
          </cell>
          <cell r="CS367">
            <v>299.04306220095691</v>
          </cell>
          <cell r="CT367">
            <v>631.31313131313129</v>
          </cell>
          <cell r="CU367">
            <v>0.41753698284425594</v>
          </cell>
          <cell r="CW367">
            <v>60</v>
          </cell>
        </row>
        <row r="368">
          <cell r="A368">
            <v>1471</v>
          </cell>
          <cell r="B368">
            <v>3</v>
          </cell>
          <cell r="C368" t="str">
            <v>К-105</v>
          </cell>
          <cell r="D368">
            <v>43387</v>
          </cell>
          <cell r="E368" t="str">
            <v>Гор.</v>
          </cell>
          <cell r="F368" t="str">
            <v>P1ar_Block I</v>
          </cell>
          <cell r="G368" t="str">
            <v>Действующий</v>
          </cell>
          <cell r="H368">
            <v>-4</v>
          </cell>
          <cell r="L368">
            <v>205.9826750215</v>
          </cell>
          <cell r="M368">
            <v>213.8</v>
          </cell>
          <cell r="N368">
            <v>0.98</v>
          </cell>
          <cell r="O368">
            <v>1.66</v>
          </cell>
          <cell r="P368">
            <v>0.98</v>
          </cell>
          <cell r="Q368">
            <v>1.4490000000000001</v>
          </cell>
          <cell r="R368">
            <v>0.83599999999999997</v>
          </cell>
          <cell r="S368">
            <v>0.72</v>
          </cell>
          <cell r="T368">
            <v>37</v>
          </cell>
          <cell r="U368">
            <v>1.17</v>
          </cell>
          <cell r="V368">
            <v>177.8</v>
          </cell>
          <cell r="Y368">
            <v>3121.21</v>
          </cell>
          <cell r="Z368">
            <v>3121.21</v>
          </cell>
          <cell r="AC368" t="str">
            <v>Закрытый</v>
          </cell>
          <cell r="AD368" t="str">
            <v>2352,78-2354,21; 2599,19-2600,62; 2688,14-2689,57; 2809,38-2810,81; 2941,41-2942,84; 3052,03-3053,46; 3098,53-3099,76 (цирк. клапана)</v>
          </cell>
          <cell r="AF368">
            <v>2352.6999999999998</v>
          </cell>
          <cell r="AG368">
            <v>429.69999999999982</v>
          </cell>
          <cell r="AH368" t="str">
            <v>2188,53-3122</v>
          </cell>
          <cell r="AI368">
            <v>114</v>
          </cell>
          <cell r="AJ368">
            <v>7.37</v>
          </cell>
          <cell r="AK368" t="str">
            <v>УЭЦН</v>
          </cell>
          <cell r="AL368">
            <v>300</v>
          </cell>
          <cell r="AM368" t="str">
            <v>ГП</v>
          </cell>
          <cell r="AX368">
            <v>1890</v>
          </cell>
          <cell r="BA368" t="str">
            <v>D460N 164ст</v>
          </cell>
          <cell r="BB368">
            <v>1457</v>
          </cell>
          <cell r="BC368">
            <v>52.5</v>
          </cell>
          <cell r="BD368" t="str">
            <v>46-116</v>
          </cell>
          <cell r="BE368">
            <v>1922</v>
          </cell>
          <cell r="BK368">
            <v>1751.33</v>
          </cell>
          <cell r="BL368">
            <v>170.67000000000007</v>
          </cell>
          <cell r="BO368">
            <v>65</v>
          </cell>
          <cell r="BP368" t="str">
            <v>Угловик</v>
          </cell>
          <cell r="BQ368" t="str">
            <v>Постоянный</v>
          </cell>
          <cell r="BR368">
            <v>24</v>
          </cell>
          <cell r="BS368">
            <v>0</v>
          </cell>
          <cell r="BT368">
            <v>29</v>
          </cell>
          <cell r="BU368">
            <v>29</v>
          </cell>
          <cell r="BV368">
            <v>28</v>
          </cell>
          <cell r="BW368">
            <v>43497</v>
          </cell>
          <cell r="BX368">
            <v>198</v>
          </cell>
          <cell r="CA368">
            <v>1593.9405660773307</v>
          </cell>
          <cell r="CB368">
            <v>41</v>
          </cell>
          <cell r="CC368">
            <v>53.125395440000005</v>
          </cell>
          <cell r="CD368">
            <v>18.4756</v>
          </cell>
          <cell r="CE368">
            <v>22.1</v>
          </cell>
          <cell r="CF368">
            <v>0</v>
          </cell>
          <cell r="CH368">
            <v>7</v>
          </cell>
          <cell r="CI368">
            <v>344</v>
          </cell>
          <cell r="CJ368">
            <v>0</v>
          </cell>
          <cell r="CK368">
            <v>344</v>
          </cell>
          <cell r="CR368">
            <v>7</v>
          </cell>
          <cell r="CS368">
            <v>378.87808785641602</v>
          </cell>
          <cell r="CT368">
            <v>378.87808785641602</v>
          </cell>
          <cell r="CU368">
            <v>0.22605913086229945</v>
          </cell>
          <cell r="CW368">
            <v>50</v>
          </cell>
        </row>
        <row r="369">
          <cell r="A369">
            <v>1472</v>
          </cell>
          <cell r="B369">
            <v>1</v>
          </cell>
          <cell r="C369" t="str">
            <v>К - 22</v>
          </cell>
          <cell r="D369">
            <v>43372</v>
          </cell>
          <cell r="E369" t="str">
            <v>Гор.</v>
          </cell>
          <cell r="F369" t="str">
            <v>P1ar_Block I</v>
          </cell>
          <cell r="G369" t="str">
            <v>Действующий</v>
          </cell>
          <cell r="H369">
            <v>-4</v>
          </cell>
          <cell r="L369">
            <v>205.9826750215</v>
          </cell>
          <cell r="M369">
            <v>213.8</v>
          </cell>
          <cell r="N369">
            <v>0.98</v>
          </cell>
          <cell r="O369">
            <v>1.66</v>
          </cell>
          <cell r="P369">
            <v>0.98</v>
          </cell>
          <cell r="Q369">
            <v>1.4490000000000001</v>
          </cell>
          <cell r="R369">
            <v>0.83599999999999997</v>
          </cell>
          <cell r="S369">
            <v>0.72</v>
          </cell>
          <cell r="T369">
            <v>37</v>
          </cell>
          <cell r="U369">
            <v>1.17</v>
          </cell>
          <cell r="V369">
            <v>177.8</v>
          </cell>
          <cell r="W369">
            <v>9.19</v>
          </cell>
          <cell r="X369">
            <v>2074.75</v>
          </cell>
          <cell r="Y369">
            <v>2928.21</v>
          </cell>
          <cell r="Z369">
            <v>2928.21</v>
          </cell>
          <cell r="AA369">
            <v>43319</v>
          </cell>
          <cell r="AB369" t="str">
            <v>По спущенной компановке</v>
          </cell>
          <cell r="AC369" t="str">
            <v>Закрытый</v>
          </cell>
          <cell r="AD369" t="str">
            <v>2352,84-2354,27; 2451,5-2452,93; 2560,65-2562,08; 2639,52-2640,95;  2707,94-2709,37; 2796,53-2797,96; 2905,88-2907,11  (цирк. клапана)</v>
          </cell>
          <cell r="AF369">
            <v>2352.85</v>
          </cell>
          <cell r="AG369">
            <v>490.43</v>
          </cell>
          <cell r="AK369" t="str">
            <v>УЭЦН</v>
          </cell>
          <cell r="AL369">
            <v>300</v>
          </cell>
          <cell r="AM369" t="str">
            <v>ГП</v>
          </cell>
          <cell r="AX369">
            <v>1690</v>
          </cell>
          <cell r="BA369" t="str">
            <v>D1050N 226ст.</v>
          </cell>
          <cell r="BB369">
            <v>1850</v>
          </cell>
          <cell r="BC369">
            <v>48</v>
          </cell>
          <cell r="BD369" t="str">
            <v>55-116</v>
          </cell>
          <cell r="BE369">
            <v>1700</v>
          </cell>
          <cell r="BK369">
            <v>1623.57</v>
          </cell>
          <cell r="BL369">
            <v>76.430000000000064</v>
          </cell>
          <cell r="BO369">
            <v>65</v>
          </cell>
          <cell r="BP369" t="str">
            <v>Угловик</v>
          </cell>
          <cell r="BQ369" t="str">
            <v>Периодический</v>
          </cell>
          <cell r="BR369">
            <v>3</v>
          </cell>
          <cell r="BS369">
            <v>4</v>
          </cell>
          <cell r="BT369">
            <v>29</v>
          </cell>
          <cell r="BU369">
            <v>29</v>
          </cell>
          <cell r="BV369">
            <v>28</v>
          </cell>
          <cell r="BW369">
            <v>43497</v>
          </cell>
          <cell r="BX369">
            <v>189</v>
          </cell>
          <cell r="CA369">
            <v>1361.254276795551</v>
          </cell>
          <cell r="CB369">
            <v>49</v>
          </cell>
          <cell r="CC369">
            <v>65.870453199999986</v>
          </cell>
          <cell r="CD369">
            <v>8.7780000000000005</v>
          </cell>
          <cell r="CE369">
            <v>10.5</v>
          </cell>
          <cell r="CF369">
            <v>0</v>
          </cell>
          <cell r="CH369">
            <v>1.8</v>
          </cell>
          <cell r="CI369">
            <v>345</v>
          </cell>
          <cell r="CJ369">
            <v>0</v>
          </cell>
          <cell r="CK369">
            <v>345</v>
          </cell>
          <cell r="CR369">
            <v>1.8</v>
          </cell>
          <cell r="CS369">
            <v>205.05809979494188</v>
          </cell>
          <cell r="CT369">
            <v>205.05809979494188</v>
          </cell>
          <cell r="CU369">
            <v>0.1200303888064532</v>
          </cell>
          <cell r="CW369">
            <v>60</v>
          </cell>
        </row>
        <row r="370">
          <cell r="A370">
            <v>1474</v>
          </cell>
          <cell r="C370" t="str">
            <v>к -22</v>
          </cell>
          <cell r="D370">
            <v>43465</v>
          </cell>
          <cell r="E370" t="str">
            <v>Гор.</v>
          </cell>
          <cell r="F370" t="str">
            <v>P1ar_Block I</v>
          </cell>
          <cell r="G370" t="str">
            <v>Действующий</v>
          </cell>
          <cell r="H370">
            <v>4</v>
          </cell>
          <cell r="L370">
            <v>205.9826750215</v>
          </cell>
          <cell r="M370">
            <v>213.8</v>
          </cell>
          <cell r="N370">
            <v>0.98</v>
          </cell>
          <cell r="O370">
            <v>1.66</v>
          </cell>
          <cell r="P370">
            <v>0.98</v>
          </cell>
          <cell r="Q370">
            <v>1.4490000000000001</v>
          </cell>
          <cell r="R370">
            <v>0.83599999999999997</v>
          </cell>
          <cell r="S370">
            <v>0.72</v>
          </cell>
          <cell r="T370">
            <v>37</v>
          </cell>
          <cell r="U370">
            <v>1.17</v>
          </cell>
          <cell r="V370">
            <v>177.8</v>
          </cell>
          <cell r="W370">
            <v>9.19</v>
          </cell>
          <cell r="Y370">
            <v>3000</v>
          </cell>
          <cell r="Z370">
            <v>3000</v>
          </cell>
          <cell r="AC370" t="str">
            <v>закрытый</v>
          </cell>
          <cell r="AD370" t="str">
            <v>2238,79-2240,22; 2348,86-2350,29; 2476,86-2478,29; 2572,28-2573,71; 2677,38-2678,81; 2771,84-2773,27; 2876,94-2878,17 (цирк. клапана)</v>
          </cell>
          <cell r="AF370">
            <v>2238.79</v>
          </cell>
          <cell r="AG370">
            <v>389.5</v>
          </cell>
          <cell r="AK370" t="str">
            <v>Газлифт</v>
          </cell>
          <cell r="BE370">
            <v>2070</v>
          </cell>
          <cell r="BO370">
            <v>18</v>
          </cell>
          <cell r="BP370" t="str">
            <v>Угловик</v>
          </cell>
          <cell r="BQ370" t="str">
            <v>Постоянный</v>
          </cell>
          <cell r="BR370">
            <v>24</v>
          </cell>
          <cell r="BS370">
            <v>0</v>
          </cell>
          <cell r="BT370">
            <v>32</v>
          </cell>
          <cell r="BU370">
            <v>57</v>
          </cell>
          <cell r="BV370">
            <v>31</v>
          </cell>
          <cell r="BX370">
            <v>206</v>
          </cell>
          <cell r="BY370">
            <v>85</v>
          </cell>
          <cell r="BZ370">
            <v>6</v>
          </cell>
          <cell r="CC370">
            <v>80</v>
          </cell>
          <cell r="CD370">
            <v>42.385199999999998</v>
          </cell>
          <cell r="CE370">
            <v>50.7</v>
          </cell>
          <cell r="CF370">
            <v>0</v>
          </cell>
          <cell r="CH370">
            <v>32.5</v>
          </cell>
          <cell r="CI370">
            <v>346</v>
          </cell>
          <cell r="CJ370">
            <v>0</v>
          </cell>
          <cell r="CK370">
            <v>346</v>
          </cell>
          <cell r="CN370">
            <v>-50.7</v>
          </cell>
          <cell r="CO370">
            <v>346</v>
          </cell>
          <cell r="CP370">
            <v>-32.5</v>
          </cell>
          <cell r="CQ370">
            <v>16.100000000000001</v>
          </cell>
          <cell r="CR370">
            <v>16.399999999999999</v>
          </cell>
          <cell r="CS370">
            <v>386.92751243358532</v>
          </cell>
          <cell r="CT370">
            <v>766.77708256655626</v>
          </cell>
          <cell r="CU370">
            <v>0.55256379478758544</v>
          </cell>
          <cell r="CW370">
            <v>60</v>
          </cell>
        </row>
        <row r="371">
          <cell r="A371">
            <v>1475</v>
          </cell>
          <cell r="B371">
            <v>2</v>
          </cell>
          <cell r="C371" t="str">
            <v>К - 65</v>
          </cell>
          <cell r="D371">
            <v>43284</v>
          </cell>
          <cell r="E371" t="str">
            <v>Гор.</v>
          </cell>
          <cell r="F371" t="str">
            <v>P1ar_Block I</v>
          </cell>
          <cell r="G371" t="str">
            <v>Действующий</v>
          </cell>
          <cell r="H371">
            <v>-4</v>
          </cell>
          <cell r="I371">
            <v>43178</v>
          </cell>
          <cell r="J371" t="str">
            <v>МеКаМиНефть</v>
          </cell>
          <cell r="K371" t="str">
            <v>КГРП 7ст.
350м3 15% HCl</v>
          </cell>
          <cell r="L371">
            <v>205.9826750215</v>
          </cell>
          <cell r="M371">
            <v>213.8</v>
          </cell>
          <cell r="N371">
            <v>0.98</v>
          </cell>
          <cell r="O371">
            <v>1.66</v>
          </cell>
          <cell r="P371">
            <v>0.99013998782714552</v>
          </cell>
          <cell r="Q371">
            <v>1.4490000000000001</v>
          </cell>
          <cell r="R371">
            <v>0.83599999999999997</v>
          </cell>
          <cell r="S371">
            <v>0.72</v>
          </cell>
          <cell r="T371">
            <v>37</v>
          </cell>
          <cell r="U371">
            <v>1.17</v>
          </cell>
          <cell r="V371">
            <v>177.8</v>
          </cell>
          <cell r="W371">
            <v>9.19</v>
          </cell>
          <cell r="X371">
            <v>2869.69</v>
          </cell>
          <cell r="Y371">
            <v>3496.64</v>
          </cell>
          <cell r="Z371">
            <v>3496.64</v>
          </cell>
          <cell r="AA371">
            <v>43106</v>
          </cell>
          <cell r="AB371" t="str">
            <v>По спущенной компановке</v>
          </cell>
          <cell r="AC371" t="str">
            <v>Закрытый</v>
          </cell>
          <cell r="AD371" t="str">
            <v>2946-2947,4; 3091,9-3093,3; 3176,16-3177,56; 3250,63-3252,03; 3335,62-3337,02; 3400-3401,4; 3474,68-3475,91 (цирк. клапана)</v>
          </cell>
          <cell r="AE371">
            <v>9.6300000000000008</v>
          </cell>
          <cell r="AF371">
            <v>1937</v>
          </cell>
          <cell r="AG371">
            <v>863</v>
          </cell>
          <cell r="AH371" t="str">
            <v>2805,66-3497</v>
          </cell>
          <cell r="AI371">
            <v>114</v>
          </cell>
          <cell r="AJ371">
            <v>7.37</v>
          </cell>
          <cell r="AK371" t="str">
            <v>Газлифт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2140</v>
          </cell>
          <cell r="BE371">
            <v>2162</v>
          </cell>
          <cell r="BK371">
            <v>2162</v>
          </cell>
          <cell r="BM371">
            <v>73</v>
          </cell>
          <cell r="BN371">
            <v>5.5</v>
          </cell>
          <cell r="BO371">
            <v>18</v>
          </cell>
          <cell r="BP371" t="str">
            <v>Угловик</v>
          </cell>
          <cell r="BQ371" t="str">
            <v>Постоянный</v>
          </cell>
          <cell r="BR371">
            <v>24</v>
          </cell>
          <cell r="BS371">
            <v>0</v>
          </cell>
          <cell r="BT371">
            <v>30</v>
          </cell>
          <cell r="BU371">
            <v>53</v>
          </cell>
          <cell r="BV371">
            <v>28</v>
          </cell>
          <cell r="BW371">
            <v>43497</v>
          </cell>
          <cell r="BX371">
            <v>197</v>
          </cell>
          <cell r="BY371">
            <v>81</v>
          </cell>
          <cell r="BZ371">
            <v>6</v>
          </cell>
          <cell r="CC371">
            <v>63</v>
          </cell>
          <cell r="CD371">
            <v>15.486899999999999</v>
          </cell>
          <cell r="CE371">
            <v>19</v>
          </cell>
          <cell r="CF371">
            <v>2.5</v>
          </cell>
          <cell r="CH371">
            <v>28</v>
          </cell>
          <cell r="CI371">
            <v>347</v>
          </cell>
          <cell r="CJ371">
            <v>0</v>
          </cell>
          <cell r="CK371">
            <v>347</v>
          </cell>
          <cell r="CM371">
            <v>331.51310000000001</v>
          </cell>
          <cell r="CN371">
            <v>-19</v>
          </cell>
          <cell r="CO371">
            <v>344.5</v>
          </cell>
          <cell r="CP371">
            <v>-28</v>
          </cell>
          <cell r="CQ371">
            <v>18</v>
          </cell>
          <cell r="CR371">
            <v>10</v>
          </cell>
          <cell r="CS371">
            <v>645.70701689815269</v>
          </cell>
          <cell r="CT371">
            <v>1807.9796473148276</v>
          </cell>
          <cell r="CU371">
            <v>0.20323001001459959</v>
          </cell>
          <cell r="CW371">
            <v>60</v>
          </cell>
        </row>
        <row r="372">
          <cell r="A372" t="str">
            <v>1476-1</v>
          </cell>
          <cell r="B372" t="str">
            <v/>
          </cell>
          <cell r="C372" t="str">
            <v>К-88</v>
          </cell>
          <cell r="D372">
            <v>43451</v>
          </cell>
          <cell r="E372" t="str">
            <v>Гор.</v>
          </cell>
          <cell r="F372" t="str">
            <v>P1ar_Block I</v>
          </cell>
          <cell r="G372" t="str">
            <v>Действующий</v>
          </cell>
          <cell r="L372">
            <v>205.9826750215</v>
          </cell>
          <cell r="M372">
            <v>213.8</v>
          </cell>
          <cell r="N372">
            <v>0.98</v>
          </cell>
          <cell r="O372">
            <v>1.66</v>
          </cell>
          <cell r="P372">
            <v>0.98</v>
          </cell>
          <cell r="Q372">
            <v>1.4490000000000001</v>
          </cell>
          <cell r="R372">
            <v>0.83599999999999997</v>
          </cell>
          <cell r="S372">
            <v>0.72</v>
          </cell>
          <cell r="T372">
            <v>37</v>
          </cell>
          <cell r="U372">
            <v>1.17</v>
          </cell>
          <cell r="V372">
            <v>177.8</v>
          </cell>
          <cell r="Y372">
            <v>3135</v>
          </cell>
          <cell r="Z372">
            <v>3135</v>
          </cell>
          <cell r="AC372" t="str">
            <v>Закрытый</v>
          </cell>
          <cell r="AD372" t="str">
            <v>2378,07 - 2379,27; 2497,13 - 2498,33; 2613,18 - 2614,38; 2707,65 - 2708,85; 2865,68  - 2866,88; 2951,40 - 2952,60; 3088,95 - 3090,15(цирк. клапана)</v>
          </cell>
          <cell r="AF372">
            <v>2378.0700000000002</v>
          </cell>
          <cell r="AG372">
            <v>491.4</v>
          </cell>
          <cell r="AK372" t="str">
            <v>Газлифт</v>
          </cell>
          <cell r="BE372">
            <v>2266</v>
          </cell>
          <cell r="BO372">
            <v>18</v>
          </cell>
          <cell r="BP372" t="str">
            <v>Угловик</v>
          </cell>
          <cell r="BQ372" t="str">
            <v>Постоянный</v>
          </cell>
          <cell r="BR372">
            <v>24</v>
          </cell>
          <cell r="BS372">
            <v>0</v>
          </cell>
          <cell r="BT372">
            <v>28</v>
          </cell>
          <cell r="BU372">
            <v>67</v>
          </cell>
          <cell r="BV372">
            <v>27</v>
          </cell>
          <cell r="BW372">
            <v>43497</v>
          </cell>
          <cell r="BX372">
            <v>198</v>
          </cell>
          <cell r="BY372">
            <v>83</v>
          </cell>
          <cell r="BZ372">
            <v>6</v>
          </cell>
          <cell r="CC372">
            <v>111</v>
          </cell>
          <cell r="CD372">
            <v>13.375999999999999</v>
          </cell>
          <cell r="CE372">
            <v>16</v>
          </cell>
          <cell r="CF372">
            <v>0</v>
          </cell>
          <cell r="CH372">
            <v>27</v>
          </cell>
          <cell r="CI372">
            <v>348</v>
          </cell>
          <cell r="CJ372">
            <v>0</v>
          </cell>
          <cell r="CK372">
            <v>348</v>
          </cell>
          <cell r="CO372">
            <v>348</v>
          </cell>
          <cell r="CQ372">
            <v>22.5</v>
          </cell>
          <cell r="CR372">
            <v>4.5</v>
          </cell>
          <cell r="CS372">
            <v>336.42344497607655</v>
          </cell>
          <cell r="CT372">
            <v>2018.5406698564593</v>
          </cell>
          <cell r="CU372">
            <v>0.22853845044005194</v>
          </cell>
          <cell r="CV372" t="str">
            <v xml:space="preserve">Планируется постановка бригады ПРГС для оптимизации работы газлифтного подъемника </v>
          </cell>
          <cell r="CW372">
            <v>60</v>
          </cell>
        </row>
        <row r="373">
          <cell r="A373">
            <v>1476</v>
          </cell>
          <cell r="B373">
            <v>3</v>
          </cell>
          <cell r="C373" t="str">
            <v>К - 22</v>
          </cell>
          <cell r="D373">
            <v>43404</v>
          </cell>
          <cell r="E373" t="str">
            <v>Гор.</v>
          </cell>
          <cell r="F373" t="str">
            <v>P1ar_Block I</v>
          </cell>
          <cell r="G373" t="str">
            <v>Действующий</v>
          </cell>
          <cell r="H373">
            <v>-4</v>
          </cell>
          <cell r="L373">
            <v>205.9826750215</v>
          </cell>
          <cell r="M373">
            <v>213.8</v>
          </cell>
          <cell r="N373">
            <v>0.98</v>
          </cell>
          <cell r="O373">
            <v>1.66</v>
          </cell>
          <cell r="P373">
            <v>0.98</v>
          </cell>
          <cell r="Q373">
            <v>1.4490000000000001</v>
          </cell>
          <cell r="R373">
            <v>0.83599999999999997</v>
          </cell>
          <cell r="S373">
            <v>0.72</v>
          </cell>
          <cell r="T373">
            <v>37</v>
          </cell>
          <cell r="U373">
            <v>1.17</v>
          </cell>
          <cell r="V373">
            <v>177.8</v>
          </cell>
          <cell r="Y373">
            <v>2995</v>
          </cell>
          <cell r="Z373">
            <v>2995</v>
          </cell>
          <cell r="AC373" t="str">
            <v>Закрытый</v>
          </cell>
          <cell r="AD373" t="str">
            <v>2293-2294, 2370-2371, 2437-2438, 2545-2546, 2655-2656, 2754-2755, 2875-2876(цирк. клапана)</v>
          </cell>
          <cell r="AF373">
            <v>2293</v>
          </cell>
          <cell r="AG373">
            <v>438</v>
          </cell>
          <cell r="AK373" t="str">
            <v>УЭЦН</v>
          </cell>
          <cell r="AL373">
            <v>300</v>
          </cell>
          <cell r="AM373" t="str">
            <v>ГП</v>
          </cell>
          <cell r="AX373">
            <v>1790</v>
          </cell>
          <cell r="BA373" t="str">
            <v>D460N 164ст</v>
          </cell>
          <cell r="BB373">
            <v>1360</v>
          </cell>
          <cell r="BC373">
            <v>56</v>
          </cell>
          <cell r="BD373" t="str">
            <v>46-116</v>
          </cell>
          <cell r="BE373">
            <v>1800</v>
          </cell>
          <cell r="BK373">
            <v>1673.19</v>
          </cell>
          <cell r="BL373">
            <v>126.81</v>
          </cell>
          <cell r="BO373">
            <v>65</v>
          </cell>
          <cell r="BP373" t="str">
            <v>Угловик</v>
          </cell>
          <cell r="BQ373" t="str">
            <v>Периодический</v>
          </cell>
          <cell r="BR373">
            <v>2.8</v>
          </cell>
          <cell r="BS373">
            <v>3.5</v>
          </cell>
          <cell r="BT373">
            <v>27</v>
          </cell>
          <cell r="BU373">
            <v>27</v>
          </cell>
          <cell r="BV373">
            <v>26</v>
          </cell>
          <cell r="BW373">
            <v>43497</v>
          </cell>
          <cell r="BX373">
            <v>198</v>
          </cell>
          <cell r="CA373">
            <v>1515.8005660773308</v>
          </cell>
          <cell r="CB373">
            <v>39</v>
          </cell>
          <cell r="CC373">
            <v>51.841603919999997</v>
          </cell>
          <cell r="CD373">
            <v>24.244</v>
          </cell>
          <cell r="CE373">
            <v>29</v>
          </cell>
          <cell r="CF373">
            <v>0</v>
          </cell>
          <cell r="CH373">
            <v>5.3</v>
          </cell>
          <cell r="CI373">
            <v>349</v>
          </cell>
          <cell r="CJ373">
            <v>0</v>
          </cell>
          <cell r="CK373">
            <v>349</v>
          </cell>
          <cell r="CM373">
            <v>324.75599999999997</v>
          </cell>
          <cell r="CN373">
            <v>-29</v>
          </cell>
          <cell r="CO373">
            <v>349</v>
          </cell>
          <cell r="CP373">
            <v>-5.3</v>
          </cell>
          <cell r="CR373">
            <v>5.3</v>
          </cell>
          <cell r="CS373">
            <v>218.6107902986306</v>
          </cell>
          <cell r="CT373">
            <v>218.6107902986306</v>
          </cell>
          <cell r="CU373">
            <v>0.295294158897624</v>
          </cell>
          <cell r="CW373">
            <v>50</v>
          </cell>
        </row>
        <row r="374">
          <cell r="A374">
            <v>1477</v>
          </cell>
          <cell r="C374" t="str">
            <v>К-88</v>
          </cell>
          <cell r="D374">
            <v>43521</v>
          </cell>
          <cell r="E374" t="str">
            <v>Гор.</v>
          </cell>
          <cell r="F374" t="str">
            <v>P1ar_Block I</v>
          </cell>
          <cell r="G374" t="str">
            <v>Действующий</v>
          </cell>
          <cell r="H374">
            <v>-4</v>
          </cell>
          <cell r="L374">
            <v>205.9826750215</v>
          </cell>
          <cell r="M374">
            <v>213.8</v>
          </cell>
          <cell r="N374">
            <v>0.98</v>
          </cell>
          <cell r="O374">
            <v>1.66</v>
          </cell>
          <cell r="P374">
            <v>0.98</v>
          </cell>
          <cell r="Q374">
            <v>1.4490000000000001</v>
          </cell>
          <cell r="R374">
            <v>0.83599999999999997</v>
          </cell>
          <cell r="S374">
            <v>0.72</v>
          </cell>
          <cell r="T374">
            <v>37</v>
          </cell>
          <cell r="U374">
            <v>1.17</v>
          </cell>
          <cell r="V374">
            <v>177.8</v>
          </cell>
          <cell r="Y374">
            <v>3337</v>
          </cell>
          <cell r="Z374">
            <v>3337</v>
          </cell>
          <cell r="AC374" t="str">
            <v>Закрытый</v>
          </cell>
          <cell r="AD374" t="str">
            <v>2406,36 - 2407,56, 2492,69-2493,89, 2625,56-2626,76,2744,84-2746,04, 2865,71-2866,91, 2989,94-2991,14, 3104,9-3106,1</v>
          </cell>
          <cell r="AF374">
            <v>2406.36</v>
          </cell>
          <cell r="AG374">
            <v>486.5</v>
          </cell>
          <cell r="AK374" t="str">
            <v>Газлифт</v>
          </cell>
          <cell r="BE374">
            <v>2290</v>
          </cell>
          <cell r="BO374">
            <v>18</v>
          </cell>
          <cell r="BP374" t="str">
            <v>Угловик</v>
          </cell>
          <cell r="BQ374" t="str">
            <v>Постоянный</v>
          </cell>
          <cell r="BR374">
            <v>24</v>
          </cell>
          <cell r="BS374">
            <v>0</v>
          </cell>
          <cell r="BT374">
            <v>32</v>
          </cell>
          <cell r="BU374">
            <v>72</v>
          </cell>
          <cell r="BV374">
            <v>31</v>
          </cell>
          <cell r="BW374">
            <v>43497</v>
          </cell>
          <cell r="BX374">
            <v>206</v>
          </cell>
          <cell r="BY374">
            <v>84</v>
          </cell>
          <cell r="BZ374">
            <v>6</v>
          </cell>
          <cell r="CC374">
            <v>75</v>
          </cell>
          <cell r="CD374">
            <v>27.31212</v>
          </cell>
          <cell r="CE374">
            <v>32.67</v>
          </cell>
          <cell r="CF374">
            <v>0</v>
          </cell>
          <cell r="CG374">
            <v>0</v>
          </cell>
          <cell r="CH374">
            <v>32.520000000000003</v>
          </cell>
          <cell r="CI374">
            <v>0</v>
          </cell>
          <cell r="CJ374">
            <v>0</v>
          </cell>
          <cell r="CK374">
            <v>0</v>
          </cell>
          <cell r="CQ374">
            <v>23.8</v>
          </cell>
          <cell r="CR374">
            <v>8.7200000000000024</v>
          </cell>
          <cell r="CS374">
            <v>319.27217660145027</v>
          </cell>
          <cell r="CT374">
            <v>1190.6801815457754</v>
          </cell>
          <cell r="CU374">
            <v>0.3476202450965391</v>
          </cell>
          <cell r="CV374" t="str">
            <v>ВНС текущего месяца</v>
          </cell>
          <cell r="CW374">
            <v>60</v>
          </cell>
        </row>
        <row r="375">
          <cell r="A375">
            <v>1481</v>
          </cell>
          <cell r="B375">
            <v>2</v>
          </cell>
          <cell r="C375" t="str">
            <v>К - 88</v>
          </cell>
          <cell r="D375">
            <v>43384</v>
          </cell>
          <cell r="E375" t="str">
            <v>Гор.</v>
          </cell>
          <cell r="F375" t="str">
            <v>P1ar_Block I</v>
          </cell>
          <cell r="G375" t="str">
            <v>Действующий</v>
          </cell>
          <cell r="H375">
            <v>-4</v>
          </cell>
          <cell r="L375">
            <v>205.9826750215</v>
          </cell>
          <cell r="M375">
            <v>213.8</v>
          </cell>
          <cell r="N375">
            <v>0.98</v>
          </cell>
          <cell r="O375">
            <v>1.66</v>
          </cell>
          <cell r="P375">
            <v>0.98</v>
          </cell>
          <cell r="Q375">
            <v>1.4490000000000001</v>
          </cell>
          <cell r="R375">
            <v>0.83599999999999997</v>
          </cell>
          <cell r="S375">
            <v>0.72</v>
          </cell>
          <cell r="T375">
            <v>37</v>
          </cell>
          <cell r="U375">
            <v>1.17</v>
          </cell>
          <cell r="V375">
            <v>177.8</v>
          </cell>
          <cell r="Y375">
            <v>2900</v>
          </cell>
          <cell r="Z375">
            <v>2900</v>
          </cell>
          <cell r="AC375" t="str">
            <v>Закрытый</v>
          </cell>
          <cell r="AD375" t="str">
            <v>2274,46-2275,66; 2371,34-2372,54; 2477,98-2479,18;2068,33-2609,53; 2746,17-2798,05;2819,63-2820,83; 2885,45-2886,65</v>
          </cell>
          <cell r="AF375">
            <v>2274.46</v>
          </cell>
          <cell r="AG375">
            <v>389.87</v>
          </cell>
          <cell r="AK375" t="str">
            <v>Газлифт</v>
          </cell>
          <cell r="BE375">
            <v>2014</v>
          </cell>
          <cell r="BO375">
            <v>18</v>
          </cell>
          <cell r="BP375" t="str">
            <v>Угловик</v>
          </cell>
          <cell r="BQ375" t="str">
            <v>Постоянный</v>
          </cell>
          <cell r="BR375">
            <v>24</v>
          </cell>
          <cell r="BS375">
            <v>0</v>
          </cell>
          <cell r="BT375">
            <v>28</v>
          </cell>
          <cell r="BU375">
            <v>62</v>
          </cell>
          <cell r="BV375">
            <v>27</v>
          </cell>
          <cell r="BW375">
            <v>43497</v>
          </cell>
          <cell r="BX375">
            <v>206</v>
          </cell>
          <cell r="BY375">
            <v>82</v>
          </cell>
          <cell r="BZ375">
            <v>6</v>
          </cell>
          <cell r="CC375">
            <v>66</v>
          </cell>
          <cell r="CD375">
            <v>16.72</v>
          </cell>
          <cell r="CE375">
            <v>20</v>
          </cell>
          <cell r="CF375">
            <v>0</v>
          </cell>
          <cell r="CH375">
            <v>24</v>
          </cell>
          <cell r="CI375">
            <v>351</v>
          </cell>
          <cell r="CJ375">
            <v>0</v>
          </cell>
          <cell r="CK375">
            <v>351</v>
          </cell>
          <cell r="CM375">
            <v>334.28</v>
          </cell>
          <cell r="CN375">
            <v>-20</v>
          </cell>
          <cell r="CO375">
            <v>351</v>
          </cell>
          <cell r="CP375">
            <v>-24</v>
          </cell>
          <cell r="CQ375">
            <v>20</v>
          </cell>
          <cell r="CR375">
            <v>4</v>
          </cell>
          <cell r="CS375">
            <v>239.23444976076556</v>
          </cell>
          <cell r="CT375">
            <v>1435.4066985645934</v>
          </cell>
          <cell r="CU375">
            <v>0.20466647255194131</v>
          </cell>
          <cell r="CW375">
            <v>60</v>
          </cell>
        </row>
        <row r="376">
          <cell r="A376">
            <v>1485</v>
          </cell>
          <cell r="B376">
            <v>3</v>
          </cell>
          <cell r="C376" t="str">
            <v>К - 88</v>
          </cell>
          <cell r="D376">
            <v>43353</v>
          </cell>
          <cell r="E376" t="str">
            <v>Гор.</v>
          </cell>
          <cell r="F376" t="str">
            <v>P1ar_Block I</v>
          </cell>
          <cell r="G376" t="str">
            <v>Действующий</v>
          </cell>
          <cell r="H376">
            <v>-4</v>
          </cell>
          <cell r="L376">
            <v>205.9826750215</v>
          </cell>
          <cell r="M376">
            <v>213.8</v>
          </cell>
          <cell r="N376">
            <v>0.98</v>
          </cell>
          <cell r="O376">
            <v>1.66</v>
          </cell>
          <cell r="P376">
            <v>0.98</v>
          </cell>
          <cell r="Q376">
            <v>1.4490000000000001</v>
          </cell>
          <cell r="R376">
            <v>0.83599999999999997</v>
          </cell>
          <cell r="S376">
            <v>0.72</v>
          </cell>
          <cell r="T376">
            <v>37</v>
          </cell>
          <cell r="U376">
            <v>1.17</v>
          </cell>
          <cell r="V376">
            <v>177.8</v>
          </cell>
          <cell r="Y376">
            <v>3040</v>
          </cell>
          <cell r="Z376">
            <v>3040</v>
          </cell>
          <cell r="AC376" t="str">
            <v>Закрытый</v>
          </cell>
          <cell r="AD376" t="str">
            <v>2350,97-2352,4; 2271,55-2272,75;2634,46-2635,89; 2832,6-2834,39;2956,24-2957,67;3045,45-3046,68 (цирк. клапана)</v>
          </cell>
          <cell r="AF376">
            <v>2350.9699999999998</v>
          </cell>
          <cell r="AG376">
            <v>462.07</v>
          </cell>
          <cell r="AK376" t="str">
            <v>Газлифт</v>
          </cell>
          <cell r="AL376">
            <v>560</v>
          </cell>
          <cell r="AM376" t="str">
            <v>ГК 77/4</v>
          </cell>
          <cell r="AN376">
            <v>1040</v>
          </cell>
          <cell r="AO376" t="str">
            <v>ГК 78/4</v>
          </cell>
          <cell r="AP376">
            <v>1460</v>
          </cell>
          <cell r="AQ376" t="str">
            <v>ГК80/4</v>
          </cell>
          <cell r="AR376">
            <v>1860</v>
          </cell>
          <cell r="AS376" t="str">
            <v>ЦКсОК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1870</v>
          </cell>
          <cell r="BE376">
            <v>1902</v>
          </cell>
          <cell r="BK376">
            <v>1902</v>
          </cell>
          <cell r="BO376">
            <v>18</v>
          </cell>
          <cell r="BP376" t="str">
            <v>Угловик</v>
          </cell>
          <cell r="BQ376" t="str">
            <v>Постоянный</v>
          </cell>
          <cell r="BR376">
            <v>24</v>
          </cell>
          <cell r="BS376">
            <v>0</v>
          </cell>
          <cell r="BT376">
            <v>29</v>
          </cell>
          <cell r="BU376">
            <v>48</v>
          </cell>
          <cell r="BV376">
            <v>28</v>
          </cell>
          <cell r="BW376">
            <v>43497</v>
          </cell>
          <cell r="BX376">
            <v>183</v>
          </cell>
          <cell r="BY376">
            <v>82</v>
          </cell>
          <cell r="BZ376">
            <v>6</v>
          </cell>
          <cell r="CC376">
            <v>61</v>
          </cell>
          <cell r="CD376">
            <v>23.424719999999997</v>
          </cell>
          <cell r="CE376">
            <v>28.02</v>
          </cell>
          <cell r="CF376">
            <v>0</v>
          </cell>
          <cell r="CH376">
            <v>27</v>
          </cell>
          <cell r="CI376">
            <v>352</v>
          </cell>
          <cell r="CJ376">
            <v>0</v>
          </cell>
          <cell r="CK376">
            <v>352</v>
          </cell>
          <cell r="CQ376">
            <v>17</v>
          </cell>
          <cell r="CR376">
            <v>10</v>
          </cell>
          <cell r="CS376">
            <v>426.89944639679794</v>
          </cell>
          <cell r="CT376">
            <v>1152.6285052713545</v>
          </cell>
          <cell r="CU376">
            <v>0.32637618636755827</v>
          </cell>
          <cell r="CW376">
            <v>60</v>
          </cell>
        </row>
        <row r="377">
          <cell r="A377">
            <v>1486</v>
          </cell>
          <cell r="B377">
            <v>3</v>
          </cell>
          <cell r="C377" t="str">
            <v>К - 88</v>
          </cell>
          <cell r="D377">
            <v>43386</v>
          </cell>
          <cell r="E377" t="str">
            <v>Гор.</v>
          </cell>
          <cell r="F377" t="str">
            <v>P1ar_Block I</v>
          </cell>
          <cell r="G377" t="str">
            <v>Действующий</v>
          </cell>
          <cell r="H377">
            <v>-4</v>
          </cell>
          <cell r="L377">
            <v>205.9826750215</v>
          </cell>
          <cell r="M377">
            <v>213.8</v>
          </cell>
          <cell r="N377">
            <v>0.98</v>
          </cell>
          <cell r="O377">
            <v>1.66</v>
          </cell>
          <cell r="P377">
            <v>0.98</v>
          </cell>
          <cell r="Q377">
            <v>1.4490000000000001</v>
          </cell>
          <cell r="R377">
            <v>0.83599999999999997</v>
          </cell>
          <cell r="S377">
            <v>0.72</v>
          </cell>
          <cell r="T377">
            <v>37</v>
          </cell>
          <cell r="U377">
            <v>1.17</v>
          </cell>
          <cell r="V377">
            <v>177.8</v>
          </cell>
          <cell r="Y377">
            <v>3347</v>
          </cell>
          <cell r="Z377">
            <v>3347</v>
          </cell>
          <cell r="AC377" t="str">
            <v>Закрытый</v>
          </cell>
          <cell r="AD377" t="str">
            <v>2499,05-2500,25; 2662,15-2663,35; 2750,1-2751,3; 2902,37-2903,57; 3001-3002,2; 3120,38-3121,58; 3271,07-3272,3 (цирк. клапана)</v>
          </cell>
          <cell r="AF377">
            <v>2499.0500000000002</v>
          </cell>
          <cell r="AG377">
            <v>683.34</v>
          </cell>
          <cell r="AK377" t="str">
            <v>Газлифт</v>
          </cell>
          <cell r="AL377" t="e">
            <v>#N/A</v>
          </cell>
          <cell r="AM377" t="e">
            <v>#N/A</v>
          </cell>
          <cell r="AN377" t="e">
            <v>#N/A</v>
          </cell>
          <cell r="AO377" t="e">
            <v>#N/A</v>
          </cell>
          <cell r="AP377" t="e">
            <v>#N/A</v>
          </cell>
          <cell r="AQ377" t="e">
            <v>#N/A</v>
          </cell>
          <cell r="AR377" t="e">
            <v>#N/A</v>
          </cell>
          <cell r="AS377" t="e">
            <v>#N/A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BE377">
            <v>2405</v>
          </cell>
          <cell r="BK377">
            <v>2405</v>
          </cell>
          <cell r="BO377">
            <v>18</v>
          </cell>
          <cell r="BP377" t="str">
            <v>Угловик</v>
          </cell>
          <cell r="BQ377" t="str">
            <v>Постоянный</v>
          </cell>
          <cell r="BR377">
            <v>24</v>
          </cell>
          <cell r="BS377">
            <v>0</v>
          </cell>
          <cell r="BT377">
            <v>28</v>
          </cell>
          <cell r="BU377">
            <v>62</v>
          </cell>
          <cell r="BV377">
            <v>27</v>
          </cell>
          <cell r="BW377">
            <v>43497</v>
          </cell>
          <cell r="BX377">
            <v>195</v>
          </cell>
          <cell r="BY377">
            <v>83</v>
          </cell>
          <cell r="BZ377">
            <v>6</v>
          </cell>
          <cell r="CC377">
            <v>69</v>
          </cell>
          <cell r="CD377">
            <v>18.391999999999999</v>
          </cell>
          <cell r="CE377">
            <v>22</v>
          </cell>
          <cell r="CF377">
            <v>0</v>
          </cell>
          <cell r="CH377">
            <v>25</v>
          </cell>
          <cell r="CI377">
            <v>353</v>
          </cell>
          <cell r="CJ377">
            <v>0</v>
          </cell>
          <cell r="CK377">
            <v>353</v>
          </cell>
          <cell r="CQ377">
            <v>19.600000000000001</v>
          </cell>
          <cell r="CR377">
            <v>5.3999999999999986</v>
          </cell>
          <cell r="CS377">
            <v>293.60591561548489</v>
          </cell>
          <cell r="CT377">
            <v>1359.2866463679861</v>
          </cell>
          <cell r="CU377">
            <v>0.2449468996231586</v>
          </cell>
          <cell r="CW377">
            <v>60</v>
          </cell>
        </row>
        <row r="378">
          <cell r="A378">
            <v>1489</v>
          </cell>
          <cell r="C378" t="str">
            <v>К-118</v>
          </cell>
          <cell r="D378">
            <v>43517</v>
          </cell>
          <cell r="E378" t="str">
            <v>Гор.</v>
          </cell>
          <cell r="F378" t="str">
            <v>P1ar_Block I</v>
          </cell>
          <cell r="G378" t="str">
            <v>Действующий</v>
          </cell>
          <cell r="H378">
            <v>-4</v>
          </cell>
          <cell r="L378">
            <v>205.9826750215</v>
          </cell>
          <cell r="M378">
            <v>213.8</v>
          </cell>
          <cell r="N378">
            <v>0.98</v>
          </cell>
          <cell r="O378">
            <v>1.66</v>
          </cell>
          <cell r="P378">
            <v>1.0174785146164653</v>
          </cell>
          <cell r="Q378">
            <v>1.4490000000000001</v>
          </cell>
          <cell r="R378">
            <v>0.83599999999999997</v>
          </cell>
          <cell r="S378">
            <v>0.72</v>
          </cell>
          <cell r="T378">
            <v>37</v>
          </cell>
          <cell r="U378">
            <v>1.17</v>
          </cell>
          <cell r="V378">
            <v>177.8</v>
          </cell>
          <cell r="W378">
            <v>9.19</v>
          </cell>
          <cell r="X378">
            <v>2254</v>
          </cell>
          <cell r="Y378">
            <v>3108</v>
          </cell>
          <cell r="Z378">
            <v>3108</v>
          </cell>
          <cell r="AC378" t="str">
            <v>Закрытый</v>
          </cell>
          <cell r="AD378" t="str">
            <v>2313-2314,43; 2456,31-2457,74; 2599,52-2600,95; 2708,35-2709,78; 2805,09-2806,52; 2914,6-2916,03; 3059,5-3060,73 (цирк. клапана)</v>
          </cell>
          <cell r="AF378">
            <v>2313</v>
          </cell>
          <cell r="AG378">
            <v>486.87</v>
          </cell>
          <cell r="AH378" t="str">
            <v>2200,38-3108</v>
          </cell>
          <cell r="AI378">
            <v>114</v>
          </cell>
          <cell r="AJ378">
            <v>7.37</v>
          </cell>
          <cell r="AK378" t="str">
            <v>Газлифт</v>
          </cell>
          <cell r="BE378">
            <v>2200</v>
          </cell>
          <cell r="BO378">
            <v>18</v>
          </cell>
          <cell r="BP378" t="str">
            <v>Угловик</v>
          </cell>
          <cell r="BQ378" t="str">
            <v>Постоянный</v>
          </cell>
          <cell r="BR378">
            <v>24</v>
          </cell>
          <cell r="BS378">
            <v>0</v>
          </cell>
          <cell r="BT378">
            <v>29</v>
          </cell>
          <cell r="BU378">
            <v>78</v>
          </cell>
          <cell r="BV378">
            <v>28</v>
          </cell>
          <cell r="BW378">
            <v>43497</v>
          </cell>
          <cell r="BX378">
            <v>206</v>
          </cell>
          <cell r="BY378">
            <v>83</v>
          </cell>
          <cell r="BZ378">
            <v>6</v>
          </cell>
          <cell r="CC378">
            <v>76</v>
          </cell>
          <cell r="CD378">
            <v>44.964868607999996</v>
          </cell>
          <cell r="CE378">
            <v>59.1</v>
          </cell>
          <cell r="CF378">
            <v>8.9920000000000009</v>
          </cell>
          <cell r="CH378">
            <v>59.7</v>
          </cell>
          <cell r="CI378">
            <v>354</v>
          </cell>
          <cell r="CJ378">
            <v>0</v>
          </cell>
          <cell r="CK378">
            <v>354</v>
          </cell>
          <cell r="CQ378">
            <v>24</v>
          </cell>
          <cell r="CR378">
            <v>35.700000000000003</v>
          </cell>
          <cell r="CS378">
            <v>793.95317066818643</v>
          </cell>
          <cell r="CT378">
            <v>1327.7032013694882</v>
          </cell>
          <cell r="CU378">
            <v>0.63178185060184922</v>
          </cell>
          <cell r="CW378">
            <v>60</v>
          </cell>
        </row>
        <row r="379">
          <cell r="A379">
            <v>1490</v>
          </cell>
          <cell r="B379">
            <v>1</v>
          </cell>
          <cell r="C379" t="str">
            <v>К-39</v>
          </cell>
          <cell r="D379">
            <v>43434</v>
          </cell>
          <cell r="E379" t="str">
            <v>Гор.</v>
          </cell>
          <cell r="F379" t="str">
            <v>P1ar_Block I</v>
          </cell>
          <cell r="G379" t="str">
            <v>Действующий</v>
          </cell>
          <cell r="H379">
            <v>-4</v>
          </cell>
          <cell r="L379">
            <v>205.9826750215</v>
          </cell>
          <cell r="M379">
            <v>213.8</v>
          </cell>
          <cell r="N379">
            <v>0.98</v>
          </cell>
          <cell r="O379">
            <v>1.66</v>
          </cell>
          <cell r="P379">
            <v>0.98</v>
          </cell>
          <cell r="Q379">
            <v>1.4490000000000001</v>
          </cell>
          <cell r="R379">
            <v>0.83599999999999997</v>
          </cell>
          <cell r="S379">
            <v>0.72</v>
          </cell>
          <cell r="T379">
            <v>37</v>
          </cell>
          <cell r="U379">
            <v>1.17</v>
          </cell>
          <cell r="V379">
            <v>177.8</v>
          </cell>
          <cell r="Y379">
            <v>2902</v>
          </cell>
          <cell r="Z379">
            <v>2902</v>
          </cell>
          <cell r="AC379" t="str">
            <v>Закрытый</v>
          </cell>
          <cell r="AD379" t="str">
            <v>2474,06 -2475,49 , 2552,52  - 2553,95, 2620,18  - 2621,61 , 2666,24 - 2667,67,  2723,12 - 2724,55,  2811,93 - 2813,36,  2879,63 - 2880,86</v>
          </cell>
          <cell r="AF379">
            <v>2474</v>
          </cell>
          <cell r="AG379">
            <v>612</v>
          </cell>
          <cell r="AH379" t="str">
            <v>2305-2903</v>
          </cell>
          <cell r="AI379">
            <v>114</v>
          </cell>
          <cell r="AJ379">
            <v>7.37</v>
          </cell>
          <cell r="AK379" t="str">
            <v>УЭЦН</v>
          </cell>
          <cell r="AL379">
            <v>300</v>
          </cell>
          <cell r="AM379" t="str">
            <v>ГП</v>
          </cell>
          <cell r="AX379">
            <v>1980</v>
          </cell>
          <cell r="BA379" t="str">
            <v>D1050N 201ст.</v>
          </cell>
          <cell r="BB379">
            <v>1069</v>
          </cell>
          <cell r="BC379">
            <v>55</v>
          </cell>
          <cell r="BD379" t="str">
            <v>74-116</v>
          </cell>
          <cell r="BE379">
            <v>1990</v>
          </cell>
          <cell r="BK379">
            <v>1664.96</v>
          </cell>
          <cell r="BL379">
            <v>325.04000000000002</v>
          </cell>
          <cell r="BO379">
            <v>65</v>
          </cell>
          <cell r="BP379" t="str">
            <v>Угловик</v>
          </cell>
          <cell r="BQ379" t="str">
            <v>Периодический</v>
          </cell>
          <cell r="BR379">
            <v>1.5</v>
          </cell>
          <cell r="BS379">
            <v>6</v>
          </cell>
          <cell r="BT379">
            <v>28</v>
          </cell>
          <cell r="BU379">
            <v>28</v>
          </cell>
          <cell r="BV379">
            <v>27</v>
          </cell>
          <cell r="BW379">
            <v>43497</v>
          </cell>
          <cell r="BX379">
            <v>198</v>
          </cell>
          <cell r="CA379">
            <v>1428.8758491159961</v>
          </cell>
          <cell r="CB379">
            <v>46</v>
          </cell>
          <cell r="CC379">
            <v>59.917329279999997</v>
          </cell>
          <cell r="CD379">
            <v>13.375999999999999</v>
          </cell>
          <cell r="CE379">
            <v>16</v>
          </cell>
          <cell r="CF379">
            <v>0</v>
          </cell>
          <cell r="CH379">
            <v>2</v>
          </cell>
          <cell r="CI379">
            <v>355</v>
          </cell>
          <cell r="CJ379">
            <v>0</v>
          </cell>
          <cell r="CK379">
            <v>355</v>
          </cell>
          <cell r="CR379">
            <v>2</v>
          </cell>
          <cell r="CS379">
            <v>149.52153110047848</v>
          </cell>
          <cell r="CT379">
            <v>149.52153110047848</v>
          </cell>
          <cell r="CU379">
            <v>0.16791912688727303</v>
          </cell>
          <cell r="CW379">
            <v>60</v>
          </cell>
        </row>
        <row r="380">
          <cell r="A380">
            <v>1494</v>
          </cell>
          <cell r="B380">
            <v>4</v>
          </cell>
          <cell r="C380" t="str">
            <v>К - 91</v>
          </cell>
          <cell r="D380">
            <v>43100</v>
          </cell>
          <cell r="E380" t="str">
            <v>Гор.</v>
          </cell>
          <cell r="F380" t="str">
            <v>P1ar_Block I</v>
          </cell>
          <cell r="G380" t="str">
            <v>Действующий</v>
          </cell>
          <cell r="H380">
            <v>-4</v>
          </cell>
          <cell r="I380">
            <v>43061</v>
          </cell>
          <cell r="J380" t="str">
            <v>МеКаМиНефть</v>
          </cell>
          <cell r="K380" t="str">
            <v>КГРП 7ст.
350м3 15% HCl</v>
          </cell>
          <cell r="L380">
            <v>205.9826750215</v>
          </cell>
          <cell r="M380">
            <v>213.8</v>
          </cell>
          <cell r="N380">
            <v>0.98</v>
          </cell>
          <cell r="O380">
            <v>1.66</v>
          </cell>
          <cell r="P380">
            <v>0.98</v>
          </cell>
          <cell r="Q380">
            <v>1.4490000000000001</v>
          </cell>
          <cell r="R380">
            <v>0.83599999999999997</v>
          </cell>
          <cell r="S380">
            <v>0.72</v>
          </cell>
          <cell r="T380">
            <v>37</v>
          </cell>
          <cell r="U380">
            <v>1.17</v>
          </cell>
          <cell r="V380">
            <v>177.8</v>
          </cell>
          <cell r="W380">
            <v>9.19</v>
          </cell>
          <cell r="X380">
            <v>2120.6</v>
          </cell>
          <cell r="Y380">
            <v>2708.8</v>
          </cell>
          <cell r="Z380">
            <v>2708.8</v>
          </cell>
          <cell r="AA380">
            <v>43012</v>
          </cell>
          <cell r="AB380" t="str">
            <v>По спущенной компановке</v>
          </cell>
          <cell r="AC380" t="str">
            <v>Закрытый</v>
          </cell>
          <cell r="AD380" t="str">
            <v>2155,2-2156,7; 2250,5-2252; 2336,55-2338,05; 2423,8-2425,3; 2511,7-2513,2; 2609,89-2611,4; 2687,3-2687,9 (цирк. клапана)</v>
          </cell>
          <cell r="AE380">
            <v>9.61</v>
          </cell>
          <cell r="AF380">
            <v>2155.1999999999998</v>
          </cell>
          <cell r="AG380">
            <v>323.77999999999997</v>
          </cell>
          <cell r="AH380" t="str">
            <v>1873,54-2720</v>
          </cell>
          <cell r="AI380">
            <v>114</v>
          </cell>
          <cell r="AJ380">
            <v>7.37</v>
          </cell>
          <cell r="AK380" t="str">
            <v>Газлифт</v>
          </cell>
          <cell r="AL380">
            <v>450</v>
          </cell>
          <cell r="AM380" t="str">
            <v>ГК79/3</v>
          </cell>
          <cell r="AN380">
            <v>820</v>
          </cell>
          <cell r="AO380" t="str">
            <v>ГК79/3</v>
          </cell>
          <cell r="AP380">
            <v>1110</v>
          </cell>
          <cell r="AQ380" t="str">
            <v>ГК77/3</v>
          </cell>
          <cell r="AR380">
            <v>1360</v>
          </cell>
          <cell r="AS380" t="str">
            <v>ГК76/4</v>
          </cell>
          <cell r="AT380">
            <v>1570</v>
          </cell>
          <cell r="AU380" t="str">
            <v>ГК75/4</v>
          </cell>
          <cell r="AV380">
            <v>1750</v>
          </cell>
          <cell r="AW380" t="str">
            <v>ЦКсОК</v>
          </cell>
          <cell r="AX380">
            <v>1790</v>
          </cell>
          <cell r="BE380">
            <v>1880</v>
          </cell>
          <cell r="BK380">
            <v>1736.98</v>
          </cell>
          <cell r="BL380">
            <v>143.02000000000001</v>
          </cell>
          <cell r="BM380">
            <v>73</v>
          </cell>
          <cell r="BN380">
            <v>5.5</v>
          </cell>
          <cell r="BO380">
            <v>18</v>
          </cell>
          <cell r="BP380" t="str">
            <v>Угловик</v>
          </cell>
          <cell r="BQ380" t="str">
            <v>Постоянный</v>
          </cell>
          <cell r="BR380">
            <v>24</v>
          </cell>
          <cell r="BS380">
            <v>0</v>
          </cell>
          <cell r="BT380">
            <v>28</v>
          </cell>
          <cell r="BU380">
            <v>48</v>
          </cell>
          <cell r="BV380">
            <v>27</v>
          </cell>
          <cell r="BW380">
            <v>43497</v>
          </cell>
          <cell r="BX380">
            <v>184</v>
          </cell>
          <cell r="BY380">
            <v>82</v>
          </cell>
          <cell r="BZ380">
            <v>5</v>
          </cell>
          <cell r="CC380">
            <v>56</v>
          </cell>
          <cell r="CD380">
            <v>13.375999999999999</v>
          </cell>
          <cell r="CE380">
            <v>16</v>
          </cell>
          <cell r="CF380">
            <v>0</v>
          </cell>
          <cell r="CH380">
            <v>25</v>
          </cell>
          <cell r="CI380">
            <v>356</v>
          </cell>
          <cell r="CJ380">
            <v>0</v>
          </cell>
          <cell r="CK380">
            <v>356</v>
          </cell>
          <cell r="CM380">
            <v>13.375999999999999</v>
          </cell>
          <cell r="CN380">
            <v>13.375999999999999</v>
          </cell>
          <cell r="CO380">
            <v>13.375999999999999</v>
          </cell>
          <cell r="CP380">
            <v>13.375999999999999</v>
          </cell>
          <cell r="CQ380">
            <v>16</v>
          </cell>
          <cell r="CR380">
            <v>9</v>
          </cell>
          <cell r="CS380">
            <v>672.84688995215311</v>
          </cell>
          <cell r="CT380">
            <v>1869.019138755981</v>
          </cell>
          <cell r="CU380">
            <v>0.18094405594405596</v>
          </cell>
          <cell r="CW380">
            <v>55</v>
          </cell>
        </row>
        <row r="381">
          <cell r="A381">
            <v>1495</v>
          </cell>
          <cell r="B381">
            <v>10</v>
          </cell>
          <cell r="C381" t="str">
            <v>Без куста</v>
          </cell>
          <cell r="D381">
            <v>43478</v>
          </cell>
          <cell r="E381" t="str">
            <v>Гор.</v>
          </cell>
          <cell r="F381" t="str">
            <v>P1ar_Block I</v>
          </cell>
          <cell r="G381" t="str">
            <v>Действующий</v>
          </cell>
          <cell r="H381">
            <v>-4</v>
          </cell>
          <cell r="L381">
            <v>205.9826750215</v>
          </cell>
          <cell r="M381">
            <v>213.8</v>
          </cell>
          <cell r="N381">
            <v>0.98</v>
          </cell>
          <cell r="O381">
            <v>1.66</v>
          </cell>
          <cell r="P381">
            <v>0.98</v>
          </cell>
          <cell r="Q381">
            <v>1.4490000000000001</v>
          </cell>
          <cell r="R381">
            <v>0.83599999999999997</v>
          </cell>
          <cell r="S381">
            <v>0.72</v>
          </cell>
          <cell r="T381">
            <v>37</v>
          </cell>
          <cell r="U381">
            <v>1.17</v>
          </cell>
          <cell r="V381">
            <v>177.8</v>
          </cell>
          <cell r="Y381">
            <v>2846</v>
          </cell>
          <cell r="Z381">
            <v>2846</v>
          </cell>
          <cell r="AC381" t="str">
            <v>Закрытый</v>
          </cell>
          <cell r="AD381" t="str">
            <v>2091-2093, 2226-2227, 2325-2327, 2389-2390, 2488-2489, 2550-2552, 2625-2627, 2688-2690, 2759-2760, 2833-2834</v>
          </cell>
          <cell r="AF381">
            <v>1806</v>
          </cell>
          <cell r="AG381">
            <v>146</v>
          </cell>
          <cell r="AK381" t="str">
            <v>УЭЦН</v>
          </cell>
          <cell r="BA381" t="str">
            <v>D460N 164ст</v>
          </cell>
          <cell r="BB381">
            <v>1242</v>
          </cell>
          <cell r="BD381" t="str">
            <v>46-116</v>
          </cell>
          <cell r="BE381">
            <v>1760</v>
          </cell>
          <cell r="BK381">
            <v>1611</v>
          </cell>
          <cell r="BL381">
            <v>149</v>
          </cell>
          <cell r="BM381">
            <v>73</v>
          </cell>
          <cell r="BN381">
            <v>5.5</v>
          </cell>
          <cell r="BO381">
            <v>18</v>
          </cell>
          <cell r="BP381" t="str">
            <v>Угловик</v>
          </cell>
          <cell r="BQ381" t="str">
            <v>Периодический</v>
          </cell>
          <cell r="BR381">
            <v>5</v>
          </cell>
          <cell r="BS381">
            <v>5</v>
          </cell>
          <cell r="BT381">
            <v>29</v>
          </cell>
          <cell r="BU381">
            <v>29</v>
          </cell>
          <cell r="BV381">
            <v>28</v>
          </cell>
          <cell r="BW381">
            <v>43497</v>
          </cell>
          <cell r="BX381">
            <v>206</v>
          </cell>
          <cell r="CA381">
            <v>1453.6105660773308</v>
          </cell>
          <cell r="CB381">
            <v>41</v>
          </cell>
          <cell r="CC381">
            <v>44.460968000000001</v>
          </cell>
          <cell r="CD381">
            <v>52.527552</v>
          </cell>
          <cell r="CE381">
            <v>62.832000000000001</v>
          </cell>
          <cell r="CF381">
            <v>0</v>
          </cell>
          <cell r="CH381">
            <v>7.76</v>
          </cell>
          <cell r="CI381">
            <v>357</v>
          </cell>
          <cell r="CJ381">
            <v>0</v>
          </cell>
          <cell r="CK381">
            <v>357</v>
          </cell>
          <cell r="CR381">
            <v>7.76</v>
          </cell>
          <cell r="CS381">
            <v>147.73199405904163</v>
          </cell>
          <cell r="CT381">
            <v>147.73199405904163</v>
          </cell>
          <cell r="CU381">
            <v>0.59699685463952701</v>
          </cell>
          <cell r="CW381">
            <v>44</v>
          </cell>
        </row>
        <row r="382">
          <cell r="A382">
            <v>1497</v>
          </cell>
          <cell r="B382">
            <v>4</v>
          </cell>
          <cell r="C382" t="str">
            <v>К - 91</v>
          </cell>
          <cell r="D382">
            <v>43032</v>
          </cell>
          <cell r="E382" t="str">
            <v>Гор.</v>
          </cell>
          <cell r="F382" t="str">
            <v>P1ar_Block I</v>
          </cell>
          <cell r="G382" t="str">
            <v>Действующий</v>
          </cell>
          <cell r="H382">
            <v>-4</v>
          </cell>
          <cell r="I382">
            <v>43005</v>
          </cell>
          <cell r="J382" t="str">
            <v>МеКаМиНефть</v>
          </cell>
          <cell r="K382" t="str">
            <v>КГРП 7ст.
350м3 15% HCl</v>
          </cell>
          <cell r="L382">
            <v>205.9826750215</v>
          </cell>
          <cell r="M382">
            <v>213.8</v>
          </cell>
          <cell r="N382">
            <v>0.98</v>
          </cell>
          <cell r="O382">
            <v>1.66</v>
          </cell>
          <cell r="P382">
            <v>0.98040161029819439</v>
          </cell>
          <cell r="Q382">
            <v>1.4490000000000001</v>
          </cell>
          <cell r="R382">
            <v>0.83599999999999997</v>
          </cell>
          <cell r="S382">
            <v>0.72</v>
          </cell>
          <cell r="T382">
            <v>37</v>
          </cell>
          <cell r="U382">
            <v>1.17</v>
          </cell>
          <cell r="V382">
            <v>177.8</v>
          </cell>
          <cell r="W382">
            <v>9.19</v>
          </cell>
          <cell r="X382">
            <v>2208.6999999999998</v>
          </cell>
          <cell r="Y382">
            <v>3063.87</v>
          </cell>
          <cell r="Z382">
            <v>3063.87</v>
          </cell>
          <cell r="AA382">
            <v>42936</v>
          </cell>
          <cell r="AB382" t="str">
            <v>По спущенной компановке</v>
          </cell>
          <cell r="AC382" t="str">
            <v>Закрытый</v>
          </cell>
          <cell r="AD382" t="str">
            <v>2261,82-2263,25; 2418,86-2420,29; 2524,61-2526,04; 2724,18-2725,61; 2820,3-2821,73; 2936,59-2938,02; 3042,5-3043,73 (цирк. клапана)</v>
          </cell>
          <cell r="AE382">
            <v>9.81</v>
          </cell>
          <cell r="AF382">
            <v>2261.8200000000002</v>
          </cell>
          <cell r="AG382">
            <v>411.62</v>
          </cell>
          <cell r="AH382" t="str">
            <v>2049,17-3065</v>
          </cell>
          <cell r="AI382">
            <v>114</v>
          </cell>
          <cell r="AJ382">
            <v>7.37</v>
          </cell>
          <cell r="AK382" t="str">
            <v>Газлифт</v>
          </cell>
          <cell r="AL382">
            <v>510</v>
          </cell>
          <cell r="AM382" t="str">
            <v>ГК77/4</v>
          </cell>
          <cell r="AN382">
            <v>900</v>
          </cell>
          <cell r="AO382" t="str">
            <v>ГК75/4</v>
          </cell>
          <cell r="AP382">
            <v>1210</v>
          </cell>
          <cell r="AQ382" t="str">
            <v>ГК74/3</v>
          </cell>
          <cell r="AR382">
            <v>1460</v>
          </cell>
          <cell r="AS382" t="str">
            <v>ГК74/3</v>
          </cell>
          <cell r="AT382">
            <v>1660</v>
          </cell>
          <cell r="AU382" t="str">
            <v>ГК73/3</v>
          </cell>
          <cell r="AV382">
            <v>1800</v>
          </cell>
          <cell r="AW382" t="str">
            <v>ЦКсОК</v>
          </cell>
          <cell r="AX382">
            <v>1890</v>
          </cell>
          <cell r="BE382">
            <v>2053</v>
          </cell>
          <cell r="BK382">
            <v>1800.27</v>
          </cell>
          <cell r="BL382">
            <v>252.73</v>
          </cell>
          <cell r="BM382">
            <v>73</v>
          </cell>
          <cell r="BN382">
            <v>5.5</v>
          </cell>
          <cell r="BO382">
            <v>18</v>
          </cell>
          <cell r="BP382" t="str">
            <v>Угловик</v>
          </cell>
          <cell r="BQ382" t="str">
            <v>Постоянный</v>
          </cell>
          <cell r="BR382">
            <v>24</v>
          </cell>
          <cell r="BS382">
            <v>0</v>
          </cell>
          <cell r="BT382">
            <v>27</v>
          </cell>
          <cell r="BU382">
            <v>48</v>
          </cell>
          <cell r="BV382">
            <v>26</v>
          </cell>
          <cell r="BW382">
            <v>43497</v>
          </cell>
          <cell r="BX382">
            <v>176</v>
          </cell>
          <cell r="BY382">
            <v>82</v>
          </cell>
          <cell r="BZ382">
            <v>6</v>
          </cell>
          <cell r="CC382">
            <v>68</v>
          </cell>
          <cell r="CD382">
            <v>14.61537</v>
          </cell>
          <cell r="CE382">
            <v>17.5</v>
          </cell>
          <cell r="CF382">
            <v>0.1</v>
          </cell>
          <cell r="CG382">
            <v>349</v>
          </cell>
          <cell r="CH382">
            <v>16.5</v>
          </cell>
          <cell r="CI382">
            <v>358</v>
          </cell>
          <cell r="CJ382">
            <v>0</v>
          </cell>
          <cell r="CK382">
            <v>358</v>
          </cell>
          <cell r="CM382">
            <v>343.38463000000002</v>
          </cell>
          <cell r="CN382">
            <v>-17.5</v>
          </cell>
          <cell r="CO382">
            <v>357.9</v>
          </cell>
          <cell r="CP382">
            <v>-16.5</v>
          </cell>
          <cell r="CQ382">
            <v>8.8000000000000007</v>
          </cell>
          <cell r="CR382">
            <v>7.6999999999999993</v>
          </cell>
          <cell r="CS382">
            <v>526.8426321057899</v>
          </cell>
          <cell r="CT382">
            <v>1128.9484973695501</v>
          </cell>
          <cell r="CU382">
            <v>0.22280092592592593</v>
          </cell>
          <cell r="CW382">
            <v>60</v>
          </cell>
        </row>
        <row r="383">
          <cell r="A383">
            <v>1498</v>
          </cell>
          <cell r="B383">
            <v>2</v>
          </cell>
          <cell r="C383" t="str">
            <v>К - 68</v>
          </cell>
          <cell r="D383">
            <v>43258</v>
          </cell>
          <cell r="E383" t="str">
            <v>Гор.</v>
          </cell>
          <cell r="F383" t="str">
            <v>P1ar_Block I</v>
          </cell>
          <cell r="G383" t="str">
            <v>Действующий</v>
          </cell>
          <cell r="H383">
            <v>-4</v>
          </cell>
          <cell r="I383">
            <v>43005</v>
          </cell>
          <cell r="J383" t="str">
            <v>МеКаМиНефть</v>
          </cell>
          <cell r="K383" t="str">
            <v>КГРП 7ст.
350м3 15% HCl</v>
          </cell>
          <cell r="L383">
            <v>205.9826750215</v>
          </cell>
          <cell r="M383">
            <v>213.8</v>
          </cell>
          <cell r="N383">
            <v>0.98</v>
          </cell>
          <cell r="O383">
            <v>1.66</v>
          </cell>
          <cell r="P383">
            <v>0.98</v>
          </cell>
          <cell r="Q383">
            <v>1.4490000000000001</v>
          </cell>
          <cell r="R383">
            <v>0.83599999999999997</v>
          </cell>
          <cell r="S383">
            <v>0.72</v>
          </cell>
          <cell r="T383">
            <v>37</v>
          </cell>
          <cell r="U383">
            <v>1.17</v>
          </cell>
          <cell r="V383">
            <v>177.8</v>
          </cell>
          <cell r="W383">
            <v>9.19</v>
          </cell>
          <cell r="X383">
            <v>2095.61</v>
          </cell>
          <cell r="Y383">
            <v>2967</v>
          </cell>
          <cell r="Z383">
            <v>2967</v>
          </cell>
          <cell r="AC383" t="str">
            <v>Закрытый</v>
          </cell>
          <cell r="AD383" t="str">
            <v>2146,23 – 2147,63м.  2303 – 2304,4м.  2439,73 – 2441,13м.  2545,46 – 2546,86м.  2681,73 – 2683,13м.  2784,68 – 2786,08м, 2956,42 - 2957,65м (цирк. клапана)</v>
          </cell>
          <cell r="AF383">
            <v>2146.23</v>
          </cell>
          <cell r="AG383">
            <v>326</v>
          </cell>
          <cell r="AH383" t="str">
            <v>2037,2-2970</v>
          </cell>
          <cell r="AI383">
            <v>114</v>
          </cell>
          <cell r="AJ383">
            <v>7.37</v>
          </cell>
          <cell r="AK383" t="str">
            <v>Газлифт</v>
          </cell>
          <cell r="AL383">
            <v>440</v>
          </cell>
          <cell r="AM383" t="str">
            <v>ГК75/3</v>
          </cell>
          <cell r="AN383">
            <v>790</v>
          </cell>
          <cell r="AO383" t="str">
            <v>ГК76/3</v>
          </cell>
          <cell r="AP383">
            <v>1085</v>
          </cell>
          <cell r="AQ383" t="str">
            <v>ГК78/3</v>
          </cell>
          <cell r="AR383">
            <v>1325</v>
          </cell>
          <cell r="AS383" t="str">
            <v>ГК77/4</v>
          </cell>
          <cell r="AT383">
            <v>1530</v>
          </cell>
          <cell r="AU383" t="str">
            <v>ГК77/4</v>
          </cell>
          <cell r="AV383">
            <v>1730</v>
          </cell>
          <cell r="AW383" t="str">
            <v>извлечен</v>
          </cell>
          <cell r="AX383">
            <v>1760</v>
          </cell>
          <cell r="BE383">
            <v>1782</v>
          </cell>
          <cell r="BO383">
            <v>18</v>
          </cell>
          <cell r="BP383" t="str">
            <v>Угловик</v>
          </cell>
          <cell r="BQ383" t="str">
            <v>Постоянный</v>
          </cell>
          <cell r="BR383">
            <v>24</v>
          </cell>
          <cell r="BS383">
            <v>0</v>
          </cell>
          <cell r="BT383">
            <v>27</v>
          </cell>
          <cell r="BU383">
            <v>52</v>
          </cell>
          <cell r="BV383">
            <v>26</v>
          </cell>
          <cell r="BW383">
            <v>43497</v>
          </cell>
          <cell r="BX383">
            <v>177</v>
          </cell>
          <cell r="BY383">
            <v>83</v>
          </cell>
          <cell r="BZ383">
            <v>6</v>
          </cell>
          <cell r="CC383">
            <v>60</v>
          </cell>
          <cell r="CD383">
            <v>22.571999999999999</v>
          </cell>
          <cell r="CE383">
            <v>27</v>
          </cell>
          <cell r="CF383">
            <v>0</v>
          </cell>
          <cell r="CG383">
            <v>350</v>
          </cell>
          <cell r="CH383">
            <v>17</v>
          </cell>
          <cell r="CI383">
            <v>359</v>
          </cell>
          <cell r="CJ383">
            <v>0</v>
          </cell>
          <cell r="CK383">
            <v>359</v>
          </cell>
          <cell r="CM383">
            <v>336.428</v>
          </cell>
          <cell r="CN383">
            <v>-27</v>
          </cell>
          <cell r="CO383">
            <v>359</v>
          </cell>
          <cell r="CP383">
            <v>-17</v>
          </cell>
          <cell r="CQ383">
            <v>12</v>
          </cell>
          <cell r="CR383">
            <v>5</v>
          </cell>
          <cell r="CS383">
            <v>221.51337940811626</v>
          </cell>
          <cell r="CT383">
            <v>753.14548998759528</v>
          </cell>
          <cell r="CU383">
            <v>0.32676923076923081</v>
          </cell>
          <cell r="CW383">
            <v>60</v>
          </cell>
        </row>
        <row r="384">
          <cell r="A384">
            <v>1502</v>
          </cell>
          <cell r="B384">
            <v>4</v>
          </cell>
          <cell r="C384" t="str">
            <v>К - 91</v>
          </cell>
          <cell r="D384">
            <v>43087</v>
          </cell>
          <cell r="E384" t="str">
            <v>Гор.</v>
          </cell>
          <cell r="F384" t="str">
            <v>P1ar_Block I</v>
          </cell>
          <cell r="G384" t="str">
            <v>Действующий</v>
          </cell>
          <cell r="H384">
            <v>-4</v>
          </cell>
          <cell r="I384">
            <v>43044</v>
          </cell>
          <cell r="J384" t="str">
            <v>МеКаМиНефть</v>
          </cell>
          <cell r="K384" t="str">
            <v>КГРП 7ст.
350м3 15% HCl</v>
          </cell>
          <cell r="L384">
            <v>205.9826750215</v>
          </cell>
          <cell r="M384">
            <v>213.8</v>
          </cell>
          <cell r="N384">
            <v>0.98</v>
          </cell>
          <cell r="O384">
            <v>1.66</v>
          </cell>
          <cell r="P384">
            <v>0.98048197186086639</v>
          </cell>
          <cell r="Q384">
            <v>1.4490000000000001</v>
          </cell>
          <cell r="R384">
            <v>0.83599999999999997</v>
          </cell>
          <cell r="S384">
            <v>0.72</v>
          </cell>
          <cell r="T384">
            <v>37</v>
          </cell>
          <cell r="U384">
            <v>1.17</v>
          </cell>
          <cell r="V384">
            <v>177.8</v>
          </cell>
          <cell r="W384">
            <v>9.19</v>
          </cell>
          <cell r="X384">
            <v>2051.5</v>
          </cell>
          <cell r="Y384">
            <v>2839.95</v>
          </cell>
          <cell r="Z384">
            <v>2839.95</v>
          </cell>
          <cell r="AA384">
            <v>42984</v>
          </cell>
          <cell r="AB384" t="str">
            <v>По спущенной компановке</v>
          </cell>
          <cell r="AC384" t="str">
            <v>Закрытый</v>
          </cell>
          <cell r="AD384" t="str">
            <v>2318,35-2319,78 ; 2402,02-2403,45 ; 2559,46-2560,89 ; 2642,73-2644,16 ; 2724,76-2726,19 ; 2818,79-2819,32 (цирк. клапана)</v>
          </cell>
          <cell r="AE384">
            <v>9.11</v>
          </cell>
          <cell r="AF384">
            <v>2318.35</v>
          </cell>
          <cell r="AG384">
            <v>509.35</v>
          </cell>
          <cell r="AH384" t="str">
            <v>1795,64-2850,5</v>
          </cell>
          <cell r="AI384">
            <v>114</v>
          </cell>
          <cell r="AJ384">
            <v>7.37</v>
          </cell>
          <cell r="AK384" t="str">
            <v>Газлифт</v>
          </cell>
          <cell r="AL384">
            <v>500</v>
          </cell>
          <cell r="AM384" t="str">
            <v>ГП</v>
          </cell>
          <cell r="AN384">
            <v>900</v>
          </cell>
          <cell r="AO384" t="str">
            <v>ГК75/3</v>
          </cell>
          <cell r="AP384">
            <v>1220</v>
          </cell>
          <cell r="AQ384" t="str">
            <v>ГК75/3</v>
          </cell>
          <cell r="AR384">
            <v>1490</v>
          </cell>
          <cell r="AS384" t="str">
            <v>ГК73/3</v>
          </cell>
          <cell r="AT384">
            <v>1720</v>
          </cell>
          <cell r="AU384" t="str">
            <v xml:space="preserve">ЦКсОК </v>
          </cell>
          <cell r="AV384">
            <v>0</v>
          </cell>
          <cell r="AW384">
            <v>0</v>
          </cell>
          <cell r="AX384">
            <v>1760</v>
          </cell>
          <cell r="BE384">
            <v>2051.5</v>
          </cell>
          <cell r="BK384">
            <v>2051.5</v>
          </cell>
          <cell r="BM384">
            <v>73</v>
          </cell>
          <cell r="BN384">
            <v>5.5</v>
          </cell>
          <cell r="BO384">
            <v>18</v>
          </cell>
          <cell r="BP384" t="str">
            <v>Угловик</v>
          </cell>
          <cell r="BQ384" t="str">
            <v>Постоянный</v>
          </cell>
          <cell r="BR384">
            <v>24</v>
          </cell>
          <cell r="BS384">
            <v>0</v>
          </cell>
          <cell r="BT384">
            <v>27</v>
          </cell>
          <cell r="BU384">
            <v>58</v>
          </cell>
          <cell r="BV384">
            <v>26</v>
          </cell>
          <cell r="BW384">
            <v>43497</v>
          </cell>
          <cell r="BX384">
            <v>177</v>
          </cell>
          <cell r="BY384">
            <v>82</v>
          </cell>
          <cell r="BZ384">
            <v>6</v>
          </cell>
          <cell r="CC384">
            <v>60</v>
          </cell>
          <cell r="CD384">
            <v>22.544913600000001</v>
          </cell>
          <cell r="CE384">
            <v>27</v>
          </cell>
          <cell r="CF384">
            <v>0.12</v>
          </cell>
          <cell r="CG384">
            <v>351</v>
          </cell>
          <cell r="CH384">
            <v>26</v>
          </cell>
          <cell r="CI384">
            <v>360</v>
          </cell>
          <cell r="CJ384">
            <v>0</v>
          </cell>
          <cell r="CK384">
            <v>360</v>
          </cell>
          <cell r="CM384">
            <v>337.45508640000003</v>
          </cell>
          <cell r="CN384">
            <v>-27</v>
          </cell>
          <cell r="CO384">
            <v>359.88</v>
          </cell>
          <cell r="CP384">
            <v>-26</v>
          </cell>
          <cell r="CQ384">
            <v>9.6</v>
          </cell>
          <cell r="CR384">
            <v>16.399999999999999</v>
          </cell>
          <cell r="CS384">
            <v>727.436808628976</v>
          </cell>
          <cell r="CT384">
            <v>1153.2534770947182</v>
          </cell>
          <cell r="CU384">
            <v>0.32676923076923081</v>
          </cell>
          <cell r="CW384">
            <v>60</v>
          </cell>
        </row>
        <row r="385">
          <cell r="A385">
            <v>1503</v>
          </cell>
          <cell r="B385">
            <v>2</v>
          </cell>
          <cell r="C385" t="str">
            <v>К - 68</v>
          </cell>
          <cell r="D385">
            <v>43196</v>
          </cell>
          <cell r="E385" t="str">
            <v>Гор.</v>
          </cell>
          <cell r="F385" t="str">
            <v>P1ar_Block I</v>
          </cell>
          <cell r="G385" t="str">
            <v>Действующий</v>
          </cell>
          <cell r="H385">
            <v>-4</v>
          </cell>
          <cell r="I385">
            <v>43146</v>
          </cell>
          <cell r="J385" t="str">
            <v>МеКаМиНефть</v>
          </cell>
          <cell r="K385" t="str">
            <v>КГРП 7ст.
350м3 15% HCl</v>
          </cell>
          <cell r="L385">
            <v>205.9826750215</v>
          </cell>
          <cell r="M385">
            <v>213.8</v>
          </cell>
          <cell r="N385">
            <v>0.98</v>
          </cell>
          <cell r="O385">
            <v>1.66</v>
          </cell>
          <cell r="P385">
            <v>0.98</v>
          </cell>
          <cell r="Q385">
            <v>1.4490000000000001</v>
          </cell>
          <cell r="R385">
            <v>0.83599999999999997</v>
          </cell>
          <cell r="S385">
            <v>0.72</v>
          </cell>
          <cell r="T385">
            <v>37</v>
          </cell>
          <cell r="U385">
            <v>1.17</v>
          </cell>
          <cell r="V385">
            <v>177.8</v>
          </cell>
          <cell r="W385">
            <v>9.19</v>
          </cell>
          <cell r="X385">
            <v>2211.7399999999998</v>
          </cell>
          <cell r="Y385">
            <v>3072.92</v>
          </cell>
          <cell r="Z385">
            <v>3072.92</v>
          </cell>
          <cell r="AA385">
            <v>43134</v>
          </cell>
          <cell r="AB385" t="str">
            <v>По спущенной компановке</v>
          </cell>
          <cell r="AC385" t="str">
            <v>Закрытый</v>
          </cell>
          <cell r="AD385" t="str">
            <v>2219,87-2221,27; 2332,86-2334,26; 2429,48-2430,88; 2526-2527,41; 2674,05-2675,45; 2801,1-2802,49; 2947,81-2949,04 (цирк. клапана)</v>
          </cell>
          <cell r="AE385">
            <v>9.6300000000000008</v>
          </cell>
          <cell r="AF385">
            <v>2219.87</v>
          </cell>
          <cell r="AG385">
            <v>436</v>
          </cell>
          <cell r="AH385" t="str">
            <v>2154,26-3073,64</v>
          </cell>
          <cell r="AI385">
            <v>114</v>
          </cell>
          <cell r="AJ385">
            <v>7.37</v>
          </cell>
          <cell r="AK385" t="str">
            <v>Газлифт</v>
          </cell>
          <cell r="AL385">
            <v>470</v>
          </cell>
          <cell r="AM385" t="str">
            <v>ГП</v>
          </cell>
          <cell r="AN385">
            <v>870</v>
          </cell>
          <cell r="AO385" t="str">
            <v>ГК81/3</v>
          </cell>
          <cell r="AP385">
            <v>1260</v>
          </cell>
          <cell r="AQ385" t="str">
            <v>ГК82/3</v>
          </cell>
          <cell r="AR385">
            <v>1570</v>
          </cell>
          <cell r="AS385" t="str">
            <v>ГК82/3</v>
          </cell>
          <cell r="AT385">
            <v>1820</v>
          </cell>
          <cell r="AU385" t="str">
            <v>ГК81/3</v>
          </cell>
          <cell r="AV385">
            <v>1960</v>
          </cell>
          <cell r="AW385" t="str">
            <v>ЦКсОК</v>
          </cell>
          <cell r="AX385">
            <v>1980</v>
          </cell>
          <cell r="BE385">
            <v>2160</v>
          </cell>
          <cell r="BK385">
            <v>2160</v>
          </cell>
          <cell r="BM385">
            <v>73</v>
          </cell>
          <cell r="BN385">
            <v>5.5</v>
          </cell>
          <cell r="BO385">
            <v>18</v>
          </cell>
          <cell r="BP385" t="str">
            <v>Угловик</v>
          </cell>
          <cell r="BQ385" t="str">
            <v>Постоянный</v>
          </cell>
          <cell r="BR385">
            <v>24</v>
          </cell>
          <cell r="BS385">
            <v>0</v>
          </cell>
          <cell r="BT385">
            <v>28</v>
          </cell>
          <cell r="BU385">
            <v>57</v>
          </cell>
          <cell r="BV385">
            <v>26</v>
          </cell>
          <cell r="BW385">
            <v>43497</v>
          </cell>
          <cell r="BX385">
            <v>188</v>
          </cell>
          <cell r="BY385">
            <v>82</v>
          </cell>
          <cell r="BZ385">
            <v>6</v>
          </cell>
          <cell r="CC385">
            <v>61</v>
          </cell>
          <cell r="CD385">
            <v>27.587999999999997</v>
          </cell>
          <cell r="CE385">
            <v>33</v>
          </cell>
          <cell r="CF385">
            <v>0</v>
          </cell>
          <cell r="CG385">
            <v>352</v>
          </cell>
          <cell r="CH385">
            <v>17</v>
          </cell>
          <cell r="CI385">
            <v>361</v>
          </cell>
          <cell r="CJ385">
            <v>0</v>
          </cell>
          <cell r="CK385">
            <v>361</v>
          </cell>
          <cell r="CM385">
            <v>333.41199999999998</v>
          </cell>
          <cell r="CN385">
            <v>-33</v>
          </cell>
          <cell r="CO385">
            <v>361</v>
          </cell>
          <cell r="CP385">
            <v>-17</v>
          </cell>
          <cell r="CQ385">
            <v>9.8000000000000007</v>
          </cell>
          <cell r="CR385">
            <v>7.1999999999999993</v>
          </cell>
          <cell r="CS385">
            <v>260.98303610265333</v>
          </cell>
          <cell r="CT385">
            <v>616.20994635348711</v>
          </cell>
          <cell r="CU385">
            <v>0.37132900617152581</v>
          </cell>
          <cell r="CW385">
            <v>60</v>
          </cell>
        </row>
        <row r="386">
          <cell r="A386">
            <v>1504</v>
          </cell>
          <cell r="B386">
            <v>3</v>
          </cell>
          <cell r="C386" t="str">
            <v>К - 68</v>
          </cell>
          <cell r="D386">
            <v>43333</v>
          </cell>
          <cell r="E386" t="str">
            <v>Гор.</v>
          </cell>
          <cell r="F386" t="str">
            <v>P1ar_Block I</v>
          </cell>
          <cell r="G386" t="str">
            <v>Действующий</v>
          </cell>
          <cell r="H386">
            <v>-4</v>
          </cell>
          <cell r="L386">
            <v>205.9826750215</v>
          </cell>
          <cell r="M386">
            <v>213.8</v>
          </cell>
          <cell r="N386">
            <v>0.98</v>
          </cell>
          <cell r="O386">
            <v>1.66</v>
          </cell>
          <cell r="P386">
            <v>0.98</v>
          </cell>
          <cell r="Q386">
            <v>1.4490000000000001</v>
          </cell>
          <cell r="R386">
            <v>0.83599999999999997</v>
          </cell>
          <cell r="S386">
            <v>0.72</v>
          </cell>
          <cell r="T386">
            <v>37</v>
          </cell>
          <cell r="U386">
            <v>1.17</v>
          </cell>
          <cell r="V386">
            <v>177.8</v>
          </cell>
          <cell r="Y386">
            <v>3115</v>
          </cell>
          <cell r="Z386">
            <v>3115</v>
          </cell>
          <cell r="AC386" t="str">
            <v>Закрытый</v>
          </cell>
          <cell r="AD386" t="str">
            <v>2241,48-2242,68; 2390,7-2391,9; 2520,9-2522,1; 2667,89-2669,09; 2809,38-2810,58; 2940,56-2941,76; 3049,28-3050,48м (цирк. клапана)</v>
          </cell>
          <cell r="AF386">
            <v>2241.48</v>
          </cell>
          <cell r="AG386">
            <v>391.7</v>
          </cell>
          <cell r="AK386" t="str">
            <v>Газлифт</v>
          </cell>
          <cell r="AL386" t="e">
            <v>#N/A</v>
          </cell>
          <cell r="AM386" t="e">
            <v>#N/A</v>
          </cell>
          <cell r="AN386" t="e">
            <v>#N/A</v>
          </cell>
          <cell r="AO386" t="e">
            <v>#N/A</v>
          </cell>
          <cell r="AP386" t="e">
            <v>#N/A</v>
          </cell>
          <cell r="AQ386" t="e">
            <v>#N/A</v>
          </cell>
          <cell r="AR386" t="e">
            <v>#N/A</v>
          </cell>
          <cell r="AS386" t="e">
            <v>#N/A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BE386">
            <v>1922</v>
          </cell>
          <cell r="BK386">
            <v>1922</v>
          </cell>
          <cell r="BO386">
            <v>18</v>
          </cell>
          <cell r="BP386" t="str">
            <v>Угловик</v>
          </cell>
          <cell r="BQ386" t="str">
            <v>Постоянный</v>
          </cell>
          <cell r="BR386">
            <v>24</v>
          </cell>
          <cell r="BS386">
            <v>0</v>
          </cell>
          <cell r="BT386">
            <v>27</v>
          </cell>
          <cell r="BU386">
            <v>52</v>
          </cell>
          <cell r="BV386">
            <v>26</v>
          </cell>
          <cell r="BW386">
            <v>43497</v>
          </cell>
          <cell r="BX386">
            <v>122</v>
          </cell>
          <cell r="BY386">
            <v>83</v>
          </cell>
          <cell r="BZ386">
            <v>6</v>
          </cell>
          <cell r="CC386">
            <v>60</v>
          </cell>
          <cell r="CD386">
            <v>33.44</v>
          </cell>
          <cell r="CE386">
            <v>40</v>
          </cell>
          <cell r="CF386">
            <v>0</v>
          </cell>
          <cell r="CH386">
            <v>21</v>
          </cell>
          <cell r="CI386">
            <v>362</v>
          </cell>
          <cell r="CJ386">
            <v>0</v>
          </cell>
          <cell r="CK386">
            <v>362</v>
          </cell>
          <cell r="CN386">
            <v>-40</v>
          </cell>
          <cell r="CO386">
            <v>362</v>
          </cell>
          <cell r="CP386">
            <v>-21</v>
          </cell>
          <cell r="CQ386">
            <v>15</v>
          </cell>
          <cell r="CR386">
            <v>6</v>
          </cell>
          <cell r="CS386">
            <v>179.42583732057417</v>
          </cell>
          <cell r="CT386">
            <v>627.99043062200963</v>
          </cell>
          <cell r="CU386">
            <v>0.83339658444022768</v>
          </cell>
          <cell r="CW386">
            <v>60</v>
          </cell>
        </row>
        <row r="387">
          <cell r="A387">
            <v>1507</v>
          </cell>
          <cell r="B387">
            <v>2</v>
          </cell>
          <cell r="C387" t="str">
            <v>К-68</v>
          </cell>
          <cell r="D387">
            <v>43258</v>
          </cell>
          <cell r="E387" t="str">
            <v>Гор.</v>
          </cell>
          <cell r="F387" t="str">
            <v>P1ar_Block I</v>
          </cell>
          <cell r="G387" t="str">
            <v>Действующий</v>
          </cell>
          <cell r="H387">
            <v>-4</v>
          </cell>
          <cell r="I387">
            <v>43228</v>
          </cell>
          <cell r="J387" t="str">
            <v>МеКаМиНефть</v>
          </cell>
          <cell r="K387" t="str">
            <v>КГРП 7ст.
350м3 15% HCl</v>
          </cell>
          <cell r="L387">
            <v>205.9826750215</v>
          </cell>
          <cell r="M387">
            <v>213.8</v>
          </cell>
          <cell r="N387">
            <v>0.98</v>
          </cell>
          <cell r="O387">
            <v>1.66</v>
          </cell>
          <cell r="P387">
            <v>0.98</v>
          </cell>
          <cell r="Q387">
            <v>1.4490000000000001</v>
          </cell>
          <cell r="R387">
            <v>0.83599999999999997</v>
          </cell>
          <cell r="S387">
            <v>0.72</v>
          </cell>
          <cell r="T387">
            <v>37</v>
          </cell>
          <cell r="U387">
            <v>1.17</v>
          </cell>
          <cell r="V387">
            <v>177.8</v>
          </cell>
          <cell r="W387">
            <v>9.19</v>
          </cell>
          <cell r="X387">
            <v>2620.23</v>
          </cell>
          <cell r="Y387">
            <v>3404.57</v>
          </cell>
          <cell r="Z387">
            <v>3404.57</v>
          </cell>
          <cell r="AA387">
            <v>43245</v>
          </cell>
          <cell r="AB387" t="str">
            <v>По спущенной компановке</v>
          </cell>
          <cell r="AC387" t="str">
            <v>Закрытый</v>
          </cell>
          <cell r="AD387" t="str">
            <v>2626,88-2628,08; 2916,44-2917,64; 3023,92-3025,12; 3089,21-3090,41; 3175,88-3177,08; 3241,63-3242,83; 3318,61-3319,81 (цирк. клапана)</v>
          </cell>
          <cell r="AE387">
            <v>8.4</v>
          </cell>
          <cell r="AF387">
            <v>1781.6</v>
          </cell>
          <cell r="AG387">
            <v>845.28</v>
          </cell>
          <cell r="AH387" t="str">
            <v>2559,98-3417,11</v>
          </cell>
          <cell r="AI387">
            <v>114</v>
          </cell>
          <cell r="AJ387">
            <v>7.37</v>
          </cell>
          <cell r="AK387" t="str">
            <v>Газлифт</v>
          </cell>
          <cell r="AL387">
            <v>475</v>
          </cell>
          <cell r="AM387" t="str">
            <v>ГК73/3</v>
          </cell>
          <cell r="AN387">
            <v>900</v>
          </cell>
          <cell r="AO387" t="str">
            <v>ГК73/3</v>
          </cell>
          <cell r="AP387">
            <v>1145</v>
          </cell>
          <cell r="AQ387" t="str">
            <v>ГК74/3</v>
          </cell>
          <cell r="AR387">
            <v>1565</v>
          </cell>
          <cell r="AS387" t="str">
            <v>ГК75/3</v>
          </cell>
          <cell r="AT387">
            <v>1860</v>
          </cell>
          <cell r="AU387" t="str">
            <v>ЦКсОК</v>
          </cell>
          <cell r="AV387">
            <v>0</v>
          </cell>
          <cell r="AW387">
            <v>0</v>
          </cell>
          <cell r="AX387">
            <v>1870</v>
          </cell>
          <cell r="BE387">
            <v>1992</v>
          </cell>
          <cell r="BK387">
            <v>1992</v>
          </cell>
          <cell r="BM387">
            <v>73</v>
          </cell>
          <cell r="BN387">
            <v>5.5</v>
          </cell>
          <cell r="BO387">
            <v>18</v>
          </cell>
          <cell r="BP387" t="str">
            <v>Угловик</v>
          </cell>
          <cell r="BQ387" t="str">
            <v>Постоянный</v>
          </cell>
          <cell r="BR387">
            <v>24</v>
          </cell>
          <cell r="BS387">
            <v>0</v>
          </cell>
          <cell r="BT387">
            <v>27</v>
          </cell>
          <cell r="BU387">
            <v>51</v>
          </cell>
          <cell r="BV387">
            <v>26</v>
          </cell>
          <cell r="BW387">
            <v>43497</v>
          </cell>
          <cell r="BX387">
            <v>188</v>
          </cell>
          <cell r="BY387">
            <v>85</v>
          </cell>
          <cell r="BZ387">
            <v>6</v>
          </cell>
          <cell r="CC387">
            <v>60</v>
          </cell>
          <cell r="CD387">
            <v>23.407999999999998</v>
          </cell>
          <cell r="CE387">
            <v>28</v>
          </cell>
          <cell r="CF387">
            <v>0</v>
          </cell>
          <cell r="CG387">
            <v>353</v>
          </cell>
          <cell r="CH387">
            <v>19</v>
          </cell>
          <cell r="CI387">
            <v>363</v>
          </cell>
          <cell r="CJ387">
            <v>0</v>
          </cell>
          <cell r="CK387">
            <v>363</v>
          </cell>
          <cell r="CM387">
            <v>339.59199999999998</v>
          </cell>
          <cell r="CN387">
            <v>-28</v>
          </cell>
          <cell r="CO387">
            <v>363</v>
          </cell>
          <cell r="CP387">
            <v>-19</v>
          </cell>
          <cell r="CQ387">
            <v>15.7</v>
          </cell>
          <cell r="CR387">
            <v>3.3000000000000007</v>
          </cell>
          <cell r="CS387">
            <v>140.9774436090226</v>
          </cell>
          <cell r="CT387">
            <v>811.68831168831173</v>
          </cell>
          <cell r="CU387">
            <v>0.31366525423728819</v>
          </cell>
          <cell r="CW387">
            <v>60</v>
          </cell>
        </row>
        <row r="388">
          <cell r="A388">
            <v>1522</v>
          </cell>
          <cell r="B388">
            <v>5</v>
          </cell>
          <cell r="C388" t="str">
            <v>К - 66</v>
          </cell>
          <cell r="D388">
            <v>43037</v>
          </cell>
          <cell r="E388" t="str">
            <v>Гор.</v>
          </cell>
          <cell r="F388" t="str">
            <v>P1ar_Block I</v>
          </cell>
          <cell r="G388" t="str">
            <v>Действующий</v>
          </cell>
          <cell r="H388">
            <v>-4</v>
          </cell>
          <cell r="I388">
            <v>42987</v>
          </cell>
          <cell r="J388" t="str">
            <v>МеКаМиНефть</v>
          </cell>
          <cell r="K388" t="str">
            <v>67т проппанта + 366м3 15% HCl (7стадий)</v>
          </cell>
          <cell r="L388">
            <v>205.9826750215</v>
          </cell>
          <cell r="M388">
            <v>213.8</v>
          </cell>
          <cell r="N388">
            <v>0.98</v>
          </cell>
          <cell r="O388">
            <v>1.66</v>
          </cell>
          <cell r="P388">
            <v>0.98080354989630048</v>
          </cell>
          <cell r="Q388">
            <v>1.4490000000000001</v>
          </cell>
          <cell r="R388">
            <v>0.83599999999999997</v>
          </cell>
          <cell r="S388">
            <v>0.72</v>
          </cell>
          <cell r="T388">
            <v>37</v>
          </cell>
          <cell r="U388">
            <v>1.17</v>
          </cell>
          <cell r="V388">
            <v>177.8</v>
          </cell>
          <cell r="W388">
            <v>9.19</v>
          </cell>
          <cell r="X388">
            <v>2172.59</v>
          </cell>
          <cell r="Y388">
            <v>2975</v>
          </cell>
          <cell r="Z388">
            <v>2975</v>
          </cell>
          <cell r="AA388">
            <v>42926</v>
          </cell>
          <cell r="AB388" t="str">
            <v>По спущенной компановке</v>
          </cell>
          <cell r="AC388" t="str">
            <v>Закрытый</v>
          </cell>
          <cell r="AD388" t="str">
            <v>2218,67-2220,1; 2315,53-2316,96; 2422,71-2424,14; 2580,81-2582,24; 2697,99-2699,42; 2815,27-2816,7; 2932,79-2933,09 (цирк. клапана)</v>
          </cell>
          <cell r="AE388">
            <v>8.8800000000000008</v>
          </cell>
          <cell r="AF388">
            <v>2218.67</v>
          </cell>
          <cell r="AG388">
            <v>342.13</v>
          </cell>
          <cell r="AH388" t="str">
            <v>1918,62-2975</v>
          </cell>
          <cell r="AI388">
            <v>114</v>
          </cell>
          <cell r="AJ388">
            <v>7.37</v>
          </cell>
          <cell r="AK388" t="str">
            <v>Газлифт</v>
          </cell>
          <cell r="AL388">
            <v>510</v>
          </cell>
          <cell r="AM388" t="str">
            <v>ГК81/3</v>
          </cell>
          <cell r="AN388">
            <v>850</v>
          </cell>
          <cell r="AO388" t="str">
            <v>ГК81/3</v>
          </cell>
          <cell r="AP388">
            <v>1130</v>
          </cell>
          <cell r="AQ388" t="str">
            <v>ГК80/3</v>
          </cell>
          <cell r="AR388">
            <v>1340</v>
          </cell>
          <cell r="AS388" t="str">
            <v>ГК82/3</v>
          </cell>
          <cell r="AT388">
            <v>1500</v>
          </cell>
          <cell r="AU388" t="str">
            <v>ГК78/4</v>
          </cell>
          <cell r="AV388">
            <v>1650</v>
          </cell>
          <cell r="AW388" t="str">
            <v>ГК77/4</v>
          </cell>
          <cell r="AX388">
            <v>1870</v>
          </cell>
          <cell r="BE388">
            <v>1925</v>
          </cell>
          <cell r="BK388">
            <v>1752.13</v>
          </cell>
          <cell r="BL388">
            <v>172.87</v>
          </cell>
          <cell r="BM388">
            <v>73</v>
          </cell>
          <cell r="BN388">
            <v>5.5</v>
          </cell>
          <cell r="BO388">
            <v>18</v>
          </cell>
          <cell r="BP388" t="str">
            <v>Угловик</v>
          </cell>
          <cell r="BQ388" t="str">
            <v>Постоянный</v>
          </cell>
          <cell r="BR388">
            <v>24</v>
          </cell>
          <cell r="BS388">
            <v>0</v>
          </cell>
          <cell r="BT388">
            <v>30</v>
          </cell>
          <cell r="BU388">
            <v>57</v>
          </cell>
          <cell r="BV388">
            <v>28</v>
          </cell>
          <cell r="BW388">
            <v>43497</v>
          </cell>
          <cell r="BX388">
            <v>118.2</v>
          </cell>
          <cell r="BY388">
            <v>81</v>
          </cell>
          <cell r="BZ388">
            <v>6</v>
          </cell>
          <cell r="CC388">
            <v>76</v>
          </cell>
          <cell r="CD388">
            <v>23.361183999999998</v>
          </cell>
          <cell r="CE388">
            <v>28</v>
          </cell>
          <cell r="CF388">
            <v>0.2</v>
          </cell>
          <cell r="CG388">
            <v>354</v>
          </cell>
          <cell r="CH388">
            <v>16</v>
          </cell>
          <cell r="CI388">
            <v>364</v>
          </cell>
          <cell r="CJ388">
            <v>0</v>
          </cell>
          <cell r="CK388">
            <v>364</v>
          </cell>
          <cell r="CM388">
            <v>340.63881600000002</v>
          </cell>
          <cell r="CN388">
            <v>-28</v>
          </cell>
          <cell r="CO388">
            <v>363.8</v>
          </cell>
          <cell r="CP388">
            <v>-16</v>
          </cell>
          <cell r="CQ388">
            <v>9.6</v>
          </cell>
          <cell r="CR388">
            <v>6.4</v>
          </cell>
          <cell r="CS388">
            <v>273.95871716091102</v>
          </cell>
          <cell r="CT388">
            <v>684.89679290227764</v>
          </cell>
          <cell r="CU388">
            <v>0.78864677380920867</v>
          </cell>
          <cell r="CW388">
            <v>60</v>
          </cell>
        </row>
        <row r="389">
          <cell r="A389">
            <v>1525</v>
          </cell>
          <cell r="B389">
            <v>5</v>
          </cell>
          <cell r="C389" t="str">
            <v>К-44</v>
          </cell>
          <cell r="D389">
            <v>43270</v>
          </cell>
          <cell r="E389" t="str">
            <v>Гор.</v>
          </cell>
          <cell r="F389" t="str">
            <v>P1ar_Block I</v>
          </cell>
          <cell r="G389" t="str">
            <v>Действующий</v>
          </cell>
          <cell r="H389">
            <v>-4</v>
          </cell>
          <cell r="I389">
            <v>43221</v>
          </cell>
          <cell r="J389" t="str">
            <v>МеКаМиНефть</v>
          </cell>
          <cell r="K389" t="str">
            <v>КГРП 7ст.
350м3 15% HCl</v>
          </cell>
          <cell r="L389">
            <v>205.9826750215</v>
          </cell>
          <cell r="M389">
            <v>213.8</v>
          </cell>
          <cell r="N389">
            <v>0.98</v>
          </cell>
          <cell r="O389">
            <v>1.66</v>
          </cell>
          <cell r="P389">
            <v>0.98</v>
          </cell>
          <cell r="Q389">
            <v>1.4490000000000001</v>
          </cell>
          <cell r="R389">
            <v>0.83599999999999997</v>
          </cell>
          <cell r="S389">
            <v>0.72</v>
          </cell>
          <cell r="T389">
            <v>37</v>
          </cell>
          <cell r="U389">
            <v>1.17</v>
          </cell>
          <cell r="V389">
            <v>177.8</v>
          </cell>
          <cell r="W389">
            <v>9.19</v>
          </cell>
          <cell r="X389">
            <v>2393.1</v>
          </cell>
          <cell r="Y389">
            <v>3342.54</v>
          </cell>
          <cell r="Z389">
            <v>3342.54</v>
          </cell>
          <cell r="AA389">
            <v>43241</v>
          </cell>
          <cell r="AB389" t="str">
            <v>По спущенной компановке</v>
          </cell>
          <cell r="AC389" t="str">
            <v>Закрытый</v>
          </cell>
          <cell r="AD389" t="str">
            <v>2511,94-2513,34;  2638,05-2639,45; 2764,01-2765,41; 2879,96-2881,36; 3057,45-3058,85; 3184-3185,4; 3289,86-3291,09 (цирк. клапана)</v>
          </cell>
          <cell r="AE389">
            <v>9.6300000000000008</v>
          </cell>
          <cell r="AF389">
            <v>2511.94</v>
          </cell>
          <cell r="AG389">
            <v>636.41999999999996</v>
          </cell>
          <cell r="AH389" t="str">
            <v>2331,46-3343</v>
          </cell>
          <cell r="AI389">
            <v>114</v>
          </cell>
          <cell r="AJ389">
            <v>7.37</v>
          </cell>
          <cell r="AK389" t="str">
            <v>Газлифт</v>
          </cell>
          <cell r="AL389">
            <v>450</v>
          </cell>
          <cell r="AM389" t="str">
            <v>ГП</v>
          </cell>
          <cell r="AN389">
            <v>855</v>
          </cell>
          <cell r="AO389" t="str">
            <v>ГП</v>
          </cell>
          <cell r="AP389">
            <v>1185</v>
          </cell>
          <cell r="AQ389" t="str">
            <v>ГП</v>
          </cell>
          <cell r="AR389">
            <v>1450</v>
          </cell>
          <cell r="AS389" t="str">
            <v>ГК85/3</v>
          </cell>
          <cell r="AT389">
            <v>1665</v>
          </cell>
          <cell r="AU389" t="str">
            <v>ГК87/3</v>
          </cell>
          <cell r="AV389">
            <v>1850</v>
          </cell>
          <cell r="AW389" t="str">
            <v>ЦКсОК</v>
          </cell>
          <cell r="AX389">
            <v>1970</v>
          </cell>
          <cell r="BE389">
            <v>1992</v>
          </cell>
          <cell r="BO389">
            <v>18</v>
          </cell>
          <cell r="BP389" t="str">
            <v>Угловик</v>
          </cell>
          <cell r="BQ389" t="str">
            <v>Постоянный</v>
          </cell>
          <cell r="BR389">
            <v>24</v>
          </cell>
          <cell r="BS389">
            <v>0</v>
          </cell>
          <cell r="BT389">
            <v>30</v>
          </cell>
          <cell r="BU389">
            <v>68</v>
          </cell>
          <cell r="BV389">
            <v>29</v>
          </cell>
          <cell r="BW389">
            <v>43497</v>
          </cell>
          <cell r="BX389">
            <v>122</v>
          </cell>
          <cell r="BY389">
            <v>81</v>
          </cell>
          <cell r="BZ389">
            <v>6</v>
          </cell>
          <cell r="CC389">
            <v>82</v>
          </cell>
          <cell r="CD389">
            <v>7.7747999999999999</v>
          </cell>
          <cell r="CE389">
            <v>9.3000000000000007</v>
          </cell>
          <cell r="CF389">
            <v>0</v>
          </cell>
          <cell r="CG389">
            <v>355</v>
          </cell>
          <cell r="CH389">
            <v>22</v>
          </cell>
          <cell r="CI389">
            <v>365</v>
          </cell>
          <cell r="CJ389">
            <v>0</v>
          </cell>
          <cell r="CK389">
            <v>365</v>
          </cell>
          <cell r="CM389">
            <v>357.22519999999997</v>
          </cell>
          <cell r="CN389">
            <v>-9.3000000000000007</v>
          </cell>
          <cell r="CO389">
            <v>365</v>
          </cell>
          <cell r="CP389">
            <v>-22</v>
          </cell>
          <cell r="CQ389">
            <v>18</v>
          </cell>
          <cell r="CR389">
            <v>4</v>
          </cell>
          <cell r="CS389">
            <v>514.48268765756029</v>
          </cell>
          <cell r="CT389">
            <v>2829.6547821165818</v>
          </cell>
          <cell r="CU389">
            <v>0.27215884861407252</v>
          </cell>
          <cell r="CW389">
            <v>60</v>
          </cell>
        </row>
        <row r="390">
          <cell r="A390">
            <v>1529</v>
          </cell>
          <cell r="B390">
            <v>2</v>
          </cell>
          <cell r="C390" t="str">
            <v>К-44</v>
          </cell>
          <cell r="D390">
            <v>43369</v>
          </cell>
          <cell r="E390" t="str">
            <v>Гор.</v>
          </cell>
          <cell r="F390" t="str">
            <v>P1ar_Block I</v>
          </cell>
          <cell r="G390" t="str">
            <v>Действующий</v>
          </cell>
          <cell r="H390">
            <v>-4</v>
          </cell>
          <cell r="L390">
            <v>205.9826750215</v>
          </cell>
          <cell r="M390">
            <v>213.8</v>
          </cell>
          <cell r="N390">
            <v>0.98</v>
          </cell>
          <cell r="O390">
            <v>1.66</v>
          </cell>
          <cell r="P390">
            <v>0.98</v>
          </cell>
          <cell r="Q390">
            <v>1.4490000000000001</v>
          </cell>
          <cell r="R390">
            <v>0.83599999999999997</v>
          </cell>
          <cell r="S390">
            <v>0.72</v>
          </cell>
          <cell r="T390">
            <v>37</v>
          </cell>
          <cell r="U390">
            <v>1.17</v>
          </cell>
          <cell r="V390">
            <v>177.8</v>
          </cell>
          <cell r="Y390">
            <v>3093</v>
          </cell>
          <cell r="Z390">
            <v>3093</v>
          </cell>
          <cell r="AC390" t="str">
            <v>Закрытый</v>
          </cell>
          <cell r="AD390" t="str">
            <v>2457,68-2458,88; 2555,82-2557,02; 2808,96-2810,16; 2939,72-2940,92; 3058,96-3060,16м  (цирк. клапана)</v>
          </cell>
          <cell r="AF390">
            <v>2457.6799999999998</v>
          </cell>
          <cell r="AG390">
            <v>510</v>
          </cell>
          <cell r="AK390" t="str">
            <v>УЭЦН</v>
          </cell>
          <cell r="AL390">
            <v>300</v>
          </cell>
          <cell r="AM390" t="str">
            <v>ГП</v>
          </cell>
          <cell r="AX390">
            <v>2190</v>
          </cell>
          <cell r="BA390" t="str">
            <v>D1050N 242ст.</v>
          </cell>
          <cell r="BB390">
            <v>1338</v>
          </cell>
          <cell r="BC390">
            <v>48</v>
          </cell>
          <cell r="BD390" t="str">
            <v>55-116</v>
          </cell>
          <cell r="BE390">
            <v>2200</v>
          </cell>
          <cell r="BK390">
            <v>1808.44</v>
          </cell>
          <cell r="BL390">
            <v>391.56</v>
          </cell>
          <cell r="BO390">
            <v>65</v>
          </cell>
          <cell r="BP390" t="str">
            <v>Угловик</v>
          </cell>
          <cell r="BQ390" t="str">
            <v>Периодический</v>
          </cell>
          <cell r="BR390">
            <v>2</v>
          </cell>
          <cell r="BS390">
            <v>3</v>
          </cell>
          <cell r="BT390">
            <v>30</v>
          </cell>
          <cell r="BU390">
            <v>30</v>
          </cell>
          <cell r="BV390">
            <v>29</v>
          </cell>
          <cell r="BW390">
            <v>43497</v>
          </cell>
          <cell r="BX390">
            <v>193</v>
          </cell>
          <cell r="CA390">
            <v>1598.587421436441</v>
          </cell>
          <cell r="CB390">
            <v>46</v>
          </cell>
          <cell r="CC390">
            <v>55.834799679999989</v>
          </cell>
          <cell r="CD390">
            <v>15.048</v>
          </cell>
          <cell r="CE390">
            <v>18</v>
          </cell>
          <cell r="CF390">
            <v>0</v>
          </cell>
          <cell r="CH390">
            <v>2.9</v>
          </cell>
          <cell r="CI390">
            <v>366</v>
          </cell>
          <cell r="CJ390">
            <v>0</v>
          </cell>
          <cell r="CK390">
            <v>366</v>
          </cell>
          <cell r="CR390">
            <v>2.9</v>
          </cell>
          <cell r="CS390">
            <v>192.71664008506113</v>
          </cell>
          <cell r="CT390">
            <v>192.71664008506113</v>
          </cell>
          <cell r="CU390">
            <v>0.1918173816183856</v>
          </cell>
          <cell r="CW390">
            <v>55</v>
          </cell>
        </row>
        <row r="391">
          <cell r="A391">
            <v>1533</v>
          </cell>
          <cell r="B391">
            <v>5</v>
          </cell>
          <cell r="C391" t="str">
            <v>К - 34</v>
          </cell>
          <cell r="D391">
            <v>43454</v>
          </cell>
          <cell r="E391" t="str">
            <v>Гор.</v>
          </cell>
          <cell r="F391" t="str">
            <v>P1ar_Block I</v>
          </cell>
          <cell r="G391" t="str">
            <v>Действующий</v>
          </cell>
          <cell r="H391">
            <v>-4</v>
          </cell>
          <cell r="L391">
            <v>205.9826750215</v>
          </cell>
          <cell r="M391">
            <v>213.8</v>
          </cell>
          <cell r="N391">
            <v>0.98</v>
          </cell>
          <cell r="O391">
            <v>1.66</v>
          </cell>
          <cell r="P391">
            <v>0.98</v>
          </cell>
          <cell r="Q391">
            <v>1.4490000000000001</v>
          </cell>
          <cell r="R391">
            <v>0.83599999999999997</v>
          </cell>
          <cell r="S391">
            <v>0.72</v>
          </cell>
          <cell r="T391">
            <v>37</v>
          </cell>
          <cell r="U391">
            <v>1.17</v>
          </cell>
          <cell r="V391">
            <v>177.8</v>
          </cell>
          <cell r="W391">
            <v>9.19</v>
          </cell>
          <cell r="X391">
            <v>2313</v>
          </cell>
          <cell r="Y391">
            <v>3100</v>
          </cell>
          <cell r="Z391">
            <v>3100</v>
          </cell>
          <cell r="AC391" t="str">
            <v>Закрытый</v>
          </cell>
          <cell r="AD391" t="str">
            <v>2371,04-2372,47; 2486,42-2487,85; 2581,66-2583,09; 2697,5-2698,93; 2874,67-2876,1; 2970,24-2971,67; 3077,42-3078,65 (цирк. клапана)</v>
          </cell>
          <cell r="AF391">
            <v>2371.04</v>
          </cell>
          <cell r="AG391">
            <v>516.6</v>
          </cell>
          <cell r="AK391" t="str">
            <v>Газлифт</v>
          </cell>
          <cell r="BE391">
            <v>2258</v>
          </cell>
          <cell r="BO391">
            <v>18</v>
          </cell>
          <cell r="BP391" t="str">
            <v>Угловик</v>
          </cell>
          <cell r="BQ391" t="str">
            <v>Постоянный</v>
          </cell>
          <cell r="BR391">
            <v>24</v>
          </cell>
          <cell r="BS391">
            <v>0</v>
          </cell>
          <cell r="BT391">
            <v>31</v>
          </cell>
          <cell r="BU391">
            <v>74</v>
          </cell>
          <cell r="BV391">
            <v>30</v>
          </cell>
          <cell r="BW391">
            <v>43497</v>
          </cell>
          <cell r="BX391">
            <v>198</v>
          </cell>
          <cell r="BY391">
            <v>80</v>
          </cell>
          <cell r="BZ391">
            <v>6</v>
          </cell>
          <cell r="CC391">
            <v>68</v>
          </cell>
          <cell r="CD391">
            <v>42.635999999999996</v>
          </cell>
          <cell r="CE391">
            <v>51</v>
          </cell>
          <cell r="CF391">
            <v>0</v>
          </cell>
          <cell r="CG391">
            <v>0</v>
          </cell>
          <cell r="CH391">
            <v>36</v>
          </cell>
          <cell r="CI391">
            <v>367</v>
          </cell>
          <cell r="CJ391">
            <v>0</v>
          </cell>
          <cell r="CK391">
            <v>367</v>
          </cell>
          <cell r="CM391" t="str">
            <v>-</v>
          </cell>
          <cell r="CN391" t="str">
            <v>-</v>
          </cell>
          <cell r="CO391" t="str">
            <v>-</v>
          </cell>
          <cell r="CP391" t="str">
            <v>-</v>
          </cell>
          <cell r="CQ391">
            <v>20.100000000000001</v>
          </cell>
          <cell r="CR391">
            <v>15.899999999999999</v>
          </cell>
          <cell r="CS391">
            <v>372.92428933295804</v>
          </cell>
          <cell r="CT391">
            <v>844.35688150858437</v>
          </cell>
          <cell r="CU391">
            <v>0.55395586980373035</v>
          </cell>
          <cell r="CW391">
            <v>60</v>
          </cell>
        </row>
        <row r="392">
          <cell r="A392">
            <v>1534</v>
          </cell>
          <cell r="B392">
            <v>2</v>
          </cell>
          <cell r="C392" t="str">
            <v>К-44</v>
          </cell>
          <cell r="D392">
            <v>43367</v>
          </cell>
          <cell r="E392" t="str">
            <v>Гор.</v>
          </cell>
          <cell r="F392" t="str">
            <v>P1ar_Block I</v>
          </cell>
          <cell r="G392" t="str">
            <v>Действующий</v>
          </cell>
          <cell r="H392">
            <v>-4</v>
          </cell>
          <cell r="L392">
            <v>205.9826750215</v>
          </cell>
          <cell r="M392">
            <v>213.8</v>
          </cell>
          <cell r="N392">
            <v>0.98</v>
          </cell>
          <cell r="O392">
            <v>1.66</v>
          </cell>
          <cell r="P392">
            <v>1.0004920049200492</v>
          </cell>
          <cell r="Q392">
            <v>1.4490000000000001</v>
          </cell>
          <cell r="R392">
            <v>0.83599999999999997</v>
          </cell>
          <cell r="S392">
            <v>0.72</v>
          </cell>
          <cell r="T392">
            <v>37</v>
          </cell>
          <cell r="U392">
            <v>1.17</v>
          </cell>
          <cell r="V392">
            <v>177.8</v>
          </cell>
          <cell r="Y392">
            <v>3071</v>
          </cell>
          <cell r="Z392">
            <v>3071</v>
          </cell>
          <cell r="AC392" t="str">
            <v>Закрытый</v>
          </cell>
          <cell r="AD392" t="str">
            <v>2554,16-2555,59; 2714,52-2715,95;  2781,52-2782,95; 2901,83-2903,26;3038,23-3039,46 (цирк. клапана)</v>
          </cell>
          <cell r="AF392">
            <v>2554.16</v>
          </cell>
          <cell r="AG392">
            <v>606.84999999999991</v>
          </cell>
          <cell r="AK392" t="str">
            <v>УЭЦН</v>
          </cell>
          <cell r="AL392">
            <v>300</v>
          </cell>
          <cell r="AM392" t="str">
            <v>ГП</v>
          </cell>
          <cell r="AX392">
            <v>2070</v>
          </cell>
          <cell r="BA392" t="str">
            <v>D1050N 160ст.</v>
          </cell>
          <cell r="BB392">
            <v>885</v>
          </cell>
          <cell r="BC392">
            <v>60</v>
          </cell>
          <cell r="BD392" t="str">
            <v>55-116</v>
          </cell>
          <cell r="BE392">
            <v>2080</v>
          </cell>
          <cell r="BK392">
            <v>1741.78</v>
          </cell>
          <cell r="BL392">
            <v>338.22</v>
          </cell>
          <cell r="BO392">
            <v>65</v>
          </cell>
          <cell r="BP392" t="str">
            <v>Угловик</v>
          </cell>
          <cell r="BQ392" t="str">
            <v>Периодический</v>
          </cell>
          <cell r="BR392">
            <v>1</v>
          </cell>
          <cell r="BS392">
            <v>5.5</v>
          </cell>
          <cell r="BT392">
            <v>30</v>
          </cell>
          <cell r="BU392">
            <v>30</v>
          </cell>
          <cell r="BV392">
            <v>29</v>
          </cell>
          <cell r="BW392">
            <v>43497</v>
          </cell>
          <cell r="BX392">
            <v>192</v>
          </cell>
          <cell r="CA392">
            <v>1479.4642767955511</v>
          </cell>
          <cell r="CB392">
            <v>50</v>
          </cell>
          <cell r="CC392">
            <v>64.970651052500003</v>
          </cell>
          <cell r="CD392">
            <v>11.913</v>
          </cell>
          <cell r="CE392">
            <v>15</v>
          </cell>
          <cell r="CF392">
            <v>5</v>
          </cell>
          <cell r="CH392">
            <v>2.9</v>
          </cell>
          <cell r="CI392">
            <v>368</v>
          </cell>
          <cell r="CJ392">
            <v>0</v>
          </cell>
          <cell r="CK392">
            <v>368</v>
          </cell>
          <cell r="CR392">
            <v>2.9</v>
          </cell>
          <cell r="CS392">
            <v>243.43154537060354</v>
          </cell>
          <cell r="CT392">
            <v>243.43154537060354</v>
          </cell>
          <cell r="CU392">
            <v>0.16726800870419631</v>
          </cell>
          <cell r="CW392">
            <v>60</v>
          </cell>
        </row>
        <row r="393">
          <cell r="A393">
            <v>1535</v>
          </cell>
          <cell r="B393">
            <v>2</v>
          </cell>
          <cell r="C393" t="str">
            <v>К - 112</v>
          </cell>
          <cell r="D393">
            <v>42854</v>
          </cell>
          <cell r="E393" t="str">
            <v>Гор.</v>
          </cell>
          <cell r="F393" t="str">
            <v>P1ar_Block I</v>
          </cell>
          <cell r="G393" t="str">
            <v>Действующий</v>
          </cell>
          <cell r="H393">
            <v>-4</v>
          </cell>
          <cell r="I393">
            <v>42810</v>
          </cell>
          <cell r="J393" t="str">
            <v>МеКаМиНефть</v>
          </cell>
          <cell r="K393" t="str">
            <v>КГРП 7ст.
350м3 15% HCl</v>
          </cell>
          <cell r="L393">
            <v>205.9826750215</v>
          </cell>
          <cell r="M393">
            <v>213.8</v>
          </cell>
          <cell r="N393">
            <v>0.98</v>
          </cell>
          <cell r="O393">
            <v>1.66</v>
          </cell>
          <cell r="P393">
            <v>0.98565265862052243</v>
          </cell>
          <cell r="Q393">
            <v>1.4490000000000001</v>
          </cell>
          <cell r="R393">
            <v>0.83599999999999997</v>
          </cell>
          <cell r="S393">
            <v>0.72</v>
          </cell>
          <cell r="T393">
            <v>37</v>
          </cell>
          <cell r="U393">
            <v>1.17</v>
          </cell>
          <cell r="V393">
            <v>177.8</v>
          </cell>
          <cell r="W393">
            <v>9.19</v>
          </cell>
          <cell r="X393">
            <v>2115.1</v>
          </cell>
          <cell r="Y393">
            <v>2912.42</v>
          </cell>
          <cell r="Z393">
            <v>2912.42</v>
          </cell>
          <cell r="AA393">
            <v>42854</v>
          </cell>
          <cell r="AB393" t="str">
            <v>По спущенной компановке</v>
          </cell>
          <cell r="AC393" t="str">
            <v>Закрытый</v>
          </cell>
          <cell r="AD393" t="str">
            <v>2158,49-2159,93; 2263,6-2265,04; 2349,9-2351,34; 2445,31-2446,06; 2402,9-2403,51; 2648,22-2649,66; 2848,6-2849,85 (цирк. клапана)</v>
          </cell>
          <cell r="AE393">
            <v>8.3699999999999992</v>
          </cell>
          <cell r="AF393">
            <v>2158.4899999999998</v>
          </cell>
          <cell r="AG393">
            <v>223.24</v>
          </cell>
          <cell r="AH393" t="str">
            <v>1954,33-2913</v>
          </cell>
          <cell r="AI393">
            <v>114</v>
          </cell>
          <cell r="AJ393">
            <v>7.37</v>
          </cell>
          <cell r="AK393" t="str">
            <v>Газлифт</v>
          </cell>
          <cell r="AL393">
            <v>570</v>
          </cell>
          <cell r="AM393" t="str">
            <v>ГК78/2</v>
          </cell>
          <cell r="AN393">
            <v>965</v>
          </cell>
          <cell r="AO393" t="str">
            <v>ГК80/2</v>
          </cell>
          <cell r="AP393">
            <v>1270</v>
          </cell>
          <cell r="AQ393" t="str">
            <v>ГК80/3</v>
          </cell>
          <cell r="AR393">
            <v>1515</v>
          </cell>
          <cell r="AS393" t="str">
            <v>ГК80/3</v>
          </cell>
          <cell r="AT393">
            <v>1720</v>
          </cell>
          <cell r="AU393" t="str">
            <v>ГК79/4</v>
          </cell>
          <cell r="AV393">
            <v>1900</v>
          </cell>
          <cell r="AW393" t="str">
            <v>ЦКсОК</v>
          </cell>
          <cell r="AX393">
            <v>1935</v>
          </cell>
          <cell r="BE393">
            <v>1957</v>
          </cell>
          <cell r="BK393">
            <v>1860.32</v>
          </cell>
          <cell r="BL393">
            <v>96.68</v>
          </cell>
          <cell r="BM393">
            <v>73</v>
          </cell>
          <cell r="BN393">
            <v>5.5</v>
          </cell>
          <cell r="BO393">
            <v>18</v>
          </cell>
          <cell r="BP393" t="str">
            <v>Угловик</v>
          </cell>
          <cell r="BQ393" t="str">
            <v>Постоянный</v>
          </cell>
          <cell r="BR393">
            <v>24</v>
          </cell>
          <cell r="BS393">
            <v>0</v>
          </cell>
          <cell r="BT393">
            <v>32</v>
          </cell>
          <cell r="BU393">
            <v>59</v>
          </cell>
          <cell r="BV393">
            <v>31</v>
          </cell>
          <cell r="BW393">
            <v>43497</v>
          </cell>
          <cell r="BX393">
            <v>126.8</v>
          </cell>
          <cell r="BY393">
            <v>82</v>
          </cell>
          <cell r="BZ393">
            <v>6</v>
          </cell>
          <cell r="CC393">
            <v>98</v>
          </cell>
          <cell r="CD393">
            <v>5.7700719999999999</v>
          </cell>
          <cell r="CE393">
            <v>7</v>
          </cell>
          <cell r="CF393">
            <v>1.4</v>
          </cell>
          <cell r="CG393">
            <v>356</v>
          </cell>
          <cell r="CH393">
            <v>15.7</v>
          </cell>
          <cell r="CI393">
            <v>369</v>
          </cell>
          <cell r="CJ393">
            <v>0</v>
          </cell>
          <cell r="CK393">
            <v>369</v>
          </cell>
          <cell r="CM393">
            <v>363.22992799999997</v>
          </cell>
          <cell r="CN393">
            <v>-7</v>
          </cell>
          <cell r="CO393">
            <v>367.6</v>
          </cell>
          <cell r="CP393">
            <v>-15.7</v>
          </cell>
          <cell r="CQ393">
            <v>7.6</v>
          </cell>
          <cell r="CR393">
            <v>8.1</v>
          </cell>
          <cell r="CS393">
            <v>1403.7953079268336</v>
          </cell>
          <cell r="CT393">
            <v>2720.9365845001589</v>
          </cell>
          <cell r="CU393">
            <v>0.2703460038986355</v>
          </cell>
          <cell r="CW393">
            <v>60</v>
          </cell>
        </row>
        <row r="394">
          <cell r="A394">
            <v>1537</v>
          </cell>
          <cell r="C394" t="str">
            <v>К-34</v>
          </cell>
          <cell r="D394">
            <v>43512</v>
          </cell>
          <cell r="E394" t="str">
            <v>Гор.</v>
          </cell>
          <cell r="F394" t="str">
            <v>P1ar_Block I</v>
          </cell>
          <cell r="G394" t="str">
            <v>Действующий</v>
          </cell>
          <cell r="H394">
            <v>-4</v>
          </cell>
          <cell r="L394">
            <v>205.9826750215</v>
          </cell>
          <cell r="M394">
            <v>213.8</v>
          </cell>
          <cell r="N394">
            <v>0.98</v>
          </cell>
          <cell r="O394">
            <v>1.66</v>
          </cell>
          <cell r="P394">
            <v>0.98</v>
          </cell>
          <cell r="Q394">
            <v>1.4490000000000001</v>
          </cell>
          <cell r="R394">
            <v>0.83599999999999997</v>
          </cell>
          <cell r="S394">
            <v>0.72</v>
          </cell>
          <cell r="T394">
            <v>37</v>
          </cell>
          <cell r="U394">
            <v>1.17</v>
          </cell>
          <cell r="V394">
            <v>177.8</v>
          </cell>
          <cell r="W394">
            <v>9.19</v>
          </cell>
          <cell r="X394">
            <v>2615</v>
          </cell>
          <cell r="Y394">
            <v>3445</v>
          </cell>
          <cell r="Z394">
            <v>3445</v>
          </cell>
          <cell r="AC394" t="str">
            <v>Закрытый</v>
          </cell>
          <cell r="AD394" t="str">
            <v>2746,31-2747,74; 2902,67-2904,1; 3011,51-3012,94; 3096,37-3097,8; 3169,9-3171,33; 3300,53-3301,96; 3408,07-3409,3 (Муфта ГРП)</v>
          </cell>
          <cell r="AF394">
            <v>2746.31</v>
          </cell>
          <cell r="AG394">
            <v>876.81</v>
          </cell>
          <cell r="AK394" t="str">
            <v>Газлифт</v>
          </cell>
          <cell r="BE394">
            <v>2555</v>
          </cell>
          <cell r="BO394">
            <v>18</v>
          </cell>
          <cell r="BP394" t="str">
            <v>Угловик</v>
          </cell>
          <cell r="BQ394" t="str">
            <v>Постоянный</v>
          </cell>
          <cell r="BR394">
            <v>24</v>
          </cell>
          <cell r="BS394">
            <v>0</v>
          </cell>
          <cell r="BT394">
            <v>33</v>
          </cell>
          <cell r="BU394">
            <v>82</v>
          </cell>
          <cell r="BV394">
            <v>32</v>
          </cell>
          <cell r="BW394">
            <v>43497</v>
          </cell>
          <cell r="BX394">
            <v>206</v>
          </cell>
          <cell r="BY394">
            <v>83</v>
          </cell>
          <cell r="BZ394">
            <v>6</v>
          </cell>
          <cell r="CC394">
            <v>138</v>
          </cell>
          <cell r="CD394">
            <v>34.108799999999995</v>
          </cell>
          <cell r="CE394">
            <v>40.799999999999997</v>
          </cell>
          <cell r="CF394">
            <v>0</v>
          </cell>
          <cell r="CH394">
            <v>30.2</v>
          </cell>
          <cell r="CI394">
            <v>370</v>
          </cell>
          <cell r="CJ394">
            <v>0</v>
          </cell>
          <cell r="CK394">
            <v>370</v>
          </cell>
          <cell r="CQ394">
            <v>23.1</v>
          </cell>
          <cell r="CR394">
            <v>7.0999999999999979</v>
          </cell>
          <cell r="CS394">
            <v>208.15742564968568</v>
          </cell>
          <cell r="CT394">
            <v>885.40200769302953</v>
          </cell>
          <cell r="CU394">
            <v>0.70310912697902783</v>
          </cell>
          <cell r="CV394" t="str">
            <v>ВНС текущего месяца</v>
          </cell>
          <cell r="CW394">
            <v>60</v>
          </cell>
        </row>
        <row r="395">
          <cell r="A395">
            <v>1538</v>
          </cell>
          <cell r="B395">
            <v>5</v>
          </cell>
          <cell r="C395" t="str">
            <v>К - 66</v>
          </cell>
          <cell r="D395">
            <v>43096</v>
          </cell>
          <cell r="E395" t="str">
            <v>Гор.</v>
          </cell>
          <cell r="F395" t="str">
            <v>P1ar_Block I</v>
          </cell>
          <cell r="G395" t="str">
            <v>Действующий</v>
          </cell>
          <cell r="H395">
            <v>-4</v>
          </cell>
          <cell r="I395">
            <v>43087</v>
          </cell>
          <cell r="J395" t="str">
            <v>МеКаМиНефть</v>
          </cell>
          <cell r="K395" t="str">
            <v>КГРП 7ст.
450м3 15% HCl</v>
          </cell>
          <cell r="L395">
            <v>205.9826750215</v>
          </cell>
          <cell r="M395">
            <v>213.8</v>
          </cell>
          <cell r="N395">
            <v>0.98</v>
          </cell>
          <cell r="O395">
            <v>1.66</v>
          </cell>
          <cell r="P395">
            <v>0.98</v>
          </cell>
          <cell r="Q395">
            <v>1.4490000000000001</v>
          </cell>
          <cell r="R395">
            <v>0.83599999999999997</v>
          </cell>
          <cell r="S395">
            <v>0.72</v>
          </cell>
          <cell r="T395">
            <v>37</v>
          </cell>
          <cell r="U395">
            <v>1.17</v>
          </cell>
          <cell r="V395">
            <v>177.8</v>
          </cell>
          <cell r="W395">
            <v>9.19</v>
          </cell>
          <cell r="X395">
            <v>2164</v>
          </cell>
          <cell r="Y395">
            <v>3060</v>
          </cell>
          <cell r="Z395">
            <v>3058</v>
          </cell>
          <cell r="AA395">
            <v>43072</v>
          </cell>
          <cell r="AB395" t="str">
            <v>По спущенной компановке</v>
          </cell>
          <cell r="AC395" t="str">
            <v>Закрытый</v>
          </cell>
          <cell r="AD395" t="str">
            <v>2373,1-2374,5; 2457,77-2459,17; 2532,47-2533,87; 2618,68-2620,08; 2704,84-2706,24; 2779,51-2780,91; 2872,38-2873,78; 2962,53-2963,93; 3035,59-3036,81 (цирк. клапана)</v>
          </cell>
          <cell r="AE395">
            <v>12.42</v>
          </cell>
          <cell r="AF395">
            <v>2373.1</v>
          </cell>
          <cell r="AG395">
            <v>523.95000000000005</v>
          </cell>
          <cell r="AH395" t="str">
            <v>2109-3058</v>
          </cell>
          <cell r="AI395">
            <v>114</v>
          </cell>
          <cell r="AJ395">
            <v>7.37</v>
          </cell>
          <cell r="AK395" t="str">
            <v>Газлифт</v>
          </cell>
          <cell r="AL395">
            <v>440</v>
          </cell>
          <cell r="AM395" t="str">
            <v>ГК78/3</v>
          </cell>
          <cell r="AN395">
            <v>860</v>
          </cell>
          <cell r="AO395" t="str">
            <v>ГК77/3</v>
          </cell>
          <cell r="AP395">
            <v>1220</v>
          </cell>
          <cell r="AQ395" t="str">
            <v>ГК77/3</v>
          </cell>
          <cell r="AR395">
            <v>1520</v>
          </cell>
          <cell r="AS395" t="str">
            <v>ГК76/3</v>
          </cell>
          <cell r="AT395">
            <v>1830</v>
          </cell>
          <cell r="AU395" t="str">
            <v>ЦКсОК</v>
          </cell>
          <cell r="AV395">
            <v>0</v>
          </cell>
          <cell r="AW395">
            <v>0</v>
          </cell>
          <cell r="AX395">
            <v>1840</v>
          </cell>
          <cell r="BE395">
            <v>2109</v>
          </cell>
          <cell r="BK395">
            <v>1836.09</v>
          </cell>
          <cell r="BL395">
            <v>272.91000000000003</v>
          </cell>
          <cell r="BM395">
            <v>73</v>
          </cell>
          <cell r="BN395">
            <v>5.5</v>
          </cell>
          <cell r="BO395">
            <v>18</v>
          </cell>
          <cell r="BP395" t="str">
            <v>Угловик</v>
          </cell>
          <cell r="BQ395" t="str">
            <v>Постоянный</v>
          </cell>
          <cell r="BR395">
            <v>24</v>
          </cell>
          <cell r="BS395">
            <v>0</v>
          </cell>
          <cell r="BT395">
            <v>32</v>
          </cell>
          <cell r="BU395">
            <v>57</v>
          </cell>
          <cell r="BV395">
            <v>31</v>
          </cell>
          <cell r="BW395">
            <v>43497</v>
          </cell>
          <cell r="BX395">
            <v>187</v>
          </cell>
          <cell r="BY395">
            <v>81</v>
          </cell>
          <cell r="BZ395">
            <v>6</v>
          </cell>
          <cell r="CC395">
            <v>71</v>
          </cell>
          <cell r="CD395">
            <v>15.048</v>
          </cell>
          <cell r="CE395">
            <v>18</v>
          </cell>
          <cell r="CF395">
            <v>0</v>
          </cell>
          <cell r="CG395">
            <v>357</v>
          </cell>
          <cell r="CH395">
            <v>22</v>
          </cell>
          <cell r="CI395">
            <v>371</v>
          </cell>
          <cell r="CJ395">
            <v>2</v>
          </cell>
          <cell r="CK395">
            <v>371</v>
          </cell>
          <cell r="CM395">
            <v>355.952</v>
          </cell>
          <cell r="CN395">
            <v>-16</v>
          </cell>
          <cell r="CO395">
            <v>371</v>
          </cell>
          <cell r="CP395">
            <v>-22</v>
          </cell>
          <cell r="CQ395">
            <v>12</v>
          </cell>
          <cell r="CR395">
            <v>10</v>
          </cell>
          <cell r="CS395">
            <v>664.54013822434877</v>
          </cell>
          <cell r="CT395">
            <v>1461.9883040935672</v>
          </cell>
          <cell r="CU395">
            <v>0.21423722101213546</v>
          </cell>
          <cell r="CW395">
            <v>60</v>
          </cell>
        </row>
        <row r="396">
          <cell r="A396">
            <v>1540</v>
          </cell>
          <cell r="B396">
            <v>4</v>
          </cell>
          <cell r="C396" t="str">
            <v>К - 112</v>
          </cell>
          <cell r="D396">
            <v>42890</v>
          </cell>
          <cell r="E396" t="str">
            <v>Гор.</v>
          </cell>
          <cell r="F396" t="str">
            <v>P1ar_Block I</v>
          </cell>
          <cell r="G396" t="str">
            <v>Действующий</v>
          </cell>
          <cell r="H396">
            <v>-4</v>
          </cell>
          <cell r="I396">
            <v>42859</v>
          </cell>
          <cell r="J396" t="str">
            <v>МеКаМиНефть</v>
          </cell>
          <cell r="K396" t="str">
            <v>КГРП 7ст.
350м3 15% HCl</v>
          </cell>
          <cell r="L396">
            <v>205.9826750215</v>
          </cell>
          <cell r="M396">
            <v>213.8</v>
          </cell>
          <cell r="N396">
            <v>0.98</v>
          </cell>
          <cell r="O396">
            <v>1.66</v>
          </cell>
          <cell r="P396">
            <v>0.98</v>
          </cell>
          <cell r="Q396">
            <v>1.4490000000000001</v>
          </cell>
          <cell r="R396">
            <v>0.83599999999999997</v>
          </cell>
          <cell r="S396">
            <v>0.72</v>
          </cell>
          <cell r="T396">
            <v>37</v>
          </cell>
          <cell r="U396">
            <v>1.17</v>
          </cell>
          <cell r="V396">
            <v>177.8</v>
          </cell>
          <cell r="W396">
            <v>9.19</v>
          </cell>
          <cell r="X396">
            <v>2334.6999999999998</v>
          </cell>
          <cell r="Y396">
            <v>3252</v>
          </cell>
          <cell r="Z396">
            <v>3252</v>
          </cell>
          <cell r="AB396" t="str">
            <v>По спущенной компановке</v>
          </cell>
          <cell r="AC396" t="str">
            <v>Закрытый</v>
          </cell>
          <cell r="AD396" t="str">
            <v>2430-2431,44; 2516,27-2517,71; 2612,02-2613,46; 2707,77-2709,2; 2803,05-2804,48; 2971,74-2973,18; 3202,45-3203,7 (цирк. клапана)</v>
          </cell>
          <cell r="AF396">
            <v>2430</v>
          </cell>
          <cell r="AG396">
            <v>483.58</v>
          </cell>
          <cell r="AI396">
            <v>114</v>
          </cell>
          <cell r="AJ396">
            <v>7.37</v>
          </cell>
          <cell r="AK396" t="str">
            <v>Газлифт</v>
          </cell>
          <cell r="AL396">
            <v>300</v>
          </cell>
          <cell r="AM396" t="str">
            <v>ГП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1890</v>
          </cell>
          <cell r="BE396">
            <v>1992</v>
          </cell>
          <cell r="BK396">
            <v>1818.55</v>
          </cell>
          <cell r="BL396">
            <v>173.45</v>
          </cell>
          <cell r="BM396">
            <v>73</v>
          </cell>
          <cell r="BN396">
            <v>5.5</v>
          </cell>
          <cell r="BO396">
            <v>18</v>
          </cell>
          <cell r="BP396" t="str">
            <v>Угловик</v>
          </cell>
          <cell r="BQ396" t="str">
            <v>Постоянный</v>
          </cell>
          <cell r="BR396">
            <v>24</v>
          </cell>
          <cell r="BS396">
            <v>0</v>
          </cell>
          <cell r="BT396">
            <v>31</v>
          </cell>
          <cell r="BU396">
            <v>56</v>
          </cell>
          <cell r="BV396">
            <v>30</v>
          </cell>
          <cell r="BW396">
            <v>43497</v>
          </cell>
          <cell r="BX396">
            <v>111.2</v>
          </cell>
          <cell r="BY396">
            <v>80</v>
          </cell>
          <cell r="BZ396">
            <v>6</v>
          </cell>
          <cell r="CC396">
            <v>106</v>
          </cell>
          <cell r="CD396">
            <v>3.7787199999999994</v>
          </cell>
          <cell r="CE396">
            <v>4.5199999999999996</v>
          </cell>
          <cell r="CF396">
            <v>0</v>
          </cell>
          <cell r="CG396">
            <v>358</v>
          </cell>
          <cell r="CH396">
            <v>22.8</v>
          </cell>
          <cell r="CI396">
            <v>372</v>
          </cell>
          <cell r="CJ396">
            <v>0</v>
          </cell>
          <cell r="CK396">
            <v>372</v>
          </cell>
          <cell r="CM396">
            <v>368.22127999999998</v>
          </cell>
          <cell r="CN396">
            <v>-4.5199999999999996</v>
          </cell>
          <cell r="CO396">
            <v>372</v>
          </cell>
          <cell r="CP396">
            <v>-22.8</v>
          </cell>
          <cell r="CQ396">
            <v>11.8</v>
          </cell>
          <cell r="CR396">
            <v>11</v>
          </cell>
          <cell r="CS396">
            <v>2911.0386585933866</v>
          </cell>
          <cell r="CT396">
            <v>6033.7892196299281</v>
          </cell>
          <cell r="CU396">
            <v>0.88767974882260625</v>
          </cell>
          <cell r="CV396" t="str">
            <v xml:space="preserve">Планируется постановка бригады ПРГС для оптимизации работы газлифтного подъемника </v>
          </cell>
          <cell r="CW396">
            <v>60</v>
          </cell>
        </row>
        <row r="397">
          <cell r="A397">
            <v>1541</v>
          </cell>
          <cell r="B397">
            <v>2</v>
          </cell>
          <cell r="C397" t="str">
            <v>К - 82</v>
          </cell>
          <cell r="D397">
            <v>43284</v>
          </cell>
          <cell r="E397" t="str">
            <v>Гор.</v>
          </cell>
          <cell r="F397" t="str">
            <v>P1ar_Block I</v>
          </cell>
          <cell r="G397" t="str">
            <v>Действующий</v>
          </cell>
          <cell r="H397">
            <v>-4</v>
          </cell>
          <cell r="I397">
            <v>43215</v>
          </cell>
          <cell r="J397" t="str">
            <v>МеКаМиНефть</v>
          </cell>
          <cell r="K397" t="str">
            <v>КГРП 7стадий
350 м3 15% HCl</v>
          </cell>
          <cell r="L397">
            <v>205.9826750215</v>
          </cell>
          <cell r="M397">
            <v>213.8</v>
          </cell>
          <cell r="N397">
            <v>0.98</v>
          </cell>
          <cell r="O397">
            <v>1.66</v>
          </cell>
          <cell r="P397">
            <v>0.98</v>
          </cell>
          <cell r="Q397">
            <v>1.4490000000000001</v>
          </cell>
          <cell r="R397">
            <v>0.83599999999999997</v>
          </cell>
          <cell r="S397">
            <v>0.72</v>
          </cell>
          <cell r="T397">
            <v>37</v>
          </cell>
          <cell r="U397">
            <v>1.17</v>
          </cell>
          <cell r="V397">
            <v>177.8</v>
          </cell>
          <cell r="W397">
            <v>9.19</v>
          </cell>
          <cell r="X397">
            <v>2206.5</v>
          </cell>
          <cell r="Y397">
            <v>2866.2</v>
          </cell>
          <cell r="Z397">
            <v>2866.2</v>
          </cell>
          <cell r="AA397">
            <v>43146</v>
          </cell>
          <cell r="AB397" t="str">
            <v>По спущенной компановке</v>
          </cell>
          <cell r="AC397" t="str">
            <v>Закрытый</v>
          </cell>
          <cell r="AD397" t="str">
            <v>2270,53-2271,93; 2342-2343,43; 2443,1-2444,5; 2548,9-2550,3; 2688,65-2690,05; 2818,71-2819,94 (цирк. клапана)</v>
          </cell>
          <cell r="AE397">
            <v>8.23</v>
          </cell>
          <cell r="AF397">
            <v>2270.5300000000002</v>
          </cell>
          <cell r="AG397">
            <v>362.89</v>
          </cell>
          <cell r="AH397" t="str">
            <v>2152,75-2867</v>
          </cell>
          <cell r="AI397">
            <v>114</v>
          </cell>
          <cell r="AJ397">
            <v>7.37</v>
          </cell>
          <cell r="AK397" t="str">
            <v>Газлифт</v>
          </cell>
          <cell r="AL397">
            <v>600</v>
          </cell>
          <cell r="AM397" t="str">
            <v>ГК73/0,125</v>
          </cell>
          <cell r="AN397">
            <v>1120</v>
          </cell>
          <cell r="AO397" t="str">
            <v>ГК75/0,156</v>
          </cell>
          <cell r="AP397">
            <v>1545</v>
          </cell>
          <cell r="AQ397" t="str">
            <v>ГК77/0,156</v>
          </cell>
          <cell r="AR397">
            <v>1930</v>
          </cell>
          <cell r="AS397" t="str">
            <v>извлечен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1960</v>
          </cell>
          <cell r="BE397">
            <v>1982</v>
          </cell>
          <cell r="BM397">
            <v>73</v>
          </cell>
          <cell r="BN397">
            <v>5.5</v>
          </cell>
          <cell r="BO397">
            <v>18</v>
          </cell>
          <cell r="BP397" t="str">
            <v>Угловик</v>
          </cell>
          <cell r="BQ397" t="str">
            <v>Постоянный</v>
          </cell>
          <cell r="BR397">
            <v>24</v>
          </cell>
          <cell r="BS397">
            <v>0</v>
          </cell>
          <cell r="BT397">
            <v>32</v>
          </cell>
          <cell r="BU397">
            <v>60</v>
          </cell>
          <cell r="BV397">
            <v>31</v>
          </cell>
          <cell r="BW397">
            <v>43497</v>
          </cell>
          <cell r="BX397">
            <v>192</v>
          </cell>
          <cell r="BY397">
            <v>83</v>
          </cell>
          <cell r="BZ397">
            <v>6</v>
          </cell>
          <cell r="CC397">
            <v>82</v>
          </cell>
          <cell r="CD397">
            <v>13.375999999999999</v>
          </cell>
          <cell r="CE397">
            <v>16</v>
          </cell>
          <cell r="CF397">
            <v>0</v>
          </cell>
          <cell r="CG397">
            <v>359</v>
          </cell>
          <cell r="CH397">
            <v>14</v>
          </cell>
          <cell r="CI397">
            <v>373</v>
          </cell>
          <cell r="CJ397">
            <v>0</v>
          </cell>
          <cell r="CK397">
            <v>373</v>
          </cell>
          <cell r="CM397">
            <v>359.62400000000002</v>
          </cell>
          <cell r="CN397">
            <v>-16</v>
          </cell>
          <cell r="CO397">
            <v>373</v>
          </cell>
          <cell r="CP397">
            <v>-14</v>
          </cell>
          <cell r="CQ397">
            <v>10</v>
          </cell>
          <cell r="CR397">
            <v>4</v>
          </cell>
          <cell r="CS397">
            <v>299.04306220095697</v>
          </cell>
          <cell r="CT397">
            <v>1046.6507177033493</v>
          </cell>
          <cell r="CU397">
            <v>0.19514398644833431</v>
          </cell>
          <cell r="CW397">
            <v>60</v>
          </cell>
        </row>
        <row r="398">
          <cell r="A398">
            <v>1542</v>
          </cell>
          <cell r="B398">
            <v>2</v>
          </cell>
          <cell r="C398" t="str">
            <v>К - 66</v>
          </cell>
          <cell r="D398">
            <v>43059</v>
          </cell>
          <cell r="E398" t="str">
            <v>Гор.</v>
          </cell>
          <cell r="F398" t="str">
            <v>P1ar_Block I</v>
          </cell>
          <cell r="G398" t="str">
            <v>Действующий</v>
          </cell>
          <cell r="H398">
            <v>-4</v>
          </cell>
          <cell r="I398">
            <v>43014</v>
          </cell>
          <cell r="J398" t="str">
            <v>МеКаМиНефть</v>
          </cell>
          <cell r="K398" t="str">
            <v>КГРП 7ст.
350м3 15% HCl</v>
          </cell>
          <cell r="L398">
            <v>205.9826750215</v>
          </cell>
          <cell r="M398">
            <v>213.8</v>
          </cell>
          <cell r="N398">
            <v>0.98</v>
          </cell>
          <cell r="O398">
            <v>1.66</v>
          </cell>
          <cell r="P398">
            <v>0.98</v>
          </cell>
          <cell r="Q398">
            <v>1.4490000000000001</v>
          </cell>
          <cell r="R398">
            <v>0.83599999999999997</v>
          </cell>
          <cell r="S398">
            <v>0.72</v>
          </cell>
          <cell r="T398">
            <v>37</v>
          </cell>
          <cell r="U398">
            <v>1.17</v>
          </cell>
          <cell r="V398">
            <v>177.8</v>
          </cell>
          <cell r="W398">
            <v>9.19</v>
          </cell>
          <cell r="X398">
            <v>2172.0500000000002</v>
          </cell>
          <cell r="Y398">
            <v>3002.77</v>
          </cell>
          <cell r="Z398">
            <v>3002.77</v>
          </cell>
          <cell r="AA398">
            <v>42996</v>
          </cell>
          <cell r="AB398" t="str">
            <v>По спущенной компановке</v>
          </cell>
          <cell r="AC398" t="str">
            <v>Закрытый</v>
          </cell>
          <cell r="AD398" t="str">
            <v>2264,89-2266,32; 2350,51-2351,94; 2466,99-2468,42; 2676,51-2677,94; 2792,9-2794,33; 2899,17-2899,7 (цирк. клапана)</v>
          </cell>
          <cell r="AE398">
            <v>9.11</v>
          </cell>
          <cell r="AF398">
            <v>2264.89</v>
          </cell>
          <cell r="AG398">
            <v>410.39</v>
          </cell>
          <cell r="AH398" t="str">
            <v>1919,11-3014</v>
          </cell>
          <cell r="AI398">
            <v>114</v>
          </cell>
          <cell r="AJ398">
            <v>7.37</v>
          </cell>
          <cell r="AK398" t="str">
            <v>Газлифт</v>
          </cell>
          <cell r="AL398">
            <v>480</v>
          </cell>
          <cell r="AM398" t="str">
            <v>ГК81/3</v>
          </cell>
          <cell r="AN398">
            <v>840</v>
          </cell>
          <cell r="AO398" t="str">
            <v>ГК82/3</v>
          </cell>
          <cell r="AP398">
            <v>1110</v>
          </cell>
          <cell r="AQ398" t="str">
            <v>ГК82/3</v>
          </cell>
          <cell r="AR398">
            <v>1340</v>
          </cell>
          <cell r="AS398" t="str">
            <v xml:space="preserve">ГК83/3 </v>
          </cell>
          <cell r="AT398">
            <v>1520</v>
          </cell>
          <cell r="AU398" t="str">
            <v>ГК79/3</v>
          </cell>
          <cell r="AV398">
            <v>1660</v>
          </cell>
          <cell r="AW398" t="str">
            <v>ГК77/4</v>
          </cell>
          <cell r="AX398">
            <v>1890</v>
          </cell>
          <cell r="BE398">
            <v>1930</v>
          </cell>
          <cell r="BK398">
            <v>1732.04</v>
          </cell>
          <cell r="BL398">
            <v>197.96</v>
          </cell>
          <cell r="BM398">
            <v>73</v>
          </cell>
          <cell r="BN398">
            <v>5.5</v>
          </cell>
          <cell r="BO398">
            <v>18</v>
          </cell>
          <cell r="BP398" t="str">
            <v>Угловик</v>
          </cell>
          <cell r="BQ398" t="str">
            <v>Постоянный</v>
          </cell>
          <cell r="BR398">
            <v>24</v>
          </cell>
          <cell r="BS398">
            <v>0</v>
          </cell>
          <cell r="BT398">
            <v>30</v>
          </cell>
          <cell r="BU398">
            <v>58</v>
          </cell>
          <cell r="BV398">
            <v>29</v>
          </cell>
          <cell r="BW398">
            <v>43497</v>
          </cell>
          <cell r="BX398">
            <v>181</v>
          </cell>
          <cell r="BY398">
            <v>81</v>
          </cell>
          <cell r="BZ398">
            <v>6</v>
          </cell>
          <cell r="CC398">
            <v>66</v>
          </cell>
          <cell r="CD398">
            <v>23.516679999999997</v>
          </cell>
          <cell r="CE398">
            <v>28.13</v>
          </cell>
          <cell r="CF398">
            <v>0</v>
          </cell>
          <cell r="CG398">
            <v>360</v>
          </cell>
          <cell r="CH398">
            <v>32</v>
          </cell>
          <cell r="CI398">
            <v>374</v>
          </cell>
          <cell r="CJ398">
            <v>0</v>
          </cell>
          <cell r="CK398">
            <v>374</v>
          </cell>
          <cell r="CM398">
            <v>350.48331999999999</v>
          </cell>
          <cell r="CN398">
            <v>-28.13</v>
          </cell>
          <cell r="CO398">
            <v>374</v>
          </cell>
          <cell r="CP398">
            <v>-32</v>
          </cell>
          <cell r="CQ398">
            <v>15.1</v>
          </cell>
          <cell r="CR398">
            <v>16.899999999999999</v>
          </cell>
          <cell r="CS398">
            <v>718.63885548470284</v>
          </cell>
          <cell r="CT398">
            <v>1360.7362944089048</v>
          </cell>
          <cell r="CU398">
            <v>0.34086190352214829</v>
          </cell>
          <cell r="CW398">
            <v>60</v>
          </cell>
        </row>
        <row r="399">
          <cell r="A399">
            <v>1543</v>
          </cell>
          <cell r="C399" t="str">
            <v>К-1324</v>
          </cell>
          <cell r="D399">
            <v>43521</v>
          </cell>
          <cell r="E399" t="str">
            <v>Гор.</v>
          </cell>
          <cell r="F399" t="str">
            <v>P1ar_Block I</v>
          </cell>
          <cell r="G399" t="str">
            <v>Действующий</v>
          </cell>
          <cell r="H399">
            <v>-4</v>
          </cell>
          <cell r="L399">
            <v>205.9826750215</v>
          </cell>
          <cell r="M399">
            <v>213.8</v>
          </cell>
          <cell r="N399">
            <v>0.98</v>
          </cell>
          <cell r="O399">
            <v>1.66</v>
          </cell>
          <cell r="P399">
            <v>0.98</v>
          </cell>
          <cell r="Q399">
            <v>1.4490000000000001</v>
          </cell>
          <cell r="R399">
            <v>0.83599999999999997</v>
          </cell>
          <cell r="S399">
            <v>0.72</v>
          </cell>
          <cell r="T399">
            <v>37</v>
          </cell>
          <cell r="U399">
            <v>1.17</v>
          </cell>
          <cell r="V399">
            <v>177.8</v>
          </cell>
          <cell r="W399">
            <v>9.19</v>
          </cell>
          <cell r="X399">
            <v>2148</v>
          </cell>
          <cell r="Y399">
            <v>2862</v>
          </cell>
          <cell r="Z399">
            <v>2862</v>
          </cell>
          <cell r="AC399" t="str">
            <v>Закрытый</v>
          </cell>
          <cell r="AD399" t="str">
            <v>2198-2199; 2295-2297; 2403-2405; 2509-2510; 2607-2609; 2706-2707; 2825,1-2826,3 (Муфта ГРП)</v>
          </cell>
          <cell r="AF399">
            <v>2198</v>
          </cell>
          <cell r="AG399">
            <v>338.86</v>
          </cell>
          <cell r="AH399" t="str">
            <v>2087-2924</v>
          </cell>
          <cell r="AI399">
            <v>114</v>
          </cell>
          <cell r="AJ399">
            <v>7.37</v>
          </cell>
          <cell r="AK399" t="str">
            <v>Газлифт</v>
          </cell>
          <cell r="BE399">
            <v>2100</v>
          </cell>
          <cell r="BO399">
            <v>18</v>
          </cell>
          <cell r="BP399" t="str">
            <v>Угловик</v>
          </cell>
          <cell r="BQ399" t="str">
            <v>Постоянный</v>
          </cell>
          <cell r="BR399">
            <v>24</v>
          </cell>
          <cell r="BS399">
            <v>0</v>
          </cell>
          <cell r="BT399">
            <v>32</v>
          </cell>
          <cell r="BU399">
            <v>74</v>
          </cell>
          <cell r="BV399">
            <v>31</v>
          </cell>
          <cell r="BW399">
            <v>43497</v>
          </cell>
          <cell r="BX399">
            <v>206</v>
          </cell>
          <cell r="BY399">
            <v>84</v>
          </cell>
          <cell r="BZ399">
            <v>6</v>
          </cell>
          <cell r="CC399">
            <v>121</v>
          </cell>
          <cell r="CD399">
            <v>37.920960000000001</v>
          </cell>
          <cell r="CE399">
            <v>45.36</v>
          </cell>
          <cell r="CF399">
            <v>0</v>
          </cell>
          <cell r="CH399">
            <v>36.07</v>
          </cell>
          <cell r="CI399">
            <v>375</v>
          </cell>
          <cell r="CJ399">
            <v>0</v>
          </cell>
          <cell r="CK399">
            <v>375</v>
          </cell>
          <cell r="CQ399">
            <v>27.2</v>
          </cell>
          <cell r="CR399">
            <v>8.870000000000001</v>
          </cell>
          <cell r="CS399">
            <v>233.90758039880851</v>
          </cell>
          <cell r="CT399">
            <v>951.18899943461349</v>
          </cell>
          <cell r="CU399">
            <v>0.65344106230290966</v>
          </cell>
          <cell r="CV399" t="str">
            <v>ВНС текущего месяца</v>
          </cell>
          <cell r="CW399">
            <v>60</v>
          </cell>
        </row>
        <row r="400">
          <cell r="A400">
            <v>1544</v>
          </cell>
          <cell r="B400">
            <v>3</v>
          </cell>
          <cell r="C400" t="str">
            <v>К-82</v>
          </cell>
          <cell r="D400">
            <v>43298</v>
          </cell>
          <cell r="E400" t="str">
            <v>Гор.</v>
          </cell>
          <cell r="F400" t="str">
            <v>P1ar_Block I</v>
          </cell>
          <cell r="G400" t="str">
            <v>Действующий</v>
          </cell>
          <cell r="H400">
            <v>-4</v>
          </cell>
          <cell r="I400">
            <v>43246</v>
          </cell>
          <cell r="J400" t="str">
            <v>МеКаМиНефть</v>
          </cell>
          <cell r="K400" t="str">
            <v>КГРП 7ст.
350м3 15% HCl</v>
          </cell>
          <cell r="L400">
            <v>205.9826750215</v>
          </cell>
          <cell r="M400">
            <v>213.8</v>
          </cell>
          <cell r="N400">
            <v>0.98</v>
          </cell>
          <cell r="O400">
            <v>1.66</v>
          </cell>
          <cell r="P400">
            <v>1.0218592964824118</v>
          </cell>
          <cell r="Q400">
            <v>1.4490000000000001</v>
          </cell>
          <cell r="R400">
            <v>0.83599999999999997</v>
          </cell>
          <cell r="S400">
            <v>0.72</v>
          </cell>
          <cell r="T400">
            <v>37</v>
          </cell>
          <cell r="U400">
            <v>1.17</v>
          </cell>
          <cell r="V400">
            <v>177.8</v>
          </cell>
          <cell r="W400">
            <v>9.19</v>
          </cell>
          <cell r="X400">
            <v>2204.73</v>
          </cell>
          <cell r="Y400">
            <v>3246.45</v>
          </cell>
          <cell r="Z400">
            <v>3246.45</v>
          </cell>
          <cell r="AA400">
            <v>43245</v>
          </cell>
          <cell r="AB400" t="str">
            <v>По спущенной компановке</v>
          </cell>
          <cell r="AC400" t="str">
            <v>Закрытый</v>
          </cell>
          <cell r="AD400" t="str">
            <v>2261,76- 2262,96; 2348,19-2349,39; 2477,18-2478,38; 2755,61-2756,81; 2833,73-2834,93; 2976,03-2977,23; 3042,11-3043,31(цирк. клапана)</v>
          </cell>
          <cell r="AE400">
            <v>8.4</v>
          </cell>
          <cell r="AF400">
            <v>2261.7600000000002</v>
          </cell>
          <cell r="AG400">
            <v>313.27</v>
          </cell>
          <cell r="AH400" t="str">
            <v>2204,73-3247</v>
          </cell>
          <cell r="AI400">
            <v>114</v>
          </cell>
          <cell r="AJ400">
            <v>7.37</v>
          </cell>
          <cell r="AK400" t="str">
            <v>Газлифт</v>
          </cell>
          <cell r="AL400">
            <v>550</v>
          </cell>
          <cell r="AM400" t="str">
            <v>ГК73/0,125</v>
          </cell>
          <cell r="AN400">
            <v>970</v>
          </cell>
          <cell r="AO400" t="str">
            <v>ГК75/0,187</v>
          </cell>
          <cell r="AP400">
            <v>1335</v>
          </cell>
          <cell r="AQ400" t="str">
            <v>ГК76/0,250</v>
          </cell>
          <cell r="AR400">
            <v>1670</v>
          </cell>
          <cell r="AS400" t="str">
            <v>ГК74/0,250</v>
          </cell>
          <cell r="AT400">
            <v>1960</v>
          </cell>
          <cell r="AU400" t="str">
            <v>ЦКсОК</v>
          </cell>
          <cell r="AV400">
            <v>0</v>
          </cell>
          <cell r="AW400">
            <v>0</v>
          </cell>
          <cell r="AX400">
            <v>1990</v>
          </cell>
          <cell r="BE400">
            <v>2012</v>
          </cell>
          <cell r="BF400" t="str">
            <v>Есть</v>
          </cell>
          <cell r="BH400">
            <v>81</v>
          </cell>
          <cell r="BI400">
            <v>42</v>
          </cell>
          <cell r="BJ400">
            <v>12.1</v>
          </cell>
          <cell r="BO400">
            <v>18</v>
          </cell>
          <cell r="BP400" t="str">
            <v>Угловик</v>
          </cell>
          <cell r="BQ400" t="str">
            <v>Постоянный</v>
          </cell>
          <cell r="BR400">
            <v>24</v>
          </cell>
          <cell r="BS400">
            <v>0</v>
          </cell>
          <cell r="BT400">
            <v>32</v>
          </cell>
          <cell r="BU400">
            <v>64</v>
          </cell>
          <cell r="BV400">
            <v>31</v>
          </cell>
          <cell r="BW400">
            <v>43497</v>
          </cell>
          <cell r="BX400">
            <v>188</v>
          </cell>
          <cell r="BY400">
            <v>81</v>
          </cell>
          <cell r="BZ400">
            <v>6</v>
          </cell>
          <cell r="CC400">
            <v>94</v>
          </cell>
          <cell r="CD400">
            <v>10.5336</v>
          </cell>
          <cell r="CE400">
            <v>14</v>
          </cell>
          <cell r="CF400">
            <v>10</v>
          </cell>
          <cell r="CG400">
            <v>361</v>
          </cell>
          <cell r="CH400">
            <v>17</v>
          </cell>
          <cell r="CI400">
            <v>376</v>
          </cell>
          <cell r="CJ400">
            <v>0</v>
          </cell>
          <cell r="CK400">
            <v>376</v>
          </cell>
          <cell r="CM400">
            <v>365.46640000000002</v>
          </cell>
          <cell r="CN400">
            <v>-14</v>
          </cell>
          <cell r="CO400">
            <v>366</v>
          </cell>
          <cell r="CP400">
            <v>-17</v>
          </cell>
          <cell r="CQ400">
            <v>9</v>
          </cell>
          <cell r="CR400">
            <v>8</v>
          </cell>
          <cell r="CS400">
            <v>759.47444368496997</v>
          </cell>
          <cell r="CT400">
            <v>1613.8831928305613</v>
          </cell>
          <cell r="CU400">
            <v>0.19148936170212769</v>
          </cell>
          <cell r="CW400">
            <v>60</v>
          </cell>
        </row>
        <row r="401">
          <cell r="A401">
            <v>1545</v>
          </cell>
          <cell r="B401">
            <v>2</v>
          </cell>
          <cell r="C401" t="str">
            <v>К - 82</v>
          </cell>
          <cell r="D401">
            <v>43100</v>
          </cell>
          <cell r="E401" t="str">
            <v>Гор.</v>
          </cell>
          <cell r="F401" t="str">
            <v>P1ar_Block I</v>
          </cell>
          <cell r="G401" t="str">
            <v>Действующий</v>
          </cell>
          <cell r="H401">
            <v>-4</v>
          </cell>
          <cell r="I401">
            <v>43093</v>
          </cell>
          <cell r="J401" t="str">
            <v>МеКаМиНефть</v>
          </cell>
          <cell r="K401" t="str">
            <v>КГРП 7ст.
350м3 15% HCl</v>
          </cell>
          <cell r="L401">
            <v>205.9826750215</v>
          </cell>
          <cell r="M401">
            <v>213.8</v>
          </cell>
          <cell r="N401">
            <v>0.98</v>
          </cell>
          <cell r="O401">
            <v>1.66</v>
          </cell>
          <cell r="P401">
            <v>0.98</v>
          </cell>
          <cell r="Q401">
            <v>1.4490000000000001</v>
          </cell>
          <cell r="R401">
            <v>0.83599999999999997</v>
          </cell>
          <cell r="S401">
            <v>0.72</v>
          </cell>
          <cell r="T401">
            <v>37</v>
          </cell>
          <cell r="U401">
            <v>1.17</v>
          </cell>
          <cell r="V401">
            <v>177.8</v>
          </cell>
          <cell r="W401">
            <v>9.19</v>
          </cell>
          <cell r="X401">
            <v>2264</v>
          </cell>
          <cell r="Y401">
            <v>3115</v>
          </cell>
          <cell r="Z401">
            <v>3113</v>
          </cell>
          <cell r="AA401">
            <v>43072</v>
          </cell>
          <cell r="AB401" t="str">
            <v>По спущенной компановке</v>
          </cell>
          <cell r="AC401" t="str">
            <v>Закрытый</v>
          </cell>
          <cell r="AD401" t="str">
            <v>2388,46-2389,89; 2467,89-2469,32; 2563,64-2565,07; 2659,19-2660,62; 2754,93-2756,36; 2942,98-2944,41; 3090,17-3091,4 (цирк. клапана)</v>
          </cell>
          <cell r="AE401">
            <v>9.81</v>
          </cell>
          <cell r="AF401">
            <v>2388.46</v>
          </cell>
          <cell r="AG401">
            <v>481.71</v>
          </cell>
          <cell r="AH401" t="str">
            <v>2209-2-3113</v>
          </cell>
          <cell r="AI401">
            <v>114</v>
          </cell>
          <cell r="AJ401">
            <v>7.37</v>
          </cell>
          <cell r="AK401" t="str">
            <v>Газлифт</v>
          </cell>
          <cell r="AL401">
            <v>550</v>
          </cell>
          <cell r="AM401" t="str">
            <v>ГК76/3</v>
          </cell>
          <cell r="AN401">
            <v>960</v>
          </cell>
          <cell r="AO401" t="str">
            <v>ГК77/3</v>
          </cell>
          <cell r="AP401">
            <v>1270</v>
          </cell>
          <cell r="AQ401" t="str">
            <v>ГК75/4</v>
          </cell>
          <cell r="AR401">
            <v>1500</v>
          </cell>
          <cell r="AS401" t="str">
            <v>ГК75/4</v>
          </cell>
          <cell r="AT401">
            <v>1690</v>
          </cell>
          <cell r="AU401" t="str">
            <v>ГК75/4</v>
          </cell>
          <cell r="AV401">
            <v>1830</v>
          </cell>
          <cell r="AW401" t="str">
            <v>ЦКсОК</v>
          </cell>
          <cell r="AX401">
            <v>1930</v>
          </cell>
          <cell r="BE401">
            <v>2201</v>
          </cell>
          <cell r="BK401">
            <v>2201</v>
          </cell>
          <cell r="BM401">
            <v>73</v>
          </cell>
          <cell r="BN401">
            <v>5.5</v>
          </cell>
          <cell r="BO401">
            <v>18</v>
          </cell>
          <cell r="BP401" t="str">
            <v>Угловик</v>
          </cell>
          <cell r="BQ401" t="str">
            <v>Постоянный</v>
          </cell>
          <cell r="BR401">
            <v>24</v>
          </cell>
          <cell r="BS401">
            <v>0</v>
          </cell>
          <cell r="BT401">
            <v>31</v>
          </cell>
          <cell r="BU401">
            <v>59</v>
          </cell>
          <cell r="BV401">
            <v>30</v>
          </cell>
          <cell r="BW401">
            <v>43497</v>
          </cell>
          <cell r="BX401">
            <v>172</v>
          </cell>
          <cell r="BY401">
            <v>81</v>
          </cell>
          <cell r="BZ401">
            <v>6</v>
          </cell>
          <cell r="CC401">
            <v>74</v>
          </cell>
          <cell r="CD401">
            <v>10.032</v>
          </cell>
          <cell r="CE401">
            <v>12</v>
          </cell>
          <cell r="CF401">
            <v>0</v>
          </cell>
          <cell r="CG401">
            <v>362</v>
          </cell>
          <cell r="CH401">
            <v>18</v>
          </cell>
          <cell r="CI401">
            <v>377</v>
          </cell>
          <cell r="CJ401">
            <v>2</v>
          </cell>
          <cell r="CK401">
            <v>377</v>
          </cell>
          <cell r="CM401">
            <v>366.96800000000002</v>
          </cell>
          <cell r="CN401">
            <v>-10</v>
          </cell>
          <cell r="CO401">
            <v>377</v>
          </cell>
          <cell r="CP401">
            <v>-18</v>
          </cell>
          <cell r="CQ401">
            <v>14</v>
          </cell>
          <cell r="CR401">
            <v>4</v>
          </cell>
          <cell r="CS401">
            <v>398.72408293460927</v>
          </cell>
          <cell r="CT401">
            <v>1794.2583732057417</v>
          </cell>
          <cell r="CU401">
            <v>0.1639714709413177</v>
          </cell>
          <cell r="CW401">
            <v>60</v>
          </cell>
        </row>
        <row r="402">
          <cell r="A402" t="str">
            <v>1545-1</v>
          </cell>
          <cell r="B402" t="str">
            <v/>
          </cell>
          <cell r="C402" t="str">
            <v>К-42</v>
          </cell>
          <cell r="D402">
            <v>43458</v>
          </cell>
          <cell r="E402" t="str">
            <v>Гор.</v>
          </cell>
          <cell r="F402" t="str">
            <v>P1ar_Block I</v>
          </cell>
          <cell r="G402" t="str">
            <v>Действующий</v>
          </cell>
          <cell r="H402">
            <v>-4</v>
          </cell>
          <cell r="L402">
            <v>205.9826750215</v>
          </cell>
          <cell r="M402">
            <v>213.8</v>
          </cell>
          <cell r="N402">
            <v>0.98</v>
          </cell>
          <cell r="O402">
            <v>1.66</v>
          </cell>
          <cell r="P402">
            <v>1.0132037867463877</v>
          </cell>
          <cell r="Q402">
            <v>1.4490000000000001</v>
          </cell>
          <cell r="R402">
            <v>0.83599999999999997</v>
          </cell>
          <cell r="S402">
            <v>0.72</v>
          </cell>
          <cell r="T402">
            <v>37</v>
          </cell>
          <cell r="U402">
            <v>1.17</v>
          </cell>
          <cell r="V402">
            <v>177.8</v>
          </cell>
          <cell r="Y402">
            <v>2901</v>
          </cell>
          <cell r="Z402">
            <v>2901</v>
          </cell>
          <cell r="AC402" t="str">
            <v>Закрытый</v>
          </cell>
          <cell r="AD402" t="str">
            <v>2239-2241, 2324-2325, 2388-2390, 2483-2484, 2598-2599, 2713-2714, 2889-2890 (цирк. клапана)</v>
          </cell>
          <cell r="AF402">
            <v>2239</v>
          </cell>
          <cell r="AG402">
            <v>294.3</v>
          </cell>
          <cell r="AK402" t="str">
            <v>Газлифт</v>
          </cell>
          <cell r="BE402">
            <v>2120</v>
          </cell>
          <cell r="BO402">
            <v>18</v>
          </cell>
          <cell r="BP402" t="str">
            <v>Угловик</v>
          </cell>
          <cell r="BQ402" t="str">
            <v>Постоянный</v>
          </cell>
          <cell r="BR402">
            <v>24</v>
          </cell>
          <cell r="BS402">
            <v>0</v>
          </cell>
          <cell r="BT402">
            <v>32</v>
          </cell>
          <cell r="BU402">
            <v>82</v>
          </cell>
          <cell r="BV402">
            <v>31</v>
          </cell>
          <cell r="BW402">
            <v>43497</v>
          </cell>
          <cell r="BX402">
            <v>202</v>
          </cell>
          <cell r="BY402">
            <v>82</v>
          </cell>
          <cell r="BZ402">
            <v>6</v>
          </cell>
          <cell r="CC402">
            <v>63</v>
          </cell>
          <cell r="CD402">
            <v>40.763360000000006</v>
          </cell>
          <cell r="CE402">
            <v>53</v>
          </cell>
          <cell r="CF402">
            <v>8</v>
          </cell>
          <cell r="CG402">
            <v>0</v>
          </cell>
          <cell r="CH402">
            <v>39.700000000000003</v>
          </cell>
          <cell r="CI402">
            <v>378</v>
          </cell>
          <cell r="CJ402">
            <v>0</v>
          </cell>
          <cell r="CK402">
            <v>378</v>
          </cell>
          <cell r="CM402" t="str">
            <v>-</v>
          </cell>
          <cell r="CN402" t="str">
            <v>-</v>
          </cell>
          <cell r="CO402" t="str">
            <v>-</v>
          </cell>
          <cell r="CP402" t="str">
            <v>-</v>
          </cell>
          <cell r="CQ402">
            <v>16.600000000000001</v>
          </cell>
          <cell r="CR402">
            <v>23.1</v>
          </cell>
          <cell r="CS402">
            <v>566.68537627908972</v>
          </cell>
          <cell r="CT402">
            <v>973.91382849696379</v>
          </cell>
          <cell r="CU402">
            <v>0.54928228574034599</v>
          </cell>
          <cell r="CW402">
            <v>60</v>
          </cell>
        </row>
        <row r="403">
          <cell r="A403">
            <v>1547</v>
          </cell>
          <cell r="C403" t="str">
            <v>К- 1324</v>
          </cell>
          <cell r="D403" t="str">
            <v>-</v>
          </cell>
          <cell r="E403" t="str">
            <v>Гор.</v>
          </cell>
          <cell r="F403" t="str">
            <v>P1ar_Block I</v>
          </cell>
          <cell r="G403" t="str">
            <v>Освоение.</v>
          </cell>
          <cell r="H403">
            <v>-4</v>
          </cell>
          <cell r="L403">
            <v>205.9826750215</v>
          </cell>
          <cell r="M403">
            <v>213.8</v>
          </cell>
          <cell r="N403">
            <v>0.98</v>
          </cell>
          <cell r="O403">
            <v>1.66</v>
          </cell>
          <cell r="P403">
            <v>0.98</v>
          </cell>
          <cell r="Q403">
            <v>1.4490000000000001</v>
          </cell>
          <cell r="R403">
            <v>0.83599999999999997</v>
          </cell>
          <cell r="S403">
            <v>0.72</v>
          </cell>
          <cell r="T403">
            <v>37</v>
          </cell>
          <cell r="U403">
            <v>1.17</v>
          </cell>
          <cell r="V403">
            <v>177.8</v>
          </cell>
          <cell r="Y403" t="str">
            <v>-</v>
          </cell>
          <cell r="Z403" t="str">
            <v>-</v>
          </cell>
          <cell r="AC403" t="str">
            <v>Закрытый</v>
          </cell>
          <cell r="AD403" t="str">
            <v>-</v>
          </cell>
          <cell r="AK403" t="str">
            <v>Газлифт</v>
          </cell>
          <cell r="BE403" t="str">
            <v>-</v>
          </cell>
          <cell r="BO403" t="str">
            <v>-</v>
          </cell>
          <cell r="BP403" t="str">
            <v>-</v>
          </cell>
          <cell r="BQ403" t="str">
            <v>-</v>
          </cell>
          <cell r="BR403" t="str">
            <v>-</v>
          </cell>
          <cell r="BS403" t="str">
            <v>-</v>
          </cell>
          <cell r="BT403" t="str">
            <v>-</v>
          </cell>
          <cell r="BU403" t="str">
            <v>-</v>
          </cell>
          <cell r="BV403" t="str">
            <v>-</v>
          </cell>
          <cell r="BX403">
            <v>206</v>
          </cell>
          <cell r="BY403" t="str">
            <v>-</v>
          </cell>
          <cell r="BZ403" t="str">
            <v>-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 t="e">
            <v>#VALUE!</v>
          </cell>
          <cell r="CK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W403">
            <v>60</v>
          </cell>
        </row>
        <row r="404">
          <cell r="A404">
            <v>1549</v>
          </cell>
          <cell r="B404">
            <v>3</v>
          </cell>
          <cell r="C404" t="str">
            <v>К - 82</v>
          </cell>
          <cell r="D404">
            <v>43293</v>
          </cell>
          <cell r="E404" t="str">
            <v>Гор.</v>
          </cell>
          <cell r="F404" t="str">
            <v>P1ar_Block I</v>
          </cell>
          <cell r="G404" t="str">
            <v>Действующий</v>
          </cell>
          <cell r="H404">
            <v>-4</v>
          </cell>
          <cell r="I404">
            <v>43218</v>
          </cell>
          <cell r="J404" t="str">
            <v>МеКаМиНефть</v>
          </cell>
          <cell r="K404" t="str">
            <v>КГРП 7ст.
350м3 15% HCl</v>
          </cell>
          <cell r="L404">
            <v>205.9826750215</v>
          </cell>
          <cell r="M404">
            <v>213.8</v>
          </cell>
          <cell r="N404">
            <v>0.98</v>
          </cell>
          <cell r="O404">
            <v>1.66</v>
          </cell>
          <cell r="P404">
            <v>0.98</v>
          </cell>
          <cell r="Q404">
            <v>1.4490000000000001</v>
          </cell>
          <cell r="R404">
            <v>0.83599999999999997</v>
          </cell>
          <cell r="S404">
            <v>0.72</v>
          </cell>
          <cell r="T404">
            <v>37</v>
          </cell>
          <cell r="U404">
            <v>1.17</v>
          </cell>
          <cell r="V404">
            <v>177.8</v>
          </cell>
          <cell r="W404">
            <v>9.19</v>
          </cell>
          <cell r="X404">
            <v>2253</v>
          </cell>
          <cell r="Y404">
            <v>3261.15</v>
          </cell>
          <cell r="Z404">
            <v>3261.15</v>
          </cell>
          <cell r="AA404">
            <v>43233</v>
          </cell>
          <cell r="AB404" t="str">
            <v>По спущенной компановке</v>
          </cell>
          <cell r="AC404" t="str">
            <v>Закрытый</v>
          </cell>
          <cell r="AD404" t="str">
            <v>2395,66-2396,86; 2510,8-2512; 2595,25-2596,45; 2863,71-2864,91; 2989,04-2990,24; 3062,94-3064,14; 3177,92-3179,12(цирк. клапана)</v>
          </cell>
          <cell r="AE404">
            <v>8.4</v>
          </cell>
          <cell r="AF404">
            <v>1941</v>
          </cell>
          <cell r="AG404">
            <v>523</v>
          </cell>
          <cell r="AH404" t="str">
            <v>2196-3262</v>
          </cell>
          <cell r="AI404">
            <v>114</v>
          </cell>
          <cell r="AJ404">
            <v>7.37</v>
          </cell>
          <cell r="AK404" t="str">
            <v>Газлифт</v>
          </cell>
          <cell r="AL404">
            <v>550</v>
          </cell>
          <cell r="AM404" t="str">
            <v>ГК72/0,313</v>
          </cell>
          <cell r="AN404">
            <v>1050</v>
          </cell>
          <cell r="AO404" t="str">
            <v>ГК73/0,313</v>
          </cell>
          <cell r="AP404">
            <v>1480</v>
          </cell>
          <cell r="AQ404" t="str">
            <v>ГК74/0,313</v>
          </cell>
          <cell r="AR404">
            <v>1770</v>
          </cell>
          <cell r="AS404" t="str">
            <v>ГК72/0,313</v>
          </cell>
          <cell r="AT404">
            <v>2020</v>
          </cell>
          <cell r="AU404" t="str">
            <v>ЦКсОК</v>
          </cell>
          <cell r="AV404">
            <v>0</v>
          </cell>
          <cell r="AW404">
            <v>0</v>
          </cell>
          <cell r="AX404">
            <v>2030</v>
          </cell>
          <cell r="BE404">
            <v>2052</v>
          </cell>
          <cell r="BK404">
            <v>2052</v>
          </cell>
          <cell r="BO404">
            <v>18</v>
          </cell>
          <cell r="BP404" t="str">
            <v>Угловик</v>
          </cell>
          <cell r="BQ404" t="str">
            <v>Постоянный</v>
          </cell>
          <cell r="BR404">
            <v>24</v>
          </cell>
          <cell r="BS404">
            <v>0</v>
          </cell>
          <cell r="BT404">
            <v>32</v>
          </cell>
          <cell r="BU404">
            <v>61</v>
          </cell>
          <cell r="BV404">
            <v>31</v>
          </cell>
          <cell r="BW404">
            <v>43497</v>
          </cell>
          <cell r="BX404">
            <v>188</v>
          </cell>
          <cell r="BY404">
            <v>83</v>
          </cell>
          <cell r="BZ404">
            <v>6</v>
          </cell>
          <cell r="CC404">
            <v>105</v>
          </cell>
          <cell r="CD404">
            <v>10.868</v>
          </cell>
          <cell r="CE404">
            <v>13</v>
          </cell>
          <cell r="CF404">
            <v>0</v>
          </cell>
          <cell r="CG404">
            <v>363</v>
          </cell>
          <cell r="CH404">
            <v>17</v>
          </cell>
          <cell r="CI404">
            <v>380</v>
          </cell>
          <cell r="CJ404">
            <v>0</v>
          </cell>
          <cell r="CK404">
            <v>379</v>
          </cell>
          <cell r="CM404">
            <v>369.13200000000001</v>
          </cell>
          <cell r="CN404">
            <v>-13</v>
          </cell>
          <cell r="CO404">
            <v>379</v>
          </cell>
          <cell r="CP404">
            <v>-17</v>
          </cell>
          <cell r="CQ404">
            <v>13</v>
          </cell>
          <cell r="CR404">
            <v>4</v>
          </cell>
          <cell r="CS404">
            <v>368.05299963194699</v>
          </cell>
          <cell r="CT404">
            <v>1564.2252484357748</v>
          </cell>
          <cell r="CU404">
            <v>0.19486180014174342</v>
          </cell>
          <cell r="CV404" t="str">
            <v>По данным ГДИ ниже пследний ОИК наблюдается скопление тех. Жидкости, планируется постановка ГНКТ для освоения скважины</v>
          </cell>
          <cell r="CW404">
            <v>60</v>
          </cell>
        </row>
        <row r="405">
          <cell r="A405">
            <v>1550</v>
          </cell>
          <cell r="B405">
            <v>5</v>
          </cell>
          <cell r="C405" t="str">
            <v>К - 34</v>
          </cell>
          <cell r="D405">
            <v>43311</v>
          </cell>
          <cell r="E405" t="str">
            <v>Гор.</v>
          </cell>
          <cell r="F405" t="str">
            <v>P1ar_Block I</v>
          </cell>
          <cell r="G405" t="str">
            <v>Действующий</v>
          </cell>
          <cell r="H405">
            <v>-4</v>
          </cell>
          <cell r="I405">
            <v>43224</v>
          </cell>
          <cell r="J405" t="str">
            <v>МеКаМиНефть</v>
          </cell>
          <cell r="K405" t="str">
            <v>КГРП 7ст.
350м3 15% HCl</v>
          </cell>
          <cell r="L405">
            <v>205.9826750215</v>
          </cell>
          <cell r="M405">
            <v>213.8</v>
          </cell>
          <cell r="N405">
            <v>0.98</v>
          </cell>
          <cell r="O405">
            <v>1.66</v>
          </cell>
          <cell r="P405">
            <v>0.98</v>
          </cell>
          <cell r="Q405">
            <v>1.4490000000000001</v>
          </cell>
          <cell r="R405">
            <v>0.83599999999999997</v>
          </cell>
          <cell r="S405">
            <v>0.72</v>
          </cell>
          <cell r="T405">
            <v>37</v>
          </cell>
          <cell r="U405">
            <v>1.17</v>
          </cell>
          <cell r="V405">
            <v>177.8</v>
          </cell>
          <cell r="W405">
            <v>9.19</v>
          </cell>
          <cell r="X405">
            <v>2174</v>
          </cell>
          <cell r="Y405">
            <v>3009.98</v>
          </cell>
          <cell r="Z405">
            <v>3009.98</v>
          </cell>
          <cell r="AA405">
            <v>43211</v>
          </cell>
          <cell r="AB405" t="str">
            <v>По спущенной компановке</v>
          </cell>
          <cell r="AC405" t="str">
            <v>Закрытый</v>
          </cell>
          <cell r="AD405" t="str">
            <v>2206,98-2208,18; 2322,09-2323,29; 2467,82-2469,02; 2593,13-2594,33; 2687,56-2688,76; 2771,86-2773,06; 2846-2847,2 (цирк. клапана)</v>
          </cell>
          <cell r="AE405">
            <v>8.4</v>
          </cell>
          <cell r="AF405">
            <v>1853.5042800000001</v>
          </cell>
          <cell r="AG405">
            <v>353.47</v>
          </cell>
          <cell r="AH405" t="str">
            <v>2120,31-3022</v>
          </cell>
          <cell r="AI405">
            <v>114</v>
          </cell>
          <cell r="AJ405">
            <v>7.37</v>
          </cell>
          <cell r="AK405" t="str">
            <v>Газлифт</v>
          </cell>
          <cell r="AL405">
            <v>500</v>
          </cell>
          <cell r="AM405" t="str">
            <v>ГК78/0,313</v>
          </cell>
          <cell r="AN405">
            <v>905</v>
          </cell>
          <cell r="AO405" t="str">
            <v>ГК79/0,313</v>
          </cell>
          <cell r="AP405">
            <v>1225</v>
          </cell>
          <cell r="AQ405" t="str">
            <v>ГК81/0,313</v>
          </cell>
          <cell r="AR405">
            <v>1495</v>
          </cell>
          <cell r="AS405" t="str">
            <v>ГК81/0,313</v>
          </cell>
          <cell r="AT405">
            <v>1720</v>
          </cell>
          <cell r="AU405" t="str">
            <v>ЦКсОК</v>
          </cell>
          <cell r="AV405">
            <v>1880</v>
          </cell>
          <cell r="AW405" t="str">
            <v>ГП - не извлекается (угол 50 град)</v>
          </cell>
          <cell r="AX405">
            <v>1890</v>
          </cell>
          <cell r="BE405">
            <v>1912</v>
          </cell>
          <cell r="BO405">
            <v>18</v>
          </cell>
          <cell r="BP405" t="str">
            <v>Угловик</v>
          </cell>
          <cell r="BQ405" t="str">
            <v>Постоянный</v>
          </cell>
          <cell r="BR405">
            <v>24</v>
          </cell>
          <cell r="BS405">
            <v>0</v>
          </cell>
          <cell r="BT405">
            <v>30</v>
          </cell>
          <cell r="BU405">
            <v>60</v>
          </cell>
          <cell r="BV405">
            <v>29</v>
          </cell>
          <cell r="BW405">
            <v>43497</v>
          </cell>
          <cell r="BX405">
            <v>192</v>
          </cell>
          <cell r="BY405">
            <v>82</v>
          </cell>
          <cell r="BZ405">
            <v>6</v>
          </cell>
          <cell r="CC405">
            <v>72</v>
          </cell>
          <cell r="CD405">
            <v>16.72</v>
          </cell>
          <cell r="CE405">
            <v>20</v>
          </cell>
          <cell r="CF405">
            <v>0</v>
          </cell>
          <cell r="CG405">
            <v>364</v>
          </cell>
          <cell r="CH405">
            <v>12</v>
          </cell>
          <cell r="CI405">
            <v>381</v>
          </cell>
          <cell r="CJ405">
            <v>0</v>
          </cell>
          <cell r="CK405">
            <v>380</v>
          </cell>
          <cell r="CM405">
            <v>364.28</v>
          </cell>
          <cell r="CN405">
            <v>-20</v>
          </cell>
          <cell r="CO405">
            <v>380</v>
          </cell>
          <cell r="CP405">
            <v>-12</v>
          </cell>
          <cell r="CQ405">
            <v>10</v>
          </cell>
          <cell r="CR405">
            <v>2</v>
          </cell>
          <cell r="CS405">
            <v>119.61722488038278</v>
          </cell>
          <cell r="CT405">
            <v>717.7033492822967</v>
          </cell>
          <cell r="CU405">
            <v>0.23076923076923075</v>
          </cell>
          <cell r="CW405">
            <v>60</v>
          </cell>
        </row>
        <row r="406">
          <cell r="A406">
            <v>1552</v>
          </cell>
          <cell r="B406">
            <v>2</v>
          </cell>
          <cell r="C406" t="str">
            <v>К - 65</v>
          </cell>
          <cell r="D406">
            <v>43329</v>
          </cell>
          <cell r="E406" t="str">
            <v>Гор.</v>
          </cell>
          <cell r="F406" t="str">
            <v>P1ar_Block I</v>
          </cell>
          <cell r="G406" t="str">
            <v>Действующий</v>
          </cell>
          <cell r="H406">
            <v>-4</v>
          </cell>
          <cell r="L406">
            <v>205.9826750215</v>
          </cell>
          <cell r="M406">
            <v>213.8</v>
          </cell>
          <cell r="N406">
            <v>0.98</v>
          </cell>
          <cell r="O406">
            <v>1.66</v>
          </cell>
          <cell r="P406">
            <v>0.99219321785801406</v>
          </cell>
          <cell r="Q406">
            <v>1.4490000000000001</v>
          </cell>
          <cell r="R406">
            <v>0.83599999999999997</v>
          </cell>
          <cell r="S406">
            <v>0.72</v>
          </cell>
          <cell r="T406">
            <v>37</v>
          </cell>
          <cell r="U406">
            <v>1.17</v>
          </cell>
          <cell r="V406">
            <v>177.8</v>
          </cell>
          <cell r="Y406">
            <v>3115</v>
          </cell>
          <cell r="Z406">
            <v>3115</v>
          </cell>
          <cell r="AC406" t="str">
            <v>Закрытый</v>
          </cell>
          <cell r="AD406" t="str">
            <v>2534,52-2535,95; 2688,39-2689,82; 2809,24-2810,67; 2961,14-2962,57; 3050,18-3051,38 (цирк. клапана)</v>
          </cell>
          <cell r="AF406">
            <v>2534.52</v>
          </cell>
          <cell r="AG406">
            <v>592.70000000000005</v>
          </cell>
          <cell r="AK406" t="str">
            <v>УЭЦН</v>
          </cell>
          <cell r="AL406">
            <v>300</v>
          </cell>
          <cell r="AM406" t="str">
            <v>ГП</v>
          </cell>
          <cell r="AX406">
            <v>1850</v>
          </cell>
          <cell r="BA406" t="str">
            <v>D460N 164ст</v>
          </cell>
          <cell r="BB406">
            <v>1360</v>
          </cell>
          <cell r="BC406">
            <v>52</v>
          </cell>
          <cell r="BD406" t="str">
            <v>55-116</v>
          </cell>
          <cell r="BE406">
            <v>1860</v>
          </cell>
          <cell r="BK406">
            <v>1540.5</v>
          </cell>
          <cell r="BL406">
            <v>319.5</v>
          </cell>
          <cell r="BO406">
            <v>65</v>
          </cell>
          <cell r="BP406" t="str">
            <v>Угловик</v>
          </cell>
          <cell r="BQ406" t="str">
            <v>Периодический</v>
          </cell>
          <cell r="BR406">
            <v>3</v>
          </cell>
          <cell r="BS406">
            <v>8</v>
          </cell>
          <cell r="BT406">
            <v>28</v>
          </cell>
          <cell r="BU406">
            <v>28</v>
          </cell>
          <cell r="BV406">
            <v>27</v>
          </cell>
          <cell r="BW406">
            <v>43497</v>
          </cell>
          <cell r="BX406">
            <v>188</v>
          </cell>
          <cell r="CA406">
            <v>1383.1105660773308</v>
          </cell>
          <cell r="CB406">
            <v>40</v>
          </cell>
          <cell r="CC406">
            <v>68.877522381999995</v>
          </cell>
          <cell r="CD406">
            <v>9.0012119999999989</v>
          </cell>
          <cell r="CE406">
            <v>11.1</v>
          </cell>
          <cell r="CF406">
            <v>3</v>
          </cell>
          <cell r="CH406">
            <v>1.5</v>
          </cell>
          <cell r="CI406">
            <v>382</v>
          </cell>
          <cell r="CJ406">
            <v>0</v>
          </cell>
          <cell r="CK406">
            <v>381</v>
          </cell>
          <cell r="CO406">
            <v>378</v>
          </cell>
          <cell r="CR406">
            <v>1.5</v>
          </cell>
          <cell r="CS406">
            <v>166.6442252443338</v>
          </cell>
          <cell r="CT406">
            <v>166.6442252443338</v>
          </cell>
          <cell r="CU406">
            <v>0.12970928091119435</v>
          </cell>
          <cell r="CW406">
            <v>60</v>
          </cell>
        </row>
        <row r="407">
          <cell r="A407">
            <v>1553</v>
          </cell>
          <cell r="B407">
            <v>8</v>
          </cell>
          <cell r="C407" t="str">
            <v>К - 65</v>
          </cell>
          <cell r="D407">
            <v>43098</v>
          </cell>
          <cell r="E407" t="str">
            <v>Гор.</v>
          </cell>
          <cell r="F407" t="str">
            <v>P1ar_Block I</v>
          </cell>
          <cell r="G407" t="str">
            <v>Действующий</v>
          </cell>
          <cell r="H407">
            <v>-4</v>
          </cell>
          <cell r="I407">
            <v>43034</v>
          </cell>
          <cell r="J407" t="str">
            <v>МеКаМиНефть</v>
          </cell>
          <cell r="K407" t="str">
            <v>КГРП 7ст.
350м3 15% HCl</v>
          </cell>
          <cell r="L407">
            <v>205.9826750215</v>
          </cell>
          <cell r="M407">
            <v>213.8</v>
          </cell>
          <cell r="N407">
            <v>0.98</v>
          </cell>
          <cell r="O407">
            <v>1.66</v>
          </cell>
          <cell r="P407">
            <v>0.98</v>
          </cell>
          <cell r="Q407">
            <v>1.4490000000000001</v>
          </cell>
          <cell r="R407">
            <v>0.83599999999999997</v>
          </cell>
          <cell r="S407">
            <v>0.72</v>
          </cell>
          <cell r="T407">
            <v>37</v>
          </cell>
          <cell r="U407">
            <v>1.17</v>
          </cell>
          <cell r="V407">
            <v>177.8</v>
          </cell>
          <cell r="W407">
            <v>9.19</v>
          </cell>
          <cell r="X407">
            <v>2220</v>
          </cell>
          <cell r="Y407">
            <v>3083.9</v>
          </cell>
          <cell r="Z407">
            <v>3083.9</v>
          </cell>
          <cell r="AA407">
            <v>43033</v>
          </cell>
          <cell r="AB407" t="str">
            <v>По спущенной компановке</v>
          </cell>
          <cell r="AC407" t="str">
            <v>Закрытый</v>
          </cell>
          <cell r="AD407" t="str">
            <v>2313,41-2313,91; 2427,43-2428,93; 2563,83-2565,33; 2734,73-2736,23; 2843,08-2844,58; 2958,44-2959,95; 3063,02-3063,62 (цирк. клапана)</v>
          </cell>
          <cell r="AE407">
            <v>8.61</v>
          </cell>
          <cell r="AF407">
            <v>2313.41</v>
          </cell>
          <cell r="AG407">
            <v>410.39</v>
          </cell>
          <cell r="AH407" t="str">
            <v>1967,66-3095</v>
          </cell>
          <cell r="AI407">
            <v>114</v>
          </cell>
          <cell r="AJ407">
            <v>7.37</v>
          </cell>
          <cell r="AK407" t="str">
            <v>Газлифт</v>
          </cell>
          <cell r="AL407">
            <v>550</v>
          </cell>
          <cell r="AM407" t="str">
            <v>ГК76/3</v>
          </cell>
          <cell r="AN407">
            <v>950</v>
          </cell>
          <cell r="AO407" t="str">
            <v>ГК77/3</v>
          </cell>
          <cell r="AP407">
            <v>1250</v>
          </cell>
          <cell r="AQ407" t="str">
            <v>ГК77/3</v>
          </cell>
          <cell r="AR407">
            <v>1480</v>
          </cell>
          <cell r="AS407" t="str">
            <v>ГК78/3</v>
          </cell>
          <cell r="AT407">
            <v>1650</v>
          </cell>
          <cell r="AU407" t="str">
            <v>ГК75/3</v>
          </cell>
          <cell r="AV407">
            <v>1800</v>
          </cell>
          <cell r="AW407" t="str">
            <v>ЦКсОК</v>
          </cell>
          <cell r="AX407">
            <v>1940</v>
          </cell>
          <cell r="BE407">
            <v>2220</v>
          </cell>
          <cell r="BK407">
            <v>1913.35</v>
          </cell>
          <cell r="BL407">
            <v>306.64999999999998</v>
          </cell>
          <cell r="BM407">
            <v>73</v>
          </cell>
          <cell r="BN407">
            <v>5.5</v>
          </cell>
          <cell r="BO407">
            <v>18</v>
          </cell>
          <cell r="BP407" t="str">
            <v>Угловик</v>
          </cell>
          <cell r="BQ407" t="str">
            <v>Постоянный</v>
          </cell>
          <cell r="BR407">
            <v>24</v>
          </cell>
          <cell r="BS407">
            <v>0</v>
          </cell>
          <cell r="BT407">
            <v>30</v>
          </cell>
          <cell r="BU407">
            <v>56</v>
          </cell>
          <cell r="BV407">
            <v>29</v>
          </cell>
          <cell r="BW407">
            <v>43497</v>
          </cell>
          <cell r="BX407">
            <v>177</v>
          </cell>
          <cell r="BY407">
            <v>82</v>
          </cell>
          <cell r="BZ407">
            <v>6</v>
          </cell>
          <cell r="CC407">
            <v>90</v>
          </cell>
          <cell r="CD407">
            <v>12.54</v>
          </cell>
          <cell r="CE407">
            <v>15</v>
          </cell>
          <cell r="CF407">
            <v>0</v>
          </cell>
          <cell r="CG407">
            <v>365</v>
          </cell>
          <cell r="CH407">
            <v>12</v>
          </cell>
          <cell r="CI407">
            <v>383</v>
          </cell>
          <cell r="CJ407">
            <v>0</v>
          </cell>
          <cell r="CK407">
            <v>382</v>
          </cell>
          <cell r="CM407">
            <v>370.46</v>
          </cell>
          <cell r="CN407">
            <v>-15</v>
          </cell>
          <cell r="CO407">
            <v>382</v>
          </cell>
          <cell r="CP407">
            <v>-12</v>
          </cell>
          <cell r="CQ407">
            <v>8.1999999999999993</v>
          </cell>
          <cell r="CR407">
            <v>3.8000000000000007</v>
          </cell>
          <cell r="CS407">
            <v>303.03030303030312</v>
          </cell>
          <cell r="CT407">
            <v>956.93779904306223</v>
          </cell>
          <cell r="CU407">
            <v>0.2206065641877856</v>
          </cell>
          <cell r="CW407">
            <v>60</v>
          </cell>
        </row>
        <row r="408">
          <cell r="A408">
            <v>1554</v>
          </cell>
          <cell r="B408">
            <v>7</v>
          </cell>
          <cell r="C408" t="str">
            <v>К - 65</v>
          </cell>
          <cell r="D408">
            <v>43099</v>
          </cell>
          <cell r="E408" t="str">
            <v>Гор.</v>
          </cell>
          <cell r="F408" t="str">
            <v>P1ar_Block I</v>
          </cell>
          <cell r="G408" t="str">
            <v>Действующий</v>
          </cell>
          <cell r="H408">
            <v>-4</v>
          </cell>
          <cell r="I408">
            <v>43051</v>
          </cell>
          <cell r="J408" t="str">
            <v>МеКаМиНефть</v>
          </cell>
          <cell r="K408" t="str">
            <v>КГРП 7ст.
350м3 15% HCl</v>
          </cell>
          <cell r="L408">
            <v>205.9826750215</v>
          </cell>
          <cell r="M408">
            <v>213.8</v>
          </cell>
          <cell r="N408">
            <v>0.98</v>
          </cell>
          <cell r="O408">
            <v>1.66</v>
          </cell>
          <cell r="P408">
            <v>0.98040161029819439</v>
          </cell>
          <cell r="Q408">
            <v>1.4490000000000001</v>
          </cell>
          <cell r="R408">
            <v>0.83599999999999997</v>
          </cell>
          <cell r="S408">
            <v>0.72</v>
          </cell>
          <cell r="T408">
            <v>37</v>
          </cell>
          <cell r="U408">
            <v>1.17</v>
          </cell>
          <cell r="V408">
            <v>177.8</v>
          </cell>
          <cell r="W408">
            <v>9.19</v>
          </cell>
          <cell r="X408">
            <v>2177.13</v>
          </cell>
          <cell r="Y408">
            <v>2929.89</v>
          </cell>
          <cell r="Z408">
            <v>2929.89</v>
          </cell>
          <cell r="AA408">
            <v>42988</v>
          </cell>
          <cell r="AB408" t="str">
            <v>По спущенной компановке</v>
          </cell>
          <cell r="AC408" t="str">
            <v>Закрытый</v>
          </cell>
          <cell r="AD408" t="str">
            <v>2252,3-2253,73; 2334,73-2336,16; 2448,59-2450,02; 2613,11-2614,54; 2714,2-2715,63; 2814,85-2816,28; 2909,03-2909,56 (цирк. клапана)</v>
          </cell>
          <cell r="AE408">
            <v>9.11</v>
          </cell>
          <cell r="AF408">
            <v>2252.3000000000002</v>
          </cell>
          <cell r="AG408">
            <v>360.8</v>
          </cell>
          <cell r="AH408" t="str">
            <v>1926,1-2941</v>
          </cell>
          <cell r="AI408">
            <v>114</v>
          </cell>
          <cell r="AJ408">
            <v>7.37</v>
          </cell>
          <cell r="AK408" t="str">
            <v>Газлифт</v>
          </cell>
          <cell r="AL408">
            <v>550</v>
          </cell>
          <cell r="AM408" t="str">
            <v>ГП</v>
          </cell>
          <cell r="AN408">
            <v>940</v>
          </cell>
          <cell r="AO408" t="str">
            <v>ГП</v>
          </cell>
          <cell r="AP408">
            <v>1240</v>
          </cell>
          <cell r="AQ408" t="str">
            <v>ГК75/4</v>
          </cell>
          <cell r="AR408">
            <v>1470</v>
          </cell>
          <cell r="AS408" t="str">
            <v>ГК74/3</v>
          </cell>
          <cell r="AT408">
            <v>1630</v>
          </cell>
          <cell r="AU408" t="str">
            <v>ГК74/3</v>
          </cell>
          <cell r="AV408">
            <v>1770</v>
          </cell>
          <cell r="AW408" t="str">
            <v>ЦКсОК</v>
          </cell>
          <cell r="AX408">
            <v>1860</v>
          </cell>
          <cell r="BE408">
            <v>1930</v>
          </cell>
          <cell r="BK408">
            <v>1799.51</v>
          </cell>
          <cell r="BL408">
            <v>130.49</v>
          </cell>
          <cell r="BM408">
            <v>73</v>
          </cell>
          <cell r="BN408">
            <v>5.5</v>
          </cell>
          <cell r="BO408">
            <v>18</v>
          </cell>
          <cell r="BP408" t="str">
            <v>Угловик</v>
          </cell>
          <cell r="BQ408" t="str">
            <v>Постоянный</v>
          </cell>
          <cell r="BR408">
            <v>24</v>
          </cell>
          <cell r="BS408">
            <v>0</v>
          </cell>
          <cell r="BT408">
            <v>30</v>
          </cell>
          <cell r="BU408">
            <v>50</v>
          </cell>
          <cell r="BV408">
            <v>29</v>
          </cell>
          <cell r="BW408">
            <v>43497</v>
          </cell>
          <cell r="BX408">
            <v>194</v>
          </cell>
          <cell r="BY408">
            <v>82</v>
          </cell>
          <cell r="BZ408">
            <v>6</v>
          </cell>
          <cell r="CC408">
            <v>67</v>
          </cell>
          <cell r="CD408">
            <v>20.879100000000001</v>
          </cell>
          <cell r="CE408">
            <v>25</v>
          </cell>
          <cell r="CF408">
            <v>0.1</v>
          </cell>
          <cell r="CG408">
            <v>366</v>
          </cell>
          <cell r="CH408">
            <v>19</v>
          </cell>
          <cell r="CI408">
            <v>384</v>
          </cell>
          <cell r="CJ408">
            <v>0</v>
          </cell>
          <cell r="CK408">
            <v>383</v>
          </cell>
          <cell r="CM408">
            <v>363.12090000000001</v>
          </cell>
          <cell r="CN408">
            <v>-25</v>
          </cell>
          <cell r="CO408">
            <v>382.9</v>
          </cell>
          <cell r="CP408">
            <v>-19</v>
          </cell>
          <cell r="CQ408">
            <v>8</v>
          </cell>
          <cell r="CR408">
            <v>11</v>
          </cell>
          <cell r="CS408">
            <v>526.84263210579002</v>
          </cell>
          <cell r="CT408">
            <v>910.00091000090993</v>
          </cell>
          <cell r="CU408">
            <v>0.27762583796573087</v>
          </cell>
          <cell r="CW408">
            <v>60</v>
          </cell>
        </row>
        <row r="409">
          <cell r="A409">
            <v>1555</v>
          </cell>
          <cell r="B409">
            <v>7</v>
          </cell>
          <cell r="C409" t="str">
            <v>К - 34</v>
          </cell>
          <cell r="D409">
            <v>43314</v>
          </cell>
          <cell r="E409" t="str">
            <v>Гор.</v>
          </cell>
          <cell r="F409" t="str">
            <v>P1ar_Block I</v>
          </cell>
          <cell r="G409" t="str">
            <v>Действующий</v>
          </cell>
          <cell r="H409">
            <v>-4</v>
          </cell>
          <cell r="L409">
            <v>205.9826750215</v>
          </cell>
          <cell r="M409">
            <v>213.8</v>
          </cell>
          <cell r="N409">
            <v>0.98</v>
          </cell>
          <cell r="O409">
            <v>1.66</v>
          </cell>
          <cell r="P409">
            <v>0.98</v>
          </cell>
          <cell r="Q409">
            <v>1.4490000000000001</v>
          </cell>
          <cell r="R409">
            <v>0.83599999999999997</v>
          </cell>
          <cell r="S409">
            <v>0.72</v>
          </cell>
          <cell r="T409">
            <v>37</v>
          </cell>
          <cell r="U409">
            <v>1.17</v>
          </cell>
          <cell r="V409">
            <v>177.8</v>
          </cell>
          <cell r="Y409">
            <v>3040</v>
          </cell>
          <cell r="Z409">
            <v>3040</v>
          </cell>
          <cell r="AC409" t="str">
            <v>Закрытый</v>
          </cell>
          <cell r="AD409" t="str">
            <v>2313,2-2314,4; 2487,35-2488,55; 2574,32-2575,52; 2640,51-2641,71; 2780,34-2781,54; 2877,59-2878,79; 2996,07-2997,27м (цирк. клапана)</v>
          </cell>
          <cell r="AF409">
            <v>2313.1999999999998</v>
          </cell>
          <cell r="AG409">
            <v>439.08</v>
          </cell>
          <cell r="AK409" t="str">
            <v>Газлифт</v>
          </cell>
          <cell r="AL409">
            <v>540</v>
          </cell>
          <cell r="AM409" t="str">
            <v>ГП</v>
          </cell>
          <cell r="AN409">
            <v>970</v>
          </cell>
          <cell r="AO409" t="str">
            <v>ГК77/4</v>
          </cell>
          <cell r="AP409">
            <v>1360</v>
          </cell>
          <cell r="AQ409" t="str">
            <v>ГК80/4</v>
          </cell>
          <cell r="AR409">
            <v>1690</v>
          </cell>
          <cell r="AS409" t="str">
            <v>ГК82/4</v>
          </cell>
          <cell r="AT409">
            <v>1980</v>
          </cell>
          <cell r="AU409" t="str">
            <v>ЦКсОК</v>
          </cell>
          <cell r="AV409">
            <v>0</v>
          </cell>
          <cell r="AW409">
            <v>0</v>
          </cell>
          <cell r="AX409">
            <v>1990</v>
          </cell>
          <cell r="BE409">
            <v>2102</v>
          </cell>
          <cell r="BF409" t="str">
            <v>Есть</v>
          </cell>
          <cell r="BH409">
            <v>83</v>
          </cell>
          <cell r="BI409">
            <v>65</v>
          </cell>
          <cell r="BJ409">
            <v>16.8</v>
          </cell>
          <cell r="BO409">
            <v>18</v>
          </cell>
          <cell r="BP409" t="str">
            <v>Угловик</v>
          </cell>
          <cell r="BQ409" t="str">
            <v>Постоянный</v>
          </cell>
          <cell r="BR409">
            <v>24</v>
          </cell>
          <cell r="BS409">
            <v>0</v>
          </cell>
          <cell r="BT409">
            <v>30</v>
          </cell>
          <cell r="BU409">
            <v>55</v>
          </cell>
          <cell r="BV409">
            <v>29</v>
          </cell>
          <cell r="BW409">
            <v>43497</v>
          </cell>
          <cell r="BX409">
            <v>188</v>
          </cell>
          <cell r="BY409">
            <v>81</v>
          </cell>
          <cell r="BZ409">
            <v>6</v>
          </cell>
          <cell r="CC409">
            <v>69</v>
          </cell>
          <cell r="CD409">
            <v>19.227999999999998</v>
          </cell>
          <cell r="CE409">
            <v>23</v>
          </cell>
          <cell r="CF409">
            <v>0</v>
          </cell>
          <cell r="CH409">
            <v>20</v>
          </cell>
          <cell r="CI409">
            <v>385</v>
          </cell>
          <cell r="CJ409">
            <v>0</v>
          </cell>
          <cell r="CK409">
            <v>384</v>
          </cell>
          <cell r="CQ409">
            <v>15.6</v>
          </cell>
          <cell r="CR409">
            <v>4.4000000000000004</v>
          </cell>
          <cell r="CS409">
            <v>228.83295194508011</v>
          </cell>
          <cell r="CT409">
            <v>1040.1497815685459</v>
          </cell>
          <cell r="CU409">
            <v>0.26893520566121187</v>
          </cell>
          <cell r="CW409">
            <v>60</v>
          </cell>
        </row>
        <row r="410">
          <cell r="A410">
            <v>1557</v>
          </cell>
          <cell r="B410">
            <v>8</v>
          </cell>
          <cell r="C410" t="str">
            <v>К-105</v>
          </cell>
          <cell r="D410">
            <v>43476</v>
          </cell>
          <cell r="E410" t="str">
            <v>Гор.</v>
          </cell>
          <cell r="F410" t="str">
            <v>P1ar_Block I</v>
          </cell>
          <cell r="G410" t="str">
            <v>Действующий</v>
          </cell>
          <cell r="H410">
            <v>-4</v>
          </cell>
          <cell r="L410">
            <v>205.9826750215</v>
          </cell>
          <cell r="M410">
            <v>213.8</v>
          </cell>
          <cell r="N410">
            <v>0.98</v>
          </cell>
          <cell r="O410">
            <v>1.66</v>
          </cell>
          <cell r="P410">
            <v>0.98</v>
          </cell>
          <cell r="Q410">
            <v>1.4490000000000001</v>
          </cell>
          <cell r="R410">
            <v>0.83599999999999997</v>
          </cell>
          <cell r="S410">
            <v>0.72</v>
          </cell>
          <cell r="T410">
            <v>37</v>
          </cell>
          <cell r="U410">
            <v>1.17</v>
          </cell>
          <cell r="V410">
            <v>177.8</v>
          </cell>
          <cell r="Y410">
            <v>3150</v>
          </cell>
          <cell r="Z410">
            <v>3150</v>
          </cell>
          <cell r="AC410" t="str">
            <v>Закрытый</v>
          </cell>
          <cell r="AD410" t="str">
            <v>2522-2524, 2606-2608, 2688-2689, 2795-2796, 2856-2857, 2926-2927, 3021-3022</v>
          </cell>
          <cell r="AF410">
            <v>2522</v>
          </cell>
          <cell r="AG410">
            <v>588.27</v>
          </cell>
          <cell r="AK410" t="str">
            <v>Газлифт</v>
          </cell>
          <cell r="BE410">
            <v>2337</v>
          </cell>
          <cell r="BO410">
            <v>18</v>
          </cell>
          <cell r="BP410" t="str">
            <v>Угловик</v>
          </cell>
          <cell r="BQ410" t="str">
            <v>Постоянный</v>
          </cell>
          <cell r="BR410">
            <v>24</v>
          </cell>
          <cell r="BS410">
            <v>0</v>
          </cell>
          <cell r="BT410">
            <v>29</v>
          </cell>
          <cell r="BU410">
            <v>57</v>
          </cell>
          <cell r="BV410">
            <v>28</v>
          </cell>
          <cell r="BW410">
            <v>43497</v>
          </cell>
          <cell r="BX410">
            <v>206</v>
          </cell>
          <cell r="BY410">
            <v>82</v>
          </cell>
          <cell r="BZ410">
            <v>6</v>
          </cell>
          <cell r="CC410">
            <v>92</v>
          </cell>
          <cell r="CD410">
            <v>38.5396</v>
          </cell>
          <cell r="CE410">
            <v>46.1</v>
          </cell>
          <cell r="CF410">
            <v>0</v>
          </cell>
          <cell r="CH410">
            <v>40</v>
          </cell>
          <cell r="CI410">
            <v>386</v>
          </cell>
          <cell r="CJ410">
            <v>0</v>
          </cell>
          <cell r="CK410">
            <v>385</v>
          </cell>
          <cell r="CQ410">
            <v>24</v>
          </cell>
          <cell r="CR410">
            <v>16</v>
          </cell>
          <cell r="CS410">
            <v>415.15739654796624</v>
          </cell>
          <cell r="CT410">
            <v>1037.8934913699156</v>
          </cell>
          <cell r="CU410">
            <v>0.5362502298393379</v>
          </cell>
          <cell r="CW410">
            <v>60</v>
          </cell>
        </row>
        <row r="411">
          <cell r="A411">
            <v>1573</v>
          </cell>
          <cell r="B411">
            <v>0</v>
          </cell>
          <cell r="C411" t="str">
            <v>К-1599</v>
          </cell>
          <cell r="D411">
            <v>43342</v>
          </cell>
          <cell r="E411" t="str">
            <v>Гор.</v>
          </cell>
          <cell r="F411" t="str">
            <v>P1ar_Block III</v>
          </cell>
          <cell r="G411" t="str">
            <v>Действующий</v>
          </cell>
          <cell r="H411">
            <v>-4</v>
          </cell>
          <cell r="L411">
            <v>205.9826750215</v>
          </cell>
          <cell r="M411">
            <v>213.8</v>
          </cell>
          <cell r="N411">
            <v>0.98</v>
          </cell>
          <cell r="O411">
            <v>1.66</v>
          </cell>
          <cell r="P411">
            <v>0.98140707761730661</v>
          </cell>
          <cell r="Q411">
            <v>1.4490000000000001</v>
          </cell>
          <cell r="R411">
            <v>0.83599999999999997</v>
          </cell>
          <cell r="S411">
            <v>0.72</v>
          </cell>
          <cell r="T411">
            <v>37</v>
          </cell>
          <cell r="U411">
            <v>1.17</v>
          </cell>
          <cell r="V411">
            <v>177.8</v>
          </cell>
          <cell r="Y411" t="str">
            <v>1 ств 2746
2 ств 2844
3 ств 2793
4 ств 2700</v>
          </cell>
          <cell r="Z411" t="str">
            <v>1 ств 2746
2 ств 2844
3 ств 2793
4 ств 2700</v>
          </cell>
          <cell r="AC411" t="str">
            <v>откр ствол</v>
          </cell>
          <cell r="AD411" t="str">
            <v>1 ствол 2205-2746;
2 ствол 2300-2844;
3 ствол 2399-2793;
4 ствол 2455-2700;</v>
          </cell>
          <cell r="AF411" t="str">
            <v>2205;2300 2399;2455</v>
          </cell>
          <cell r="AG411">
            <v>321.89999999999998</v>
          </cell>
          <cell r="AK411" t="str">
            <v>Газлифт</v>
          </cell>
          <cell r="AL411">
            <v>540</v>
          </cell>
          <cell r="AM411" t="str">
            <v>ГК80/4</v>
          </cell>
          <cell r="AN411">
            <v>1015</v>
          </cell>
          <cell r="AO411" t="str">
            <v>ГК82/4</v>
          </cell>
          <cell r="AP411">
            <v>1385</v>
          </cell>
          <cell r="AQ411" t="str">
            <v>ГК85/4</v>
          </cell>
          <cell r="AR411">
            <v>1660</v>
          </cell>
          <cell r="AS411" t="str">
            <v>ГК81/4</v>
          </cell>
          <cell r="AT411">
            <v>1915</v>
          </cell>
          <cell r="AU411" t="str">
            <v>ЦКсОК</v>
          </cell>
          <cell r="AV411">
            <v>0</v>
          </cell>
          <cell r="AW411">
            <v>0</v>
          </cell>
          <cell r="AX411">
            <v>1930</v>
          </cell>
          <cell r="BE411">
            <v>1952</v>
          </cell>
          <cell r="BO411">
            <v>18</v>
          </cell>
          <cell r="BP411" t="str">
            <v>Угловик</v>
          </cell>
          <cell r="BQ411" t="str">
            <v>Постоянный</v>
          </cell>
          <cell r="BR411">
            <v>24</v>
          </cell>
          <cell r="BS411">
            <v>0</v>
          </cell>
          <cell r="BT411">
            <v>36</v>
          </cell>
          <cell r="BU411">
            <v>75</v>
          </cell>
          <cell r="BV411">
            <v>35</v>
          </cell>
          <cell r="BW411">
            <v>43497</v>
          </cell>
          <cell r="BX411">
            <v>166.1</v>
          </cell>
          <cell r="BY411">
            <v>80</v>
          </cell>
          <cell r="BZ411">
            <v>6</v>
          </cell>
          <cell r="CC411">
            <v>66</v>
          </cell>
          <cell r="CD411">
            <v>7.9975103999999995</v>
          </cell>
          <cell r="CE411">
            <v>9.6</v>
          </cell>
          <cell r="CF411">
            <v>0.35</v>
          </cell>
          <cell r="CG411">
            <v>367</v>
          </cell>
          <cell r="CH411">
            <v>12</v>
          </cell>
          <cell r="CI411">
            <v>387</v>
          </cell>
          <cell r="CJ411" t="e">
            <v>#VALUE!</v>
          </cell>
          <cell r="CK411">
            <v>386</v>
          </cell>
          <cell r="CM411">
            <v>379.00248959999999</v>
          </cell>
          <cell r="CN411" t="str">
            <v>-</v>
          </cell>
          <cell r="CO411">
            <v>385.65</v>
          </cell>
          <cell r="CP411">
            <v>-12</v>
          </cell>
          <cell r="CQ411">
            <v>3</v>
          </cell>
          <cell r="CR411">
            <v>9</v>
          </cell>
          <cell r="CS411">
            <v>1125.3502089850363</v>
          </cell>
          <cell r="CT411">
            <v>1500.4669453133815</v>
          </cell>
          <cell r="CU411">
            <v>0.13098860938056917</v>
          </cell>
          <cell r="CW411">
            <v>60</v>
          </cell>
        </row>
        <row r="412">
          <cell r="A412">
            <v>1599</v>
          </cell>
          <cell r="B412">
            <v>0</v>
          </cell>
          <cell r="C412" t="str">
            <v>К-1599</v>
          </cell>
          <cell r="D412">
            <v>43450</v>
          </cell>
          <cell r="E412" t="str">
            <v>Гор.</v>
          </cell>
          <cell r="F412" t="str">
            <v>P1ar_Block III</v>
          </cell>
          <cell r="G412" t="str">
            <v>Действующий</v>
          </cell>
          <cell r="H412">
            <v>-4</v>
          </cell>
          <cell r="L412">
            <v>205.9826750215</v>
          </cell>
          <cell r="M412">
            <v>213.8</v>
          </cell>
          <cell r="N412">
            <v>0.98</v>
          </cell>
          <cell r="O412">
            <v>1.66</v>
          </cell>
          <cell r="P412">
            <v>0.98</v>
          </cell>
          <cell r="Q412">
            <v>1.4490000000000001</v>
          </cell>
          <cell r="R412">
            <v>0.83599999999999997</v>
          </cell>
          <cell r="S412">
            <v>0.72</v>
          </cell>
          <cell r="T412">
            <v>37</v>
          </cell>
          <cell r="U412">
            <v>1.17</v>
          </cell>
          <cell r="V412">
            <v>177.8</v>
          </cell>
          <cell r="Y412">
            <v>2907</v>
          </cell>
          <cell r="Z412">
            <v>2907</v>
          </cell>
          <cell r="AC412" t="str">
            <v>откр ствол</v>
          </cell>
          <cell r="AD412" t="str">
            <v>2319-2907</v>
          </cell>
          <cell r="AF412">
            <v>2319</v>
          </cell>
          <cell r="AG412">
            <v>436.8</v>
          </cell>
          <cell r="AK412" t="str">
            <v>Газлифт</v>
          </cell>
          <cell r="BE412">
            <v>2330</v>
          </cell>
          <cell r="BO412">
            <v>18</v>
          </cell>
          <cell r="BP412" t="str">
            <v>Угловик</v>
          </cell>
          <cell r="BQ412" t="str">
            <v>Постоянный</v>
          </cell>
          <cell r="BR412">
            <v>24</v>
          </cell>
          <cell r="BS412">
            <v>0</v>
          </cell>
          <cell r="BT412">
            <v>36</v>
          </cell>
          <cell r="BU412">
            <v>70</v>
          </cell>
          <cell r="BV412">
            <v>35</v>
          </cell>
          <cell r="BW412">
            <v>43497</v>
          </cell>
          <cell r="BX412">
            <v>145</v>
          </cell>
          <cell r="BY412">
            <v>80</v>
          </cell>
          <cell r="BZ412">
            <v>6</v>
          </cell>
          <cell r="CC412">
            <v>85</v>
          </cell>
          <cell r="CD412">
            <v>28.457439999999998</v>
          </cell>
          <cell r="CE412">
            <v>34.04</v>
          </cell>
          <cell r="CF412">
            <v>0</v>
          </cell>
          <cell r="CG412">
            <v>0</v>
          </cell>
          <cell r="CH412">
            <v>19</v>
          </cell>
          <cell r="CI412">
            <v>388</v>
          </cell>
          <cell r="CJ412">
            <v>0</v>
          </cell>
          <cell r="CK412">
            <v>387</v>
          </cell>
          <cell r="CM412" t="str">
            <v>-</v>
          </cell>
          <cell r="CN412" t="str">
            <v>-</v>
          </cell>
          <cell r="CO412" t="str">
            <v>-</v>
          </cell>
          <cell r="CP412" t="str">
            <v>-</v>
          </cell>
          <cell r="CQ412">
            <v>10</v>
          </cell>
          <cell r="CR412">
            <v>9</v>
          </cell>
          <cell r="CS412">
            <v>316.2617579093552</v>
          </cell>
          <cell r="CT412">
            <v>667.66371114197204</v>
          </cell>
          <cell r="CU412">
            <v>0.69518309859154925</v>
          </cell>
          <cell r="CW412">
            <v>60</v>
          </cell>
        </row>
        <row r="413">
          <cell r="A413">
            <v>1618</v>
          </cell>
          <cell r="B413">
            <v>2</v>
          </cell>
          <cell r="C413" t="str">
            <v>К - 68</v>
          </cell>
          <cell r="D413">
            <v>43304</v>
          </cell>
          <cell r="E413" t="str">
            <v>Гор.</v>
          </cell>
          <cell r="F413" t="str">
            <v>P1ar_Block I</v>
          </cell>
          <cell r="G413" t="str">
            <v>Действующий</v>
          </cell>
          <cell r="H413">
            <v>-4</v>
          </cell>
          <cell r="I413">
            <v>43259</v>
          </cell>
          <cell r="J413" t="str">
            <v>МеКаМиНефть</v>
          </cell>
          <cell r="K413" t="str">
            <v>КГРП 7стадий
250 м3 15% HCl</v>
          </cell>
          <cell r="L413">
            <v>205.9826750215</v>
          </cell>
          <cell r="M413">
            <v>213.8</v>
          </cell>
          <cell r="N413">
            <v>0.98</v>
          </cell>
          <cell r="O413">
            <v>1.66</v>
          </cell>
          <cell r="P413">
            <v>0.98</v>
          </cell>
          <cell r="Q413">
            <v>1.4490000000000001</v>
          </cell>
          <cell r="R413">
            <v>0.83599999999999997</v>
          </cell>
          <cell r="S413">
            <v>0.72</v>
          </cell>
          <cell r="T413">
            <v>37</v>
          </cell>
          <cell r="U413">
            <v>1.17</v>
          </cell>
          <cell r="V413">
            <v>177.8</v>
          </cell>
          <cell r="W413">
            <v>9.19</v>
          </cell>
          <cell r="X413">
            <v>2175.41</v>
          </cell>
          <cell r="Y413">
            <v>2870.45</v>
          </cell>
          <cell r="Z413">
            <v>2870.45</v>
          </cell>
          <cell r="AA413">
            <v>43250</v>
          </cell>
          <cell r="AB413" t="str">
            <v>По спущенной компановке</v>
          </cell>
          <cell r="AC413" t="str">
            <v>закрытый</v>
          </cell>
          <cell r="AD413" t="str">
            <v>2194,39-2195,59; 2271,55-2272,75; 2360,24-2361,44; 2426,05-2427,25; 2523,97-2525,17; 2632,47-2633,67; 2741,62-2742,82 (цирк. клапана)</v>
          </cell>
          <cell r="AE413">
            <v>8.4</v>
          </cell>
          <cell r="AF413">
            <v>1788.7860000000001</v>
          </cell>
          <cell r="AG413">
            <v>405.6</v>
          </cell>
          <cell r="AH413" t="str">
            <v>2114,45-2871</v>
          </cell>
          <cell r="AI413">
            <v>114</v>
          </cell>
          <cell r="AJ413">
            <v>7.37</v>
          </cell>
          <cell r="AK413" t="str">
            <v>Газлифт</v>
          </cell>
          <cell r="AL413">
            <v>500</v>
          </cell>
          <cell r="AM413" t="str">
            <v>ГК81/0,313</v>
          </cell>
          <cell r="AN413">
            <v>935</v>
          </cell>
          <cell r="AO413" t="str">
            <v>ГК82/0,313</v>
          </cell>
          <cell r="AP413">
            <v>1315</v>
          </cell>
          <cell r="AQ413" t="str">
            <v>ГК82/0,313</v>
          </cell>
          <cell r="AR413">
            <v>1605</v>
          </cell>
          <cell r="AS413" t="str">
            <v>ГК80/0,313</v>
          </cell>
          <cell r="AT413">
            <v>1850</v>
          </cell>
          <cell r="AU413" t="str">
            <v>ЦКсОК</v>
          </cell>
          <cell r="AV413">
            <v>0</v>
          </cell>
          <cell r="AW413">
            <v>0</v>
          </cell>
          <cell r="AX413">
            <v>1900</v>
          </cell>
          <cell r="BE413">
            <v>1922</v>
          </cell>
          <cell r="BO413">
            <v>18</v>
          </cell>
          <cell r="BP413" t="str">
            <v>Угловик</v>
          </cell>
          <cell r="BQ413" t="str">
            <v>Постоянный</v>
          </cell>
          <cell r="BR413">
            <v>24</v>
          </cell>
          <cell r="BS413">
            <v>0</v>
          </cell>
          <cell r="BT413">
            <v>27</v>
          </cell>
          <cell r="BU413">
            <v>59</v>
          </cell>
          <cell r="BV413">
            <v>26</v>
          </cell>
          <cell r="BW413">
            <v>43497</v>
          </cell>
          <cell r="BX413">
            <v>188</v>
          </cell>
          <cell r="BY413">
            <v>82</v>
          </cell>
          <cell r="BZ413">
            <v>6</v>
          </cell>
          <cell r="CC413">
            <v>63</v>
          </cell>
          <cell r="CD413">
            <v>35.112000000000002</v>
          </cell>
          <cell r="CE413">
            <v>42</v>
          </cell>
          <cell r="CF413">
            <v>0</v>
          </cell>
          <cell r="CG413">
            <v>368</v>
          </cell>
          <cell r="CH413">
            <v>29</v>
          </cell>
          <cell r="CI413">
            <v>389</v>
          </cell>
          <cell r="CJ413">
            <v>0</v>
          </cell>
          <cell r="CK413">
            <v>388</v>
          </cell>
          <cell r="CM413">
            <v>353.88799999999998</v>
          </cell>
          <cell r="CN413">
            <v>-42</v>
          </cell>
          <cell r="CO413">
            <v>388</v>
          </cell>
          <cell r="CP413">
            <v>-29</v>
          </cell>
          <cell r="CQ413">
            <v>19</v>
          </cell>
          <cell r="CR413">
            <v>10</v>
          </cell>
          <cell r="CS413">
            <v>284.80291638186372</v>
          </cell>
          <cell r="CT413">
            <v>825.9284575074048</v>
          </cell>
          <cell r="CU413">
            <v>0.47693959731543628</v>
          </cell>
          <cell r="CW413">
            <v>60</v>
          </cell>
        </row>
        <row r="414">
          <cell r="A414">
            <v>3068</v>
          </cell>
          <cell r="B414">
            <v>2</v>
          </cell>
          <cell r="C414" t="str">
            <v>Без куста</v>
          </cell>
          <cell r="D414">
            <v>41290</v>
          </cell>
          <cell r="E414" t="str">
            <v>Верт.</v>
          </cell>
          <cell r="F414" t="str">
            <v>P1ar_Block III</v>
          </cell>
          <cell r="G414" t="str">
            <v>Действующий</v>
          </cell>
          <cell r="H414">
            <v>-4</v>
          </cell>
          <cell r="I414" t="str">
            <v xml:space="preserve"> </v>
          </cell>
          <cell r="J414" t="str">
            <v xml:space="preserve"> </v>
          </cell>
          <cell r="L414">
            <v>205.9826750215</v>
          </cell>
          <cell r="M414">
            <v>213.8</v>
          </cell>
          <cell r="N414">
            <v>0.98</v>
          </cell>
          <cell r="O414">
            <v>1.66</v>
          </cell>
          <cell r="P414">
            <v>0.98</v>
          </cell>
          <cell r="Q414">
            <v>1.4490000000000001</v>
          </cell>
          <cell r="R414">
            <v>0.83599999999999997</v>
          </cell>
          <cell r="S414">
            <v>0.72</v>
          </cell>
          <cell r="T414">
            <v>37</v>
          </cell>
          <cell r="U414">
            <v>1.17</v>
          </cell>
          <cell r="V414">
            <v>139.69999999999999</v>
          </cell>
          <cell r="W414">
            <v>7.72</v>
          </cell>
          <cell r="X414">
            <v>2050</v>
          </cell>
          <cell r="Y414">
            <v>2050</v>
          </cell>
          <cell r="Z414">
            <v>2050</v>
          </cell>
          <cell r="AC414" t="str">
            <v>закрытый</v>
          </cell>
          <cell r="AD414" t="str">
            <v>1886,4-1891,4; 1894-1900; 1904-1906; 1908-1914</v>
          </cell>
          <cell r="AF414">
            <v>1886</v>
          </cell>
          <cell r="AG414">
            <v>8.1999999999999993</v>
          </cell>
          <cell r="AK414" t="str">
            <v>Фонтан</v>
          </cell>
          <cell r="AL414">
            <v>600</v>
          </cell>
          <cell r="AM414" t="str">
            <v>ГК65</v>
          </cell>
          <cell r="AN414">
            <v>1200</v>
          </cell>
          <cell r="AO414" t="str">
            <v>ГК45</v>
          </cell>
          <cell r="AP414">
            <v>1778</v>
          </cell>
          <cell r="AQ414" t="str">
            <v>ЦКсОК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1788</v>
          </cell>
          <cell r="BE414">
            <v>1886</v>
          </cell>
          <cell r="BM414">
            <v>73</v>
          </cell>
          <cell r="BN414">
            <v>5.5</v>
          </cell>
          <cell r="BO414">
            <v>18</v>
          </cell>
          <cell r="BP414" t="str">
            <v>Угловик</v>
          </cell>
          <cell r="BQ414" t="str">
            <v>Постоянный</v>
          </cell>
          <cell r="BR414">
            <v>24</v>
          </cell>
          <cell r="BS414">
            <v>0</v>
          </cell>
          <cell r="BT414">
            <v>41</v>
          </cell>
          <cell r="BU414">
            <v>56</v>
          </cell>
          <cell r="BV414">
            <v>40</v>
          </cell>
          <cell r="BW414">
            <v>43497</v>
          </cell>
          <cell r="BX414">
            <v>120</v>
          </cell>
          <cell r="CC414">
            <v>48</v>
          </cell>
          <cell r="CD414">
            <v>4.18</v>
          </cell>
          <cell r="CE414">
            <v>5</v>
          </cell>
          <cell r="CF414">
            <v>0</v>
          </cell>
          <cell r="CG414">
            <v>369</v>
          </cell>
          <cell r="CH414">
            <v>15</v>
          </cell>
          <cell r="CI414">
            <v>390</v>
          </cell>
          <cell r="CJ414">
            <v>0</v>
          </cell>
          <cell r="CK414">
            <v>389</v>
          </cell>
          <cell r="CM414">
            <v>385.82</v>
          </cell>
          <cell r="CN414">
            <v>-5</v>
          </cell>
          <cell r="CO414">
            <v>389</v>
          </cell>
          <cell r="CP414">
            <v>-15</v>
          </cell>
          <cell r="CR414">
            <v>15</v>
          </cell>
          <cell r="CS414">
            <v>3588.5167464114834</v>
          </cell>
          <cell r="CT414">
            <v>3588.5167464114834</v>
          </cell>
          <cell r="CU414">
            <v>9.4696969696969696E-2</v>
          </cell>
          <cell r="CW414">
            <v>48</v>
          </cell>
        </row>
        <row r="415">
          <cell r="A415">
            <v>3218</v>
          </cell>
          <cell r="B415">
            <v>0</v>
          </cell>
          <cell r="C415" t="str">
            <v>К - 53</v>
          </cell>
          <cell r="D415">
            <v>42122</v>
          </cell>
          <cell r="E415" t="str">
            <v>Гор.</v>
          </cell>
          <cell r="F415" t="str">
            <v>P1ar_Block III</v>
          </cell>
          <cell r="G415" t="str">
            <v>В бездействии прошлых лет</v>
          </cell>
          <cell r="H415">
            <v>-4</v>
          </cell>
          <cell r="L415">
            <v>205.9826750215</v>
          </cell>
          <cell r="M415">
            <v>213.8</v>
          </cell>
          <cell r="N415">
            <v>0.98</v>
          </cell>
          <cell r="O415">
            <v>1.66</v>
          </cell>
          <cell r="P415">
            <v>0.98</v>
          </cell>
          <cell r="Q415">
            <v>1.4490000000000001</v>
          </cell>
          <cell r="R415">
            <v>0.83599999999999997</v>
          </cell>
          <cell r="S415">
            <v>0.72</v>
          </cell>
          <cell r="T415">
            <v>37</v>
          </cell>
          <cell r="U415">
            <v>1.17</v>
          </cell>
          <cell r="V415">
            <v>177.8</v>
          </cell>
          <cell r="W415">
            <v>9.19</v>
          </cell>
          <cell r="X415">
            <v>2154</v>
          </cell>
          <cell r="Y415" t="str">
            <v xml:space="preserve">1 ств 2870
2 ств 2500 </v>
          </cell>
          <cell r="Z415" t="str">
            <v xml:space="preserve">1 ств 2870
2 ств 2500 </v>
          </cell>
          <cell r="AC415" t="str">
            <v>откр ствол</v>
          </cell>
          <cell r="AD415" t="str">
            <v xml:space="preserve">1 ствол 2154-2870;
2 ствол 2154-2500 </v>
          </cell>
          <cell r="AF415">
            <v>2154</v>
          </cell>
          <cell r="AG415">
            <v>255.8</v>
          </cell>
          <cell r="AK415" t="str">
            <v>Газлифт</v>
          </cell>
          <cell r="AL415">
            <v>1020</v>
          </cell>
          <cell r="AM415" t="str">
            <v>КС-73 (глух. Вт-ка)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 t="str">
            <v xml:space="preserve">отсутствует </v>
          </cell>
          <cell r="BE415">
            <v>2200</v>
          </cell>
          <cell r="BM415">
            <v>73</v>
          </cell>
          <cell r="BN415">
            <v>5.5</v>
          </cell>
          <cell r="BO415">
            <v>18</v>
          </cell>
          <cell r="BP415" t="str">
            <v>Угловик</v>
          </cell>
          <cell r="BQ415" t="str">
            <v>Постоянный</v>
          </cell>
          <cell r="BR415">
            <v>24</v>
          </cell>
          <cell r="BS415">
            <v>0</v>
          </cell>
          <cell r="BT415">
            <v>24</v>
          </cell>
          <cell r="BU415">
            <v>35</v>
          </cell>
          <cell r="BV415">
            <v>21</v>
          </cell>
          <cell r="BW415">
            <v>43497</v>
          </cell>
          <cell r="BX415">
            <v>112</v>
          </cell>
          <cell r="BY415">
            <v>82</v>
          </cell>
          <cell r="BZ415">
            <v>6</v>
          </cell>
          <cell r="CC415">
            <v>111</v>
          </cell>
          <cell r="CD415">
            <v>0</v>
          </cell>
          <cell r="CE415">
            <v>0</v>
          </cell>
          <cell r="CF415">
            <v>0</v>
          </cell>
          <cell r="CG415">
            <v>370</v>
          </cell>
          <cell r="CH415">
            <v>0</v>
          </cell>
          <cell r="CI415">
            <v>391</v>
          </cell>
          <cell r="CJ415" t="e">
            <v>#VALUE!</v>
          </cell>
          <cell r="CK415">
            <v>390</v>
          </cell>
          <cell r="CM415">
            <v>391</v>
          </cell>
          <cell r="CN415" t="str">
            <v>-</v>
          </cell>
          <cell r="CO415">
            <v>390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W415">
            <v>60</v>
          </cell>
        </row>
        <row r="416">
          <cell r="A416">
            <v>3219</v>
          </cell>
          <cell r="B416">
            <v>0</v>
          </cell>
          <cell r="C416" t="str">
            <v>К - 53</v>
          </cell>
          <cell r="D416">
            <v>42169</v>
          </cell>
          <cell r="E416" t="str">
            <v>Гор.</v>
          </cell>
          <cell r="F416" t="str">
            <v>P1ar_Block III</v>
          </cell>
          <cell r="G416" t="str">
            <v>В бездействии прошлых лет</v>
          </cell>
          <cell r="H416">
            <v>-4</v>
          </cell>
          <cell r="L416">
            <v>205.9826750215</v>
          </cell>
          <cell r="M416">
            <v>213.8</v>
          </cell>
          <cell r="N416">
            <v>0.98</v>
          </cell>
          <cell r="O416">
            <v>1.66</v>
          </cell>
          <cell r="P416">
            <v>0.98</v>
          </cell>
          <cell r="Q416">
            <v>1.4490000000000001</v>
          </cell>
          <cell r="R416">
            <v>0.83599999999999997</v>
          </cell>
          <cell r="S416">
            <v>0.72</v>
          </cell>
          <cell r="T416">
            <v>37</v>
          </cell>
          <cell r="U416">
            <v>1.17</v>
          </cell>
          <cell r="V416">
            <v>177.8</v>
          </cell>
          <cell r="W416">
            <v>9.19</v>
          </cell>
          <cell r="X416">
            <v>2111</v>
          </cell>
          <cell r="Y416">
            <v>2860</v>
          </cell>
          <cell r="Z416">
            <v>2860</v>
          </cell>
          <cell r="AC416" t="str">
            <v>откр ствол</v>
          </cell>
          <cell r="AD416" t="str">
            <v>2111-2860</v>
          </cell>
          <cell r="AG416">
            <v>104.85</v>
          </cell>
          <cell r="AK416" t="str">
            <v>Фонтан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1737</v>
          </cell>
          <cell r="BE416">
            <v>2150</v>
          </cell>
          <cell r="BM416">
            <v>73</v>
          </cell>
          <cell r="BN416">
            <v>5.5</v>
          </cell>
          <cell r="BO416">
            <v>18</v>
          </cell>
          <cell r="BP416" t="str">
            <v>Угловик</v>
          </cell>
          <cell r="BQ416" t="str">
            <v>Постоянный</v>
          </cell>
          <cell r="BR416">
            <v>24</v>
          </cell>
          <cell r="BS416">
            <v>0</v>
          </cell>
          <cell r="BT416">
            <v>26</v>
          </cell>
          <cell r="BU416">
            <v>42</v>
          </cell>
          <cell r="BV416">
            <v>24</v>
          </cell>
          <cell r="BW416">
            <v>43497</v>
          </cell>
          <cell r="BX416">
            <v>162.9</v>
          </cell>
          <cell r="CC416">
            <v>47</v>
          </cell>
          <cell r="CD416">
            <v>0</v>
          </cell>
          <cell r="CE416">
            <v>0</v>
          </cell>
          <cell r="CF416">
            <v>0</v>
          </cell>
          <cell r="CG416">
            <v>371</v>
          </cell>
          <cell r="CH416">
            <v>0</v>
          </cell>
          <cell r="CI416">
            <v>392</v>
          </cell>
          <cell r="CJ416">
            <v>0</v>
          </cell>
          <cell r="CK416">
            <v>391</v>
          </cell>
          <cell r="CM416">
            <v>392</v>
          </cell>
          <cell r="CN416">
            <v>0</v>
          </cell>
          <cell r="CO416">
            <v>391</v>
          </cell>
          <cell r="CP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W416">
            <v>45</v>
          </cell>
        </row>
        <row r="417">
          <cell r="A417">
            <v>3220</v>
          </cell>
          <cell r="B417">
            <v>7</v>
          </cell>
          <cell r="C417" t="str">
            <v>К - 21</v>
          </cell>
          <cell r="D417">
            <v>42215</v>
          </cell>
          <cell r="E417" t="str">
            <v>Гор.</v>
          </cell>
          <cell r="F417" t="str">
            <v>P1ar_Block III</v>
          </cell>
          <cell r="G417" t="str">
            <v>Действующий</v>
          </cell>
          <cell r="H417">
            <v>-4</v>
          </cell>
          <cell r="L417">
            <v>205.9826750215</v>
          </cell>
          <cell r="M417">
            <v>213.8</v>
          </cell>
          <cell r="N417">
            <v>0.98</v>
          </cell>
          <cell r="O417">
            <v>1.66</v>
          </cell>
          <cell r="P417">
            <v>0.98229359637321834</v>
          </cell>
          <cell r="Q417">
            <v>1.4490000000000001</v>
          </cell>
          <cell r="R417">
            <v>0.83599999999999997</v>
          </cell>
          <cell r="S417">
            <v>0.72</v>
          </cell>
          <cell r="T417">
            <v>37</v>
          </cell>
          <cell r="U417">
            <v>1.17</v>
          </cell>
          <cell r="V417">
            <v>177.8</v>
          </cell>
          <cell r="W417">
            <v>9.19</v>
          </cell>
          <cell r="X417">
            <v>2188</v>
          </cell>
          <cell r="Y417">
            <v>2810</v>
          </cell>
          <cell r="Z417">
            <v>2810</v>
          </cell>
          <cell r="AC417" t="str">
            <v>откр ствол</v>
          </cell>
          <cell r="AD417" t="str">
            <v>2188-2810</v>
          </cell>
          <cell r="AF417">
            <v>2188</v>
          </cell>
          <cell r="AG417">
            <v>277.58999999999997</v>
          </cell>
          <cell r="AK417" t="str">
            <v>Газлифт</v>
          </cell>
          <cell r="AL417">
            <v>315</v>
          </cell>
          <cell r="AM417" t="str">
            <v>ГК83/1</v>
          </cell>
          <cell r="AN417">
            <v>590</v>
          </cell>
          <cell r="AO417" t="str">
            <v>ГК84/1</v>
          </cell>
          <cell r="AP417">
            <v>890</v>
          </cell>
          <cell r="AQ417" t="str">
            <v>ГК85/1,5</v>
          </cell>
          <cell r="AR417">
            <v>1185</v>
          </cell>
          <cell r="AS417" t="str">
            <v>ГК87/2</v>
          </cell>
          <cell r="AT417">
            <v>1460</v>
          </cell>
          <cell r="AU417" t="str">
            <v>ЦКсОК</v>
          </cell>
          <cell r="AV417">
            <v>0</v>
          </cell>
          <cell r="AW417">
            <v>0</v>
          </cell>
          <cell r="AX417">
            <v>1740</v>
          </cell>
          <cell r="BE417">
            <v>2200</v>
          </cell>
          <cell r="BM417">
            <v>73</v>
          </cell>
          <cell r="BN417">
            <v>5.5</v>
          </cell>
          <cell r="BO417">
            <v>18</v>
          </cell>
          <cell r="BP417" t="str">
            <v>Угловик</v>
          </cell>
          <cell r="BQ417" t="str">
            <v>Постоянный</v>
          </cell>
          <cell r="BR417">
            <v>24</v>
          </cell>
          <cell r="BS417">
            <v>0</v>
          </cell>
          <cell r="BT417">
            <v>35</v>
          </cell>
          <cell r="BU417">
            <v>68</v>
          </cell>
          <cell r="BV417">
            <v>34</v>
          </cell>
          <cell r="BW417">
            <v>43497</v>
          </cell>
          <cell r="BX417">
            <v>149</v>
          </cell>
          <cell r="BY417">
            <v>82</v>
          </cell>
          <cell r="BZ417">
            <v>6</v>
          </cell>
          <cell r="CC417">
            <v>67</v>
          </cell>
          <cell r="CD417">
            <v>10.889175879999998</v>
          </cell>
          <cell r="CE417">
            <v>13.1</v>
          </cell>
          <cell r="CF417">
            <v>0.56999999999999995</v>
          </cell>
          <cell r="CG417">
            <v>372</v>
          </cell>
          <cell r="CH417">
            <v>30</v>
          </cell>
          <cell r="CI417">
            <v>393</v>
          </cell>
          <cell r="CJ417">
            <v>0</v>
          </cell>
          <cell r="CK417">
            <v>392</v>
          </cell>
          <cell r="CM417">
            <v>382.11082412000002</v>
          </cell>
          <cell r="CN417">
            <v>-13.1</v>
          </cell>
          <cell r="CO417">
            <v>391.43</v>
          </cell>
          <cell r="CP417">
            <v>-30</v>
          </cell>
          <cell r="CQ417">
            <v>11</v>
          </cell>
          <cell r="CR417">
            <v>19</v>
          </cell>
          <cell r="CS417">
            <v>1744.8519712953707</v>
          </cell>
          <cell r="CT417">
            <v>2755.0294283611115</v>
          </cell>
          <cell r="CU417">
            <v>0.21148363951556595</v>
          </cell>
          <cell r="CW417">
            <v>60</v>
          </cell>
        </row>
        <row r="418">
          <cell r="A418">
            <v>3221</v>
          </cell>
          <cell r="B418">
            <v>6</v>
          </cell>
          <cell r="C418" t="str">
            <v>К - 21</v>
          </cell>
          <cell r="D418">
            <v>42093</v>
          </cell>
          <cell r="E418" t="str">
            <v>Гор.</v>
          </cell>
          <cell r="F418" t="str">
            <v>P1ar_Block III</v>
          </cell>
          <cell r="G418" t="str">
            <v>Действующий</v>
          </cell>
          <cell r="H418">
            <v>-4</v>
          </cell>
          <cell r="L418">
            <v>205.9826750215</v>
          </cell>
          <cell r="M418">
            <v>213.8</v>
          </cell>
          <cell r="N418">
            <v>0.98</v>
          </cell>
          <cell r="O418">
            <v>1.66</v>
          </cell>
          <cell r="P418">
            <v>0.99508208754373517</v>
          </cell>
          <cell r="Q418">
            <v>1.4490000000000001</v>
          </cell>
          <cell r="R418">
            <v>0.83599999999999997</v>
          </cell>
          <cell r="S418">
            <v>0.72</v>
          </cell>
          <cell r="T418">
            <v>37</v>
          </cell>
          <cell r="U418">
            <v>1.17</v>
          </cell>
          <cell r="V418">
            <v>177.8</v>
          </cell>
          <cell r="W418">
            <v>9.19</v>
          </cell>
          <cell r="X418">
            <v>2033</v>
          </cell>
          <cell r="Y418">
            <v>2755</v>
          </cell>
          <cell r="Z418">
            <v>2755</v>
          </cell>
          <cell r="AC418" t="str">
            <v>откр ствол</v>
          </cell>
          <cell r="AD418" t="str">
            <v>2033-2755</v>
          </cell>
          <cell r="AF418">
            <v>2033</v>
          </cell>
          <cell r="AG418">
            <v>126.41</v>
          </cell>
          <cell r="AK418" t="str">
            <v>Газлифт</v>
          </cell>
          <cell r="AL418">
            <v>600</v>
          </cell>
          <cell r="AM418" t="str">
            <v>ГП</v>
          </cell>
          <cell r="AN418">
            <v>1060</v>
          </cell>
          <cell r="AO418" t="str">
            <v>ГП</v>
          </cell>
          <cell r="AP418">
            <v>1430</v>
          </cell>
          <cell r="AQ418" t="str">
            <v>ГП</v>
          </cell>
          <cell r="AR418">
            <v>1770</v>
          </cell>
          <cell r="AS418" t="str">
            <v>ГП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1780</v>
          </cell>
          <cell r="BE418">
            <v>2040</v>
          </cell>
          <cell r="BM418">
            <v>73</v>
          </cell>
          <cell r="BN418">
            <v>5.5</v>
          </cell>
          <cell r="BO418">
            <v>18</v>
          </cell>
          <cell r="BP418" t="str">
            <v>Угловик</v>
          </cell>
          <cell r="BQ418" t="str">
            <v>Постоянный</v>
          </cell>
          <cell r="BR418">
            <v>24</v>
          </cell>
          <cell r="BS418">
            <v>0</v>
          </cell>
          <cell r="BT418">
            <v>30</v>
          </cell>
          <cell r="BU418">
            <v>54</v>
          </cell>
          <cell r="BV418">
            <v>29</v>
          </cell>
          <cell r="BW418">
            <v>43497</v>
          </cell>
          <cell r="BX418">
            <v>131</v>
          </cell>
          <cell r="BY418">
            <v>78</v>
          </cell>
          <cell r="BZ418">
            <v>6</v>
          </cell>
          <cell r="CC418">
            <v>60</v>
          </cell>
          <cell r="CD418">
            <v>10.457833320000001</v>
          </cell>
          <cell r="CE418">
            <v>12.99</v>
          </cell>
          <cell r="CF418">
            <v>3.7</v>
          </cell>
          <cell r="CG418">
            <v>373</v>
          </cell>
          <cell r="CH418">
            <v>26</v>
          </cell>
          <cell r="CI418">
            <v>394</v>
          </cell>
          <cell r="CJ418">
            <v>0</v>
          </cell>
          <cell r="CK418">
            <v>393</v>
          </cell>
          <cell r="CM418">
            <v>383.54216667999998</v>
          </cell>
          <cell r="CN418">
            <v>-12.99</v>
          </cell>
          <cell r="CO418">
            <v>389.3</v>
          </cell>
          <cell r="CP418">
            <v>-26</v>
          </cell>
          <cell r="CQ418">
            <v>10</v>
          </cell>
          <cell r="CR418">
            <v>16</v>
          </cell>
          <cell r="CS418">
            <v>1529.953625231426</v>
          </cell>
          <cell r="CT418">
            <v>2486.1746410010674</v>
          </cell>
          <cell r="CU418">
            <v>0.24101361240066096</v>
          </cell>
          <cell r="CW418">
            <v>60</v>
          </cell>
        </row>
        <row r="419">
          <cell r="A419">
            <v>3224</v>
          </cell>
          <cell r="B419">
            <v>3</v>
          </cell>
          <cell r="C419" t="str">
            <v>Без куста</v>
          </cell>
          <cell r="D419">
            <v>43363</v>
          </cell>
          <cell r="E419" t="str">
            <v>Гор.</v>
          </cell>
          <cell r="F419" t="str">
            <v>P1ar_Block III</v>
          </cell>
          <cell r="G419" t="str">
            <v>Действующий.</v>
          </cell>
          <cell r="H419">
            <v>-4</v>
          </cell>
          <cell r="L419">
            <v>205.9826750215</v>
          </cell>
          <cell r="M419">
            <v>213.8</v>
          </cell>
          <cell r="N419">
            <v>0.98</v>
          </cell>
          <cell r="O419">
            <v>1.66</v>
          </cell>
          <cell r="P419">
            <v>0.98</v>
          </cell>
          <cell r="Q419">
            <v>1.4490000000000001</v>
          </cell>
          <cell r="R419">
            <v>0.83599999999999997</v>
          </cell>
          <cell r="S419">
            <v>0.72</v>
          </cell>
          <cell r="T419">
            <v>37</v>
          </cell>
          <cell r="U419">
            <v>1.17</v>
          </cell>
          <cell r="V419">
            <v>177.8</v>
          </cell>
          <cell r="Y419">
            <v>2108</v>
          </cell>
          <cell r="Z419">
            <v>2108</v>
          </cell>
          <cell r="AC419" t="str">
            <v>откр ствол</v>
          </cell>
          <cell r="AD419" t="str">
            <v>2108-2714</v>
          </cell>
          <cell r="AF419">
            <v>2108</v>
          </cell>
          <cell r="AG419">
            <v>256.06</v>
          </cell>
          <cell r="AK419" t="str">
            <v>Газлифт</v>
          </cell>
          <cell r="AL419" t="e">
            <v>#N/A</v>
          </cell>
          <cell r="AM419" t="e">
            <v>#N/A</v>
          </cell>
          <cell r="AN419" t="e">
            <v>#N/A</v>
          </cell>
          <cell r="AO419" t="e">
            <v>#N/A</v>
          </cell>
          <cell r="AP419" t="e">
            <v>#N/A</v>
          </cell>
          <cell r="AQ419" t="e">
            <v>#N/A</v>
          </cell>
          <cell r="AR419" t="e">
            <v>#N/A</v>
          </cell>
          <cell r="AS419" t="e">
            <v>#N/A</v>
          </cell>
          <cell r="AT419" t="e">
            <v>#N/A</v>
          </cell>
          <cell r="AU419" t="e">
            <v>#N/A</v>
          </cell>
          <cell r="AV419" t="e">
            <v>#N/A</v>
          </cell>
          <cell r="AW419" t="e">
            <v>#N/A</v>
          </cell>
          <cell r="AX419" t="e">
            <v>#N/A</v>
          </cell>
          <cell r="BE419">
            <v>1832</v>
          </cell>
          <cell r="BO419">
            <v>18</v>
          </cell>
          <cell r="BP419" t="str">
            <v>Угловик</v>
          </cell>
          <cell r="BQ419" t="str">
            <v>Постоянный</v>
          </cell>
          <cell r="BR419">
            <v>24</v>
          </cell>
          <cell r="BS419">
            <v>0</v>
          </cell>
          <cell r="BT419">
            <v>37</v>
          </cell>
          <cell r="BU419">
            <v>80</v>
          </cell>
          <cell r="BV419">
            <v>35</v>
          </cell>
          <cell r="BW419">
            <v>43497</v>
          </cell>
          <cell r="BX419">
            <v>188</v>
          </cell>
          <cell r="BY419">
            <v>92</v>
          </cell>
          <cell r="BZ419">
            <v>6</v>
          </cell>
          <cell r="CC419">
            <v>60</v>
          </cell>
          <cell r="CD419">
            <v>12.54</v>
          </cell>
          <cell r="CE419">
            <v>15</v>
          </cell>
          <cell r="CF419">
            <v>0</v>
          </cell>
          <cell r="CH419">
            <v>25</v>
          </cell>
          <cell r="CI419">
            <v>395</v>
          </cell>
          <cell r="CJ419">
            <v>0</v>
          </cell>
          <cell r="CK419">
            <v>394</v>
          </cell>
          <cell r="CQ419">
            <v>10</v>
          </cell>
          <cell r="CR419">
            <v>15</v>
          </cell>
          <cell r="CS419">
            <v>1196.1722488038279</v>
          </cell>
          <cell r="CT419">
            <v>1993.6204146730463</v>
          </cell>
          <cell r="CU419">
            <v>0.16803495762711868</v>
          </cell>
          <cell r="CW419">
            <v>60</v>
          </cell>
        </row>
        <row r="420">
          <cell r="A420">
            <v>3230</v>
          </cell>
          <cell r="B420">
            <v>1</v>
          </cell>
          <cell r="C420" t="str">
            <v>К - 17</v>
          </cell>
          <cell r="D420">
            <v>42138</v>
          </cell>
          <cell r="E420" t="str">
            <v>Гор.</v>
          </cell>
          <cell r="F420" t="str">
            <v>P1ar_Block I</v>
          </cell>
          <cell r="G420" t="str">
            <v>Действующий</v>
          </cell>
          <cell r="H420">
            <v>-4</v>
          </cell>
          <cell r="L420">
            <v>205.9826750215</v>
          </cell>
          <cell r="M420">
            <v>213.8</v>
          </cell>
          <cell r="N420">
            <v>0.98</v>
          </cell>
          <cell r="O420">
            <v>1.66</v>
          </cell>
          <cell r="P420">
            <v>1.1020216827575742</v>
          </cell>
          <cell r="Q420">
            <v>1.4490000000000001</v>
          </cell>
          <cell r="R420">
            <v>0.83599999999999997</v>
          </cell>
          <cell r="S420">
            <v>0.72</v>
          </cell>
          <cell r="T420">
            <v>37</v>
          </cell>
          <cell r="U420">
            <v>1.17</v>
          </cell>
          <cell r="V420">
            <v>177.8</v>
          </cell>
          <cell r="W420">
            <v>9.19</v>
          </cell>
          <cell r="X420">
            <v>2069</v>
          </cell>
          <cell r="Y420" t="str">
            <v>1 ств 2558
2 ств 2699</v>
          </cell>
          <cell r="Z420" t="str">
            <v>1 ств 2558
2 ств 2699</v>
          </cell>
          <cell r="AC420" t="str">
            <v>откр ствол</v>
          </cell>
          <cell r="AD420" t="str">
            <v>1ый ст-л 2069-2558;
2ой ст-л 2098-2699</v>
          </cell>
          <cell r="AF420" t="str">
            <v>2069;2098</v>
          </cell>
          <cell r="AG420" t="str">
            <v>683,7/706,5</v>
          </cell>
          <cell r="AK420" t="str">
            <v>Газлифт</v>
          </cell>
          <cell r="AL420">
            <v>350</v>
          </cell>
          <cell r="AM420" t="str">
            <v>ГП</v>
          </cell>
          <cell r="AN420">
            <v>670</v>
          </cell>
          <cell r="AO420" t="str">
            <v>ГП</v>
          </cell>
          <cell r="AP420">
            <v>980</v>
          </cell>
          <cell r="AQ420" t="str">
            <v>ГП</v>
          </cell>
          <cell r="AR420">
            <v>1240</v>
          </cell>
          <cell r="AS420" t="str">
            <v>ГК50 (сл. Лов.)</v>
          </cell>
          <cell r="AT420">
            <v>1450</v>
          </cell>
          <cell r="AU420" t="str">
            <v>ЦКсОК/5</v>
          </cell>
          <cell r="AV420">
            <v>0</v>
          </cell>
          <cell r="AW420">
            <v>0</v>
          </cell>
          <cell r="AX420">
            <v>1720</v>
          </cell>
          <cell r="BE420">
            <v>2080</v>
          </cell>
          <cell r="BF420" t="str">
            <v>Есть</v>
          </cell>
          <cell r="BH420">
            <v>80</v>
          </cell>
          <cell r="BI420">
            <v>49</v>
          </cell>
          <cell r="BJ420">
            <v>19.899999999999999</v>
          </cell>
          <cell r="BM420">
            <v>73</v>
          </cell>
          <cell r="BN420">
            <v>5.5</v>
          </cell>
          <cell r="BO420">
            <v>18</v>
          </cell>
          <cell r="BP420" t="str">
            <v>Угловик</v>
          </cell>
          <cell r="BQ420" t="str">
            <v>Постоянный</v>
          </cell>
          <cell r="BR420">
            <v>24</v>
          </cell>
          <cell r="BS420">
            <v>0</v>
          </cell>
          <cell r="BT420">
            <v>28</v>
          </cell>
          <cell r="BU420">
            <v>46</v>
          </cell>
          <cell r="BV420">
            <v>26</v>
          </cell>
          <cell r="BW420">
            <v>43497</v>
          </cell>
          <cell r="BX420">
            <v>131</v>
          </cell>
          <cell r="BY420">
            <v>80</v>
          </cell>
          <cell r="BZ420">
            <v>6</v>
          </cell>
          <cell r="CC420">
            <v>83</v>
          </cell>
          <cell r="CD420">
            <v>17.05031614</v>
          </cell>
          <cell r="CE420">
            <v>27.95</v>
          </cell>
          <cell r="CF420">
            <v>27.03</v>
          </cell>
          <cell r="CG420">
            <v>374</v>
          </cell>
          <cell r="CH420">
            <v>28.43</v>
          </cell>
          <cell r="CI420">
            <v>397</v>
          </cell>
          <cell r="CJ420" t="e">
            <v>#VALUE!</v>
          </cell>
          <cell r="CK420">
            <v>395</v>
          </cell>
          <cell r="CM420">
            <v>379.94968385999999</v>
          </cell>
          <cell r="CN420" t="str">
            <v>-</v>
          </cell>
          <cell r="CO420">
            <v>367.97</v>
          </cell>
          <cell r="CP420">
            <v>-28.43</v>
          </cell>
          <cell r="CQ420">
            <v>19.899999999999999</v>
          </cell>
          <cell r="CR420">
            <v>8.5300000000000011</v>
          </cell>
          <cell r="CS420">
            <v>500.28397889870456</v>
          </cell>
          <cell r="CT420">
            <v>1667.4177631993164</v>
          </cell>
          <cell r="CU420">
            <v>0.69556420972644384</v>
          </cell>
          <cell r="CW420">
            <v>70</v>
          </cell>
        </row>
        <row r="421">
          <cell r="A421">
            <v>3232</v>
          </cell>
          <cell r="B421">
            <v>3</v>
          </cell>
          <cell r="C421" t="str">
            <v>К - 55</v>
          </cell>
          <cell r="D421">
            <v>42122</v>
          </cell>
          <cell r="E421" t="str">
            <v>Гор.</v>
          </cell>
          <cell r="F421" t="str">
            <v>P1ar_Block II</v>
          </cell>
          <cell r="G421" t="str">
            <v>Действующий.</v>
          </cell>
          <cell r="H421">
            <v>-4</v>
          </cell>
          <cell r="L421">
            <v>205.9826750215</v>
          </cell>
          <cell r="M421">
            <v>213.8</v>
          </cell>
          <cell r="N421">
            <v>0.98</v>
          </cell>
          <cell r="O421">
            <v>1.66</v>
          </cell>
          <cell r="P421">
            <v>0.98</v>
          </cell>
          <cell r="Q421">
            <v>1.4490000000000001</v>
          </cell>
          <cell r="R421">
            <v>0.83599999999999997</v>
          </cell>
          <cell r="S421">
            <v>0.72</v>
          </cell>
          <cell r="T421">
            <v>37</v>
          </cell>
          <cell r="U421">
            <v>1.17</v>
          </cell>
          <cell r="V421">
            <v>177.8</v>
          </cell>
          <cell r="W421">
            <v>9.19</v>
          </cell>
          <cell r="X421">
            <v>2602</v>
          </cell>
          <cell r="Y421">
            <v>3356</v>
          </cell>
          <cell r="Z421">
            <v>3356</v>
          </cell>
          <cell r="AC421" t="str">
            <v>откр ствол</v>
          </cell>
          <cell r="AD421" t="str">
            <v>2602-3356</v>
          </cell>
          <cell r="AF421">
            <v>2602</v>
          </cell>
          <cell r="AG421">
            <v>704.7</v>
          </cell>
          <cell r="AK421" t="str">
            <v>Газлифт</v>
          </cell>
          <cell r="AL421">
            <v>290</v>
          </cell>
          <cell r="AM421" t="str">
            <v>ГП</v>
          </cell>
          <cell r="AN421">
            <v>560</v>
          </cell>
          <cell r="AO421" t="str">
            <v>ГП</v>
          </cell>
          <cell r="AP421">
            <v>880</v>
          </cell>
          <cell r="AQ421" t="str">
            <v>ГП</v>
          </cell>
          <cell r="AR421">
            <v>1210</v>
          </cell>
          <cell r="AS421" t="str">
            <v>ГП</v>
          </cell>
          <cell r="AT421">
            <v>1510</v>
          </cell>
          <cell r="AU421" t="str">
            <v>ГП</v>
          </cell>
          <cell r="AV421">
            <v>0</v>
          </cell>
          <cell r="AW421">
            <v>0</v>
          </cell>
          <cell r="AX421">
            <v>1790</v>
          </cell>
          <cell r="BE421">
            <v>2620</v>
          </cell>
          <cell r="BM421">
            <v>73</v>
          </cell>
          <cell r="BN421">
            <v>5.5</v>
          </cell>
          <cell r="BO421">
            <v>18</v>
          </cell>
          <cell r="BP421" t="str">
            <v>Угловик</v>
          </cell>
          <cell r="BQ421" t="str">
            <v>Постоянный</v>
          </cell>
          <cell r="BR421">
            <v>24</v>
          </cell>
          <cell r="BS421">
            <v>0</v>
          </cell>
          <cell r="BT421">
            <v>23</v>
          </cell>
          <cell r="BU421">
            <v>55</v>
          </cell>
          <cell r="BV421">
            <v>20</v>
          </cell>
          <cell r="BW421">
            <v>43497</v>
          </cell>
          <cell r="BX421">
            <v>138</v>
          </cell>
          <cell r="BY421">
            <v>86</v>
          </cell>
          <cell r="BZ421">
            <v>6</v>
          </cell>
          <cell r="CC421">
            <v>87</v>
          </cell>
          <cell r="CD421">
            <v>2.508</v>
          </cell>
          <cell r="CE421">
            <v>3</v>
          </cell>
          <cell r="CF421">
            <v>0</v>
          </cell>
          <cell r="CG421">
            <v>22</v>
          </cell>
          <cell r="CH421">
            <v>23</v>
          </cell>
          <cell r="CI421">
            <v>398</v>
          </cell>
          <cell r="CJ421">
            <v>0</v>
          </cell>
          <cell r="CK421">
            <v>396</v>
          </cell>
          <cell r="CM421">
            <v>395.49200000000002</v>
          </cell>
          <cell r="CN421">
            <v>-3</v>
          </cell>
          <cell r="CO421">
            <v>396</v>
          </cell>
          <cell r="CP421">
            <v>-23</v>
          </cell>
          <cell r="CQ421">
            <v>12</v>
          </cell>
          <cell r="CR421">
            <v>11</v>
          </cell>
          <cell r="CS421">
            <v>4385.9649122807014</v>
          </cell>
          <cell r="CT421">
            <v>9170.6539074960128</v>
          </cell>
          <cell r="CU421">
            <v>7.038422305338321E-2</v>
          </cell>
          <cell r="CW421">
            <v>60</v>
          </cell>
        </row>
        <row r="422">
          <cell r="A422">
            <v>3239</v>
          </cell>
          <cell r="B422">
            <v>12</v>
          </cell>
          <cell r="C422" t="str">
            <v>К - 30</v>
          </cell>
          <cell r="D422">
            <v>42124</v>
          </cell>
          <cell r="E422" t="str">
            <v>Гор.</v>
          </cell>
          <cell r="F422" t="str">
            <v>P1ar_Block II</v>
          </cell>
          <cell r="G422" t="str">
            <v>Действующий</v>
          </cell>
          <cell r="H422">
            <v>-4</v>
          </cell>
          <cell r="L422">
            <v>205.9826750215</v>
          </cell>
          <cell r="M422">
            <v>213.8</v>
          </cell>
          <cell r="N422">
            <v>0.98</v>
          </cell>
          <cell r="O422">
            <v>1.66</v>
          </cell>
          <cell r="P422">
            <v>0.98</v>
          </cell>
          <cell r="Q422">
            <v>1.4490000000000001</v>
          </cell>
          <cell r="R422">
            <v>0.83599999999999997</v>
          </cell>
          <cell r="S422">
            <v>0.72</v>
          </cell>
          <cell r="T422">
            <v>37</v>
          </cell>
          <cell r="U422">
            <v>1.17</v>
          </cell>
          <cell r="V422" t="str">
            <v>177,8;
114,3</v>
          </cell>
          <cell r="W422">
            <v>9.19</v>
          </cell>
          <cell r="X422">
            <v>2077.6</v>
          </cell>
          <cell r="Y422">
            <v>2800</v>
          </cell>
          <cell r="Z422">
            <v>2800</v>
          </cell>
          <cell r="AC422" t="str">
            <v>откр ствол</v>
          </cell>
          <cell r="AD422" t="str">
            <v>2104-2800</v>
          </cell>
          <cell r="AF422">
            <v>2104</v>
          </cell>
          <cell r="AG422">
            <v>173.4</v>
          </cell>
          <cell r="AH422" t="str">
            <v>1926-2200</v>
          </cell>
          <cell r="AI422">
            <v>114</v>
          </cell>
          <cell r="AK422" t="str">
            <v>Газлифт</v>
          </cell>
          <cell r="AL422">
            <v>325</v>
          </cell>
          <cell r="AM422" t="str">
            <v>ГП</v>
          </cell>
          <cell r="AN422">
            <v>630</v>
          </cell>
          <cell r="AO422" t="str">
            <v>ГП</v>
          </cell>
          <cell r="AP422">
            <v>900</v>
          </cell>
          <cell r="AQ422" t="str">
            <v>ГП</v>
          </cell>
          <cell r="AR422">
            <v>1150</v>
          </cell>
          <cell r="AS422" t="str">
            <v>ГК77(1)</v>
          </cell>
          <cell r="AT422">
            <v>1360</v>
          </cell>
          <cell r="AU422" t="str">
            <v>ЦКсОК</v>
          </cell>
          <cell r="AV422">
            <v>0</v>
          </cell>
          <cell r="AW422">
            <v>0</v>
          </cell>
          <cell r="AX422">
            <v>1550</v>
          </cell>
          <cell r="BE422">
            <v>1935</v>
          </cell>
          <cell r="BF422" t="str">
            <v>Есть</v>
          </cell>
          <cell r="BH422">
            <v>78</v>
          </cell>
          <cell r="BI422">
            <v>46</v>
          </cell>
          <cell r="BJ422">
            <v>9.8000000000000007</v>
          </cell>
          <cell r="BM422">
            <v>73</v>
          </cell>
          <cell r="BN422">
            <v>5.5</v>
          </cell>
          <cell r="BO422">
            <v>18</v>
          </cell>
          <cell r="BP422" t="str">
            <v>Угловик</v>
          </cell>
          <cell r="BQ422" t="str">
            <v>Постоянный</v>
          </cell>
          <cell r="BR422">
            <v>24</v>
          </cell>
          <cell r="BS422">
            <v>0</v>
          </cell>
          <cell r="BT422">
            <v>27</v>
          </cell>
          <cell r="BU422">
            <v>41</v>
          </cell>
          <cell r="BV422">
            <v>25</v>
          </cell>
          <cell r="BW422">
            <v>43497</v>
          </cell>
          <cell r="BX422">
            <v>121</v>
          </cell>
          <cell r="BY422">
            <v>78</v>
          </cell>
          <cell r="BZ422">
            <v>6</v>
          </cell>
          <cell r="CC422">
            <v>57</v>
          </cell>
          <cell r="CD422">
            <v>15.967600000000001</v>
          </cell>
          <cell r="CE422">
            <v>19.100000000000001</v>
          </cell>
          <cell r="CF422">
            <v>0</v>
          </cell>
          <cell r="CG422">
            <v>22</v>
          </cell>
          <cell r="CH422">
            <v>16.2</v>
          </cell>
          <cell r="CI422">
            <v>399</v>
          </cell>
          <cell r="CJ422">
            <v>0</v>
          </cell>
          <cell r="CK422">
            <v>397</v>
          </cell>
          <cell r="CM422">
            <v>383.0324</v>
          </cell>
          <cell r="CN422">
            <v>-19.100000000000001</v>
          </cell>
          <cell r="CO422">
            <v>397</v>
          </cell>
          <cell r="CP422">
            <v>-16.2</v>
          </cell>
          <cell r="CQ422">
            <v>9</v>
          </cell>
          <cell r="CR422">
            <v>7.1999999999999993</v>
          </cell>
          <cell r="CS422">
            <v>450.91309902552661</v>
          </cell>
          <cell r="CT422">
            <v>1014.554472807435</v>
          </cell>
          <cell r="CU422">
            <v>0.39015418667466994</v>
          </cell>
          <cell r="CW422">
            <v>55</v>
          </cell>
        </row>
        <row r="423">
          <cell r="A423">
            <v>3240</v>
          </cell>
          <cell r="B423">
            <v>2</v>
          </cell>
          <cell r="C423" t="str">
            <v>К - 32</v>
          </cell>
          <cell r="D423">
            <v>42258</v>
          </cell>
          <cell r="E423" t="str">
            <v>Гор.</v>
          </cell>
          <cell r="F423" t="str">
            <v>P1ar_Block II</v>
          </cell>
          <cell r="G423" t="str">
            <v>Действующий</v>
          </cell>
          <cell r="H423">
            <v>-4</v>
          </cell>
          <cell r="L423">
            <v>205.9826750215</v>
          </cell>
          <cell r="M423">
            <v>213.8</v>
          </cell>
          <cell r="N423">
            <v>0.98</v>
          </cell>
          <cell r="O423">
            <v>1.66</v>
          </cell>
          <cell r="P423">
            <v>0.98</v>
          </cell>
          <cell r="Q423">
            <v>1.4490000000000001</v>
          </cell>
          <cell r="R423">
            <v>0.83599999999999997</v>
          </cell>
          <cell r="S423">
            <v>0.72</v>
          </cell>
          <cell r="T423">
            <v>37</v>
          </cell>
          <cell r="U423">
            <v>1.17</v>
          </cell>
          <cell r="V423">
            <v>177.8</v>
          </cell>
          <cell r="W423">
            <v>9.19</v>
          </cell>
          <cell r="X423">
            <v>2162</v>
          </cell>
          <cell r="Y423">
            <v>2775</v>
          </cell>
          <cell r="Z423">
            <v>2775</v>
          </cell>
          <cell r="AC423" t="str">
            <v>откр ствол</v>
          </cell>
          <cell r="AD423" t="str">
            <v>2162-2775</v>
          </cell>
          <cell r="AF423">
            <v>2162</v>
          </cell>
          <cell r="AG423">
            <v>267</v>
          </cell>
          <cell r="AK423" t="str">
            <v>Газлифт</v>
          </cell>
          <cell r="AL423">
            <v>515</v>
          </cell>
          <cell r="AM423" t="str">
            <v>ГП</v>
          </cell>
          <cell r="AN423">
            <v>900</v>
          </cell>
          <cell r="AO423" t="str">
            <v>ГК77/3</v>
          </cell>
          <cell r="AP423">
            <v>1280</v>
          </cell>
          <cell r="AQ423" t="str">
            <v>ГК79/3</v>
          </cell>
          <cell r="AR423">
            <v>1625</v>
          </cell>
          <cell r="AS423" t="str">
            <v>ЦКсОК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1760</v>
          </cell>
          <cell r="BE423">
            <v>2175</v>
          </cell>
          <cell r="BF423" t="str">
            <v>Есть</v>
          </cell>
          <cell r="BH423">
            <v>79.38095238095238</v>
          </cell>
          <cell r="BI423">
            <v>66</v>
          </cell>
          <cell r="BJ423">
            <v>10.752000000000001</v>
          </cell>
          <cell r="BM423">
            <v>73</v>
          </cell>
          <cell r="BN423">
            <v>5.5</v>
          </cell>
          <cell r="BO423">
            <v>18</v>
          </cell>
          <cell r="BP423" t="str">
            <v>Угловик</v>
          </cell>
          <cell r="BQ423" t="str">
            <v>Постоянный</v>
          </cell>
          <cell r="BR423">
            <v>24</v>
          </cell>
          <cell r="BS423">
            <v>0</v>
          </cell>
          <cell r="BT423">
            <v>22</v>
          </cell>
          <cell r="BU423">
            <v>66</v>
          </cell>
          <cell r="BV423">
            <v>19</v>
          </cell>
          <cell r="BW423">
            <v>43497</v>
          </cell>
          <cell r="BX423">
            <v>120.2</v>
          </cell>
          <cell r="BY423">
            <v>79.38095238095238</v>
          </cell>
          <cell r="BZ423">
            <v>6</v>
          </cell>
          <cell r="CC423">
            <v>117</v>
          </cell>
          <cell r="CD423">
            <v>1.6719999999999999</v>
          </cell>
          <cell r="CE423">
            <v>2</v>
          </cell>
          <cell r="CF423">
            <v>0</v>
          </cell>
          <cell r="CG423">
            <v>20</v>
          </cell>
          <cell r="CH423">
            <v>9.6999999999999993</v>
          </cell>
          <cell r="CI423">
            <v>400</v>
          </cell>
          <cell r="CJ423">
            <v>0</v>
          </cell>
          <cell r="CK423">
            <v>398</v>
          </cell>
          <cell r="CM423">
            <v>398.32799999999997</v>
          </cell>
          <cell r="CN423">
            <v>-2</v>
          </cell>
          <cell r="CO423">
            <v>398</v>
          </cell>
          <cell r="CP423">
            <v>-9.6999999999999993</v>
          </cell>
          <cell r="CQ423">
            <v>2</v>
          </cell>
          <cell r="CR423">
            <v>7.6999999999999993</v>
          </cell>
          <cell r="CS423">
            <v>4605.2631578947367</v>
          </cell>
          <cell r="CT423">
            <v>5801.4354066985652</v>
          </cell>
          <cell r="CU423">
            <v>0.63248362956033799</v>
          </cell>
          <cell r="CV423" t="str">
            <v xml:space="preserve">Планируется постановка бригады ПРГС для оптимизации работы газлифтного подъемника </v>
          </cell>
          <cell r="CW423">
            <v>60</v>
          </cell>
        </row>
        <row r="424">
          <cell r="A424">
            <v>3241</v>
          </cell>
          <cell r="B424">
            <v>0</v>
          </cell>
          <cell r="C424" t="str">
            <v>К - 33</v>
          </cell>
          <cell r="D424">
            <v>41940</v>
          </cell>
          <cell r="E424" t="str">
            <v>Гор.</v>
          </cell>
          <cell r="F424" t="str">
            <v>P1ar_Block I</v>
          </cell>
          <cell r="G424" t="str">
            <v>Действующий</v>
          </cell>
          <cell r="H424">
            <v>-4</v>
          </cell>
          <cell r="L424">
            <v>205.9826750215</v>
          </cell>
          <cell r="M424">
            <v>213.8</v>
          </cell>
          <cell r="N424">
            <v>0.98</v>
          </cell>
          <cell r="O424">
            <v>1.66</v>
          </cell>
          <cell r="P424">
            <v>1.0150350982015883</v>
          </cell>
          <cell r="Q424">
            <v>1.4490000000000001</v>
          </cell>
          <cell r="R424">
            <v>0.83599999999999997</v>
          </cell>
          <cell r="S424">
            <v>0.72</v>
          </cell>
          <cell r="T424">
            <v>37</v>
          </cell>
          <cell r="U424">
            <v>1.17</v>
          </cell>
          <cell r="V424">
            <v>177.8</v>
          </cell>
          <cell r="W424">
            <v>9.19</v>
          </cell>
          <cell r="X424">
            <v>2342</v>
          </cell>
          <cell r="Y424">
            <v>2961</v>
          </cell>
          <cell r="Z424">
            <v>2961</v>
          </cell>
          <cell r="AC424" t="str">
            <v>откр ствол</v>
          </cell>
          <cell r="AD424" t="str">
            <v>2382,7-2960;
2445,2-2960;
2594-2798</v>
          </cell>
          <cell r="AF424">
            <v>2342</v>
          </cell>
          <cell r="AG424">
            <v>400.04</v>
          </cell>
          <cell r="AK424" t="str">
            <v>Газлифт</v>
          </cell>
          <cell r="AL424">
            <v>600</v>
          </cell>
          <cell r="AM424" t="str">
            <v>ГП</v>
          </cell>
          <cell r="AN424">
            <v>1200</v>
          </cell>
          <cell r="AO424" t="str">
            <v>ГП</v>
          </cell>
          <cell r="AP424">
            <v>1500</v>
          </cell>
          <cell r="AQ424" t="str">
            <v xml:space="preserve"> ГК 77/ 2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1840</v>
          </cell>
          <cell r="BE424">
            <v>2282</v>
          </cell>
          <cell r="BM424">
            <v>73</v>
          </cell>
          <cell r="BN424">
            <v>5.5</v>
          </cell>
          <cell r="BO424">
            <v>18</v>
          </cell>
          <cell r="BP424" t="str">
            <v>Угловик</v>
          </cell>
          <cell r="BQ424" t="str">
            <v>Постоянный</v>
          </cell>
          <cell r="BR424">
            <v>24</v>
          </cell>
          <cell r="BS424">
            <v>0</v>
          </cell>
          <cell r="BT424">
            <v>22</v>
          </cell>
          <cell r="BU424">
            <v>83</v>
          </cell>
          <cell r="BV424">
            <v>21</v>
          </cell>
          <cell r="BW424">
            <v>43497</v>
          </cell>
          <cell r="BX424">
            <v>180</v>
          </cell>
          <cell r="BY424">
            <v>85</v>
          </cell>
          <cell r="BZ424">
            <v>6</v>
          </cell>
          <cell r="CC424">
            <v>66</v>
          </cell>
          <cell r="CD424">
            <v>18.189673286400001</v>
          </cell>
          <cell r="CE424">
            <v>23.76</v>
          </cell>
          <cell r="CF424">
            <v>8.4260000000000002</v>
          </cell>
          <cell r="CG424">
            <v>0</v>
          </cell>
          <cell r="CH424">
            <v>32.447000000000003</v>
          </cell>
          <cell r="CI424">
            <v>401</v>
          </cell>
          <cell r="CJ424">
            <v>0</v>
          </cell>
          <cell r="CK424">
            <v>399</v>
          </cell>
          <cell r="CM424">
            <v>382.81032671359998</v>
          </cell>
          <cell r="CN424">
            <v>-23.76</v>
          </cell>
          <cell r="CO424">
            <v>390.57400000000001</v>
          </cell>
          <cell r="CP424">
            <v>-32.447000000000003</v>
          </cell>
          <cell r="CQ424">
            <v>24</v>
          </cell>
          <cell r="CR424">
            <v>8.4470000000000027</v>
          </cell>
          <cell r="CS424">
            <v>464.3843716706902</v>
          </cell>
          <cell r="CT424">
            <v>1783.8143373504063</v>
          </cell>
          <cell r="CU424">
            <v>0.29007053716766146</v>
          </cell>
          <cell r="CV424" t="str">
            <v>ЗБС текущего месяца</v>
          </cell>
          <cell r="CW424">
            <v>60</v>
          </cell>
        </row>
        <row r="425">
          <cell r="A425">
            <v>3242</v>
          </cell>
          <cell r="C425" t="str">
            <v>К-130</v>
          </cell>
          <cell r="D425">
            <v>43520</v>
          </cell>
          <cell r="E425" t="str">
            <v>Гор.</v>
          </cell>
          <cell r="F425" t="str">
            <v>P1ar_Block II</v>
          </cell>
          <cell r="G425" t="str">
            <v>Действующий</v>
          </cell>
          <cell r="H425">
            <v>-4</v>
          </cell>
          <cell r="L425">
            <v>205.9826750215</v>
          </cell>
          <cell r="M425">
            <v>213.8</v>
          </cell>
          <cell r="N425">
            <v>0.98</v>
          </cell>
          <cell r="O425">
            <v>1.66</v>
          </cell>
          <cell r="P425">
            <v>0.98</v>
          </cell>
          <cell r="Q425">
            <v>1.4490000000000001</v>
          </cell>
          <cell r="R425">
            <v>0.83599999999999997</v>
          </cell>
          <cell r="S425">
            <v>0.72</v>
          </cell>
          <cell r="T425">
            <v>37</v>
          </cell>
          <cell r="U425">
            <v>1.17</v>
          </cell>
          <cell r="V425">
            <v>177.8</v>
          </cell>
          <cell r="Y425">
            <v>3185</v>
          </cell>
          <cell r="Z425">
            <v>3185</v>
          </cell>
          <cell r="AC425" t="str">
            <v>откр ствол</v>
          </cell>
          <cell r="AD425" t="str">
            <v>2475-3185</v>
          </cell>
          <cell r="AF425">
            <v>2475</v>
          </cell>
          <cell r="AG425">
            <v>528.1</v>
          </cell>
          <cell r="AK425" t="str">
            <v>Газлифт</v>
          </cell>
          <cell r="BE425">
            <v>2295</v>
          </cell>
          <cell r="BO425">
            <v>18</v>
          </cell>
          <cell r="BP425" t="str">
            <v>Угловик</v>
          </cell>
          <cell r="BQ425" t="str">
            <v>Постоянный</v>
          </cell>
          <cell r="BR425">
            <v>24</v>
          </cell>
          <cell r="BS425">
            <v>0</v>
          </cell>
          <cell r="BT425">
            <v>21</v>
          </cell>
          <cell r="BU425">
            <v>72</v>
          </cell>
          <cell r="BV425">
            <v>20</v>
          </cell>
          <cell r="BX425">
            <v>206</v>
          </cell>
          <cell r="BY425">
            <v>82</v>
          </cell>
          <cell r="BZ425">
            <v>6</v>
          </cell>
          <cell r="CC425">
            <v>64</v>
          </cell>
          <cell r="CD425">
            <v>20.239560000000001</v>
          </cell>
          <cell r="CE425">
            <v>24.21</v>
          </cell>
          <cell r="CF425">
            <v>0</v>
          </cell>
          <cell r="CG425">
            <v>0</v>
          </cell>
          <cell r="CH425">
            <v>33.17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Q425">
            <v>14.4</v>
          </cell>
          <cell r="CR425">
            <v>18.770000000000003</v>
          </cell>
          <cell r="CS425">
            <v>927.39170219115454</v>
          </cell>
          <cell r="CT425">
            <v>1638.8696196952897</v>
          </cell>
          <cell r="CU425">
            <v>0.24577886451955361</v>
          </cell>
          <cell r="CW425">
            <v>60</v>
          </cell>
        </row>
        <row r="426">
          <cell r="A426">
            <v>3243</v>
          </cell>
          <cell r="B426">
            <v>2</v>
          </cell>
          <cell r="C426" t="str">
            <v>К - 62</v>
          </cell>
          <cell r="D426">
            <v>42101</v>
          </cell>
          <cell r="E426" t="str">
            <v>Гор.</v>
          </cell>
          <cell r="F426" t="str">
            <v>P1ar_Block III</v>
          </cell>
          <cell r="G426" t="str">
            <v>Действующий</v>
          </cell>
          <cell r="H426">
            <v>-4</v>
          </cell>
          <cell r="L426">
            <v>205.9826750215</v>
          </cell>
          <cell r="M426">
            <v>213.8</v>
          </cell>
          <cell r="N426">
            <v>0.98</v>
          </cell>
          <cell r="O426">
            <v>1.66</v>
          </cell>
          <cell r="P426">
            <v>0.98</v>
          </cell>
          <cell r="Q426">
            <v>1.4490000000000001</v>
          </cell>
          <cell r="R426">
            <v>0.83599999999999997</v>
          </cell>
          <cell r="S426">
            <v>0.72</v>
          </cell>
          <cell r="T426">
            <v>37</v>
          </cell>
          <cell r="U426">
            <v>1.17</v>
          </cell>
          <cell r="V426" t="str">
            <v>177,8;
114,3</v>
          </cell>
          <cell r="W426">
            <v>9.19</v>
          </cell>
          <cell r="X426">
            <v>2017.1</v>
          </cell>
          <cell r="Y426">
            <v>2590</v>
          </cell>
          <cell r="Z426">
            <v>2590</v>
          </cell>
          <cell r="AC426" t="str">
            <v>Закрытый</v>
          </cell>
          <cell r="AD426" t="str">
            <v>2079,1-2079,8; 2208-2208,7; 2327,2-2327,9; 2486,3-2487; 2546,1-2546,8</v>
          </cell>
          <cell r="AF426">
            <v>2079.1</v>
          </cell>
          <cell r="AG426">
            <v>198.1</v>
          </cell>
          <cell r="AH426" t="str">
            <v>1865-2547</v>
          </cell>
          <cell r="AI426">
            <v>114</v>
          </cell>
          <cell r="AK426" t="str">
            <v>Фонтан</v>
          </cell>
          <cell r="AL426">
            <v>415</v>
          </cell>
          <cell r="AM426">
            <v>0</v>
          </cell>
          <cell r="AN426">
            <v>810</v>
          </cell>
          <cell r="AO426">
            <v>0</v>
          </cell>
          <cell r="AP426">
            <v>1175</v>
          </cell>
          <cell r="AQ426">
            <v>0</v>
          </cell>
          <cell r="AR426">
            <v>1510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1750</v>
          </cell>
          <cell r="BE426">
            <v>1870</v>
          </cell>
          <cell r="BM426">
            <v>73</v>
          </cell>
          <cell r="BN426">
            <v>5.5</v>
          </cell>
          <cell r="BO426">
            <v>18</v>
          </cell>
          <cell r="BP426" t="str">
            <v>Угловик</v>
          </cell>
          <cell r="BQ426" t="str">
            <v>Постоянный</v>
          </cell>
          <cell r="BR426">
            <v>24</v>
          </cell>
          <cell r="BS426">
            <v>0</v>
          </cell>
          <cell r="BT426">
            <v>33</v>
          </cell>
          <cell r="BU426">
            <v>86</v>
          </cell>
          <cell r="BV426">
            <v>32</v>
          </cell>
          <cell r="BW426">
            <v>43497</v>
          </cell>
          <cell r="BX426">
            <v>133</v>
          </cell>
          <cell r="CC426">
            <v>62</v>
          </cell>
          <cell r="CD426">
            <v>15.19012</v>
          </cell>
          <cell r="CE426">
            <v>18.170000000000002</v>
          </cell>
          <cell r="CF426">
            <v>0</v>
          </cell>
          <cell r="CG426">
            <v>379</v>
          </cell>
          <cell r="CH426">
            <v>15.4</v>
          </cell>
          <cell r="CI426">
            <v>403</v>
          </cell>
          <cell r="CJ426">
            <v>0</v>
          </cell>
          <cell r="CK426">
            <v>400</v>
          </cell>
          <cell r="CM426">
            <v>387.80988000000002</v>
          </cell>
          <cell r="CN426">
            <v>-18.170000000000002</v>
          </cell>
          <cell r="CO426">
            <v>400</v>
          </cell>
          <cell r="CP426">
            <v>-15.4</v>
          </cell>
          <cell r="CR426">
            <v>15.4</v>
          </cell>
          <cell r="CS426">
            <v>1013.8168757060511</v>
          </cell>
          <cell r="CT426">
            <v>1013.8168757060511</v>
          </cell>
          <cell r="CU426">
            <v>0.33552118846705647</v>
          </cell>
          <cell r="CW426">
            <v>60</v>
          </cell>
        </row>
        <row r="427">
          <cell r="A427">
            <v>3244</v>
          </cell>
          <cell r="B427">
            <v>12</v>
          </cell>
          <cell r="C427" t="str">
            <v>К - 40</v>
          </cell>
          <cell r="D427">
            <v>42463</v>
          </cell>
          <cell r="E427" t="str">
            <v>Гор.</v>
          </cell>
          <cell r="F427" t="str">
            <v>P1ar_Block III</v>
          </cell>
          <cell r="G427" t="str">
            <v>Действующий</v>
          </cell>
          <cell r="H427">
            <v>-4</v>
          </cell>
          <cell r="L427">
            <v>205.9826750215</v>
          </cell>
          <cell r="M427">
            <v>213.8</v>
          </cell>
          <cell r="N427">
            <v>0.98</v>
          </cell>
          <cell r="O427">
            <v>1.66</v>
          </cell>
          <cell r="P427">
            <v>0.98</v>
          </cell>
          <cell r="Q427">
            <v>1.4490000000000001</v>
          </cell>
          <cell r="R427">
            <v>0.83599999999999997</v>
          </cell>
          <cell r="S427">
            <v>0.72</v>
          </cell>
          <cell r="T427">
            <v>37</v>
          </cell>
          <cell r="U427">
            <v>1.17</v>
          </cell>
          <cell r="V427">
            <v>177.8</v>
          </cell>
          <cell r="W427">
            <v>9.19</v>
          </cell>
          <cell r="X427">
            <v>2584</v>
          </cell>
          <cell r="Y427">
            <v>3259</v>
          </cell>
          <cell r="Z427">
            <v>3174</v>
          </cell>
          <cell r="AC427" t="str">
            <v>откр ствол</v>
          </cell>
          <cell r="AD427" t="str">
            <v>2584-3174</v>
          </cell>
          <cell r="AE427">
            <v>14</v>
          </cell>
          <cell r="AF427">
            <v>2450</v>
          </cell>
          <cell r="AG427">
            <v>798.3</v>
          </cell>
          <cell r="AK427" t="str">
            <v>Фонтан</v>
          </cell>
          <cell r="AL427">
            <v>440</v>
          </cell>
          <cell r="AM427" t="str">
            <v>ГП</v>
          </cell>
          <cell r="AN427">
            <v>800</v>
          </cell>
          <cell r="AO427" t="str">
            <v>ГП</v>
          </cell>
          <cell r="AP427">
            <v>1080</v>
          </cell>
          <cell r="AQ427" t="str">
            <v>ГП</v>
          </cell>
          <cell r="AR427">
            <v>1320</v>
          </cell>
          <cell r="AS427" t="str">
            <v>ГП</v>
          </cell>
          <cell r="AT427">
            <v>1520</v>
          </cell>
          <cell r="AU427" t="str">
            <v>ГК89/1,5</v>
          </cell>
          <cell r="AV427">
            <v>1700</v>
          </cell>
          <cell r="AW427">
            <v>0</v>
          </cell>
          <cell r="AX427">
            <v>1720</v>
          </cell>
          <cell r="BE427">
            <v>2600</v>
          </cell>
          <cell r="BM427">
            <v>73</v>
          </cell>
          <cell r="BN427">
            <v>5.5</v>
          </cell>
          <cell r="BO427">
            <v>18</v>
          </cell>
          <cell r="BP427" t="str">
            <v>Угловик</v>
          </cell>
          <cell r="BQ427" t="str">
            <v>Постоянный</v>
          </cell>
          <cell r="BR427">
            <v>24</v>
          </cell>
          <cell r="BS427">
            <v>0</v>
          </cell>
          <cell r="BT427">
            <v>32</v>
          </cell>
          <cell r="BU427">
            <v>48</v>
          </cell>
          <cell r="BV427">
            <v>31</v>
          </cell>
          <cell r="BW427">
            <v>43497</v>
          </cell>
          <cell r="BX427">
            <v>139</v>
          </cell>
          <cell r="CC427">
            <v>57</v>
          </cell>
          <cell r="CD427">
            <v>20.9</v>
          </cell>
          <cell r="CE427">
            <v>25</v>
          </cell>
          <cell r="CF427">
            <v>0</v>
          </cell>
          <cell r="CG427">
            <v>380</v>
          </cell>
          <cell r="CH427">
            <v>30</v>
          </cell>
          <cell r="CI427">
            <v>404</v>
          </cell>
          <cell r="CJ427">
            <v>85</v>
          </cell>
          <cell r="CK427">
            <v>401</v>
          </cell>
          <cell r="CM427">
            <v>383.1</v>
          </cell>
          <cell r="CN427">
            <v>60</v>
          </cell>
          <cell r="CO427">
            <v>401</v>
          </cell>
          <cell r="CP427">
            <v>-30</v>
          </cell>
          <cell r="CR427">
            <v>30</v>
          </cell>
          <cell r="CS427">
            <v>1435.4066985645934</v>
          </cell>
          <cell r="CT427">
            <v>1435.4066985645934</v>
          </cell>
          <cell r="CU427">
            <v>0.41322041064397641</v>
          </cell>
          <cell r="CW427">
            <v>55</v>
          </cell>
        </row>
        <row r="428">
          <cell r="A428">
            <v>3246</v>
          </cell>
          <cell r="B428">
            <v>4</v>
          </cell>
          <cell r="C428" t="str">
            <v>К - 31/1</v>
          </cell>
          <cell r="D428">
            <v>42331</v>
          </cell>
          <cell r="E428" t="str">
            <v>Гор.</v>
          </cell>
          <cell r="F428" t="str">
            <v>P1ar_Block II</v>
          </cell>
          <cell r="G428" t="str">
            <v>Действующий</v>
          </cell>
          <cell r="H428">
            <v>-4</v>
          </cell>
          <cell r="I428">
            <v>42499</v>
          </cell>
          <cell r="J428" t="str">
            <v>МеКаМиНефть</v>
          </cell>
          <cell r="K428" t="str">
            <v>Всего кислоты 180м3, жидкость 342.9м3</v>
          </cell>
          <cell r="L428">
            <v>205.9826750215</v>
          </cell>
          <cell r="M428">
            <v>213.8</v>
          </cell>
          <cell r="N428">
            <v>0.98</v>
          </cell>
          <cell r="O428">
            <v>1.66</v>
          </cell>
          <cell r="P428">
            <v>0.98120581919949812</v>
          </cell>
          <cell r="Q428">
            <v>1.4490000000000001</v>
          </cell>
          <cell r="R428">
            <v>0.83599999999999997</v>
          </cell>
          <cell r="S428">
            <v>0.72</v>
          </cell>
          <cell r="T428">
            <v>37</v>
          </cell>
          <cell r="U428">
            <v>1.17</v>
          </cell>
          <cell r="V428">
            <v>177.8</v>
          </cell>
          <cell r="W428">
            <v>9.19</v>
          </cell>
          <cell r="X428">
            <v>2685</v>
          </cell>
          <cell r="Y428">
            <v>3380</v>
          </cell>
          <cell r="Z428">
            <v>3380</v>
          </cell>
          <cell r="AC428" t="str">
            <v>Закрытый</v>
          </cell>
          <cell r="AD428" t="str">
            <v>2677-3100</v>
          </cell>
          <cell r="AF428">
            <v>2677</v>
          </cell>
          <cell r="AG428">
            <v>519</v>
          </cell>
          <cell r="AH428" t="str">
            <v>2677-3100</v>
          </cell>
          <cell r="AI428">
            <v>114</v>
          </cell>
          <cell r="AJ428">
            <v>7.37</v>
          </cell>
          <cell r="AK428" t="str">
            <v>Газлифт</v>
          </cell>
          <cell r="AL428">
            <v>580</v>
          </cell>
          <cell r="AM428" t="str">
            <v>ГК82/2</v>
          </cell>
          <cell r="AN428">
            <v>1030</v>
          </cell>
          <cell r="AO428" t="str">
            <v>ГК83/3</v>
          </cell>
          <cell r="AP428">
            <v>1390</v>
          </cell>
          <cell r="AQ428" t="str">
            <v>ГК84/3</v>
          </cell>
          <cell r="AR428">
            <v>1700</v>
          </cell>
          <cell r="AS428" t="str">
            <v>ЦКсОК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1730</v>
          </cell>
          <cell r="BE428">
            <v>2685</v>
          </cell>
          <cell r="BF428" t="str">
            <v>Есть</v>
          </cell>
          <cell r="BH428">
            <v>88</v>
          </cell>
          <cell r="BI428">
            <v>52</v>
          </cell>
          <cell r="BJ428">
            <v>8.3000000000000007</v>
          </cell>
          <cell r="BM428">
            <v>73</v>
          </cell>
          <cell r="BN428">
            <v>5.5</v>
          </cell>
          <cell r="BO428">
            <v>18</v>
          </cell>
          <cell r="BP428" t="str">
            <v>Угловик</v>
          </cell>
          <cell r="BQ428" t="str">
            <v>Постоянный</v>
          </cell>
          <cell r="BR428">
            <v>24</v>
          </cell>
          <cell r="BS428">
            <v>0</v>
          </cell>
          <cell r="BT428">
            <v>20</v>
          </cell>
          <cell r="BU428">
            <v>58</v>
          </cell>
          <cell r="BV428">
            <v>19</v>
          </cell>
          <cell r="BW428">
            <v>43497</v>
          </cell>
          <cell r="BX428">
            <v>139</v>
          </cell>
          <cell r="BY428">
            <v>90</v>
          </cell>
          <cell r="BZ428">
            <v>6</v>
          </cell>
          <cell r="CC428">
            <v>50</v>
          </cell>
          <cell r="CD428">
            <v>18.336824</v>
          </cell>
          <cell r="CE428">
            <v>22</v>
          </cell>
          <cell r="CF428">
            <v>0.3</v>
          </cell>
          <cell r="CG428">
            <v>22</v>
          </cell>
          <cell r="CH428">
            <v>23</v>
          </cell>
          <cell r="CI428">
            <v>405</v>
          </cell>
          <cell r="CJ428">
            <v>0</v>
          </cell>
          <cell r="CK428">
            <v>402</v>
          </cell>
          <cell r="CM428">
            <v>386.66317600000002</v>
          </cell>
          <cell r="CN428">
            <v>-22</v>
          </cell>
          <cell r="CO428">
            <v>401.7</v>
          </cell>
          <cell r="CP428">
            <v>-23</v>
          </cell>
          <cell r="CQ428">
            <v>7</v>
          </cell>
          <cell r="CR428">
            <v>16</v>
          </cell>
          <cell r="CS428">
            <v>872.5611370867714</v>
          </cell>
          <cell r="CT428">
            <v>1254.306634562234</v>
          </cell>
          <cell r="CU428">
            <v>0.34551503358232377</v>
          </cell>
          <cell r="CW428">
            <v>50</v>
          </cell>
        </row>
        <row r="429">
          <cell r="A429">
            <v>3248</v>
          </cell>
          <cell r="B429">
            <v>10</v>
          </cell>
          <cell r="C429" t="str">
            <v>К - 61</v>
          </cell>
          <cell r="D429">
            <v>42349</v>
          </cell>
          <cell r="E429" t="str">
            <v>Гор.</v>
          </cell>
          <cell r="F429" t="str">
            <v>P1ar_Block II</v>
          </cell>
          <cell r="G429" t="str">
            <v>Действующий</v>
          </cell>
          <cell r="H429">
            <v>-4</v>
          </cell>
          <cell r="L429">
            <v>205.9826750215</v>
          </cell>
          <cell r="M429">
            <v>213.8</v>
          </cell>
          <cell r="N429">
            <v>0.98</v>
          </cell>
          <cell r="O429">
            <v>1.66</v>
          </cell>
          <cell r="P429">
            <v>0.98080354989630048</v>
          </cell>
          <cell r="Q429">
            <v>1.4490000000000001</v>
          </cell>
          <cell r="R429">
            <v>0.83599999999999997</v>
          </cell>
          <cell r="S429">
            <v>0.72</v>
          </cell>
          <cell r="T429">
            <v>37</v>
          </cell>
          <cell r="U429">
            <v>1.17</v>
          </cell>
          <cell r="V429">
            <v>177.8</v>
          </cell>
          <cell r="W429">
            <v>9.19</v>
          </cell>
          <cell r="X429">
            <v>2626</v>
          </cell>
          <cell r="Y429">
            <v>3173</v>
          </cell>
          <cell r="Z429">
            <v>3173</v>
          </cell>
          <cell r="AC429" t="str">
            <v>откр ствол</v>
          </cell>
          <cell r="AD429" t="str">
            <v>2626-3173</v>
          </cell>
          <cell r="AF429">
            <v>2626</v>
          </cell>
          <cell r="AG429">
            <v>736.4</v>
          </cell>
          <cell r="AK429" t="str">
            <v>Газлифт</v>
          </cell>
          <cell r="AL429">
            <v>445</v>
          </cell>
          <cell r="AM429" t="str">
            <v>ГК82(1)</v>
          </cell>
          <cell r="AN429">
            <v>920</v>
          </cell>
          <cell r="AO429" t="str">
            <v>ГК77(2)</v>
          </cell>
          <cell r="AP429">
            <v>1395</v>
          </cell>
          <cell r="AQ429" t="str">
            <v>ГК65(3)</v>
          </cell>
          <cell r="AR429">
            <v>1710</v>
          </cell>
          <cell r="AS429" t="str">
            <v>ЦКсОК/5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 t="str">
            <v>отсутствует</v>
          </cell>
          <cell r="BE429">
            <v>2630</v>
          </cell>
          <cell r="BF429" t="str">
            <v>Есть</v>
          </cell>
          <cell r="BH429">
            <v>83</v>
          </cell>
          <cell r="BI429">
            <v>68</v>
          </cell>
          <cell r="BJ429">
            <v>12.4</v>
          </cell>
          <cell r="BM429">
            <v>73</v>
          </cell>
          <cell r="BN429">
            <v>5.5</v>
          </cell>
          <cell r="BO429">
            <v>18</v>
          </cell>
          <cell r="BP429" t="str">
            <v>Угловик</v>
          </cell>
          <cell r="BQ429" t="str">
            <v>Постоянный</v>
          </cell>
          <cell r="BR429">
            <v>24</v>
          </cell>
          <cell r="BS429">
            <v>0</v>
          </cell>
          <cell r="BT429">
            <v>40</v>
          </cell>
          <cell r="BU429">
            <v>66</v>
          </cell>
          <cell r="BV429">
            <v>38</v>
          </cell>
          <cell r="BW429">
            <v>43497</v>
          </cell>
          <cell r="BX429">
            <v>138</v>
          </cell>
          <cell r="BY429">
            <v>83</v>
          </cell>
          <cell r="BZ429">
            <v>5</v>
          </cell>
          <cell r="CC429">
            <v>71</v>
          </cell>
          <cell r="CD429">
            <v>3.0035807999999999</v>
          </cell>
          <cell r="CE429">
            <v>3.6</v>
          </cell>
          <cell r="CF429">
            <v>0.2</v>
          </cell>
          <cell r="CG429">
            <v>22</v>
          </cell>
          <cell r="CH429">
            <v>22</v>
          </cell>
          <cell r="CI429">
            <v>406</v>
          </cell>
          <cell r="CJ429">
            <v>0</v>
          </cell>
          <cell r="CK429">
            <v>403</v>
          </cell>
          <cell r="CM429">
            <v>402.99641919999999</v>
          </cell>
          <cell r="CN429">
            <v>-3.6</v>
          </cell>
          <cell r="CO429">
            <v>402.8</v>
          </cell>
          <cell r="CP429">
            <v>-22</v>
          </cell>
          <cell r="CQ429">
            <v>12.4</v>
          </cell>
          <cell r="CR429">
            <v>9.6</v>
          </cell>
          <cell r="CS429">
            <v>3196.1850335439622</v>
          </cell>
          <cell r="CT429">
            <v>7324.5907018715798</v>
          </cell>
          <cell r="CU429">
            <v>6.8515737534095442E-2</v>
          </cell>
          <cell r="CW429">
            <v>60</v>
          </cell>
        </row>
        <row r="430">
          <cell r="A430">
            <v>3249</v>
          </cell>
          <cell r="B430">
            <v>0</v>
          </cell>
          <cell r="C430" t="str">
            <v>К - 61</v>
          </cell>
          <cell r="D430">
            <v>42259</v>
          </cell>
          <cell r="E430" t="str">
            <v>Гор.</v>
          </cell>
          <cell r="F430" t="str">
            <v>P1ar_Block II</v>
          </cell>
          <cell r="G430" t="str">
            <v>контрольный</v>
          </cell>
          <cell r="H430">
            <v>-4</v>
          </cell>
          <cell r="L430">
            <v>205.9826750215</v>
          </cell>
          <cell r="M430">
            <v>213.8</v>
          </cell>
          <cell r="N430">
            <v>0.98</v>
          </cell>
          <cell r="O430">
            <v>1.66</v>
          </cell>
          <cell r="P430">
            <v>0.98</v>
          </cell>
          <cell r="Q430">
            <v>1.4490000000000001</v>
          </cell>
          <cell r="R430">
            <v>0.83599999999999997</v>
          </cell>
          <cell r="S430">
            <v>0.72</v>
          </cell>
          <cell r="T430">
            <v>37</v>
          </cell>
          <cell r="U430">
            <v>1.17</v>
          </cell>
          <cell r="V430">
            <v>177.8</v>
          </cell>
          <cell r="W430">
            <v>9.19</v>
          </cell>
          <cell r="X430">
            <v>2062</v>
          </cell>
          <cell r="Y430">
            <v>2651</v>
          </cell>
          <cell r="Z430">
            <v>2651</v>
          </cell>
          <cell r="AC430" t="str">
            <v>откр ствол</v>
          </cell>
          <cell r="AD430" t="str">
            <v>2062-2651</v>
          </cell>
          <cell r="AF430">
            <v>2062</v>
          </cell>
          <cell r="AG430">
            <v>148</v>
          </cell>
          <cell r="AK430" t="str">
            <v>Газлифт</v>
          </cell>
          <cell r="AL430">
            <v>565</v>
          </cell>
          <cell r="AM430" t="str">
            <v>ГП</v>
          </cell>
          <cell r="AN430">
            <v>930</v>
          </cell>
          <cell r="AO430" t="str">
            <v>ГП</v>
          </cell>
          <cell r="AP430">
            <v>1275</v>
          </cell>
          <cell r="AQ430" t="str">
            <v>ИЗВЛЕЧ</v>
          </cell>
          <cell r="AR430">
            <v>1575</v>
          </cell>
          <cell r="AS430" t="str">
            <v>ИЗВЛЕЧ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1740</v>
          </cell>
          <cell r="BE430">
            <v>2075</v>
          </cell>
          <cell r="BM430">
            <v>73</v>
          </cell>
          <cell r="BN430">
            <v>5.5</v>
          </cell>
          <cell r="BQ430" t="str">
            <v>Постоянный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43497</v>
          </cell>
          <cell r="BX430">
            <v>163.80000000000001</v>
          </cell>
          <cell r="CC430" t="str">
            <v>-</v>
          </cell>
          <cell r="CD430">
            <v>0</v>
          </cell>
          <cell r="CE430">
            <v>0</v>
          </cell>
          <cell r="CF430">
            <v>0</v>
          </cell>
          <cell r="CG430">
            <v>22</v>
          </cell>
          <cell r="CH430">
            <v>0</v>
          </cell>
          <cell r="CI430">
            <v>407</v>
          </cell>
          <cell r="CJ430">
            <v>0</v>
          </cell>
          <cell r="CK430">
            <v>404</v>
          </cell>
          <cell r="CM430">
            <v>407</v>
          </cell>
          <cell r="CN430">
            <v>0</v>
          </cell>
          <cell r="CO430">
            <v>404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 t="e">
            <v>#VALUE!</v>
          </cell>
          <cell r="CW430">
            <v>60</v>
          </cell>
        </row>
        <row r="431">
          <cell r="A431">
            <v>3250</v>
          </cell>
          <cell r="B431">
            <v>0</v>
          </cell>
          <cell r="C431" t="str">
            <v>К-28</v>
          </cell>
          <cell r="D431">
            <v>43449</v>
          </cell>
          <cell r="E431" t="str">
            <v>Гор.</v>
          </cell>
          <cell r="F431" t="str">
            <v>P1ar_Block II</v>
          </cell>
          <cell r="G431" t="str">
            <v>Действующий</v>
          </cell>
          <cell r="H431">
            <v>-4</v>
          </cell>
          <cell r="L431">
            <v>205.9826750215</v>
          </cell>
          <cell r="M431">
            <v>213.8</v>
          </cell>
          <cell r="N431">
            <v>0.98</v>
          </cell>
          <cell r="O431">
            <v>1.66</v>
          </cell>
          <cell r="P431">
            <v>0.98</v>
          </cell>
          <cell r="Q431">
            <v>1.4490000000000001</v>
          </cell>
          <cell r="R431">
            <v>0.83599999999999997</v>
          </cell>
          <cell r="S431">
            <v>0.72</v>
          </cell>
          <cell r="T431">
            <v>37</v>
          </cell>
          <cell r="U431">
            <v>1.17</v>
          </cell>
          <cell r="V431">
            <v>177.8</v>
          </cell>
          <cell r="W431">
            <v>9.19</v>
          </cell>
          <cell r="X431">
            <v>2163</v>
          </cell>
          <cell r="Y431">
            <v>2875</v>
          </cell>
          <cell r="Z431">
            <v>2875</v>
          </cell>
          <cell r="AC431" t="str">
            <v>откр ствол</v>
          </cell>
          <cell r="AD431" t="str">
            <v>2163-2875</v>
          </cell>
          <cell r="AF431">
            <v>2163</v>
          </cell>
          <cell r="AG431">
            <v>408.26</v>
          </cell>
          <cell r="AK431" t="str">
            <v>Газлифт</v>
          </cell>
          <cell r="BE431">
            <v>2180</v>
          </cell>
          <cell r="BO431">
            <v>18</v>
          </cell>
          <cell r="BP431" t="str">
            <v>Угловик</v>
          </cell>
          <cell r="BQ431" t="str">
            <v>Постоянный</v>
          </cell>
          <cell r="BR431">
            <v>24</v>
          </cell>
          <cell r="BS431">
            <v>0</v>
          </cell>
          <cell r="BT431">
            <v>24</v>
          </cell>
          <cell r="BU431">
            <v>80</v>
          </cell>
          <cell r="BV431">
            <v>23</v>
          </cell>
          <cell r="BW431">
            <v>43497</v>
          </cell>
          <cell r="BX431">
            <v>202</v>
          </cell>
          <cell r="BY431">
            <v>82</v>
          </cell>
          <cell r="BZ431">
            <v>6</v>
          </cell>
          <cell r="CC431">
            <v>117</v>
          </cell>
          <cell r="CD431">
            <v>25.247199999999999</v>
          </cell>
          <cell r="CE431">
            <v>30.2</v>
          </cell>
          <cell r="CF431">
            <v>0</v>
          </cell>
          <cell r="CG431">
            <v>22</v>
          </cell>
          <cell r="CH431">
            <v>39.799999999999997</v>
          </cell>
          <cell r="CI431">
            <v>408</v>
          </cell>
          <cell r="CJ431">
            <v>0</v>
          </cell>
          <cell r="CK431">
            <v>405</v>
          </cell>
          <cell r="CM431" t="str">
            <v>-</v>
          </cell>
          <cell r="CN431" t="str">
            <v>-</v>
          </cell>
          <cell r="CO431" t="str">
            <v>-</v>
          </cell>
          <cell r="CP431" t="str">
            <v>-</v>
          </cell>
          <cell r="CQ431">
            <v>24</v>
          </cell>
          <cell r="CR431">
            <v>15.799999999999997</v>
          </cell>
          <cell r="CS431">
            <v>625.81197122849255</v>
          </cell>
          <cell r="CT431">
            <v>1576.4124338540512</v>
          </cell>
          <cell r="CU431">
            <v>0.43702618801241738</v>
          </cell>
          <cell r="CV431" t="str">
            <v>ВНС декабря 2018г</v>
          </cell>
          <cell r="CW431">
            <v>60</v>
          </cell>
        </row>
        <row r="432">
          <cell r="A432">
            <v>3252</v>
          </cell>
          <cell r="B432">
            <v>0</v>
          </cell>
          <cell r="C432" t="str">
            <v>К - 52</v>
          </cell>
          <cell r="D432">
            <v>42124</v>
          </cell>
          <cell r="E432" t="str">
            <v>Гор.</v>
          </cell>
          <cell r="F432" t="str">
            <v>P1ar_Block III</v>
          </cell>
          <cell r="G432" t="str">
            <v>Действующий</v>
          </cell>
          <cell r="H432">
            <v>-4</v>
          </cell>
          <cell r="L432">
            <v>205.9826750215</v>
          </cell>
          <cell r="M432">
            <v>213.8</v>
          </cell>
          <cell r="N432">
            <v>0.98</v>
          </cell>
          <cell r="O432">
            <v>1.66</v>
          </cell>
          <cell r="P432">
            <v>0.99301689618126765</v>
          </cell>
          <cell r="Q432">
            <v>1.4490000000000001</v>
          </cell>
          <cell r="R432">
            <v>0.83599999999999997</v>
          </cell>
          <cell r="S432">
            <v>0.72</v>
          </cell>
          <cell r="T432">
            <v>37</v>
          </cell>
          <cell r="U432">
            <v>1.17</v>
          </cell>
          <cell r="V432" t="str">
            <v>177,8;
114,3</v>
          </cell>
          <cell r="W432">
            <v>9.19</v>
          </cell>
          <cell r="X432">
            <v>2092</v>
          </cell>
          <cell r="Y432">
            <v>2660</v>
          </cell>
          <cell r="Z432">
            <v>2660</v>
          </cell>
          <cell r="AC432" t="str">
            <v>Закрытый</v>
          </cell>
          <cell r="AD432" t="str">
            <v>2193,8-2252,8; 2303,7-2342; 2411,9-2462,4; 2514,3-2565; 2616,6-2617</v>
          </cell>
          <cell r="AF432">
            <v>2193.8000000000002</v>
          </cell>
          <cell r="AG432">
            <v>333.07</v>
          </cell>
          <cell r="AH432" t="str">
            <v>1935-2657</v>
          </cell>
          <cell r="AI432">
            <v>114</v>
          </cell>
          <cell r="AJ432">
            <v>7.37</v>
          </cell>
          <cell r="AK432" t="str">
            <v>Газлифт</v>
          </cell>
          <cell r="AL432">
            <v>355</v>
          </cell>
          <cell r="AM432" t="str">
            <v>ГП</v>
          </cell>
          <cell r="AN432">
            <v>695</v>
          </cell>
          <cell r="AO432" t="str">
            <v>ГП</v>
          </cell>
          <cell r="AP432">
            <v>1020</v>
          </cell>
          <cell r="AQ432" t="str">
            <v>ГП</v>
          </cell>
          <cell r="AR432">
            <v>1315</v>
          </cell>
          <cell r="AS432" t="str">
            <v>ГК83/1,5</v>
          </cell>
          <cell r="AT432">
            <v>1585</v>
          </cell>
          <cell r="AU432" t="str">
            <v>ЦКсОК/4</v>
          </cell>
          <cell r="AV432">
            <v>0</v>
          </cell>
          <cell r="AW432">
            <v>0</v>
          </cell>
          <cell r="AX432">
            <v>1750</v>
          </cell>
          <cell r="BE432">
            <v>1940</v>
          </cell>
          <cell r="BF432" t="str">
            <v>Есть</v>
          </cell>
          <cell r="BH432">
            <v>80</v>
          </cell>
          <cell r="BI432">
            <v>52</v>
          </cell>
          <cell r="BJ432">
            <v>12.5</v>
          </cell>
          <cell r="BM432">
            <v>73</v>
          </cell>
          <cell r="BN432">
            <v>5.5</v>
          </cell>
          <cell r="BO432">
            <v>18</v>
          </cell>
          <cell r="BP432" t="str">
            <v>Угловик</v>
          </cell>
          <cell r="BQ432" t="str">
            <v>Постоянный</v>
          </cell>
          <cell r="BR432">
            <v>24</v>
          </cell>
          <cell r="BS432">
            <v>0</v>
          </cell>
          <cell r="BT432">
            <v>30</v>
          </cell>
          <cell r="BU432">
            <v>54</v>
          </cell>
          <cell r="BV432">
            <v>29</v>
          </cell>
          <cell r="BW432">
            <v>43497</v>
          </cell>
          <cell r="BX432">
            <v>120</v>
          </cell>
          <cell r="BY432">
            <v>80</v>
          </cell>
          <cell r="BZ432">
            <v>6</v>
          </cell>
          <cell r="CC432">
            <v>53</v>
          </cell>
          <cell r="CD432">
            <v>18.289004799999997</v>
          </cell>
          <cell r="CE432">
            <v>22.6</v>
          </cell>
          <cell r="CF432">
            <v>3.2</v>
          </cell>
          <cell r="CG432">
            <v>384</v>
          </cell>
          <cell r="CH432">
            <v>19.5</v>
          </cell>
          <cell r="CI432">
            <v>409</v>
          </cell>
          <cell r="CJ432">
            <v>0</v>
          </cell>
          <cell r="CK432">
            <v>406</v>
          </cell>
          <cell r="CM432">
            <v>390.71099520000001</v>
          </cell>
          <cell r="CN432">
            <v>-22.6</v>
          </cell>
          <cell r="CO432">
            <v>402.8</v>
          </cell>
          <cell r="CP432">
            <v>-19.5</v>
          </cell>
          <cell r="CQ432">
            <v>12</v>
          </cell>
          <cell r="CR432">
            <v>7.5</v>
          </cell>
          <cell r="CS432">
            <v>410.08245566210365</v>
          </cell>
          <cell r="CT432">
            <v>1066.2143847214695</v>
          </cell>
          <cell r="CU432">
            <v>0.44864348209690474</v>
          </cell>
          <cell r="CW432">
            <v>50</v>
          </cell>
        </row>
        <row r="433">
          <cell r="A433">
            <v>3255</v>
          </cell>
          <cell r="B433">
            <v>0</v>
          </cell>
          <cell r="C433" t="str">
            <v xml:space="preserve">К -28 </v>
          </cell>
          <cell r="D433">
            <v>43394</v>
          </cell>
          <cell r="E433" t="str">
            <v>Гор.</v>
          </cell>
          <cell r="F433" t="str">
            <v>P1ar_Block II</v>
          </cell>
          <cell r="G433" t="str">
            <v>Действующий</v>
          </cell>
          <cell r="H433">
            <v>-4</v>
          </cell>
          <cell r="L433">
            <v>205.9826750215</v>
          </cell>
          <cell r="M433">
            <v>213.8</v>
          </cell>
          <cell r="N433">
            <v>0.98</v>
          </cell>
          <cell r="O433">
            <v>1.66</v>
          </cell>
          <cell r="P433">
            <v>0.98</v>
          </cell>
          <cell r="Q433">
            <v>1.4490000000000001</v>
          </cell>
          <cell r="R433">
            <v>0.83599999999999997</v>
          </cell>
          <cell r="S433">
            <v>0.72</v>
          </cell>
          <cell r="T433">
            <v>37</v>
          </cell>
          <cell r="U433">
            <v>1.17</v>
          </cell>
          <cell r="V433">
            <v>177.8</v>
          </cell>
          <cell r="Y433">
            <v>2962</v>
          </cell>
          <cell r="Z433">
            <v>2962</v>
          </cell>
          <cell r="AA433" t="str">
            <v>-</v>
          </cell>
          <cell r="AB433" t="str">
            <v>-</v>
          </cell>
          <cell r="AC433" t="str">
            <v>откр ствол</v>
          </cell>
          <cell r="AD433" t="str">
            <v>2269-2962</v>
          </cell>
          <cell r="AF433">
            <v>2269</v>
          </cell>
          <cell r="AG433">
            <v>380.55</v>
          </cell>
          <cell r="AK433" t="str">
            <v>Газлифт</v>
          </cell>
          <cell r="BE433">
            <v>2387</v>
          </cell>
          <cell r="BO433">
            <v>18</v>
          </cell>
          <cell r="BP433" t="str">
            <v>Угловик</v>
          </cell>
          <cell r="BQ433" t="str">
            <v>Постоянный</v>
          </cell>
          <cell r="BR433">
            <v>24</v>
          </cell>
          <cell r="BS433">
            <v>0</v>
          </cell>
          <cell r="BT433">
            <v>23</v>
          </cell>
          <cell r="BU433">
            <v>80</v>
          </cell>
          <cell r="BV433">
            <v>22</v>
          </cell>
          <cell r="BW433">
            <v>43497</v>
          </cell>
          <cell r="BX433">
            <v>202</v>
          </cell>
          <cell r="BY433">
            <v>80</v>
          </cell>
          <cell r="BZ433">
            <v>6</v>
          </cell>
          <cell r="CC433">
            <v>52</v>
          </cell>
          <cell r="CD433">
            <v>25.400188</v>
          </cell>
          <cell r="CE433">
            <v>30.382999999999999</v>
          </cell>
          <cell r="CF433">
            <v>0</v>
          </cell>
          <cell r="CG433">
            <v>22</v>
          </cell>
          <cell r="CH433">
            <v>35.4</v>
          </cell>
          <cell r="CI433">
            <v>410</v>
          </cell>
          <cell r="CJ433">
            <v>0</v>
          </cell>
          <cell r="CK433">
            <v>407</v>
          </cell>
          <cell r="CM433">
            <v>384.59981199999999</v>
          </cell>
          <cell r="CN433">
            <v>-30.382999999999999</v>
          </cell>
          <cell r="CO433">
            <v>407</v>
          </cell>
          <cell r="CP433">
            <v>-35.4</v>
          </cell>
          <cell r="CQ433">
            <v>13.3</v>
          </cell>
          <cell r="CR433">
            <v>22.099999999999998</v>
          </cell>
          <cell r="CS433">
            <v>870.07230025226568</v>
          </cell>
          <cell r="CT433">
            <v>1393.6904718972946</v>
          </cell>
          <cell r="CU433">
            <v>0.30233330049261087</v>
          </cell>
          <cell r="CW433">
            <v>50</v>
          </cell>
        </row>
        <row r="434">
          <cell r="A434">
            <v>3256</v>
          </cell>
          <cell r="B434">
            <v>0</v>
          </cell>
          <cell r="C434" t="str">
            <v>К - 20</v>
          </cell>
          <cell r="D434">
            <v>42225</v>
          </cell>
          <cell r="E434" t="str">
            <v>Гор.</v>
          </cell>
          <cell r="F434" t="str">
            <v>P1ar_Block II</v>
          </cell>
          <cell r="G434" t="str">
            <v>Действующий</v>
          </cell>
          <cell r="H434">
            <v>-4</v>
          </cell>
          <cell r="I434">
            <v>42193</v>
          </cell>
          <cell r="J434" t="str">
            <v>МеКаМиНефть</v>
          </cell>
          <cell r="L434">
            <v>205.9826750215</v>
          </cell>
          <cell r="M434">
            <v>213.8</v>
          </cell>
          <cell r="N434">
            <v>0.98</v>
          </cell>
          <cell r="O434">
            <v>1.66</v>
          </cell>
          <cell r="P434">
            <v>0.98080354989630048</v>
          </cell>
          <cell r="Q434">
            <v>1.4490000000000001</v>
          </cell>
          <cell r="R434">
            <v>0.83599999999999997</v>
          </cell>
          <cell r="S434">
            <v>0.72</v>
          </cell>
          <cell r="T434">
            <v>37</v>
          </cell>
          <cell r="U434">
            <v>1.17</v>
          </cell>
          <cell r="V434">
            <v>177.8</v>
          </cell>
          <cell r="W434">
            <v>9.19</v>
          </cell>
          <cell r="X434">
            <v>2150</v>
          </cell>
          <cell r="Y434">
            <v>2476</v>
          </cell>
          <cell r="Z434">
            <v>2476</v>
          </cell>
          <cell r="AC434" t="str">
            <v>Закрытый</v>
          </cell>
          <cell r="AD434" t="str">
            <v>2220,86-2222,19; 2285,79-2287,12; 2399,18-2400,51; 2463,67-2465 (цирк. клапана)</v>
          </cell>
          <cell r="AE434">
            <v>5.32</v>
          </cell>
          <cell r="AF434">
            <v>2220.86</v>
          </cell>
          <cell r="AG434">
            <v>216.84</v>
          </cell>
          <cell r="AH434" t="str">
            <v>2070-2750</v>
          </cell>
          <cell r="AI434">
            <v>114</v>
          </cell>
          <cell r="AJ434">
            <v>7.37</v>
          </cell>
          <cell r="AK434" t="str">
            <v>Газлифт</v>
          </cell>
          <cell r="AL434">
            <v>420</v>
          </cell>
          <cell r="AM434" t="str">
            <v>ГП</v>
          </cell>
          <cell r="AN434">
            <v>780</v>
          </cell>
          <cell r="AO434" t="str">
            <v>ГК81/2</v>
          </cell>
          <cell r="AP434">
            <v>1085</v>
          </cell>
          <cell r="AQ434" t="str">
            <v>ГК80/2</v>
          </cell>
          <cell r="AR434">
            <v>1350</v>
          </cell>
          <cell r="AS434" t="str">
            <v>ГК78/3</v>
          </cell>
          <cell r="AT434">
            <v>1595</v>
          </cell>
          <cell r="AU434" t="str">
            <v>ГК77/3</v>
          </cell>
          <cell r="AV434">
            <v>0</v>
          </cell>
          <cell r="AW434">
            <v>0</v>
          </cell>
          <cell r="AX434">
            <v>1800</v>
          </cell>
          <cell r="BE434">
            <v>2070</v>
          </cell>
          <cell r="BF434" t="str">
            <v>Есть</v>
          </cell>
          <cell r="BH434">
            <v>82</v>
          </cell>
          <cell r="BI434">
            <v>50</v>
          </cell>
          <cell r="BJ434">
            <v>9.6999999999999993</v>
          </cell>
          <cell r="BM434">
            <v>73</v>
          </cell>
          <cell r="BN434">
            <v>5.5</v>
          </cell>
          <cell r="BO434">
            <v>18</v>
          </cell>
          <cell r="BP434" t="str">
            <v>Угловик</v>
          </cell>
          <cell r="BQ434" t="str">
            <v>Постоянный</v>
          </cell>
          <cell r="BR434">
            <v>24</v>
          </cell>
          <cell r="BS434">
            <v>0</v>
          </cell>
          <cell r="BT434">
            <v>26</v>
          </cell>
          <cell r="BU434">
            <v>50</v>
          </cell>
          <cell r="BV434">
            <v>24</v>
          </cell>
          <cell r="BW434">
            <v>43497</v>
          </cell>
          <cell r="BX434">
            <v>138</v>
          </cell>
          <cell r="BY434">
            <v>82</v>
          </cell>
          <cell r="BZ434">
            <v>6</v>
          </cell>
          <cell r="CC434">
            <v>55</v>
          </cell>
          <cell r="CD434">
            <v>14.684172800000001</v>
          </cell>
          <cell r="CE434">
            <v>17.600000000000001</v>
          </cell>
          <cell r="CF434">
            <v>0.2</v>
          </cell>
          <cell r="CG434">
            <v>22</v>
          </cell>
          <cell r="CH434">
            <v>21.9</v>
          </cell>
          <cell r="CI434">
            <v>411</v>
          </cell>
          <cell r="CJ434">
            <v>0</v>
          </cell>
          <cell r="CK434">
            <v>408</v>
          </cell>
          <cell r="CM434">
            <v>396.3158272</v>
          </cell>
          <cell r="CN434">
            <v>-17.600000000000001</v>
          </cell>
          <cell r="CO434">
            <v>407.8</v>
          </cell>
          <cell r="CP434">
            <v>-21.9</v>
          </cell>
          <cell r="CQ434">
            <v>9.6999999999999993</v>
          </cell>
          <cell r="CR434">
            <v>12.2</v>
          </cell>
          <cell r="CS434">
            <v>830.82650729906959</v>
          </cell>
          <cell r="CT434">
            <v>1491.4016811352151</v>
          </cell>
          <cell r="CU434">
            <v>0.28941083013372171</v>
          </cell>
          <cell r="CW434">
            <v>55</v>
          </cell>
        </row>
        <row r="435">
          <cell r="A435">
            <v>3257</v>
          </cell>
          <cell r="B435">
            <v>4</v>
          </cell>
          <cell r="C435" t="str">
            <v>К - 56</v>
          </cell>
          <cell r="D435">
            <v>42062</v>
          </cell>
          <cell r="E435" t="str">
            <v>Гор.</v>
          </cell>
          <cell r="F435" t="str">
            <v>P1ar_Block I</v>
          </cell>
          <cell r="G435" t="str">
            <v>Действующий</v>
          </cell>
          <cell r="H435">
            <v>-4</v>
          </cell>
          <cell r="L435">
            <v>205.9826750215</v>
          </cell>
          <cell r="M435">
            <v>213.8</v>
          </cell>
          <cell r="N435">
            <v>0.98</v>
          </cell>
          <cell r="O435">
            <v>1.66</v>
          </cell>
          <cell r="P435">
            <v>0.98</v>
          </cell>
          <cell r="Q435">
            <v>1.4490000000000001</v>
          </cell>
          <cell r="R435">
            <v>0.83599999999999997</v>
          </cell>
          <cell r="S435">
            <v>0.72</v>
          </cell>
          <cell r="T435">
            <v>37</v>
          </cell>
          <cell r="U435">
            <v>1.17</v>
          </cell>
          <cell r="V435">
            <v>177.8</v>
          </cell>
          <cell r="W435">
            <v>9.19</v>
          </cell>
          <cell r="X435">
            <v>2322.87</v>
          </cell>
          <cell r="Y435">
            <v>3060</v>
          </cell>
          <cell r="Z435">
            <v>3060</v>
          </cell>
          <cell r="AC435" t="str">
            <v>откр ствол</v>
          </cell>
          <cell r="AD435" t="str">
            <v>2323-3060</v>
          </cell>
          <cell r="AF435">
            <v>2323</v>
          </cell>
          <cell r="AG435">
            <v>507.64</v>
          </cell>
          <cell r="AK435" t="str">
            <v>Газлифт</v>
          </cell>
          <cell r="AL435">
            <v>380</v>
          </cell>
          <cell r="AM435" t="str">
            <v>ГП</v>
          </cell>
          <cell r="AN435">
            <v>710</v>
          </cell>
          <cell r="AO435" t="str">
            <v>ГП</v>
          </cell>
          <cell r="AP435">
            <v>980</v>
          </cell>
          <cell r="AQ435" t="str">
            <v>ГК79/3</v>
          </cell>
          <cell r="AR435">
            <v>1220</v>
          </cell>
          <cell r="AS435" t="str">
            <v>ГК77/3</v>
          </cell>
          <cell r="AT435">
            <v>1410</v>
          </cell>
          <cell r="AU435" t="str">
            <v>ГК77/3</v>
          </cell>
          <cell r="AV435">
            <v>0</v>
          </cell>
          <cell r="AW435">
            <v>0</v>
          </cell>
          <cell r="AX435">
            <v>1840</v>
          </cell>
          <cell r="BE435">
            <v>2330</v>
          </cell>
          <cell r="BF435" t="str">
            <v>Есть</v>
          </cell>
          <cell r="BH435">
            <v>83</v>
          </cell>
          <cell r="BI435">
            <v>42</v>
          </cell>
          <cell r="BJ435">
            <v>10</v>
          </cell>
          <cell r="BM435">
            <v>73</v>
          </cell>
          <cell r="BN435">
            <v>5.5</v>
          </cell>
          <cell r="BO435">
            <v>18</v>
          </cell>
          <cell r="BP435" t="str">
            <v>Угловик</v>
          </cell>
          <cell r="BQ435" t="str">
            <v>Постоянный</v>
          </cell>
          <cell r="BR435">
            <v>24</v>
          </cell>
          <cell r="BS435">
            <v>0</v>
          </cell>
          <cell r="BT435">
            <v>32</v>
          </cell>
          <cell r="BU435">
            <v>50</v>
          </cell>
          <cell r="BV435">
            <v>30</v>
          </cell>
          <cell r="BW435">
            <v>43497</v>
          </cell>
          <cell r="BX435">
            <v>141</v>
          </cell>
          <cell r="BY435">
            <v>83</v>
          </cell>
          <cell r="BZ435">
            <v>6</v>
          </cell>
          <cell r="CC435">
            <v>61</v>
          </cell>
          <cell r="CD435">
            <v>10.868</v>
          </cell>
          <cell r="CE435">
            <v>13</v>
          </cell>
          <cell r="CF435">
            <v>0</v>
          </cell>
          <cell r="CG435">
            <v>386</v>
          </cell>
          <cell r="CH435">
            <v>24</v>
          </cell>
          <cell r="CI435">
            <v>412</v>
          </cell>
          <cell r="CJ435">
            <v>0</v>
          </cell>
          <cell r="CK435">
            <v>409</v>
          </cell>
          <cell r="CM435">
            <v>401.13200000000001</v>
          </cell>
          <cell r="CN435">
            <v>-13</v>
          </cell>
          <cell r="CO435">
            <v>409</v>
          </cell>
          <cell r="CP435">
            <v>-24</v>
          </cell>
          <cell r="CQ435">
            <v>10</v>
          </cell>
          <cell r="CR435">
            <v>14</v>
          </cell>
          <cell r="CS435">
            <v>1288.1854987118145</v>
          </cell>
          <cell r="CT435">
            <v>2208.317997791682</v>
          </cell>
          <cell r="CU435">
            <v>0.21729452054794524</v>
          </cell>
          <cell r="CW435">
            <v>60</v>
          </cell>
        </row>
        <row r="436">
          <cell r="A436">
            <v>3259</v>
          </cell>
          <cell r="B436">
            <v>0</v>
          </cell>
          <cell r="C436" t="str">
            <v>К - 52</v>
          </cell>
          <cell r="D436">
            <v>42194</v>
          </cell>
          <cell r="E436" t="str">
            <v>Гор.</v>
          </cell>
          <cell r="F436" t="str">
            <v>P1ar_Block III</v>
          </cell>
          <cell r="G436" t="str">
            <v>Действующий</v>
          </cell>
          <cell r="H436">
            <v>-4</v>
          </cell>
          <cell r="L436">
            <v>205.9826750215</v>
          </cell>
          <cell r="M436">
            <v>213.8</v>
          </cell>
          <cell r="N436">
            <v>0.98</v>
          </cell>
          <cell r="O436">
            <v>1.66</v>
          </cell>
          <cell r="P436">
            <v>0.98646550887746187</v>
          </cell>
          <cell r="Q436">
            <v>1.4490000000000001</v>
          </cell>
          <cell r="R436">
            <v>0.83599999999999997</v>
          </cell>
          <cell r="S436">
            <v>0.72</v>
          </cell>
          <cell r="T436">
            <v>37</v>
          </cell>
          <cell r="U436">
            <v>1.17</v>
          </cell>
          <cell r="V436">
            <v>177.8</v>
          </cell>
          <cell r="W436">
            <v>9.19</v>
          </cell>
          <cell r="X436">
            <v>2120</v>
          </cell>
          <cell r="Y436">
            <v>3000</v>
          </cell>
          <cell r="Z436">
            <v>3000</v>
          </cell>
          <cell r="AC436" t="str">
            <v>Закрытый</v>
          </cell>
          <cell r="AD436" t="str">
            <v>2199,17-2199,79; 2369,21-2369,83; 2548,95-2549,57; 2750,25-2750,87; 2956,98-2958,61</v>
          </cell>
          <cell r="AF436">
            <v>2199.17</v>
          </cell>
          <cell r="AG436">
            <v>153</v>
          </cell>
          <cell r="AH436" t="str">
            <v>1960-2999,37</v>
          </cell>
          <cell r="AI436">
            <v>114</v>
          </cell>
          <cell r="AJ436">
            <v>7.37</v>
          </cell>
          <cell r="AK436" t="str">
            <v>Газлифт</v>
          </cell>
          <cell r="AL436">
            <v>375</v>
          </cell>
          <cell r="AM436" t="str">
            <v>ГП</v>
          </cell>
          <cell r="AN436">
            <v>710</v>
          </cell>
          <cell r="AO436" t="str">
            <v>ГП</v>
          </cell>
          <cell r="AP436">
            <v>1025</v>
          </cell>
          <cell r="AQ436" t="str">
            <v>ГП</v>
          </cell>
          <cell r="AR436">
            <v>1295</v>
          </cell>
          <cell r="AS436" t="str">
            <v>ГК90/2</v>
          </cell>
          <cell r="AT436">
            <v>1545</v>
          </cell>
          <cell r="AU436" t="str">
            <v>ГК85/3</v>
          </cell>
          <cell r="AV436">
            <v>0</v>
          </cell>
          <cell r="AW436">
            <v>0</v>
          </cell>
          <cell r="AX436">
            <v>1780</v>
          </cell>
          <cell r="BE436">
            <v>1965</v>
          </cell>
          <cell r="BF436" t="str">
            <v>Есть</v>
          </cell>
          <cell r="BH436">
            <v>79</v>
          </cell>
          <cell r="BI436">
            <v>65</v>
          </cell>
          <cell r="BJ436">
            <v>14.5</v>
          </cell>
          <cell r="BM436">
            <v>73</v>
          </cell>
          <cell r="BN436">
            <v>5.5</v>
          </cell>
          <cell r="BO436">
            <v>18</v>
          </cell>
          <cell r="BP436" t="str">
            <v>Угловик</v>
          </cell>
          <cell r="BQ436" t="str">
            <v>Постоянный</v>
          </cell>
          <cell r="BR436">
            <v>24</v>
          </cell>
          <cell r="BS436">
            <v>0</v>
          </cell>
          <cell r="BT436">
            <v>31</v>
          </cell>
          <cell r="BU436">
            <v>74</v>
          </cell>
          <cell r="BV436">
            <v>30</v>
          </cell>
          <cell r="BW436">
            <v>43497</v>
          </cell>
          <cell r="BX436">
            <v>138</v>
          </cell>
          <cell r="BY436">
            <v>79</v>
          </cell>
          <cell r="BZ436">
            <v>6</v>
          </cell>
          <cell r="CC436">
            <v>60</v>
          </cell>
          <cell r="CD436">
            <v>23.033472</v>
          </cell>
          <cell r="CE436">
            <v>28</v>
          </cell>
          <cell r="CF436">
            <v>1.6</v>
          </cell>
          <cell r="CG436">
            <v>387</v>
          </cell>
          <cell r="CH436">
            <v>19.7</v>
          </cell>
          <cell r="CI436">
            <v>413</v>
          </cell>
          <cell r="CJ436">
            <v>0</v>
          </cell>
          <cell r="CK436">
            <v>410</v>
          </cell>
          <cell r="CM436">
            <v>389.96652799999998</v>
          </cell>
          <cell r="CN436">
            <v>-28</v>
          </cell>
          <cell r="CO436">
            <v>408.4</v>
          </cell>
          <cell r="CP436">
            <v>-19.7</v>
          </cell>
          <cell r="CQ436">
            <v>14.5</v>
          </cell>
          <cell r="CR436">
            <v>5.1999999999999993</v>
          </cell>
          <cell r="CS436">
            <v>225.75840932708709</v>
          </cell>
          <cell r="CT436">
            <v>855.27705071992625</v>
          </cell>
          <cell r="CU436">
            <v>0.47940446650124063</v>
          </cell>
          <cell r="CW436">
            <v>60</v>
          </cell>
        </row>
        <row r="437">
          <cell r="A437">
            <v>3260</v>
          </cell>
          <cell r="B437">
            <v>1</v>
          </cell>
          <cell r="C437" t="str">
            <v>К - 60</v>
          </cell>
          <cell r="D437">
            <v>42232</v>
          </cell>
          <cell r="E437" t="str">
            <v>Гор.</v>
          </cell>
          <cell r="F437" t="str">
            <v>P1ar_Block III</v>
          </cell>
          <cell r="G437" t="str">
            <v>Действующий</v>
          </cell>
          <cell r="H437">
            <v>-4</v>
          </cell>
          <cell r="L437">
            <v>205.9826750215</v>
          </cell>
          <cell r="M437">
            <v>213.8</v>
          </cell>
          <cell r="N437">
            <v>0.98</v>
          </cell>
          <cell r="O437">
            <v>1.66</v>
          </cell>
          <cell r="P437">
            <v>1.1029870418684875</v>
          </cell>
          <cell r="Q437">
            <v>1.4490000000000001</v>
          </cell>
          <cell r="R437">
            <v>0.83599999999999997</v>
          </cell>
          <cell r="S437">
            <v>0.72</v>
          </cell>
          <cell r="T437">
            <v>37</v>
          </cell>
          <cell r="U437">
            <v>1.17</v>
          </cell>
          <cell r="V437">
            <v>177.8</v>
          </cell>
          <cell r="W437">
            <v>9.19</v>
          </cell>
          <cell r="X437">
            <v>2126</v>
          </cell>
          <cell r="Y437">
            <v>2775</v>
          </cell>
          <cell r="Z437">
            <v>2775</v>
          </cell>
          <cell r="AC437" t="str">
            <v>закрытый</v>
          </cell>
          <cell r="AD437" t="str">
            <v>2215-2216; 2309-2310; 2454-2456; 2578-2579; 2713-2714</v>
          </cell>
          <cell r="AF437">
            <v>2215</v>
          </cell>
          <cell r="AG437">
            <v>250.7</v>
          </cell>
          <cell r="AH437" t="str">
            <v>1971-2775</v>
          </cell>
          <cell r="AI437">
            <v>114</v>
          </cell>
          <cell r="AJ437">
            <v>7.37</v>
          </cell>
          <cell r="AK437" t="str">
            <v>Газлифт</v>
          </cell>
          <cell r="AL437">
            <v>380</v>
          </cell>
          <cell r="AM437" t="str">
            <v>ГП</v>
          </cell>
          <cell r="AN437">
            <v>715</v>
          </cell>
          <cell r="AO437" t="str">
            <v>ГК78/2</v>
          </cell>
          <cell r="AP437">
            <v>1015</v>
          </cell>
          <cell r="AQ437" t="str">
            <v>ГК80/3</v>
          </cell>
          <cell r="AR437">
            <v>1295</v>
          </cell>
          <cell r="AS437" t="str">
            <v>ГК81/3</v>
          </cell>
          <cell r="AT437">
            <v>1530</v>
          </cell>
          <cell r="AU437" t="str">
            <v>ЦКсОК</v>
          </cell>
          <cell r="AV437">
            <v>0</v>
          </cell>
          <cell r="AW437">
            <v>0</v>
          </cell>
          <cell r="AX437">
            <v>1700</v>
          </cell>
          <cell r="BE437">
            <v>1975</v>
          </cell>
          <cell r="BF437" t="str">
            <v>Есть</v>
          </cell>
          <cell r="BH437">
            <v>83</v>
          </cell>
          <cell r="BI437">
            <v>65</v>
          </cell>
          <cell r="BJ437">
            <v>6.8</v>
          </cell>
          <cell r="BM437">
            <v>73</v>
          </cell>
          <cell r="BN437">
            <v>5.5</v>
          </cell>
          <cell r="BO437">
            <v>18</v>
          </cell>
          <cell r="BP437" t="str">
            <v>Угловик</v>
          </cell>
          <cell r="BQ437" t="str">
            <v>Постоянный</v>
          </cell>
          <cell r="BR437">
            <v>24</v>
          </cell>
          <cell r="BS437">
            <v>0</v>
          </cell>
          <cell r="BT437">
            <v>36</v>
          </cell>
          <cell r="BU437">
            <v>64</v>
          </cell>
          <cell r="BV437">
            <v>35</v>
          </cell>
          <cell r="BW437">
            <v>43497</v>
          </cell>
          <cell r="BX437">
            <v>137</v>
          </cell>
          <cell r="BY437">
            <v>82</v>
          </cell>
          <cell r="BZ437">
            <v>6</v>
          </cell>
          <cell r="CC437">
            <v>89</v>
          </cell>
          <cell r="CD437">
            <v>8.2322040239999978</v>
          </cell>
          <cell r="CE437">
            <v>13.53</v>
          </cell>
          <cell r="CF437">
            <v>27.22</v>
          </cell>
          <cell r="CG437">
            <v>388</v>
          </cell>
          <cell r="CH437">
            <v>16.600000000000001</v>
          </cell>
          <cell r="CI437">
            <v>414</v>
          </cell>
          <cell r="CJ437">
            <v>0</v>
          </cell>
          <cell r="CK437">
            <v>411</v>
          </cell>
          <cell r="CM437">
            <v>405.767795976</v>
          </cell>
          <cell r="CN437">
            <v>-13.53</v>
          </cell>
          <cell r="CO437">
            <v>383.78</v>
          </cell>
          <cell r="CP437">
            <v>-16.600000000000001</v>
          </cell>
          <cell r="CQ437">
            <v>13.2</v>
          </cell>
          <cell r="CR437">
            <v>3.4000000000000021</v>
          </cell>
          <cell r="CS437">
            <v>413.01211559962707</v>
          </cell>
          <cell r="CT437">
            <v>2016.4709173393544</v>
          </cell>
          <cell r="CU437">
            <v>0.3338634726224784</v>
          </cell>
          <cell r="CW437">
            <v>60</v>
          </cell>
        </row>
        <row r="438">
          <cell r="A438" t="str">
            <v>3284-1</v>
          </cell>
          <cell r="B438">
            <v>3</v>
          </cell>
          <cell r="C438" t="str">
            <v>К-105</v>
          </cell>
          <cell r="D438">
            <v>43436</v>
          </cell>
          <cell r="E438" t="str">
            <v>Гор.</v>
          </cell>
          <cell r="F438" t="str">
            <v>P1ar_Block I</v>
          </cell>
          <cell r="G438" t="str">
            <v>Действующий</v>
          </cell>
          <cell r="H438">
            <v>-4</v>
          </cell>
          <cell r="I438">
            <v>43399</v>
          </cell>
          <cell r="J438" t="str">
            <v>МеКаМиНефть</v>
          </cell>
          <cell r="K438" t="str">
            <v>КГРП 7стадий
350 м3 15% HCl</v>
          </cell>
          <cell r="L438">
            <v>205.9826750215</v>
          </cell>
          <cell r="M438">
            <v>213.8</v>
          </cell>
          <cell r="N438">
            <v>0.98</v>
          </cell>
          <cell r="O438">
            <v>1.66</v>
          </cell>
          <cell r="P438">
            <v>1.0533540533540533</v>
          </cell>
          <cell r="Q438">
            <v>1.4490000000000001</v>
          </cell>
          <cell r="R438">
            <v>0.83599999999999997</v>
          </cell>
          <cell r="S438">
            <v>0.72</v>
          </cell>
          <cell r="T438">
            <v>37</v>
          </cell>
          <cell r="U438">
            <v>1.17</v>
          </cell>
          <cell r="V438">
            <v>177.8</v>
          </cell>
          <cell r="W438">
            <v>9.19</v>
          </cell>
          <cell r="X438">
            <v>2220.5</v>
          </cell>
          <cell r="Y438">
            <v>2973</v>
          </cell>
          <cell r="Z438">
            <v>2973</v>
          </cell>
          <cell r="AC438" t="str">
            <v>закрытый</v>
          </cell>
          <cell r="AD438" t="str">
            <v>2253,55-2254,75; 2383,36-2384,56; 2492,85-2494,05; 2613,29- 2614,49; 2689,47-2690,67; 2765,94-2767,14; 2854-2855,2 (цирк. клапана)</v>
          </cell>
          <cell r="AE438">
            <v>8.4</v>
          </cell>
          <cell r="AF438">
            <v>2253.5500000000002</v>
          </cell>
          <cell r="AG438">
            <v>316</v>
          </cell>
          <cell r="AK438" t="str">
            <v>УЭЦН</v>
          </cell>
          <cell r="AL438">
            <v>300</v>
          </cell>
          <cell r="AM438" t="str">
            <v>ГП</v>
          </cell>
          <cell r="AX438">
            <v>1830</v>
          </cell>
          <cell r="BA438" t="str">
            <v>D460N 164ст</v>
          </cell>
          <cell r="BB438">
            <v>1360</v>
          </cell>
          <cell r="BC438">
            <v>52.5</v>
          </cell>
          <cell r="BD438" t="str">
            <v>46-116</v>
          </cell>
          <cell r="BE438">
            <v>1840</v>
          </cell>
          <cell r="BK438">
            <v>1701</v>
          </cell>
          <cell r="BL438">
            <v>139</v>
          </cell>
          <cell r="BM438">
            <v>73</v>
          </cell>
          <cell r="BN438">
            <v>5.5</v>
          </cell>
          <cell r="BO438">
            <v>65</v>
          </cell>
          <cell r="BP438" t="str">
            <v>Угловик</v>
          </cell>
          <cell r="BQ438" t="str">
            <v>Постоянный</v>
          </cell>
          <cell r="BR438">
            <v>24</v>
          </cell>
          <cell r="BS438">
            <v>0</v>
          </cell>
          <cell r="BT438">
            <v>30</v>
          </cell>
          <cell r="BU438">
            <v>29.5</v>
          </cell>
          <cell r="BV438">
            <v>29</v>
          </cell>
          <cell r="BW438">
            <v>43497</v>
          </cell>
          <cell r="BX438">
            <v>206</v>
          </cell>
          <cell r="CA438">
            <v>1458.3579560358849</v>
          </cell>
          <cell r="CB438">
            <v>48</v>
          </cell>
          <cell r="CC438">
            <v>66.483224557500009</v>
          </cell>
          <cell r="CD438">
            <v>30.169902399999994</v>
          </cell>
          <cell r="CE438">
            <v>43.48</v>
          </cell>
          <cell r="CF438">
            <v>17</v>
          </cell>
          <cell r="CG438">
            <v>0</v>
          </cell>
          <cell r="CH438">
            <v>7.7</v>
          </cell>
          <cell r="CI438">
            <v>415</v>
          </cell>
          <cell r="CJ438">
            <v>0</v>
          </cell>
          <cell r="CK438">
            <v>412</v>
          </cell>
          <cell r="CM438" t="str">
            <v>-</v>
          </cell>
          <cell r="CN438" t="str">
            <v>-</v>
          </cell>
          <cell r="CO438" t="str">
            <v>-</v>
          </cell>
          <cell r="CP438" t="str">
            <v>-</v>
          </cell>
          <cell r="CR438">
            <v>7.7</v>
          </cell>
          <cell r="CS438">
            <v>255.22124327455569</v>
          </cell>
          <cell r="CT438">
            <v>255.22124327455569</v>
          </cell>
          <cell r="CU438">
            <v>0.44582005649466172</v>
          </cell>
          <cell r="CW438">
            <v>60</v>
          </cell>
        </row>
        <row r="439">
          <cell r="A439">
            <v>3285</v>
          </cell>
          <cell r="B439">
            <v>7</v>
          </cell>
          <cell r="C439" t="str">
            <v>К - 19</v>
          </cell>
          <cell r="D439">
            <v>41999</v>
          </cell>
          <cell r="E439" t="str">
            <v>Гор.</v>
          </cell>
          <cell r="F439" t="str">
            <v>P1ar_Block I</v>
          </cell>
          <cell r="G439" t="str">
            <v>Действующий</v>
          </cell>
          <cell r="H439">
            <v>-4</v>
          </cell>
          <cell r="I439" t="str">
            <v xml:space="preserve"> </v>
          </cell>
          <cell r="J439" t="str">
            <v xml:space="preserve"> </v>
          </cell>
          <cell r="L439">
            <v>205.9826750215</v>
          </cell>
          <cell r="M439">
            <v>213.8</v>
          </cell>
          <cell r="N439">
            <v>0.98</v>
          </cell>
          <cell r="O439">
            <v>1.66</v>
          </cell>
          <cell r="P439">
            <v>0.98</v>
          </cell>
          <cell r="Q439">
            <v>1.4490000000000001</v>
          </cell>
          <cell r="R439">
            <v>0.83599999999999997</v>
          </cell>
          <cell r="S439">
            <v>0.72</v>
          </cell>
          <cell r="T439">
            <v>37</v>
          </cell>
          <cell r="U439">
            <v>1.17</v>
          </cell>
          <cell r="V439">
            <v>177.8</v>
          </cell>
          <cell r="W439">
            <v>9.19</v>
          </cell>
          <cell r="X439">
            <v>2081.4</v>
          </cell>
          <cell r="Y439">
            <v>2762</v>
          </cell>
          <cell r="Z439">
            <v>2762</v>
          </cell>
          <cell r="AC439" t="str">
            <v>откр ствол</v>
          </cell>
          <cell r="AD439" t="str">
            <v>2081,4-2762</v>
          </cell>
          <cell r="AE439">
            <v>18</v>
          </cell>
          <cell r="AF439">
            <v>2081.4</v>
          </cell>
          <cell r="AG439">
            <v>230.4</v>
          </cell>
          <cell r="AK439" t="str">
            <v>Газлифт</v>
          </cell>
          <cell r="AL439">
            <v>355</v>
          </cell>
          <cell r="AM439" t="str">
            <v>ГП</v>
          </cell>
          <cell r="AN439">
            <v>670</v>
          </cell>
          <cell r="AO439" t="str">
            <v>ГК80/3</v>
          </cell>
          <cell r="AP439">
            <v>940</v>
          </cell>
          <cell r="AQ439" t="str">
            <v>ГК81/3</v>
          </cell>
          <cell r="AR439">
            <v>1165</v>
          </cell>
          <cell r="AS439" t="str">
            <v>ГК82/3</v>
          </cell>
          <cell r="AT439">
            <v>1335</v>
          </cell>
          <cell r="AU439" t="str">
            <v>ГК79/3</v>
          </cell>
          <cell r="AV439">
            <v>1420</v>
          </cell>
          <cell r="AW439" t="str">
            <v>ГК78/3</v>
          </cell>
          <cell r="AX439">
            <v>1770</v>
          </cell>
          <cell r="BE439">
            <v>2100</v>
          </cell>
          <cell r="BF439" t="str">
            <v>Есть</v>
          </cell>
          <cell r="BH439">
            <v>85</v>
          </cell>
          <cell r="BI439">
            <v>44</v>
          </cell>
          <cell r="BJ439">
            <v>8</v>
          </cell>
          <cell r="BM439">
            <v>73</v>
          </cell>
          <cell r="BN439">
            <v>5.5</v>
          </cell>
          <cell r="BO439">
            <v>18</v>
          </cell>
          <cell r="BP439" t="str">
            <v>Угловик</v>
          </cell>
          <cell r="BQ439" t="str">
            <v>Постоянный</v>
          </cell>
          <cell r="BR439">
            <v>24</v>
          </cell>
          <cell r="BS439">
            <v>0</v>
          </cell>
          <cell r="BT439">
            <v>29</v>
          </cell>
          <cell r="BU439">
            <v>47</v>
          </cell>
          <cell r="BV439">
            <v>28</v>
          </cell>
          <cell r="BW439">
            <v>43497</v>
          </cell>
          <cell r="BX439">
            <v>161</v>
          </cell>
          <cell r="BY439">
            <v>82</v>
          </cell>
          <cell r="BZ439">
            <v>5</v>
          </cell>
          <cell r="CC439">
            <v>57</v>
          </cell>
          <cell r="CD439">
            <v>9.1959999999999997</v>
          </cell>
          <cell r="CE439">
            <v>11</v>
          </cell>
          <cell r="CF439">
            <v>0</v>
          </cell>
          <cell r="CG439">
            <v>389</v>
          </cell>
          <cell r="CH439">
            <v>16</v>
          </cell>
          <cell r="CI439">
            <v>416</v>
          </cell>
          <cell r="CJ439">
            <v>0</v>
          </cell>
          <cell r="CK439">
            <v>413</v>
          </cell>
          <cell r="CM439">
            <v>406.80399999999997</v>
          </cell>
          <cell r="CN439">
            <v>-11</v>
          </cell>
          <cell r="CO439">
            <v>413</v>
          </cell>
          <cell r="CP439">
            <v>-16</v>
          </cell>
          <cell r="CQ439">
            <v>8</v>
          </cell>
          <cell r="CR439">
            <v>8</v>
          </cell>
          <cell r="CS439">
            <v>869.94345367551114</v>
          </cell>
          <cell r="CT439">
            <v>1739.8869073510223</v>
          </cell>
          <cell r="CU439">
            <v>0.14836361605480677</v>
          </cell>
          <cell r="CW439">
            <v>55</v>
          </cell>
        </row>
        <row r="440">
          <cell r="A440">
            <v>3287</v>
          </cell>
          <cell r="C440" t="str">
            <v>К-105</v>
          </cell>
          <cell r="D440" t="str">
            <v>-</v>
          </cell>
          <cell r="E440" t="str">
            <v>Гор.</v>
          </cell>
          <cell r="F440" t="str">
            <v>P1ar_Block I</v>
          </cell>
          <cell r="G440" t="str">
            <v>Освоение.</v>
          </cell>
          <cell r="H440">
            <v>-4</v>
          </cell>
          <cell r="L440">
            <v>205.9826750215</v>
          </cell>
          <cell r="M440">
            <v>213.8</v>
          </cell>
          <cell r="N440">
            <v>0.98</v>
          </cell>
          <cell r="O440">
            <v>1.66</v>
          </cell>
          <cell r="P440">
            <v>0.98</v>
          </cell>
          <cell r="Q440">
            <v>1.4490000000000001</v>
          </cell>
          <cell r="R440">
            <v>0.83599999999999997</v>
          </cell>
          <cell r="S440">
            <v>0.72</v>
          </cell>
          <cell r="T440">
            <v>37</v>
          </cell>
          <cell r="U440">
            <v>1.17</v>
          </cell>
          <cell r="V440">
            <v>177.8</v>
          </cell>
          <cell r="Y440">
            <v>3069</v>
          </cell>
          <cell r="Z440">
            <v>3069</v>
          </cell>
          <cell r="AC440" t="str">
            <v>Закрытый</v>
          </cell>
          <cell r="AD440" t="str">
            <v>-</v>
          </cell>
          <cell r="AK440" t="str">
            <v>Газлифт</v>
          </cell>
          <cell r="BE440">
            <v>2024</v>
          </cell>
          <cell r="BO440" t="str">
            <v>-</v>
          </cell>
          <cell r="BP440" t="str">
            <v>-</v>
          </cell>
          <cell r="BQ440" t="str">
            <v>-</v>
          </cell>
          <cell r="BR440" t="str">
            <v>-</v>
          </cell>
          <cell r="BS440" t="str">
            <v>-</v>
          </cell>
          <cell r="BT440" t="str">
            <v>-</v>
          </cell>
          <cell r="BU440" t="str">
            <v>-</v>
          </cell>
          <cell r="BV440" t="str">
            <v>-</v>
          </cell>
          <cell r="BX440">
            <v>206</v>
          </cell>
          <cell r="BY440" t="str">
            <v>-</v>
          </cell>
          <cell r="BZ440" t="str">
            <v>-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W440">
            <v>60</v>
          </cell>
        </row>
        <row r="441">
          <cell r="A441">
            <v>3291</v>
          </cell>
          <cell r="B441">
            <v>3</v>
          </cell>
          <cell r="C441" t="str">
            <v>К - 22</v>
          </cell>
          <cell r="D441">
            <v>43350</v>
          </cell>
          <cell r="E441" t="str">
            <v>Гор.</v>
          </cell>
          <cell r="F441" t="str">
            <v>P1ar_Block I</v>
          </cell>
          <cell r="G441" t="str">
            <v>Действующий</v>
          </cell>
          <cell r="H441">
            <v>-4</v>
          </cell>
          <cell r="L441">
            <v>205.9826750215</v>
          </cell>
          <cell r="M441">
            <v>213.8</v>
          </cell>
          <cell r="N441">
            <v>0.98</v>
          </cell>
          <cell r="O441">
            <v>1.66</v>
          </cell>
          <cell r="P441">
            <v>0.98</v>
          </cell>
          <cell r="Q441">
            <v>1.4490000000000001</v>
          </cell>
          <cell r="R441">
            <v>0.83599999999999997</v>
          </cell>
          <cell r="S441">
            <v>0.72</v>
          </cell>
          <cell r="T441">
            <v>37</v>
          </cell>
          <cell r="U441">
            <v>1.17</v>
          </cell>
          <cell r="V441">
            <v>177.8</v>
          </cell>
          <cell r="Y441">
            <v>3221</v>
          </cell>
          <cell r="Z441">
            <v>3221</v>
          </cell>
          <cell r="AC441" t="str">
            <v>Закрытый</v>
          </cell>
          <cell r="AD441" t="str">
            <v>2494,81-2495,96; 2558,63-2559,78; 2665,15-2666,3; 2828,99-2830,14; 2981,11-2982,26; 3090,11-3091,26; 3208,77-3209,92м.      (цирк. клапана)</v>
          </cell>
          <cell r="AF441">
            <v>2494.81</v>
          </cell>
          <cell r="AG441">
            <v>657.06</v>
          </cell>
          <cell r="AK441" t="str">
            <v>Газлифт</v>
          </cell>
          <cell r="AL441" t="e">
            <v>#N/A</v>
          </cell>
          <cell r="AM441" t="e">
            <v>#N/A</v>
          </cell>
          <cell r="AN441" t="e">
            <v>#N/A</v>
          </cell>
          <cell r="AO441" t="e">
            <v>#N/A</v>
          </cell>
          <cell r="AP441" t="e">
            <v>#N/A</v>
          </cell>
          <cell r="AQ441" t="e">
            <v>#N/A</v>
          </cell>
          <cell r="AR441" t="e">
            <v>#N/A</v>
          </cell>
          <cell r="AS441" t="e">
            <v>#N/A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BE441">
            <v>1912</v>
          </cell>
          <cell r="BO441">
            <v>18</v>
          </cell>
          <cell r="BP441" t="str">
            <v>Угловик</v>
          </cell>
          <cell r="BQ441" t="str">
            <v>Постоянный</v>
          </cell>
          <cell r="BR441">
            <v>24</v>
          </cell>
          <cell r="BS441">
            <v>0</v>
          </cell>
          <cell r="BT441">
            <v>29</v>
          </cell>
          <cell r="BU441">
            <v>59</v>
          </cell>
          <cell r="BV441">
            <v>28</v>
          </cell>
          <cell r="BW441">
            <v>43497</v>
          </cell>
          <cell r="BX441">
            <v>188</v>
          </cell>
          <cell r="BY441">
            <v>82</v>
          </cell>
          <cell r="BZ441">
            <v>5</v>
          </cell>
          <cell r="CC441">
            <v>85</v>
          </cell>
          <cell r="CD441">
            <v>37.619999999999997</v>
          </cell>
          <cell r="CE441">
            <v>45</v>
          </cell>
          <cell r="CF441">
            <v>0</v>
          </cell>
          <cell r="CH441">
            <v>26.2</v>
          </cell>
          <cell r="CI441">
            <v>418</v>
          </cell>
          <cell r="CJ441">
            <v>0</v>
          </cell>
          <cell r="CK441">
            <v>414</v>
          </cell>
          <cell r="CN441">
            <v>-45</v>
          </cell>
          <cell r="CO441">
            <v>414</v>
          </cell>
          <cell r="CP441">
            <v>-26.2</v>
          </cell>
          <cell r="CQ441">
            <v>16.100000000000001</v>
          </cell>
          <cell r="CR441">
            <v>10.099999999999998</v>
          </cell>
          <cell r="CS441">
            <v>268.47421584263685</v>
          </cell>
          <cell r="CT441">
            <v>696.4380648591175</v>
          </cell>
          <cell r="CU441">
            <v>0.57751820388349528</v>
          </cell>
          <cell r="CW441">
            <v>60</v>
          </cell>
        </row>
        <row r="442">
          <cell r="A442">
            <v>3292</v>
          </cell>
          <cell r="B442">
            <v>2</v>
          </cell>
          <cell r="C442" t="str">
            <v>К-88</v>
          </cell>
          <cell r="D442">
            <v>43325</v>
          </cell>
          <cell r="E442" t="str">
            <v>Гор.</v>
          </cell>
          <cell r="F442" t="str">
            <v>P1ar_Block I</v>
          </cell>
          <cell r="G442" t="str">
            <v>Действующий</v>
          </cell>
          <cell r="H442">
            <v>-4</v>
          </cell>
          <cell r="I442">
            <v>43245</v>
          </cell>
          <cell r="J442" t="str">
            <v>МеКаМиНефть</v>
          </cell>
          <cell r="K442" t="str">
            <v>КГРП 7стадий
250 м3 15% HCl</v>
          </cell>
          <cell r="L442">
            <v>205.9826750215</v>
          </cell>
          <cell r="M442">
            <v>213.8</v>
          </cell>
          <cell r="N442">
            <v>0.98</v>
          </cell>
          <cell r="O442">
            <v>1.66</v>
          </cell>
          <cell r="P442">
            <v>0.98</v>
          </cell>
          <cell r="Q442">
            <v>1.4490000000000001</v>
          </cell>
          <cell r="R442">
            <v>0.83599999999999997</v>
          </cell>
          <cell r="S442">
            <v>0.72</v>
          </cell>
          <cell r="T442">
            <v>37</v>
          </cell>
          <cell r="U442">
            <v>1.17</v>
          </cell>
          <cell r="V442">
            <v>177.8</v>
          </cell>
          <cell r="W442">
            <v>9.19</v>
          </cell>
          <cell r="X442">
            <v>2270.14</v>
          </cell>
          <cell r="Y442">
            <v>2958.36</v>
          </cell>
          <cell r="Z442">
            <v>2958.36</v>
          </cell>
          <cell r="AA442">
            <v>43233</v>
          </cell>
          <cell r="AB442" t="str">
            <v>По спущенной компановке</v>
          </cell>
          <cell r="AC442" t="str">
            <v>закрытый</v>
          </cell>
          <cell r="AD442" t="str">
            <v>2491,08-2492,28; 2556,02-2557,22; 2631,18-2632,38; 2746,11-2747,31; 2924,71-2925,91 (цирк. клапана)</v>
          </cell>
          <cell r="AE442">
            <v>6</v>
          </cell>
          <cell r="AF442">
            <v>1923.6110000000001</v>
          </cell>
          <cell r="AG442">
            <v>567.46</v>
          </cell>
          <cell r="AH442" t="str">
            <v>2211,65-2970</v>
          </cell>
          <cell r="AI442">
            <v>114</v>
          </cell>
          <cell r="AJ442">
            <v>7.37</v>
          </cell>
          <cell r="AK442" t="str">
            <v>Газлифт</v>
          </cell>
          <cell r="AL442">
            <v>550</v>
          </cell>
          <cell r="AM442" t="str">
            <v>ГП</v>
          </cell>
          <cell r="AN442">
            <v>1020</v>
          </cell>
          <cell r="AO442" t="str">
            <v>ГП</v>
          </cell>
          <cell r="AP442">
            <v>1440</v>
          </cell>
          <cell r="AQ442" t="str">
            <v>ГП</v>
          </cell>
          <cell r="AR442">
            <v>1805</v>
          </cell>
          <cell r="AS442" t="str">
            <v>ГП</v>
          </cell>
          <cell r="AT442">
            <v>2080</v>
          </cell>
          <cell r="AU442" t="str">
            <v>ГП</v>
          </cell>
          <cell r="AV442">
            <v>0</v>
          </cell>
          <cell r="AW442">
            <v>0</v>
          </cell>
          <cell r="AX442">
            <v>2090</v>
          </cell>
          <cell r="BE442">
            <v>2112</v>
          </cell>
          <cell r="BO442">
            <v>18</v>
          </cell>
          <cell r="BP442" t="str">
            <v>Угловик</v>
          </cell>
          <cell r="BQ442" t="str">
            <v>Постоянный</v>
          </cell>
          <cell r="BR442">
            <v>24</v>
          </cell>
          <cell r="BS442">
            <v>0</v>
          </cell>
          <cell r="BT442">
            <v>28</v>
          </cell>
          <cell r="BU442">
            <v>57</v>
          </cell>
          <cell r="BV442">
            <v>27</v>
          </cell>
          <cell r="BW442">
            <v>43497</v>
          </cell>
          <cell r="BX442">
            <v>178</v>
          </cell>
          <cell r="BY442">
            <v>82</v>
          </cell>
          <cell r="BZ442">
            <v>6</v>
          </cell>
          <cell r="CC442">
            <v>88</v>
          </cell>
          <cell r="CD442">
            <v>20.9</v>
          </cell>
          <cell r="CE442">
            <v>25</v>
          </cell>
          <cell r="CF442">
            <v>0</v>
          </cell>
          <cell r="CG442">
            <v>390</v>
          </cell>
          <cell r="CH442">
            <v>27</v>
          </cell>
          <cell r="CI442">
            <v>419</v>
          </cell>
          <cell r="CJ442">
            <v>0</v>
          </cell>
          <cell r="CK442">
            <v>415</v>
          </cell>
          <cell r="CM442">
            <v>398.1</v>
          </cell>
          <cell r="CN442">
            <v>-25</v>
          </cell>
          <cell r="CO442">
            <v>415</v>
          </cell>
          <cell r="CP442">
            <v>-27</v>
          </cell>
          <cell r="CQ442">
            <v>20</v>
          </cell>
          <cell r="CR442">
            <v>7</v>
          </cell>
          <cell r="CS442">
            <v>334.9282296650718</v>
          </cell>
          <cell r="CT442">
            <v>1291.8660287081341</v>
          </cell>
          <cell r="CU442">
            <v>0.35829307568438001</v>
          </cell>
          <cell r="CW442">
            <v>60</v>
          </cell>
        </row>
        <row r="443">
          <cell r="A443">
            <v>3293</v>
          </cell>
          <cell r="B443">
            <v>12</v>
          </cell>
          <cell r="C443" t="str">
            <v>К - 36</v>
          </cell>
          <cell r="D443">
            <v>41882</v>
          </cell>
          <cell r="E443" t="str">
            <v>Гор.</v>
          </cell>
          <cell r="F443" t="str">
            <v>P1ar_Block I</v>
          </cell>
          <cell r="G443" t="str">
            <v>Действующий</v>
          </cell>
          <cell r="H443">
            <v>-4</v>
          </cell>
          <cell r="L443">
            <v>205.9826750215</v>
          </cell>
          <cell r="M443">
            <v>213.8</v>
          </cell>
          <cell r="N443">
            <v>0.98</v>
          </cell>
          <cell r="O443">
            <v>1.66</v>
          </cell>
          <cell r="P443">
            <v>1.0868519508284338</v>
          </cell>
          <cell r="Q443">
            <v>1.4490000000000001</v>
          </cell>
          <cell r="R443">
            <v>0.83599999999999997</v>
          </cell>
          <cell r="S443">
            <v>0.72</v>
          </cell>
          <cell r="T443">
            <v>37</v>
          </cell>
          <cell r="U443">
            <v>1.17</v>
          </cell>
          <cell r="V443">
            <v>177.8</v>
          </cell>
          <cell r="W443">
            <v>9.19</v>
          </cell>
          <cell r="X443">
            <v>2120</v>
          </cell>
          <cell r="Y443">
            <v>2830</v>
          </cell>
          <cell r="Z443">
            <v>2830</v>
          </cell>
          <cell r="AC443" t="str">
            <v>откр ствол</v>
          </cell>
          <cell r="AD443" t="str">
            <v>2120-2830</v>
          </cell>
          <cell r="AE443">
            <v>16.600000000000001</v>
          </cell>
          <cell r="AF443">
            <v>2120</v>
          </cell>
          <cell r="AG443">
            <v>228.72</v>
          </cell>
          <cell r="AK443" t="str">
            <v>Газлифт</v>
          </cell>
          <cell r="AL443">
            <v>550</v>
          </cell>
          <cell r="AM443" t="str">
            <v>ГК 74/3</v>
          </cell>
          <cell r="AN443">
            <v>970</v>
          </cell>
          <cell r="AO443" t="str">
            <v xml:space="preserve"> ГК 75/3</v>
          </cell>
          <cell r="AP443">
            <v>1260</v>
          </cell>
          <cell r="AQ443" t="str">
            <v>ГК 75/3</v>
          </cell>
          <cell r="AR443">
            <v>1490</v>
          </cell>
          <cell r="AS443" t="str">
            <v>ГК 76/4</v>
          </cell>
          <cell r="AT443">
            <v>1670</v>
          </cell>
          <cell r="AU443" t="str">
            <v>ГК 73/4</v>
          </cell>
          <cell r="AV443">
            <v>1850</v>
          </cell>
          <cell r="AW443" t="str">
            <v>ЦКсОК</v>
          </cell>
          <cell r="AX443">
            <v>1860</v>
          </cell>
          <cell r="BD443" t="str">
            <v>56-117</v>
          </cell>
          <cell r="BE443">
            <v>1825</v>
          </cell>
          <cell r="BK443">
            <v>1737.8</v>
          </cell>
          <cell r="BL443">
            <v>87.2</v>
          </cell>
          <cell r="BM443">
            <v>73</v>
          </cell>
          <cell r="BN443">
            <v>5.5</v>
          </cell>
          <cell r="BO443">
            <v>18</v>
          </cell>
          <cell r="BP443" t="str">
            <v>Угловик</v>
          </cell>
          <cell r="BQ443" t="str">
            <v>Постоянный</v>
          </cell>
          <cell r="BR443">
            <v>24</v>
          </cell>
          <cell r="BS443">
            <v>0</v>
          </cell>
          <cell r="BT443">
            <v>28</v>
          </cell>
          <cell r="BU443">
            <v>43</v>
          </cell>
          <cell r="BV443">
            <v>27</v>
          </cell>
          <cell r="BW443">
            <v>43497</v>
          </cell>
          <cell r="BX443">
            <v>115</v>
          </cell>
          <cell r="BY443">
            <v>84</v>
          </cell>
          <cell r="BZ443">
            <v>6</v>
          </cell>
          <cell r="CC443">
            <v>102</v>
          </cell>
          <cell r="CD443">
            <v>13.7301296</v>
          </cell>
          <cell r="CE443">
            <v>21.61</v>
          </cell>
          <cell r="CF443">
            <v>24</v>
          </cell>
          <cell r="CG443">
            <v>391</v>
          </cell>
          <cell r="CH443">
            <v>20.9</v>
          </cell>
          <cell r="CI443">
            <v>420</v>
          </cell>
          <cell r="CJ443">
            <v>0</v>
          </cell>
          <cell r="CK443">
            <v>416</v>
          </cell>
          <cell r="CM443">
            <v>406.2698704</v>
          </cell>
          <cell r="CN443">
            <v>-21.61</v>
          </cell>
          <cell r="CO443">
            <v>392</v>
          </cell>
          <cell r="CP443">
            <v>-20.9</v>
          </cell>
          <cell r="CQ443">
            <v>11.3</v>
          </cell>
          <cell r="CR443">
            <v>9.5999999999999979</v>
          </cell>
          <cell r="CS443">
            <v>699.19223486426506</v>
          </cell>
          <cell r="CT443">
            <v>1522.1997613190774</v>
          </cell>
          <cell r="CU443">
            <v>1.7502425854918227</v>
          </cell>
          <cell r="CV443" t="str">
            <v>Довывод скважины на режим после смены СЭ</v>
          </cell>
          <cell r="CW443">
            <v>60</v>
          </cell>
        </row>
        <row r="444">
          <cell r="A444">
            <v>3294</v>
          </cell>
          <cell r="B444">
            <v>3</v>
          </cell>
          <cell r="C444" t="str">
            <v>К - 35</v>
          </cell>
          <cell r="D444">
            <v>41818</v>
          </cell>
          <cell r="E444" t="str">
            <v>Гор.</v>
          </cell>
          <cell r="F444" t="str">
            <v>P1ar_Block I</v>
          </cell>
          <cell r="G444" t="str">
            <v>Действующий</v>
          </cell>
          <cell r="H444">
            <v>-4</v>
          </cell>
          <cell r="I444" t="str">
            <v xml:space="preserve"> </v>
          </cell>
          <cell r="J444" t="str">
            <v xml:space="preserve"> </v>
          </cell>
          <cell r="L444">
            <v>205.9826750215</v>
          </cell>
          <cell r="M444">
            <v>213.8</v>
          </cell>
          <cell r="N444">
            <v>0.98</v>
          </cell>
          <cell r="O444">
            <v>1.66</v>
          </cell>
          <cell r="P444">
            <v>0.98</v>
          </cell>
          <cell r="Q444">
            <v>1.4490000000000001</v>
          </cell>
          <cell r="R444">
            <v>0.83599999999999997</v>
          </cell>
          <cell r="S444">
            <v>0.72</v>
          </cell>
          <cell r="T444">
            <v>37</v>
          </cell>
          <cell r="U444">
            <v>1.17</v>
          </cell>
          <cell r="V444">
            <v>177.8</v>
          </cell>
          <cell r="W444">
            <v>9.19</v>
          </cell>
          <cell r="X444">
            <v>2144</v>
          </cell>
          <cell r="Y444">
            <v>2944</v>
          </cell>
          <cell r="Z444">
            <v>2944</v>
          </cell>
          <cell r="AC444" t="str">
            <v>откр ствол</v>
          </cell>
          <cell r="AD444" t="str">
            <v>2144-2944</v>
          </cell>
          <cell r="AE444">
            <v>17</v>
          </cell>
          <cell r="AF444">
            <v>2144</v>
          </cell>
          <cell r="AG444">
            <v>315.95999999999998</v>
          </cell>
          <cell r="AK444" t="str">
            <v>Газлифт</v>
          </cell>
          <cell r="AL444">
            <v>550</v>
          </cell>
          <cell r="AM444" t="str">
            <v>ГП</v>
          </cell>
          <cell r="AN444">
            <v>1100</v>
          </cell>
          <cell r="AO444" t="str">
            <v>ГК86/1</v>
          </cell>
          <cell r="AP444">
            <v>1610</v>
          </cell>
          <cell r="AQ444" t="str">
            <v>ЦКсОК/4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1620</v>
          </cell>
          <cell r="BE444">
            <v>2370</v>
          </cell>
          <cell r="BF444" t="str">
            <v>Есть</v>
          </cell>
          <cell r="BH444">
            <v>84</v>
          </cell>
          <cell r="BI444">
            <v>50</v>
          </cell>
          <cell r="BJ444">
            <v>4</v>
          </cell>
          <cell r="BM444">
            <v>73</v>
          </cell>
          <cell r="BN444">
            <v>5.5</v>
          </cell>
          <cell r="BO444">
            <v>18</v>
          </cell>
          <cell r="BP444" t="str">
            <v>Угловик</v>
          </cell>
          <cell r="BQ444" t="str">
            <v>Периодический</v>
          </cell>
          <cell r="BR444">
            <v>24</v>
          </cell>
          <cell r="BS444">
            <v>24</v>
          </cell>
          <cell r="BT444">
            <v>27</v>
          </cell>
          <cell r="BU444">
            <v>48</v>
          </cell>
          <cell r="BV444">
            <v>26</v>
          </cell>
          <cell r="BW444">
            <v>43497</v>
          </cell>
          <cell r="BX444">
            <v>99.1</v>
          </cell>
          <cell r="BY444">
            <v>84</v>
          </cell>
          <cell r="BZ444">
            <v>5</v>
          </cell>
          <cell r="CC444">
            <v>55</v>
          </cell>
          <cell r="CD444">
            <v>3.762</v>
          </cell>
          <cell r="CE444">
            <v>4.5</v>
          </cell>
          <cell r="CF444">
            <v>0</v>
          </cell>
          <cell r="CG444">
            <v>392</v>
          </cell>
          <cell r="CH444">
            <v>6</v>
          </cell>
          <cell r="CI444">
            <v>421</v>
          </cell>
          <cell r="CJ444">
            <v>0</v>
          </cell>
          <cell r="CK444">
            <v>417</v>
          </cell>
          <cell r="CM444">
            <v>417.238</v>
          </cell>
          <cell r="CN444">
            <v>-4.5</v>
          </cell>
          <cell r="CO444">
            <v>417</v>
          </cell>
          <cell r="CP444">
            <v>-6</v>
          </cell>
          <cell r="CQ444">
            <v>4</v>
          </cell>
          <cell r="CR444">
            <v>2</v>
          </cell>
          <cell r="CS444">
            <v>531.63211057947899</v>
          </cell>
          <cell r="CT444">
            <v>1594.8963317384371</v>
          </cell>
          <cell r="CU444">
            <v>0.12719804903093315</v>
          </cell>
          <cell r="CW444">
            <v>55</v>
          </cell>
        </row>
        <row r="445">
          <cell r="A445">
            <v>3297</v>
          </cell>
          <cell r="B445">
            <v>2</v>
          </cell>
          <cell r="C445" t="str">
            <v>К - 35</v>
          </cell>
          <cell r="D445">
            <v>41870</v>
          </cell>
          <cell r="E445" t="str">
            <v>Гор.</v>
          </cell>
          <cell r="F445" t="str">
            <v>P1ar_Block I</v>
          </cell>
          <cell r="G445" t="str">
            <v>Действующий</v>
          </cell>
          <cell r="H445">
            <v>-4</v>
          </cell>
          <cell r="L445">
            <v>205.9826750215</v>
          </cell>
          <cell r="M445">
            <v>213.8</v>
          </cell>
          <cell r="N445">
            <v>0.98</v>
          </cell>
          <cell r="O445">
            <v>1.66</v>
          </cell>
          <cell r="P445">
            <v>0.98052215758271255</v>
          </cell>
          <cell r="Q445">
            <v>1.4490000000000001</v>
          </cell>
          <cell r="R445">
            <v>0.83599999999999997</v>
          </cell>
          <cell r="S445">
            <v>0.72</v>
          </cell>
          <cell r="T445">
            <v>37</v>
          </cell>
          <cell r="U445">
            <v>1.17</v>
          </cell>
          <cell r="V445">
            <v>177.8</v>
          </cell>
          <cell r="W445">
            <v>9.19</v>
          </cell>
          <cell r="X445">
            <v>2297</v>
          </cell>
          <cell r="Y445" t="str">
            <v>1 ств 2900
2 ств 2950</v>
          </cell>
          <cell r="Z445" t="str">
            <v>1 ств 2900
2 ств 2950</v>
          </cell>
          <cell r="AC445" t="str">
            <v>откр ствол</v>
          </cell>
          <cell r="AD445" t="str">
            <v>1ый ст-л 2296-2900;
2ой ст- 2326-2950</v>
          </cell>
          <cell r="AE445">
            <v>13.6</v>
          </cell>
          <cell r="AF445">
            <v>2297</v>
          </cell>
          <cell r="AG445">
            <v>899.24</v>
          </cell>
          <cell r="AK445" t="str">
            <v>Газлифт</v>
          </cell>
          <cell r="AL445">
            <v>370</v>
          </cell>
          <cell r="AM445" t="str">
            <v>ГП</v>
          </cell>
          <cell r="AN445">
            <v>680</v>
          </cell>
          <cell r="AO445" t="str">
            <v>ГП</v>
          </cell>
          <cell r="AP445">
            <v>950</v>
          </cell>
          <cell r="AQ445" t="str">
            <v>ГП</v>
          </cell>
          <cell r="AR445">
            <v>1180</v>
          </cell>
          <cell r="AS445" t="str">
            <v>ГК80/1</v>
          </cell>
          <cell r="AT445">
            <v>1350</v>
          </cell>
          <cell r="AU445" t="str">
            <v>ГК78/2</v>
          </cell>
          <cell r="AV445">
            <v>0</v>
          </cell>
          <cell r="AW445">
            <v>0</v>
          </cell>
          <cell r="AX445">
            <v>1835</v>
          </cell>
          <cell r="BE445">
            <v>2310</v>
          </cell>
          <cell r="BF445" t="str">
            <v>Есть</v>
          </cell>
          <cell r="BH445">
            <v>84</v>
          </cell>
          <cell r="BI445">
            <v>84</v>
          </cell>
          <cell r="BJ445">
            <v>5.5</v>
          </cell>
          <cell r="BM445">
            <v>73</v>
          </cell>
          <cell r="BN445">
            <v>5.5</v>
          </cell>
          <cell r="BO445">
            <v>18</v>
          </cell>
          <cell r="BP445" t="str">
            <v>Угловик</v>
          </cell>
          <cell r="BQ445" t="str">
            <v>Периодический</v>
          </cell>
          <cell r="BR445">
            <v>24</v>
          </cell>
          <cell r="BS445">
            <v>24</v>
          </cell>
          <cell r="BT445">
            <v>27</v>
          </cell>
          <cell r="BU445">
            <v>83</v>
          </cell>
          <cell r="BV445">
            <v>26</v>
          </cell>
          <cell r="BW445">
            <v>43497</v>
          </cell>
          <cell r="BX445">
            <v>98.9</v>
          </cell>
          <cell r="BY445">
            <v>84</v>
          </cell>
          <cell r="BZ445">
            <v>5</v>
          </cell>
          <cell r="CC445">
            <v>85</v>
          </cell>
          <cell r="CD445">
            <v>2.5047396000000002</v>
          </cell>
          <cell r="CE445">
            <v>3</v>
          </cell>
          <cell r="CF445">
            <v>0.13</v>
          </cell>
          <cell r="CG445">
            <v>393</v>
          </cell>
          <cell r="CH445">
            <v>2</v>
          </cell>
          <cell r="CI445">
            <v>422</v>
          </cell>
          <cell r="CJ445" t="e">
            <v>#VALUE!</v>
          </cell>
          <cell r="CK445">
            <v>418</v>
          </cell>
          <cell r="CM445">
            <v>419.49526040000001</v>
          </cell>
          <cell r="CN445" t="str">
            <v>-</v>
          </cell>
          <cell r="CO445">
            <v>417.87</v>
          </cell>
          <cell r="CP445">
            <v>-2</v>
          </cell>
          <cell r="CQ445">
            <v>1.5</v>
          </cell>
          <cell r="CR445">
            <v>0.5</v>
          </cell>
          <cell r="CS445">
            <v>199.62154948163072</v>
          </cell>
          <cell r="CT445">
            <v>798.48619792652289</v>
          </cell>
          <cell r="CU445">
            <v>0.23020720631403793</v>
          </cell>
          <cell r="CW445">
            <v>60</v>
          </cell>
        </row>
        <row r="446">
          <cell r="A446">
            <v>3299</v>
          </cell>
          <cell r="B446">
            <v>2</v>
          </cell>
          <cell r="C446" t="str">
            <v>К - 11</v>
          </cell>
          <cell r="D446">
            <v>42334</v>
          </cell>
          <cell r="E446" t="str">
            <v>Гор.</v>
          </cell>
          <cell r="F446" t="str">
            <v>P1ar_Block I</v>
          </cell>
          <cell r="G446" t="str">
            <v>Действующий</v>
          </cell>
          <cell r="H446">
            <v>-4</v>
          </cell>
          <cell r="L446">
            <v>205.9826750215</v>
          </cell>
          <cell r="M446">
            <v>213.8</v>
          </cell>
          <cell r="N446">
            <v>0.98</v>
          </cell>
          <cell r="O446">
            <v>1.66</v>
          </cell>
          <cell r="P446">
            <v>0.98</v>
          </cell>
          <cell r="Q446">
            <v>1.4490000000000001</v>
          </cell>
          <cell r="R446">
            <v>0.83599999999999997</v>
          </cell>
          <cell r="S446">
            <v>0.72</v>
          </cell>
          <cell r="T446">
            <v>37</v>
          </cell>
          <cell r="U446">
            <v>1.17</v>
          </cell>
          <cell r="V446">
            <v>177.8</v>
          </cell>
          <cell r="W446">
            <v>9.19</v>
          </cell>
          <cell r="X446">
            <v>2250</v>
          </cell>
          <cell r="Y446">
            <v>3164</v>
          </cell>
          <cell r="Z446">
            <v>3160</v>
          </cell>
          <cell r="AC446" t="str">
            <v>Закрытый</v>
          </cell>
          <cell r="AD446" t="str">
            <v>2093-3160</v>
          </cell>
          <cell r="AF446">
            <v>2093</v>
          </cell>
          <cell r="AG446">
            <v>324.22000000000003</v>
          </cell>
          <cell r="AH446" t="str">
            <v>2093-3160</v>
          </cell>
          <cell r="AK446" t="str">
            <v>Газлифт</v>
          </cell>
          <cell r="AL446">
            <v>460</v>
          </cell>
          <cell r="AM446" t="str">
            <v>ГП</v>
          </cell>
          <cell r="AN446">
            <v>1180</v>
          </cell>
          <cell r="AO446" t="str">
            <v>ГП</v>
          </cell>
          <cell r="AP446">
            <v>1700</v>
          </cell>
          <cell r="AQ446" t="str">
            <v>ГК70(1,5)</v>
          </cell>
          <cell r="AR446">
            <v>1820</v>
          </cell>
          <cell r="AS446" t="str">
            <v>ЦКсОК(3)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1840</v>
          </cell>
          <cell r="BE446">
            <v>2100</v>
          </cell>
          <cell r="BF446" t="str">
            <v>Есть</v>
          </cell>
          <cell r="BH446">
            <v>87</v>
          </cell>
          <cell r="BI446">
            <v>58</v>
          </cell>
          <cell r="BJ446">
            <v>2.5</v>
          </cell>
          <cell r="BM446">
            <v>73</v>
          </cell>
          <cell r="BN446">
            <v>5.5</v>
          </cell>
          <cell r="BO446">
            <v>18</v>
          </cell>
          <cell r="BP446" t="str">
            <v>Угловик</v>
          </cell>
          <cell r="BQ446" t="str">
            <v>Периодический</v>
          </cell>
          <cell r="BR446">
            <v>24</v>
          </cell>
          <cell r="BS446">
            <v>24</v>
          </cell>
          <cell r="BT446">
            <v>25</v>
          </cell>
          <cell r="BU446">
            <v>55</v>
          </cell>
          <cell r="BV446">
            <v>24</v>
          </cell>
          <cell r="BW446">
            <v>43497</v>
          </cell>
          <cell r="BX446">
            <v>139</v>
          </cell>
          <cell r="BY446">
            <v>87</v>
          </cell>
          <cell r="BZ446">
            <v>6</v>
          </cell>
          <cell r="CC446">
            <v>71</v>
          </cell>
          <cell r="CD446">
            <v>0.83599999999999997</v>
          </cell>
          <cell r="CE446">
            <v>1</v>
          </cell>
          <cell r="CF446">
            <v>0</v>
          </cell>
          <cell r="CG446">
            <v>394</v>
          </cell>
          <cell r="CH446">
            <v>3.4</v>
          </cell>
          <cell r="CI446">
            <v>423</v>
          </cell>
          <cell r="CJ446">
            <v>4</v>
          </cell>
          <cell r="CK446">
            <v>419</v>
          </cell>
          <cell r="CM446">
            <v>422.16399999999999</v>
          </cell>
          <cell r="CN446">
            <v>3</v>
          </cell>
          <cell r="CO446">
            <v>419</v>
          </cell>
          <cell r="CP446">
            <v>-3.4</v>
          </cell>
          <cell r="CQ446">
            <v>2.5</v>
          </cell>
          <cell r="CR446">
            <v>0.89999999999999991</v>
          </cell>
          <cell r="CS446">
            <v>1076.5550239234449</v>
          </cell>
          <cell r="CT446">
            <v>4066.9856459330144</v>
          </cell>
          <cell r="CU446">
            <v>1.8791684191552006E-2</v>
          </cell>
          <cell r="CW446">
            <v>60</v>
          </cell>
        </row>
        <row r="447">
          <cell r="A447">
            <v>3306</v>
          </cell>
          <cell r="B447">
            <v>6</v>
          </cell>
          <cell r="C447" t="str">
            <v>К - 40</v>
          </cell>
          <cell r="D447">
            <v>41988</v>
          </cell>
          <cell r="E447" t="str">
            <v>Гор.</v>
          </cell>
          <cell r="F447" t="str">
            <v>P1ar_Block III</v>
          </cell>
          <cell r="G447" t="str">
            <v>Действующий</v>
          </cell>
          <cell r="H447">
            <v>-4</v>
          </cell>
          <cell r="L447">
            <v>205.9826750215</v>
          </cell>
          <cell r="M447">
            <v>213.8</v>
          </cell>
          <cell r="N447">
            <v>0.98</v>
          </cell>
          <cell r="O447">
            <v>1.66</v>
          </cell>
          <cell r="P447">
            <v>0.98</v>
          </cell>
          <cell r="Q447">
            <v>1.4490000000000001</v>
          </cell>
          <cell r="R447">
            <v>0.83599999999999997</v>
          </cell>
          <cell r="S447">
            <v>0.72</v>
          </cell>
          <cell r="T447">
            <v>37</v>
          </cell>
          <cell r="U447">
            <v>1.17</v>
          </cell>
          <cell r="V447">
            <v>177.8</v>
          </cell>
          <cell r="W447">
            <v>9.19</v>
          </cell>
          <cell r="X447">
            <v>2248</v>
          </cell>
          <cell r="Y447">
            <v>2852</v>
          </cell>
          <cell r="Z447">
            <v>2852</v>
          </cell>
          <cell r="AC447" t="str">
            <v>откр ствол</v>
          </cell>
          <cell r="AD447" t="str">
            <v>2248-2852</v>
          </cell>
          <cell r="AF447">
            <v>2248</v>
          </cell>
          <cell r="AG447">
            <v>344.89</v>
          </cell>
          <cell r="AK447" t="str">
            <v>Газлифт</v>
          </cell>
          <cell r="AL447">
            <v>450</v>
          </cell>
          <cell r="AM447" t="str">
            <v xml:space="preserve">ГП </v>
          </cell>
          <cell r="AN447">
            <v>820</v>
          </cell>
          <cell r="AO447" t="str">
            <v xml:space="preserve">ГП </v>
          </cell>
          <cell r="AP447">
            <v>1130</v>
          </cell>
          <cell r="AQ447" t="str">
            <v xml:space="preserve">ГП </v>
          </cell>
          <cell r="AR447">
            <v>1360</v>
          </cell>
          <cell r="AS447" t="str">
            <v xml:space="preserve">ГП </v>
          </cell>
          <cell r="AT447">
            <v>1540</v>
          </cell>
          <cell r="AU447" t="str">
            <v xml:space="preserve"> ГК 84/1,5</v>
          </cell>
          <cell r="AV447">
            <v>0</v>
          </cell>
          <cell r="AW447">
            <v>0</v>
          </cell>
          <cell r="AX447">
            <v>1970</v>
          </cell>
          <cell r="BE447">
            <v>2275</v>
          </cell>
          <cell r="BF447" t="str">
            <v>Есть</v>
          </cell>
          <cell r="BH447">
            <v>87</v>
          </cell>
          <cell r="BI447">
            <v>56</v>
          </cell>
          <cell r="BJ447">
            <v>10.8</v>
          </cell>
          <cell r="BM447">
            <v>73</v>
          </cell>
          <cell r="BN447">
            <v>5.5</v>
          </cell>
          <cell r="BO447">
            <v>18</v>
          </cell>
          <cell r="BP447" t="str">
            <v>Угловик</v>
          </cell>
          <cell r="BQ447" t="str">
            <v>Постоянный</v>
          </cell>
          <cell r="BR447">
            <v>24</v>
          </cell>
          <cell r="BS447">
            <v>0</v>
          </cell>
          <cell r="BT447">
            <v>35</v>
          </cell>
          <cell r="BU447">
            <v>56</v>
          </cell>
          <cell r="BV447">
            <v>34</v>
          </cell>
          <cell r="BW447">
            <v>43497</v>
          </cell>
          <cell r="BX447">
            <v>93.4</v>
          </cell>
          <cell r="BY447">
            <v>87</v>
          </cell>
          <cell r="BZ447">
            <v>6</v>
          </cell>
          <cell r="CC447">
            <v>79</v>
          </cell>
          <cell r="CD447">
            <v>4.18</v>
          </cell>
          <cell r="CE447">
            <v>5</v>
          </cell>
          <cell r="CF447">
            <v>0</v>
          </cell>
          <cell r="CG447">
            <v>395</v>
          </cell>
          <cell r="CH447">
            <v>14</v>
          </cell>
          <cell r="CI447">
            <v>424</v>
          </cell>
          <cell r="CJ447">
            <v>0</v>
          </cell>
          <cell r="CK447">
            <v>420</v>
          </cell>
          <cell r="CM447">
            <v>419.82</v>
          </cell>
          <cell r="CN447">
            <v>-5</v>
          </cell>
          <cell r="CO447">
            <v>420</v>
          </cell>
          <cell r="CP447">
            <v>-14</v>
          </cell>
          <cell r="CQ447">
            <v>10.8</v>
          </cell>
          <cell r="CR447">
            <v>3.1999999999999993</v>
          </cell>
          <cell r="CS447">
            <v>765.55023923444958</v>
          </cell>
          <cell r="CT447">
            <v>3349.2822966507179</v>
          </cell>
          <cell r="CU447">
            <v>0.37276500638569587</v>
          </cell>
          <cell r="CW447">
            <v>60</v>
          </cell>
        </row>
        <row r="448">
          <cell r="A448">
            <v>3307</v>
          </cell>
          <cell r="B448">
            <v>1</v>
          </cell>
          <cell r="C448" t="str">
            <v>К - 40</v>
          </cell>
          <cell r="D448">
            <v>42047</v>
          </cell>
          <cell r="E448" t="str">
            <v>Гор.</v>
          </cell>
          <cell r="F448" t="str">
            <v>P1ar_Block III</v>
          </cell>
          <cell r="G448" t="str">
            <v>Действующий</v>
          </cell>
          <cell r="H448">
            <v>-4</v>
          </cell>
          <cell r="L448">
            <v>205.9826750215</v>
          </cell>
          <cell r="M448">
            <v>213.8</v>
          </cell>
          <cell r="N448">
            <v>0.98</v>
          </cell>
          <cell r="O448">
            <v>1.66</v>
          </cell>
          <cell r="P448">
            <v>0.99632533072023521</v>
          </cell>
          <cell r="Q448">
            <v>1.4490000000000001</v>
          </cell>
          <cell r="R448">
            <v>0.83599999999999997</v>
          </cell>
          <cell r="S448">
            <v>0.72</v>
          </cell>
          <cell r="T448">
            <v>37</v>
          </cell>
          <cell r="U448">
            <v>1.17</v>
          </cell>
          <cell r="V448">
            <v>177.8</v>
          </cell>
          <cell r="W448">
            <v>9.19</v>
          </cell>
          <cell r="X448">
            <v>2168</v>
          </cell>
          <cell r="Y448">
            <v>3013</v>
          </cell>
          <cell r="Z448">
            <v>3013</v>
          </cell>
          <cell r="AC448" t="str">
            <v>откр ствол</v>
          </cell>
          <cell r="AD448" t="str">
            <v>2168-3013</v>
          </cell>
          <cell r="AF448">
            <v>2168</v>
          </cell>
          <cell r="AG448">
            <v>280</v>
          </cell>
          <cell r="AK448" t="str">
            <v>Газлифт</v>
          </cell>
          <cell r="AL448">
            <v>480</v>
          </cell>
          <cell r="AM448" t="str">
            <v>ГП</v>
          </cell>
          <cell r="AN448">
            <v>870</v>
          </cell>
          <cell r="AO448" t="str">
            <v>ГП</v>
          </cell>
          <cell r="AP448">
            <v>1190</v>
          </cell>
          <cell r="AQ448" t="str">
            <v>ГП</v>
          </cell>
          <cell r="AR448">
            <v>1450</v>
          </cell>
          <cell r="AS448" t="str">
            <v>ГК81/2</v>
          </cell>
          <cell r="AT448">
            <v>1650</v>
          </cell>
          <cell r="AU448" t="str">
            <v>ГК75/3</v>
          </cell>
          <cell r="AV448">
            <v>1850</v>
          </cell>
          <cell r="AW448" t="str">
            <v>ЦКсОК</v>
          </cell>
          <cell r="AX448">
            <v>1860</v>
          </cell>
          <cell r="BE448">
            <v>2260</v>
          </cell>
          <cell r="BF448" t="str">
            <v>Есть</v>
          </cell>
          <cell r="BH448">
            <v>76</v>
          </cell>
          <cell r="BI448">
            <v>70</v>
          </cell>
          <cell r="BJ448">
            <v>5</v>
          </cell>
          <cell r="BM448">
            <v>73</v>
          </cell>
          <cell r="BN448">
            <v>5.5</v>
          </cell>
          <cell r="BO448">
            <v>18</v>
          </cell>
          <cell r="BP448" t="str">
            <v>Угловик</v>
          </cell>
          <cell r="BQ448" t="str">
            <v>Постоянный</v>
          </cell>
          <cell r="BR448">
            <v>24</v>
          </cell>
          <cell r="BS448">
            <v>0</v>
          </cell>
          <cell r="BT448">
            <v>34</v>
          </cell>
          <cell r="BU448">
            <v>70</v>
          </cell>
          <cell r="BV448">
            <v>33</v>
          </cell>
          <cell r="BW448">
            <v>43497</v>
          </cell>
          <cell r="BX448">
            <v>92.4</v>
          </cell>
          <cell r="BY448">
            <v>83</v>
          </cell>
          <cell r="BZ448">
            <v>6</v>
          </cell>
          <cell r="CC448">
            <v>85</v>
          </cell>
          <cell r="CD448">
            <v>4.0127999999999995</v>
          </cell>
          <cell r="CE448">
            <v>5</v>
          </cell>
          <cell r="CF448">
            <v>4</v>
          </cell>
          <cell r="CG448">
            <v>396</v>
          </cell>
          <cell r="CH448">
            <v>17.600000000000001</v>
          </cell>
          <cell r="CI448">
            <v>425</v>
          </cell>
          <cell r="CJ448">
            <v>0</v>
          </cell>
          <cell r="CK448">
            <v>421</v>
          </cell>
          <cell r="CM448">
            <v>420.98719999999997</v>
          </cell>
          <cell r="CN448">
            <v>-5</v>
          </cell>
          <cell r="CO448">
            <v>417</v>
          </cell>
          <cell r="CP448">
            <v>-17.600000000000001</v>
          </cell>
          <cell r="CQ448">
            <v>5</v>
          </cell>
          <cell r="CR448">
            <v>12.600000000000001</v>
          </cell>
          <cell r="CS448">
            <v>3139.9521531100486</v>
          </cell>
          <cell r="CT448">
            <v>4385.9649122807023</v>
          </cell>
          <cell r="CU448">
            <v>0.7006133315360249</v>
          </cell>
          <cell r="CW448">
            <v>60</v>
          </cell>
        </row>
        <row r="449">
          <cell r="A449">
            <v>3315</v>
          </cell>
          <cell r="B449">
            <v>4</v>
          </cell>
          <cell r="C449" t="str">
            <v>К - 44</v>
          </cell>
          <cell r="D449">
            <v>43231</v>
          </cell>
          <cell r="E449" t="str">
            <v>Гор.</v>
          </cell>
          <cell r="F449" t="str">
            <v>P1ar_Block I</v>
          </cell>
          <cell r="G449" t="str">
            <v>Действующий</v>
          </cell>
          <cell r="H449">
            <v>-4</v>
          </cell>
          <cell r="I449">
            <v>43170</v>
          </cell>
          <cell r="J449" t="str">
            <v>МеКаМиНефть</v>
          </cell>
          <cell r="K449" t="str">
            <v>КГРП 7стадий
350 м3 15% HCl</v>
          </cell>
          <cell r="L449">
            <v>205.9826750215</v>
          </cell>
          <cell r="M449">
            <v>213.8</v>
          </cell>
          <cell r="N449">
            <v>0.98</v>
          </cell>
          <cell r="O449">
            <v>1.66</v>
          </cell>
          <cell r="P449">
            <v>0.98</v>
          </cell>
          <cell r="Q449">
            <v>1.4490000000000001</v>
          </cell>
          <cell r="R449">
            <v>0.83599999999999997</v>
          </cell>
          <cell r="S449">
            <v>0.72</v>
          </cell>
          <cell r="T449">
            <v>37</v>
          </cell>
          <cell r="U449">
            <v>1.17</v>
          </cell>
          <cell r="V449">
            <v>177.8</v>
          </cell>
          <cell r="W449">
            <v>9.19</v>
          </cell>
          <cell r="X449">
            <v>2047</v>
          </cell>
          <cell r="Y449">
            <v>3155</v>
          </cell>
          <cell r="Z449">
            <v>3155</v>
          </cell>
          <cell r="AC449" t="str">
            <v>Закрытый</v>
          </cell>
          <cell r="AD449" t="str">
            <v>2237,59-2238,99; 2356,36-2357,76; 2522,65-2524,05; 2653,63-2655,03; 2739,65-2741,05; 2871,7-2873,1; 3047,52-3048,75</v>
          </cell>
          <cell r="AF449">
            <v>2237.59</v>
          </cell>
          <cell r="AG449">
            <v>269.20999999999998</v>
          </cell>
          <cell r="AH449" t="str">
            <v>1991-3155</v>
          </cell>
          <cell r="AI449">
            <v>114</v>
          </cell>
          <cell r="AJ449">
            <v>7.37</v>
          </cell>
          <cell r="AK449" t="str">
            <v>Газлифт</v>
          </cell>
          <cell r="AL449">
            <v>430</v>
          </cell>
          <cell r="AM449" t="str">
            <v>ГК75/3</v>
          </cell>
          <cell r="AN449">
            <v>840</v>
          </cell>
          <cell r="AO449" t="str">
            <v>ГК76/3</v>
          </cell>
          <cell r="AP449">
            <v>1180</v>
          </cell>
          <cell r="AQ449" t="str">
            <v>ГК77/3</v>
          </cell>
          <cell r="AR449">
            <v>1440</v>
          </cell>
          <cell r="AS449" t="str">
            <v>ГК75/4</v>
          </cell>
          <cell r="AT449">
            <v>1640</v>
          </cell>
          <cell r="AU449" t="str">
            <v>ГК75/4</v>
          </cell>
          <cell r="AV449">
            <v>1800</v>
          </cell>
          <cell r="AW449" t="str">
            <v>ЦКсОК</v>
          </cell>
          <cell r="AX449">
            <v>1920</v>
          </cell>
          <cell r="BE449">
            <v>1996</v>
          </cell>
          <cell r="BM449">
            <v>73</v>
          </cell>
          <cell r="BN449">
            <v>5.5</v>
          </cell>
          <cell r="BO449">
            <v>18</v>
          </cell>
          <cell r="BP449" t="str">
            <v>Угловик</v>
          </cell>
          <cell r="BQ449" t="str">
            <v>Постоянный</v>
          </cell>
          <cell r="BR449">
            <v>24</v>
          </cell>
          <cell r="BS449">
            <v>0</v>
          </cell>
          <cell r="BT449">
            <v>30</v>
          </cell>
          <cell r="BU449">
            <v>59</v>
          </cell>
          <cell r="BV449">
            <v>29</v>
          </cell>
          <cell r="BW449">
            <v>43497</v>
          </cell>
          <cell r="BX449">
            <v>168</v>
          </cell>
          <cell r="BY449">
            <v>81</v>
          </cell>
          <cell r="BZ449">
            <v>6</v>
          </cell>
          <cell r="CC449">
            <v>71</v>
          </cell>
          <cell r="CD449">
            <v>28.423999999999999</v>
          </cell>
          <cell r="CE449">
            <v>34</v>
          </cell>
          <cell r="CF449">
            <v>0</v>
          </cell>
          <cell r="CG449">
            <v>397</v>
          </cell>
          <cell r="CH449">
            <v>31</v>
          </cell>
          <cell r="CI449">
            <v>426</v>
          </cell>
          <cell r="CJ449">
            <v>0</v>
          </cell>
          <cell r="CK449">
            <v>422</v>
          </cell>
          <cell r="CM449">
            <v>397.57600000000002</v>
          </cell>
          <cell r="CN449">
            <v>-34</v>
          </cell>
          <cell r="CO449">
            <v>422</v>
          </cell>
          <cell r="CP449">
            <v>-31</v>
          </cell>
          <cell r="CQ449">
            <v>20</v>
          </cell>
          <cell r="CR449">
            <v>11</v>
          </cell>
          <cell r="CS449">
            <v>386.99690402476779</v>
          </cell>
          <cell r="CT449">
            <v>1090.6276386152547</v>
          </cell>
          <cell r="CU449">
            <v>0.47151190519866459</v>
          </cell>
          <cell r="CW449">
            <v>60</v>
          </cell>
        </row>
        <row r="450">
          <cell r="A450">
            <v>3316</v>
          </cell>
          <cell r="B450">
            <v>0</v>
          </cell>
          <cell r="C450" t="str">
            <v>К - 44</v>
          </cell>
          <cell r="D450">
            <v>42338</v>
          </cell>
          <cell r="E450" t="str">
            <v>Гор.</v>
          </cell>
          <cell r="F450" t="str">
            <v>P1ar_Block I</v>
          </cell>
          <cell r="G450" t="str">
            <v>Действующий</v>
          </cell>
          <cell r="H450">
            <v>-4</v>
          </cell>
          <cell r="L450">
            <v>205.9826750215</v>
          </cell>
          <cell r="M450">
            <v>213.8</v>
          </cell>
          <cell r="N450">
            <v>0.98</v>
          </cell>
          <cell r="O450">
            <v>1.66</v>
          </cell>
          <cell r="P450">
            <v>0.98112533894298026</v>
          </cell>
          <cell r="Q450">
            <v>1.4490000000000001</v>
          </cell>
          <cell r="R450">
            <v>0.83599999999999997</v>
          </cell>
          <cell r="S450">
            <v>0.72</v>
          </cell>
          <cell r="T450">
            <v>37</v>
          </cell>
          <cell r="U450">
            <v>1.17</v>
          </cell>
          <cell r="V450">
            <v>177.8</v>
          </cell>
          <cell r="W450">
            <v>9.19</v>
          </cell>
          <cell r="X450">
            <v>2162</v>
          </cell>
          <cell r="Y450">
            <v>2762</v>
          </cell>
          <cell r="Z450">
            <v>2762</v>
          </cell>
          <cell r="AC450" t="str">
            <v>откр ствол</v>
          </cell>
          <cell r="AD450" t="str">
            <v>2162-2762</v>
          </cell>
          <cell r="AF450">
            <v>2162</v>
          </cell>
          <cell r="AG450">
            <v>248.57</v>
          </cell>
          <cell r="AK450" t="str">
            <v>Газлифт</v>
          </cell>
          <cell r="AL450">
            <v>300</v>
          </cell>
          <cell r="AM450" t="str">
            <v>ГП</v>
          </cell>
          <cell r="AN450">
            <v>1780</v>
          </cell>
          <cell r="AO450" t="str">
            <v>ГП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 t="str">
            <v>-</v>
          </cell>
          <cell r="BD450" t="str">
            <v>47-117</v>
          </cell>
          <cell r="BE450">
            <v>1912</v>
          </cell>
          <cell r="BK450">
            <v>1790.69</v>
          </cell>
          <cell r="BL450">
            <v>121.31</v>
          </cell>
          <cell r="BM450">
            <v>73</v>
          </cell>
          <cell r="BN450">
            <v>5.5</v>
          </cell>
          <cell r="BO450">
            <v>18</v>
          </cell>
          <cell r="BP450" t="str">
            <v>Угловик</v>
          </cell>
          <cell r="BQ450" t="str">
            <v>Периодический</v>
          </cell>
          <cell r="BR450">
            <v>24</v>
          </cell>
          <cell r="BS450">
            <v>24</v>
          </cell>
          <cell r="BT450">
            <v>30</v>
          </cell>
          <cell r="BU450">
            <v>70</v>
          </cell>
          <cell r="BV450">
            <v>29</v>
          </cell>
          <cell r="BW450">
            <v>43497</v>
          </cell>
          <cell r="BX450">
            <v>102</v>
          </cell>
          <cell r="BY450">
            <v>84</v>
          </cell>
          <cell r="BZ450">
            <v>6</v>
          </cell>
          <cell r="CC450">
            <v>62</v>
          </cell>
          <cell r="CD450">
            <v>5.835614399999999</v>
          </cell>
          <cell r="CE450">
            <v>7</v>
          </cell>
          <cell r="CF450">
            <v>0.28000000000000003</v>
          </cell>
          <cell r="CG450">
            <v>398</v>
          </cell>
          <cell r="CH450">
            <v>54</v>
          </cell>
          <cell r="CI450">
            <v>427</v>
          </cell>
          <cell r="CJ450">
            <v>0</v>
          </cell>
          <cell r="CK450">
            <v>423</v>
          </cell>
          <cell r="CM450">
            <v>421.1643856</v>
          </cell>
          <cell r="CN450">
            <v>-7</v>
          </cell>
          <cell r="CO450">
            <v>422.72</v>
          </cell>
          <cell r="CP450">
            <v>-54</v>
          </cell>
          <cell r="CQ450">
            <v>25</v>
          </cell>
          <cell r="CR450">
            <v>29</v>
          </cell>
          <cell r="CS450">
            <v>4969.485303895337</v>
          </cell>
          <cell r="CT450">
            <v>9253.5243589775237</v>
          </cell>
          <cell r="CU450">
            <v>0.21193931398416882</v>
          </cell>
          <cell r="CW450">
            <v>60</v>
          </cell>
        </row>
        <row r="451">
          <cell r="A451">
            <v>3320</v>
          </cell>
          <cell r="B451">
            <v>1</v>
          </cell>
          <cell r="C451" t="str">
            <v>К -42</v>
          </cell>
          <cell r="D451">
            <v>43415</v>
          </cell>
          <cell r="E451" t="str">
            <v>Гор.</v>
          </cell>
          <cell r="F451" t="str">
            <v>P1ar_Block I</v>
          </cell>
          <cell r="G451" t="str">
            <v>Действующий</v>
          </cell>
          <cell r="H451">
            <v>-4</v>
          </cell>
          <cell r="L451">
            <v>205.9826750215</v>
          </cell>
          <cell r="M451">
            <v>213.8</v>
          </cell>
          <cell r="N451">
            <v>0.98</v>
          </cell>
          <cell r="O451">
            <v>1.66</v>
          </cell>
          <cell r="P451">
            <v>0.98112533894298026</v>
          </cell>
          <cell r="Q451">
            <v>1.4490000000000001</v>
          </cell>
          <cell r="R451">
            <v>0.83599999999999997</v>
          </cell>
          <cell r="S451">
            <v>0.72</v>
          </cell>
          <cell r="T451">
            <v>37</v>
          </cell>
          <cell r="U451">
            <v>1.17</v>
          </cell>
          <cell r="V451">
            <v>177.8</v>
          </cell>
          <cell r="W451" t="str">
            <v>-</v>
          </cell>
          <cell r="X451" t="str">
            <v>-</v>
          </cell>
          <cell r="Y451">
            <v>2980</v>
          </cell>
          <cell r="Z451">
            <v>2980</v>
          </cell>
          <cell r="AA451" t="str">
            <v>-</v>
          </cell>
          <cell r="AB451" t="str">
            <v>-</v>
          </cell>
          <cell r="AC451" t="str">
            <v>Закрытый</v>
          </cell>
          <cell r="AD451" t="str">
            <v>2308-2309, 2418-2420, 2548-2549, 2647-2648, 2768-2769, 2899-2900, 2966-2967</v>
          </cell>
          <cell r="AF451">
            <v>2308</v>
          </cell>
          <cell r="AG451">
            <v>372.93</v>
          </cell>
          <cell r="AK451" t="str">
            <v>Газлифт</v>
          </cell>
          <cell r="BE451">
            <v>2108</v>
          </cell>
          <cell r="BM451">
            <v>73</v>
          </cell>
          <cell r="BN451">
            <v>5.5</v>
          </cell>
          <cell r="BO451">
            <v>18</v>
          </cell>
          <cell r="BP451" t="str">
            <v>Угловик</v>
          </cell>
          <cell r="BQ451" t="str">
            <v>Постоянный</v>
          </cell>
          <cell r="BR451">
            <v>24</v>
          </cell>
          <cell r="BS451">
            <v>0</v>
          </cell>
          <cell r="BT451">
            <v>31</v>
          </cell>
          <cell r="BU451">
            <v>62</v>
          </cell>
          <cell r="BV451">
            <v>29</v>
          </cell>
          <cell r="BW451">
            <v>43497</v>
          </cell>
          <cell r="BX451">
            <v>202</v>
          </cell>
          <cell r="BY451">
            <v>81</v>
          </cell>
          <cell r="BZ451">
            <v>6</v>
          </cell>
          <cell r="CC451">
            <v>49</v>
          </cell>
          <cell r="CD451">
            <v>44.183937599999993</v>
          </cell>
          <cell r="CE451">
            <v>53</v>
          </cell>
          <cell r="CF451">
            <v>0.28000000000000003</v>
          </cell>
          <cell r="CG451">
            <v>398</v>
          </cell>
          <cell r="CH451">
            <v>40.4</v>
          </cell>
          <cell r="CI451">
            <v>428</v>
          </cell>
          <cell r="CJ451">
            <v>0</v>
          </cell>
          <cell r="CK451">
            <v>424</v>
          </cell>
          <cell r="CM451">
            <v>383.81606240000002</v>
          </cell>
          <cell r="CN451">
            <v>-53</v>
          </cell>
          <cell r="CO451">
            <v>423.72</v>
          </cell>
          <cell r="CP451">
            <v>-40.4</v>
          </cell>
          <cell r="CQ451">
            <v>14.1</v>
          </cell>
          <cell r="CR451">
            <v>26.299999999999997</v>
          </cell>
          <cell r="CS451">
            <v>595.23893587972111</v>
          </cell>
          <cell r="CT451">
            <v>914.35943002056035</v>
          </cell>
          <cell r="CU451">
            <v>0.52219295678470401</v>
          </cell>
          <cell r="CW451">
            <v>49</v>
          </cell>
        </row>
        <row r="452">
          <cell r="A452">
            <v>3321</v>
          </cell>
          <cell r="B452">
            <v>3</v>
          </cell>
          <cell r="C452" t="str">
            <v>К-41</v>
          </cell>
          <cell r="D452">
            <v>42555</v>
          </cell>
          <cell r="E452" t="str">
            <v>Гор.</v>
          </cell>
          <cell r="F452" t="str">
            <v>P1ar_Block I</v>
          </cell>
          <cell r="G452" t="str">
            <v>Действующий</v>
          </cell>
          <cell r="H452">
            <v>-4</v>
          </cell>
          <cell r="L452">
            <v>205.9826750215</v>
          </cell>
          <cell r="M452">
            <v>213.8</v>
          </cell>
          <cell r="N452">
            <v>0.98</v>
          </cell>
          <cell r="O452">
            <v>1.66</v>
          </cell>
          <cell r="P452">
            <v>0.98160841861363191</v>
          </cell>
          <cell r="Q452">
            <v>1.4490000000000001</v>
          </cell>
          <cell r="R452">
            <v>0.83599999999999997</v>
          </cell>
          <cell r="S452">
            <v>0.72</v>
          </cell>
          <cell r="T452">
            <v>37</v>
          </cell>
          <cell r="U452">
            <v>1.17</v>
          </cell>
          <cell r="V452">
            <v>177.8</v>
          </cell>
          <cell r="W452">
            <v>9.19</v>
          </cell>
          <cell r="X452">
            <v>2091.8000000000002</v>
          </cell>
          <cell r="Y452">
            <v>2716</v>
          </cell>
          <cell r="Z452">
            <v>2716</v>
          </cell>
          <cell r="AC452" t="str">
            <v>откр ствол</v>
          </cell>
          <cell r="AD452" t="str">
            <v>2286-2681</v>
          </cell>
          <cell r="AF452">
            <v>2286</v>
          </cell>
          <cell r="AG452">
            <v>377.95</v>
          </cell>
          <cell r="AK452" t="str">
            <v>УЭЦН</v>
          </cell>
          <cell r="AL452">
            <v>300</v>
          </cell>
          <cell r="AM452" t="str">
            <v>ГП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1695</v>
          </cell>
          <cell r="BA452" t="str">
            <v>D460N 328ст.</v>
          </cell>
          <cell r="BB452">
            <v>2493</v>
          </cell>
          <cell r="BC452">
            <v>40</v>
          </cell>
          <cell r="BD452" t="str">
            <v>59-116</v>
          </cell>
          <cell r="BE452">
            <v>1718</v>
          </cell>
          <cell r="BK452">
            <v>1679.54</v>
          </cell>
          <cell r="BL452">
            <v>38.46</v>
          </cell>
          <cell r="BM452">
            <v>73</v>
          </cell>
          <cell r="BN452">
            <v>5.5</v>
          </cell>
          <cell r="BO452">
            <v>65</v>
          </cell>
          <cell r="BP452" t="str">
            <v>Угловик</v>
          </cell>
          <cell r="BQ452" t="str">
            <v>Периодический</v>
          </cell>
          <cell r="BR452">
            <v>2.5</v>
          </cell>
          <cell r="BS452">
            <v>4.5</v>
          </cell>
          <cell r="BT452">
            <v>29</v>
          </cell>
          <cell r="BU452">
            <v>29</v>
          </cell>
          <cell r="BV452">
            <v>28</v>
          </cell>
          <cell r="BW452">
            <v>43497</v>
          </cell>
          <cell r="BX452">
            <v>140</v>
          </cell>
          <cell r="CA452">
            <v>1469.6874214364409</v>
          </cell>
          <cell r="CB452">
            <v>45</v>
          </cell>
          <cell r="CC452">
            <v>61.180468615799995</v>
          </cell>
          <cell r="CD452">
            <v>7.4939039999999997</v>
          </cell>
          <cell r="CE452">
            <v>9</v>
          </cell>
          <cell r="CF452">
            <v>0.4</v>
          </cell>
          <cell r="CG452">
            <v>399</v>
          </cell>
          <cell r="CH452">
            <v>1.5</v>
          </cell>
          <cell r="CI452">
            <v>429</v>
          </cell>
          <cell r="CJ452">
            <v>0</v>
          </cell>
          <cell r="CK452">
            <v>425</v>
          </cell>
          <cell r="CM452">
            <v>421.50609600000001</v>
          </cell>
          <cell r="CN452">
            <v>-9</v>
          </cell>
          <cell r="CO452">
            <v>424.6</v>
          </cell>
          <cell r="CP452">
            <v>-1.5</v>
          </cell>
          <cell r="CR452">
            <v>1.5</v>
          </cell>
          <cell r="CS452">
            <v>200.16269223624963</v>
          </cell>
          <cell r="CT452">
            <v>200.16269223624963</v>
          </cell>
          <cell r="CU452">
            <v>0.15229134938754937</v>
          </cell>
          <cell r="CW452">
            <v>60</v>
          </cell>
        </row>
        <row r="453">
          <cell r="A453">
            <v>3322</v>
          </cell>
          <cell r="B453">
            <v>3</v>
          </cell>
          <cell r="C453" t="str">
            <v>К - 41</v>
          </cell>
          <cell r="D453">
            <v>42515</v>
          </cell>
          <cell r="E453" t="str">
            <v>Гор.</v>
          </cell>
          <cell r="F453" t="str">
            <v>P1ar_Block I</v>
          </cell>
          <cell r="G453" t="str">
            <v>Действующий</v>
          </cell>
          <cell r="H453">
            <v>-4</v>
          </cell>
          <cell r="L453">
            <v>205.9826750215</v>
          </cell>
          <cell r="M453">
            <v>213.8</v>
          </cell>
          <cell r="N453">
            <v>0.98</v>
          </cell>
          <cell r="O453">
            <v>1.66</v>
          </cell>
          <cell r="P453">
            <v>0.98</v>
          </cell>
          <cell r="Q453">
            <v>1.4490000000000001</v>
          </cell>
          <cell r="R453">
            <v>0.83599999999999997</v>
          </cell>
          <cell r="S453">
            <v>0.72</v>
          </cell>
          <cell r="T453">
            <v>37</v>
          </cell>
          <cell r="U453">
            <v>1.17</v>
          </cell>
          <cell r="V453">
            <v>177.8</v>
          </cell>
          <cell r="W453">
            <v>9.19</v>
          </cell>
          <cell r="X453">
            <v>2071.8000000000002</v>
          </cell>
          <cell r="Y453">
            <v>2700</v>
          </cell>
          <cell r="Z453">
            <v>2700</v>
          </cell>
          <cell r="AC453" t="str">
            <v>откр ствол</v>
          </cell>
          <cell r="AD453" t="str">
            <v>2169-2456</v>
          </cell>
          <cell r="AF453">
            <v>2169</v>
          </cell>
          <cell r="AG453">
            <v>287.32</v>
          </cell>
          <cell r="AK453" t="str">
            <v>УЭЦН</v>
          </cell>
          <cell r="AL453">
            <v>300</v>
          </cell>
          <cell r="AM453" t="str">
            <v>ГП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1750</v>
          </cell>
          <cell r="BA453" t="str">
            <v>D460N 328ст.</v>
          </cell>
          <cell r="BB453">
            <v>2493</v>
          </cell>
          <cell r="BC453">
            <v>43</v>
          </cell>
          <cell r="BD453" t="str">
            <v>46-117</v>
          </cell>
          <cell r="BE453">
            <v>1760</v>
          </cell>
          <cell r="BK453">
            <v>1692.14</v>
          </cell>
          <cell r="BL453">
            <v>67.86</v>
          </cell>
          <cell r="BM453">
            <v>73</v>
          </cell>
          <cell r="BN453">
            <v>5.5</v>
          </cell>
          <cell r="BO453">
            <v>65</v>
          </cell>
          <cell r="BP453" t="str">
            <v>Угловик</v>
          </cell>
          <cell r="BQ453" t="str">
            <v>Периодический</v>
          </cell>
          <cell r="BR453">
            <v>2.5</v>
          </cell>
          <cell r="BS453">
            <v>3</v>
          </cell>
          <cell r="BT453">
            <v>30</v>
          </cell>
          <cell r="BU453">
            <v>30</v>
          </cell>
          <cell r="BV453">
            <v>29</v>
          </cell>
          <cell r="BW453">
            <v>43497</v>
          </cell>
          <cell r="BX453">
            <v>112</v>
          </cell>
          <cell r="CA453">
            <v>1508.5189937568859</v>
          </cell>
          <cell r="CB453">
            <v>44</v>
          </cell>
          <cell r="CC453">
            <v>57.38758928</v>
          </cell>
          <cell r="CD453">
            <v>7.524</v>
          </cell>
          <cell r="CE453">
            <v>9</v>
          </cell>
          <cell r="CF453">
            <v>0</v>
          </cell>
          <cell r="CG453">
            <v>400</v>
          </cell>
          <cell r="CH453">
            <v>2</v>
          </cell>
          <cell r="CI453">
            <v>430</v>
          </cell>
          <cell r="CJ453">
            <v>0</v>
          </cell>
          <cell r="CK453">
            <v>426</v>
          </cell>
          <cell r="CM453">
            <v>422.476</v>
          </cell>
          <cell r="CN453">
            <v>-9</v>
          </cell>
          <cell r="CO453">
            <v>426</v>
          </cell>
          <cell r="CP453">
            <v>-2</v>
          </cell>
          <cell r="CR453">
            <v>2</v>
          </cell>
          <cell r="CS453">
            <v>265.8160552897395</v>
          </cell>
          <cell r="CT453">
            <v>265.8160552897395</v>
          </cell>
          <cell r="CU453">
            <v>0.21039327769686789</v>
          </cell>
          <cell r="CW453">
            <v>55</v>
          </cell>
        </row>
        <row r="454">
          <cell r="A454">
            <v>3324</v>
          </cell>
          <cell r="B454">
            <v>8</v>
          </cell>
          <cell r="C454" t="str">
            <v>К-42</v>
          </cell>
          <cell r="D454">
            <v>43480</v>
          </cell>
          <cell r="E454" t="str">
            <v>Гор.</v>
          </cell>
          <cell r="F454" t="str">
            <v>P1ar_Block I</v>
          </cell>
          <cell r="G454" t="str">
            <v>Действующий</v>
          </cell>
          <cell r="H454">
            <v>-4</v>
          </cell>
          <cell r="L454">
            <v>205.9826750215</v>
          </cell>
          <cell r="M454">
            <v>213.8</v>
          </cell>
          <cell r="N454">
            <v>0.98</v>
          </cell>
          <cell r="O454">
            <v>1.66</v>
          </cell>
          <cell r="P454">
            <v>0.98</v>
          </cell>
          <cell r="Q454">
            <v>1.4490000000000001</v>
          </cell>
          <cell r="R454">
            <v>0.83599999999999997</v>
          </cell>
          <cell r="S454">
            <v>0.72</v>
          </cell>
          <cell r="T454">
            <v>37</v>
          </cell>
          <cell r="U454">
            <v>1.17</v>
          </cell>
          <cell r="V454">
            <v>177.8</v>
          </cell>
          <cell r="W454">
            <v>9.19</v>
          </cell>
          <cell r="X454">
            <v>2402.9699999999998</v>
          </cell>
          <cell r="Y454">
            <v>3113</v>
          </cell>
          <cell r="Z454">
            <v>3113</v>
          </cell>
          <cell r="AC454" t="str">
            <v>Закрытый</v>
          </cell>
          <cell r="AD454" t="str">
            <v xml:space="preserve">3069,14 - 3069,57 / 3056,02 - 3057,25 / 2958,43 - 2959,86 / 2849,64 - 2851,07 / 2754,02 - 2755,45 / 2658,06 - 2659,49 / 2549,56 - 2550,99 (цирк. клапана) </v>
          </cell>
          <cell r="AF454">
            <v>3069.14</v>
          </cell>
          <cell r="AG454">
            <v>1107.18</v>
          </cell>
          <cell r="AK454" t="str">
            <v>Газлифт</v>
          </cell>
          <cell r="BE454">
            <v>2339</v>
          </cell>
          <cell r="BO454">
            <v>18</v>
          </cell>
          <cell r="BP454" t="str">
            <v>Угловик</v>
          </cell>
          <cell r="BQ454" t="str">
            <v>Постоянный</v>
          </cell>
          <cell r="BR454">
            <v>24</v>
          </cell>
          <cell r="BS454">
            <v>0</v>
          </cell>
          <cell r="BT454">
            <v>31</v>
          </cell>
          <cell r="BU454">
            <v>79</v>
          </cell>
          <cell r="BV454">
            <v>30</v>
          </cell>
          <cell r="BW454">
            <v>43497</v>
          </cell>
          <cell r="BX454">
            <v>206</v>
          </cell>
          <cell r="BY454">
            <v>81</v>
          </cell>
          <cell r="BZ454">
            <v>6</v>
          </cell>
          <cell r="CC454">
            <v>78</v>
          </cell>
          <cell r="CD454">
            <v>30.764799999999997</v>
          </cell>
          <cell r="CE454">
            <v>36.799999999999997</v>
          </cell>
          <cell r="CF454">
            <v>0</v>
          </cell>
          <cell r="CH454">
            <v>34</v>
          </cell>
          <cell r="CI454">
            <v>431</v>
          </cell>
          <cell r="CJ454">
            <v>0</v>
          </cell>
          <cell r="CK454">
            <v>427</v>
          </cell>
          <cell r="CQ454">
            <v>24</v>
          </cell>
          <cell r="CR454">
            <v>10</v>
          </cell>
          <cell r="CS454">
            <v>325.04680674017061</v>
          </cell>
          <cell r="CT454">
            <v>1105.1591429165801</v>
          </cell>
          <cell r="CU454">
            <v>0.3971587601418759</v>
          </cell>
          <cell r="CW454">
            <v>60</v>
          </cell>
        </row>
        <row r="455">
          <cell r="A455">
            <v>3325</v>
          </cell>
          <cell r="B455">
            <v>2</v>
          </cell>
          <cell r="C455" t="str">
            <v>К - 65</v>
          </cell>
          <cell r="D455">
            <v>43291</v>
          </cell>
          <cell r="E455" t="str">
            <v>Гор.</v>
          </cell>
          <cell r="F455" t="str">
            <v>P1ar_Block I</v>
          </cell>
          <cell r="G455" t="str">
            <v>Действующий</v>
          </cell>
          <cell r="H455">
            <v>-4</v>
          </cell>
          <cell r="I455">
            <v>43233</v>
          </cell>
          <cell r="J455" t="str">
            <v>МеКаМиНефть</v>
          </cell>
          <cell r="K455" t="str">
            <v>КГРП 10ст.
500м3 15% HCl</v>
          </cell>
          <cell r="L455">
            <v>205.9826750215</v>
          </cell>
          <cell r="M455">
            <v>213.8</v>
          </cell>
          <cell r="N455">
            <v>0.98</v>
          </cell>
          <cell r="O455">
            <v>1.66</v>
          </cell>
          <cell r="P455">
            <v>0.98</v>
          </cell>
          <cell r="Q455">
            <v>1.4490000000000001</v>
          </cell>
          <cell r="R455">
            <v>0.83599999999999997</v>
          </cell>
          <cell r="S455">
            <v>0.72</v>
          </cell>
          <cell r="T455">
            <v>37</v>
          </cell>
          <cell r="U455">
            <v>1.17</v>
          </cell>
          <cell r="V455">
            <v>177.8</v>
          </cell>
          <cell r="W455">
            <v>9.19</v>
          </cell>
          <cell r="X455">
            <v>2213.09</v>
          </cell>
          <cell r="Y455">
            <v>3374.29</v>
          </cell>
          <cell r="Z455">
            <v>3374.29</v>
          </cell>
          <cell r="AA455">
            <v>43098</v>
          </cell>
          <cell r="AB455" t="str">
            <v>По спущенной компановке</v>
          </cell>
          <cell r="AC455" t="str">
            <v>закрытый</v>
          </cell>
          <cell r="AD455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E455">
            <v>12</v>
          </cell>
          <cell r="AF455">
            <v>1926.297</v>
          </cell>
          <cell r="AG455">
            <v>434.89</v>
          </cell>
          <cell r="AH455" t="str">
            <v>2151,82-3417</v>
          </cell>
          <cell r="AI455">
            <v>114</v>
          </cell>
          <cell r="AJ455">
            <v>7.37</v>
          </cell>
          <cell r="AK455" t="str">
            <v>Газлифт</v>
          </cell>
          <cell r="AL455">
            <v>490</v>
          </cell>
          <cell r="AM455" t="str">
            <v>ГП</v>
          </cell>
          <cell r="AN455">
            <v>880</v>
          </cell>
          <cell r="AO455" t="str">
            <v>ГП</v>
          </cell>
          <cell r="AP455">
            <v>1250</v>
          </cell>
          <cell r="AQ455" t="str">
            <v>ГК81/3</v>
          </cell>
          <cell r="AR455">
            <v>1545</v>
          </cell>
          <cell r="AS455" t="str">
            <v>ГК82/3</v>
          </cell>
          <cell r="AT455">
            <v>1780</v>
          </cell>
          <cell r="AU455" t="str">
            <v>ГК83/3</v>
          </cell>
          <cell r="AV455">
            <v>1970</v>
          </cell>
          <cell r="AW455" t="str">
            <v>извлечен</v>
          </cell>
          <cell r="AX455">
            <v>2050</v>
          </cell>
          <cell r="BE455">
            <v>2072</v>
          </cell>
          <cell r="BO455">
            <v>18</v>
          </cell>
          <cell r="BP455" t="str">
            <v>Угловик</v>
          </cell>
          <cell r="BQ455" t="str">
            <v>Постоянный</v>
          </cell>
          <cell r="BR455">
            <v>24</v>
          </cell>
          <cell r="BS455">
            <v>0</v>
          </cell>
          <cell r="BT455">
            <v>30</v>
          </cell>
          <cell r="BU455">
            <v>53</v>
          </cell>
          <cell r="BV455">
            <v>29</v>
          </cell>
          <cell r="BW455">
            <v>43497</v>
          </cell>
          <cell r="BX455">
            <v>196</v>
          </cell>
          <cell r="BY455">
            <v>81</v>
          </cell>
          <cell r="BZ455">
            <v>6</v>
          </cell>
          <cell r="CC455">
            <v>71.73</v>
          </cell>
          <cell r="CD455">
            <v>21.736000000000001</v>
          </cell>
          <cell r="CE455">
            <v>26</v>
          </cell>
          <cell r="CF455">
            <v>0</v>
          </cell>
          <cell r="CG455">
            <v>401</v>
          </cell>
          <cell r="CH455">
            <v>20</v>
          </cell>
          <cell r="CI455">
            <v>432</v>
          </cell>
          <cell r="CJ455">
            <v>0</v>
          </cell>
          <cell r="CK455">
            <v>428</v>
          </cell>
          <cell r="CM455">
            <v>410.26400000000001</v>
          </cell>
          <cell r="CN455">
            <v>-26</v>
          </cell>
          <cell r="CO455">
            <v>428</v>
          </cell>
          <cell r="CP455">
            <v>-20</v>
          </cell>
          <cell r="CQ455">
            <v>14.8</v>
          </cell>
          <cell r="CR455">
            <v>5.1999999999999993</v>
          </cell>
          <cell r="CS455">
            <v>239.2344497607655</v>
          </cell>
          <cell r="CT455">
            <v>920.13249907986744</v>
          </cell>
          <cell r="CU455">
            <v>0.29131070102573658</v>
          </cell>
          <cell r="CW455">
            <v>60</v>
          </cell>
        </row>
        <row r="456">
          <cell r="A456">
            <v>3327</v>
          </cell>
          <cell r="B456">
            <v>2</v>
          </cell>
          <cell r="C456" t="str">
            <v>К - 34</v>
          </cell>
          <cell r="D456">
            <v>43381</v>
          </cell>
          <cell r="E456" t="str">
            <v>Гор.</v>
          </cell>
          <cell r="F456" t="str">
            <v>P1ar_Block I</v>
          </cell>
          <cell r="G456" t="str">
            <v>Действующий</v>
          </cell>
          <cell r="H456">
            <v>-4</v>
          </cell>
          <cell r="L456">
            <v>205.9826750215</v>
          </cell>
          <cell r="M456">
            <v>213.8</v>
          </cell>
          <cell r="N456">
            <v>0.98</v>
          </cell>
          <cell r="O456">
            <v>1.66</v>
          </cell>
          <cell r="P456">
            <v>0.98</v>
          </cell>
          <cell r="Q456">
            <v>1.4490000000000001</v>
          </cell>
          <cell r="R456">
            <v>0.83599999999999997</v>
          </cell>
          <cell r="S456">
            <v>0.72</v>
          </cell>
          <cell r="T456">
            <v>37</v>
          </cell>
          <cell r="U456">
            <v>1.17</v>
          </cell>
          <cell r="V456">
            <v>177.8</v>
          </cell>
          <cell r="Y456">
            <v>2998.6</v>
          </cell>
          <cell r="Z456">
            <v>2998.6</v>
          </cell>
          <cell r="AC456" t="str">
            <v>закрытый</v>
          </cell>
          <cell r="AD456" t="str">
            <v xml:space="preserve">2239,17-2240,37; 2326,87-2328,07; 2468,77-2469,97; 2578,53- 2579,73; 2717,79-2718,99; 2815,83-2817,03; 2944,77- 2945,97 (цирк. клапана) </v>
          </cell>
          <cell r="AF456">
            <v>2239.17</v>
          </cell>
          <cell r="AG456">
            <v>360.87</v>
          </cell>
          <cell r="AK456" t="str">
            <v>Газлифт</v>
          </cell>
          <cell r="BE456">
            <v>2087</v>
          </cell>
          <cell r="BO456">
            <v>18</v>
          </cell>
          <cell r="BP456" t="str">
            <v>Угловик</v>
          </cell>
          <cell r="BQ456" t="str">
            <v>Постоянный</v>
          </cell>
          <cell r="BR456">
            <v>24</v>
          </cell>
          <cell r="BS456">
            <v>0</v>
          </cell>
          <cell r="BT456">
            <v>30</v>
          </cell>
          <cell r="BU456">
            <v>58</v>
          </cell>
          <cell r="BV456">
            <v>29</v>
          </cell>
          <cell r="BW456">
            <v>43497</v>
          </cell>
          <cell r="BX456">
            <v>197</v>
          </cell>
          <cell r="BY456">
            <v>83</v>
          </cell>
          <cell r="BZ456">
            <v>6</v>
          </cell>
          <cell r="CC456">
            <v>86</v>
          </cell>
          <cell r="CD456">
            <v>37.678519999999999</v>
          </cell>
          <cell r="CE456">
            <v>45.07</v>
          </cell>
          <cell r="CF456">
            <v>0</v>
          </cell>
          <cell r="CG456">
            <v>401</v>
          </cell>
          <cell r="CH456">
            <v>31</v>
          </cell>
          <cell r="CI456">
            <v>433</v>
          </cell>
          <cell r="CJ456">
            <v>0</v>
          </cell>
          <cell r="CK456">
            <v>429</v>
          </cell>
          <cell r="CM456">
            <v>395.32148000000001</v>
          </cell>
          <cell r="CN456">
            <v>-45.07</v>
          </cell>
          <cell r="CO456">
            <v>429</v>
          </cell>
          <cell r="CP456">
            <v>-31</v>
          </cell>
          <cell r="CQ456">
            <v>19.8</v>
          </cell>
          <cell r="CR456">
            <v>11.2</v>
          </cell>
          <cell r="CS456">
            <v>297.25159056141274</v>
          </cell>
          <cell r="CT456">
            <v>822.74993816105302</v>
          </cell>
          <cell r="CU456">
            <v>0.541686901348301</v>
          </cell>
          <cell r="CW456">
            <v>60</v>
          </cell>
        </row>
        <row r="457">
          <cell r="A457">
            <v>3411</v>
          </cell>
          <cell r="B457">
            <v>5</v>
          </cell>
          <cell r="C457" t="str">
            <v>К - 129</v>
          </cell>
          <cell r="D457">
            <v>43060</v>
          </cell>
          <cell r="E457" t="str">
            <v>Гор.</v>
          </cell>
          <cell r="F457" t="str">
            <v>P1ar_Block I</v>
          </cell>
          <cell r="G457" t="str">
            <v>Действующий</v>
          </cell>
          <cell r="H457">
            <v>-4</v>
          </cell>
          <cell r="L457">
            <v>205.9826750215</v>
          </cell>
          <cell r="M457">
            <v>213.8</v>
          </cell>
          <cell r="N457">
            <v>0.98</v>
          </cell>
          <cell r="O457">
            <v>1.66</v>
          </cell>
          <cell r="P457">
            <v>0.98</v>
          </cell>
          <cell r="Q457">
            <v>1.4490000000000001</v>
          </cell>
          <cell r="R457">
            <v>0.83599999999999997</v>
          </cell>
          <cell r="S457">
            <v>0.72</v>
          </cell>
          <cell r="T457">
            <v>37</v>
          </cell>
          <cell r="U457">
            <v>1.17</v>
          </cell>
          <cell r="V457">
            <v>177.8</v>
          </cell>
          <cell r="W457">
            <v>9.19</v>
          </cell>
          <cell r="X457">
            <v>2197.64</v>
          </cell>
          <cell r="Y457" t="str">
            <v>1 ств 2509;
2 ств 2838</v>
          </cell>
          <cell r="Z457" t="str">
            <v>1 ств 2509;
2 ств 2838</v>
          </cell>
          <cell r="AA457">
            <v>42947</v>
          </cell>
          <cell r="AB457" t="str">
            <v>По спущенной компановке</v>
          </cell>
          <cell r="AC457" t="str">
            <v>откр ствол</v>
          </cell>
          <cell r="AD457" t="str">
            <v>1 ств 2198-2509;
2 ств 2232-2838</v>
          </cell>
          <cell r="AF457" t="str">
            <v>2198;
2232</v>
          </cell>
          <cell r="AG457">
            <v>387.46</v>
          </cell>
          <cell r="AK457" t="str">
            <v>Газлифт</v>
          </cell>
          <cell r="AL457">
            <v>500</v>
          </cell>
          <cell r="AM457" t="str">
            <v>ГК81/3</v>
          </cell>
          <cell r="AN457">
            <v>900</v>
          </cell>
          <cell r="AO457" t="str">
            <v>ГК80/3</v>
          </cell>
          <cell r="AP457">
            <v>1220</v>
          </cell>
          <cell r="AQ457" t="str">
            <v>ГК79/3</v>
          </cell>
          <cell r="AR457">
            <v>1490</v>
          </cell>
          <cell r="AS457" t="str">
            <v>ГК79/4</v>
          </cell>
          <cell r="AT457">
            <v>1710</v>
          </cell>
          <cell r="AU457" t="str">
            <v>ГК77/4</v>
          </cell>
          <cell r="AV457">
            <v>1910</v>
          </cell>
          <cell r="AW457" t="str">
            <v>ЦКсОК</v>
          </cell>
          <cell r="AX457">
            <v>1920</v>
          </cell>
          <cell r="BE457">
            <v>2210</v>
          </cell>
          <cell r="BK457">
            <v>1813.31</v>
          </cell>
          <cell r="BL457">
            <v>396.69</v>
          </cell>
          <cell r="BM457">
            <v>73</v>
          </cell>
          <cell r="BN457">
            <v>5.5</v>
          </cell>
          <cell r="BO457">
            <v>18</v>
          </cell>
          <cell r="BP457" t="str">
            <v>Угловик</v>
          </cell>
          <cell r="BQ457" t="str">
            <v>Постоянный</v>
          </cell>
          <cell r="BR457">
            <v>24</v>
          </cell>
          <cell r="BS457">
            <v>0</v>
          </cell>
          <cell r="BT457">
            <v>29</v>
          </cell>
          <cell r="BU457">
            <v>61</v>
          </cell>
          <cell r="BV457">
            <v>28</v>
          </cell>
          <cell r="BW457">
            <v>43497</v>
          </cell>
          <cell r="BX457">
            <v>193</v>
          </cell>
          <cell r="BY457">
            <v>86</v>
          </cell>
          <cell r="BZ457">
            <v>6</v>
          </cell>
          <cell r="CC457">
            <v>62</v>
          </cell>
          <cell r="CD457">
            <v>6.6879999999999997</v>
          </cell>
          <cell r="CE457">
            <v>8</v>
          </cell>
          <cell r="CF457">
            <v>0</v>
          </cell>
          <cell r="CG457">
            <v>402</v>
          </cell>
          <cell r="CH457">
            <v>12</v>
          </cell>
          <cell r="CI457">
            <v>434</v>
          </cell>
          <cell r="CJ457" t="e">
            <v>#VALUE!</v>
          </cell>
          <cell r="CK457">
            <v>430</v>
          </cell>
          <cell r="CM457">
            <v>427.31200000000001</v>
          </cell>
          <cell r="CN457" t="str">
            <v>-</v>
          </cell>
          <cell r="CO457">
            <v>430</v>
          </cell>
          <cell r="CP457">
            <v>-12</v>
          </cell>
          <cell r="CQ457">
            <v>10</v>
          </cell>
          <cell r="CR457">
            <v>2</v>
          </cell>
          <cell r="CS457">
            <v>299.04306220095697</v>
          </cell>
          <cell r="CT457">
            <v>1794.2583732057417</v>
          </cell>
          <cell r="CU457">
            <v>8.7449576156523171E-2</v>
          </cell>
          <cell r="CW457">
            <v>60</v>
          </cell>
        </row>
        <row r="458">
          <cell r="A458">
            <v>3413</v>
          </cell>
          <cell r="B458">
            <v>1</v>
          </cell>
          <cell r="C458" t="str">
            <v>К - 129</v>
          </cell>
          <cell r="D458">
            <v>43069</v>
          </cell>
          <cell r="E458" t="str">
            <v>Гор.</v>
          </cell>
          <cell r="F458" t="str">
            <v>P1ar_Block I</v>
          </cell>
          <cell r="G458" t="str">
            <v>Действующий</v>
          </cell>
          <cell r="H458">
            <v>-4</v>
          </cell>
          <cell r="L458">
            <v>205.9826750215</v>
          </cell>
          <cell r="M458">
            <v>213.8</v>
          </cell>
          <cell r="N458">
            <v>0.98</v>
          </cell>
          <cell r="O458">
            <v>1.66</v>
          </cell>
          <cell r="P458">
            <v>0.98140707761730661</v>
          </cell>
          <cell r="Q458">
            <v>1.4490000000000001</v>
          </cell>
          <cell r="R458">
            <v>0.83599999999999997</v>
          </cell>
          <cell r="S458">
            <v>0.72</v>
          </cell>
          <cell r="T458">
            <v>37</v>
          </cell>
          <cell r="U458">
            <v>1.17</v>
          </cell>
          <cell r="V458">
            <v>177.8</v>
          </cell>
          <cell r="W458">
            <v>9.19</v>
          </cell>
          <cell r="X458">
            <v>2056</v>
          </cell>
          <cell r="Y458">
            <v>2047</v>
          </cell>
          <cell r="Z458">
            <v>2047</v>
          </cell>
          <cell r="AA458">
            <v>43028</v>
          </cell>
          <cell r="AB458" t="str">
            <v>ГИС</v>
          </cell>
          <cell r="AC458" t="str">
            <v>Закрытый</v>
          </cell>
          <cell r="AD458" t="str">
            <v>1990-2002; 2008-2020; 2028-2032; 2036-2046</v>
          </cell>
          <cell r="AE458">
            <v>38</v>
          </cell>
          <cell r="AF458">
            <v>1990</v>
          </cell>
          <cell r="AG458">
            <v>193.13</v>
          </cell>
          <cell r="AK458" t="str">
            <v>Газлифт</v>
          </cell>
          <cell r="AL458">
            <v>500</v>
          </cell>
          <cell r="AM458" t="str">
            <v>ГК76/3</v>
          </cell>
          <cell r="AN458">
            <v>900</v>
          </cell>
          <cell r="AO458" t="str">
            <v>Гк78/3</v>
          </cell>
          <cell r="AP458">
            <v>1240</v>
          </cell>
          <cell r="AQ458" t="str">
            <v>ГК78/3</v>
          </cell>
          <cell r="AR458">
            <v>1520</v>
          </cell>
          <cell r="AS458" t="str">
            <v>ГК75/3</v>
          </cell>
          <cell r="AT458">
            <v>1780</v>
          </cell>
          <cell r="AU458" t="str">
            <v>ЦКсОК</v>
          </cell>
          <cell r="AV458">
            <v>0</v>
          </cell>
          <cell r="AW458">
            <v>0</v>
          </cell>
          <cell r="AX458">
            <v>1830</v>
          </cell>
          <cell r="BE458">
            <v>1970</v>
          </cell>
          <cell r="BK458">
            <v>1758.12</v>
          </cell>
          <cell r="BL458">
            <v>211.88</v>
          </cell>
          <cell r="BM458">
            <v>73</v>
          </cell>
          <cell r="BN458">
            <v>5.5</v>
          </cell>
          <cell r="BO458">
            <v>18</v>
          </cell>
          <cell r="BP458" t="str">
            <v>Угловик</v>
          </cell>
          <cell r="BQ458" t="str">
            <v>Периодический</v>
          </cell>
          <cell r="BR458">
            <v>24</v>
          </cell>
          <cell r="BS458">
            <v>24</v>
          </cell>
          <cell r="BT458">
            <v>26</v>
          </cell>
          <cell r="BU458">
            <v>40</v>
          </cell>
          <cell r="BV458">
            <v>25</v>
          </cell>
          <cell r="BW458">
            <v>43497</v>
          </cell>
          <cell r="BX458">
            <v>189</v>
          </cell>
          <cell r="BY458">
            <v>80</v>
          </cell>
          <cell r="BZ458">
            <v>6</v>
          </cell>
          <cell r="CC458">
            <v>52</v>
          </cell>
          <cell r="CD458">
            <v>4.1653699999999994</v>
          </cell>
          <cell r="CE458">
            <v>5</v>
          </cell>
          <cell r="CF458">
            <v>0.35</v>
          </cell>
          <cell r="CG458">
            <v>403</v>
          </cell>
          <cell r="CH458">
            <v>5.5</v>
          </cell>
          <cell r="CI458">
            <v>435</v>
          </cell>
          <cell r="CJ458">
            <v>0</v>
          </cell>
          <cell r="CK458">
            <v>431</v>
          </cell>
          <cell r="CM458">
            <v>430.83463</v>
          </cell>
          <cell r="CN458">
            <v>-5</v>
          </cell>
          <cell r="CO458">
            <v>430.65</v>
          </cell>
          <cell r="CP458">
            <v>-5.5</v>
          </cell>
          <cell r="CQ458">
            <v>3.3</v>
          </cell>
          <cell r="CR458">
            <v>2.2000000000000002</v>
          </cell>
          <cell r="CS458">
            <v>528.16436475031037</v>
          </cell>
          <cell r="CT458">
            <v>1320.410911875776</v>
          </cell>
          <cell r="CU458">
            <v>5.3842404137730206E-2</v>
          </cell>
          <cell r="CW458">
            <v>50</v>
          </cell>
        </row>
        <row r="459">
          <cell r="A459">
            <v>3418</v>
          </cell>
          <cell r="C459" t="str">
            <v>К - 1362</v>
          </cell>
          <cell r="D459">
            <v>43503</v>
          </cell>
          <cell r="E459" t="str">
            <v>Гор.</v>
          </cell>
          <cell r="F459" t="str">
            <v>P1ar_Block III</v>
          </cell>
          <cell r="G459" t="str">
            <v>Действующий</v>
          </cell>
          <cell r="H459">
            <v>-4</v>
          </cell>
          <cell r="L459">
            <v>205.9826750215</v>
          </cell>
          <cell r="M459">
            <v>213.8</v>
          </cell>
          <cell r="N459">
            <v>0.98</v>
          </cell>
          <cell r="O459">
            <v>1.66</v>
          </cell>
          <cell r="P459">
            <v>0.98</v>
          </cell>
          <cell r="Q459">
            <v>1.4490000000000001</v>
          </cell>
          <cell r="R459">
            <v>0.83599999999999997</v>
          </cell>
          <cell r="S459">
            <v>0.72</v>
          </cell>
          <cell r="T459">
            <v>37</v>
          </cell>
          <cell r="U459">
            <v>1.17</v>
          </cell>
          <cell r="V459">
            <v>177.8</v>
          </cell>
          <cell r="W459">
            <v>9.19</v>
          </cell>
          <cell r="X459">
            <v>2430</v>
          </cell>
          <cell r="Y459">
            <v>3101</v>
          </cell>
          <cell r="Z459">
            <v>3101</v>
          </cell>
          <cell r="AC459" t="str">
            <v>откр ствол</v>
          </cell>
          <cell r="AD459" t="str">
            <v>2430-3101</v>
          </cell>
          <cell r="AF459">
            <v>2430</v>
          </cell>
          <cell r="AG459">
            <v>525.57000000000005</v>
          </cell>
          <cell r="AK459" t="str">
            <v>Газлифт</v>
          </cell>
          <cell r="BE459">
            <v>2440</v>
          </cell>
          <cell r="BO459">
            <v>18</v>
          </cell>
          <cell r="BP459" t="str">
            <v>Угловик</v>
          </cell>
          <cell r="BQ459" t="str">
            <v>Постоянный</v>
          </cell>
          <cell r="BR459">
            <v>24</v>
          </cell>
          <cell r="BS459">
            <v>0</v>
          </cell>
          <cell r="BT459">
            <v>24</v>
          </cell>
          <cell r="BU459">
            <v>60</v>
          </cell>
          <cell r="BV459">
            <v>22</v>
          </cell>
          <cell r="BW459">
            <v>43497</v>
          </cell>
          <cell r="BX459">
            <v>206</v>
          </cell>
          <cell r="BY459">
            <v>80</v>
          </cell>
          <cell r="BZ459">
            <v>6</v>
          </cell>
          <cell r="CC459">
            <v>80</v>
          </cell>
          <cell r="CD459">
            <v>23.658799999999999</v>
          </cell>
          <cell r="CE459">
            <v>28.3</v>
          </cell>
          <cell r="CF459">
            <v>0</v>
          </cell>
          <cell r="CH459">
            <v>25.2</v>
          </cell>
          <cell r="CI459">
            <v>436</v>
          </cell>
          <cell r="CJ459">
            <v>0</v>
          </cell>
          <cell r="CK459">
            <v>432</v>
          </cell>
          <cell r="CQ459">
            <v>16.3</v>
          </cell>
          <cell r="CR459">
            <v>8.8999999999999986</v>
          </cell>
          <cell r="CS459">
            <v>376.18137859908359</v>
          </cell>
          <cell r="CT459">
            <v>1065.1427798535851</v>
          </cell>
          <cell r="CU459">
            <v>0.30843304521673898</v>
          </cell>
          <cell r="CW459">
            <v>60</v>
          </cell>
        </row>
        <row r="460">
          <cell r="A460">
            <v>3419</v>
          </cell>
          <cell r="B460">
            <v>5</v>
          </cell>
          <cell r="C460" t="str">
            <v>К - 127</v>
          </cell>
          <cell r="D460">
            <v>42999</v>
          </cell>
          <cell r="E460" t="str">
            <v>Гор.</v>
          </cell>
          <cell r="F460" t="str">
            <v>P1ar_Block II</v>
          </cell>
          <cell r="G460" t="str">
            <v>Действующий</v>
          </cell>
          <cell r="H460">
            <v>-4</v>
          </cell>
          <cell r="L460">
            <v>205.9826750215</v>
          </cell>
          <cell r="M460">
            <v>213.8</v>
          </cell>
          <cell r="N460">
            <v>0.98</v>
          </cell>
          <cell r="O460">
            <v>1.66</v>
          </cell>
          <cell r="P460">
            <v>1.0132037867463877</v>
          </cell>
          <cell r="Q460">
            <v>1.4490000000000001</v>
          </cell>
          <cell r="R460">
            <v>0.83599999999999997</v>
          </cell>
          <cell r="S460">
            <v>0.72</v>
          </cell>
          <cell r="T460">
            <v>37</v>
          </cell>
          <cell r="U460">
            <v>1.17</v>
          </cell>
          <cell r="V460">
            <v>177.8</v>
          </cell>
          <cell r="W460">
            <v>9.19</v>
          </cell>
          <cell r="X460">
            <v>2278.9499999999998</v>
          </cell>
          <cell r="Y460">
            <v>2890</v>
          </cell>
          <cell r="Z460">
            <v>2890</v>
          </cell>
          <cell r="AA460">
            <v>42951</v>
          </cell>
          <cell r="AB460" t="str">
            <v>По спущенной компановке</v>
          </cell>
          <cell r="AC460" t="str">
            <v>откр ствол</v>
          </cell>
          <cell r="AD460" t="str">
            <v>2278,95-2890</v>
          </cell>
          <cell r="AF460">
            <v>2278.9499999999998</v>
          </cell>
          <cell r="AG460">
            <v>399</v>
          </cell>
          <cell r="AK460" t="str">
            <v>Газлифт</v>
          </cell>
          <cell r="AL460">
            <v>600</v>
          </cell>
          <cell r="AM460" t="str">
            <v>ГК84/2</v>
          </cell>
          <cell r="AN460">
            <v>1030</v>
          </cell>
          <cell r="AO460" t="str">
            <v>ГК85/2</v>
          </cell>
          <cell r="AP460">
            <v>1350</v>
          </cell>
          <cell r="AQ460" t="str">
            <v>ГК82/3</v>
          </cell>
          <cell r="AR460">
            <v>1600</v>
          </cell>
          <cell r="AS460" t="str">
            <v>ГК78/4</v>
          </cell>
          <cell r="AT460">
            <v>1970</v>
          </cell>
          <cell r="AU460" t="str">
            <v>ЦКсОК</v>
          </cell>
          <cell r="AV460">
            <v>0</v>
          </cell>
          <cell r="AW460">
            <v>0</v>
          </cell>
          <cell r="AX460">
            <v>1980</v>
          </cell>
          <cell r="BE460">
            <v>2300</v>
          </cell>
          <cell r="BK460">
            <v>1895.3</v>
          </cell>
          <cell r="BL460">
            <v>404.7</v>
          </cell>
          <cell r="BM460">
            <v>73</v>
          </cell>
          <cell r="BN460">
            <v>5.5</v>
          </cell>
          <cell r="BO460">
            <v>18</v>
          </cell>
          <cell r="BP460" t="str">
            <v>Угловик</v>
          </cell>
          <cell r="BQ460" t="str">
            <v>Постоянный</v>
          </cell>
          <cell r="BR460">
            <v>24</v>
          </cell>
          <cell r="BS460">
            <v>0</v>
          </cell>
          <cell r="BT460">
            <v>33</v>
          </cell>
          <cell r="BU460">
            <v>50</v>
          </cell>
          <cell r="BV460">
            <v>32</v>
          </cell>
          <cell r="BW460">
            <v>43497</v>
          </cell>
          <cell r="BX460">
            <v>176</v>
          </cell>
          <cell r="BY460">
            <v>82</v>
          </cell>
          <cell r="BZ460">
            <v>6</v>
          </cell>
          <cell r="CC460">
            <v>75</v>
          </cell>
          <cell r="CD460">
            <v>13.767247999999999</v>
          </cell>
          <cell r="CE460">
            <v>17.899999999999999</v>
          </cell>
          <cell r="CF460">
            <v>8</v>
          </cell>
          <cell r="CG460">
            <v>22</v>
          </cell>
          <cell r="CH460">
            <v>27.5</v>
          </cell>
          <cell r="CI460">
            <v>437</v>
          </cell>
          <cell r="CJ460">
            <v>0</v>
          </cell>
          <cell r="CK460">
            <v>433</v>
          </cell>
          <cell r="CM460">
            <v>423.232752</v>
          </cell>
          <cell r="CN460">
            <v>-17.899999999999999</v>
          </cell>
          <cell r="CO460">
            <v>425</v>
          </cell>
          <cell r="CP460">
            <v>-27.5</v>
          </cell>
          <cell r="CQ460">
            <v>10</v>
          </cell>
          <cell r="CR460">
            <v>17.5</v>
          </cell>
          <cell r="CS460">
            <v>1271.1327637883767</v>
          </cell>
          <cell r="CT460">
            <v>1997.4943430960207</v>
          </cell>
          <cell r="CU460">
            <v>0.23790568887397212</v>
          </cell>
          <cell r="CW460">
            <v>60</v>
          </cell>
        </row>
        <row r="461">
          <cell r="A461">
            <v>3500</v>
          </cell>
          <cell r="B461">
            <v>7</v>
          </cell>
          <cell r="C461" t="str">
            <v>К - 40</v>
          </cell>
          <cell r="D461">
            <v>42792</v>
          </cell>
          <cell r="E461" t="str">
            <v>Гор.</v>
          </cell>
          <cell r="F461" t="str">
            <v>P1ar_Block III</v>
          </cell>
          <cell r="G461" t="str">
            <v>Действующий</v>
          </cell>
          <cell r="H461">
            <v>-4</v>
          </cell>
          <cell r="I461">
            <v>42754</v>
          </cell>
          <cell r="J461" t="str">
            <v>МеКаМиНефть</v>
          </cell>
          <cell r="K461" t="str">
            <v>КГРП 5стадий
210м3 15% HCl</v>
          </cell>
          <cell r="L461">
            <v>205.9826750215</v>
          </cell>
          <cell r="M461">
            <v>213.8</v>
          </cell>
          <cell r="N461">
            <v>0.98</v>
          </cell>
          <cell r="O461">
            <v>1.66</v>
          </cell>
          <cell r="P461">
            <v>0.98</v>
          </cell>
          <cell r="Q461">
            <v>1.4490000000000001</v>
          </cell>
          <cell r="R461">
            <v>0.83599999999999997</v>
          </cell>
          <cell r="S461">
            <v>0.72</v>
          </cell>
          <cell r="T461">
            <v>37</v>
          </cell>
          <cell r="U461">
            <v>1.17</v>
          </cell>
          <cell r="V461">
            <v>177.8</v>
          </cell>
          <cell r="W461">
            <v>9.19</v>
          </cell>
          <cell r="X461">
            <v>2115</v>
          </cell>
          <cell r="Y461">
            <v>2735</v>
          </cell>
          <cell r="Z461">
            <v>2732</v>
          </cell>
          <cell r="AC461" t="str">
            <v>Закрытый</v>
          </cell>
          <cell r="AD461" t="str">
            <v>1934-2732</v>
          </cell>
          <cell r="AF461">
            <v>1934</v>
          </cell>
          <cell r="AG461">
            <v>125.89</v>
          </cell>
          <cell r="AK461" t="str">
            <v>Газлифт</v>
          </cell>
          <cell r="AL461">
            <v>600</v>
          </cell>
          <cell r="AM461" t="str">
            <v>ГП</v>
          </cell>
          <cell r="AN461">
            <v>1100</v>
          </cell>
          <cell r="AO461" t="str">
            <v>ГП</v>
          </cell>
          <cell r="AP461">
            <v>1470</v>
          </cell>
          <cell r="AQ461" t="str">
            <v>ГП</v>
          </cell>
          <cell r="AR461">
            <v>1770</v>
          </cell>
          <cell r="AS461" t="str">
            <v>ГП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1780</v>
          </cell>
          <cell r="BE461">
            <v>1940</v>
          </cell>
          <cell r="BF461" t="str">
            <v>Есть</v>
          </cell>
          <cell r="BH461">
            <v>87</v>
          </cell>
          <cell r="BI461">
            <v>65</v>
          </cell>
          <cell r="BJ461">
            <v>12.6</v>
          </cell>
          <cell r="BM461">
            <v>73</v>
          </cell>
          <cell r="BN461">
            <v>5.5</v>
          </cell>
          <cell r="BO461">
            <v>18</v>
          </cell>
          <cell r="BP461" t="str">
            <v>Угловик</v>
          </cell>
          <cell r="BQ461" t="str">
            <v>Постоянный</v>
          </cell>
          <cell r="BR461">
            <v>24</v>
          </cell>
          <cell r="BS461">
            <v>0</v>
          </cell>
          <cell r="BT461">
            <v>34</v>
          </cell>
          <cell r="BU461">
            <v>60</v>
          </cell>
          <cell r="BV461">
            <v>33</v>
          </cell>
          <cell r="BW461">
            <v>43497</v>
          </cell>
          <cell r="BX461">
            <v>119.6</v>
          </cell>
          <cell r="BY461">
            <v>82</v>
          </cell>
          <cell r="BZ461">
            <v>6</v>
          </cell>
          <cell r="CC461">
            <v>71</v>
          </cell>
          <cell r="CD461">
            <v>30.096</v>
          </cell>
          <cell r="CE461">
            <v>36</v>
          </cell>
          <cell r="CF461">
            <v>0</v>
          </cell>
          <cell r="CG461">
            <v>405</v>
          </cell>
          <cell r="CH461">
            <v>25.7</v>
          </cell>
          <cell r="CI461">
            <v>438</v>
          </cell>
          <cell r="CJ461">
            <v>3</v>
          </cell>
          <cell r="CK461">
            <v>434</v>
          </cell>
          <cell r="CM461">
            <v>407.904</v>
          </cell>
          <cell r="CN461">
            <v>-33</v>
          </cell>
          <cell r="CO461">
            <v>434</v>
          </cell>
          <cell r="CP461">
            <v>-25.7</v>
          </cell>
          <cell r="CQ461">
            <v>12.6</v>
          </cell>
          <cell r="CR461">
            <v>13.1</v>
          </cell>
          <cell r="CS461">
            <v>435.27379053694841</v>
          </cell>
          <cell r="CT461">
            <v>853.93407761828814</v>
          </cell>
          <cell r="CU461">
            <v>0.90400604686318997</v>
          </cell>
          <cell r="CW461">
            <v>60</v>
          </cell>
        </row>
        <row r="462">
          <cell r="A462">
            <v>3999</v>
          </cell>
          <cell r="B462" t="str">
            <v/>
          </cell>
          <cell r="C462" t="str">
            <v>Без куста</v>
          </cell>
          <cell r="D462">
            <v>43301</v>
          </cell>
          <cell r="E462" t="str">
            <v>Гор.</v>
          </cell>
          <cell r="F462" t="str">
            <v>P1ar_Block III</v>
          </cell>
          <cell r="G462" t="str">
            <v>Действующий</v>
          </cell>
          <cell r="H462">
            <v>-4</v>
          </cell>
          <cell r="L462">
            <v>205.9826750215</v>
          </cell>
          <cell r="M462">
            <v>213.8</v>
          </cell>
          <cell r="N462">
            <v>0.98</v>
          </cell>
          <cell r="O462">
            <v>1.66</v>
          </cell>
          <cell r="P462">
            <v>0.98</v>
          </cell>
          <cell r="Q462">
            <v>1.4490000000000001</v>
          </cell>
          <cell r="R462">
            <v>0.83599999999999997</v>
          </cell>
          <cell r="S462">
            <v>0.72</v>
          </cell>
          <cell r="T462">
            <v>37</v>
          </cell>
          <cell r="U462">
            <v>1.17</v>
          </cell>
          <cell r="V462">
            <v>177.8</v>
          </cell>
          <cell r="W462">
            <v>9.19</v>
          </cell>
          <cell r="Y462">
            <v>2218</v>
          </cell>
          <cell r="Z462">
            <v>2218</v>
          </cell>
          <cell r="AC462" t="str">
            <v>откр ствол</v>
          </cell>
          <cell r="AD462" t="str">
            <v>2218-2816</v>
          </cell>
          <cell r="AF462">
            <v>2218</v>
          </cell>
          <cell r="AG462">
            <v>338.11</v>
          </cell>
          <cell r="AK462" t="str">
            <v>Газлифт</v>
          </cell>
          <cell r="AL462">
            <v>520</v>
          </cell>
          <cell r="AM462" t="str">
            <v>ГК73/0,313</v>
          </cell>
          <cell r="AN462">
            <v>945</v>
          </cell>
          <cell r="AO462" t="str">
            <v>ГК75/0,313</v>
          </cell>
          <cell r="AP462">
            <v>1295</v>
          </cell>
          <cell r="AQ462" t="str">
            <v>ГК76/0,313</v>
          </cell>
          <cell r="AR462">
            <v>1565</v>
          </cell>
          <cell r="AS462" t="str">
            <v>ГК72/0,313</v>
          </cell>
          <cell r="AT462">
            <v>1900</v>
          </cell>
          <cell r="AU462" t="str">
            <v>ЦКсОК</v>
          </cell>
          <cell r="AV462">
            <v>0</v>
          </cell>
          <cell r="AW462">
            <v>0</v>
          </cell>
          <cell r="AX462">
            <v>1950</v>
          </cell>
          <cell r="BE462">
            <v>1971</v>
          </cell>
          <cell r="BO462">
            <v>18</v>
          </cell>
          <cell r="BP462" t="str">
            <v>Угловик</v>
          </cell>
          <cell r="BQ462" t="str">
            <v>Постоянный</v>
          </cell>
          <cell r="BR462">
            <v>24</v>
          </cell>
          <cell r="BS462">
            <v>0</v>
          </cell>
          <cell r="BT462">
            <v>31</v>
          </cell>
          <cell r="BU462">
            <v>78</v>
          </cell>
          <cell r="BV462">
            <v>30</v>
          </cell>
          <cell r="BW462">
            <v>43497</v>
          </cell>
          <cell r="BX462">
            <v>176</v>
          </cell>
          <cell r="BY462">
            <v>82</v>
          </cell>
          <cell r="BZ462">
            <v>6</v>
          </cell>
          <cell r="CC462">
            <v>66</v>
          </cell>
          <cell r="CD462">
            <v>7.131079999999999</v>
          </cell>
          <cell r="CE462">
            <v>8.5299999999999994</v>
          </cell>
          <cell r="CF462">
            <v>0</v>
          </cell>
          <cell r="CG462">
            <v>406</v>
          </cell>
          <cell r="CH462">
            <v>31.582999999999998</v>
          </cell>
          <cell r="CI462">
            <v>439</v>
          </cell>
          <cell r="CJ462">
            <v>0</v>
          </cell>
          <cell r="CK462">
            <v>435</v>
          </cell>
          <cell r="CM462">
            <v>431.86892</v>
          </cell>
          <cell r="CN462">
            <v>-8.5299999999999994</v>
          </cell>
          <cell r="CO462">
            <v>435</v>
          </cell>
          <cell r="CP462">
            <v>-31.582999999999998</v>
          </cell>
          <cell r="CQ462">
            <v>5</v>
          </cell>
          <cell r="CR462">
            <v>26.582999999999998</v>
          </cell>
          <cell r="CS462">
            <v>3727.7663411432777</v>
          </cell>
          <cell r="CT462">
            <v>4428.9224072650995</v>
          </cell>
          <cell r="CU462">
            <v>0.10737062937062937</v>
          </cell>
          <cell r="CW462">
            <v>60</v>
          </cell>
        </row>
        <row r="463">
          <cell r="A463">
            <v>3227</v>
          </cell>
          <cell r="C463" t="str">
            <v>К-11-1</v>
          </cell>
          <cell r="D463" t="str">
            <v>-</v>
          </cell>
          <cell r="E463" t="str">
            <v>Гор.</v>
          </cell>
          <cell r="F463" t="str">
            <v>P1ar_Block III</v>
          </cell>
          <cell r="G463" t="str">
            <v>Освоение.</v>
          </cell>
          <cell r="H463">
            <v>-4</v>
          </cell>
          <cell r="L463">
            <v>205.9826750215</v>
          </cell>
          <cell r="M463">
            <v>213.8</v>
          </cell>
          <cell r="N463">
            <v>0.98</v>
          </cell>
          <cell r="O463">
            <v>1.66</v>
          </cell>
          <cell r="P463">
            <v>0.98</v>
          </cell>
          <cell r="Q463">
            <v>1.4490000000000001</v>
          </cell>
          <cell r="R463">
            <v>0.83599999999999997</v>
          </cell>
          <cell r="S463">
            <v>0.72</v>
          </cell>
          <cell r="T463">
            <v>37</v>
          </cell>
          <cell r="U463">
            <v>1.17</v>
          </cell>
          <cell r="V463">
            <v>177.8</v>
          </cell>
          <cell r="Y463" t="str">
            <v>-</v>
          </cell>
          <cell r="Z463" t="str">
            <v>-</v>
          </cell>
          <cell r="AC463" t="str">
            <v>откр ствол</v>
          </cell>
          <cell r="AD463" t="str">
            <v>-</v>
          </cell>
          <cell r="AK463" t="str">
            <v>Газлифт</v>
          </cell>
          <cell r="BE463" t="str">
            <v>-</v>
          </cell>
          <cell r="BO463" t="str">
            <v>-</v>
          </cell>
          <cell r="BP463" t="str">
            <v>-</v>
          </cell>
          <cell r="BQ463" t="str">
            <v>-</v>
          </cell>
          <cell r="BR463" t="str">
            <v>-</v>
          </cell>
          <cell r="BS463" t="str">
            <v>-</v>
          </cell>
          <cell r="BT463" t="str">
            <v>-</v>
          </cell>
          <cell r="BU463" t="str">
            <v>-</v>
          </cell>
          <cell r="BV463" t="str">
            <v>-</v>
          </cell>
          <cell r="BX463">
            <v>206</v>
          </cell>
          <cell r="BY463" t="str">
            <v>-</v>
          </cell>
          <cell r="BZ463" t="str">
            <v>-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 t="e">
            <v>#VALUE!</v>
          </cell>
          <cell r="CK463">
            <v>0</v>
          </cell>
          <cell r="CL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W463">
            <v>60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 "/>
      <sheetName val="Рзаб"/>
      <sheetName val="Лист1"/>
      <sheetName val="Рпл"/>
      <sheetName val="Лист2"/>
      <sheetName val="Лист3"/>
    </sheetNames>
    <sheetDataSet>
      <sheetData sheetId="0" refreshError="1">
        <row r="29">
          <cell r="A29" t="str">
            <v>1р</v>
          </cell>
          <cell r="J29" t="str">
            <v>1р</v>
          </cell>
          <cell r="K29" t="str">
            <v>В работе</v>
          </cell>
          <cell r="L29" t="str">
            <v>Без куста</v>
          </cell>
          <cell r="M29">
            <v>41495</v>
          </cell>
          <cell r="N29" t="str">
            <v>Верт.</v>
          </cell>
          <cell r="O29" t="str">
            <v>P1ar_Block I</v>
          </cell>
          <cell r="P29" t="str">
            <v>Действующий</v>
          </cell>
          <cell r="Q29">
            <v>-4</v>
          </cell>
          <cell r="R29" t="str">
            <v xml:space="preserve"> </v>
          </cell>
          <cell r="S29" t="str">
            <v xml:space="preserve"> </v>
          </cell>
          <cell r="T29">
            <v>0</v>
          </cell>
          <cell r="U29">
            <v>206</v>
          </cell>
          <cell r="V29">
            <v>213.8</v>
          </cell>
          <cell r="W29">
            <v>0.98</v>
          </cell>
          <cell r="X29">
            <v>1.66</v>
          </cell>
          <cell r="Y29">
            <v>0.98</v>
          </cell>
          <cell r="Z29">
            <v>1.4490000000000001</v>
          </cell>
          <cell r="AA29">
            <v>0.83599999999999997</v>
          </cell>
          <cell r="AB29">
            <v>0.72</v>
          </cell>
          <cell r="AC29">
            <v>37</v>
          </cell>
          <cell r="AD29">
            <v>1.17</v>
          </cell>
          <cell r="AE29">
            <v>139.69999999999999</v>
          </cell>
          <cell r="AF29">
            <v>7.72</v>
          </cell>
          <cell r="AG29">
            <v>1985</v>
          </cell>
          <cell r="AH29">
            <v>1981</v>
          </cell>
          <cell r="AI29">
            <v>1908</v>
          </cell>
          <cell r="AJ29">
            <v>0</v>
          </cell>
          <cell r="AK29">
            <v>0</v>
          </cell>
          <cell r="AL29" t="str">
            <v>закрытый</v>
          </cell>
          <cell r="AM29" t="str">
            <v>1836-1839; 1844-1850; 1854-1858; 1861-1868; 1872-1876</v>
          </cell>
          <cell r="AN29">
            <v>39.97</v>
          </cell>
          <cell r="AO29">
            <v>1836</v>
          </cell>
          <cell r="AP29">
            <v>0.5</v>
          </cell>
          <cell r="AQ29">
            <v>0</v>
          </cell>
          <cell r="AR29">
            <v>0</v>
          </cell>
          <cell r="AS29">
            <v>0</v>
          </cell>
          <cell r="AT29" t="str">
            <v>Газлифт</v>
          </cell>
          <cell r="AU29">
            <v>400</v>
          </cell>
          <cell r="AV29" t="str">
            <v>ГП</v>
          </cell>
          <cell r="AW29">
            <v>710</v>
          </cell>
          <cell r="AX29" t="str">
            <v>ГП</v>
          </cell>
          <cell r="AY29">
            <v>950</v>
          </cell>
          <cell r="AZ29" t="str">
            <v>ГК84/1,5</v>
          </cell>
          <cell r="BA29">
            <v>1120</v>
          </cell>
          <cell r="BB29" t="str">
            <v>ГК81/2</v>
          </cell>
          <cell r="BC29">
            <v>1290</v>
          </cell>
          <cell r="BD29" t="str">
            <v>ГК79/2</v>
          </cell>
          <cell r="BE29">
            <v>0</v>
          </cell>
          <cell r="BF29">
            <v>0</v>
          </cell>
          <cell r="BG29">
            <v>1770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1800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1749.99</v>
          </cell>
          <cell r="BU29">
            <v>50.009999999999991</v>
          </cell>
          <cell r="BV29">
            <v>73</v>
          </cell>
          <cell r="BW29">
            <v>5.5</v>
          </cell>
          <cell r="BX29">
            <v>18</v>
          </cell>
          <cell r="BY29" t="str">
            <v>Угловик</v>
          </cell>
          <cell r="BZ29" t="str">
            <v>Постоянный</v>
          </cell>
          <cell r="CA29">
            <v>24</v>
          </cell>
          <cell r="CB29">
            <v>0</v>
          </cell>
          <cell r="CC29">
            <v>30</v>
          </cell>
          <cell r="CD29">
            <v>53</v>
          </cell>
          <cell r="CE29">
            <v>29</v>
          </cell>
          <cell r="CF29">
            <v>43556</v>
          </cell>
          <cell r="CG29">
            <v>147</v>
          </cell>
          <cell r="CH29">
            <v>74</v>
          </cell>
          <cell r="CI29">
            <v>6</v>
          </cell>
          <cell r="CJ29">
            <v>0</v>
          </cell>
          <cell r="CK29">
            <v>0</v>
          </cell>
          <cell r="CL29">
            <v>59</v>
          </cell>
          <cell r="CM29">
            <v>10.032</v>
          </cell>
          <cell r="CN29">
            <v>12</v>
          </cell>
          <cell r="CO29">
            <v>0</v>
          </cell>
          <cell r="CP29">
            <v>0</v>
          </cell>
          <cell r="CQ29">
            <v>12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9</v>
          </cell>
          <cell r="DA29">
            <v>3</v>
          </cell>
          <cell r="DB29">
            <v>299.04306220095691</v>
          </cell>
          <cell r="DC29">
            <v>1196.1722488038276</v>
          </cell>
          <cell r="DD29">
            <v>897.12918660287073</v>
          </cell>
          <cell r="DE29">
            <v>0.13636363636363635</v>
          </cell>
          <cell r="DF29">
            <v>0</v>
          </cell>
          <cell r="DG29" t="str">
            <v>Газлифт</v>
          </cell>
          <cell r="DH29">
            <v>10.032</v>
          </cell>
          <cell r="DI29">
            <v>12</v>
          </cell>
          <cell r="DJ29">
            <v>0</v>
          </cell>
          <cell r="DK29">
            <v>2.9999999999999996</v>
          </cell>
          <cell r="DL29">
            <v>59</v>
          </cell>
          <cell r="DM29">
            <v>0</v>
          </cell>
          <cell r="DN29">
            <v>51</v>
          </cell>
          <cell r="DO29">
            <v>0.13186967512405207</v>
          </cell>
          <cell r="DP29">
            <v>51</v>
          </cell>
          <cell r="DQ29">
            <v>10.583332646755922</v>
          </cell>
          <cell r="DR29">
            <v>12.659488811908998</v>
          </cell>
          <cell r="DS29">
            <v>0</v>
          </cell>
          <cell r="DT29">
            <v>3.1648722029772491</v>
          </cell>
          <cell r="DU29">
            <v>0.55133264675592253</v>
          </cell>
          <cell r="DV29">
            <v>0.65948881190899833</v>
          </cell>
          <cell r="DW29">
            <v>0.16487220297724955</v>
          </cell>
          <cell r="DX29">
            <v>0.50057318321392141</v>
          </cell>
          <cell r="DY29">
            <v>0.59877175025588691</v>
          </cell>
          <cell r="DZ29">
            <v>0</v>
          </cell>
          <cell r="EA29">
            <v>0.3684749232343919</v>
          </cell>
          <cell r="EB29">
            <v>0</v>
          </cell>
          <cell r="EC29">
            <v>41495</v>
          </cell>
          <cell r="ED29" t="str">
            <v>Расконсервация с ОПЗ</v>
          </cell>
          <cell r="EE29" t="str">
            <v>НСL-12% V-50м3</v>
          </cell>
          <cell r="EF29">
            <v>18</v>
          </cell>
          <cell r="EG29">
            <v>33</v>
          </cell>
          <cell r="EH29">
            <v>53</v>
          </cell>
          <cell r="EI29">
            <v>29</v>
          </cell>
          <cell r="EJ29" t="str">
            <v>Постоянный</v>
          </cell>
          <cell r="EK29">
            <v>24</v>
          </cell>
          <cell r="EL29">
            <v>0</v>
          </cell>
          <cell r="EM29">
            <v>10.032</v>
          </cell>
          <cell r="EN29">
            <v>12</v>
          </cell>
          <cell r="EO29">
            <v>0</v>
          </cell>
          <cell r="EP29">
            <v>15</v>
          </cell>
          <cell r="EQ29">
            <v>598.08612440191382</v>
          </cell>
          <cell r="ER29">
            <v>74</v>
          </cell>
          <cell r="ES29">
            <v>9</v>
          </cell>
          <cell r="ET29">
            <v>64</v>
          </cell>
          <cell r="EU29">
            <v>18</v>
          </cell>
          <cell r="EV29">
            <v>30</v>
          </cell>
          <cell r="EW29">
            <v>53</v>
          </cell>
          <cell r="EX29">
            <v>29</v>
          </cell>
          <cell r="EY29" t="str">
            <v>Постоянный</v>
          </cell>
          <cell r="EZ29">
            <v>24</v>
          </cell>
          <cell r="FA29">
            <v>0</v>
          </cell>
          <cell r="FB29">
            <v>10.032</v>
          </cell>
          <cell r="FC29">
            <v>12</v>
          </cell>
          <cell r="FD29">
            <v>0</v>
          </cell>
          <cell r="FE29">
            <v>12</v>
          </cell>
          <cell r="FF29">
            <v>299.04306220095691</v>
          </cell>
          <cell r="FG29">
            <v>74</v>
          </cell>
          <cell r="FH29">
            <v>9</v>
          </cell>
          <cell r="FI29">
            <v>59</v>
          </cell>
          <cell r="FJ29">
            <v>0</v>
          </cell>
          <cell r="FK29">
            <v>-3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-3</v>
          </cell>
          <cell r="FT29">
            <v>0</v>
          </cell>
          <cell r="FU29">
            <v>0</v>
          </cell>
          <cell r="FV29">
            <v>-299.04306220095691</v>
          </cell>
          <cell r="FW29">
            <v>-5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 t="str">
            <v>Уточнение</v>
          </cell>
          <cell r="GD29" t="str">
            <v>Уточнение ТР по результатам замеров дебита</v>
          </cell>
          <cell r="GE29">
            <v>0</v>
          </cell>
          <cell r="GF29" t="str">
            <v>БДНГ-5.1</v>
          </cell>
          <cell r="GG29" t="str">
            <v>Давыдов</v>
          </cell>
          <cell r="GH29" t="str">
            <v>Бердянка</v>
          </cell>
          <cell r="GI29" t="str">
            <v>Денис</v>
          </cell>
          <cell r="GJ29">
            <v>0</v>
          </cell>
          <cell r="GK29">
            <v>1780</v>
          </cell>
          <cell r="GL29">
            <v>0</v>
          </cell>
          <cell r="GM29">
            <v>0</v>
          </cell>
          <cell r="GN29">
            <v>0</v>
          </cell>
          <cell r="GO29">
            <v>1</v>
          </cell>
          <cell r="GP29">
            <v>24</v>
          </cell>
          <cell r="GQ29">
            <v>59</v>
          </cell>
          <cell r="GR29">
            <v>88</v>
          </cell>
          <cell r="GS29" t="str">
            <v>К-18</v>
          </cell>
          <cell r="GT29" t="str">
            <v>Газлифт</v>
          </cell>
          <cell r="GU29">
            <v>0</v>
          </cell>
          <cell r="GV29">
            <v>0</v>
          </cell>
          <cell r="GW29" t="str">
            <v>ВСГ</v>
          </cell>
          <cell r="GX29">
            <v>0</v>
          </cell>
          <cell r="GY29">
            <v>0</v>
          </cell>
        </row>
        <row r="30">
          <cell r="J30" t="str">
            <v>2р</v>
          </cell>
          <cell r="K30" t="str">
            <v>В работе</v>
          </cell>
          <cell r="L30" t="str">
            <v>Без куста</v>
          </cell>
          <cell r="M30">
            <v>38268</v>
          </cell>
          <cell r="N30" t="str">
            <v>Верт.</v>
          </cell>
          <cell r="O30" t="str">
            <v>P1ar_Block I</v>
          </cell>
          <cell r="P30" t="str">
            <v>Действующий</v>
          </cell>
          <cell r="Q30">
            <v>-4</v>
          </cell>
          <cell r="R30">
            <v>41535</v>
          </cell>
          <cell r="S30" t="str">
            <v>Slb</v>
          </cell>
          <cell r="T30" t="str">
            <v>КГРП 64м3 15% HCL</v>
          </cell>
          <cell r="U30">
            <v>206</v>
          </cell>
          <cell r="V30">
            <v>213.8</v>
          </cell>
          <cell r="W30">
            <v>0.98</v>
          </cell>
          <cell r="X30">
            <v>1.66</v>
          </cell>
          <cell r="Y30">
            <v>0.99632533072023521</v>
          </cell>
          <cell r="Z30">
            <v>1.4490000000000001</v>
          </cell>
          <cell r="AA30">
            <v>0.83599999999999997</v>
          </cell>
          <cell r="AB30">
            <v>0.72</v>
          </cell>
          <cell r="AC30">
            <v>37</v>
          </cell>
          <cell r="AD30">
            <v>1.17</v>
          </cell>
          <cell r="AE30" t="str">
            <v>177,8; 139,7</v>
          </cell>
          <cell r="AF30" t="str">
            <v>10,06; 7,72</v>
          </cell>
          <cell r="AG30" t="str">
            <v>0-1555; 1555-1898</v>
          </cell>
          <cell r="AH30">
            <v>1887</v>
          </cell>
          <cell r="AI30">
            <v>1880</v>
          </cell>
          <cell r="AJ30">
            <v>0</v>
          </cell>
          <cell r="AK30">
            <v>0</v>
          </cell>
          <cell r="AL30" t="str">
            <v>закрытый</v>
          </cell>
          <cell r="AM30" t="str">
            <v>1795-1822; 1831-1833; 1839-1851; 1870-1873; 1875-1877; 1878-1880</v>
          </cell>
          <cell r="AN30">
            <v>89.93</v>
          </cell>
          <cell r="AO30">
            <v>1795</v>
          </cell>
          <cell r="AP30">
            <v>0.33</v>
          </cell>
          <cell r="AQ30">
            <v>0</v>
          </cell>
          <cell r="AR30">
            <v>0</v>
          </cell>
          <cell r="AS30">
            <v>0</v>
          </cell>
          <cell r="AT30" t="str">
            <v>Газлифт</v>
          </cell>
          <cell r="AU30">
            <v>520</v>
          </cell>
          <cell r="AV30" t="str">
            <v>ГП</v>
          </cell>
          <cell r="AW30">
            <v>930</v>
          </cell>
          <cell r="AX30" t="str">
            <v>ГП</v>
          </cell>
          <cell r="AY30">
            <v>1260</v>
          </cell>
          <cell r="AZ30" t="str">
            <v>ГП</v>
          </cell>
          <cell r="BA30">
            <v>1545</v>
          </cell>
          <cell r="BB30" t="str">
            <v>ГК89/1,5</v>
          </cell>
          <cell r="BC30">
            <v>1745</v>
          </cell>
          <cell r="BD30" t="str">
            <v>ЦКсОК</v>
          </cell>
          <cell r="BE30">
            <v>0</v>
          </cell>
          <cell r="BF30">
            <v>0</v>
          </cell>
          <cell r="BG30">
            <v>1755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1790</v>
          </cell>
          <cell r="BO30" t="str">
            <v>Есть</v>
          </cell>
          <cell r="BP30" t="str">
            <v>Сиант</v>
          </cell>
          <cell r="BQ30">
            <v>72</v>
          </cell>
          <cell r="BR30">
            <v>62</v>
          </cell>
          <cell r="BS30">
            <v>9.6</v>
          </cell>
          <cell r="BT30">
            <v>1789.68</v>
          </cell>
          <cell r="BU30">
            <v>34.119999999999997</v>
          </cell>
          <cell r="BV30">
            <v>73</v>
          </cell>
          <cell r="BW30">
            <v>5.5</v>
          </cell>
          <cell r="BX30">
            <v>18</v>
          </cell>
          <cell r="BY30" t="str">
            <v>Угловик</v>
          </cell>
          <cell r="BZ30" t="str">
            <v>Постоянный</v>
          </cell>
          <cell r="CA30">
            <v>24</v>
          </cell>
          <cell r="CB30">
            <v>0</v>
          </cell>
          <cell r="CC30">
            <v>31</v>
          </cell>
          <cell r="CD30">
            <v>62</v>
          </cell>
          <cell r="CE30">
            <v>30</v>
          </cell>
          <cell r="CF30">
            <v>43556</v>
          </cell>
          <cell r="CG30">
            <v>114</v>
          </cell>
          <cell r="CH30">
            <v>72</v>
          </cell>
          <cell r="CI30">
            <v>6</v>
          </cell>
          <cell r="CJ30">
            <v>0</v>
          </cell>
          <cell r="CK30">
            <v>0</v>
          </cell>
          <cell r="CL30">
            <v>58</v>
          </cell>
          <cell r="CM30">
            <v>9.6307199999999984</v>
          </cell>
          <cell r="CN30">
            <v>12</v>
          </cell>
          <cell r="CO30">
            <v>4</v>
          </cell>
          <cell r="CP30">
            <v>0</v>
          </cell>
          <cell r="CQ30">
            <v>13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9.6</v>
          </cell>
          <cell r="DA30">
            <v>3.4000000000000004</v>
          </cell>
          <cell r="DB30">
            <v>353.0369484316854</v>
          </cell>
          <cell r="DC30">
            <v>1349.8471557682087</v>
          </cell>
          <cell r="DD30">
            <v>942.41824521722742</v>
          </cell>
          <cell r="DE30">
            <v>0.21428571428571427</v>
          </cell>
          <cell r="DF30">
            <v>0</v>
          </cell>
          <cell r="DG30" t="str">
            <v>Газлифт</v>
          </cell>
          <cell r="DH30">
            <v>9.6307199999999984</v>
          </cell>
          <cell r="DI30">
            <v>12</v>
          </cell>
          <cell r="DJ30">
            <v>4</v>
          </cell>
          <cell r="DK30">
            <v>3.4000000000000004</v>
          </cell>
          <cell r="DL30">
            <v>58</v>
          </cell>
          <cell r="DM30">
            <v>0</v>
          </cell>
          <cell r="DN30">
            <v>55</v>
          </cell>
          <cell r="DO30">
            <v>0.21107944424652653</v>
          </cell>
          <cell r="DP30">
            <v>55</v>
          </cell>
          <cell r="DQ30">
            <v>9.9948312076950447</v>
          </cell>
          <cell r="DR30">
            <v>12.453687210545064</v>
          </cell>
          <cell r="DS30">
            <v>4</v>
          </cell>
          <cell r="DT30">
            <v>3.5285447096544353</v>
          </cell>
          <cell r="DU30">
            <v>0.3641112076950469</v>
          </cell>
          <cell r="DV30">
            <v>0.45368721054506445</v>
          </cell>
          <cell r="DW30">
            <v>0.12854470965443496</v>
          </cell>
          <cell r="DX30">
            <v>3.0385842616858385</v>
          </cell>
          <cell r="DY30">
            <v>4.5433377118508353</v>
          </cell>
          <cell r="DZ30">
            <v>0</v>
          </cell>
          <cell r="EA30">
            <v>1.7984045109409557</v>
          </cell>
          <cell r="EB30">
            <v>0</v>
          </cell>
          <cell r="EC30">
            <v>42645</v>
          </cell>
          <cell r="ED30" t="str">
            <v>ОПЗ</v>
          </cell>
          <cell r="EE30" t="str">
            <v>НСL-12% V-50м3</v>
          </cell>
          <cell r="EF30">
            <v>18</v>
          </cell>
          <cell r="EG30">
            <v>30</v>
          </cell>
          <cell r="EH30">
            <v>58</v>
          </cell>
          <cell r="EI30">
            <v>29</v>
          </cell>
          <cell r="EJ30" t="str">
            <v>Постоянный</v>
          </cell>
          <cell r="EK30">
            <v>24</v>
          </cell>
          <cell r="EL30">
            <v>0</v>
          </cell>
          <cell r="EM30">
            <v>9.1959999999999997</v>
          </cell>
          <cell r="EN30">
            <v>11</v>
          </cell>
          <cell r="EO30">
            <v>0</v>
          </cell>
          <cell r="EP30">
            <v>12</v>
          </cell>
          <cell r="EQ30">
            <v>260.98303610265339</v>
          </cell>
          <cell r="ER30">
            <v>71</v>
          </cell>
          <cell r="ES30">
            <v>9.6</v>
          </cell>
          <cell r="ET30">
            <v>60</v>
          </cell>
          <cell r="EU30">
            <v>18</v>
          </cell>
          <cell r="EV30">
            <v>31</v>
          </cell>
          <cell r="EW30">
            <v>62</v>
          </cell>
          <cell r="EX30">
            <v>30</v>
          </cell>
          <cell r="EY30" t="str">
            <v>Постоянный</v>
          </cell>
          <cell r="EZ30">
            <v>24</v>
          </cell>
          <cell r="FA30">
            <v>0</v>
          </cell>
          <cell r="FB30">
            <v>9.6307199999999984</v>
          </cell>
          <cell r="FC30">
            <v>12</v>
          </cell>
          <cell r="FD30">
            <v>4</v>
          </cell>
          <cell r="FE30">
            <v>13</v>
          </cell>
          <cell r="FF30">
            <v>353.0369484316854</v>
          </cell>
          <cell r="FG30">
            <v>72</v>
          </cell>
          <cell r="FH30">
            <v>9.6</v>
          </cell>
          <cell r="FI30">
            <v>58</v>
          </cell>
          <cell r="FJ30">
            <v>0</v>
          </cell>
          <cell r="FK30">
            <v>1</v>
          </cell>
          <cell r="FL30">
            <v>4</v>
          </cell>
          <cell r="FM30">
            <v>1</v>
          </cell>
          <cell r="FN30">
            <v>0</v>
          </cell>
          <cell r="FO30">
            <v>0</v>
          </cell>
          <cell r="FP30">
            <v>0.43471999999999866</v>
          </cell>
          <cell r="FQ30">
            <v>1</v>
          </cell>
          <cell r="FR30">
            <v>4</v>
          </cell>
          <cell r="FS30">
            <v>1</v>
          </cell>
          <cell r="FT30">
            <v>1</v>
          </cell>
          <cell r="FU30">
            <v>0</v>
          </cell>
          <cell r="FV30">
            <v>92.053912329032016</v>
          </cell>
          <cell r="FW30">
            <v>-2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 t="str">
            <v>БДНГ-5.1</v>
          </cell>
          <cell r="GG30" t="str">
            <v>Давыдов</v>
          </cell>
          <cell r="GH30" t="str">
            <v>Бердянка</v>
          </cell>
          <cell r="GI30" t="str">
            <v>Денис</v>
          </cell>
          <cell r="GJ30">
            <v>0</v>
          </cell>
          <cell r="GK30">
            <v>1770</v>
          </cell>
          <cell r="GL30">
            <v>0</v>
          </cell>
          <cell r="GM30">
            <v>0</v>
          </cell>
          <cell r="GN30">
            <v>0</v>
          </cell>
          <cell r="GO30">
            <v>1</v>
          </cell>
          <cell r="GP30">
            <v>32</v>
          </cell>
          <cell r="GQ30">
            <v>58</v>
          </cell>
          <cell r="GR30">
            <v>56</v>
          </cell>
          <cell r="GS30" t="str">
            <v>ЗУ-9</v>
          </cell>
          <cell r="GT30" t="str">
            <v>Газлифт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</row>
        <row r="31">
          <cell r="J31" t="str">
            <v>2-2</v>
          </cell>
          <cell r="K31" t="str">
            <v>В работе</v>
          </cell>
          <cell r="L31" t="str">
            <v>Кустскважины-2</v>
          </cell>
          <cell r="M31">
            <v>37294</v>
          </cell>
          <cell r="N31" t="str">
            <v>Гор.</v>
          </cell>
          <cell r="O31" t="str">
            <v>P1ar_Block III</v>
          </cell>
          <cell r="P31" t="str">
            <v>Действующий</v>
          </cell>
          <cell r="Q31">
            <v>-4</v>
          </cell>
          <cell r="R31">
            <v>0</v>
          </cell>
          <cell r="S31">
            <v>0</v>
          </cell>
          <cell r="T31">
            <v>0</v>
          </cell>
          <cell r="U31">
            <v>206</v>
          </cell>
          <cell r="V31">
            <v>213.8</v>
          </cell>
          <cell r="W31">
            <v>0.98</v>
          </cell>
          <cell r="X31">
            <v>1.66</v>
          </cell>
          <cell r="Y31">
            <v>1.0116613434424842</v>
          </cell>
          <cell r="Z31">
            <v>1.4490000000000001</v>
          </cell>
          <cell r="AA31">
            <v>0.83599999999999997</v>
          </cell>
          <cell r="AB31">
            <v>0.72</v>
          </cell>
          <cell r="AC31">
            <v>37</v>
          </cell>
          <cell r="AD31">
            <v>1.17</v>
          </cell>
          <cell r="AE31">
            <v>139.69999999999999</v>
          </cell>
          <cell r="AF31">
            <v>7.72</v>
          </cell>
          <cell r="AG31">
            <v>1935</v>
          </cell>
          <cell r="AH31" t="str">
            <v>1 ств:2582
2 ств:2767</v>
          </cell>
          <cell r="AI31" t="str">
            <v>1 ств:2582
2 ств:2767</v>
          </cell>
          <cell r="AJ31">
            <v>0</v>
          </cell>
          <cell r="AK31">
            <v>0</v>
          </cell>
          <cell r="AL31" t="str">
            <v>откр ствол</v>
          </cell>
          <cell r="AM31" t="str">
            <v xml:space="preserve">1935-2582;2249-2767 </v>
          </cell>
          <cell r="AN31">
            <v>1.0099999999999909</v>
          </cell>
          <cell r="AO31">
            <v>1935</v>
          </cell>
          <cell r="AP31">
            <v>19.7</v>
          </cell>
          <cell r="AQ31">
            <v>0</v>
          </cell>
          <cell r="AR31">
            <v>0</v>
          </cell>
          <cell r="AS31">
            <v>0</v>
          </cell>
          <cell r="AT31" t="str">
            <v>Газлифт</v>
          </cell>
          <cell r="AU31">
            <v>850</v>
          </cell>
          <cell r="AV31">
            <v>0</v>
          </cell>
          <cell r="AW31">
            <v>1300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1839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2200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1948.75</v>
          </cell>
          <cell r="BU31">
            <v>251.25</v>
          </cell>
          <cell r="BV31">
            <v>73</v>
          </cell>
          <cell r="BW31">
            <v>5.5</v>
          </cell>
          <cell r="BX31">
            <v>18</v>
          </cell>
          <cell r="BY31" t="str">
            <v>Угловик</v>
          </cell>
          <cell r="BZ31" t="str">
            <v>Постоянный</v>
          </cell>
          <cell r="CA31">
            <v>24</v>
          </cell>
          <cell r="CB31">
            <v>0</v>
          </cell>
          <cell r="CC31">
            <v>29</v>
          </cell>
          <cell r="CD31">
            <v>42</v>
          </cell>
          <cell r="CE31">
            <v>28</v>
          </cell>
          <cell r="CF31">
            <v>43556</v>
          </cell>
          <cell r="CG31">
            <v>132</v>
          </cell>
          <cell r="CH31">
            <v>85</v>
          </cell>
          <cell r="CI31">
            <v>6</v>
          </cell>
          <cell r="CJ31">
            <v>0</v>
          </cell>
          <cell r="CK31">
            <v>0</v>
          </cell>
          <cell r="CL31">
            <v>54</v>
          </cell>
          <cell r="CM31">
            <v>10.037684799999999</v>
          </cell>
          <cell r="CN31">
            <v>13</v>
          </cell>
          <cell r="CO31">
            <v>7.64</v>
          </cell>
          <cell r="CP31">
            <v>21</v>
          </cell>
          <cell r="CQ31">
            <v>21</v>
          </cell>
          <cell r="CR31">
            <v>3</v>
          </cell>
          <cell r="CS31">
            <v>0</v>
          </cell>
          <cell r="CT31">
            <v>3</v>
          </cell>
          <cell r="CU31">
            <v>0</v>
          </cell>
          <cell r="CV31">
            <v>-7.0376847999999992</v>
          </cell>
          <cell r="CW31">
            <v>-13</v>
          </cell>
          <cell r="CX31">
            <v>-4.6399999999999997</v>
          </cell>
          <cell r="CY31">
            <v>-20</v>
          </cell>
          <cell r="CZ31">
            <v>8.8000000000000007</v>
          </cell>
          <cell r="DA31">
            <v>12.2</v>
          </cell>
          <cell r="DB31">
            <v>1215.4197151119949</v>
          </cell>
          <cell r="DC31">
            <v>2092.1159030616304</v>
          </cell>
          <cell r="DD31">
            <v>786.57035517870429</v>
          </cell>
          <cell r="DE31">
            <v>0.16666666666666666</v>
          </cell>
          <cell r="DF31">
            <v>0</v>
          </cell>
          <cell r="DG31" t="str">
            <v>Газлифт</v>
          </cell>
          <cell r="DH31">
            <v>10.037684799999999</v>
          </cell>
          <cell r="DI31">
            <v>13</v>
          </cell>
          <cell r="DJ31">
            <v>7.64</v>
          </cell>
          <cell r="DK31">
            <v>12.200000000000001</v>
          </cell>
          <cell r="DL31">
            <v>54</v>
          </cell>
          <cell r="DM31">
            <v>0</v>
          </cell>
          <cell r="DN31">
            <v>50</v>
          </cell>
          <cell r="DO31">
            <v>0.16362252663622529</v>
          </cell>
          <cell r="DP31">
            <v>50</v>
          </cell>
          <cell r="DQ31">
            <v>10.359699275494673</v>
          </cell>
          <cell r="DR31">
            <v>13.417047184170473</v>
          </cell>
          <cell r="DS31">
            <v>7.64</v>
          </cell>
          <cell r="DT31">
            <v>12.591382742067678</v>
          </cell>
          <cell r="DU31">
            <v>0.32201447549467349</v>
          </cell>
          <cell r="DV31">
            <v>0.41704718417047282</v>
          </cell>
          <cell r="DW31">
            <v>0.39138274206767454</v>
          </cell>
          <cell r="DX31">
            <v>0.33802704962941754</v>
          </cell>
          <cell r="DY31">
            <v>0.44976482326111622</v>
          </cell>
          <cell r="DZ31">
            <v>0</v>
          </cell>
          <cell r="EA31">
            <v>0.24702109464082031</v>
          </cell>
          <cell r="EB31">
            <v>0</v>
          </cell>
          <cell r="EC31">
            <v>43275</v>
          </cell>
          <cell r="ED31" t="str">
            <v>ОПЗ</v>
          </cell>
          <cell r="EE31">
            <v>0</v>
          </cell>
          <cell r="EF31">
            <v>18</v>
          </cell>
          <cell r="EG31">
            <v>26</v>
          </cell>
          <cell r="EH31">
            <v>40</v>
          </cell>
          <cell r="EI31">
            <v>26</v>
          </cell>
          <cell r="EJ31" t="str">
            <v>Постоянный</v>
          </cell>
          <cell r="EK31">
            <v>24</v>
          </cell>
          <cell r="EL31">
            <v>0</v>
          </cell>
          <cell r="EM31">
            <v>10.037684799999999</v>
          </cell>
          <cell r="EN31">
            <v>13</v>
          </cell>
          <cell r="EO31">
            <v>7.64</v>
          </cell>
          <cell r="EP31">
            <v>20</v>
          </cell>
          <cell r="EQ31">
            <v>996.2456681245859</v>
          </cell>
          <cell r="ER31">
            <v>85</v>
          </cell>
          <cell r="ES31">
            <v>10</v>
          </cell>
          <cell r="ET31">
            <v>55</v>
          </cell>
          <cell r="EU31">
            <v>18</v>
          </cell>
          <cell r="EV31">
            <v>29</v>
          </cell>
          <cell r="EW31">
            <v>42</v>
          </cell>
          <cell r="EX31">
            <v>28</v>
          </cell>
          <cell r="EY31" t="str">
            <v>Постоянный</v>
          </cell>
          <cell r="EZ31">
            <v>24</v>
          </cell>
          <cell r="FA31">
            <v>0</v>
          </cell>
          <cell r="FB31">
            <v>10.037684799999999</v>
          </cell>
          <cell r="FC31">
            <v>13</v>
          </cell>
          <cell r="FD31">
            <v>7.64</v>
          </cell>
          <cell r="FE31">
            <v>21</v>
          </cell>
          <cell r="FF31">
            <v>1215.4197151119949</v>
          </cell>
          <cell r="FG31">
            <v>85</v>
          </cell>
          <cell r="FH31">
            <v>8.8000000000000007</v>
          </cell>
          <cell r="FI31">
            <v>54</v>
          </cell>
          <cell r="FJ31">
            <v>0</v>
          </cell>
          <cell r="FK31">
            <v>3</v>
          </cell>
          <cell r="FL31">
            <v>2</v>
          </cell>
          <cell r="FM31">
            <v>2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1</v>
          </cell>
          <cell r="FT31">
            <v>0</v>
          </cell>
          <cell r="FU31">
            <v>-1.1999999999999993</v>
          </cell>
          <cell r="FV31">
            <v>219.17404698740904</v>
          </cell>
          <cell r="FW31">
            <v>-1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 t="str">
            <v>БДНГ-3</v>
          </cell>
          <cell r="GG31" t="str">
            <v>Щукин</v>
          </cell>
          <cell r="GH31">
            <v>0</v>
          </cell>
          <cell r="GI31" t="e">
            <v>#N/A</v>
          </cell>
          <cell r="GJ31">
            <v>0</v>
          </cell>
          <cell r="GK31">
            <v>2100</v>
          </cell>
          <cell r="GL31">
            <v>0</v>
          </cell>
          <cell r="GM31">
            <v>0</v>
          </cell>
          <cell r="GN31">
            <v>0</v>
          </cell>
          <cell r="GO31">
            <v>1</v>
          </cell>
          <cell r="GP31">
            <v>14</v>
          </cell>
          <cell r="GQ31">
            <v>54</v>
          </cell>
          <cell r="GR31">
            <v>78</v>
          </cell>
          <cell r="GS31" t="str">
            <v>ГЗУ-4</v>
          </cell>
          <cell r="GT31" t="str">
            <v>Газлифт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 t="str">
            <v>Неучтен периодический режим работы</v>
          </cell>
        </row>
        <row r="32">
          <cell r="J32" t="str">
            <v>3-2</v>
          </cell>
          <cell r="K32" t="str">
            <v>В работе</v>
          </cell>
          <cell r="L32" t="str">
            <v>Кустскважины-3</v>
          </cell>
          <cell r="M32">
            <v>35238</v>
          </cell>
          <cell r="N32" t="str">
            <v>Гор.</v>
          </cell>
          <cell r="O32" t="str">
            <v>P1ar_Block II</v>
          </cell>
          <cell r="P32" t="str">
            <v>Действующий</v>
          </cell>
          <cell r="Q32">
            <v>-4</v>
          </cell>
          <cell r="R32" t="str">
            <v xml:space="preserve"> </v>
          </cell>
          <cell r="S32">
            <v>0</v>
          </cell>
          <cell r="T32">
            <v>0</v>
          </cell>
          <cell r="U32">
            <v>206</v>
          </cell>
          <cell r="V32">
            <v>213.8</v>
          </cell>
          <cell r="W32">
            <v>0.98</v>
          </cell>
          <cell r="X32">
            <v>1.66</v>
          </cell>
          <cell r="Y32">
            <v>0.98</v>
          </cell>
          <cell r="Z32">
            <v>1.4490000000000001</v>
          </cell>
          <cell r="AA32">
            <v>0.83599999999999997</v>
          </cell>
          <cell r="AB32">
            <v>0.72</v>
          </cell>
          <cell r="AC32">
            <v>37</v>
          </cell>
          <cell r="AD32">
            <v>1.17</v>
          </cell>
          <cell r="AE32" t="str">
            <v>177,8; 139,7</v>
          </cell>
          <cell r="AF32" t="str">
            <v>8,05; 7,72</v>
          </cell>
          <cell r="AG32" t="str">
            <v>0-1818; 1818-2588</v>
          </cell>
          <cell r="AH32">
            <v>2596</v>
          </cell>
          <cell r="AI32">
            <v>2596</v>
          </cell>
          <cell r="AJ32">
            <v>0</v>
          </cell>
          <cell r="AK32">
            <v>0</v>
          </cell>
          <cell r="AL32" t="str">
            <v>закрытый</v>
          </cell>
          <cell r="AM32" t="str">
            <v>1908-2596</v>
          </cell>
          <cell r="AN32">
            <v>95.770000000000209</v>
          </cell>
          <cell r="AO32">
            <v>1908</v>
          </cell>
          <cell r="AP32">
            <v>92.92</v>
          </cell>
          <cell r="AQ32" t="str">
            <v>1975-2590</v>
          </cell>
          <cell r="AR32">
            <v>139.69999999999999</v>
          </cell>
          <cell r="AS32">
            <v>7.72</v>
          </cell>
          <cell r="AT32" t="str">
            <v>Фонтан</v>
          </cell>
          <cell r="AU32">
            <v>786</v>
          </cell>
          <cell r="AV32" t="str">
            <v>ГК55/2</v>
          </cell>
          <cell r="AW32">
            <v>1386</v>
          </cell>
          <cell r="AX32" t="str">
            <v>ГК 35/3,8</v>
          </cell>
          <cell r="AY32">
            <v>1784</v>
          </cell>
          <cell r="AZ32" t="str">
            <v>ЦКсОК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1797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1820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1805.79</v>
          </cell>
          <cell r="BU32">
            <v>14.210000000000036</v>
          </cell>
          <cell r="BV32">
            <v>73</v>
          </cell>
          <cell r="BW32">
            <v>5.5</v>
          </cell>
          <cell r="BX32">
            <v>18</v>
          </cell>
          <cell r="BY32" t="str">
            <v>Угловик</v>
          </cell>
          <cell r="BZ32" t="str">
            <v>Постоянный</v>
          </cell>
          <cell r="CA32">
            <v>24</v>
          </cell>
          <cell r="CB32">
            <v>0</v>
          </cell>
          <cell r="CC32">
            <v>30</v>
          </cell>
          <cell r="CD32">
            <v>42</v>
          </cell>
          <cell r="CE32">
            <v>29</v>
          </cell>
          <cell r="CF32">
            <v>43556</v>
          </cell>
          <cell r="CG32">
            <v>114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51</v>
          </cell>
          <cell r="CM32">
            <v>3.8455999999999997</v>
          </cell>
          <cell r="CN32">
            <v>4.5999999999999996</v>
          </cell>
          <cell r="CO32">
            <v>0</v>
          </cell>
          <cell r="CP32">
            <v>22</v>
          </cell>
          <cell r="CQ32">
            <v>11.8</v>
          </cell>
          <cell r="CR32">
            <v>4</v>
          </cell>
          <cell r="CS32">
            <v>0</v>
          </cell>
          <cell r="CT32">
            <v>4</v>
          </cell>
          <cell r="CU32">
            <v>0</v>
          </cell>
          <cell r="CV32">
            <v>-2.10096916</v>
          </cell>
          <cell r="CW32">
            <v>-7.3</v>
          </cell>
          <cell r="CX32">
            <v>3.97</v>
          </cell>
          <cell r="CY32">
            <v>-14</v>
          </cell>
          <cell r="CZ32">
            <v>0</v>
          </cell>
          <cell r="DA32">
            <v>11.8</v>
          </cell>
          <cell r="DB32">
            <v>3068.4418556272108</v>
          </cell>
          <cell r="DC32">
            <v>3068.4418556272108</v>
          </cell>
          <cell r="DD32" t="str">
            <v/>
          </cell>
          <cell r="DE32">
            <v>7.3015873015873006E-2</v>
          </cell>
          <cell r="DF32">
            <v>0</v>
          </cell>
          <cell r="DG32" t="str">
            <v>Фонтан</v>
          </cell>
          <cell r="DH32">
            <v>3.8455999999999997</v>
          </cell>
          <cell r="DI32">
            <v>4.5999999999999996</v>
          </cell>
          <cell r="DJ32">
            <v>0</v>
          </cell>
          <cell r="DK32">
            <v>11.8</v>
          </cell>
          <cell r="DL32">
            <v>51</v>
          </cell>
          <cell r="DM32">
            <v>0</v>
          </cell>
          <cell r="DN32">
            <v>50</v>
          </cell>
          <cell r="DO32">
            <v>7.2638530002871099E-2</v>
          </cell>
          <cell r="DP32">
            <v>50</v>
          </cell>
          <cell r="DQ32">
            <v>3.8864519092736152</v>
          </cell>
          <cell r="DR32">
            <v>4.6488659201837503</v>
          </cell>
          <cell r="DS32">
            <v>0</v>
          </cell>
          <cell r="DT32">
            <v>11.925351708297448</v>
          </cell>
          <cell r="DU32">
            <v>4.0851909273615573E-2</v>
          </cell>
          <cell r="DV32">
            <v>4.8865920183750688E-2</v>
          </cell>
          <cell r="DW32">
            <v>0.12535170829744743</v>
          </cell>
          <cell r="DX32">
            <v>0.33132833279993568</v>
          </cell>
          <cell r="DY32">
            <v>0.39644469034482555</v>
          </cell>
          <cell r="DZ32">
            <v>0</v>
          </cell>
          <cell r="EA32">
            <v>1.1762644658582737</v>
          </cell>
          <cell r="EB32">
            <v>0</v>
          </cell>
          <cell r="EC32">
            <v>39372</v>
          </cell>
          <cell r="ED32" t="str">
            <v>ОПЗ (3)</v>
          </cell>
          <cell r="EE32">
            <v>0</v>
          </cell>
          <cell r="EF32">
            <v>18</v>
          </cell>
          <cell r="EG32">
            <v>25</v>
          </cell>
          <cell r="EH32">
            <v>40</v>
          </cell>
          <cell r="EI32">
            <v>23</v>
          </cell>
          <cell r="EJ32" t="str">
            <v>Постоянный</v>
          </cell>
          <cell r="EK32">
            <v>24</v>
          </cell>
          <cell r="EL32">
            <v>0</v>
          </cell>
          <cell r="EM32">
            <v>3.8455999999999997</v>
          </cell>
          <cell r="EN32">
            <v>4.5999999999999996</v>
          </cell>
          <cell r="EO32">
            <v>0</v>
          </cell>
          <cell r="EP32">
            <v>11.8</v>
          </cell>
          <cell r="EQ32">
            <v>3068.4418556272108</v>
          </cell>
          <cell r="ER32">
            <v>0</v>
          </cell>
          <cell r="ES32">
            <v>0</v>
          </cell>
          <cell r="ET32">
            <v>46</v>
          </cell>
          <cell r="EU32">
            <v>18</v>
          </cell>
          <cell r="EV32">
            <v>30</v>
          </cell>
          <cell r="EW32">
            <v>42</v>
          </cell>
          <cell r="EX32">
            <v>29</v>
          </cell>
          <cell r="EY32" t="str">
            <v>Постоянный</v>
          </cell>
          <cell r="EZ32">
            <v>24</v>
          </cell>
          <cell r="FA32">
            <v>0</v>
          </cell>
          <cell r="FB32">
            <v>3.8455999999999997</v>
          </cell>
          <cell r="FC32">
            <v>4.5999999999999996</v>
          </cell>
          <cell r="FD32">
            <v>0</v>
          </cell>
          <cell r="FE32">
            <v>11.8</v>
          </cell>
          <cell r="FF32">
            <v>3068.4418556272108</v>
          </cell>
          <cell r="FG32">
            <v>0</v>
          </cell>
          <cell r="FH32">
            <v>0</v>
          </cell>
          <cell r="FI32">
            <v>51</v>
          </cell>
          <cell r="FJ32">
            <v>0</v>
          </cell>
          <cell r="FK32">
            <v>5</v>
          </cell>
          <cell r="FL32">
            <v>2</v>
          </cell>
          <cell r="FM32">
            <v>6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5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 t="str">
            <v>Технология</v>
          </cell>
          <cell r="GD32" t="str">
            <v>Снижение общего дебита газа</v>
          </cell>
          <cell r="GE32">
            <v>0</v>
          </cell>
          <cell r="GF32" t="str">
            <v>БДНГ-3</v>
          </cell>
          <cell r="GG32" t="str">
            <v>Тайланов</v>
          </cell>
          <cell r="GH32">
            <v>0</v>
          </cell>
          <cell r="GI32" t="e">
            <v>#N/A</v>
          </cell>
          <cell r="GJ32">
            <v>0</v>
          </cell>
          <cell r="GK32">
            <v>1800</v>
          </cell>
          <cell r="GL32">
            <v>0</v>
          </cell>
          <cell r="GM32">
            <v>0</v>
          </cell>
          <cell r="GN32">
            <v>0</v>
          </cell>
          <cell r="GO32">
            <v>1</v>
          </cell>
          <cell r="GP32">
            <v>13</v>
          </cell>
          <cell r="GQ32">
            <v>51</v>
          </cell>
          <cell r="GR32">
            <v>63</v>
          </cell>
          <cell r="GS32" t="str">
            <v>ГЗУ-3</v>
          </cell>
          <cell r="GT32" t="str">
            <v>Фонтан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</row>
        <row r="33">
          <cell r="J33" t="str">
            <v>3-1</v>
          </cell>
          <cell r="K33" t="str">
            <v>Пьезометрическая</v>
          </cell>
          <cell r="L33" t="str">
            <v>Кустскважины-3</v>
          </cell>
          <cell r="M33">
            <v>34882</v>
          </cell>
          <cell r="N33" t="str">
            <v>Гор.</v>
          </cell>
          <cell r="O33" t="str">
            <v>P1ar_Block II</v>
          </cell>
          <cell r="P33" t="str">
            <v>Контрольный</v>
          </cell>
          <cell r="Q33">
            <v>-4</v>
          </cell>
          <cell r="R33">
            <v>35392</v>
          </cell>
          <cell r="S33" t="str">
            <v>Halli</v>
          </cell>
          <cell r="T33">
            <v>0</v>
          </cell>
          <cell r="U33">
            <v>206</v>
          </cell>
          <cell r="V33">
            <v>213.8</v>
          </cell>
          <cell r="W33">
            <v>0.98</v>
          </cell>
          <cell r="X33">
            <v>1.66</v>
          </cell>
          <cell r="Y33">
            <v>0.98</v>
          </cell>
          <cell r="Z33">
            <v>1.4490000000000001</v>
          </cell>
          <cell r="AA33">
            <v>0.83599999999999997</v>
          </cell>
          <cell r="AB33">
            <v>0.72</v>
          </cell>
          <cell r="AC33">
            <v>37</v>
          </cell>
          <cell r="AD33">
            <v>1.17</v>
          </cell>
          <cell r="AE33" t="str">
            <v>177,8; 139,7</v>
          </cell>
          <cell r="AF33" t="str">
            <v>8,05; 7,72</v>
          </cell>
          <cell r="AG33" t="str">
            <v>0-1876; 1876-2437</v>
          </cell>
          <cell r="AH33">
            <v>2437</v>
          </cell>
          <cell r="AI33">
            <v>2437</v>
          </cell>
          <cell r="AJ33">
            <v>0</v>
          </cell>
          <cell r="AK33">
            <v>0</v>
          </cell>
          <cell r="AL33" t="str">
            <v>закрытый</v>
          </cell>
          <cell r="AM33" t="str">
            <v>1876-2437  (фильтр хвостовик)</v>
          </cell>
          <cell r="AN33">
            <v>85.71</v>
          </cell>
          <cell r="AO33">
            <v>1876</v>
          </cell>
          <cell r="AP33">
            <v>20.03</v>
          </cell>
          <cell r="AQ33">
            <v>0</v>
          </cell>
          <cell r="AR33">
            <v>0</v>
          </cell>
          <cell r="AS33">
            <v>0</v>
          </cell>
          <cell r="AT33" t="str">
            <v>Газлифт</v>
          </cell>
          <cell r="AU33">
            <v>600</v>
          </cell>
          <cell r="AV33" t="str">
            <v>ГК82/1,5</v>
          </cell>
          <cell r="AW33">
            <v>1200</v>
          </cell>
          <cell r="AX33" t="str">
            <v>ГК80/2,5</v>
          </cell>
          <cell r="AY33">
            <v>1748</v>
          </cell>
          <cell r="AZ33" t="str">
            <v>ЦКсОК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1758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2181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1908.31</v>
          </cell>
          <cell r="BU33">
            <v>272.69000000000005</v>
          </cell>
          <cell r="BV33">
            <v>73</v>
          </cell>
          <cell r="BW33">
            <v>5.5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43556</v>
          </cell>
          <cell r="CG33">
            <v>156.32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 t="str">
            <v>-</v>
          </cell>
          <cell r="CM33">
            <v>0</v>
          </cell>
          <cell r="CN33">
            <v>0</v>
          </cell>
          <cell r="CO33">
            <v>0</v>
          </cell>
          <cell r="CP33">
            <v>22</v>
          </cell>
          <cell r="CQ33">
            <v>0</v>
          </cell>
          <cell r="CR33">
            <v>5</v>
          </cell>
          <cell r="CS33">
            <v>0</v>
          </cell>
          <cell r="CT33">
            <v>5</v>
          </cell>
          <cell r="CU33">
            <v>0</v>
          </cell>
          <cell r="CV33">
            <v>5</v>
          </cell>
          <cell r="CW33">
            <v>0</v>
          </cell>
          <cell r="CX33">
            <v>5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 t="str">
            <v/>
          </cell>
          <cell r="DE33" t="e">
            <v>#VALUE!</v>
          </cell>
          <cell r="DF33">
            <v>0</v>
          </cell>
          <cell r="DG33" t="str">
            <v>Газлифт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 t="str">
            <v>-</v>
          </cell>
          <cell r="DM33">
            <v>0</v>
          </cell>
          <cell r="DN33">
            <v>60</v>
          </cell>
          <cell r="DO33">
            <v>0</v>
          </cell>
          <cell r="DP33">
            <v>60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 t="e">
            <v>#VALUE!</v>
          </cell>
          <cell r="DY33" t="e">
            <v>#VALUE!</v>
          </cell>
          <cell r="DZ33">
            <v>0</v>
          </cell>
          <cell r="EA33" t="e">
            <v>#VALUE!</v>
          </cell>
          <cell r="EB33">
            <v>0</v>
          </cell>
          <cell r="EC33">
            <v>37823</v>
          </cell>
          <cell r="ED33" t="str">
            <v>ОПЗ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 t="str">
            <v>-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 t="str">
            <v>-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 t="e">
            <v>#VALUE!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 t="str">
            <v>БДНГ-3</v>
          </cell>
          <cell r="GG33" t="str">
            <v>Тайланов</v>
          </cell>
          <cell r="GH33">
            <v>0</v>
          </cell>
          <cell r="GI33" t="e">
            <v>#N/A</v>
          </cell>
          <cell r="GJ33">
            <v>0</v>
          </cell>
          <cell r="GK33">
            <v>2100</v>
          </cell>
          <cell r="GL33">
            <v>0</v>
          </cell>
          <cell r="GM33">
            <v>1</v>
          </cell>
          <cell r="GN33">
            <v>0</v>
          </cell>
          <cell r="GO33">
            <v>0</v>
          </cell>
          <cell r="GP33">
            <v>0</v>
          </cell>
          <cell r="GQ33" t="e">
            <v>#VALUE!</v>
          </cell>
          <cell r="GR33" t="e">
            <v>#VALUE!</v>
          </cell>
          <cell r="GS33" t="str">
            <v>ГЗУ-3</v>
          </cell>
          <cell r="GT33" t="str">
            <v>Газлифт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</row>
        <row r="34">
          <cell r="J34" t="str">
            <v>3-3</v>
          </cell>
          <cell r="K34" t="str">
            <v>В работе</v>
          </cell>
          <cell r="L34" t="str">
            <v>Кустскважины-3</v>
          </cell>
          <cell r="M34">
            <v>35327</v>
          </cell>
          <cell r="N34" t="str">
            <v>БС</v>
          </cell>
          <cell r="O34" t="str">
            <v>P1ar_Block II</v>
          </cell>
          <cell r="P34" t="str">
            <v>Действующий</v>
          </cell>
          <cell r="Q34">
            <v>-4</v>
          </cell>
          <cell r="R34">
            <v>0</v>
          </cell>
          <cell r="S34">
            <v>0</v>
          </cell>
          <cell r="T34">
            <v>0</v>
          </cell>
          <cell r="U34">
            <v>206</v>
          </cell>
          <cell r="V34">
            <v>213.8</v>
          </cell>
          <cell r="W34">
            <v>0.98</v>
          </cell>
          <cell r="X34">
            <v>1.66</v>
          </cell>
          <cell r="Y34">
            <v>1.219856028794241</v>
          </cell>
          <cell r="Z34">
            <v>1.4490000000000001</v>
          </cell>
          <cell r="AA34">
            <v>0.83599999999999997</v>
          </cell>
          <cell r="AB34">
            <v>0.72</v>
          </cell>
          <cell r="AC34">
            <v>37</v>
          </cell>
          <cell r="AD34">
            <v>1.17</v>
          </cell>
          <cell r="AE34">
            <v>139.69999999999999</v>
          </cell>
          <cell r="AF34">
            <v>7.72</v>
          </cell>
          <cell r="AG34">
            <v>2147</v>
          </cell>
          <cell r="AH34">
            <v>2550</v>
          </cell>
          <cell r="AI34">
            <v>2550</v>
          </cell>
          <cell r="AJ34">
            <v>0</v>
          </cell>
          <cell r="AK34">
            <v>0</v>
          </cell>
          <cell r="AL34" t="str">
            <v>откр ствол</v>
          </cell>
          <cell r="AM34" t="str">
            <v xml:space="preserve">1919-2550 </v>
          </cell>
          <cell r="AN34">
            <v>32.08</v>
          </cell>
          <cell r="AO34">
            <v>1919</v>
          </cell>
          <cell r="AP34">
            <v>43.41</v>
          </cell>
          <cell r="AQ34" t="str">
            <v>1470-1919</v>
          </cell>
          <cell r="AR34">
            <v>102</v>
          </cell>
          <cell r="AS34">
            <v>6.5</v>
          </cell>
          <cell r="AT34" t="str">
            <v>Газлифт</v>
          </cell>
          <cell r="AU34">
            <v>520</v>
          </cell>
          <cell r="AV34" t="str">
            <v>ГП</v>
          </cell>
          <cell r="AW34">
            <v>930</v>
          </cell>
          <cell r="AX34" t="str">
            <v>ГП</v>
          </cell>
          <cell r="AY34">
            <v>1260</v>
          </cell>
          <cell r="AZ34" t="str">
            <v>ГК80/1,5</v>
          </cell>
          <cell r="BA34">
            <v>1430</v>
          </cell>
          <cell r="BB34" t="str">
            <v>ЦКсОК/3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1440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1480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1472.92</v>
          </cell>
          <cell r="BU34">
            <v>7.0799999999999272</v>
          </cell>
          <cell r="BV34">
            <v>73</v>
          </cell>
          <cell r="BW34">
            <v>5.5</v>
          </cell>
          <cell r="BX34">
            <v>18</v>
          </cell>
          <cell r="BY34" t="str">
            <v>Угловик</v>
          </cell>
          <cell r="BZ34" t="str">
            <v>Постоянный</v>
          </cell>
          <cell r="CA34">
            <v>24</v>
          </cell>
          <cell r="CB34">
            <v>0</v>
          </cell>
          <cell r="CC34">
            <v>30</v>
          </cell>
          <cell r="CD34">
            <v>68</v>
          </cell>
          <cell r="CE34">
            <v>29</v>
          </cell>
          <cell r="CF34">
            <v>43556</v>
          </cell>
          <cell r="CG34">
            <v>144</v>
          </cell>
          <cell r="CH34">
            <v>78</v>
          </cell>
          <cell r="CI34">
            <v>6</v>
          </cell>
          <cell r="CJ34">
            <v>0</v>
          </cell>
          <cell r="CK34">
            <v>0</v>
          </cell>
          <cell r="CL34">
            <v>77</v>
          </cell>
          <cell r="CM34">
            <v>2.4379097600000001</v>
          </cell>
          <cell r="CN34">
            <v>5.6079999999999997</v>
          </cell>
          <cell r="CO34">
            <v>48</v>
          </cell>
          <cell r="CP34">
            <v>22</v>
          </cell>
          <cell r="CQ34">
            <v>10</v>
          </cell>
          <cell r="CR34">
            <v>6</v>
          </cell>
          <cell r="CS34">
            <v>0</v>
          </cell>
          <cell r="CT34">
            <v>6</v>
          </cell>
          <cell r="CU34">
            <v>0</v>
          </cell>
          <cell r="CV34">
            <v>3.5620902399999999</v>
          </cell>
          <cell r="CW34">
            <v>-5.6079999999999997</v>
          </cell>
          <cell r="CX34">
            <v>-42</v>
          </cell>
          <cell r="CY34">
            <v>-10</v>
          </cell>
          <cell r="CZ34">
            <v>4</v>
          </cell>
          <cell r="DA34">
            <v>6</v>
          </cell>
          <cell r="DB34">
            <v>2461.1247300638393</v>
          </cell>
          <cell r="DC34">
            <v>4101.8745501063995</v>
          </cell>
          <cell r="DD34">
            <v>720.06416751019788</v>
          </cell>
          <cell r="DE34">
            <v>8.3701492537313432E-2</v>
          </cell>
          <cell r="DF34" t="str">
            <v>Запуск скважины после длительного простоя. Скважина находится на выводе на режим.</v>
          </cell>
          <cell r="DG34" t="str">
            <v>Газлифт</v>
          </cell>
          <cell r="DH34">
            <v>2.4379097600000001</v>
          </cell>
          <cell r="DI34">
            <v>5.6079999999999997</v>
          </cell>
          <cell r="DJ34">
            <v>48</v>
          </cell>
          <cell r="DK34">
            <v>5.9999999999999991</v>
          </cell>
          <cell r="DL34">
            <v>77</v>
          </cell>
          <cell r="DM34">
            <v>0</v>
          </cell>
          <cell r="DN34">
            <v>50</v>
          </cell>
          <cell r="DO34">
            <v>7.4907950519774669E-2</v>
          </cell>
          <cell r="DP34">
            <v>50</v>
          </cell>
          <cell r="DQ34">
            <v>3.0610145194959055</v>
          </cell>
          <cell r="DR34">
            <v>7.0413473488588183</v>
          </cell>
          <cell r="DS34">
            <v>48</v>
          </cell>
          <cell r="DT34">
            <v>7.5335385330158537</v>
          </cell>
          <cell r="DU34">
            <v>0.6231047594959056</v>
          </cell>
          <cell r="DV34">
            <v>1.4333473488588186</v>
          </cell>
          <cell r="DW34">
            <v>1.5335385330158542</v>
          </cell>
          <cell r="DX34">
            <v>6.342557007491581E-2</v>
          </cell>
          <cell r="DY34">
            <v>0.14589982074649388</v>
          </cell>
          <cell r="DZ34">
            <v>0</v>
          </cell>
          <cell r="EA34">
            <v>0.1560982390297723</v>
          </cell>
          <cell r="EB34">
            <v>0</v>
          </cell>
          <cell r="EC34">
            <v>42632</v>
          </cell>
          <cell r="ED34" t="str">
            <v>ЗБС</v>
          </cell>
          <cell r="EE34" t="str">
            <v>МСКО-100м3</v>
          </cell>
          <cell r="EF34">
            <v>18</v>
          </cell>
          <cell r="EG34">
            <v>25</v>
          </cell>
          <cell r="EH34">
            <v>78</v>
          </cell>
          <cell r="EI34">
            <v>24</v>
          </cell>
          <cell r="EJ34" t="str">
            <v>Постоянный</v>
          </cell>
          <cell r="EK34">
            <v>24</v>
          </cell>
          <cell r="EL34">
            <v>0</v>
          </cell>
          <cell r="EM34">
            <v>2.4379097600000001</v>
          </cell>
          <cell r="EN34">
            <v>5.6079999999999997</v>
          </cell>
          <cell r="EO34">
            <v>48</v>
          </cell>
          <cell r="EP34">
            <v>10</v>
          </cell>
          <cell r="EQ34">
            <v>2461.1247300638393</v>
          </cell>
          <cell r="ER34">
            <v>78</v>
          </cell>
          <cell r="ES34">
            <v>4</v>
          </cell>
          <cell r="ET34">
            <v>107</v>
          </cell>
          <cell r="EU34">
            <v>18</v>
          </cell>
          <cell r="EV34">
            <v>30</v>
          </cell>
          <cell r="EW34">
            <v>68</v>
          </cell>
          <cell r="EX34">
            <v>29</v>
          </cell>
          <cell r="EY34" t="str">
            <v>Постоянный</v>
          </cell>
          <cell r="EZ34">
            <v>24</v>
          </cell>
          <cell r="FA34">
            <v>0</v>
          </cell>
          <cell r="FB34">
            <v>2.4379097600000001</v>
          </cell>
          <cell r="FC34">
            <v>5.6079999999999997</v>
          </cell>
          <cell r="FD34">
            <v>48</v>
          </cell>
          <cell r="FE34">
            <v>10</v>
          </cell>
          <cell r="FF34">
            <v>2461.1247300638393</v>
          </cell>
          <cell r="FG34">
            <v>78</v>
          </cell>
          <cell r="FH34">
            <v>4</v>
          </cell>
          <cell r="FI34">
            <v>77</v>
          </cell>
          <cell r="FJ34">
            <v>0</v>
          </cell>
          <cell r="FK34">
            <v>5</v>
          </cell>
          <cell r="FL34">
            <v>-10</v>
          </cell>
          <cell r="FM34">
            <v>5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-30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 t="str">
            <v>БДНГ-3</v>
          </cell>
          <cell r="GG34" t="str">
            <v>Тайланов</v>
          </cell>
          <cell r="GH34">
            <v>0</v>
          </cell>
          <cell r="GI34" t="e">
            <v>#N/A</v>
          </cell>
          <cell r="GJ34">
            <v>0</v>
          </cell>
          <cell r="GK34">
            <v>1460</v>
          </cell>
          <cell r="GL34">
            <v>0</v>
          </cell>
          <cell r="GM34">
            <v>0</v>
          </cell>
          <cell r="GN34">
            <v>0</v>
          </cell>
          <cell r="GO34">
            <v>1</v>
          </cell>
          <cell r="GP34">
            <v>39</v>
          </cell>
          <cell r="GQ34">
            <v>77</v>
          </cell>
          <cell r="GR34">
            <v>67</v>
          </cell>
          <cell r="GS34" t="str">
            <v>ГЗУ-3</v>
          </cell>
          <cell r="GT34" t="str">
            <v>Газлифт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</row>
        <row r="35">
          <cell r="J35" t="str">
            <v>4-2</v>
          </cell>
          <cell r="K35" t="str">
            <v>В накоплении/под циклической закачкой/</v>
          </cell>
          <cell r="L35" t="str">
            <v>Кустскважины-4</v>
          </cell>
          <cell r="M35">
            <v>35292</v>
          </cell>
          <cell r="N35" t="str">
            <v>Гор.</v>
          </cell>
          <cell r="O35" t="str">
            <v>P1ar_Block II</v>
          </cell>
          <cell r="P35" t="str">
            <v>Действующий</v>
          </cell>
          <cell r="Q35">
            <v>-4</v>
          </cell>
          <cell r="R35" t="str">
            <v xml:space="preserve"> </v>
          </cell>
          <cell r="S35" t="str">
            <v xml:space="preserve"> </v>
          </cell>
          <cell r="T35">
            <v>0</v>
          </cell>
          <cell r="U35">
            <v>206</v>
          </cell>
          <cell r="V35">
            <v>213.8</v>
          </cell>
          <cell r="W35">
            <v>0.98</v>
          </cell>
          <cell r="X35">
            <v>1.66</v>
          </cell>
          <cell r="Y35">
            <v>0.98</v>
          </cell>
          <cell r="Z35">
            <v>1.4490000000000001</v>
          </cell>
          <cell r="AA35">
            <v>0.83599999999999997</v>
          </cell>
          <cell r="AB35">
            <v>0.72</v>
          </cell>
          <cell r="AC35">
            <v>37</v>
          </cell>
          <cell r="AD35">
            <v>1.17</v>
          </cell>
          <cell r="AE35">
            <v>177.8</v>
          </cell>
          <cell r="AF35">
            <v>8.0500000000000007</v>
          </cell>
          <cell r="AG35" t="str">
            <v>0-1879</v>
          </cell>
          <cell r="AH35">
            <v>2432</v>
          </cell>
          <cell r="AI35">
            <v>2432</v>
          </cell>
          <cell r="AJ35">
            <v>0</v>
          </cell>
          <cell r="AK35">
            <v>0</v>
          </cell>
          <cell r="AL35" t="str">
            <v>закрытый</v>
          </cell>
          <cell r="AM35" t="str">
            <v>1926-2413 (фильтр хвостовик)</v>
          </cell>
          <cell r="AN35">
            <v>72.510000000000005</v>
          </cell>
          <cell r="AO35">
            <v>1926</v>
          </cell>
          <cell r="AP35">
            <v>27.32</v>
          </cell>
          <cell r="AQ35" t="str">
            <v>1926-2429</v>
          </cell>
          <cell r="AR35">
            <v>139.69999999999999</v>
          </cell>
          <cell r="AS35">
            <v>7.72</v>
          </cell>
          <cell r="AT35" t="str">
            <v>Газлифт</v>
          </cell>
          <cell r="AU35">
            <v>510</v>
          </cell>
          <cell r="AV35" t="str">
            <v>ГК80/1</v>
          </cell>
          <cell r="AW35">
            <v>900</v>
          </cell>
          <cell r="AX35" t="str">
            <v>ГК81/1,5</v>
          </cell>
          <cell r="AY35">
            <v>1210</v>
          </cell>
          <cell r="AZ35" t="str">
            <v>ГК78/2</v>
          </cell>
          <cell r="BA35">
            <v>1460</v>
          </cell>
          <cell r="BB35" t="str">
            <v>ГК75/2</v>
          </cell>
          <cell r="BC35">
            <v>1700</v>
          </cell>
          <cell r="BD35" t="str">
            <v>ЦКсОК</v>
          </cell>
          <cell r="BE35">
            <v>0</v>
          </cell>
          <cell r="BF35">
            <v>0</v>
          </cell>
          <cell r="BG35">
            <v>1810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2370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1946.73</v>
          </cell>
          <cell r="BU35">
            <v>423.27</v>
          </cell>
          <cell r="BV35">
            <v>73</v>
          </cell>
          <cell r="BW35">
            <v>5.5</v>
          </cell>
          <cell r="BX35">
            <v>18</v>
          </cell>
          <cell r="BY35" t="str">
            <v>Угловик</v>
          </cell>
          <cell r="BZ35" t="str">
            <v>Периодический</v>
          </cell>
          <cell r="CA35">
            <v>24</v>
          </cell>
          <cell r="CB35">
            <v>24</v>
          </cell>
          <cell r="CC35">
            <v>30</v>
          </cell>
          <cell r="CD35">
            <v>50</v>
          </cell>
          <cell r="CE35">
            <v>29</v>
          </cell>
          <cell r="CF35">
            <v>43556</v>
          </cell>
          <cell r="CG35">
            <v>94</v>
          </cell>
          <cell r="CH35">
            <v>82</v>
          </cell>
          <cell r="CI35">
            <v>6</v>
          </cell>
          <cell r="CJ35">
            <v>0</v>
          </cell>
          <cell r="CK35">
            <v>0</v>
          </cell>
          <cell r="CL35">
            <v>62</v>
          </cell>
          <cell r="CM35">
            <v>5.016</v>
          </cell>
          <cell r="CN35">
            <v>6</v>
          </cell>
          <cell r="CO35">
            <v>0</v>
          </cell>
          <cell r="CP35">
            <v>22</v>
          </cell>
          <cell r="CQ35">
            <v>7.25</v>
          </cell>
          <cell r="CR35">
            <v>7</v>
          </cell>
          <cell r="CS35">
            <v>0</v>
          </cell>
          <cell r="CT35">
            <v>7</v>
          </cell>
          <cell r="CU35">
            <v>0</v>
          </cell>
          <cell r="CV35">
            <v>1.984</v>
          </cell>
          <cell r="CW35">
            <v>-6</v>
          </cell>
          <cell r="CX35">
            <v>7</v>
          </cell>
          <cell r="CY35">
            <v>-7.25</v>
          </cell>
          <cell r="CZ35">
            <v>2.8</v>
          </cell>
          <cell r="DA35">
            <v>4.45</v>
          </cell>
          <cell r="DB35">
            <v>887.16108452950562</v>
          </cell>
          <cell r="DC35">
            <v>1445.3748006379585</v>
          </cell>
          <cell r="DD35">
            <v>558.2137161084529</v>
          </cell>
          <cell r="DE35">
            <v>0.1875</v>
          </cell>
          <cell r="DF35">
            <v>0</v>
          </cell>
          <cell r="DG35" t="str">
            <v>Газлифт</v>
          </cell>
          <cell r="DH35">
            <v>5.016</v>
          </cell>
          <cell r="DI35">
            <v>6</v>
          </cell>
          <cell r="DJ35">
            <v>0</v>
          </cell>
          <cell r="DK35">
            <v>4.45</v>
          </cell>
          <cell r="DL35">
            <v>62</v>
          </cell>
          <cell r="DM35">
            <v>0</v>
          </cell>
          <cell r="DN35">
            <v>47</v>
          </cell>
          <cell r="DO35">
            <v>0.17183147632311974</v>
          </cell>
          <cell r="DP35">
            <v>47</v>
          </cell>
          <cell r="DQ35">
            <v>6.7516023676880206</v>
          </cell>
          <cell r="DR35">
            <v>8.0760793871866277</v>
          </cell>
          <cell r="DS35">
            <v>0</v>
          </cell>
          <cell r="DT35">
            <v>5.9897588788300826</v>
          </cell>
          <cell r="DU35">
            <v>1.7356023676880206</v>
          </cell>
          <cell r="DV35">
            <v>2.0760793871866277</v>
          </cell>
          <cell r="DW35">
            <v>1.539758878830082</v>
          </cell>
          <cell r="DX35">
            <v>0.70054352312230705</v>
          </cell>
          <cell r="DY35">
            <v>0.83797072143816642</v>
          </cell>
          <cell r="DZ35">
            <v>0</v>
          </cell>
          <cell r="EA35">
            <v>0.36312064595653876</v>
          </cell>
          <cell r="EB35">
            <v>0</v>
          </cell>
          <cell r="EC35">
            <v>42629</v>
          </cell>
          <cell r="ED35" t="str">
            <v>ВТ ОПЗ</v>
          </cell>
          <cell r="EE35" t="str">
            <v>Предыдущий ГТМ-2000г(ОПЗ)</v>
          </cell>
          <cell r="EF35">
            <v>18</v>
          </cell>
          <cell r="EG35">
            <v>23</v>
          </cell>
          <cell r="EH35">
            <v>50</v>
          </cell>
          <cell r="EI35">
            <v>22</v>
          </cell>
          <cell r="EJ35" t="str">
            <v>Периодический</v>
          </cell>
          <cell r="EK35">
            <v>24</v>
          </cell>
          <cell r="EL35">
            <v>24</v>
          </cell>
          <cell r="EM35">
            <v>5.016</v>
          </cell>
          <cell r="EN35">
            <v>6</v>
          </cell>
          <cell r="EO35">
            <v>0</v>
          </cell>
          <cell r="EP35">
            <v>7.25</v>
          </cell>
          <cell r="EQ35">
            <v>887.16108452950562</v>
          </cell>
          <cell r="ER35">
            <v>78</v>
          </cell>
          <cell r="ES35">
            <v>2.8</v>
          </cell>
          <cell r="ET35">
            <v>58</v>
          </cell>
          <cell r="EU35">
            <v>18</v>
          </cell>
          <cell r="EV35">
            <v>30</v>
          </cell>
          <cell r="EW35">
            <v>50</v>
          </cell>
          <cell r="EX35">
            <v>29</v>
          </cell>
          <cell r="EY35" t="str">
            <v>Периодический</v>
          </cell>
          <cell r="EZ35">
            <v>24</v>
          </cell>
          <cell r="FA35">
            <v>24</v>
          </cell>
          <cell r="FB35">
            <v>5.016</v>
          </cell>
          <cell r="FC35">
            <v>6</v>
          </cell>
          <cell r="FD35">
            <v>0</v>
          </cell>
          <cell r="FE35">
            <v>7.25</v>
          </cell>
          <cell r="FF35">
            <v>887.16108452950562</v>
          </cell>
          <cell r="FG35">
            <v>82</v>
          </cell>
          <cell r="FH35">
            <v>2.8</v>
          </cell>
          <cell r="FI35">
            <v>62</v>
          </cell>
          <cell r="FJ35">
            <v>0</v>
          </cell>
          <cell r="FK35">
            <v>7</v>
          </cell>
          <cell r="FL35">
            <v>0</v>
          </cell>
          <cell r="FM35">
            <v>7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4</v>
          </cell>
          <cell r="FU35">
            <v>0</v>
          </cell>
          <cell r="FV35">
            <v>0</v>
          </cell>
          <cell r="FW35">
            <v>4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 t="str">
            <v>БДНГ-3</v>
          </cell>
          <cell r="GG35" t="str">
            <v>Тайланов</v>
          </cell>
          <cell r="GH35">
            <v>0</v>
          </cell>
          <cell r="GI35" t="e">
            <v>#N/A</v>
          </cell>
          <cell r="GJ35">
            <v>0</v>
          </cell>
          <cell r="GK35">
            <v>2100</v>
          </cell>
          <cell r="GL35">
            <v>0</v>
          </cell>
          <cell r="GM35">
            <v>0</v>
          </cell>
          <cell r="GN35">
            <v>0</v>
          </cell>
          <cell r="GO35">
            <v>1</v>
          </cell>
          <cell r="GP35">
            <v>21</v>
          </cell>
          <cell r="GQ35">
            <v>62</v>
          </cell>
          <cell r="GR35">
            <v>32</v>
          </cell>
          <cell r="GS35" t="str">
            <v>ГЗУ-3</v>
          </cell>
          <cell r="GT35" t="str">
            <v>Газлифт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</row>
        <row r="36">
          <cell r="J36" t="str">
            <v>4-1</v>
          </cell>
          <cell r="K36" t="str">
            <v>В накоплении/под циклической закачкой/</v>
          </cell>
          <cell r="L36" t="str">
            <v>Кустскважины-4</v>
          </cell>
          <cell r="M36">
            <v>34795</v>
          </cell>
          <cell r="N36" t="str">
            <v>Гор.</v>
          </cell>
          <cell r="O36" t="str">
            <v>P1ar_Block II</v>
          </cell>
          <cell r="P36" t="str">
            <v>Действующий</v>
          </cell>
          <cell r="Q36">
            <v>-4</v>
          </cell>
          <cell r="R36">
            <v>35396</v>
          </cell>
          <cell r="S36" t="str">
            <v>Halli</v>
          </cell>
          <cell r="T36">
            <v>0</v>
          </cell>
          <cell r="U36">
            <v>206</v>
          </cell>
          <cell r="V36">
            <v>213.8</v>
          </cell>
          <cell r="W36">
            <v>0.98</v>
          </cell>
          <cell r="X36">
            <v>1.66</v>
          </cell>
          <cell r="Y36">
            <v>0.9809241960497721</v>
          </cell>
          <cell r="Z36">
            <v>1.4490000000000001</v>
          </cell>
          <cell r="AA36">
            <v>0.83599999999999997</v>
          </cell>
          <cell r="AB36">
            <v>0.72</v>
          </cell>
          <cell r="AC36">
            <v>37</v>
          </cell>
          <cell r="AD36">
            <v>1.17</v>
          </cell>
          <cell r="AE36" t="str">
            <v>177,8; 139,7</v>
          </cell>
          <cell r="AF36" t="str">
            <v>8,05; 7,72</v>
          </cell>
          <cell r="AG36" t="str">
            <v>0-1976; 1976-2517</v>
          </cell>
          <cell r="AH36">
            <v>2520</v>
          </cell>
          <cell r="AI36">
            <v>2520</v>
          </cell>
          <cell r="AJ36">
            <v>0</v>
          </cell>
          <cell r="AK36">
            <v>0</v>
          </cell>
          <cell r="AL36" t="str">
            <v>закрытый</v>
          </cell>
          <cell r="AM36" t="str">
            <v>1976-2520</v>
          </cell>
          <cell r="AN36">
            <v>45.019999999999982</v>
          </cell>
          <cell r="AO36">
            <v>1976</v>
          </cell>
          <cell r="AP36">
            <v>172.12</v>
          </cell>
          <cell r="AQ36" t="str">
            <v>1976-2517</v>
          </cell>
          <cell r="AR36">
            <v>139.69999999999999</v>
          </cell>
          <cell r="AS36">
            <v>7.72</v>
          </cell>
          <cell r="AT36" t="str">
            <v>Газлифт</v>
          </cell>
          <cell r="AU36">
            <v>400</v>
          </cell>
          <cell r="AV36" t="str">
            <v>ГП</v>
          </cell>
          <cell r="AW36">
            <v>740</v>
          </cell>
          <cell r="AX36" t="str">
            <v>ГП</v>
          </cell>
          <cell r="AY36">
            <v>1040</v>
          </cell>
          <cell r="AZ36" t="str">
            <v>ГП</v>
          </cell>
          <cell r="BA36">
            <v>1320</v>
          </cell>
          <cell r="BB36" t="str">
            <v>ГК84/1,5</v>
          </cell>
          <cell r="BC36">
            <v>1480</v>
          </cell>
          <cell r="BD36" t="str">
            <v>ГК80/2</v>
          </cell>
          <cell r="BE36">
            <v>0</v>
          </cell>
          <cell r="BF36">
            <v>0</v>
          </cell>
          <cell r="BG36">
            <v>1780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2013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1811.8</v>
          </cell>
          <cell r="BU36">
            <v>201.20000000000005</v>
          </cell>
          <cell r="BV36">
            <v>73</v>
          </cell>
          <cell r="BW36">
            <v>5.5</v>
          </cell>
          <cell r="BX36">
            <v>18</v>
          </cell>
          <cell r="BY36" t="str">
            <v>Угловик</v>
          </cell>
          <cell r="BZ36" t="str">
            <v>Периодический</v>
          </cell>
          <cell r="CA36">
            <v>24</v>
          </cell>
          <cell r="CB36">
            <v>24</v>
          </cell>
          <cell r="CC36">
            <v>30</v>
          </cell>
          <cell r="CD36">
            <v>54</v>
          </cell>
          <cell r="CE36">
            <v>29</v>
          </cell>
          <cell r="CF36">
            <v>43556</v>
          </cell>
          <cell r="CG36">
            <v>121.7</v>
          </cell>
          <cell r="CH36">
            <v>82</v>
          </cell>
          <cell r="CI36">
            <v>6</v>
          </cell>
          <cell r="CJ36">
            <v>0</v>
          </cell>
          <cell r="CK36">
            <v>0</v>
          </cell>
          <cell r="CL36">
            <v>68</v>
          </cell>
          <cell r="CM36">
            <v>12.511158</v>
          </cell>
          <cell r="CN36">
            <v>15</v>
          </cell>
          <cell r="CO36">
            <v>0.23</v>
          </cell>
          <cell r="CP36">
            <v>22</v>
          </cell>
          <cell r="CQ36">
            <v>11</v>
          </cell>
          <cell r="CR36">
            <v>8</v>
          </cell>
          <cell r="CS36">
            <v>0</v>
          </cell>
          <cell r="CT36">
            <v>8</v>
          </cell>
          <cell r="CU36">
            <v>0</v>
          </cell>
          <cell r="CV36">
            <v>-4.511158</v>
          </cell>
          <cell r="CW36">
            <v>-15</v>
          </cell>
          <cell r="CX36">
            <v>7.77</v>
          </cell>
          <cell r="CY36">
            <v>-11</v>
          </cell>
          <cell r="CZ36">
            <v>4</v>
          </cell>
          <cell r="DA36">
            <v>7</v>
          </cell>
          <cell r="DB36">
            <v>559.50056741350397</v>
          </cell>
          <cell r="DC36">
            <v>879.2151773640777</v>
          </cell>
          <cell r="DD36">
            <v>318.6969374578772</v>
          </cell>
          <cell r="DE36">
            <v>0.27932960893854747</v>
          </cell>
          <cell r="DF36">
            <v>0</v>
          </cell>
          <cell r="DG36" t="str">
            <v>Газлифт</v>
          </cell>
          <cell r="DH36">
            <v>12.511158</v>
          </cell>
          <cell r="DI36">
            <v>15</v>
          </cell>
          <cell r="DJ36">
            <v>0.23</v>
          </cell>
          <cell r="DK36">
            <v>6.9999999999999991</v>
          </cell>
          <cell r="DL36">
            <v>68</v>
          </cell>
          <cell r="DM36">
            <v>0</v>
          </cell>
          <cell r="DN36">
            <v>53</v>
          </cell>
          <cell r="DO36">
            <v>0.2602952233209293</v>
          </cell>
          <cell r="DP36">
            <v>53</v>
          </cell>
          <cell r="DQ36">
            <v>14.915203568509517</v>
          </cell>
          <cell r="DR36">
            <v>17.882281842147844</v>
          </cell>
          <cell r="DS36">
            <v>0.23</v>
          </cell>
          <cell r="DT36">
            <v>8.3450648596689927</v>
          </cell>
          <cell r="DU36">
            <v>2.4040455685095155</v>
          </cell>
          <cell r="DV36">
            <v>2.8822818421478438</v>
          </cell>
          <cell r="DW36">
            <v>1.3450648596689936</v>
          </cell>
          <cell r="DX36">
            <v>0.91651506279069961</v>
          </cell>
          <cell r="DY36">
            <v>1.098837209302328</v>
          </cell>
          <cell r="DZ36">
            <v>0</v>
          </cell>
          <cell r="EA36">
            <v>1.1354651162790721</v>
          </cell>
          <cell r="EB36">
            <v>0</v>
          </cell>
          <cell r="EC36">
            <v>42234</v>
          </cell>
          <cell r="ED36" t="str">
            <v>ОПЗ</v>
          </cell>
          <cell r="EE36">
            <v>0</v>
          </cell>
          <cell r="EF36">
            <v>18</v>
          </cell>
          <cell r="EG36">
            <v>22</v>
          </cell>
          <cell r="EH36">
            <v>50</v>
          </cell>
          <cell r="EI36">
            <v>21</v>
          </cell>
          <cell r="EJ36" t="str">
            <v>Периодический</v>
          </cell>
          <cell r="EK36">
            <v>24</v>
          </cell>
          <cell r="EL36">
            <v>24</v>
          </cell>
          <cell r="EM36">
            <v>12.511158</v>
          </cell>
          <cell r="EN36">
            <v>15</v>
          </cell>
          <cell r="EO36">
            <v>0.23</v>
          </cell>
          <cell r="EP36">
            <v>11</v>
          </cell>
          <cell r="EQ36">
            <v>559.50056741350397</v>
          </cell>
          <cell r="ER36">
            <v>78</v>
          </cell>
          <cell r="ES36">
            <v>4</v>
          </cell>
          <cell r="ET36">
            <v>68</v>
          </cell>
          <cell r="EU36">
            <v>18</v>
          </cell>
          <cell r="EV36">
            <v>30</v>
          </cell>
          <cell r="EW36">
            <v>54</v>
          </cell>
          <cell r="EX36">
            <v>29</v>
          </cell>
          <cell r="EY36" t="str">
            <v>Периодический</v>
          </cell>
          <cell r="EZ36">
            <v>24</v>
          </cell>
          <cell r="FA36">
            <v>24</v>
          </cell>
          <cell r="FB36">
            <v>12.511158</v>
          </cell>
          <cell r="FC36">
            <v>15</v>
          </cell>
          <cell r="FD36">
            <v>0.23</v>
          </cell>
          <cell r="FE36">
            <v>11</v>
          </cell>
          <cell r="FF36">
            <v>559.50056741350397</v>
          </cell>
          <cell r="FG36">
            <v>82</v>
          </cell>
          <cell r="FH36">
            <v>4</v>
          </cell>
          <cell r="FI36">
            <v>68</v>
          </cell>
          <cell r="FJ36">
            <v>0</v>
          </cell>
          <cell r="FK36">
            <v>8</v>
          </cell>
          <cell r="FL36">
            <v>4</v>
          </cell>
          <cell r="FM36">
            <v>8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4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 t="str">
            <v>БДНГ-3</v>
          </cell>
          <cell r="GG36" t="str">
            <v>Тайланов</v>
          </cell>
          <cell r="GH36">
            <v>0</v>
          </cell>
          <cell r="GI36" t="e">
            <v>#N/A</v>
          </cell>
          <cell r="GJ36">
            <v>0</v>
          </cell>
          <cell r="GK36">
            <v>1993</v>
          </cell>
          <cell r="GL36">
            <v>0</v>
          </cell>
          <cell r="GM36">
            <v>0</v>
          </cell>
          <cell r="GN36">
            <v>0</v>
          </cell>
          <cell r="GO36">
            <v>1</v>
          </cell>
          <cell r="GP36">
            <v>25</v>
          </cell>
          <cell r="GQ36">
            <v>68</v>
          </cell>
          <cell r="GR36">
            <v>53.7</v>
          </cell>
          <cell r="GS36" t="str">
            <v>ГЗУ-3</v>
          </cell>
          <cell r="GT36" t="str">
            <v>Газлифт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</row>
        <row r="37">
          <cell r="J37" t="str">
            <v>4-3</v>
          </cell>
          <cell r="K37" t="str">
            <v>В накоплении/под циклической закачкой/</v>
          </cell>
          <cell r="L37" t="str">
            <v>Кустскважины-4</v>
          </cell>
          <cell r="M37">
            <v>35019</v>
          </cell>
          <cell r="N37" t="str">
            <v>БС</v>
          </cell>
          <cell r="O37" t="str">
            <v>P1ar_Block II</v>
          </cell>
          <cell r="P37" t="str">
            <v>Действующий</v>
          </cell>
          <cell r="Q37">
            <v>-4</v>
          </cell>
          <cell r="R37">
            <v>0</v>
          </cell>
          <cell r="S37">
            <v>0</v>
          </cell>
          <cell r="T37">
            <v>0</v>
          </cell>
          <cell r="U37">
            <v>206</v>
          </cell>
          <cell r="V37">
            <v>213.8</v>
          </cell>
          <cell r="W37">
            <v>0.98</v>
          </cell>
          <cell r="X37">
            <v>1.66</v>
          </cell>
          <cell r="Y37">
            <v>0.98</v>
          </cell>
          <cell r="Z37">
            <v>1.4490000000000001</v>
          </cell>
          <cell r="AA37">
            <v>0.83599999999999997</v>
          </cell>
          <cell r="AB37">
            <v>0.72</v>
          </cell>
          <cell r="AC37">
            <v>37</v>
          </cell>
          <cell r="AD37">
            <v>1.17</v>
          </cell>
          <cell r="AE37">
            <v>177.8</v>
          </cell>
          <cell r="AF37">
            <v>9.19</v>
          </cell>
          <cell r="AG37">
            <v>1863</v>
          </cell>
          <cell r="AH37">
            <v>2605</v>
          </cell>
          <cell r="AI37">
            <v>2605</v>
          </cell>
          <cell r="AJ37">
            <v>0</v>
          </cell>
          <cell r="AK37">
            <v>0</v>
          </cell>
          <cell r="AL37" t="str">
            <v>откр ствол</v>
          </cell>
          <cell r="AM37" t="str">
            <v>2031-2605</v>
          </cell>
          <cell r="AN37">
            <v>10.57</v>
          </cell>
          <cell r="AO37">
            <v>2031</v>
          </cell>
          <cell r="AP37">
            <v>557.20000000000005</v>
          </cell>
          <cell r="AQ37" t="str">
            <v>1562-2031</v>
          </cell>
          <cell r="AR37">
            <v>139.69999999999999</v>
          </cell>
          <cell r="AS37">
            <v>7.72</v>
          </cell>
          <cell r="AT37" t="str">
            <v>Газлифт</v>
          </cell>
          <cell r="AU37">
            <v>520</v>
          </cell>
          <cell r="AV37" t="str">
            <v>ГП</v>
          </cell>
          <cell r="AW37">
            <v>940</v>
          </cell>
          <cell r="AX37" t="str">
            <v>ГП</v>
          </cell>
          <cell r="AY37">
            <v>1300</v>
          </cell>
          <cell r="AZ37" t="str">
            <v>ГК82/1,5</v>
          </cell>
          <cell r="BA37">
            <v>1530</v>
          </cell>
          <cell r="BB37" t="str">
            <v>ЦКсОК/3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 t="str">
            <v>-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1570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1555.59</v>
          </cell>
          <cell r="BU37">
            <v>14.410000000000082</v>
          </cell>
          <cell r="BV37">
            <v>73</v>
          </cell>
          <cell r="BW37">
            <v>5.5</v>
          </cell>
          <cell r="BX37">
            <v>18</v>
          </cell>
          <cell r="BY37" t="str">
            <v>Угловик</v>
          </cell>
          <cell r="BZ37" t="str">
            <v>Периодический</v>
          </cell>
          <cell r="CA37">
            <v>24</v>
          </cell>
          <cell r="CB37">
            <v>24</v>
          </cell>
          <cell r="CC37">
            <v>30</v>
          </cell>
          <cell r="CD37">
            <v>44</v>
          </cell>
          <cell r="CE37">
            <v>29</v>
          </cell>
          <cell r="CF37">
            <v>43556</v>
          </cell>
          <cell r="CG37">
            <v>93.5</v>
          </cell>
          <cell r="CH37">
            <v>82</v>
          </cell>
          <cell r="CI37">
            <v>6</v>
          </cell>
          <cell r="CJ37">
            <v>0</v>
          </cell>
          <cell r="CK37">
            <v>0</v>
          </cell>
          <cell r="CL37">
            <v>50</v>
          </cell>
          <cell r="CM37">
            <v>2.8214999999999999</v>
          </cell>
          <cell r="CN37">
            <v>3.375</v>
          </cell>
          <cell r="CO37">
            <v>0</v>
          </cell>
          <cell r="CP37">
            <v>22</v>
          </cell>
          <cell r="CQ37">
            <v>4</v>
          </cell>
          <cell r="CR37">
            <v>9</v>
          </cell>
          <cell r="CS37">
            <v>0</v>
          </cell>
          <cell r="CT37">
            <v>9</v>
          </cell>
          <cell r="CU37">
            <v>0</v>
          </cell>
          <cell r="CV37">
            <v>6.1784999999999997</v>
          </cell>
          <cell r="CW37">
            <v>-3.375</v>
          </cell>
          <cell r="CX37">
            <v>9</v>
          </cell>
          <cell r="CY37">
            <v>-4</v>
          </cell>
          <cell r="CZ37">
            <v>2</v>
          </cell>
          <cell r="DA37">
            <v>2</v>
          </cell>
          <cell r="DB37">
            <v>708.84281410597202</v>
          </cell>
          <cell r="DC37">
            <v>1417.685628211944</v>
          </cell>
          <cell r="DD37">
            <v>708.84281410597202</v>
          </cell>
          <cell r="DE37">
            <v>7.7586206896551727E-2</v>
          </cell>
          <cell r="DF37">
            <v>0</v>
          </cell>
          <cell r="DG37" t="str">
            <v>Газлифт</v>
          </cell>
          <cell r="DH37">
            <v>2.8214999999999999</v>
          </cell>
          <cell r="DI37">
            <v>3.375</v>
          </cell>
          <cell r="DJ37">
            <v>0</v>
          </cell>
          <cell r="DK37">
            <v>2</v>
          </cell>
          <cell r="DL37">
            <v>50</v>
          </cell>
          <cell r="DM37">
            <v>0</v>
          </cell>
          <cell r="DN37">
            <v>45</v>
          </cell>
          <cell r="DO37">
            <v>7.5261526540100751E-2</v>
          </cell>
          <cell r="DP37">
            <v>45</v>
          </cell>
          <cell r="DQ37">
            <v>3.0515538550949248</v>
          </cell>
          <cell r="DR37">
            <v>3.6501840371948862</v>
          </cell>
          <cell r="DS37">
            <v>0</v>
          </cell>
          <cell r="DT37">
            <v>2.1630720220414141</v>
          </cell>
          <cell r="DU37">
            <v>0.23005385509492482</v>
          </cell>
          <cell r="DV37">
            <v>0.27518403719488616</v>
          </cell>
          <cell r="DW37">
            <v>0.16307202204141402</v>
          </cell>
          <cell r="DX37">
            <v>0.51795652173912998</v>
          </cell>
          <cell r="DY37">
            <v>0.61956521739130377</v>
          </cell>
          <cell r="DZ37">
            <v>0</v>
          </cell>
          <cell r="EA37">
            <v>0.36714975845410597</v>
          </cell>
          <cell r="EB37">
            <v>0</v>
          </cell>
          <cell r="EC37">
            <v>42645</v>
          </cell>
          <cell r="ED37" t="str">
            <v>ЗБС</v>
          </cell>
          <cell r="EE37" t="str">
            <v>МСКО-10м3 21.09.2016</v>
          </cell>
          <cell r="EF37">
            <v>18</v>
          </cell>
          <cell r="EG37">
            <v>23</v>
          </cell>
          <cell r="EH37">
            <v>50</v>
          </cell>
          <cell r="EI37">
            <v>22</v>
          </cell>
          <cell r="EJ37" t="str">
            <v>Периодический</v>
          </cell>
          <cell r="EK37">
            <v>24</v>
          </cell>
          <cell r="EL37">
            <v>24</v>
          </cell>
          <cell r="EM37">
            <v>2.8214999999999999</v>
          </cell>
          <cell r="EN37">
            <v>3.375</v>
          </cell>
          <cell r="EO37">
            <v>0</v>
          </cell>
          <cell r="EP37">
            <v>4</v>
          </cell>
          <cell r="EQ37">
            <v>708.84281410597202</v>
          </cell>
          <cell r="ER37">
            <v>78</v>
          </cell>
          <cell r="ES37">
            <v>2</v>
          </cell>
          <cell r="ET37">
            <v>44</v>
          </cell>
          <cell r="EU37">
            <v>18</v>
          </cell>
          <cell r="EV37">
            <v>30</v>
          </cell>
          <cell r="EW37">
            <v>44</v>
          </cell>
          <cell r="EX37">
            <v>29</v>
          </cell>
          <cell r="EY37" t="str">
            <v>Периодический</v>
          </cell>
          <cell r="EZ37">
            <v>24</v>
          </cell>
          <cell r="FA37">
            <v>24</v>
          </cell>
          <cell r="FB37">
            <v>2.8214999999999999</v>
          </cell>
          <cell r="FC37">
            <v>3.375</v>
          </cell>
          <cell r="FD37">
            <v>0</v>
          </cell>
          <cell r="FE37">
            <v>4</v>
          </cell>
          <cell r="FF37">
            <v>708.84281410597202</v>
          </cell>
          <cell r="FG37">
            <v>82</v>
          </cell>
          <cell r="FH37">
            <v>2</v>
          </cell>
          <cell r="FI37">
            <v>50</v>
          </cell>
          <cell r="FJ37">
            <v>0</v>
          </cell>
          <cell r="FK37">
            <v>7</v>
          </cell>
          <cell r="FL37">
            <v>-6</v>
          </cell>
          <cell r="FM37">
            <v>7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4</v>
          </cell>
          <cell r="FU37">
            <v>0</v>
          </cell>
          <cell r="FV37">
            <v>0</v>
          </cell>
          <cell r="FW37">
            <v>6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 t="str">
            <v>БДНГ-3</v>
          </cell>
          <cell r="GG37" t="str">
            <v>Тайланов</v>
          </cell>
          <cell r="GH37">
            <v>0</v>
          </cell>
          <cell r="GI37" t="e">
            <v>#N/A</v>
          </cell>
          <cell r="GJ37">
            <v>0</v>
          </cell>
          <cell r="GK37">
            <v>1550</v>
          </cell>
          <cell r="GL37">
            <v>0</v>
          </cell>
          <cell r="GM37">
            <v>0</v>
          </cell>
          <cell r="GN37">
            <v>0</v>
          </cell>
          <cell r="GO37">
            <v>1</v>
          </cell>
          <cell r="GP37">
            <v>15</v>
          </cell>
          <cell r="GQ37">
            <v>50</v>
          </cell>
          <cell r="GR37">
            <v>43.5</v>
          </cell>
          <cell r="GS37" t="str">
            <v>ГЗУ-3</v>
          </cell>
          <cell r="GT37" t="str">
            <v>Газлифт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</row>
        <row r="38">
          <cell r="J38" t="str">
            <v>5р</v>
          </cell>
          <cell r="K38" t="str">
            <v>В накоплении/под циклической закачкой/</v>
          </cell>
          <cell r="L38" t="str">
            <v>Без куста</v>
          </cell>
          <cell r="M38">
            <v>34677</v>
          </cell>
          <cell r="N38" t="str">
            <v>Гор.</v>
          </cell>
          <cell r="O38" t="str">
            <v>P1ar_Block II</v>
          </cell>
          <cell r="P38" t="str">
            <v>Действующий</v>
          </cell>
          <cell r="Q38">
            <v>-4</v>
          </cell>
          <cell r="R38" t="str">
            <v xml:space="preserve"> </v>
          </cell>
          <cell r="S38" t="str">
            <v xml:space="preserve"> </v>
          </cell>
          <cell r="T38">
            <v>0</v>
          </cell>
          <cell r="U38">
            <v>206</v>
          </cell>
          <cell r="V38">
            <v>213.8</v>
          </cell>
          <cell r="W38">
            <v>0.98</v>
          </cell>
          <cell r="X38">
            <v>1.66</v>
          </cell>
          <cell r="Y38">
            <v>0.98</v>
          </cell>
          <cell r="Z38">
            <v>1.4490000000000001</v>
          </cell>
          <cell r="AA38">
            <v>0.83599999999999997</v>
          </cell>
          <cell r="AB38">
            <v>0.72</v>
          </cell>
          <cell r="AC38">
            <v>37</v>
          </cell>
          <cell r="AD38">
            <v>1.17</v>
          </cell>
          <cell r="AE38">
            <v>139.69999999999999</v>
          </cell>
          <cell r="AF38">
            <v>7.72</v>
          </cell>
          <cell r="AG38">
            <v>2017</v>
          </cell>
          <cell r="AH38">
            <v>2170</v>
          </cell>
          <cell r="AI38">
            <v>2170</v>
          </cell>
          <cell r="AJ38">
            <v>0</v>
          </cell>
          <cell r="AK38">
            <v>0</v>
          </cell>
          <cell r="AL38" t="str">
            <v>откр ствол</v>
          </cell>
          <cell r="AM38" t="str">
            <v>2030-2170</v>
          </cell>
          <cell r="AN38">
            <v>1.06</v>
          </cell>
          <cell r="AO38">
            <v>2030</v>
          </cell>
          <cell r="AP38">
            <v>0.4</v>
          </cell>
          <cell r="AQ38">
            <v>0</v>
          </cell>
          <cell r="AR38">
            <v>0</v>
          </cell>
          <cell r="AS38">
            <v>0</v>
          </cell>
          <cell r="AT38" t="str">
            <v>Газлифт</v>
          </cell>
          <cell r="AU38">
            <v>600</v>
          </cell>
          <cell r="AV38" t="str">
            <v>ГП</v>
          </cell>
          <cell r="AW38">
            <v>1200</v>
          </cell>
          <cell r="AX38" t="str">
            <v>ГК84/1,5</v>
          </cell>
          <cell r="AY38">
            <v>1628</v>
          </cell>
          <cell r="AZ38" t="str">
            <v>ЦКсОК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1638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2033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1910.48</v>
          </cell>
          <cell r="BU38">
            <v>122.51999999999998</v>
          </cell>
          <cell r="BV38">
            <v>73</v>
          </cell>
          <cell r="BW38">
            <v>5.5</v>
          </cell>
          <cell r="BX38">
            <v>18</v>
          </cell>
          <cell r="BY38" t="str">
            <v>Угловик</v>
          </cell>
          <cell r="BZ38" t="str">
            <v>Периодический</v>
          </cell>
          <cell r="CA38">
            <v>24</v>
          </cell>
          <cell r="CB38">
            <v>24</v>
          </cell>
          <cell r="CC38">
            <v>24</v>
          </cell>
          <cell r="CD38">
            <v>74</v>
          </cell>
          <cell r="CE38">
            <v>23</v>
          </cell>
          <cell r="CF38">
            <v>43556</v>
          </cell>
          <cell r="CG38">
            <v>79</v>
          </cell>
          <cell r="CH38">
            <v>78</v>
          </cell>
          <cell r="CI38">
            <v>6</v>
          </cell>
          <cell r="CJ38">
            <v>0</v>
          </cell>
          <cell r="CK38">
            <v>0</v>
          </cell>
          <cell r="CL38">
            <v>63</v>
          </cell>
          <cell r="CM38">
            <v>7.6117800000000004</v>
          </cell>
          <cell r="CN38">
            <v>9.1050000000000004</v>
          </cell>
          <cell r="CO38">
            <v>0</v>
          </cell>
          <cell r="CP38">
            <v>22</v>
          </cell>
          <cell r="CQ38">
            <v>8</v>
          </cell>
          <cell r="CR38">
            <v>10</v>
          </cell>
          <cell r="CS38">
            <v>0</v>
          </cell>
          <cell r="CT38">
            <v>10</v>
          </cell>
          <cell r="CU38">
            <v>0</v>
          </cell>
          <cell r="CV38">
            <v>2.3882199999999996</v>
          </cell>
          <cell r="CW38">
            <v>-9.1050000000000004</v>
          </cell>
          <cell r="CX38">
            <v>10</v>
          </cell>
          <cell r="CY38">
            <v>-8</v>
          </cell>
          <cell r="CZ38">
            <v>2.8</v>
          </cell>
          <cell r="DA38">
            <v>5.2</v>
          </cell>
          <cell r="DB38">
            <v>683.15164127181811</v>
          </cell>
          <cell r="DC38">
            <v>1051.0025250335664</v>
          </cell>
          <cell r="DD38">
            <v>367.85088376174821</v>
          </cell>
          <cell r="DE38">
            <v>0.56906250000000003</v>
          </cell>
          <cell r="DF38">
            <v>0</v>
          </cell>
          <cell r="DG38" t="str">
            <v>Газлифт</v>
          </cell>
          <cell r="DH38">
            <v>7.6117800000000004</v>
          </cell>
          <cell r="DI38">
            <v>9.1050000000000004</v>
          </cell>
          <cell r="DJ38">
            <v>0</v>
          </cell>
          <cell r="DK38">
            <v>5.2</v>
          </cell>
          <cell r="DL38">
            <v>63</v>
          </cell>
          <cell r="DM38">
            <v>0</v>
          </cell>
          <cell r="DN38">
            <v>44</v>
          </cell>
          <cell r="DO38">
            <v>0.50221744590417317</v>
          </cell>
          <cell r="DP38">
            <v>44</v>
          </cell>
          <cell r="DQ38">
            <v>14.694882467156107</v>
          </cell>
          <cell r="DR38">
            <v>17.577610606646061</v>
          </cell>
          <cell r="DS38">
            <v>0</v>
          </cell>
          <cell r="DT38">
            <v>10.038833075734159</v>
          </cell>
          <cell r="DU38">
            <v>7.0831024671561069</v>
          </cell>
          <cell r="DV38">
            <v>8.4726106066460609</v>
          </cell>
          <cell r="DW38">
            <v>4.8388330757341587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42526</v>
          </cell>
          <cell r="ED38" t="str">
            <v>ОПЗ</v>
          </cell>
          <cell r="EE38" t="str">
            <v>НСL-15% V-100м3</v>
          </cell>
          <cell r="EF38">
            <v>18</v>
          </cell>
          <cell r="EG38">
            <v>24</v>
          </cell>
          <cell r="EH38">
            <v>70</v>
          </cell>
          <cell r="EI38">
            <v>23</v>
          </cell>
          <cell r="EJ38" t="str">
            <v>Периодический</v>
          </cell>
          <cell r="EK38">
            <v>24</v>
          </cell>
          <cell r="EL38">
            <v>24</v>
          </cell>
          <cell r="EM38">
            <v>7.6117800000000004</v>
          </cell>
          <cell r="EN38">
            <v>9.1050000000000004</v>
          </cell>
          <cell r="EO38">
            <v>0</v>
          </cell>
          <cell r="EP38">
            <v>8</v>
          </cell>
          <cell r="EQ38">
            <v>683.15164127181811</v>
          </cell>
          <cell r="ER38">
            <v>78</v>
          </cell>
          <cell r="ES38">
            <v>2.8</v>
          </cell>
          <cell r="ET38">
            <v>50</v>
          </cell>
          <cell r="EU38">
            <v>18</v>
          </cell>
          <cell r="EV38">
            <v>24</v>
          </cell>
          <cell r="EW38">
            <v>74</v>
          </cell>
          <cell r="EX38">
            <v>23</v>
          </cell>
          <cell r="EY38" t="str">
            <v>Периодический</v>
          </cell>
          <cell r="EZ38">
            <v>24</v>
          </cell>
          <cell r="FA38">
            <v>24</v>
          </cell>
          <cell r="FB38">
            <v>7.6117800000000004</v>
          </cell>
          <cell r="FC38">
            <v>9.1050000000000004</v>
          </cell>
          <cell r="FD38">
            <v>0</v>
          </cell>
          <cell r="FE38">
            <v>8</v>
          </cell>
          <cell r="FF38">
            <v>683.15164127181811</v>
          </cell>
          <cell r="FG38">
            <v>78</v>
          </cell>
          <cell r="FH38">
            <v>2.8</v>
          </cell>
          <cell r="FI38">
            <v>63</v>
          </cell>
          <cell r="FJ38">
            <v>0</v>
          </cell>
          <cell r="FK38">
            <v>0</v>
          </cell>
          <cell r="FL38">
            <v>4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13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 t="str">
            <v>БДНГ-3</v>
          </cell>
          <cell r="GG38" t="str">
            <v>Тайланов</v>
          </cell>
          <cell r="GH38">
            <v>0</v>
          </cell>
          <cell r="GI38" t="e">
            <v>#N/A</v>
          </cell>
          <cell r="GJ38">
            <v>0</v>
          </cell>
          <cell r="GK38">
            <v>2013</v>
          </cell>
          <cell r="GL38">
            <v>0</v>
          </cell>
          <cell r="GM38">
            <v>0</v>
          </cell>
          <cell r="GN38">
            <v>0</v>
          </cell>
          <cell r="GO38">
            <v>1</v>
          </cell>
          <cell r="GP38">
            <v>51</v>
          </cell>
          <cell r="GQ38">
            <v>63</v>
          </cell>
          <cell r="GR38">
            <v>16</v>
          </cell>
          <cell r="GS38" t="str">
            <v>ГЗУ-2</v>
          </cell>
          <cell r="GT38" t="str">
            <v>Газлифт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</row>
        <row r="39">
          <cell r="J39" t="str">
            <v>5-2</v>
          </cell>
          <cell r="K39" t="str">
            <v>В накоплении/под циклической закачкой/</v>
          </cell>
          <cell r="L39" t="str">
            <v>Кустскважины-5</v>
          </cell>
          <cell r="M39">
            <v>37414</v>
          </cell>
          <cell r="N39" t="str">
            <v>Гор.</v>
          </cell>
          <cell r="O39" t="str">
            <v>P1ar_Block II</v>
          </cell>
          <cell r="P39" t="str">
            <v>Действующий</v>
          </cell>
          <cell r="Q39">
            <v>-4</v>
          </cell>
          <cell r="R39" t="str">
            <v xml:space="preserve"> </v>
          </cell>
          <cell r="S39" t="str">
            <v xml:space="preserve"> </v>
          </cell>
          <cell r="T39">
            <v>0</v>
          </cell>
          <cell r="U39">
            <v>206</v>
          </cell>
          <cell r="V39">
            <v>213.8</v>
          </cell>
          <cell r="W39">
            <v>0.98</v>
          </cell>
          <cell r="X39">
            <v>1.66</v>
          </cell>
          <cell r="Y39">
            <v>0.98052215758271255</v>
          </cell>
          <cell r="Z39">
            <v>1.4490000000000001</v>
          </cell>
          <cell r="AA39">
            <v>0.83599999999999997</v>
          </cell>
          <cell r="AB39">
            <v>0.72</v>
          </cell>
          <cell r="AC39">
            <v>37</v>
          </cell>
          <cell r="AD39">
            <v>1.17</v>
          </cell>
          <cell r="AE39">
            <v>139.69999999999999</v>
          </cell>
          <cell r="AF39">
            <v>7.72</v>
          </cell>
          <cell r="AG39">
            <v>1990</v>
          </cell>
          <cell r="AH39">
            <v>2500</v>
          </cell>
          <cell r="AI39">
            <v>2500</v>
          </cell>
          <cell r="AJ39">
            <v>0</v>
          </cell>
          <cell r="AK39">
            <v>0</v>
          </cell>
          <cell r="AL39" t="str">
            <v>откр ствол</v>
          </cell>
          <cell r="AM39" t="str">
            <v xml:space="preserve">1990-2500 </v>
          </cell>
          <cell r="AN39">
            <v>21</v>
          </cell>
          <cell r="AO39">
            <v>1990</v>
          </cell>
          <cell r="AP39">
            <v>108</v>
          </cell>
          <cell r="AQ39">
            <v>0</v>
          </cell>
          <cell r="AR39">
            <v>0</v>
          </cell>
          <cell r="AS39">
            <v>0</v>
          </cell>
          <cell r="AT39" t="str">
            <v>Газлифт</v>
          </cell>
          <cell r="AU39">
            <v>380</v>
          </cell>
          <cell r="AV39" t="str">
            <v>ГП</v>
          </cell>
          <cell r="AW39">
            <v>700</v>
          </cell>
          <cell r="AX39" t="str">
            <v>ГП</v>
          </cell>
          <cell r="AY39">
            <v>975</v>
          </cell>
          <cell r="AZ39" t="str">
            <v>ГП</v>
          </cell>
          <cell r="BA39">
            <v>1235</v>
          </cell>
          <cell r="BB39" t="str">
            <v>ГК85/1,5</v>
          </cell>
          <cell r="BC39">
            <v>1455</v>
          </cell>
          <cell r="BD39" t="str">
            <v>ЦКсОК/3</v>
          </cell>
          <cell r="BE39">
            <v>0</v>
          </cell>
          <cell r="BF39">
            <v>0</v>
          </cell>
          <cell r="BG39">
            <v>1703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1936</v>
          </cell>
          <cell r="BO39" t="str">
            <v>Есть</v>
          </cell>
          <cell r="BP39" t="str">
            <v>Сиант</v>
          </cell>
          <cell r="BQ39">
            <v>82</v>
          </cell>
          <cell r="BR39">
            <v>50</v>
          </cell>
          <cell r="BS39">
            <v>2.6</v>
          </cell>
          <cell r="BT39">
            <v>1902.72</v>
          </cell>
          <cell r="BU39">
            <v>33.279999999999973</v>
          </cell>
          <cell r="BV39">
            <v>73</v>
          </cell>
          <cell r="BW39">
            <v>5.5</v>
          </cell>
          <cell r="BX39">
            <v>18</v>
          </cell>
          <cell r="BY39" t="str">
            <v>Угловик</v>
          </cell>
          <cell r="BZ39" t="str">
            <v>Периодический</v>
          </cell>
          <cell r="CA39">
            <v>24</v>
          </cell>
          <cell r="CB39">
            <v>24</v>
          </cell>
          <cell r="CC39">
            <v>30</v>
          </cell>
          <cell r="CD39">
            <v>50</v>
          </cell>
          <cell r="CE39">
            <v>29</v>
          </cell>
          <cell r="CF39">
            <v>43556</v>
          </cell>
          <cell r="CG39">
            <v>87</v>
          </cell>
          <cell r="CH39">
            <v>82</v>
          </cell>
          <cell r="CI39">
            <v>6</v>
          </cell>
          <cell r="CJ39">
            <v>0</v>
          </cell>
          <cell r="CK39">
            <v>0</v>
          </cell>
          <cell r="CL39">
            <v>68</v>
          </cell>
          <cell r="CM39">
            <v>3.7571094</v>
          </cell>
          <cell r="CN39">
            <v>4.5</v>
          </cell>
          <cell r="CO39">
            <v>0.13</v>
          </cell>
          <cell r="CP39">
            <v>22</v>
          </cell>
          <cell r="CQ39">
            <v>5</v>
          </cell>
          <cell r="CR39">
            <v>11</v>
          </cell>
          <cell r="CS39">
            <v>0</v>
          </cell>
          <cell r="CT39">
            <v>11</v>
          </cell>
          <cell r="CU39">
            <v>0</v>
          </cell>
          <cell r="CV39">
            <v>7.2428906</v>
          </cell>
          <cell r="CW39">
            <v>-4.5</v>
          </cell>
          <cell r="CX39">
            <v>10.87</v>
          </cell>
          <cell r="CY39">
            <v>-5</v>
          </cell>
          <cell r="CZ39">
            <v>2.6</v>
          </cell>
          <cell r="DA39">
            <v>2.4</v>
          </cell>
          <cell r="DB39">
            <v>638.7889583412184</v>
          </cell>
          <cell r="DC39">
            <v>1330.8103298775384</v>
          </cell>
          <cell r="DD39">
            <v>690.77586005114892</v>
          </cell>
          <cell r="DE39">
            <v>0.23684210526315788</v>
          </cell>
          <cell r="DF39">
            <v>0</v>
          </cell>
          <cell r="DG39" t="str">
            <v>Газлифт</v>
          </cell>
          <cell r="DH39">
            <v>3.7571094</v>
          </cell>
          <cell r="DI39">
            <v>4.5</v>
          </cell>
          <cell r="DJ39">
            <v>0.13</v>
          </cell>
          <cell r="DK39">
            <v>2.4</v>
          </cell>
          <cell r="DL39">
            <v>68</v>
          </cell>
          <cell r="DM39">
            <v>0</v>
          </cell>
          <cell r="DN39">
            <v>55</v>
          </cell>
          <cell r="DO39">
            <v>0.21942231817166685</v>
          </cell>
          <cell r="DP39">
            <v>55</v>
          </cell>
          <cell r="DQ39">
            <v>5.8623548741159839</v>
          </cell>
          <cell r="DR39">
            <v>7.0215141814933393</v>
          </cell>
          <cell r="DS39">
            <v>0.13</v>
          </cell>
          <cell r="DT39">
            <v>3.7448075634631142</v>
          </cell>
          <cell r="DU39">
            <v>2.1052454741159847</v>
          </cell>
          <cell r="DV39">
            <v>2.5215141814933393</v>
          </cell>
          <cell r="DW39">
            <v>1.3448075634631143</v>
          </cell>
          <cell r="DX39">
            <v>0.20895451495962097</v>
          </cell>
          <cell r="DY39">
            <v>0.25027094428453278</v>
          </cell>
          <cell r="DZ39">
            <v>0</v>
          </cell>
          <cell r="EA39">
            <v>0.22524384985607954</v>
          </cell>
          <cell r="EB39">
            <v>0</v>
          </cell>
          <cell r="EC39">
            <v>42184</v>
          </cell>
          <cell r="ED39" t="str">
            <v>ОПЗ</v>
          </cell>
          <cell r="EE39" t="str">
            <v>НСL-16% V-60м3 с растворителем 40м3</v>
          </cell>
          <cell r="EF39">
            <v>18</v>
          </cell>
          <cell r="EG39">
            <v>26</v>
          </cell>
          <cell r="EH39">
            <v>50</v>
          </cell>
          <cell r="EI39">
            <v>25</v>
          </cell>
          <cell r="EJ39" t="str">
            <v>Периодический</v>
          </cell>
          <cell r="EK39">
            <v>24</v>
          </cell>
          <cell r="EL39">
            <v>24</v>
          </cell>
          <cell r="EM39">
            <v>3.7571094</v>
          </cell>
          <cell r="EN39">
            <v>4.5</v>
          </cell>
          <cell r="EO39">
            <v>0.13</v>
          </cell>
          <cell r="EP39">
            <v>5</v>
          </cell>
          <cell r="EQ39">
            <v>638.7889583412184</v>
          </cell>
          <cell r="ER39">
            <v>82</v>
          </cell>
          <cell r="ES39">
            <v>2.6</v>
          </cell>
          <cell r="ET39">
            <v>59</v>
          </cell>
          <cell r="EU39">
            <v>18</v>
          </cell>
          <cell r="EV39">
            <v>30</v>
          </cell>
          <cell r="EW39">
            <v>50</v>
          </cell>
          <cell r="EX39">
            <v>29</v>
          </cell>
          <cell r="EY39" t="str">
            <v>Периодический</v>
          </cell>
          <cell r="EZ39">
            <v>24</v>
          </cell>
          <cell r="FA39">
            <v>24</v>
          </cell>
          <cell r="FB39">
            <v>3.7571094</v>
          </cell>
          <cell r="FC39">
            <v>4.5</v>
          </cell>
          <cell r="FD39">
            <v>0.13</v>
          </cell>
          <cell r="FE39">
            <v>5</v>
          </cell>
          <cell r="FF39">
            <v>638.7889583412184</v>
          </cell>
          <cell r="FG39">
            <v>82</v>
          </cell>
          <cell r="FH39">
            <v>2.6</v>
          </cell>
          <cell r="FI39">
            <v>68</v>
          </cell>
          <cell r="FJ39">
            <v>0</v>
          </cell>
          <cell r="FK39">
            <v>4</v>
          </cell>
          <cell r="FL39">
            <v>0</v>
          </cell>
          <cell r="FM39">
            <v>4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9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 t="str">
            <v>Снижение дебита на фоне роста линейного давления с 20 до 25 ат.</v>
          </cell>
          <cell r="GE39">
            <v>0</v>
          </cell>
          <cell r="GF39" t="str">
            <v>БДНГ-3</v>
          </cell>
          <cell r="GG39" t="str">
            <v>Тайланов</v>
          </cell>
          <cell r="GH39">
            <v>0</v>
          </cell>
          <cell r="GI39" t="e">
            <v>#N/A</v>
          </cell>
          <cell r="GJ39">
            <v>0</v>
          </cell>
          <cell r="GK39">
            <v>1916</v>
          </cell>
          <cell r="GL39">
            <v>0</v>
          </cell>
          <cell r="GM39">
            <v>0</v>
          </cell>
          <cell r="GN39">
            <v>0</v>
          </cell>
          <cell r="GO39">
            <v>1</v>
          </cell>
          <cell r="GP39">
            <v>21</v>
          </cell>
          <cell r="GQ39">
            <v>68</v>
          </cell>
          <cell r="GR39">
            <v>19</v>
          </cell>
          <cell r="GS39" t="str">
            <v>ГЗУ-3</v>
          </cell>
          <cell r="GT39" t="str">
            <v>Газлифт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</row>
        <row r="40">
          <cell r="J40" t="str">
            <v>5-1</v>
          </cell>
          <cell r="K40" t="str">
            <v>В работе</v>
          </cell>
          <cell r="L40" t="str">
            <v>Кустскважины-5</v>
          </cell>
          <cell r="M40">
            <v>37385</v>
          </cell>
          <cell r="N40" t="str">
            <v>Гор.</v>
          </cell>
          <cell r="O40" t="str">
            <v>P1ar_Block II</v>
          </cell>
          <cell r="P40" t="str">
            <v>Действующий</v>
          </cell>
          <cell r="Q40">
            <v>-4</v>
          </cell>
          <cell r="R40" t="str">
            <v xml:space="preserve"> </v>
          </cell>
          <cell r="S40" t="str">
            <v xml:space="preserve"> </v>
          </cell>
          <cell r="T40">
            <v>0</v>
          </cell>
          <cell r="U40">
            <v>206</v>
          </cell>
          <cell r="V40">
            <v>213.8</v>
          </cell>
          <cell r="W40">
            <v>0.98</v>
          </cell>
          <cell r="X40">
            <v>1.66</v>
          </cell>
          <cell r="Y40">
            <v>0.98</v>
          </cell>
          <cell r="Z40">
            <v>1.4490000000000001</v>
          </cell>
          <cell r="AA40">
            <v>0.83599999999999997</v>
          </cell>
          <cell r="AB40">
            <v>0.72</v>
          </cell>
          <cell r="AC40">
            <v>37</v>
          </cell>
          <cell r="AD40">
            <v>1.17</v>
          </cell>
          <cell r="AE40">
            <v>139.69999999999999</v>
          </cell>
          <cell r="AF40">
            <v>7.72</v>
          </cell>
          <cell r="AG40">
            <v>1984</v>
          </cell>
          <cell r="AH40">
            <v>2500</v>
          </cell>
          <cell r="AI40">
            <v>2500</v>
          </cell>
          <cell r="AJ40">
            <v>0</v>
          </cell>
          <cell r="AK40">
            <v>0</v>
          </cell>
          <cell r="AL40" t="str">
            <v>откр ствол</v>
          </cell>
          <cell r="AM40" t="str">
            <v xml:space="preserve">1984-2500 </v>
          </cell>
          <cell r="AN40">
            <v>16.079999999999998</v>
          </cell>
          <cell r="AO40">
            <v>1984</v>
          </cell>
          <cell r="AP40">
            <v>71.180000000000007</v>
          </cell>
          <cell r="AQ40">
            <v>0</v>
          </cell>
          <cell r="AR40">
            <v>0</v>
          </cell>
          <cell r="AS40">
            <v>0</v>
          </cell>
          <cell r="AT40" t="str">
            <v>Газлифт</v>
          </cell>
          <cell r="AU40">
            <v>599</v>
          </cell>
          <cell r="AV40" t="str">
            <v>ГП</v>
          </cell>
          <cell r="AW40">
            <v>1199</v>
          </cell>
          <cell r="AX40" t="str">
            <v>ГК80(1,5)</v>
          </cell>
          <cell r="AY40">
            <v>1802</v>
          </cell>
          <cell r="AZ40" t="str">
            <v>ЦКсОК(4)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1813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2003</v>
          </cell>
          <cell r="BO40" t="str">
            <v>Есть</v>
          </cell>
          <cell r="BP40" t="str">
            <v>Сиант</v>
          </cell>
          <cell r="BQ40">
            <v>82</v>
          </cell>
          <cell r="BR40">
            <v>50</v>
          </cell>
          <cell r="BS40">
            <v>2</v>
          </cell>
          <cell r="BT40">
            <v>1915.13</v>
          </cell>
          <cell r="BU40">
            <v>87.869999999999891</v>
          </cell>
          <cell r="BV40">
            <v>73</v>
          </cell>
          <cell r="BW40">
            <v>5.5</v>
          </cell>
          <cell r="BX40">
            <v>18</v>
          </cell>
          <cell r="BY40" t="str">
            <v>Угловик</v>
          </cell>
          <cell r="BZ40" t="str">
            <v>Периодический</v>
          </cell>
          <cell r="CA40">
            <v>24</v>
          </cell>
          <cell r="CB40">
            <v>24</v>
          </cell>
          <cell r="CC40">
            <v>30</v>
          </cell>
          <cell r="CD40">
            <v>50</v>
          </cell>
          <cell r="CE40">
            <v>29</v>
          </cell>
          <cell r="CF40">
            <v>43556</v>
          </cell>
          <cell r="CG40">
            <v>100.7</v>
          </cell>
          <cell r="CH40">
            <v>82</v>
          </cell>
          <cell r="CI40">
            <v>6</v>
          </cell>
          <cell r="CJ40">
            <v>0</v>
          </cell>
          <cell r="CK40">
            <v>0</v>
          </cell>
          <cell r="CL40">
            <v>56</v>
          </cell>
          <cell r="CM40">
            <v>3.3439999999999999</v>
          </cell>
          <cell r="CN40">
            <v>4</v>
          </cell>
          <cell r="CO40">
            <v>0</v>
          </cell>
          <cell r="CP40">
            <v>22</v>
          </cell>
          <cell r="CQ40">
            <v>4.8</v>
          </cell>
          <cell r="CR40">
            <v>12</v>
          </cell>
          <cell r="CS40">
            <v>0</v>
          </cell>
          <cell r="CT40">
            <v>12</v>
          </cell>
          <cell r="CU40">
            <v>0</v>
          </cell>
          <cell r="CV40">
            <v>8.6560000000000006</v>
          </cell>
          <cell r="CW40">
            <v>-4</v>
          </cell>
          <cell r="CX40">
            <v>12</v>
          </cell>
          <cell r="CY40">
            <v>-4.8</v>
          </cell>
          <cell r="CZ40">
            <v>2</v>
          </cell>
          <cell r="DA40">
            <v>2.8</v>
          </cell>
          <cell r="DB40">
            <v>837.32057416267946</v>
          </cell>
          <cell r="DC40">
            <v>1435.4066985645934</v>
          </cell>
          <cell r="DD40">
            <v>598.08612440191393</v>
          </cell>
          <cell r="DE40">
            <v>8.9485458612975383E-2</v>
          </cell>
          <cell r="DF40">
            <v>0</v>
          </cell>
          <cell r="DG40" t="str">
            <v>Газлифт</v>
          </cell>
          <cell r="DH40">
            <v>3.3439999999999999</v>
          </cell>
          <cell r="DI40">
            <v>4</v>
          </cell>
          <cell r="DJ40">
            <v>0</v>
          </cell>
          <cell r="DK40">
            <v>2.8</v>
          </cell>
          <cell r="DL40">
            <v>56</v>
          </cell>
          <cell r="DM40">
            <v>0</v>
          </cell>
          <cell r="DN40">
            <v>52</v>
          </cell>
          <cell r="DO40">
            <v>8.751739354382404E-2</v>
          </cell>
          <cell r="DP40">
            <v>52</v>
          </cell>
          <cell r="DQ40">
            <v>3.563113146828417</v>
          </cell>
          <cell r="DR40">
            <v>4.2620970655842312</v>
          </cell>
          <cell r="DS40">
            <v>0</v>
          </cell>
          <cell r="DT40">
            <v>2.9834679459089615</v>
          </cell>
          <cell r="DU40">
            <v>0.21911314682841726</v>
          </cell>
          <cell r="DV40">
            <v>0.26209706558423118</v>
          </cell>
          <cell r="DW40">
            <v>0.18346794590896184</v>
          </cell>
          <cell r="DX40">
            <v>0.22266671328671322</v>
          </cell>
          <cell r="DY40">
            <v>0.26634774316592491</v>
          </cell>
          <cell r="DZ40">
            <v>0</v>
          </cell>
          <cell r="EA40">
            <v>0.10050858232676413</v>
          </cell>
          <cell r="EB40">
            <v>0</v>
          </cell>
          <cell r="EC40">
            <v>39681</v>
          </cell>
          <cell r="ED40" t="str">
            <v>ОПЗ</v>
          </cell>
          <cell r="EE40" t="str">
            <v>Предыдущий ГТМ-2004г(ОПЗ)</v>
          </cell>
          <cell r="EF40">
            <v>18</v>
          </cell>
          <cell r="EG40">
            <v>26</v>
          </cell>
          <cell r="EH40">
            <v>50</v>
          </cell>
          <cell r="EI40">
            <v>25</v>
          </cell>
          <cell r="EJ40" t="str">
            <v>Периодический</v>
          </cell>
          <cell r="EK40">
            <v>24</v>
          </cell>
          <cell r="EL40">
            <v>24</v>
          </cell>
          <cell r="EM40">
            <v>3.3439999999999999</v>
          </cell>
          <cell r="EN40">
            <v>4</v>
          </cell>
          <cell r="EO40">
            <v>0</v>
          </cell>
          <cell r="EP40">
            <v>4.8</v>
          </cell>
          <cell r="EQ40">
            <v>837.32057416267946</v>
          </cell>
          <cell r="ER40">
            <v>84</v>
          </cell>
          <cell r="ES40">
            <v>2</v>
          </cell>
          <cell r="ET40">
            <v>47</v>
          </cell>
          <cell r="EU40">
            <v>18</v>
          </cell>
          <cell r="EV40">
            <v>30</v>
          </cell>
          <cell r="EW40">
            <v>50</v>
          </cell>
          <cell r="EX40">
            <v>29</v>
          </cell>
          <cell r="EY40" t="str">
            <v>Периодический</v>
          </cell>
          <cell r="EZ40">
            <v>24</v>
          </cell>
          <cell r="FA40">
            <v>24</v>
          </cell>
          <cell r="FB40">
            <v>3.3439999999999999</v>
          </cell>
          <cell r="FC40">
            <v>4</v>
          </cell>
          <cell r="FD40">
            <v>0</v>
          </cell>
          <cell r="FE40">
            <v>4.8</v>
          </cell>
          <cell r="FF40">
            <v>837.32057416267946</v>
          </cell>
          <cell r="FG40">
            <v>82</v>
          </cell>
          <cell r="FH40">
            <v>2</v>
          </cell>
          <cell r="FI40">
            <v>56</v>
          </cell>
          <cell r="FJ40">
            <v>0</v>
          </cell>
          <cell r="FK40">
            <v>4</v>
          </cell>
          <cell r="FL40">
            <v>0</v>
          </cell>
          <cell r="FM40">
            <v>4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-2</v>
          </cell>
          <cell r="FU40">
            <v>0</v>
          </cell>
          <cell r="FV40">
            <v>0</v>
          </cell>
          <cell r="FW40">
            <v>9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 t="str">
            <v>ИПП База</v>
          </cell>
          <cell r="GD40" t="str">
            <v xml:space="preserve"> Снижение энергетики пласта, что подтверждается снижениями дебита с 5 до 4 м3/сут и забойного давления с 55 до 47ат.</v>
          </cell>
          <cell r="GE40">
            <v>0</v>
          </cell>
          <cell r="GF40" t="str">
            <v>БДНГ-3</v>
          </cell>
          <cell r="GG40" t="str">
            <v>Тайланов</v>
          </cell>
          <cell r="GH40">
            <v>0</v>
          </cell>
          <cell r="GI40" t="e">
            <v>#N/A</v>
          </cell>
          <cell r="GJ40">
            <v>0</v>
          </cell>
          <cell r="GK40">
            <v>1983</v>
          </cell>
          <cell r="GL40">
            <v>0</v>
          </cell>
          <cell r="GM40">
            <v>0</v>
          </cell>
          <cell r="GN40">
            <v>0</v>
          </cell>
          <cell r="GO40">
            <v>1</v>
          </cell>
          <cell r="GP40">
            <v>21</v>
          </cell>
          <cell r="GQ40">
            <v>56</v>
          </cell>
          <cell r="GR40">
            <v>44.7</v>
          </cell>
          <cell r="GS40" t="str">
            <v>ГЗУ-3</v>
          </cell>
          <cell r="GT40" t="str">
            <v>Газлифт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</row>
        <row r="41">
          <cell r="J41" t="str">
            <v>6р</v>
          </cell>
          <cell r="K41" t="str">
            <v>В работе</v>
          </cell>
          <cell r="L41" t="str">
            <v>Без куста</v>
          </cell>
          <cell r="M41">
            <v>34875</v>
          </cell>
          <cell r="N41" t="str">
            <v>Верт.</v>
          </cell>
          <cell r="O41" t="str">
            <v>P1ar_Block III</v>
          </cell>
          <cell r="P41" t="str">
            <v>Действующий</v>
          </cell>
          <cell r="Q41">
            <v>-4</v>
          </cell>
          <cell r="R41">
            <v>41551</v>
          </cell>
          <cell r="S41" t="str">
            <v>Slb</v>
          </cell>
          <cell r="T41" t="str">
            <v>КГРП 64м3 15% HCL</v>
          </cell>
          <cell r="U41">
            <v>206</v>
          </cell>
          <cell r="V41">
            <v>213.8</v>
          </cell>
          <cell r="W41">
            <v>0.98</v>
          </cell>
          <cell r="X41">
            <v>1.66</v>
          </cell>
          <cell r="Y41">
            <v>0.98</v>
          </cell>
          <cell r="Z41">
            <v>1.4490000000000001</v>
          </cell>
          <cell r="AA41">
            <v>0.83599999999999997</v>
          </cell>
          <cell r="AB41">
            <v>0.72</v>
          </cell>
          <cell r="AC41">
            <v>37</v>
          </cell>
          <cell r="AD41">
            <v>1.17</v>
          </cell>
          <cell r="AE41">
            <v>139.69999999999999</v>
          </cell>
          <cell r="AF41">
            <v>7.72</v>
          </cell>
          <cell r="AG41">
            <v>1995</v>
          </cell>
          <cell r="AH41">
            <v>1971</v>
          </cell>
          <cell r="AI41">
            <v>1950</v>
          </cell>
          <cell r="AJ41">
            <v>0</v>
          </cell>
          <cell r="AK41">
            <v>0</v>
          </cell>
          <cell r="AL41" t="str">
            <v>закрытый</v>
          </cell>
          <cell r="AM41" t="str">
            <v>1862-1944</v>
          </cell>
          <cell r="AN41">
            <v>99.740000000000009</v>
          </cell>
          <cell r="AO41">
            <v>1862</v>
          </cell>
          <cell r="AP41">
            <v>0.11</v>
          </cell>
          <cell r="AQ41">
            <v>0</v>
          </cell>
          <cell r="AR41">
            <v>0</v>
          </cell>
          <cell r="AS41">
            <v>0</v>
          </cell>
          <cell r="AT41" t="str">
            <v>Газлифт</v>
          </cell>
          <cell r="AU41">
            <v>550</v>
          </cell>
          <cell r="AV41" t="str">
            <v>ГП</v>
          </cell>
          <cell r="AW41">
            <v>1240</v>
          </cell>
          <cell r="AX41" t="str">
            <v>ГК87/1,5</v>
          </cell>
          <cell r="AY41">
            <v>1749</v>
          </cell>
          <cell r="AZ41" t="str">
            <v>ЦКсОК/3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1768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1835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1833.31</v>
          </cell>
          <cell r="BU41">
            <v>1.6900000000000546</v>
          </cell>
          <cell r="BV41">
            <v>73</v>
          </cell>
          <cell r="BW41">
            <v>5.5</v>
          </cell>
          <cell r="BX41">
            <v>18</v>
          </cell>
          <cell r="BY41" t="str">
            <v>Угловик</v>
          </cell>
          <cell r="BZ41" t="str">
            <v>Периодический</v>
          </cell>
          <cell r="CA41">
            <v>24</v>
          </cell>
          <cell r="CB41">
            <v>24</v>
          </cell>
          <cell r="CC41">
            <v>30</v>
          </cell>
          <cell r="CD41">
            <v>54</v>
          </cell>
          <cell r="CE41">
            <v>29</v>
          </cell>
          <cell r="CF41">
            <v>43556</v>
          </cell>
          <cell r="CG41">
            <v>98.4</v>
          </cell>
          <cell r="CH41">
            <v>80</v>
          </cell>
          <cell r="CI41">
            <v>6</v>
          </cell>
          <cell r="CJ41">
            <v>0</v>
          </cell>
          <cell r="CK41">
            <v>0</v>
          </cell>
          <cell r="CL41">
            <v>65</v>
          </cell>
          <cell r="CM41">
            <v>17.856959999999997</v>
          </cell>
          <cell r="CN41">
            <v>21.36</v>
          </cell>
          <cell r="CO41">
            <v>0</v>
          </cell>
          <cell r="CP41">
            <v>31</v>
          </cell>
          <cell r="CQ41">
            <v>14.9</v>
          </cell>
          <cell r="CR41">
            <v>13</v>
          </cell>
          <cell r="CS41">
            <v>21</v>
          </cell>
          <cell r="CT41">
            <v>13</v>
          </cell>
          <cell r="CU41">
            <v>0</v>
          </cell>
          <cell r="CV41">
            <v>5.0580000000000007</v>
          </cell>
          <cell r="CW41">
            <v>11.5</v>
          </cell>
          <cell r="CX41">
            <v>13</v>
          </cell>
          <cell r="CY41">
            <v>-8.4</v>
          </cell>
          <cell r="CZ41">
            <v>8.1</v>
          </cell>
          <cell r="DA41">
            <v>6.8000000000000007</v>
          </cell>
          <cell r="DB41">
            <v>380.80389943193029</v>
          </cell>
          <cell r="DC41">
            <v>834.40854434349421</v>
          </cell>
          <cell r="DD41">
            <v>453.60464491156381</v>
          </cell>
          <cell r="DE41">
            <v>0.63952095808383225</v>
          </cell>
          <cell r="DF41">
            <v>0</v>
          </cell>
          <cell r="DG41" t="str">
            <v>Газлифт</v>
          </cell>
          <cell r="DH41">
            <v>17.856959999999997</v>
          </cell>
          <cell r="DI41">
            <v>21.36</v>
          </cell>
          <cell r="DJ41">
            <v>0</v>
          </cell>
          <cell r="DK41">
            <v>6.8000000000000007</v>
          </cell>
          <cell r="DL41">
            <v>65</v>
          </cell>
          <cell r="DM41">
            <v>0</v>
          </cell>
          <cell r="DN41">
            <v>60</v>
          </cell>
          <cell r="DO41">
            <v>0.62251242196458123</v>
          </cell>
          <cell r="DP41">
            <v>60</v>
          </cell>
          <cell r="DQ41">
            <v>19.984142774875775</v>
          </cell>
          <cell r="DR41">
            <v>23.904477003439922</v>
          </cell>
          <cell r="DS41">
            <v>0</v>
          </cell>
          <cell r="DT41">
            <v>7.6100394954771309</v>
          </cell>
          <cell r="DU41">
            <v>2.1271827748757755</v>
          </cell>
          <cell r="DV41">
            <v>2.5444770034399227</v>
          </cell>
          <cell r="DW41">
            <v>0.81003949547712917</v>
          </cell>
          <cell r="DX41">
            <v>0.81151838614227279</v>
          </cell>
          <cell r="DY41">
            <v>0.97071577289745559</v>
          </cell>
          <cell r="DZ41">
            <v>0</v>
          </cell>
          <cell r="EA41">
            <v>1.0095444038133539</v>
          </cell>
          <cell r="EB41">
            <v>0</v>
          </cell>
          <cell r="EC41">
            <v>41636</v>
          </cell>
          <cell r="ED41" t="str">
            <v>ОПЗ</v>
          </cell>
          <cell r="EE41">
            <v>0</v>
          </cell>
          <cell r="EF41">
            <v>18</v>
          </cell>
          <cell r="EG41">
            <v>28</v>
          </cell>
          <cell r="EH41">
            <v>65</v>
          </cell>
          <cell r="EI41">
            <v>27</v>
          </cell>
          <cell r="EJ41" t="str">
            <v>Периодический</v>
          </cell>
          <cell r="EK41">
            <v>24</v>
          </cell>
          <cell r="EL41">
            <v>24</v>
          </cell>
          <cell r="EM41">
            <v>7.9419999999999993</v>
          </cell>
          <cell r="EN41">
            <v>9.5</v>
          </cell>
          <cell r="EO41">
            <v>0</v>
          </cell>
          <cell r="EP41">
            <v>8.4</v>
          </cell>
          <cell r="EQ41">
            <v>560.31226391337202</v>
          </cell>
          <cell r="ER41">
            <v>84</v>
          </cell>
          <cell r="ES41">
            <v>3.95</v>
          </cell>
          <cell r="ET41">
            <v>65</v>
          </cell>
          <cell r="EU41">
            <v>18</v>
          </cell>
          <cell r="EV41">
            <v>30</v>
          </cell>
          <cell r="EW41">
            <v>54</v>
          </cell>
          <cell r="EX41">
            <v>29</v>
          </cell>
          <cell r="EY41" t="str">
            <v>Периодический</v>
          </cell>
          <cell r="EZ41">
            <v>24</v>
          </cell>
          <cell r="FA41">
            <v>24</v>
          </cell>
          <cell r="FB41">
            <v>17.856959999999997</v>
          </cell>
          <cell r="FC41">
            <v>21.36</v>
          </cell>
          <cell r="FD41">
            <v>0</v>
          </cell>
          <cell r="FE41">
            <v>14.9</v>
          </cell>
          <cell r="FF41">
            <v>380.80389943193029</v>
          </cell>
          <cell r="FG41">
            <v>80</v>
          </cell>
          <cell r="FH41">
            <v>8.1</v>
          </cell>
          <cell r="FI41">
            <v>65</v>
          </cell>
          <cell r="FJ41">
            <v>0</v>
          </cell>
          <cell r="FK41">
            <v>2</v>
          </cell>
          <cell r="FL41">
            <v>-11</v>
          </cell>
          <cell r="FM41">
            <v>2</v>
          </cell>
          <cell r="FN41">
            <v>0</v>
          </cell>
          <cell r="FO41">
            <v>0</v>
          </cell>
          <cell r="FP41">
            <v>9.9149599999999971</v>
          </cell>
          <cell r="FQ41">
            <v>11.86</v>
          </cell>
          <cell r="FR41">
            <v>0</v>
          </cell>
          <cell r="FS41">
            <v>6.5</v>
          </cell>
          <cell r="FT41">
            <v>-4</v>
          </cell>
          <cell r="FU41">
            <v>4.1499999999999995</v>
          </cell>
          <cell r="FV41">
            <v>-179.50836448144173</v>
          </cell>
          <cell r="FW41">
            <v>0</v>
          </cell>
          <cell r="FX41" t="str">
            <v>Уточнение</v>
          </cell>
          <cell r="FY41" t="str">
            <v>Уточнение режима по результатам замеров дебита МЗУ.</v>
          </cell>
          <cell r="FZ41">
            <v>0</v>
          </cell>
          <cell r="GA41">
            <v>0</v>
          </cell>
          <cell r="GB41">
            <v>0</v>
          </cell>
          <cell r="GC41" t="str">
            <v>Технология</v>
          </cell>
          <cell r="GD41" t="str">
            <v>Рост дебита на фоне снижения линейного давления с 29 до 27 ат.</v>
          </cell>
          <cell r="GE41">
            <v>0</v>
          </cell>
          <cell r="GF41" t="str">
            <v>БДНГ-3</v>
          </cell>
          <cell r="GG41" t="str">
            <v>Щукин</v>
          </cell>
          <cell r="GH41">
            <v>0</v>
          </cell>
          <cell r="GI41" t="e">
            <v>#N/A</v>
          </cell>
          <cell r="GJ41">
            <v>0</v>
          </cell>
          <cell r="GK41">
            <v>1815</v>
          </cell>
          <cell r="GL41">
            <v>0</v>
          </cell>
          <cell r="GM41">
            <v>0</v>
          </cell>
          <cell r="GN41">
            <v>0</v>
          </cell>
          <cell r="GO41">
            <v>1</v>
          </cell>
          <cell r="GP41">
            <v>25</v>
          </cell>
          <cell r="GQ41">
            <v>65</v>
          </cell>
          <cell r="GR41">
            <v>33.400000000000006</v>
          </cell>
          <cell r="GS41" t="str">
            <v>-</v>
          </cell>
          <cell r="GT41" t="str">
            <v>Газлифт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</row>
        <row r="42">
          <cell r="J42" t="str">
            <v>10-1</v>
          </cell>
          <cell r="K42" t="str">
            <v>В накоплении/под циклической закачкой/</v>
          </cell>
          <cell r="L42" t="str">
            <v>Без куста</v>
          </cell>
          <cell r="M42">
            <v>37547</v>
          </cell>
          <cell r="N42" t="str">
            <v>БС</v>
          </cell>
          <cell r="O42" t="str">
            <v>P1ar_Block II</v>
          </cell>
          <cell r="P42" t="str">
            <v>Действующий</v>
          </cell>
          <cell r="Q42">
            <v>-4</v>
          </cell>
          <cell r="R42">
            <v>0</v>
          </cell>
          <cell r="S42">
            <v>0</v>
          </cell>
          <cell r="T42">
            <v>0</v>
          </cell>
          <cell r="U42">
            <v>206</v>
          </cell>
          <cell r="V42">
            <v>213.8</v>
          </cell>
          <cell r="W42">
            <v>0.98</v>
          </cell>
          <cell r="X42">
            <v>1.66</v>
          </cell>
          <cell r="Y42">
            <v>0.98</v>
          </cell>
          <cell r="Z42">
            <v>1.4490000000000001</v>
          </cell>
          <cell r="AA42">
            <v>0.83599999999999997</v>
          </cell>
          <cell r="AB42">
            <v>0.72</v>
          </cell>
          <cell r="AC42">
            <v>37</v>
          </cell>
          <cell r="AD42">
            <v>1.17</v>
          </cell>
          <cell r="AE42">
            <v>139.69999999999999</v>
          </cell>
          <cell r="AF42">
            <v>7.72</v>
          </cell>
          <cell r="AG42">
            <v>1981</v>
          </cell>
          <cell r="AH42">
            <v>1970</v>
          </cell>
          <cell r="AI42">
            <v>1970</v>
          </cell>
          <cell r="AJ42">
            <v>0</v>
          </cell>
          <cell r="AK42">
            <v>0</v>
          </cell>
          <cell r="AL42" t="str">
            <v>откр ствол</v>
          </cell>
          <cell r="AM42" t="str">
            <v>1637-1970</v>
          </cell>
          <cell r="AN42">
            <v>282.75</v>
          </cell>
          <cell r="AO42">
            <v>1637</v>
          </cell>
          <cell r="AP42">
            <v>1.4</v>
          </cell>
          <cell r="AQ42" t="str">
            <v>1637-1970</v>
          </cell>
          <cell r="AR42">
            <v>139.69999999999999</v>
          </cell>
          <cell r="AS42">
            <v>7.72</v>
          </cell>
          <cell r="AT42" t="str">
            <v>Газлифт</v>
          </cell>
          <cell r="AU42">
            <v>500</v>
          </cell>
          <cell r="AV42" t="str">
            <v>ГП</v>
          </cell>
          <cell r="AW42">
            <v>890</v>
          </cell>
          <cell r="AX42" t="str">
            <v>ГП</v>
          </cell>
          <cell r="AY42">
            <v>1210</v>
          </cell>
          <cell r="AZ42" t="str">
            <v>ГП</v>
          </cell>
          <cell r="BA42">
            <v>1450</v>
          </cell>
          <cell r="BB42" t="str">
            <v>ГК100/1</v>
          </cell>
          <cell r="BC42">
            <v>1600</v>
          </cell>
          <cell r="BD42" t="str">
            <v>ЦКсОК</v>
          </cell>
          <cell r="BE42">
            <v>0</v>
          </cell>
          <cell r="BF42">
            <v>0</v>
          </cell>
          <cell r="BG42">
            <v>1610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1650</v>
          </cell>
          <cell r="BO42" t="str">
            <v>Есть</v>
          </cell>
          <cell r="BP42" t="str">
            <v>Сиант</v>
          </cell>
          <cell r="BQ42">
            <v>82</v>
          </cell>
          <cell r="BR42">
            <v>60</v>
          </cell>
          <cell r="BS42">
            <v>3.5</v>
          </cell>
          <cell r="BT42">
            <v>1646.94</v>
          </cell>
          <cell r="BU42">
            <v>3.0599999999999454</v>
          </cell>
          <cell r="BV42">
            <v>73</v>
          </cell>
          <cell r="BW42">
            <v>5.5</v>
          </cell>
          <cell r="BX42">
            <v>18</v>
          </cell>
          <cell r="BY42" t="str">
            <v>Угловик</v>
          </cell>
          <cell r="BZ42" t="str">
            <v>Периодический</v>
          </cell>
          <cell r="CA42">
            <v>24</v>
          </cell>
          <cell r="CB42">
            <v>24</v>
          </cell>
          <cell r="CC42">
            <v>29</v>
          </cell>
          <cell r="CD42">
            <v>60</v>
          </cell>
          <cell r="CE42">
            <v>28</v>
          </cell>
          <cell r="CF42">
            <v>43556</v>
          </cell>
          <cell r="CG42">
            <v>117</v>
          </cell>
          <cell r="CH42">
            <v>82</v>
          </cell>
          <cell r="CI42">
            <v>6</v>
          </cell>
          <cell r="CJ42">
            <v>0</v>
          </cell>
          <cell r="CK42">
            <v>0</v>
          </cell>
          <cell r="CL42">
            <v>40</v>
          </cell>
          <cell r="CM42">
            <v>3.3439999999999999</v>
          </cell>
          <cell r="CN42">
            <v>4</v>
          </cell>
          <cell r="CO42">
            <v>0</v>
          </cell>
          <cell r="CP42">
            <v>22</v>
          </cell>
          <cell r="CQ42">
            <v>8</v>
          </cell>
          <cell r="CR42">
            <v>14</v>
          </cell>
          <cell r="CS42">
            <v>0</v>
          </cell>
          <cell r="CT42">
            <v>14</v>
          </cell>
          <cell r="CU42">
            <v>0</v>
          </cell>
          <cell r="CV42">
            <v>10.656000000000001</v>
          </cell>
          <cell r="CW42">
            <v>-4</v>
          </cell>
          <cell r="CX42">
            <v>14</v>
          </cell>
          <cell r="CY42">
            <v>-8</v>
          </cell>
          <cell r="CZ42">
            <v>3.5</v>
          </cell>
          <cell r="DA42">
            <v>4.5</v>
          </cell>
          <cell r="DB42">
            <v>1345.6937799043062</v>
          </cell>
          <cell r="DC42">
            <v>2392.3444976076557</v>
          </cell>
          <cell r="DD42">
            <v>1046.6507177033493</v>
          </cell>
          <cell r="DE42">
            <v>5.1948051948051951E-2</v>
          </cell>
          <cell r="DF42">
            <v>0</v>
          </cell>
          <cell r="DG42" t="str">
            <v>Газлифт</v>
          </cell>
          <cell r="DH42">
            <v>3.3439999999999999</v>
          </cell>
          <cell r="DI42">
            <v>4</v>
          </cell>
          <cell r="DJ42">
            <v>0</v>
          </cell>
          <cell r="DK42">
            <v>4.5</v>
          </cell>
          <cell r="DL42">
            <v>40</v>
          </cell>
          <cell r="DM42">
            <v>0</v>
          </cell>
          <cell r="DN42">
            <v>42</v>
          </cell>
          <cell r="DO42">
            <v>5.3333333333333337E-2</v>
          </cell>
          <cell r="DP42">
            <v>40</v>
          </cell>
          <cell r="DQ42">
            <v>3.3439999999999999</v>
          </cell>
          <cell r="DR42">
            <v>4</v>
          </cell>
          <cell r="DS42">
            <v>0</v>
          </cell>
          <cell r="DT42">
            <v>4.5</v>
          </cell>
          <cell r="DU42">
            <v>0</v>
          </cell>
          <cell r="DV42">
            <v>0</v>
          </cell>
          <cell r="DW42">
            <v>0</v>
          </cell>
          <cell r="DX42">
            <v>0.27227580044676086</v>
          </cell>
          <cell r="DY42">
            <v>0.32568875651526419</v>
          </cell>
          <cell r="DZ42">
            <v>0</v>
          </cell>
          <cell r="EA42">
            <v>0.18093819806403569</v>
          </cell>
          <cell r="EB42">
            <v>0</v>
          </cell>
          <cell r="EC42">
            <v>42555</v>
          </cell>
          <cell r="ED42" t="str">
            <v>ЗБС</v>
          </cell>
          <cell r="EE42" t="str">
            <v>МСКО-60м3</v>
          </cell>
          <cell r="EF42">
            <v>18</v>
          </cell>
          <cell r="EG42">
            <v>25</v>
          </cell>
          <cell r="EH42">
            <v>48</v>
          </cell>
          <cell r="EI42">
            <v>24</v>
          </cell>
          <cell r="EJ42" t="str">
            <v>Периодический</v>
          </cell>
          <cell r="EK42">
            <v>24</v>
          </cell>
          <cell r="EL42">
            <v>24</v>
          </cell>
          <cell r="EM42">
            <v>3.3439999999999999</v>
          </cell>
          <cell r="EN42">
            <v>4</v>
          </cell>
          <cell r="EO42">
            <v>0</v>
          </cell>
          <cell r="EP42">
            <v>8</v>
          </cell>
          <cell r="EQ42">
            <v>1345.6937799043062</v>
          </cell>
          <cell r="ER42">
            <v>80</v>
          </cell>
          <cell r="ES42">
            <v>3.5</v>
          </cell>
          <cell r="ET42">
            <v>40</v>
          </cell>
          <cell r="EU42">
            <v>18</v>
          </cell>
          <cell r="EV42">
            <v>29</v>
          </cell>
          <cell r="EW42">
            <v>60</v>
          </cell>
          <cell r="EX42">
            <v>28</v>
          </cell>
          <cell r="EY42" t="str">
            <v>Периодический</v>
          </cell>
          <cell r="EZ42">
            <v>24</v>
          </cell>
          <cell r="FA42">
            <v>24</v>
          </cell>
          <cell r="FB42">
            <v>3.3439999999999999</v>
          </cell>
          <cell r="FC42">
            <v>4</v>
          </cell>
          <cell r="FD42">
            <v>0</v>
          </cell>
          <cell r="FE42">
            <v>8</v>
          </cell>
          <cell r="FF42">
            <v>1345.6937799043062</v>
          </cell>
          <cell r="FG42">
            <v>82</v>
          </cell>
          <cell r="FH42">
            <v>3.5</v>
          </cell>
          <cell r="FI42">
            <v>40</v>
          </cell>
          <cell r="FJ42">
            <v>0</v>
          </cell>
          <cell r="FK42">
            <v>4</v>
          </cell>
          <cell r="FL42">
            <v>12</v>
          </cell>
          <cell r="FM42">
            <v>4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2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 t="str">
            <v>Снижение дебита на фоне роста линейного давления с 19 до 24 ат.</v>
          </cell>
          <cell r="GE42">
            <v>0</v>
          </cell>
          <cell r="GF42" t="str">
            <v>БДНГ-3</v>
          </cell>
          <cell r="GG42" t="str">
            <v>Тайланов</v>
          </cell>
          <cell r="GH42">
            <v>0</v>
          </cell>
          <cell r="GI42" t="e">
            <v>#N/A</v>
          </cell>
          <cell r="GJ42">
            <v>0</v>
          </cell>
          <cell r="GK42">
            <v>1630</v>
          </cell>
          <cell r="GL42">
            <v>0</v>
          </cell>
          <cell r="GM42">
            <v>0</v>
          </cell>
          <cell r="GN42">
            <v>0</v>
          </cell>
          <cell r="GO42">
            <v>1</v>
          </cell>
          <cell r="GP42">
            <v>32</v>
          </cell>
          <cell r="GQ42">
            <v>40</v>
          </cell>
          <cell r="GR42">
            <v>77</v>
          </cell>
          <cell r="GS42" t="str">
            <v>ГЗУ-4</v>
          </cell>
          <cell r="GT42" t="str">
            <v>Газлифт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</row>
        <row r="43">
          <cell r="J43" t="str">
            <v>12-2</v>
          </cell>
          <cell r="K43" t="str">
            <v>В работе</v>
          </cell>
          <cell r="L43" t="str">
            <v>Кустскважины-12</v>
          </cell>
          <cell r="M43">
            <v>37498</v>
          </cell>
          <cell r="N43" t="str">
            <v>Гор.</v>
          </cell>
          <cell r="O43" t="str">
            <v>P1ar_Block II</v>
          </cell>
          <cell r="P43" t="str">
            <v>В бездействии текущего года</v>
          </cell>
          <cell r="Q43">
            <v>-4</v>
          </cell>
          <cell r="R43" t="str">
            <v xml:space="preserve"> </v>
          </cell>
          <cell r="S43" t="str">
            <v xml:space="preserve"> </v>
          </cell>
          <cell r="T43">
            <v>0</v>
          </cell>
          <cell r="U43">
            <v>206</v>
          </cell>
          <cell r="V43">
            <v>213.8</v>
          </cell>
          <cell r="W43">
            <v>0.98</v>
          </cell>
          <cell r="X43">
            <v>1.66</v>
          </cell>
          <cell r="Y43">
            <v>0.98</v>
          </cell>
          <cell r="Z43">
            <v>1.4490000000000001</v>
          </cell>
          <cell r="AA43">
            <v>0.83599999999999997</v>
          </cell>
          <cell r="AB43">
            <v>0.72</v>
          </cell>
          <cell r="AC43">
            <v>37</v>
          </cell>
          <cell r="AD43">
            <v>1.17</v>
          </cell>
          <cell r="AE43">
            <v>139.69999999999999</v>
          </cell>
          <cell r="AF43">
            <v>7.72</v>
          </cell>
          <cell r="AG43">
            <v>1910</v>
          </cell>
          <cell r="AH43">
            <v>2500</v>
          </cell>
          <cell r="AI43">
            <v>2500</v>
          </cell>
          <cell r="AJ43">
            <v>0</v>
          </cell>
          <cell r="AK43">
            <v>0</v>
          </cell>
          <cell r="AL43" t="str">
            <v>откр ствол</v>
          </cell>
          <cell r="AM43" t="str">
            <v>1910-2500</v>
          </cell>
          <cell r="AN43">
            <v>45</v>
          </cell>
          <cell r="AO43">
            <v>1910</v>
          </cell>
          <cell r="AP43">
            <v>22.39</v>
          </cell>
          <cell r="AQ43">
            <v>0</v>
          </cell>
          <cell r="AR43">
            <v>0</v>
          </cell>
          <cell r="AS43">
            <v>0</v>
          </cell>
          <cell r="AT43" t="str">
            <v>Газлифт</v>
          </cell>
          <cell r="AU43">
            <v>854</v>
          </cell>
          <cell r="AV43">
            <v>0</v>
          </cell>
          <cell r="AW43">
            <v>1298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1790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2130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1912.29</v>
          </cell>
          <cell r="BU43">
            <v>217.71000000000004</v>
          </cell>
          <cell r="BV43">
            <v>73</v>
          </cell>
          <cell r="BW43">
            <v>5.5</v>
          </cell>
          <cell r="BX43">
            <v>18</v>
          </cell>
          <cell r="BY43" t="str">
            <v>Угловик</v>
          </cell>
          <cell r="BZ43" t="str">
            <v>Периодический</v>
          </cell>
          <cell r="CA43">
            <v>24</v>
          </cell>
          <cell r="CB43">
            <v>24</v>
          </cell>
          <cell r="CC43">
            <v>20</v>
          </cell>
          <cell r="CD43">
            <v>60</v>
          </cell>
          <cell r="CE43">
            <v>18</v>
          </cell>
          <cell r="CF43">
            <v>43556</v>
          </cell>
          <cell r="CG43">
            <v>97.6</v>
          </cell>
          <cell r="CH43">
            <v>80</v>
          </cell>
          <cell r="CI43">
            <v>6</v>
          </cell>
          <cell r="CJ43">
            <v>0</v>
          </cell>
          <cell r="CK43">
            <v>0</v>
          </cell>
          <cell r="CL43">
            <v>36</v>
          </cell>
          <cell r="CM43">
            <v>5.8519999999999994</v>
          </cell>
          <cell r="CN43">
            <v>7</v>
          </cell>
          <cell r="CO43">
            <v>0</v>
          </cell>
          <cell r="CP43">
            <v>22</v>
          </cell>
          <cell r="CQ43">
            <v>25</v>
          </cell>
          <cell r="CR43">
            <v>15</v>
          </cell>
          <cell r="CS43">
            <v>0</v>
          </cell>
          <cell r="CT43">
            <v>15</v>
          </cell>
          <cell r="CU43">
            <v>0</v>
          </cell>
          <cell r="CV43">
            <v>9.1479999999999997</v>
          </cell>
          <cell r="CW43">
            <v>-7</v>
          </cell>
          <cell r="CX43">
            <v>15</v>
          </cell>
          <cell r="CY43">
            <v>-25</v>
          </cell>
          <cell r="CZ43">
            <v>11</v>
          </cell>
          <cell r="DA43">
            <v>14</v>
          </cell>
          <cell r="DB43">
            <v>2392.3444976076557</v>
          </cell>
          <cell r="DC43">
            <v>4272.0437457279568</v>
          </cell>
          <cell r="DD43">
            <v>1879.699248120301</v>
          </cell>
          <cell r="DE43">
            <v>0.11363636363636365</v>
          </cell>
          <cell r="DF43">
            <v>0</v>
          </cell>
          <cell r="DG43" t="str">
            <v>Газлифт</v>
          </cell>
          <cell r="DH43">
            <v>5.8519999999999994</v>
          </cell>
          <cell r="DI43">
            <v>7</v>
          </cell>
          <cell r="DJ43">
            <v>0</v>
          </cell>
          <cell r="DK43">
            <v>14</v>
          </cell>
          <cell r="DL43">
            <v>36</v>
          </cell>
          <cell r="DM43">
            <v>0</v>
          </cell>
          <cell r="DN43">
            <v>37</v>
          </cell>
          <cell r="DO43">
            <v>0.11551155115511552</v>
          </cell>
          <cell r="DP43">
            <v>36</v>
          </cell>
          <cell r="DQ43">
            <v>5.8519999999999994</v>
          </cell>
          <cell r="DR43">
            <v>7</v>
          </cell>
          <cell r="DS43">
            <v>0</v>
          </cell>
          <cell r="DT43">
            <v>14</v>
          </cell>
          <cell r="DU43">
            <v>0</v>
          </cell>
          <cell r="DV43">
            <v>0</v>
          </cell>
          <cell r="DW43">
            <v>0</v>
          </cell>
          <cell r="DX43">
            <v>0.44134556574923578</v>
          </cell>
          <cell r="DY43">
            <v>0.52792531788186103</v>
          </cell>
          <cell r="DZ43">
            <v>0</v>
          </cell>
          <cell r="EA43">
            <v>0.61591287086217117</v>
          </cell>
          <cell r="EB43">
            <v>0</v>
          </cell>
          <cell r="EC43">
            <v>37453</v>
          </cell>
          <cell r="ED43" t="str">
            <v>ВНС</v>
          </cell>
          <cell r="EE43">
            <v>0</v>
          </cell>
          <cell r="EF43">
            <v>18</v>
          </cell>
          <cell r="EG43">
            <v>20</v>
          </cell>
          <cell r="EH43">
            <v>60</v>
          </cell>
          <cell r="EI43">
            <v>18</v>
          </cell>
          <cell r="EJ43" t="str">
            <v>Периодический</v>
          </cell>
          <cell r="EK43">
            <v>24</v>
          </cell>
          <cell r="EL43">
            <v>24</v>
          </cell>
          <cell r="EM43">
            <v>5.8519999999999994</v>
          </cell>
          <cell r="EN43">
            <v>7</v>
          </cell>
          <cell r="EO43">
            <v>0</v>
          </cell>
          <cell r="EP43">
            <v>25</v>
          </cell>
          <cell r="EQ43">
            <v>2392.3444976076557</v>
          </cell>
          <cell r="ER43">
            <v>80</v>
          </cell>
          <cell r="ES43">
            <v>11</v>
          </cell>
          <cell r="ET43">
            <v>36</v>
          </cell>
          <cell r="EU43">
            <v>18</v>
          </cell>
          <cell r="EV43">
            <v>20</v>
          </cell>
          <cell r="EW43">
            <v>60</v>
          </cell>
          <cell r="EX43">
            <v>18</v>
          </cell>
          <cell r="EY43" t="str">
            <v>Периодический</v>
          </cell>
          <cell r="EZ43">
            <v>24</v>
          </cell>
          <cell r="FA43">
            <v>24</v>
          </cell>
          <cell r="FB43">
            <v>5.8519999999999994</v>
          </cell>
          <cell r="FC43">
            <v>7</v>
          </cell>
          <cell r="FD43">
            <v>0</v>
          </cell>
          <cell r="FE43">
            <v>25</v>
          </cell>
          <cell r="FF43">
            <v>2392.3444976076557</v>
          </cell>
          <cell r="FG43">
            <v>80</v>
          </cell>
          <cell r="FH43">
            <v>11</v>
          </cell>
          <cell r="FI43">
            <v>36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 t="str">
            <v>Обрыв прибора партии ГДИС. Ож. бр. ТКРС.</v>
          </cell>
          <cell r="GE43">
            <v>0</v>
          </cell>
          <cell r="GF43" t="str">
            <v>БДНГ-3</v>
          </cell>
          <cell r="GG43" t="str">
            <v>Тайланов</v>
          </cell>
          <cell r="GH43">
            <v>0</v>
          </cell>
          <cell r="GI43" t="e">
            <v>#N/A</v>
          </cell>
          <cell r="GJ43">
            <v>0</v>
          </cell>
          <cell r="GK43">
            <v>2100</v>
          </cell>
          <cell r="GL43">
            <v>0</v>
          </cell>
          <cell r="GM43">
            <v>0</v>
          </cell>
          <cell r="GN43">
            <v>0</v>
          </cell>
          <cell r="GO43">
            <v>2</v>
          </cell>
          <cell r="GP43">
            <v>42</v>
          </cell>
          <cell r="GQ43">
            <v>36</v>
          </cell>
          <cell r="GR43">
            <v>61.599999999999994</v>
          </cell>
          <cell r="GS43" t="str">
            <v>ГЗУ-1</v>
          </cell>
          <cell r="GT43" t="str">
            <v>Газлифт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</row>
        <row r="44">
          <cell r="J44" t="str">
            <v>12-1</v>
          </cell>
          <cell r="K44" t="str">
            <v>В работе</v>
          </cell>
          <cell r="L44" t="str">
            <v>Кустскважины-12</v>
          </cell>
          <cell r="M44">
            <v>35748</v>
          </cell>
          <cell r="N44" t="str">
            <v>Гор.</v>
          </cell>
          <cell r="O44" t="str">
            <v>P1ar_Block II</v>
          </cell>
          <cell r="P44" t="str">
            <v>Действующий</v>
          </cell>
          <cell r="Q44">
            <v>-4</v>
          </cell>
          <cell r="R44" t="str">
            <v xml:space="preserve"> </v>
          </cell>
          <cell r="S44" t="str">
            <v xml:space="preserve"> </v>
          </cell>
          <cell r="T44">
            <v>0</v>
          </cell>
          <cell r="U44">
            <v>206</v>
          </cell>
          <cell r="V44">
            <v>213.8</v>
          </cell>
          <cell r="W44">
            <v>0.98</v>
          </cell>
          <cell r="X44">
            <v>1.66</v>
          </cell>
          <cell r="Y44">
            <v>0.98</v>
          </cell>
          <cell r="Z44">
            <v>1.4490000000000001</v>
          </cell>
          <cell r="AA44">
            <v>0.83599999999999997</v>
          </cell>
          <cell r="AB44">
            <v>0.72</v>
          </cell>
          <cell r="AC44">
            <v>37</v>
          </cell>
          <cell r="AD44">
            <v>1.17</v>
          </cell>
          <cell r="AE44">
            <v>139.69999999999999</v>
          </cell>
          <cell r="AF44">
            <v>7.72</v>
          </cell>
          <cell r="AG44">
            <v>1921</v>
          </cell>
          <cell r="AH44">
            <v>2505</v>
          </cell>
          <cell r="AI44">
            <v>2505</v>
          </cell>
          <cell r="AJ44">
            <v>0</v>
          </cell>
          <cell r="AK44">
            <v>0</v>
          </cell>
          <cell r="AL44" t="str">
            <v>откр ствол</v>
          </cell>
          <cell r="AM44" t="str">
            <v>1921-2505</v>
          </cell>
          <cell r="AN44">
            <v>22.11</v>
          </cell>
          <cell r="AO44">
            <v>1921</v>
          </cell>
          <cell r="AP44">
            <v>19.53</v>
          </cell>
          <cell r="AQ44">
            <v>0</v>
          </cell>
          <cell r="AR44">
            <v>0</v>
          </cell>
          <cell r="AS44">
            <v>0</v>
          </cell>
          <cell r="AT44" t="str">
            <v>Газлифт</v>
          </cell>
          <cell r="AU44">
            <v>630</v>
          </cell>
          <cell r="AV44" t="str">
            <v>ГП</v>
          </cell>
          <cell r="AW44">
            <v>1130</v>
          </cell>
          <cell r="AX44" t="str">
            <v>ГП</v>
          </cell>
          <cell r="AY44">
            <v>1530</v>
          </cell>
          <cell r="AZ44" t="str">
            <v>ГК85/3</v>
          </cell>
          <cell r="BA44">
            <v>1775</v>
          </cell>
          <cell r="BB44" t="str">
            <v>ЦКсОК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1785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1951</v>
          </cell>
          <cell r="BO44" t="str">
            <v>Есть</v>
          </cell>
          <cell r="BP44" t="str">
            <v>Сиант</v>
          </cell>
          <cell r="BQ44">
            <v>80</v>
          </cell>
          <cell r="BR44">
            <v>32</v>
          </cell>
          <cell r="BS44">
            <v>9.6</v>
          </cell>
          <cell r="BT44">
            <v>1914.61</v>
          </cell>
          <cell r="BU44">
            <v>36.3900000000001</v>
          </cell>
          <cell r="BV44">
            <v>73</v>
          </cell>
          <cell r="BW44">
            <v>5.5</v>
          </cell>
          <cell r="BX44">
            <v>18</v>
          </cell>
          <cell r="BY44" t="str">
            <v>Угловик</v>
          </cell>
          <cell r="BZ44" t="str">
            <v>Постоянный</v>
          </cell>
          <cell r="CA44">
            <v>24</v>
          </cell>
          <cell r="CB44">
            <v>0</v>
          </cell>
          <cell r="CC44">
            <v>20</v>
          </cell>
          <cell r="CD44">
            <v>32</v>
          </cell>
          <cell r="CE44">
            <v>18</v>
          </cell>
          <cell r="CF44">
            <v>43556</v>
          </cell>
          <cell r="CG44">
            <v>75</v>
          </cell>
          <cell r="CH44">
            <v>80</v>
          </cell>
          <cell r="CI44">
            <v>6</v>
          </cell>
          <cell r="CJ44">
            <v>0</v>
          </cell>
          <cell r="CK44">
            <v>0</v>
          </cell>
          <cell r="CL44">
            <v>39</v>
          </cell>
          <cell r="CM44">
            <v>7.524</v>
          </cell>
          <cell r="CN44">
            <v>9</v>
          </cell>
          <cell r="CO44">
            <v>0</v>
          </cell>
          <cell r="CP44">
            <v>22</v>
          </cell>
          <cell r="CQ44">
            <v>26</v>
          </cell>
          <cell r="CR44">
            <v>16</v>
          </cell>
          <cell r="CS44">
            <v>0</v>
          </cell>
          <cell r="CT44">
            <v>16</v>
          </cell>
          <cell r="CU44">
            <v>0</v>
          </cell>
          <cell r="CV44">
            <v>8.4759999999999991</v>
          </cell>
          <cell r="CW44">
            <v>-9</v>
          </cell>
          <cell r="CX44">
            <v>16</v>
          </cell>
          <cell r="CY44">
            <v>-26</v>
          </cell>
          <cell r="CZ44">
            <v>9.6</v>
          </cell>
          <cell r="DA44">
            <v>16.399999999999999</v>
          </cell>
          <cell r="DB44">
            <v>2179.691653375864</v>
          </cell>
          <cell r="DC44">
            <v>3455.6087187666135</v>
          </cell>
          <cell r="DD44">
            <v>1275.9170653907495</v>
          </cell>
          <cell r="DE44">
            <v>0.25</v>
          </cell>
          <cell r="DF44">
            <v>0</v>
          </cell>
          <cell r="DG44" t="str">
            <v>Газлифт</v>
          </cell>
          <cell r="DH44">
            <v>7.524</v>
          </cell>
          <cell r="DI44">
            <v>9</v>
          </cell>
          <cell r="DJ44">
            <v>0</v>
          </cell>
          <cell r="DK44">
            <v>16.399999999999999</v>
          </cell>
          <cell r="DL44">
            <v>39</v>
          </cell>
          <cell r="DM44">
            <v>0</v>
          </cell>
          <cell r="DN44">
            <v>35</v>
          </cell>
          <cell r="DO44">
            <v>0.24246704331450095</v>
          </cell>
          <cell r="DP44">
            <v>35</v>
          </cell>
          <cell r="DQ44">
            <v>8.1080979284369121</v>
          </cell>
          <cell r="DR44">
            <v>9.6986817325800381</v>
          </cell>
          <cell r="DS44">
            <v>0</v>
          </cell>
          <cell r="DT44">
            <v>17.67315337936807</v>
          </cell>
          <cell r="DU44">
            <v>0.58409792843691177</v>
          </cell>
          <cell r="DV44">
            <v>0.69868173258003807</v>
          </cell>
          <cell r="DW44">
            <v>1.2731533793680694</v>
          </cell>
          <cell r="DX44">
            <v>0.5903980868285541</v>
          </cell>
          <cell r="DY44">
            <v>0.7062178072111891</v>
          </cell>
          <cell r="DZ44">
            <v>0</v>
          </cell>
          <cell r="EA44">
            <v>1.5408388520971401</v>
          </cell>
          <cell r="EB44">
            <v>0</v>
          </cell>
          <cell r="EC44">
            <v>42641</v>
          </cell>
          <cell r="ED44" t="str">
            <v>ОПЗ (ОПЗ апр.13г.)</v>
          </cell>
          <cell r="EE44" t="str">
            <v>НСL-16% V-60м3 с растворителем 40м3</v>
          </cell>
          <cell r="EF44">
            <v>18</v>
          </cell>
          <cell r="EG44">
            <v>20</v>
          </cell>
          <cell r="EH44">
            <v>30</v>
          </cell>
          <cell r="EI44">
            <v>18</v>
          </cell>
          <cell r="EJ44" t="str">
            <v>Постоянный</v>
          </cell>
          <cell r="EK44">
            <v>24</v>
          </cell>
          <cell r="EL44">
            <v>0</v>
          </cell>
          <cell r="EM44">
            <v>7.524</v>
          </cell>
          <cell r="EN44">
            <v>9</v>
          </cell>
          <cell r="EO44">
            <v>0</v>
          </cell>
          <cell r="EP44">
            <v>26</v>
          </cell>
          <cell r="EQ44">
            <v>2179.691653375864</v>
          </cell>
          <cell r="ER44">
            <v>80</v>
          </cell>
          <cell r="ES44">
            <v>9.6</v>
          </cell>
          <cell r="ET44">
            <v>35</v>
          </cell>
          <cell r="EU44">
            <v>18</v>
          </cell>
          <cell r="EV44">
            <v>20</v>
          </cell>
          <cell r="EW44">
            <v>32</v>
          </cell>
          <cell r="EX44">
            <v>18</v>
          </cell>
          <cell r="EY44" t="str">
            <v>Постоянный</v>
          </cell>
          <cell r="EZ44">
            <v>24</v>
          </cell>
          <cell r="FA44">
            <v>0</v>
          </cell>
          <cell r="FB44">
            <v>7.524</v>
          </cell>
          <cell r="FC44">
            <v>9</v>
          </cell>
          <cell r="FD44">
            <v>0</v>
          </cell>
          <cell r="FE44">
            <v>26</v>
          </cell>
          <cell r="FF44">
            <v>2179.691653375864</v>
          </cell>
          <cell r="FG44">
            <v>80</v>
          </cell>
          <cell r="FH44">
            <v>9.6</v>
          </cell>
          <cell r="FI44">
            <v>39</v>
          </cell>
          <cell r="FJ44">
            <v>0</v>
          </cell>
          <cell r="FK44">
            <v>0</v>
          </cell>
          <cell r="FL44">
            <v>2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4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 t="str">
            <v>БДНГ-3</v>
          </cell>
          <cell r="GG44" t="str">
            <v>Тайланов</v>
          </cell>
          <cell r="GH44">
            <v>0</v>
          </cell>
          <cell r="GI44" t="e">
            <v>#N/A</v>
          </cell>
          <cell r="GJ44">
            <v>0</v>
          </cell>
          <cell r="GK44">
            <v>1931</v>
          </cell>
          <cell r="GL44">
            <v>0</v>
          </cell>
          <cell r="GM44">
            <v>0</v>
          </cell>
          <cell r="GN44">
            <v>0</v>
          </cell>
          <cell r="GO44">
            <v>2</v>
          </cell>
          <cell r="GP44">
            <v>14</v>
          </cell>
          <cell r="GQ44">
            <v>39</v>
          </cell>
          <cell r="GR44">
            <v>36</v>
          </cell>
          <cell r="GS44" t="str">
            <v>ГЗУ-1</v>
          </cell>
          <cell r="GT44" t="str">
            <v>Газлифт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</row>
        <row r="45">
          <cell r="J45" t="str">
            <v>13-3</v>
          </cell>
          <cell r="K45" t="str">
            <v>Пьезометрическая</v>
          </cell>
          <cell r="L45" t="str">
            <v>Кустскважины-13</v>
          </cell>
          <cell r="M45">
            <v>35399</v>
          </cell>
          <cell r="N45" t="str">
            <v>Гор.</v>
          </cell>
          <cell r="O45" t="str">
            <v>P1ar_Block II</v>
          </cell>
          <cell r="P45" t="str">
            <v>Контрольный</v>
          </cell>
          <cell r="Q45">
            <v>-4</v>
          </cell>
          <cell r="R45" t="str">
            <v xml:space="preserve"> </v>
          </cell>
          <cell r="S45" t="str">
            <v xml:space="preserve"> </v>
          </cell>
          <cell r="T45">
            <v>0</v>
          </cell>
          <cell r="U45">
            <v>206</v>
          </cell>
          <cell r="V45">
            <v>213.8</v>
          </cell>
          <cell r="W45">
            <v>0.98</v>
          </cell>
          <cell r="X45">
            <v>1.66</v>
          </cell>
          <cell r="Y45">
            <v>0.98</v>
          </cell>
          <cell r="Z45">
            <v>1.4490000000000001</v>
          </cell>
          <cell r="AA45">
            <v>0.83599999999999997</v>
          </cell>
          <cell r="AB45">
            <v>0.72</v>
          </cell>
          <cell r="AC45">
            <v>37</v>
          </cell>
          <cell r="AD45">
            <v>1.17</v>
          </cell>
          <cell r="AE45">
            <v>139.69999999999999</v>
          </cell>
          <cell r="AF45">
            <v>7.72</v>
          </cell>
          <cell r="AG45">
            <v>1922</v>
          </cell>
          <cell r="AH45">
            <v>2500</v>
          </cell>
          <cell r="AI45">
            <v>2500</v>
          </cell>
          <cell r="AJ45">
            <v>0</v>
          </cell>
          <cell r="AK45">
            <v>0</v>
          </cell>
          <cell r="AL45" t="str">
            <v>откр ствол</v>
          </cell>
          <cell r="AM45" t="str">
            <v xml:space="preserve">1922-2500 </v>
          </cell>
          <cell r="AN45">
            <v>66.493799999999965</v>
          </cell>
          <cell r="AO45">
            <v>1922</v>
          </cell>
          <cell r="AP45">
            <v>37</v>
          </cell>
          <cell r="AQ45">
            <v>0</v>
          </cell>
          <cell r="AR45">
            <v>0</v>
          </cell>
          <cell r="AS45">
            <v>0</v>
          </cell>
          <cell r="AT45" t="str">
            <v>Газлифт</v>
          </cell>
          <cell r="AU45">
            <v>850</v>
          </cell>
          <cell r="AV45">
            <v>0</v>
          </cell>
          <cell r="AW45">
            <v>1200</v>
          </cell>
          <cell r="AX45">
            <v>0</v>
          </cell>
          <cell r="AY45">
            <v>1786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1797</v>
          </cell>
          <cell r="BH45">
            <v>1813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2008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1892.01</v>
          </cell>
          <cell r="BU45">
            <v>115.99000000000001</v>
          </cell>
          <cell r="BV45">
            <v>73</v>
          </cell>
          <cell r="BW45">
            <v>5.5</v>
          </cell>
          <cell r="BX45">
            <v>0</v>
          </cell>
          <cell r="BY45">
            <v>0</v>
          </cell>
          <cell r="BZ45" t="str">
            <v>Постоянный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43556</v>
          </cell>
          <cell r="CG45">
            <v>178.84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 t="str">
            <v>-</v>
          </cell>
          <cell r="CM45">
            <v>0</v>
          </cell>
          <cell r="CN45">
            <v>0</v>
          </cell>
          <cell r="CO45">
            <v>0</v>
          </cell>
          <cell r="CP45">
            <v>22</v>
          </cell>
          <cell r="CQ45">
            <v>5.0000000000000001E-3</v>
          </cell>
          <cell r="CR45">
            <v>17</v>
          </cell>
          <cell r="CS45">
            <v>0</v>
          </cell>
          <cell r="CT45">
            <v>17</v>
          </cell>
          <cell r="CU45">
            <v>0</v>
          </cell>
          <cell r="CV45">
            <v>17</v>
          </cell>
          <cell r="CW45">
            <v>0</v>
          </cell>
          <cell r="CX45">
            <v>17</v>
          </cell>
          <cell r="CY45">
            <v>-5.0000000000000001E-3</v>
          </cell>
          <cell r="CZ45">
            <v>0</v>
          </cell>
          <cell r="DA45">
            <v>5.0000000000000001E-3</v>
          </cell>
          <cell r="DB45">
            <v>0</v>
          </cell>
          <cell r="DC45">
            <v>0</v>
          </cell>
          <cell r="DD45" t="str">
            <v/>
          </cell>
          <cell r="DE45" t="e">
            <v>#VALUE!</v>
          </cell>
          <cell r="DF45">
            <v>0</v>
          </cell>
          <cell r="DG45" t="str">
            <v>Газлифт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 t="str">
            <v>-</v>
          </cell>
          <cell r="DM45">
            <v>0</v>
          </cell>
          <cell r="DN45">
            <v>60</v>
          </cell>
          <cell r="DO45">
            <v>0</v>
          </cell>
          <cell r="DP45">
            <v>60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 t="e">
            <v>#VALUE!</v>
          </cell>
          <cell r="DY45" t="e">
            <v>#VALUE!</v>
          </cell>
          <cell r="DZ45">
            <v>0</v>
          </cell>
          <cell r="EA45" t="e">
            <v>#VALUE!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 t="str">
            <v>Постоянный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5.0000000000000001E-3</v>
          </cell>
          <cell r="EQ45">
            <v>0</v>
          </cell>
          <cell r="ER45">
            <v>0</v>
          </cell>
          <cell r="ES45">
            <v>0</v>
          </cell>
          <cell r="ET45" t="str">
            <v>-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 t="str">
            <v>Постоянный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5.0000000000000001E-3</v>
          </cell>
          <cell r="FF45">
            <v>0</v>
          </cell>
          <cell r="FG45">
            <v>0</v>
          </cell>
          <cell r="FH45">
            <v>0</v>
          </cell>
          <cell r="FI45" t="str">
            <v>-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 t="e">
            <v>#VALUE!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 t="str">
            <v>БДНГ-3</v>
          </cell>
          <cell r="GG45" t="str">
            <v>Тайланов</v>
          </cell>
          <cell r="GH45">
            <v>0</v>
          </cell>
          <cell r="GI45" t="e">
            <v>#N/A</v>
          </cell>
          <cell r="GJ45">
            <v>0</v>
          </cell>
          <cell r="GK45">
            <v>1988</v>
          </cell>
          <cell r="GL45">
            <v>0</v>
          </cell>
          <cell r="GM45">
            <v>1</v>
          </cell>
          <cell r="GN45">
            <v>0</v>
          </cell>
          <cell r="GO45">
            <v>0</v>
          </cell>
          <cell r="GP45">
            <v>0</v>
          </cell>
          <cell r="GQ45" t="e">
            <v>#VALUE!</v>
          </cell>
          <cell r="GR45" t="e">
            <v>#VALUE!</v>
          </cell>
          <cell r="GS45" t="str">
            <v>ГЗУ-3</v>
          </cell>
          <cell r="GT45" t="str">
            <v>Газлифт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</row>
        <row r="46">
          <cell r="J46" t="str">
            <v>14-1</v>
          </cell>
          <cell r="K46" t="str">
            <v>В работе</v>
          </cell>
          <cell r="L46" t="str">
            <v>Кустскважины-14</v>
          </cell>
          <cell r="M46">
            <v>35671</v>
          </cell>
          <cell r="N46" t="str">
            <v>Гор.</v>
          </cell>
          <cell r="O46" t="str">
            <v>P1ar_Block II</v>
          </cell>
          <cell r="P46" t="str">
            <v>Действующий</v>
          </cell>
          <cell r="Q46">
            <v>-4</v>
          </cell>
          <cell r="R46" t="str">
            <v xml:space="preserve"> </v>
          </cell>
          <cell r="S46" t="str">
            <v xml:space="preserve"> </v>
          </cell>
          <cell r="T46">
            <v>0</v>
          </cell>
          <cell r="U46">
            <v>206</v>
          </cell>
          <cell r="V46">
            <v>213.8</v>
          </cell>
          <cell r="W46">
            <v>0.98</v>
          </cell>
          <cell r="X46">
            <v>1.66</v>
          </cell>
          <cell r="Y46">
            <v>1.414608695652174</v>
          </cell>
          <cell r="Z46">
            <v>1.4490000000000001</v>
          </cell>
          <cell r="AA46">
            <v>0.83599999999999997</v>
          </cell>
          <cell r="AB46">
            <v>0.72</v>
          </cell>
          <cell r="AC46">
            <v>37</v>
          </cell>
          <cell r="AD46">
            <v>1.17</v>
          </cell>
          <cell r="AE46">
            <v>139.69999999999999</v>
          </cell>
          <cell r="AF46">
            <v>7.72</v>
          </cell>
          <cell r="AG46">
            <v>1858</v>
          </cell>
          <cell r="AH46">
            <v>2634</v>
          </cell>
          <cell r="AI46">
            <v>2634</v>
          </cell>
          <cell r="AJ46">
            <v>0</v>
          </cell>
          <cell r="AK46">
            <v>0</v>
          </cell>
          <cell r="AL46" t="str">
            <v>откр ствол</v>
          </cell>
          <cell r="AM46" t="str">
            <v>1858-2634</v>
          </cell>
          <cell r="AN46">
            <v>79.779399999999896</v>
          </cell>
          <cell r="AO46">
            <v>1858</v>
          </cell>
          <cell r="AP46">
            <v>3.2</v>
          </cell>
          <cell r="AQ46">
            <v>0</v>
          </cell>
          <cell r="AR46">
            <v>0</v>
          </cell>
          <cell r="AS46">
            <v>0</v>
          </cell>
          <cell r="AT46" t="str">
            <v>Газлифт</v>
          </cell>
          <cell r="AU46">
            <v>600</v>
          </cell>
          <cell r="AV46">
            <v>0</v>
          </cell>
          <cell r="AW46">
            <v>1200</v>
          </cell>
          <cell r="AX46">
            <v>0</v>
          </cell>
          <cell r="AY46">
            <v>1810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1820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1870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1866.07</v>
          </cell>
          <cell r="BU46">
            <v>3.9300000000000637</v>
          </cell>
          <cell r="BV46">
            <v>73</v>
          </cell>
          <cell r="BW46">
            <v>5.5</v>
          </cell>
          <cell r="BX46">
            <v>18</v>
          </cell>
          <cell r="BY46" t="str">
            <v>Угловик</v>
          </cell>
          <cell r="BZ46" t="str">
            <v>Постоянный</v>
          </cell>
          <cell r="CA46">
            <v>24</v>
          </cell>
          <cell r="CB46">
            <v>0</v>
          </cell>
          <cell r="CC46">
            <v>25</v>
          </cell>
          <cell r="CD46">
            <v>80</v>
          </cell>
          <cell r="CE46">
            <v>24</v>
          </cell>
          <cell r="CF46">
            <v>43556</v>
          </cell>
          <cell r="CG46">
            <v>162</v>
          </cell>
          <cell r="CH46">
            <v>80</v>
          </cell>
          <cell r="CI46">
            <v>6</v>
          </cell>
          <cell r="CJ46">
            <v>0</v>
          </cell>
          <cell r="CK46">
            <v>0</v>
          </cell>
          <cell r="CL46">
            <v>140</v>
          </cell>
          <cell r="CM46">
            <v>0.627</v>
          </cell>
          <cell r="CN46">
            <v>3</v>
          </cell>
          <cell r="CO46">
            <v>75</v>
          </cell>
          <cell r="CP46">
            <v>22</v>
          </cell>
          <cell r="CQ46">
            <v>18.5</v>
          </cell>
          <cell r="CR46">
            <v>18</v>
          </cell>
          <cell r="CS46">
            <v>0</v>
          </cell>
          <cell r="CT46">
            <v>18</v>
          </cell>
          <cell r="CU46">
            <v>0</v>
          </cell>
          <cell r="CV46">
            <v>17.373000000000001</v>
          </cell>
          <cell r="CW46">
            <v>-3</v>
          </cell>
          <cell r="CX46">
            <v>-57</v>
          </cell>
          <cell r="CY46">
            <v>-18.5</v>
          </cell>
          <cell r="CZ46">
            <v>17.5</v>
          </cell>
          <cell r="DA46">
            <v>1</v>
          </cell>
          <cell r="DB46">
            <v>1594.8963317384371</v>
          </cell>
          <cell r="DC46">
            <v>29505.582137161084</v>
          </cell>
          <cell r="DD46">
            <v>5413.7664346481051</v>
          </cell>
          <cell r="DE46">
            <v>0.13636363636363635</v>
          </cell>
          <cell r="DF46" t="str">
            <v xml:space="preserve">Высокое Рзаб по причине высокой обводненности, для снижения Рзаб необходима оптимизация ПО (кандидат под перевод на УЭЦН) </v>
          </cell>
          <cell r="DG46" t="str">
            <v>Газлифт</v>
          </cell>
          <cell r="DH46">
            <v>0.627</v>
          </cell>
          <cell r="DI46">
            <v>3</v>
          </cell>
          <cell r="DJ46">
            <v>75</v>
          </cell>
          <cell r="DK46">
            <v>1</v>
          </cell>
          <cell r="DL46">
            <v>140</v>
          </cell>
          <cell r="DM46">
            <v>0</v>
          </cell>
          <cell r="DN46">
            <v>55</v>
          </cell>
          <cell r="DO46">
            <v>0.10252156602521564</v>
          </cell>
          <cell r="DP46">
            <v>55</v>
          </cell>
          <cell r="DQ46">
            <v>2.2926897810218976</v>
          </cell>
          <cell r="DR46">
            <v>10.969807564698074</v>
          </cell>
          <cell r="DS46">
            <v>75</v>
          </cell>
          <cell r="DT46">
            <v>3.6566025215660254</v>
          </cell>
          <cell r="DU46">
            <v>1.6656897810218976</v>
          </cell>
          <cell r="DV46">
            <v>7.9698075646980744</v>
          </cell>
          <cell r="DW46">
            <v>2.6566025215660254</v>
          </cell>
          <cell r="DX46">
            <v>8.1835753911360012</v>
          </cell>
          <cell r="DY46">
            <v>15.538040918842562</v>
          </cell>
          <cell r="DZ46">
            <v>0</v>
          </cell>
          <cell r="EA46">
            <v>15.538040918842563</v>
          </cell>
          <cell r="EB46" t="str">
            <v>Высокое Рзаб по причине высокой обводненности, для снижения Рзаб необходимо проведение ТРС (смена ПО) или постановка ПРГС освоение с АБУ.</v>
          </cell>
          <cell r="EC46">
            <v>41479</v>
          </cell>
          <cell r="ED46" t="str">
            <v>ОПЗ</v>
          </cell>
          <cell r="EE46" t="str">
            <v>НСL-12% V-100м3</v>
          </cell>
          <cell r="EF46">
            <v>18</v>
          </cell>
          <cell r="EG46">
            <v>25</v>
          </cell>
          <cell r="EH46">
            <v>72</v>
          </cell>
          <cell r="EI46">
            <v>24</v>
          </cell>
          <cell r="EJ46" t="str">
            <v>Постоянный</v>
          </cell>
          <cell r="EK46">
            <v>24</v>
          </cell>
          <cell r="EL46">
            <v>0</v>
          </cell>
          <cell r="EM46">
            <v>0.627</v>
          </cell>
          <cell r="EN46">
            <v>3</v>
          </cell>
          <cell r="EO46">
            <v>75</v>
          </cell>
          <cell r="EP46">
            <v>18.5</v>
          </cell>
          <cell r="EQ46">
            <v>1594.8963317384371</v>
          </cell>
          <cell r="ER46">
            <v>78</v>
          </cell>
          <cell r="ES46">
            <v>17.5</v>
          </cell>
          <cell r="ET46">
            <v>146</v>
          </cell>
          <cell r="EU46">
            <v>18</v>
          </cell>
          <cell r="EV46">
            <v>25</v>
          </cell>
          <cell r="EW46">
            <v>80</v>
          </cell>
          <cell r="EX46">
            <v>24</v>
          </cell>
          <cell r="EY46" t="str">
            <v>Постоянный</v>
          </cell>
          <cell r="EZ46">
            <v>24</v>
          </cell>
          <cell r="FA46">
            <v>0</v>
          </cell>
          <cell r="FB46">
            <v>0.627</v>
          </cell>
          <cell r="FC46">
            <v>3</v>
          </cell>
          <cell r="FD46">
            <v>75</v>
          </cell>
          <cell r="FE46">
            <v>18.5</v>
          </cell>
          <cell r="FF46">
            <v>1594.8963317384371</v>
          </cell>
          <cell r="FG46">
            <v>80</v>
          </cell>
          <cell r="FH46">
            <v>17.5</v>
          </cell>
          <cell r="FI46">
            <v>140</v>
          </cell>
          <cell r="FJ46">
            <v>0</v>
          </cell>
          <cell r="FK46">
            <v>0</v>
          </cell>
          <cell r="FL46">
            <v>8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2</v>
          </cell>
          <cell r="FU46">
            <v>0</v>
          </cell>
          <cell r="FV46">
            <v>0</v>
          </cell>
          <cell r="FW46">
            <v>-6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 t="str">
            <v>Технология</v>
          </cell>
          <cell r="GD46" t="str">
            <v>Высокое забойное давление. Кандидат по смену СЭ на УЭЦН.</v>
          </cell>
          <cell r="GE46">
            <v>0</v>
          </cell>
          <cell r="GF46" t="str">
            <v>БДНГ-3</v>
          </cell>
          <cell r="GG46" t="str">
            <v>Тайланов</v>
          </cell>
          <cell r="GH46">
            <v>0</v>
          </cell>
          <cell r="GI46" t="e">
            <v>#N/A</v>
          </cell>
          <cell r="GJ46">
            <v>0</v>
          </cell>
          <cell r="GK46">
            <v>1850</v>
          </cell>
          <cell r="GL46">
            <v>0</v>
          </cell>
          <cell r="GM46">
            <v>0</v>
          </cell>
          <cell r="GN46">
            <v>0</v>
          </cell>
          <cell r="GO46">
            <v>1</v>
          </cell>
          <cell r="GP46">
            <v>56</v>
          </cell>
          <cell r="GQ46">
            <v>140</v>
          </cell>
          <cell r="GR46">
            <v>22</v>
          </cell>
          <cell r="GS46" t="str">
            <v>ГЗУ-2</v>
          </cell>
          <cell r="GT46" t="str">
            <v>Газлифт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</row>
        <row r="47">
          <cell r="J47" t="str">
            <v>15-1</v>
          </cell>
          <cell r="K47" t="str">
            <v>В работе</v>
          </cell>
          <cell r="L47" t="str">
            <v>Без куста</v>
          </cell>
          <cell r="M47">
            <v>36997</v>
          </cell>
          <cell r="N47" t="str">
            <v>Верт.</v>
          </cell>
          <cell r="O47" t="str">
            <v>P1ar_Block II</v>
          </cell>
          <cell r="P47" t="str">
            <v>Действующий</v>
          </cell>
          <cell r="Q47">
            <v>-4</v>
          </cell>
          <cell r="R47" t="str">
            <v xml:space="preserve"> </v>
          </cell>
          <cell r="S47" t="str">
            <v xml:space="preserve"> </v>
          </cell>
          <cell r="T47">
            <v>0</v>
          </cell>
          <cell r="U47">
            <v>206</v>
          </cell>
          <cell r="V47">
            <v>213.8</v>
          </cell>
          <cell r="W47">
            <v>0.98</v>
          </cell>
          <cell r="X47">
            <v>1.66</v>
          </cell>
          <cell r="Y47">
            <v>0.98</v>
          </cell>
          <cell r="Z47">
            <v>1.4490000000000001</v>
          </cell>
          <cell r="AA47">
            <v>0.83599999999999997</v>
          </cell>
          <cell r="AB47">
            <v>0.72</v>
          </cell>
          <cell r="AC47">
            <v>37</v>
          </cell>
          <cell r="AD47">
            <v>1.17</v>
          </cell>
          <cell r="AE47">
            <v>139.69999999999999</v>
          </cell>
          <cell r="AF47">
            <v>7.72</v>
          </cell>
          <cell r="AG47">
            <v>1885</v>
          </cell>
          <cell r="AH47">
            <v>1950</v>
          </cell>
          <cell r="AI47">
            <v>1950</v>
          </cell>
          <cell r="AJ47">
            <v>0</v>
          </cell>
          <cell r="AK47">
            <v>0</v>
          </cell>
          <cell r="AL47" t="str">
            <v>закрытый</v>
          </cell>
          <cell r="AM47" t="str">
            <v>1874-1945</v>
          </cell>
          <cell r="AN47">
            <v>46.019999999999982</v>
          </cell>
          <cell r="AO47">
            <v>1874</v>
          </cell>
          <cell r="AP47">
            <v>1.02</v>
          </cell>
          <cell r="AQ47">
            <v>0</v>
          </cell>
          <cell r="AR47">
            <v>0</v>
          </cell>
          <cell r="AS47">
            <v>0</v>
          </cell>
          <cell r="AT47" t="str">
            <v>Газлифт</v>
          </cell>
          <cell r="AU47">
            <v>520</v>
          </cell>
          <cell r="AV47" t="str">
            <v>ГП</v>
          </cell>
          <cell r="AW47">
            <v>930</v>
          </cell>
          <cell r="AX47" t="str">
            <v>ГП</v>
          </cell>
          <cell r="AY47">
            <v>1260</v>
          </cell>
          <cell r="AZ47" t="str">
            <v>ГП</v>
          </cell>
          <cell r="BA47">
            <v>1530</v>
          </cell>
          <cell r="BB47" t="str">
            <v>ГК82/1,5</v>
          </cell>
          <cell r="BC47">
            <v>1770</v>
          </cell>
          <cell r="BD47" t="str">
            <v>ЦКсОК/3</v>
          </cell>
          <cell r="BE47">
            <v>0</v>
          </cell>
          <cell r="BF47">
            <v>0</v>
          </cell>
          <cell r="BG47">
            <v>1790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1870</v>
          </cell>
          <cell r="BO47" t="str">
            <v>Есть</v>
          </cell>
          <cell r="BP47" t="str">
            <v>Сиант</v>
          </cell>
          <cell r="BQ47">
            <v>80</v>
          </cell>
          <cell r="BR47">
            <v>58</v>
          </cell>
          <cell r="BS47">
            <v>6.2</v>
          </cell>
          <cell r="BT47">
            <v>1869.01</v>
          </cell>
          <cell r="BU47">
            <v>0.99000000000000909</v>
          </cell>
          <cell r="BV47">
            <v>73</v>
          </cell>
          <cell r="BW47">
            <v>5.5</v>
          </cell>
          <cell r="BX47">
            <v>18</v>
          </cell>
          <cell r="BY47" t="str">
            <v>Угловик</v>
          </cell>
          <cell r="BZ47" t="str">
            <v>Постоянный</v>
          </cell>
          <cell r="CA47">
            <v>24</v>
          </cell>
          <cell r="CB47">
            <v>0</v>
          </cell>
          <cell r="CC47">
            <v>27</v>
          </cell>
          <cell r="CD47">
            <v>58</v>
          </cell>
          <cell r="CE47">
            <v>26</v>
          </cell>
          <cell r="CF47">
            <v>43556</v>
          </cell>
          <cell r="CG47">
            <v>131.80000000000001</v>
          </cell>
          <cell r="CH47">
            <v>80</v>
          </cell>
          <cell r="CI47">
            <v>6</v>
          </cell>
          <cell r="CJ47">
            <v>0</v>
          </cell>
          <cell r="CK47">
            <v>0</v>
          </cell>
          <cell r="CL47">
            <v>46</v>
          </cell>
          <cell r="CM47">
            <v>4.2635999999999994</v>
          </cell>
          <cell r="CN47">
            <v>5.0999999999999996</v>
          </cell>
          <cell r="CO47">
            <v>0</v>
          </cell>
          <cell r="CP47">
            <v>22</v>
          </cell>
          <cell r="CQ47">
            <v>13</v>
          </cell>
          <cell r="CR47">
            <v>19</v>
          </cell>
          <cell r="CS47">
            <v>0</v>
          </cell>
          <cell r="CT47">
            <v>19</v>
          </cell>
          <cell r="CU47">
            <v>0</v>
          </cell>
          <cell r="CV47">
            <v>14.7364</v>
          </cell>
          <cell r="CW47">
            <v>-5.0999999999999996</v>
          </cell>
          <cell r="CX47">
            <v>19</v>
          </cell>
          <cell r="CY47">
            <v>-13</v>
          </cell>
          <cell r="CZ47">
            <v>6.2</v>
          </cell>
          <cell r="DA47">
            <v>6.8</v>
          </cell>
          <cell r="DB47">
            <v>1594.8963317384373</v>
          </cell>
          <cell r="DC47">
            <v>3049.066516558777</v>
          </cell>
          <cell r="DD47">
            <v>1454.17018482034</v>
          </cell>
          <cell r="DE47">
            <v>5.9440559440559426E-2</v>
          </cell>
          <cell r="DF47">
            <v>0</v>
          </cell>
          <cell r="DG47" t="str">
            <v>Газлифт</v>
          </cell>
          <cell r="DH47">
            <v>4.2635999999999994</v>
          </cell>
          <cell r="DI47">
            <v>5.0999999999999996</v>
          </cell>
          <cell r="DJ47">
            <v>0</v>
          </cell>
          <cell r="DK47">
            <v>6.8</v>
          </cell>
          <cell r="DL47">
            <v>46</v>
          </cell>
          <cell r="DM47">
            <v>0</v>
          </cell>
          <cell r="DN47">
            <v>46</v>
          </cell>
          <cell r="DO47">
            <v>5.9440559440559426E-2</v>
          </cell>
          <cell r="DP47">
            <v>46</v>
          </cell>
          <cell r="DQ47">
            <v>4.2635999999999994</v>
          </cell>
          <cell r="DR47">
            <v>5.0999999999999996</v>
          </cell>
          <cell r="DS47">
            <v>0</v>
          </cell>
          <cell r="DT47">
            <v>6.8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42720</v>
          </cell>
          <cell r="ED47" t="str">
            <v>ОПЗ</v>
          </cell>
          <cell r="EE47">
            <v>0</v>
          </cell>
          <cell r="EF47">
            <v>18</v>
          </cell>
          <cell r="EG47">
            <v>24</v>
          </cell>
          <cell r="EH47">
            <v>46</v>
          </cell>
          <cell r="EI47">
            <v>22</v>
          </cell>
          <cell r="EJ47" t="str">
            <v>Постоянный</v>
          </cell>
          <cell r="EK47">
            <v>24</v>
          </cell>
          <cell r="EL47">
            <v>0</v>
          </cell>
          <cell r="EM47">
            <v>4.2635999999999994</v>
          </cell>
          <cell r="EN47">
            <v>5.0999999999999996</v>
          </cell>
          <cell r="EO47">
            <v>0</v>
          </cell>
          <cell r="EP47">
            <v>13</v>
          </cell>
          <cell r="EQ47">
            <v>1594.8963317384373</v>
          </cell>
          <cell r="ER47">
            <v>80</v>
          </cell>
          <cell r="ES47">
            <v>6.2</v>
          </cell>
          <cell r="ET47">
            <v>46</v>
          </cell>
          <cell r="EU47">
            <v>18</v>
          </cell>
          <cell r="EV47">
            <v>27</v>
          </cell>
          <cell r="EW47">
            <v>58</v>
          </cell>
          <cell r="EX47">
            <v>26</v>
          </cell>
          <cell r="EY47" t="str">
            <v>Постоянный</v>
          </cell>
          <cell r="EZ47">
            <v>24</v>
          </cell>
          <cell r="FA47">
            <v>0</v>
          </cell>
          <cell r="FB47">
            <v>4.2635999999999994</v>
          </cell>
          <cell r="FC47">
            <v>5.0999999999999996</v>
          </cell>
          <cell r="FD47">
            <v>0</v>
          </cell>
          <cell r="FE47">
            <v>13</v>
          </cell>
          <cell r="FF47">
            <v>1594.8963317384373</v>
          </cell>
          <cell r="FG47">
            <v>80</v>
          </cell>
          <cell r="FH47">
            <v>6.2</v>
          </cell>
          <cell r="FI47">
            <v>46</v>
          </cell>
          <cell r="FJ47">
            <v>0</v>
          </cell>
          <cell r="FK47">
            <v>3</v>
          </cell>
          <cell r="FL47">
            <v>12</v>
          </cell>
          <cell r="FM47">
            <v>4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 t="str">
            <v>БДНГ-3</v>
          </cell>
          <cell r="GG47" t="str">
            <v>Тайланов</v>
          </cell>
          <cell r="GH47">
            <v>0</v>
          </cell>
          <cell r="GI47" t="e">
            <v>#N/A</v>
          </cell>
          <cell r="GJ47">
            <v>0</v>
          </cell>
          <cell r="GK47">
            <v>1850</v>
          </cell>
          <cell r="GL47">
            <v>0</v>
          </cell>
          <cell r="GM47">
            <v>0</v>
          </cell>
          <cell r="GN47">
            <v>0</v>
          </cell>
          <cell r="GO47">
            <v>1</v>
          </cell>
          <cell r="GP47">
            <v>32</v>
          </cell>
          <cell r="GQ47">
            <v>46</v>
          </cell>
          <cell r="GR47">
            <v>85.800000000000011</v>
          </cell>
          <cell r="GS47" t="str">
            <v>ГЗУ-2</v>
          </cell>
          <cell r="GT47" t="str">
            <v>Газлифт</v>
          </cell>
          <cell r="GU47">
            <v>0</v>
          </cell>
          <cell r="GV47">
            <v>0</v>
          </cell>
          <cell r="GW47">
            <v>0</v>
          </cell>
          <cell r="GX47" t="str">
            <v>Совместный замер со скв. 19-1</v>
          </cell>
          <cell r="GY47">
            <v>0</v>
          </cell>
        </row>
        <row r="48">
          <cell r="J48" t="str">
            <v>19-1</v>
          </cell>
          <cell r="K48" t="str">
            <v>В работе</v>
          </cell>
          <cell r="L48" t="str">
            <v>Без куста</v>
          </cell>
          <cell r="M48">
            <v>37344</v>
          </cell>
          <cell r="N48" t="str">
            <v>Гор.</v>
          </cell>
          <cell r="O48" t="str">
            <v>P1ar_Block II</v>
          </cell>
          <cell r="P48" t="str">
            <v>Действующий</v>
          </cell>
          <cell r="Q48">
            <v>-4</v>
          </cell>
          <cell r="R48" t="str">
            <v xml:space="preserve"> </v>
          </cell>
          <cell r="S48" t="str">
            <v xml:space="preserve"> </v>
          </cell>
          <cell r="T48">
            <v>0</v>
          </cell>
          <cell r="U48">
            <v>206</v>
          </cell>
          <cell r="V48">
            <v>213.8</v>
          </cell>
          <cell r="W48">
            <v>0.98</v>
          </cell>
          <cell r="X48">
            <v>1.66</v>
          </cell>
          <cell r="Y48">
            <v>0.99083713190778167</v>
          </cell>
          <cell r="Z48">
            <v>1.4490000000000001</v>
          </cell>
          <cell r="AA48">
            <v>0.83599999999999997</v>
          </cell>
          <cell r="AB48">
            <v>0.72</v>
          </cell>
          <cell r="AC48">
            <v>37</v>
          </cell>
          <cell r="AD48">
            <v>1.17</v>
          </cell>
          <cell r="AE48">
            <v>139.69999999999999</v>
          </cell>
          <cell r="AF48">
            <v>7.72</v>
          </cell>
          <cell r="AG48">
            <v>1978</v>
          </cell>
          <cell r="AH48" t="str">
            <v>1 ств 2467
2 ств 2600 
3 ств 2610</v>
          </cell>
          <cell r="AI48" t="str">
            <v>1 ств 2467
2 ств 2600 
3 ств 2610</v>
          </cell>
          <cell r="AJ48">
            <v>0</v>
          </cell>
          <cell r="AK48">
            <v>0</v>
          </cell>
          <cell r="AL48" t="str">
            <v>откр ствол</v>
          </cell>
          <cell r="AM48" t="str">
            <v>1ств 1978-2467;
 2ств 2350-2600;
3ств 2460-2610; Дострел при ремонте 1918-1931; 1955-1978</v>
          </cell>
          <cell r="AN48">
            <v>21.59</v>
          </cell>
          <cell r="AO48">
            <v>1918</v>
          </cell>
          <cell r="AP48">
            <v>62.24</v>
          </cell>
          <cell r="AQ48">
            <v>0</v>
          </cell>
          <cell r="AR48">
            <v>0</v>
          </cell>
          <cell r="AS48">
            <v>0</v>
          </cell>
          <cell r="AT48" t="str">
            <v>Газлифт</v>
          </cell>
          <cell r="AU48">
            <v>530</v>
          </cell>
          <cell r="AV48" t="str">
            <v>ГП</v>
          </cell>
          <cell r="AW48">
            <v>940</v>
          </cell>
          <cell r="AX48" t="str">
            <v>ГП</v>
          </cell>
          <cell r="AY48">
            <v>1280</v>
          </cell>
          <cell r="AZ48" t="str">
            <v>ГК82/1,5</v>
          </cell>
          <cell r="BA48">
            <v>1530</v>
          </cell>
          <cell r="BB48" t="str">
            <v>Гк77/2</v>
          </cell>
          <cell r="BC48">
            <v>1690</v>
          </cell>
          <cell r="BD48" t="str">
            <v>ЦКсОК</v>
          </cell>
          <cell r="BE48">
            <v>0</v>
          </cell>
          <cell r="BF48">
            <v>0</v>
          </cell>
          <cell r="BG48">
            <v>1700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1910</v>
          </cell>
          <cell r="BO48" t="str">
            <v>Есть</v>
          </cell>
          <cell r="BP48" t="str">
            <v>Сиант</v>
          </cell>
          <cell r="BQ48">
            <v>80</v>
          </cell>
          <cell r="BR48">
            <v>46</v>
          </cell>
          <cell r="BS48">
            <v>10</v>
          </cell>
          <cell r="BT48">
            <v>1514.94</v>
          </cell>
          <cell r="BU48">
            <v>395.05999999999995</v>
          </cell>
          <cell r="BV48">
            <v>73</v>
          </cell>
          <cell r="BW48">
            <v>5.5</v>
          </cell>
          <cell r="BX48">
            <v>18</v>
          </cell>
          <cell r="BY48" t="str">
            <v>Угловик</v>
          </cell>
          <cell r="BZ48" t="str">
            <v>Постоянный</v>
          </cell>
          <cell r="CA48">
            <v>24</v>
          </cell>
          <cell r="CB48">
            <v>0</v>
          </cell>
          <cell r="CC48">
            <v>27</v>
          </cell>
          <cell r="CD48">
            <v>46</v>
          </cell>
          <cell r="CE48">
            <v>26</v>
          </cell>
          <cell r="CF48">
            <v>43556</v>
          </cell>
          <cell r="CG48">
            <v>138.9</v>
          </cell>
          <cell r="CH48">
            <v>80</v>
          </cell>
          <cell r="CI48">
            <v>6</v>
          </cell>
          <cell r="CJ48">
            <v>0</v>
          </cell>
          <cell r="CK48">
            <v>0</v>
          </cell>
          <cell r="CL48">
            <v>45</v>
          </cell>
          <cell r="CM48">
            <v>13.832539600000002</v>
          </cell>
          <cell r="CN48">
            <v>17</v>
          </cell>
          <cell r="CO48">
            <v>2.67</v>
          </cell>
          <cell r="CP48">
            <v>22</v>
          </cell>
          <cell r="CQ48">
            <v>28</v>
          </cell>
          <cell r="CR48">
            <v>20</v>
          </cell>
          <cell r="CS48" t="e">
            <v>#VALUE!</v>
          </cell>
          <cell r="CT48">
            <v>20</v>
          </cell>
          <cell r="CU48">
            <v>0</v>
          </cell>
          <cell r="CV48">
            <v>6.1674603999999977</v>
          </cell>
          <cell r="CW48" t="str">
            <v>-</v>
          </cell>
          <cell r="CX48">
            <v>17.329999999999998</v>
          </cell>
          <cell r="CY48">
            <v>-28</v>
          </cell>
          <cell r="CZ48">
            <v>10</v>
          </cell>
          <cell r="DA48">
            <v>18</v>
          </cell>
          <cell r="DB48">
            <v>1301.2794844989994</v>
          </cell>
          <cell r="DC48">
            <v>2024.2125314428881</v>
          </cell>
          <cell r="DD48">
            <v>696.46827484627249</v>
          </cell>
          <cell r="DE48">
            <v>0.18104366347177847</v>
          </cell>
          <cell r="DF48">
            <v>0</v>
          </cell>
          <cell r="DG48" t="str">
            <v>Газлифт</v>
          </cell>
          <cell r="DH48">
            <v>13.832539600000002</v>
          </cell>
          <cell r="DI48">
            <v>17</v>
          </cell>
          <cell r="DJ48">
            <v>2.67</v>
          </cell>
          <cell r="DK48">
            <v>18</v>
          </cell>
          <cell r="DL48">
            <v>45</v>
          </cell>
          <cell r="DM48">
            <v>0</v>
          </cell>
          <cell r="DN48">
            <v>48</v>
          </cell>
          <cell r="DO48">
            <v>0.18701870187018702</v>
          </cell>
          <cell r="DP48">
            <v>45</v>
          </cell>
          <cell r="DQ48">
            <v>13.832539600000002</v>
          </cell>
          <cell r="DR48">
            <v>17</v>
          </cell>
          <cell r="DS48">
            <v>2.67</v>
          </cell>
          <cell r="DT48">
            <v>18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42011</v>
          </cell>
          <cell r="ED48" t="str">
            <v>ОПЗ</v>
          </cell>
          <cell r="EE48" t="str">
            <v>Предыдущий ГТМ-2002г(СКО)</v>
          </cell>
          <cell r="EF48">
            <v>18</v>
          </cell>
          <cell r="EG48">
            <v>23</v>
          </cell>
          <cell r="EH48">
            <v>42</v>
          </cell>
          <cell r="EI48">
            <v>22</v>
          </cell>
          <cell r="EJ48" t="str">
            <v>Постоянный</v>
          </cell>
          <cell r="EK48">
            <v>24</v>
          </cell>
          <cell r="EL48">
            <v>0</v>
          </cell>
          <cell r="EM48">
            <v>13.832539600000002</v>
          </cell>
          <cell r="EN48">
            <v>17</v>
          </cell>
          <cell r="EO48">
            <v>2.67</v>
          </cell>
          <cell r="EP48">
            <v>28</v>
          </cell>
          <cell r="EQ48">
            <v>1301.2794844989994</v>
          </cell>
          <cell r="ER48">
            <v>80</v>
          </cell>
          <cell r="ES48">
            <v>10</v>
          </cell>
          <cell r="ET48">
            <v>45</v>
          </cell>
          <cell r="EU48">
            <v>18</v>
          </cell>
          <cell r="EV48">
            <v>27</v>
          </cell>
          <cell r="EW48">
            <v>46</v>
          </cell>
          <cell r="EX48">
            <v>26</v>
          </cell>
          <cell r="EY48" t="str">
            <v>Постоянный</v>
          </cell>
          <cell r="EZ48">
            <v>24</v>
          </cell>
          <cell r="FA48">
            <v>0</v>
          </cell>
          <cell r="FB48">
            <v>13.832539600000002</v>
          </cell>
          <cell r="FC48">
            <v>17</v>
          </cell>
          <cell r="FD48">
            <v>2.67</v>
          </cell>
          <cell r="FE48">
            <v>28</v>
          </cell>
          <cell r="FF48">
            <v>1301.2794844989994</v>
          </cell>
          <cell r="FG48">
            <v>80</v>
          </cell>
          <cell r="FH48">
            <v>10</v>
          </cell>
          <cell r="FI48">
            <v>45</v>
          </cell>
          <cell r="FJ48">
            <v>0</v>
          </cell>
          <cell r="FK48">
            <v>4</v>
          </cell>
          <cell r="FL48">
            <v>4</v>
          </cell>
          <cell r="FM48">
            <v>4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 t="str">
            <v>БДНГ-3</v>
          </cell>
          <cell r="GG48" t="str">
            <v>Тайланов</v>
          </cell>
          <cell r="GH48">
            <v>0</v>
          </cell>
          <cell r="GI48" t="e">
            <v>#N/A</v>
          </cell>
          <cell r="GJ48">
            <v>0</v>
          </cell>
          <cell r="GK48">
            <v>1890</v>
          </cell>
          <cell r="GL48">
            <v>0</v>
          </cell>
          <cell r="GM48">
            <v>0</v>
          </cell>
          <cell r="GN48">
            <v>0</v>
          </cell>
          <cell r="GO48">
            <v>1</v>
          </cell>
          <cell r="GP48">
            <v>20</v>
          </cell>
          <cell r="GQ48">
            <v>45</v>
          </cell>
          <cell r="GR48">
            <v>93.9</v>
          </cell>
          <cell r="GS48" t="str">
            <v>ГЗУ-2</v>
          </cell>
          <cell r="GT48" t="str">
            <v>Газлифт</v>
          </cell>
          <cell r="GU48">
            <v>0</v>
          </cell>
          <cell r="GV48">
            <v>0</v>
          </cell>
          <cell r="GW48">
            <v>0</v>
          </cell>
          <cell r="GX48" t="str">
            <v>Совместный замер со скв. 15-1</v>
          </cell>
          <cell r="GY48">
            <v>0</v>
          </cell>
        </row>
        <row r="49">
          <cell r="J49" t="str">
            <v>20-2</v>
          </cell>
          <cell r="K49" t="str">
            <v>В работе</v>
          </cell>
          <cell r="L49" t="str">
            <v>Кустскважины-20</v>
          </cell>
          <cell r="M49">
            <v>35735</v>
          </cell>
          <cell r="N49" t="str">
            <v>Гор.</v>
          </cell>
          <cell r="O49" t="str">
            <v>P1ar_Block II</v>
          </cell>
          <cell r="P49" t="str">
            <v>Действующий</v>
          </cell>
          <cell r="Q49">
            <v>-4</v>
          </cell>
          <cell r="R49" t="str">
            <v xml:space="preserve"> </v>
          </cell>
          <cell r="S49" t="str">
            <v xml:space="preserve"> </v>
          </cell>
          <cell r="T49">
            <v>0</v>
          </cell>
          <cell r="U49">
            <v>206</v>
          </cell>
          <cell r="V49">
            <v>213.8</v>
          </cell>
          <cell r="W49">
            <v>0.98</v>
          </cell>
          <cell r="X49">
            <v>1.66</v>
          </cell>
          <cell r="Y49">
            <v>1.0195077685138298</v>
          </cell>
          <cell r="Z49">
            <v>1.4490000000000001</v>
          </cell>
          <cell r="AA49">
            <v>0.83599999999999997</v>
          </cell>
          <cell r="AB49">
            <v>0.72</v>
          </cell>
          <cell r="AC49">
            <v>37</v>
          </cell>
          <cell r="AD49">
            <v>1.17</v>
          </cell>
          <cell r="AE49" t="str">
            <v>177,8;
139,7</v>
          </cell>
          <cell r="AF49" t="str">
            <v>8,05;
7,72</v>
          </cell>
          <cell r="AG49" t="str">
            <v>0-1851;
1851-2396</v>
          </cell>
          <cell r="AH49">
            <v>2390</v>
          </cell>
          <cell r="AI49">
            <v>2390</v>
          </cell>
          <cell r="AJ49">
            <v>0</v>
          </cell>
          <cell r="AK49">
            <v>0</v>
          </cell>
          <cell r="AL49" t="str">
            <v>закрытый</v>
          </cell>
          <cell r="AM49" t="str">
            <v>1902-2384</v>
          </cell>
          <cell r="AN49">
            <v>81.029999999999973</v>
          </cell>
          <cell r="AO49">
            <v>1902</v>
          </cell>
          <cell r="AP49">
            <v>21.9</v>
          </cell>
          <cell r="AQ49" t="str">
            <v>1902-2384
фильтр-"хвостовик"</v>
          </cell>
          <cell r="AR49">
            <v>139.69999999999999</v>
          </cell>
          <cell r="AS49">
            <v>7.72</v>
          </cell>
          <cell r="AT49" t="str">
            <v>Газлифт</v>
          </cell>
          <cell r="AU49">
            <v>550</v>
          </cell>
          <cell r="AV49" t="str">
            <v>ГК83/1,5</v>
          </cell>
          <cell r="AW49">
            <v>980</v>
          </cell>
          <cell r="AX49" t="str">
            <v>ГК78/2</v>
          </cell>
          <cell r="AY49">
            <v>1350</v>
          </cell>
          <cell r="AZ49" t="str">
            <v>ГК75/3</v>
          </cell>
          <cell r="BA49">
            <v>1650</v>
          </cell>
          <cell r="BB49" t="str">
            <v>ЦКсОК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1790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1880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1856.98</v>
          </cell>
          <cell r="BU49">
            <v>23.019999999999982</v>
          </cell>
          <cell r="BV49">
            <v>73</v>
          </cell>
          <cell r="BW49">
            <v>5.5</v>
          </cell>
          <cell r="BX49">
            <v>18</v>
          </cell>
          <cell r="BY49" t="str">
            <v>Угловик</v>
          </cell>
          <cell r="BZ49" t="str">
            <v>Постоянный</v>
          </cell>
          <cell r="CA49">
            <v>24</v>
          </cell>
          <cell r="CB49">
            <v>0</v>
          </cell>
          <cell r="CC49">
            <v>25</v>
          </cell>
          <cell r="CD49">
            <v>54</v>
          </cell>
          <cell r="CE49">
            <v>24</v>
          </cell>
          <cell r="CF49">
            <v>43556</v>
          </cell>
          <cell r="CG49">
            <v>116.2</v>
          </cell>
          <cell r="CH49">
            <v>80</v>
          </cell>
          <cell r="CI49">
            <v>6</v>
          </cell>
          <cell r="CJ49">
            <v>0</v>
          </cell>
          <cell r="CK49">
            <v>0</v>
          </cell>
          <cell r="CL49">
            <v>48</v>
          </cell>
          <cell r="CM49">
            <v>6.5851552799999995</v>
          </cell>
          <cell r="CN49">
            <v>8.6999999999999993</v>
          </cell>
          <cell r="CO49">
            <v>9.4600000000000009</v>
          </cell>
          <cell r="CP49">
            <v>22</v>
          </cell>
          <cell r="CQ49">
            <v>16.399999999999999</v>
          </cell>
          <cell r="CR49">
            <v>21</v>
          </cell>
          <cell r="CS49">
            <v>0</v>
          </cell>
          <cell r="CT49">
            <v>21</v>
          </cell>
          <cell r="CU49">
            <v>0</v>
          </cell>
          <cell r="CV49">
            <v>14.414844720000001</v>
          </cell>
          <cell r="CW49">
            <v>-8.6999999999999993</v>
          </cell>
          <cell r="CX49">
            <v>11.54</v>
          </cell>
          <cell r="CY49">
            <v>-16.399999999999999</v>
          </cell>
          <cell r="CZ49">
            <v>9</v>
          </cell>
          <cell r="DA49">
            <v>7.3999999999999986</v>
          </cell>
          <cell r="DB49">
            <v>1123.739636402317</v>
          </cell>
          <cell r="DC49">
            <v>2490.4500049997305</v>
          </cell>
          <cell r="DD49">
            <v>1193.9170024239861</v>
          </cell>
          <cell r="DE49">
            <v>0.12756598240469208</v>
          </cell>
          <cell r="DF49">
            <v>0</v>
          </cell>
          <cell r="DG49" t="str">
            <v>Газлифт</v>
          </cell>
          <cell r="DH49">
            <v>6.5851552799999995</v>
          </cell>
          <cell r="DI49">
            <v>8.6999999999999993</v>
          </cell>
          <cell r="DJ49">
            <v>9.4600000000000009</v>
          </cell>
          <cell r="DK49">
            <v>7.3999999999999986</v>
          </cell>
          <cell r="DL49">
            <v>48</v>
          </cell>
          <cell r="DM49">
            <v>0</v>
          </cell>
          <cell r="DN49">
            <v>60</v>
          </cell>
          <cell r="DO49">
            <v>0.15480427046263343</v>
          </cell>
          <cell r="DP49">
            <v>48</v>
          </cell>
          <cell r="DQ49">
            <v>6.5851552799999995</v>
          </cell>
          <cell r="DR49">
            <v>8.6999999999999993</v>
          </cell>
          <cell r="DS49">
            <v>9.4600000000000009</v>
          </cell>
          <cell r="DT49">
            <v>7.3999999999999986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42637</v>
          </cell>
          <cell r="ED49" t="str">
            <v>ОПЗ</v>
          </cell>
          <cell r="EE49">
            <v>0</v>
          </cell>
          <cell r="EF49">
            <v>18</v>
          </cell>
          <cell r="EG49">
            <v>25</v>
          </cell>
          <cell r="EH49">
            <v>54</v>
          </cell>
          <cell r="EI49">
            <v>24</v>
          </cell>
          <cell r="EJ49" t="str">
            <v>Постоянный</v>
          </cell>
          <cell r="EK49">
            <v>24</v>
          </cell>
          <cell r="EL49">
            <v>0</v>
          </cell>
          <cell r="EM49">
            <v>6.5851552799999995</v>
          </cell>
          <cell r="EN49">
            <v>8.6999999999999993</v>
          </cell>
          <cell r="EO49">
            <v>9.4600000000000009</v>
          </cell>
          <cell r="EP49">
            <v>16.399999999999999</v>
          </cell>
          <cell r="EQ49">
            <v>850.39756268283452</v>
          </cell>
          <cell r="ER49">
            <v>80</v>
          </cell>
          <cell r="ES49">
            <v>10.8</v>
          </cell>
          <cell r="ET49">
            <v>43</v>
          </cell>
          <cell r="EU49">
            <v>18</v>
          </cell>
          <cell r="EV49">
            <v>25</v>
          </cell>
          <cell r="EW49">
            <v>54</v>
          </cell>
          <cell r="EX49">
            <v>24</v>
          </cell>
          <cell r="EY49" t="str">
            <v>Постоянный</v>
          </cell>
          <cell r="EZ49">
            <v>24</v>
          </cell>
          <cell r="FA49">
            <v>0</v>
          </cell>
          <cell r="FB49">
            <v>6.5851552799999995</v>
          </cell>
          <cell r="FC49">
            <v>8.6999999999999993</v>
          </cell>
          <cell r="FD49">
            <v>9.4600000000000009</v>
          </cell>
          <cell r="FE49">
            <v>16.399999999999999</v>
          </cell>
          <cell r="FF49">
            <v>1123.739636402317</v>
          </cell>
          <cell r="FG49">
            <v>80</v>
          </cell>
          <cell r="FH49">
            <v>9</v>
          </cell>
          <cell r="FI49">
            <v>48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-1.8000000000000007</v>
          </cell>
          <cell r="FV49">
            <v>273.34207371948253</v>
          </cell>
          <cell r="FW49">
            <v>5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 t="str">
            <v>Технология</v>
          </cell>
          <cell r="GD49" t="str">
            <v>Снижение дебита на фоне роста линейного давления с 20 до 24 ат.</v>
          </cell>
          <cell r="GE49">
            <v>0</v>
          </cell>
          <cell r="GF49" t="str">
            <v>БДНГ-3</v>
          </cell>
          <cell r="GG49" t="str">
            <v>Тайланов</v>
          </cell>
          <cell r="GH49">
            <v>0</v>
          </cell>
          <cell r="GI49" t="e">
            <v>#N/A</v>
          </cell>
          <cell r="GJ49">
            <v>0</v>
          </cell>
          <cell r="GK49">
            <v>1860</v>
          </cell>
          <cell r="GL49">
            <v>0</v>
          </cell>
          <cell r="GM49">
            <v>0</v>
          </cell>
          <cell r="GN49">
            <v>0</v>
          </cell>
          <cell r="GO49">
            <v>1</v>
          </cell>
          <cell r="GP49">
            <v>30</v>
          </cell>
          <cell r="GQ49">
            <v>48</v>
          </cell>
          <cell r="GR49">
            <v>68.2</v>
          </cell>
          <cell r="GS49" t="str">
            <v>ГЗУ-2</v>
          </cell>
          <cell r="GT49" t="str">
            <v>Газлифт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</row>
        <row r="50">
          <cell r="J50" t="str">
            <v>20-1</v>
          </cell>
          <cell r="K50" t="str">
            <v>Пьезометрическая</v>
          </cell>
          <cell r="L50" t="str">
            <v>Кустскважины-20</v>
          </cell>
          <cell r="M50">
            <v>34964</v>
          </cell>
          <cell r="N50" t="str">
            <v>Гор.</v>
          </cell>
          <cell r="O50" t="str">
            <v>P1ar_Block II</v>
          </cell>
          <cell r="P50" t="str">
            <v>Контрольный</v>
          </cell>
          <cell r="Q50">
            <v>-4</v>
          </cell>
          <cell r="R50" t="str">
            <v xml:space="preserve"> </v>
          </cell>
          <cell r="S50" t="str">
            <v xml:space="preserve"> </v>
          </cell>
          <cell r="T50">
            <v>0</v>
          </cell>
          <cell r="U50">
            <v>206</v>
          </cell>
          <cell r="V50">
            <v>213.8</v>
          </cell>
          <cell r="W50">
            <v>0.98</v>
          </cell>
          <cell r="X50">
            <v>1.66</v>
          </cell>
          <cell r="Y50">
            <v>0.98</v>
          </cell>
          <cell r="Z50">
            <v>1.4490000000000001</v>
          </cell>
          <cell r="AA50">
            <v>0.83599999999999997</v>
          </cell>
          <cell r="AB50">
            <v>0.72</v>
          </cell>
          <cell r="AC50">
            <v>37</v>
          </cell>
          <cell r="AD50">
            <v>1.17</v>
          </cell>
          <cell r="AE50">
            <v>139.69999999999999</v>
          </cell>
          <cell r="AF50">
            <v>7.72</v>
          </cell>
          <cell r="AG50">
            <v>1877</v>
          </cell>
          <cell r="AH50">
            <v>2561</v>
          </cell>
          <cell r="AI50">
            <v>2561</v>
          </cell>
          <cell r="AJ50">
            <v>0</v>
          </cell>
          <cell r="AK50">
            <v>0</v>
          </cell>
          <cell r="AL50" t="str">
            <v>закрытый</v>
          </cell>
          <cell r="AM50" t="str">
            <v>1878-2535</v>
          </cell>
          <cell r="AN50">
            <v>78.685819999999921</v>
          </cell>
          <cell r="AO50">
            <v>1878</v>
          </cell>
          <cell r="AP50">
            <v>10</v>
          </cell>
          <cell r="AQ50">
            <v>0</v>
          </cell>
          <cell r="AR50">
            <v>0</v>
          </cell>
          <cell r="AS50">
            <v>0</v>
          </cell>
          <cell r="AT50" t="str">
            <v>Газлифт</v>
          </cell>
          <cell r="AU50">
            <v>634</v>
          </cell>
          <cell r="AV50" t="str">
            <v>ГК55(2)</v>
          </cell>
          <cell r="AW50">
            <v>1210</v>
          </cell>
          <cell r="AX50" t="str">
            <v>ГК35(3,8)</v>
          </cell>
          <cell r="AY50">
            <v>1794</v>
          </cell>
          <cell r="AZ50" t="str">
            <v>ЦКсОК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1890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1915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1893.65</v>
          </cell>
          <cell r="BU50">
            <v>21.349999999999909</v>
          </cell>
          <cell r="BV50">
            <v>73</v>
          </cell>
          <cell r="BW50">
            <v>5.5</v>
          </cell>
          <cell r="BX50">
            <v>18</v>
          </cell>
          <cell r="BY50" t="str">
            <v>Угловик</v>
          </cell>
          <cell r="BZ50" t="str">
            <v>Периодический</v>
          </cell>
          <cell r="CA50">
            <v>24</v>
          </cell>
          <cell r="CB50">
            <v>480</v>
          </cell>
          <cell r="CC50">
            <v>24</v>
          </cell>
          <cell r="CD50">
            <v>67.916666666666671</v>
          </cell>
          <cell r="CE50">
            <v>21.833333333333332</v>
          </cell>
          <cell r="CF50">
            <v>43556</v>
          </cell>
          <cell r="CG50">
            <v>142.76</v>
          </cell>
          <cell r="CH50">
            <v>79</v>
          </cell>
          <cell r="CI50">
            <v>6</v>
          </cell>
          <cell r="CJ50">
            <v>0</v>
          </cell>
          <cell r="CK50">
            <v>0</v>
          </cell>
          <cell r="CL50" t="str">
            <v>-</v>
          </cell>
          <cell r="CM50">
            <v>0</v>
          </cell>
          <cell r="CN50">
            <v>0</v>
          </cell>
          <cell r="CO50">
            <v>0</v>
          </cell>
          <cell r="CP50">
            <v>22</v>
          </cell>
          <cell r="CQ50">
            <v>0</v>
          </cell>
          <cell r="CR50">
            <v>22</v>
          </cell>
          <cell r="CS50">
            <v>0</v>
          </cell>
          <cell r="CT50">
            <v>22</v>
          </cell>
          <cell r="CU50">
            <v>0</v>
          </cell>
          <cell r="CV50">
            <v>22</v>
          </cell>
          <cell r="CW50">
            <v>0</v>
          </cell>
          <cell r="CX50">
            <v>22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 t="str">
            <v/>
          </cell>
          <cell r="DE50" t="e">
            <v>#VALUE!</v>
          </cell>
          <cell r="DF50">
            <v>0</v>
          </cell>
          <cell r="DG50" t="str">
            <v>Газлифт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 t="str">
            <v>-</v>
          </cell>
          <cell r="DM50">
            <v>0</v>
          </cell>
          <cell r="DN50">
            <v>60</v>
          </cell>
          <cell r="DO50">
            <v>0</v>
          </cell>
          <cell r="DP50">
            <v>60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 t="e">
            <v>#VALUE!</v>
          </cell>
          <cell r="DY50" t="e">
            <v>#VALUE!</v>
          </cell>
          <cell r="DZ50">
            <v>0</v>
          </cell>
          <cell r="EA50" t="e">
            <v>#VALUE!</v>
          </cell>
          <cell r="EB50">
            <v>0</v>
          </cell>
          <cell r="EC50">
            <v>36596</v>
          </cell>
          <cell r="ED50" t="str">
            <v>ОПЗ</v>
          </cell>
          <cell r="EE50">
            <v>0</v>
          </cell>
          <cell r="EF50">
            <v>18</v>
          </cell>
          <cell r="EG50">
            <v>24</v>
          </cell>
          <cell r="EH50">
            <v>67.916666666666671</v>
          </cell>
          <cell r="EI50">
            <v>21.833333333333332</v>
          </cell>
          <cell r="EJ50" t="str">
            <v>Периодический</v>
          </cell>
          <cell r="EK50">
            <v>24</v>
          </cell>
          <cell r="EL50">
            <v>480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79</v>
          </cell>
          <cell r="ES50">
            <v>0</v>
          </cell>
          <cell r="ET50" t="str">
            <v>-</v>
          </cell>
          <cell r="EU50">
            <v>18</v>
          </cell>
          <cell r="EV50">
            <v>24</v>
          </cell>
          <cell r="EW50">
            <v>67.916666666666671</v>
          </cell>
          <cell r="EX50">
            <v>21.833333333333332</v>
          </cell>
          <cell r="EY50" t="str">
            <v>Периодический</v>
          </cell>
          <cell r="EZ50">
            <v>24</v>
          </cell>
          <cell r="FA50">
            <v>480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79</v>
          </cell>
          <cell r="FH50">
            <v>0</v>
          </cell>
          <cell r="FI50" t="str">
            <v>-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 t="e">
            <v>#VALUE!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 t="str">
            <v>БДНГ-3</v>
          </cell>
          <cell r="GG50" t="str">
            <v>Тайланов</v>
          </cell>
          <cell r="GH50">
            <v>0</v>
          </cell>
          <cell r="GI50" t="e">
            <v>#N/A</v>
          </cell>
          <cell r="GJ50">
            <v>0</v>
          </cell>
          <cell r="GK50">
            <v>1895</v>
          </cell>
          <cell r="GL50">
            <v>0</v>
          </cell>
          <cell r="GM50">
            <v>1</v>
          </cell>
          <cell r="GN50">
            <v>0</v>
          </cell>
          <cell r="GO50">
            <v>2.1666666666666679</v>
          </cell>
          <cell r="GP50">
            <v>46.083333333333343</v>
          </cell>
          <cell r="GQ50" t="e">
            <v>#VALUE!</v>
          </cell>
          <cell r="GR50" t="e">
            <v>#VALUE!</v>
          </cell>
          <cell r="GS50" t="str">
            <v>ГЗУ-2</v>
          </cell>
          <cell r="GT50" t="str">
            <v>Газлифт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</row>
        <row r="51">
          <cell r="J51" t="str">
            <v>21-1</v>
          </cell>
          <cell r="K51" t="str">
            <v>В работе</v>
          </cell>
          <cell r="L51" t="str">
            <v>Без куста</v>
          </cell>
          <cell r="M51">
            <v>36115</v>
          </cell>
          <cell r="N51" t="str">
            <v>Гор.</v>
          </cell>
          <cell r="O51" t="str">
            <v>P1ar_Block II</v>
          </cell>
          <cell r="P51" t="str">
            <v>Действующий</v>
          </cell>
          <cell r="Q51">
            <v>-4</v>
          </cell>
          <cell r="R51" t="str">
            <v xml:space="preserve"> </v>
          </cell>
          <cell r="S51" t="str">
            <v xml:space="preserve"> </v>
          </cell>
          <cell r="T51">
            <v>0</v>
          </cell>
          <cell r="U51">
            <v>206</v>
          </cell>
          <cell r="V51">
            <v>213.8</v>
          </cell>
          <cell r="W51">
            <v>0.98</v>
          </cell>
          <cell r="X51">
            <v>1.66</v>
          </cell>
          <cell r="Y51">
            <v>1.0132037867463877</v>
          </cell>
          <cell r="Z51">
            <v>1.4490000000000001</v>
          </cell>
          <cell r="AA51">
            <v>0.83599999999999997</v>
          </cell>
          <cell r="AB51">
            <v>0.72</v>
          </cell>
          <cell r="AC51">
            <v>37</v>
          </cell>
          <cell r="AD51">
            <v>1.17</v>
          </cell>
          <cell r="AE51" t="str">
            <v>177,8; 114,3</v>
          </cell>
          <cell r="AF51" t="str">
            <v>9,19; 7,72</v>
          </cell>
          <cell r="AG51" t="str">
            <v>0-1905;
1812-2367</v>
          </cell>
          <cell r="AH51">
            <v>2389</v>
          </cell>
          <cell r="AI51">
            <v>2389</v>
          </cell>
          <cell r="AJ51">
            <v>0</v>
          </cell>
          <cell r="AK51">
            <v>0</v>
          </cell>
          <cell r="AL51" t="str">
            <v>закрытый</v>
          </cell>
          <cell r="AM51" t="str">
            <v>1812-2367</v>
          </cell>
          <cell r="AN51">
            <v>137.09999999999991</v>
          </cell>
          <cell r="AO51">
            <v>1812</v>
          </cell>
          <cell r="AP51" t="str">
            <v>7,9
20,2</v>
          </cell>
          <cell r="AQ51" t="str">
            <v>1812-2367</v>
          </cell>
          <cell r="AR51">
            <v>114.3</v>
          </cell>
          <cell r="AS51">
            <v>7.72</v>
          </cell>
          <cell r="AT51" t="str">
            <v>Газлифт</v>
          </cell>
          <cell r="AU51">
            <v>844</v>
          </cell>
          <cell r="AV51">
            <v>0</v>
          </cell>
          <cell r="AW51">
            <v>1344</v>
          </cell>
          <cell r="AX51">
            <v>0</v>
          </cell>
          <cell r="AY51">
            <v>1751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1764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2030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1939</v>
          </cell>
          <cell r="BU51">
            <v>91</v>
          </cell>
          <cell r="BV51">
            <v>73</v>
          </cell>
          <cell r="BW51">
            <v>5.5</v>
          </cell>
          <cell r="BX51">
            <v>18</v>
          </cell>
          <cell r="BY51" t="str">
            <v>Угловик</v>
          </cell>
          <cell r="BZ51" t="str">
            <v>Постоянный</v>
          </cell>
          <cell r="CA51">
            <v>24</v>
          </cell>
          <cell r="CB51">
            <v>0</v>
          </cell>
          <cell r="CC51">
            <v>21</v>
          </cell>
          <cell r="CD51">
            <v>40</v>
          </cell>
          <cell r="CE51">
            <v>20</v>
          </cell>
          <cell r="CF51">
            <v>43556</v>
          </cell>
          <cell r="CG51">
            <v>86.8</v>
          </cell>
          <cell r="CH51">
            <v>78</v>
          </cell>
          <cell r="CI51">
            <v>6</v>
          </cell>
          <cell r="CJ51">
            <v>0</v>
          </cell>
          <cell r="CK51">
            <v>0</v>
          </cell>
          <cell r="CL51">
            <v>43</v>
          </cell>
          <cell r="CM51">
            <v>9.5370880000000007</v>
          </cell>
          <cell r="CN51">
            <v>12.4</v>
          </cell>
          <cell r="CO51">
            <v>8</v>
          </cell>
          <cell r="CP51">
            <v>22</v>
          </cell>
          <cell r="CQ51">
            <v>15</v>
          </cell>
          <cell r="CR51">
            <v>23</v>
          </cell>
          <cell r="CS51">
            <v>0</v>
          </cell>
          <cell r="CT51">
            <v>23</v>
          </cell>
          <cell r="CU51">
            <v>0</v>
          </cell>
          <cell r="CV51">
            <v>13.350888000000001</v>
          </cell>
          <cell r="CW51">
            <v>-11.6</v>
          </cell>
          <cell r="CX51">
            <v>22.5</v>
          </cell>
          <cell r="CY51">
            <v>-18</v>
          </cell>
          <cell r="CZ51">
            <v>5</v>
          </cell>
          <cell r="DA51">
            <v>10</v>
          </cell>
          <cell r="DB51">
            <v>1048.5380862586146</v>
          </cell>
          <cell r="DC51">
            <v>1572.807129387922</v>
          </cell>
          <cell r="DD51">
            <v>467.90963429680295</v>
          </cell>
          <cell r="DE51">
            <v>0.28310502283105027</v>
          </cell>
          <cell r="DF51">
            <v>0</v>
          </cell>
          <cell r="DG51" t="str">
            <v>Газлифт</v>
          </cell>
          <cell r="DH51">
            <v>9.5370880000000007</v>
          </cell>
          <cell r="DI51">
            <v>12.4</v>
          </cell>
          <cell r="DJ51">
            <v>8</v>
          </cell>
          <cell r="DK51">
            <v>9.9999999999999982</v>
          </cell>
          <cell r="DL51">
            <v>43</v>
          </cell>
          <cell r="DM51">
            <v>0</v>
          </cell>
          <cell r="DN51">
            <v>41</v>
          </cell>
          <cell r="DO51">
            <v>0.2793676627936767</v>
          </cell>
          <cell r="DP51">
            <v>41</v>
          </cell>
          <cell r="DQ51">
            <v>9.840920361800567</v>
          </cell>
          <cell r="DR51">
            <v>12.795038955950393</v>
          </cell>
          <cell r="DS51">
            <v>8</v>
          </cell>
          <cell r="DT51">
            <v>10.3185798031858</v>
          </cell>
          <cell r="DU51">
            <v>0.30383236180056561</v>
          </cell>
          <cell r="DV51">
            <v>0.39503895595039218</v>
          </cell>
          <cell r="DW51">
            <v>0.31857980318580009</v>
          </cell>
          <cell r="DX51">
            <v>0.79088540977198774</v>
          </cell>
          <cell r="DY51">
            <v>0.98957654723127142</v>
          </cell>
          <cell r="DZ51">
            <v>0</v>
          </cell>
          <cell r="EA51">
            <v>2.0321661237785036</v>
          </cell>
          <cell r="EB51">
            <v>0</v>
          </cell>
          <cell r="EC51">
            <v>37504</v>
          </cell>
          <cell r="ED51" t="str">
            <v>ОПЗ</v>
          </cell>
          <cell r="EE51" t="str">
            <v>Предыдущий ГТМ-29.04.2002г(СКО)</v>
          </cell>
          <cell r="EF51">
            <v>18</v>
          </cell>
          <cell r="EG51">
            <v>21</v>
          </cell>
          <cell r="EH51">
            <v>40</v>
          </cell>
          <cell r="EI51">
            <v>20</v>
          </cell>
          <cell r="EJ51" t="str">
            <v>Постоянный</v>
          </cell>
          <cell r="EK51">
            <v>24</v>
          </cell>
          <cell r="EL51">
            <v>0</v>
          </cell>
          <cell r="EM51">
            <v>13.2519376</v>
          </cell>
          <cell r="EN51">
            <v>17.23</v>
          </cell>
          <cell r="EO51">
            <v>8</v>
          </cell>
          <cell r="EP51">
            <v>18</v>
          </cell>
          <cell r="EQ51">
            <v>980.9886216186228</v>
          </cell>
          <cell r="ER51">
            <v>80</v>
          </cell>
          <cell r="ES51">
            <v>5</v>
          </cell>
          <cell r="ET51">
            <v>48</v>
          </cell>
          <cell r="EU51">
            <v>18</v>
          </cell>
          <cell r="EV51">
            <v>21</v>
          </cell>
          <cell r="EW51">
            <v>40</v>
          </cell>
          <cell r="EX51">
            <v>20</v>
          </cell>
          <cell r="EY51" t="str">
            <v>Постоянный</v>
          </cell>
          <cell r="EZ51">
            <v>24</v>
          </cell>
          <cell r="FA51">
            <v>0</v>
          </cell>
          <cell r="FB51">
            <v>9.5370880000000007</v>
          </cell>
          <cell r="FC51">
            <v>12.4</v>
          </cell>
          <cell r="FD51">
            <v>8</v>
          </cell>
          <cell r="FE51">
            <v>15</v>
          </cell>
          <cell r="FF51">
            <v>1048.5380862586146</v>
          </cell>
          <cell r="FG51">
            <v>78</v>
          </cell>
          <cell r="FH51">
            <v>5</v>
          </cell>
          <cell r="FI51">
            <v>43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-3.7148495999999991</v>
          </cell>
          <cell r="FQ51">
            <v>-4.83</v>
          </cell>
          <cell r="FR51">
            <v>0</v>
          </cell>
          <cell r="FS51">
            <v>-3</v>
          </cell>
          <cell r="FT51">
            <v>-2</v>
          </cell>
          <cell r="FU51">
            <v>0</v>
          </cell>
          <cell r="FV51">
            <v>67.549464639991811</v>
          </cell>
          <cell r="FW51">
            <v>-5</v>
          </cell>
          <cell r="FX51" t="str">
            <v>ИПП База</v>
          </cell>
          <cell r="FY51" t="str">
            <v>Снижение энергетики пласта, что подтверждается снижениями дебита с  17 до 12м3/сут и трендом снижения  забойного давления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 t="str">
            <v>БДНГ-3</v>
          </cell>
          <cell r="GG51" t="str">
            <v>Тайланов</v>
          </cell>
          <cell r="GH51">
            <v>0</v>
          </cell>
          <cell r="GI51" t="e">
            <v>#N/A</v>
          </cell>
          <cell r="GJ51">
            <v>0</v>
          </cell>
          <cell r="GK51">
            <v>2010</v>
          </cell>
          <cell r="GL51">
            <v>0</v>
          </cell>
          <cell r="GM51">
            <v>0</v>
          </cell>
          <cell r="GN51">
            <v>0</v>
          </cell>
          <cell r="GO51">
            <v>1</v>
          </cell>
          <cell r="GP51">
            <v>20</v>
          </cell>
          <cell r="GQ51">
            <v>43</v>
          </cell>
          <cell r="GR51">
            <v>43.8</v>
          </cell>
          <cell r="GS51" t="str">
            <v>ГЗУ-1</v>
          </cell>
          <cell r="GT51" t="str">
            <v>Газлифт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</row>
        <row r="52">
          <cell r="J52" t="str">
            <v>23-2</v>
          </cell>
          <cell r="K52" t="str">
            <v>В работе</v>
          </cell>
          <cell r="L52" t="str">
            <v>Кустскважины-23</v>
          </cell>
          <cell r="M52">
            <v>37363</v>
          </cell>
          <cell r="N52" t="str">
            <v>Гор.</v>
          </cell>
          <cell r="O52" t="str">
            <v>P1ar_Block II</v>
          </cell>
          <cell r="P52" t="str">
            <v>Действующий</v>
          </cell>
          <cell r="Q52">
            <v>-4</v>
          </cell>
          <cell r="R52">
            <v>0</v>
          </cell>
          <cell r="S52">
            <v>0</v>
          </cell>
          <cell r="T52">
            <v>0</v>
          </cell>
          <cell r="U52">
            <v>206</v>
          </cell>
          <cell r="V52">
            <v>213.8</v>
          </cell>
          <cell r="W52">
            <v>0.98</v>
          </cell>
          <cell r="X52">
            <v>1.66</v>
          </cell>
          <cell r="Y52">
            <v>0.98</v>
          </cell>
          <cell r="Z52">
            <v>1.4490000000000001</v>
          </cell>
          <cell r="AA52">
            <v>0.83599999999999997</v>
          </cell>
          <cell r="AB52">
            <v>0.72</v>
          </cell>
          <cell r="AC52">
            <v>37</v>
          </cell>
          <cell r="AD52">
            <v>1.17</v>
          </cell>
          <cell r="AE52">
            <v>139.69999999999999</v>
          </cell>
          <cell r="AF52">
            <v>7.72</v>
          </cell>
          <cell r="AG52">
            <v>1933</v>
          </cell>
          <cell r="AH52">
            <v>2350</v>
          </cell>
          <cell r="AI52">
            <v>2350</v>
          </cell>
          <cell r="AJ52">
            <v>0</v>
          </cell>
          <cell r="AK52">
            <v>0</v>
          </cell>
          <cell r="AL52" t="str">
            <v>откр ствол</v>
          </cell>
          <cell r="AM52" t="str">
            <v xml:space="preserve">1933-2350 </v>
          </cell>
          <cell r="AN52">
            <v>56.929999999999836</v>
          </cell>
          <cell r="AO52">
            <v>1933</v>
          </cell>
          <cell r="AP52">
            <v>24.7</v>
          </cell>
          <cell r="AQ52">
            <v>0</v>
          </cell>
          <cell r="AR52">
            <v>0</v>
          </cell>
          <cell r="AS52">
            <v>0</v>
          </cell>
          <cell r="AT52" t="str">
            <v>Газлифт</v>
          </cell>
          <cell r="AU52">
            <v>580</v>
          </cell>
          <cell r="AV52" t="str">
            <v>ГП</v>
          </cell>
          <cell r="AW52">
            <v>1040</v>
          </cell>
          <cell r="AX52" t="str">
            <v>ГП</v>
          </cell>
          <cell r="AY52">
            <v>1430</v>
          </cell>
          <cell r="AZ52" t="str">
            <v>ГК85/1,5</v>
          </cell>
          <cell r="BA52">
            <v>1744</v>
          </cell>
          <cell r="BB52" t="str">
            <v>ЦКсОК/4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1740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2205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1967.06</v>
          </cell>
          <cell r="BU52">
            <v>237.94000000000005</v>
          </cell>
          <cell r="BV52">
            <v>73</v>
          </cell>
          <cell r="BW52">
            <v>5.5</v>
          </cell>
          <cell r="BX52">
            <v>18</v>
          </cell>
          <cell r="BY52" t="str">
            <v>Угловик</v>
          </cell>
          <cell r="BZ52" t="str">
            <v>Постоянный</v>
          </cell>
          <cell r="CA52">
            <v>24</v>
          </cell>
          <cell r="CB52">
            <v>0</v>
          </cell>
          <cell r="CC52">
            <v>28</v>
          </cell>
          <cell r="CD52">
            <v>48</v>
          </cell>
          <cell r="CE52">
            <v>27</v>
          </cell>
          <cell r="CF52">
            <v>43556</v>
          </cell>
          <cell r="CG52">
            <v>141.69999999999999</v>
          </cell>
          <cell r="CH52">
            <v>84</v>
          </cell>
          <cell r="CI52">
            <v>6</v>
          </cell>
          <cell r="CJ52">
            <v>0</v>
          </cell>
          <cell r="CK52">
            <v>0</v>
          </cell>
          <cell r="CL52">
            <v>51</v>
          </cell>
          <cell r="CM52">
            <v>9.1959999999999997</v>
          </cell>
          <cell r="CN52">
            <v>11</v>
          </cell>
          <cell r="CO52">
            <v>0</v>
          </cell>
          <cell r="CP52">
            <v>22</v>
          </cell>
          <cell r="CQ52">
            <v>19.8</v>
          </cell>
          <cell r="CR52">
            <v>24</v>
          </cell>
          <cell r="CS52">
            <v>0</v>
          </cell>
          <cell r="CT52">
            <v>24</v>
          </cell>
          <cell r="CU52">
            <v>0</v>
          </cell>
          <cell r="CV52">
            <v>19.82</v>
          </cell>
          <cell r="CW52">
            <v>-5</v>
          </cell>
          <cell r="CX52">
            <v>24</v>
          </cell>
          <cell r="CY52">
            <v>-18.5</v>
          </cell>
          <cell r="CZ52">
            <v>10</v>
          </cell>
          <cell r="DA52">
            <v>9.8000000000000007</v>
          </cell>
          <cell r="DB52">
            <v>1065.6807307525012</v>
          </cell>
          <cell r="DC52">
            <v>2153.1100478468902</v>
          </cell>
          <cell r="DD52">
            <v>1087.429317094389</v>
          </cell>
          <cell r="DE52">
            <v>0.1212789415656009</v>
          </cell>
          <cell r="DF52">
            <v>0</v>
          </cell>
          <cell r="DG52" t="str">
            <v>Газлифт</v>
          </cell>
          <cell r="DH52">
            <v>9.1959999999999997</v>
          </cell>
          <cell r="DI52">
            <v>11</v>
          </cell>
          <cell r="DJ52">
            <v>0</v>
          </cell>
          <cell r="DK52">
            <v>9.8000000000000007</v>
          </cell>
          <cell r="DL52">
            <v>51</v>
          </cell>
          <cell r="DM52">
            <v>0</v>
          </cell>
          <cell r="DN52">
            <v>43</v>
          </cell>
          <cell r="DO52">
            <v>0.1170258718339853</v>
          </cell>
          <cell r="DP52">
            <v>43</v>
          </cell>
          <cell r="DQ52">
            <v>9.6561791678119953</v>
          </cell>
          <cell r="DR52">
            <v>11.550453550014348</v>
          </cell>
          <cell r="DS52">
            <v>0</v>
          </cell>
          <cell r="DT52">
            <v>10.290404071830967</v>
          </cell>
          <cell r="DU52">
            <v>0.46017916781199486</v>
          </cell>
          <cell r="DV52">
            <v>0.55045355001434793</v>
          </cell>
          <cell r="DW52">
            <v>0.49040407183096452</v>
          </cell>
          <cell r="DX52">
            <v>0.32244581903557812</v>
          </cell>
          <cell r="DY52">
            <v>0.38570074047317959</v>
          </cell>
          <cell r="DZ52">
            <v>0</v>
          </cell>
          <cell r="EA52">
            <v>7.2805670940942535E-2</v>
          </cell>
          <cell r="EB52">
            <v>0</v>
          </cell>
          <cell r="EC52">
            <v>42728</v>
          </cell>
          <cell r="ED52" t="str">
            <v>ОПЗ</v>
          </cell>
          <cell r="EE52">
            <v>0</v>
          </cell>
          <cell r="EF52">
            <v>18</v>
          </cell>
          <cell r="EG52">
            <v>26</v>
          </cell>
          <cell r="EH52">
            <v>44</v>
          </cell>
          <cell r="EI52">
            <v>25</v>
          </cell>
          <cell r="EJ52" t="str">
            <v>Постоянный</v>
          </cell>
          <cell r="EK52">
            <v>24</v>
          </cell>
          <cell r="EL52">
            <v>0</v>
          </cell>
          <cell r="EM52">
            <v>5.8519999999999994</v>
          </cell>
          <cell r="EN52">
            <v>7</v>
          </cell>
          <cell r="EO52">
            <v>0</v>
          </cell>
          <cell r="EP52">
            <v>18.5</v>
          </cell>
          <cell r="EQ52">
            <v>1452.4948735475052</v>
          </cell>
          <cell r="ER52">
            <v>82</v>
          </cell>
          <cell r="ES52">
            <v>10</v>
          </cell>
          <cell r="ET52">
            <v>46</v>
          </cell>
          <cell r="EU52">
            <v>18</v>
          </cell>
          <cell r="EV52">
            <v>28</v>
          </cell>
          <cell r="EW52">
            <v>48</v>
          </cell>
          <cell r="EX52">
            <v>27</v>
          </cell>
          <cell r="EY52" t="str">
            <v>Постоянный</v>
          </cell>
          <cell r="EZ52">
            <v>24</v>
          </cell>
          <cell r="FA52">
            <v>0</v>
          </cell>
          <cell r="FB52">
            <v>9.1959999999999997</v>
          </cell>
          <cell r="FC52">
            <v>11</v>
          </cell>
          <cell r="FD52">
            <v>0</v>
          </cell>
          <cell r="FE52">
            <v>19.8</v>
          </cell>
          <cell r="FF52">
            <v>1065.6807307525012</v>
          </cell>
          <cell r="FG52">
            <v>84</v>
          </cell>
          <cell r="FH52">
            <v>10</v>
          </cell>
          <cell r="FI52">
            <v>51</v>
          </cell>
          <cell r="FJ52">
            <v>0</v>
          </cell>
          <cell r="FK52">
            <v>2</v>
          </cell>
          <cell r="FL52">
            <v>4</v>
          </cell>
          <cell r="FM52">
            <v>2</v>
          </cell>
          <cell r="FN52">
            <v>0</v>
          </cell>
          <cell r="FO52">
            <v>0</v>
          </cell>
          <cell r="FP52">
            <v>3.3440000000000003</v>
          </cell>
          <cell r="FQ52">
            <v>4</v>
          </cell>
          <cell r="FR52">
            <v>0</v>
          </cell>
          <cell r="FS52">
            <v>1.3000000000000007</v>
          </cell>
          <cell r="FT52">
            <v>2</v>
          </cell>
          <cell r="FU52">
            <v>0</v>
          </cell>
          <cell r="FV52">
            <v>-386.81414279500405</v>
          </cell>
          <cell r="FW52">
            <v>5</v>
          </cell>
          <cell r="FX52" t="str">
            <v>Технология</v>
          </cell>
          <cell r="FY52" t="str">
            <v>Возврат технологических потерь предыдущего месяца</v>
          </cell>
          <cell r="FZ52">
            <v>0</v>
          </cell>
          <cell r="GA52">
            <v>0</v>
          </cell>
          <cell r="GB52">
            <v>0</v>
          </cell>
          <cell r="GC52" t="str">
            <v>Технология</v>
          </cell>
          <cell r="GD52" t="str">
            <v>Снижение дебита на фоне роста линейного давления с 20 до 25 ат.</v>
          </cell>
          <cell r="GE52">
            <v>0</v>
          </cell>
          <cell r="GF52" t="str">
            <v>БДНГ-3</v>
          </cell>
          <cell r="GG52" t="str">
            <v>Тайланов</v>
          </cell>
          <cell r="GH52">
            <v>0</v>
          </cell>
          <cell r="GI52" t="e">
            <v>#N/A</v>
          </cell>
          <cell r="GJ52">
            <v>0</v>
          </cell>
          <cell r="GK52">
            <v>2100</v>
          </cell>
          <cell r="GL52">
            <v>0</v>
          </cell>
          <cell r="GM52">
            <v>0</v>
          </cell>
          <cell r="GN52">
            <v>0</v>
          </cell>
          <cell r="GO52">
            <v>1</v>
          </cell>
          <cell r="GP52">
            <v>21</v>
          </cell>
          <cell r="GQ52">
            <v>51</v>
          </cell>
          <cell r="GR52">
            <v>90.699999999999989</v>
          </cell>
          <cell r="GS52" t="str">
            <v>ГЗУ-4</v>
          </cell>
          <cell r="GT52" t="str">
            <v>Газлифт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</row>
        <row r="53">
          <cell r="J53" t="str">
            <v>28-1</v>
          </cell>
          <cell r="K53" t="str">
            <v>В работе</v>
          </cell>
          <cell r="L53" t="str">
            <v>Кустскважины-28</v>
          </cell>
          <cell r="M53">
            <v>35024</v>
          </cell>
          <cell r="N53" t="str">
            <v>Гор.</v>
          </cell>
          <cell r="O53" t="str">
            <v>P1ar_Block II</v>
          </cell>
          <cell r="P53" t="str">
            <v>Действующий</v>
          </cell>
          <cell r="Q53">
            <v>-4</v>
          </cell>
          <cell r="R53" t="str">
            <v xml:space="preserve"> </v>
          </cell>
          <cell r="S53" t="str">
            <v xml:space="preserve"> </v>
          </cell>
          <cell r="T53">
            <v>0</v>
          </cell>
          <cell r="U53">
            <v>206</v>
          </cell>
          <cell r="V53">
            <v>213.8</v>
          </cell>
          <cell r="W53">
            <v>0.98</v>
          </cell>
          <cell r="X53">
            <v>1.66</v>
          </cell>
          <cell r="Y53">
            <v>0.98</v>
          </cell>
          <cell r="Z53">
            <v>1.4490000000000001</v>
          </cell>
          <cell r="AA53">
            <v>0.83599999999999997</v>
          </cell>
          <cell r="AB53">
            <v>0.72</v>
          </cell>
          <cell r="AC53">
            <v>37</v>
          </cell>
          <cell r="AD53">
            <v>1.17</v>
          </cell>
          <cell r="AE53">
            <v>177.8</v>
          </cell>
          <cell r="AF53">
            <v>9.19</v>
          </cell>
          <cell r="AG53">
            <v>2039</v>
          </cell>
          <cell r="AH53">
            <v>2550</v>
          </cell>
          <cell r="AI53">
            <v>2550</v>
          </cell>
          <cell r="AJ53">
            <v>0</v>
          </cell>
          <cell r="AK53">
            <v>0</v>
          </cell>
          <cell r="AL53" t="str">
            <v>закрытый</v>
          </cell>
          <cell r="AM53" t="str">
            <v xml:space="preserve">1860-2550    </v>
          </cell>
          <cell r="AN53">
            <v>98.96</v>
          </cell>
          <cell r="AO53">
            <v>1860</v>
          </cell>
          <cell r="AP53">
            <v>14.72</v>
          </cell>
          <cell r="AQ53">
            <v>0</v>
          </cell>
          <cell r="AR53">
            <v>0</v>
          </cell>
          <cell r="AS53">
            <v>0</v>
          </cell>
          <cell r="AT53" t="str">
            <v>Газлифт</v>
          </cell>
          <cell r="AU53">
            <v>650</v>
          </cell>
          <cell r="AV53" t="str">
            <v>ГП</v>
          </cell>
          <cell r="AW53">
            <v>1150</v>
          </cell>
          <cell r="AX53" t="str">
            <v>ГК89(1)</v>
          </cell>
          <cell r="AY53">
            <v>1570</v>
          </cell>
          <cell r="AZ53" t="str">
            <v xml:space="preserve">ЦКсОК 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1590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1655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1649.11</v>
          </cell>
          <cell r="BU53">
            <v>5.8900000000001</v>
          </cell>
          <cell r="BV53">
            <v>73</v>
          </cell>
          <cell r="BW53">
            <v>5.5</v>
          </cell>
          <cell r="BX53">
            <v>18</v>
          </cell>
          <cell r="BY53" t="str">
            <v>Угловик</v>
          </cell>
          <cell r="BZ53" t="str">
            <v>Постоянный</v>
          </cell>
          <cell r="CA53">
            <v>24</v>
          </cell>
          <cell r="CB53">
            <v>0</v>
          </cell>
          <cell r="CC53">
            <v>18</v>
          </cell>
          <cell r="CD53">
            <v>48</v>
          </cell>
          <cell r="CE53">
            <v>17</v>
          </cell>
          <cell r="CF53">
            <v>43556</v>
          </cell>
          <cell r="CG53">
            <v>136.30000000000001</v>
          </cell>
          <cell r="CH53">
            <v>77</v>
          </cell>
          <cell r="CI53">
            <v>6</v>
          </cell>
          <cell r="CJ53">
            <v>0</v>
          </cell>
          <cell r="CK53">
            <v>0</v>
          </cell>
          <cell r="CL53">
            <v>35</v>
          </cell>
          <cell r="CM53">
            <v>13.292399999999999</v>
          </cell>
          <cell r="CN53">
            <v>15.9</v>
          </cell>
          <cell r="CO53">
            <v>0</v>
          </cell>
          <cell r="CP53">
            <v>0</v>
          </cell>
          <cell r="CQ53">
            <v>21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8</v>
          </cell>
          <cell r="DA53">
            <v>13</v>
          </cell>
          <cell r="DB53">
            <v>978.00246757545676</v>
          </cell>
          <cell r="DC53">
            <v>1579.850139929584</v>
          </cell>
          <cell r="DD53">
            <v>601.84767235412721</v>
          </cell>
          <cell r="DE53">
            <v>0.15695952615992101</v>
          </cell>
          <cell r="DF53">
            <v>0</v>
          </cell>
          <cell r="DG53" t="str">
            <v>Газлифт</v>
          </cell>
          <cell r="DH53">
            <v>13.292399999999999</v>
          </cell>
          <cell r="DI53">
            <v>15.9</v>
          </cell>
          <cell r="DJ53">
            <v>0</v>
          </cell>
          <cell r="DK53">
            <v>13</v>
          </cell>
          <cell r="DL53">
            <v>35</v>
          </cell>
          <cell r="DM53">
            <v>0</v>
          </cell>
          <cell r="DN53">
            <v>45</v>
          </cell>
          <cell r="DO53">
            <v>0.1741511500547645</v>
          </cell>
          <cell r="DP53">
            <v>35</v>
          </cell>
          <cell r="DQ53">
            <v>13.292399999999999</v>
          </cell>
          <cell r="DR53">
            <v>15.9</v>
          </cell>
          <cell r="DS53">
            <v>0</v>
          </cell>
          <cell r="DT53">
            <v>13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42510</v>
          </cell>
          <cell r="ED53" t="str">
            <v>ЗБС</v>
          </cell>
          <cell r="EE53">
            <v>0</v>
          </cell>
          <cell r="EF53">
            <v>18</v>
          </cell>
          <cell r="EG53">
            <v>18</v>
          </cell>
          <cell r="EH53">
            <v>46</v>
          </cell>
          <cell r="EI53">
            <v>17</v>
          </cell>
          <cell r="EJ53" t="str">
            <v>Постоянный</v>
          </cell>
          <cell r="EK53">
            <v>24</v>
          </cell>
          <cell r="EL53">
            <v>0</v>
          </cell>
          <cell r="EM53">
            <v>10.032</v>
          </cell>
          <cell r="EN53">
            <v>12</v>
          </cell>
          <cell r="EO53">
            <v>0</v>
          </cell>
          <cell r="EP53">
            <v>11</v>
          </cell>
          <cell r="EQ53">
            <v>299.04306220095691</v>
          </cell>
          <cell r="ER53">
            <v>77</v>
          </cell>
          <cell r="ES53">
            <v>8</v>
          </cell>
          <cell r="ET53">
            <v>35</v>
          </cell>
          <cell r="EU53">
            <v>18</v>
          </cell>
          <cell r="EV53">
            <v>18</v>
          </cell>
          <cell r="EW53">
            <v>48</v>
          </cell>
          <cell r="EX53">
            <v>17</v>
          </cell>
          <cell r="EY53" t="str">
            <v>Постоянный</v>
          </cell>
          <cell r="EZ53">
            <v>24</v>
          </cell>
          <cell r="FA53">
            <v>0</v>
          </cell>
          <cell r="FB53">
            <v>13.292399999999999</v>
          </cell>
          <cell r="FC53">
            <v>15.9</v>
          </cell>
          <cell r="FD53">
            <v>0</v>
          </cell>
          <cell r="FE53">
            <v>21</v>
          </cell>
          <cell r="FF53">
            <v>978.00246757545676</v>
          </cell>
          <cell r="FG53">
            <v>77</v>
          </cell>
          <cell r="FH53">
            <v>8</v>
          </cell>
          <cell r="FI53">
            <v>35</v>
          </cell>
          <cell r="FJ53">
            <v>0</v>
          </cell>
          <cell r="FK53">
            <v>0</v>
          </cell>
          <cell r="FL53">
            <v>2</v>
          </cell>
          <cell r="FM53">
            <v>0</v>
          </cell>
          <cell r="FN53">
            <v>0</v>
          </cell>
          <cell r="FO53">
            <v>0</v>
          </cell>
          <cell r="FP53">
            <v>3.2603999999999989</v>
          </cell>
          <cell r="FQ53">
            <v>3.9000000000000004</v>
          </cell>
          <cell r="FR53">
            <v>0</v>
          </cell>
          <cell r="FS53">
            <v>10</v>
          </cell>
          <cell r="FT53">
            <v>0</v>
          </cell>
          <cell r="FU53">
            <v>0</v>
          </cell>
          <cell r="FV53">
            <v>678.95940537449985</v>
          </cell>
          <cell r="FW53">
            <v>0</v>
          </cell>
          <cell r="FX53" t="str">
            <v>ИПП База</v>
          </cell>
          <cell r="FY53" t="str">
            <v>Возврат потерь предыдущего месяца</v>
          </cell>
          <cell r="FZ53">
            <v>0</v>
          </cell>
          <cell r="GA53">
            <v>0</v>
          </cell>
          <cell r="GB53">
            <v>0</v>
          </cell>
          <cell r="GC53" t="str">
            <v>ИПП БАЗА</v>
          </cell>
          <cell r="GD53" t="str">
            <v xml:space="preserve"> Снижение энергетики пласта, что подтверждается снижениями дебита с 16 до 12 м3/сут и забойного давления с 40 до 37ат.</v>
          </cell>
          <cell r="GE53">
            <v>0</v>
          </cell>
          <cell r="GF53" t="str">
            <v>БДНГ-5.1</v>
          </cell>
          <cell r="GG53" t="str">
            <v>Тайланов</v>
          </cell>
          <cell r="GH53">
            <v>0</v>
          </cell>
          <cell r="GI53" t="str">
            <v>Денис</v>
          </cell>
          <cell r="GJ53">
            <v>0</v>
          </cell>
          <cell r="GK53">
            <v>1635</v>
          </cell>
          <cell r="GL53">
            <v>0</v>
          </cell>
          <cell r="GM53">
            <v>0</v>
          </cell>
          <cell r="GN53">
            <v>0</v>
          </cell>
          <cell r="GO53">
            <v>1</v>
          </cell>
          <cell r="GP53">
            <v>31</v>
          </cell>
          <cell r="GQ53">
            <v>35</v>
          </cell>
          <cell r="GR53">
            <v>101.30000000000001</v>
          </cell>
          <cell r="GS53" t="str">
            <v>ГЗУ-9</v>
          </cell>
          <cell r="GT53" t="str">
            <v>Газлифт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</row>
        <row r="54">
          <cell r="J54" t="str">
            <v>29-2</v>
          </cell>
          <cell r="K54" t="str">
            <v>В работе</v>
          </cell>
          <cell r="L54" t="str">
            <v>Кустскважины-29</v>
          </cell>
          <cell r="M54">
            <v>35298</v>
          </cell>
          <cell r="N54" t="str">
            <v>Гор.</v>
          </cell>
          <cell r="O54" t="str">
            <v>P1ar_Block II</v>
          </cell>
          <cell r="P54" t="str">
            <v>Действующий</v>
          </cell>
          <cell r="Q54">
            <v>-4</v>
          </cell>
          <cell r="R54" t="str">
            <v xml:space="preserve"> </v>
          </cell>
          <cell r="S54" t="str">
            <v xml:space="preserve"> </v>
          </cell>
          <cell r="T54">
            <v>0</v>
          </cell>
          <cell r="U54">
            <v>206</v>
          </cell>
          <cell r="V54">
            <v>213.8</v>
          </cell>
          <cell r="W54">
            <v>0.98</v>
          </cell>
          <cell r="X54">
            <v>1.66</v>
          </cell>
          <cell r="Y54">
            <v>0.98</v>
          </cell>
          <cell r="Z54">
            <v>1.4490000000000001</v>
          </cell>
          <cell r="AA54">
            <v>0.83599999999999997</v>
          </cell>
          <cell r="AB54">
            <v>0.72</v>
          </cell>
          <cell r="AC54">
            <v>37</v>
          </cell>
          <cell r="AD54">
            <v>1.17</v>
          </cell>
          <cell r="AE54" t="str">
            <v>177,8;
139,7</v>
          </cell>
          <cell r="AF54">
            <v>9.19</v>
          </cell>
          <cell r="AG54">
            <v>2279</v>
          </cell>
          <cell r="AH54">
            <v>2850</v>
          </cell>
          <cell r="AI54">
            <v>2850</v>
          </cell>
          <cell r="AJ54">
            <v>0</v>
          </cell>
          <cell r="AK54">
            <v>0</v>
          </cell>
          <cell r="AL54" t="str">
            <v>откр ствол</v>
          </cell>
          <cell r="AM54" t="str">
            <v>1917-2850</v>
          </cell>
          <cell r="AN54">
            <v>43.659999999999854</v>
          </cell>
          <cell r="AO54">
            <v>1917</v>
          </cell>
          <cell r="AP54">
            <v>51.4</v>
          </cell>
          <cell r="AQ54">
            <v>0</v>
          </cell>
          <cell r="AR54">
            <v>0</v>
          </cell>
          <cell r="AS54">
            <v>0</v>
          </cell>
          <cell r="AT54" t="str">
            <v>Газлифт</v>
          </cell>
          <cell r="AU54">
            <v>781</v>
          </cell>
          <cell r="AV54">
            <v>0</v>
          </cell>
          <cell r="AW54">
            <v>1338</v>
          </cell>
          <cell r="AX54">
            <v>0</v>
          </cell>
          <cell r="AY54">
            <v>1768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2676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1905.5</v>
          </cell>
          <cell r="BU54">
            <v>770.5</v>
          </cell>
          <cell r="BV54">
            <v>73</v>
          </cell>
          <cell r="BW54">
            <v>5.5</v>
          </cell>
          <cell r="BX54">
            <v>18</v>
          </cell>
          <cell r="BY54" t="str">
            <v>Угловик</v>
          </cell>
          <cell r="BZ54" t="str">
            <v>Постоянный</v>
          </cell>
          <cell r="CA54">
            <v>24</v>
          </cell>
          <cell r="CB54">
            <v>0</v>
          </cell>
          <cell r="CC54">
            <v>19</v>
          </cell>
          <cell r="CD54">
            <v>30</v>
          </cell>
          <cell r="CE54">
            <v>17</v>
          </cell>
          <cell r="CF54">
            <v>43556</v>
          </cell>
          <cell r="CG54">
            <v>86</v>
          </cell>
          <cell r="CH54">
            <v>78</v>
          </cell>
          <cell r="CI54">
            <v>6</v>
          </cell>
          <cell r="CJ54">
            <v>0</v>
          </cell>
          <cell r="CK54">
            <v>0</v>
          </cell>
          <cell r="CL54">
            <v>43</v>
          </cell>
          <cell r="CM54">
            <v>3.9709999999999996</v>
          </cell>
          <cell r="CN54">
            <v>4.75</v>
          </cell>
          <cell r="CO54">
            <v>0</v>
          </cell>
          <cell r="CP54">
            <v>22</v>
          </cell>
          <cell r="CQ54">
            <v>21</v>
          </cell>
          <cell r="CR54">
            <v>26</v>
          </cell>
          <cell r="CS54">
            <v>0</v>
          </cell>
          <cell r="CT54">
            <v>26</v>
          </cell>
          <cell r="CU54">
            <v>0</v>
          </cell>
          <cell r="CV54">
            <v>17.222000000000001</v>
          </cell>
          <cell r="CW54">
            <v>-10.5</v>
          </cell>
          <cell r="CX54">
            <v>26</v>
          </cell>
          <cell r="CY54">
            <v>-34</v>
          </cell>
          <cell r="CZ54">
            <v>10</v>
          </cell>
          <cell r="DA54">
            <v>11</v>
          </cell>
          <cell r="DB54">
            <v>2770.0831024930749</v>
          </cell>
          <cell r="DC54">
            <v>5288.3404683958706</v>
          </cell>
          <cell r="DD54">
            <v>2518.2573659027953</v>
          </cell>
          <cell r="DE54">
            <v>0.11046511627906977</v>
          </cell>
          <cell r="DF54">
            <v>0</v>
          </cell>
          <cell r="DG54" t="str">
            <v>Газлифт</v>
          </cell>
          <cell r="DH54">
            <v>3.9709999999999996</v>
          </cell>
          <cell r="DI54">
            <v>4.75</v>
          </cell>
          <cell r="DJ54">
            <v>0</v>
          </cell>
          <cell r="DK54">
            <v>11</v>
          </cell>
          <cell r="DL54">
            <v>43</v>
          </cell>
          <cell r="DM54">
            <v>0</v>
          </cell>
          <cell r="DN54">
            <v>41</v>
          </cell>
          <cell r="DO54">
            <v>0.10899714131190606</v>
          </cell>
          <cell r="DP54">
            <v>41</v>
          </cell>
          <cell r="DQ54">
            <v>4.1004724561539057</v>
          </cell>
          <cell r="DR54">
            <v>4.9048713590357726</v>
          </cell>
          <cell r="DS54">
            <v>0</v>
          </cell>
          <cell r="DT54">
            <v>11.35864946303021</v>
          </cell>
          <cell r="DU54">
            <v>0.12947245615390593</v>
          </cell>
          <cell r="DV54">
            <v>0.15487135903577265</v>
          </cell>
          <cell r="DW54">
            <v>0.35864946303021034</v>
          </cell>
          <cell r="DX54">
            <v>0.15490724156992736</v>
          </cell>
          <cell r="DY54">
            <v>0.1852957435046978</v>
          </cell>
          <cell r="DZ54">
            <v>0</v>
          </cell>
          <cell r="EA54">
            <v>0.1914722682881877</v>
          </cell>
          <cell r="EB54">
            <v>0</v>
          </cell>
          <cell r="EC54">
            <v>40843</v>
          </cell>
          <cell r="ED54" t="str">
            <v>ОПЗ</v>
          </cell>
          <cell r="EE54">
            <v>0</v>
          </cell>
          <cell r="EF54">
            <v>18</v>
          </cell>
          <cell r="EG54">
            <v>20</v>
          </cell>
          <cell r="EH54">
            <v>34</v>
          </cell>
          <cell r="EI54">
            <v>17</v>
          </cell>
          <cell r="EJ54" t="str">
            <v>Постоянный</v>
          </cell>
          <cell r="EK54">
            <v>24</v>
          </cell>
          <cell r="EL54">
            <v>0</v>
          </cell>
          <cell r="EM54">
            <v>3.9709999999999996</v>
          </cell>
          <cell r="EN54">
            <v>4.75</v>
          </cell>
          <cell r="EO54">
            <v>0</v>
          </cell>
          <cell r="EP54">
            <v>21</v>
          </cell>
          <cell r="EQ54">
            <v>2770.0831024930749</v>
          </cell>
          <cell r="ER54">
            <v>78</v>
          </cell>
          <cell r="ES54">
            <v>10</v>
          </cell>
          <cell r="ET54">
            <v>43</v>
          </cell>
          <cell r="EU54">
            <v>18</v>
          </cell>
          <cell r="EV54">
            <v>19</v>
          </cell>
          <cell r="EW54">
            <v>30</v>
          </cell>
          <cell r="EX54">
            <v>17</v>
          </cell>
          <cell r="EY54" t="str">
            <v>Постоянный</v>
          </cell>
          <cell r="EZ54">
            <v>24</v>
          </cell>
          <cell r="FA54">
            <v>0</v>
          </cell>
          <cell r="FB54">
            <v>3.9709999999999996</v>
          </cell>
          <cell r="FC54">
            <v>4.75</v>
          </cell>
          <cell r="FD54">
            <v>0</v>
          </cell>
          <cell r="FE54">
            <v>21</v>
          </cell>
          <cell r="FF54">
            <v>2770.0831024930749</v>
          </cell>
          <cell r="FG54">
            <v>78</v>
          </cell>
          <cell r="FH54">
            <v>10</v>
          </cell>
          <cell r="FI54">
            <v>43</v>
          </cell>
          <cell r="FJ54">
            <v>0</v>
          </cell>
          <cell r="FK54">
            <v>-1</v>
          </cell>
          <cell r="FL54">
            <v>-4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 t="str">
            <v>Технология</v>
          </cell>
          <cell r="GD54" t="str">
            <v>Снижение общего дебита газа, увеличение Рзаб с 37 до 43ат</v>
          </cell>
          <cell r="GE54">
            <v>0</v>
          </cell>
          <cell r="GF54" t="str">
            <v>БДНГ-3</v>
          </cell>
          <cell r="GG54" t="str">
            <v>Тайланов</v>
          </cell>
          <cell r="GH54">
            <v>0</v>
          </cell>
          <cell r="GI54" t="e">
            <v>#N/A</v>
          </cell>
          <cell r="GJ54">
            <v>0</v>
          </cell>
          <cell r="GK54">
            <v>2100</v>
          </cell>
          <cell r="GL54">
            <v>0</v>
          </cell>
          <cell r="GM54">
            <v>0</v>
          </cell>
          <cell r="GN54">
            <v>0</v>
          </cell>
          <cell r="GO54">
            <v>2</v>
          </cell>
          <cell r="GP54">
            <v>13</v>
          </cell>
          <cell r="GQ54">
            <v>43</v>
          </cell>
          <cell r="GR54">
            <v>43</v>
          </cell>
          <cell r="GS54" t="str">
            <v>ГЗУ-1</v>
          </cell>
          <cell r="GT54" t="str">
            <v>Газлифт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</row>
        <row r="55">
          <cell r="J55" t="str">
            <v>29-1</v>
          </cell>
          <cell r="K55" t="str">
            <v>В работе</v>
          </cell>
          <cell r="L55" t="str">
            <v>Кустскважины-29</v>
          </cell>
          <cell r="M55">
            <v>34908</v>
          </cell>
          <cell r="N55" t="str">
            <v>Гор.</v>
          </cell>
          <cell r="O55" t="str">
            <v>P1ar_Block II</v>
          </cell>
          <cell r="P55" t="str">
            <v>Действующий</v>
          </cell>
          <cell r="Q55">
            <v>-4</v>
          </cell>
          <cell r="R55">
            <v>35148</v>
          </cell>
          <cell r="S55" t="str">
            <v xml:space="preserve"> Halli</v>
          </cell>
          <cell r="T55">
            <v>0</v>
          </cell>
          <cell r="U55">
            <v>206</v>
          </cell>
          <cell r="V55">
            <v>213.8</v>
          </cell>
          <cell r="W55">
            <v>0.98</v>
          </cell>
          <cell r="X55">
            <v>1.66</v>
          </cell>
          <cell r="Y55">
            <v>0.99632533072023521</v>
          </cell>
          <cell r="Z55">
            <v>1.4490000000000001</v>
          </cell>
          <cell r="AA55">
            <v>0.83599999999999997</v>
          </cell>
          <cell r="AB55">
            <v>0.72</v>
          </cell>
          <cell r="AC55">
            <v>37</v>
          </cell>
          <cell r="AD55">
            <v>1.17</v>
          </cell>
          <cell r="AE55" t="str">
            <v>177,8;
139,7</v>
          </cell>
          <cell r="AF55">
            <v>9.19</v>
          </cell>
          <cell r="AG55">
            <v>1851</v>
          </cell>
          <cell r="AH55">
            <v>2285</v>
          </cell>
          <cell r="AI55">
            <v>2285</v>
          </cell>
          <cell r="AJ55">
            <v>0</v>
          </cell>
          <cell r="AK55">
            <v>0</v>
          </cell>
          <cell r="AL55" t="str">
            <v>откр ствол</v>
          </cell>
          <cell r="AM55" t="str">
            <v>1851-2280</v>
          </cell>
          <cell r="AN55">
            <v>69.319999999999993</v>
          </cell>
          <cell r="AO55">
            <v>1851</v>
          </cell>
          <cell r="AP55">
            <v>1.88</v>
          </cell>
          <cell r="AQ55">
            <v>0</v>
          </cell>
          <cell r="AR55">
            <v>0</v>
          </cell>
          <cell r="AS55">
            <v>0</v>
          </cell>
          <cell r="AT55" t="str">
            <v>Газлифт</v>
          </cell>
          <cell r="AU55">
            <v>600</v>
          </cell>
          <cell r="AV55" t="str">
            <v>ГП</v>
          </cell>
          <cell r="AW55">
            <v>1070</v>
          </cell>
          <cell r="AX55" t="str">
            <v>ГП</v>
          </cell>
          <cell r="AY55">
            <v>1480</v>
          </cell>
          <cell r="AZ55" t="str">
            <v>ГК85/1,5</v>
          </cell>
          <cell r="BA55">
            <v>1780</v>
          </cell>
          <cell r="BB55" t="str">
            <v>ЦКсОК/4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1790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1870</v>
          </cell>
          <cell r="BO55" t="str">
            <v>Есть</v>
          </cell>
          <cell r="BP55" t="str">
            <v>Сиант</v>
          </cell>
          <cell r="BQ55">
            <v>78</v>
          </cell>
          <cell r="BR55">
            <v>36</v>
          </cell>
          <cell r="BS55">
            <v>8.4</v>
          </cell>
          <cell r="BT55">
            <v>1865.86</v>
          </cell>
          <cell r="BU55">
            <v>4.1400000000001</v>
          </cell>
          <cell r="BV55">
            <v>73</v>
          </cell>
          <cell r="BW55">
            <v>5.5</v>
          </cell>
          <cell r="BX55">
            <v>18</v>
          </cell>
          <cell r="BY55" t="str">
            <v>Угловик</v>
          </cell>
          <cell r="BZ55" t="str">
            <v>Постоянный</v>
          </cell>
          <cell r="CA55">
            <v>24</v>
          </cell>
          <cell r="CB55">
            <v>0</v>
          </cell>
          <cell r="CC55">
            <v>20</v>
          </cell>
          <cell r="CD55">
            <v>36</v>
          </cell>
          <cell r="CE55">
            <v>18</v>
          </cell>
          <cell r="CF55">
            <v>43556</v>
          </cell>
          <cell r="CG55">
            <v>61.3</v>
          </cell>
          <cell r="CH55">
            <v>78</v>
          </cell>
          <cell r="CI55">
            <v>6</v>
          </cell>
          <cell r="CJ55">
            <v>0</v>
          </cell>
          <cell r="CK55">
            <v>0</v>
          </cell>
          <cell r="CL55">
            <v>38</v>
          </cell>
          <cell r="CM55">
            <v>5.6179199999999998</v>
          </cell>
          <cell r="CN55">
            <v>7</v>
          </cell>
          <cell r="CO55">
            <v>4</v>
          </cell>
          <cell r="CP55">
            <v>22</v>
          </cell>
          <cell r="CQ55">
            <v>19</v>
          </cell>
          <cell r="CR55">
            <v>27</v>
          </cell>
          <cell r="CS55">
            <v>0</v>
          </cell>
          <cell r="CT55">
            <v>27</v>
          </cell>
          <cell r="CU55">
            <v>0</v>
          </cell>
          <cell r="CV55">
            <v>20.980800000000002</v>
          </cell>
          <cell r="CW55">
            <v>-7.5</v>
          </cell>
          <cell r="CX55">
            <v>23</v>
          </cell>
          <cell r="CY55">
            <v>-19</v>
          </cell>
          <cell r="CZ55">
            <v>8.4</v>
          </cell>
          <cell r="DA55">
            <v>10.6</v>
          </cell>
          <cell r="DB55">
            <v>1886.8193210298475</v>
          </cell>
          <cell r="DC55">
            <v>3382.0346320346321</v>
          </cell>
          <cell r="DD55">
            <v>1413.627367825841</v>
          </cell>
          <cell r="DE55">
            <v>0.30042918454935624</v>
          </cell>
          <cell r="DF55">
            <v>0</v>
          </cell>
          <cell r="DG55" t="str">
            <v>Газлифт</v>
          </cell>
          <cell r="DH55">
            <v>5.6179199999999998</v>
          </cell>
          <cell r="DI55">
            <v>7</v>
          </cell>
          <cell r="DJ55">
            <v>4</v>
          </cell>
          <cell r="DK55">
            <v>10.6</v>
          </cell>
          <cell r="DL55">
            <v>38</v>
          </cell>
          <cell r="DM55">
            <v>0</v>
          </cell>
          <cell r="DN55">
            <v>40</v>
          </cell>
          <cell r="DO55">
            <v>0.32863849765258218</v>
          </cell>
          <cell r="DP55">
            <v>38</v>
          </cell>
          <cell r="DQ55">
            <v>5.6179199999999998</v>
          </cell>
          <cell r="DR55">
            <v>7</v>
          </cell>
          <cell r="DS55">
            <v>4</v>
          </cell>
          <cell r="DT55">
            <v>10.6</v>
          </cell>
          <cell r="DU55">
            <v>0</v>
          </cell>
          <cell r="DV55">
            <v>0</v>
          </cell>
          <cell r="DW55">
            <v>0</v>
          </cell>
          <cell r="DX55">
            <v>0.93489927431059316</v>
          </cell>
          <cell r="DY55">
            <v>1.1183005673571689</v>
          </cell>
          <cell r="DZ55">
            <v>0</v>
          </cell>
          <cell r="EA55">
            <v>1.7972687689668787</v>
          </cell>
          <cell r="EB55">
            <v>0</v>
          </cell>
          <cell r="EC55">
            <v>37715</v>
          </cell>
          <cell r="ED55" t="str">
            <v>ОПЗ</v>
          </cell>
          <cell r="EE55" t="str">
            <v>Предыдущий ГТМ-2000г(ОПЗ с раствор)</v>
          </cell>
          <cell r="EF55">
            <v>18</v>
          </cell>
          <cell r="EG55">
            <v>20</v>
          </cell>
          <cell r="EH55">
            <v>36</v>
          </cell>
          <cell r="EI55">
            <v>18</v>
          </cell>
          <cell r="EJ55" t="str">
            <v>Постоянный</v>
          </cell>
          <cell r="EK55">
            <v>24</v>
          </cell>
          <cell r="EL55">
            <v>0</v>
          </cell>
          <cell r="EM55">
            <v>6.0191999999999988</v>
          </cell>
          <cell r="EN55">
            <v>7.5</v>
          </cell>
          <cell r="EO55">
            <v>4</v>
          </cell>
          <cell r="EP55">
            <v>19</v>
          </cell>
          <cell r="EQ55">
            <v>1761.0313662945246</v>
          </cell>
          <cell r="ER55">
            <v>78</v>
          </cell>
          <cell r="ES55">
            <v>8.4</v>
          </cell>
          <cell r="ET55">
            <v>37</v>
          </cell>
          <cell r="EU55">
            <v>18</v>
          </cell>
          <cell r="EV55">
            <v>20</v>
          </cell>
          <cell r="EW55">
            <v>36</v>
          </cell>
          <cell r="EX55">
            <v>18</v>
          </cell>
          <cell r="EY55" t="str">
            <v>Постоянный</v>
          </cell>
          <cell r="EZ55">
            <v>24</v>
          </cell>
          <cell r="FA55">
            <v>0</v>
          </cell>
          <cell r="FB55">
            <v>5.6179199999999998</v>
          </cell>
          <cell r="FC55">
            <v>7</v>
          </cell>
          <cell r="FD55">
            <v>4</v>
          </cell>
          <cell r="FE55">
            <v>19</v>
          </cell>
          <cell r="FF55">
            <v>1886.8193210298475</v>
          </cell>
          <cell r="FG55">
            <v>78</v>
          </cell>
          <cell r="FH55">
            <v>8.4</v>
          </cell>
          <cell r="FI55">
            <v>38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-0.40127999999999897</v>
          </cell>
          <cell r="FQ55">
            <v>-0.5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125.78795473532296</v>
          </cell>
          <cell r="FW55">
            <v>1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 t="str">
            <v>БДНГ-3</v>
          </cell>
          <cell r="GG55" t="str">
            <v>Тайланов</v>
          </cell>
          <cell r="GH55">
            <v>0</v>
          </cell>
          <cell r="GI55" t="e">
            <v>#N/A</v>
          </cell>
          <cell r="GJ55">
            <v>0</v>
          </cell>
          <cell r="GK55">
            <v>1850</v>
          </cell>
          <cell r="GL55">
            <v>0</v>
          </cell>
          <cell r="GM55">
            <v>0</v>
          </cell>
          <cell r="GN55">
            <v>0</v>
          </cell>
          <cell r="GO55">
            <v>2</v>
          </cell>
          <cell r="GP55">
            <v>18</v>
          </cell>
          <cell r="GQ55">
            <v>38</v>
          </cell>
          <cell r="GR55">
            <v>23.299999999999997</v>
          </cell>
          <cell r="GS55" t="str">
            <v>ГЗУ-1</v>
          </cell>
          <cell r="GT55" t="str">
            <v>Газлифт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</row>
        <row r="56">
          <cell r="J56" t="str">
            <v>30-2</v>
          </cell>
          <cell r="K56" t="str">
            <v>В накоплении/под циклической закачкой/</v>
          </cell>
          <cell r="L56" t="str">
            <v>Кустскважины-30</v>
          </cell>
          <cell r="M56">
            <v>35955</v>
          </cell>
          <cell r="N56" t="str">
            <v>Гор.</v>
          </cell>
          <cell r="O56" t="str">
            <v>P1ar_Block II</v>
          </cell>
          <cell r="P56" t="str">
            <v>Действующий</v>
          </cell>
          <cell r="Q56">
            <v>-4</v>
          </cell>
          <cell r="R56" t="str">
            <v xml:space="preserve"> </v>
          </cell>
          <cell r="S56" t="str">
            <v xml:space="preserve"> </v>
          </cell>
          <cell r="T56">
            <v>0</v>
          </cell>
          <cell r="U56">
            <v>206</v>
          </cell>
          <cell r="V56">
            <v>213.8</v>
          </cell>
          <cell r="W56">
            <v>0.98</v>
          </cell>
          <cell r="X56">
            <v>1.66</v>
          </cell>
          <cell r="Y56">
            <v>0.98160841861363191</v>
          </cell>
          <cell r="Z56">
            <v>1.4490000000000001</v>
          </cell>
          <cell r="AA56">
            <v>0.83599999999999997</v>
          </cell>
          <cell r="AB56">
            <v>0.72</v>
          </cell>
          <cell r="AC56">
            <v>37</v>
          </cell>
          <cell r="AD56">
            <v>1.17</v>
          </cell>
          <cell r="AE56">
            <v>177.8</v>
          </cell>
          <cell r="AF56">
            <v>8.0500000000000007</v>
          </cell>
          <cell r="AG56">
            <v>1888</v>
          </cell>
          <cell r="AH56">
            <v>2690</v>
          </cell>
          <cell r="AI56">
            <v>2690</v>
          </cell>
          <cell r="AJ56">
            <v>0</v>
          </cell>
          <cell r="AK56">
            <v>0</v>
          </cell>
          <cell r="AL56" t="str">
            <v>откр ствол</v>
          </cell>
          <cell r="AM56" t="str">
            <v>1888-2690</v>
          </cell>
          <cell r="AN56">
            <v>52.26</v>
          </cell>
          <cell r="AO56">
            <v>1888</v>
          </cell>
          <cell r="AP56">
            <v>23.26</v>
          </cell>
          <cell r="AQ56">
            <v>0</v>
          </cell>
          <cell r="AR56">
            <v>0</v>
          </cell>
          <cell r="AS56">
            <v>0</v>
          </cell>
          <cell r="AT56" t="str">
            <v>Газлифт</v>
          </cell>
          <cell r="AU56">
            <v>846</v>
          </cell>
          <cell r="AV56" t="str">
            <v>ГП</v>
          </cell>
          <cell r="AW56">
            <v>1194</v>
          </cell>
          <cell r="AX56" t="str">
            <v>ГК82/2</v>
          </cell>
          <cell r="AY56">
            <v>1773</v>
          </cell>
          <cell r="AZ56" t="str">
            <v>ЦКсОК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1784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1893</v>
          </cell>
          <cell r="BO56" t="str">
            <v>Есть</v>
          </cell>
          <cell r="BP56" t="str">
            <v>Сиант</v>
          </cell>
          <cell r="BQ56">
            <v>78</v>
          </cell>
          <cell r="BR56">
            <v>48</v>
          </cell>
          <cell r="BS56">
            <v>2</v>
          </cell>
          <cell r="BT56">
            <v>1869.68</v>
          </cell>
          <cell r="BU56">
            <v>23.319999999999936</v>
          </cell>
          <cell r="BV56">
            <v>73</v>
          </cell>
          <cell r="BW56">
            <v>5.5</v>
          </cell>
          <cell r="BX56">
            <v>18</v>
          </cell>
          <cell r="BY56" t="str">
            <v>Угловик</v>
          </cell>
          <cell r="BZ56" t="str">
            <v>Периодический</v>
          </cell>
          <cell r="CA56">
            <v>24</v>
          </cell>
          <cell r="CB56">
            <v>24</v>
          </cell>
          <cell r="CC56">
            <v>27</v>
          </cell>
          <cell r="CD56">
            <v>48</v>
          </cell>
          <cell r="CE56">
            <v>26</v>
          </cell>
          <cell r="CF56">
            <v>43556</v>
          </cell>
          <cell r="CG56">
            <v>82.3</v>
          </cell>
          <cell r="CH56">
            <v>78</v>
          </cell>
          <cell r="CI56">
            <v>6</v>
          </cell>
          <cell r="CJ56">
            <v>0</v>
          </cell>
          <cell r="CK56">
            <v>0</v>
          </cell>
          <cell r="CL56">
            <v>58</v>
          </cell>
          <cell r="CM56">
            <v>10.824527999999999</v>
          </cell>
          <cell r="CN56">
            <v>13</v>
          </cell>
          <cell r="CO56">
            <v>0.4</v>
          </cell>
          <cell r="CP56">
            <v>22</v>
          </cell>
          <cell r="CQ56">
            <v>11.3</v>
          </cell>
          <cell r="CR56">
            <v>28</v>
          </cell>
          <cell r="CS56">
            <v>0</v>
          </cell>
          <cell r="CT56">
            <v>28</v>
          </cell>
          <cell r="CU56">
            <v>0</v>
          </cell>
          <cell r="CV56">
            <v>17.175471999999999</v>
          </cell>
          <cell r="CW56">
            <v>-13</v>
          </cell>
          <cell r="CX56">
            <v>27.6</v>
          </cell>
          <cell r="CY56">
            <v>-6.5</v>
          </cell>
          <cell r="CZ56">
            <v>2</v>
          </cell>
          <cell r="DA56">
            <v>9.3000000000000007</v>
          </cell>
          <cell r="DB56">
            <v>859.15986359867156</v>
          </cell>
          <cell r="DC56">
            <v>1043.9254256629019</v>
          </cell>
          <cell r="DD56">
            <v>183.743411879967</v>
          </cell>
          <cell r="DE56">
            <v>0.53497942386831276</v>
          </cell>
          <cell r="DF56">
            <v>0</v>
          </cell>
          <cell r="DG56" t="str">
            <v>Газлифт</v>
          </cell>
          <cell r="DH56">
            <v>10.824527999999999</v>
          </cell>
          <cell r="DI56">
            <v>13</v>
          </cell>
          <cell r="DJ56">
            <v>0.4</v>
          </cell>
          <cell r="DK56">
            <v>9.3000000000000007</v>
          </cell>
          <cell r="DL56">
            <v>58</v>
          </cell>
          <cell r="DM56">
            <v>0</v>
          </cell>
          <cell r="DN56">
            <v>42</v>
          </cell>
          <cell r="DO56">
            <v>0.48177245708109923</v>
          </cell>
          <cell r="DP56">
            <v>42</v>
          </cell>
          <cell r="DQ56">
            <v>16.166374299039784</v>
          </cell>
          <cell r="DR56">
            <v>19.415430020368298</v>
          </cell>
          <cell r="DS56">
            <v>0.4</v>
          </cell>
          <cell r="DT56">
            <v>13.88949993764809</v>
          </cell>
          <cell r="DU56">
            <v>5.3418462990397853</v>
          </cell>
          <cell r="DV56">
            <v>6.4154300203682979</v>
          </cell>
          <cell r="DW56">
            <v>4.5894999376480898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43039</v>
          </cell>
          <cell r="ED56" t="str">
            <v>Бесп. ОПЗ</v>
          </cell>
          <cell r="EE56" t="str">
            <v>Предыдущий ГТМ-31.10.2011г(СКО)</v>
          </cell>
          <cell r="EF56">
            <v>18</v>
          </cell>
          <cell r="EG56">
            <v>24</v>
          </cell>
          <cell r="EH56">
            <v>40</v>
          </cell>
          <cell r="EI56">
            <v>23</v>
          </cell>
          <cell r="EJ56" t="str">
            <v>Периодический</v>
          </cell>
          <cell r="EK56">
            <v>24</v>
          </cell>
          <cell r="EL56">
            <v>24</v>
          </cell>
          <cell r="EM56">
            <v>10.824527999999999</v>
          </cell>
          <cell r="EN56">
            <v>13</v>
          </cell>
          <cell r="EO56">
            <v>0.4</v>
          </cell>
          <cell r="EP56">
            <v>6.5</v>
          </cell>
          <cell r="EQ56">
            <v>323.33973361240328</v>
          </cell>
          <cell r="ER56">
            <v>78</v>
          </cell>
          <cell r="ES56">
            <v>3</v>
          </cell>
          <cell r="ET56">
            <v>48</v>
          </cell>
          <cell r="EU56">
            <v>18</v>
          </cell>
          <cell r="EV56">
            <v>27</v>
          </cell>
          <cell r="EW56">
            <v>48</v>
          </cell>
          <cell r="EX56">
            <v>26</v>
          </cell>
          <cell r="EY56" t="str">
            <v>Периодический</v>
          </cell>
          <cell r="EZ56">
            <v>24</v>
          </cell>
          <cell r="FA56">
            <v>24</v>
          </cell>
          <cell r="FB56">
            <v>10.824527999999999</v>
          </cell>
          <cell r="FC56">
            <v>13</v>
          </cell>
          <cell r="FD56">
            <v>0.4</v>
          </cell>
          <cell r="FE56">
            <v>11.3</v>
          </cell>
          <cell r="FF56">
            <v>859.15986359867156</v>
          </cell>
          <cell r="FG56">
            <v>78</v>
          </cell>
          <cell r="FH56">
            <v>2</v>
          </cell>
          <cell r="FI56">
            <v>58</v>
          </cell>
          <cell r="FJ56">
            <v>0</v>
          </cell>
          <cell r="FK56">
            <v>3</v>
          </cell>
          <cell r="FL56">
            <v>8</v>
          </cell>
          <cell r="FM56">
            <v>3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4.8000000000000007</v>
          </cell>
          <cell r="FT56">
            <v>0</v>
          </cell>
          <cell r="FU56">
            <v>-1</v>
          </cell>
          <cell r="FV56">
            <v>535.82012998626828</v>
          </cell>
          <cell r="FW56">
            <v>10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 t="str">
            <v>Вернуть предыдущий режим работы (закрытие буферной задвижки)</v>
          </cell>
          <cell r="GE56">
            <v>0</v>
          </cell>
          <cell r="GF56" t="str">
            <v>БДНГ-3</v>
          </cell>
          <cell r="GG56" t="str">
            <v>Тайланов</v>
          </cell>
          <cell r="GH56">
            <v>0</v>
          </cell>
          <cell r="GI56" t="e">
            <v>#N/A</v>
          </cell>
          <cell r="GJ56">
            <v>0</v>
          </cell>
          <cell r="GK56">
            <v>1873</v>
          </cell>
          <cell r="GL56">
            <v>0</v>
          </cell>
          <cell r="GM56">
            <v>0</v>
          </cell>
          <cell r="GN56">
            <v>0</v>
          </cell>
          <cell r="GO56">
            <v>1</v>
          </cell>
          <cell r="GP56">
            <v>22</v>
          </cell>
          <cell r="GQ56">
            <v>58</v>
          </cell>
          <cell r="GR56">
            <v>24.299999999999997</v>
          </cell>
          <cell r="GS56" t="str">
            <v>ГЗУ-2</v>
          </cell>
          <cell r="GT56" t="str">
            <v>Газлифт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</row>
        <row r="57">
          <cell r="J57" t="str">
            <v>35-1</v>
          </cell>
          <cell r="K57" t="str">
            <v>В работе</v>
          </cell>
          <cell r="L57" t="str">
            <v>К-61</v>
          </cell>
          <cell r="M57">
            <v>37412</v>
          </cell>
          <cell r="N57" t="str">
            <v>Гор.</v>
          </cell>
          <cell r="O57" t="str">
            <v>P1ar_Block III</v>
          </cell>
          <cell r="P57" t="str">
            <v>Действующий</v>
          </cell>
          <cell r="Q57">
            <v>-4</v>
          </cell>
          <cell r="R57" t="str">
            <v xml:space="preserve"> </v>
          </cell>
          <cell r="S57" t="str">
            <v xml:space="preserve"> </v>
          </cell>
          <cell r="T57">
            <v>0</v>
          </cell>
          <cell r="U57">
            <v>206</v>
          </cell>
          <cell r="V57">
            <v>213.8</v>
          </cell>
          <cell r="W57">
            <v>0.98</v>
          </cell>
          <cell r="X57">
            <v>1.66</v>
          </cell>
          <cell r="Y57">
            <v>0.98</v>
          </cell>
          <cell r="Z57">
            <v>1.4490000000000001</v>
          </cell>
          <cell r="AA57">
            <v>0.83599999999999997</v>
          </cell>
          <cell r="AB57">
            <v>0.72</v>
          </cell>
          <cell r="AC57">
            <v>37</v>
          </cell>
          <cell r="AD57">
            <v>1.17</v>
          </cell>
          <cell r="AE57">
            <v>139.69999999999999</v>
          </cell>
          <cell r="AF57">
            <v>7.72</v>
          </cell>
          <cell r="AG57">
            <v>1888</v>
          </cell>
          <cell r="AH57">
            <v>2549</v>
          </cell>
          <cell r="AI57">
            <v>2549</v>
          </cell>
          <cell r="AJ57">
            <v>0</v>
          </cell>
          <cell r="AK57">
            <v>0</v>
          </cell>
          <cell r="AL57" t="str">
            <v>откр ствол</v>
          </cell>
          <cell r="AM57" t="str">
            <v xml:space="preserve">1888-2549 </v>
          </cell>
          <cell r="AN57">
            <v>55.16</v>
          </cell>
          <cell r="AO57">
            <v>1888</v>
          </cell>
          <cell r="AP57">
            <v>15.58</v>
          </cell>
          <cell r="AQ57">
            <v>0</v>
          </cell>
          <cell r="AR57">
            <v>0</v>
          </cell>
          <cell r="AS57">
            <v>0</v>
          </cell>
          <cell r="AT57" t="str">
            <v>Газлифт</v>
          </cell>
          <cell r="AU57">
            <v>558</v>
          </cell>
          <cell r="AV57" t="str">
            <v>ГК82/2</v>
          </cell>
          <cell r="AW57">
            <v>956</v>
          </cell>
          <cell r="AX57" t="str">
            <v>ГК83/2,5</v>
          </cell>
          <cell r="AY57">
            <v>1281</v>
          </cell>
          <cell r="AZ57" t="str">
            <v>ГК75/3</v>
          </cell>
          <cell r="BA57">
            <v>1524</v>
          </cell>
          <cell r="BB57" t="str">
            <v>ГК70/4</v>
          </cell>
          <cell r="BC57">
            <v>1760</v>
          </cell>
          <cell r="BD57" t="str">
            <v>ЦКсОК</v>
          </cell>
          <cell r="BE57">
            <v>0</v>
          </cell>
          <cell r="BF57">
            <v>0</v>
          </cell>
          <cell r="BG57">
            <v>1770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2030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1913.18</v>
          </cell>
          <cell r="BU57">
            <v>116.81999999999994</v>
          </cell>
          <cell r="BV57">
            <v>73</v>
          </cell>
          <cell r="BW57">
            <v>5.5</v>
          </cell>
          <cell r="BX57">
            <v>18</v>
          </cell>
          <cell r="BY57" t="str">
            <v>Угловик</v>
          </cell>
          <cell r="BZ57" t="str">
            <v>Постоянный</v>
          </cell>
          <cell r="CA57">
            <v>24</v>
          </cell>
          <cell r="CB57">
            <v>0</v>
          </cell>
          <cell r="CC57">
            <v>32</v>
          </cell>
          <cell r="CD57">
            <v>51</v>
          </cell>
          <cell r="CE57">
            <v>28.5</v>
          </cell>
          <cell r="CF57">
            <v>43556</v>
          </cell>
          <cell r="CG57">
            <v>111</v>
          </cell>
          <cell r="CH57">
            <v>79</v>
          </cell>
          <cell r="CI57">
            <v>6</v>
          </cell>
          <cell r="CJ57">
            <v>0</v>
          </cell>
          <cell r="CK57">
            <v>0</v>
          </cell>
          <cell r="CL57">
            <v>51</v>
          </cell>
          <cell r="CM57">
            <v>18.4756</v>
          </cell>
          <cell r="CN57">
            <v>22.1</v>
          </cell>
          <cell r="CO57">
            <v>0</v>
          </cell>
          <cell r="CP57">
            <v>0</v>
          </cell>
          <cell r="CQ57">
            <v>29</v>
          </cell>
          <cell r="CR57">
            <v>30</v>
          </cell>
          <cell r="CS57">
            <v>0</v>
          </cell>
          <cell r="CT57">
            <v>30</v>
          </cell>
          <cell r="CU57">
            <v>0</v>
          </cell>
          <cell r="CV57">
            <v>6.926400000000001</v>
          </cell>
          <cell r="CW57">
            <v>-27.6</v>
          </cell>
          <cell r="CX57">
            <v>30</v>
          </cell>
          <cell r="CY57">
            <v>-25.5</v>
          </cell>
          <cell r="CZ57">
            <v>9.4</v>
          </cell>
          <cell r="DA57">
            <v>19.600000000000001</v>
          </cell>
          <cell r="DB57">
            <v>1060.8586459979649</v>
          </cell>
          <cell r="DC57">
            <v>1569.6377925480092</v>
          </cell>
          <cell r="DD57">
            <v>508.7791465500444</v>
          </cell>
          <cell r="DE57">
            <v>0.36833333333333335</v>
          </cell>
          <cell r="DF57">
            <v>0</v>
          </cell>
          <cell r="DG57" t="str">
            <v>Газлифт</v>
          </cell>
          <cell r="DH57">
            <v>18.4756</v>
          </cell>
          <cell r="DI57">
            <v>22.1</v>
          </cell>
          <cell r="DJ57">
            <v>0</v>
          </cell>
          <cell r="DK57">
            <v>19.600000000000001</v>
          </cell>
          <cell r="DL57">
            <v>51</v>
          </cell>
          <cell r="DM57">
            <v>0</v>
          </cell>
          <cell r="DN57">
            <v>53</v>
          </cell>
          <cell r="DO57">
            <v>0.38103448275862073</v>
          </cell>
          <cell r="DP57">
            <v>51</v>
          </cell>
          <cell r="DQ57">
            <v>18.4756</v>
          </cell>
          <cell r="DR57">
            <v>22.1</v>
          </cell>
          <cell r="DS57">
            <v>0</v>
          </cell>
          <cell r="DT57">
            <v>19.600000000000001</v>
          </cell>
          <cell r="DU57">
            <v>0</v>
          </cell>
          <cell r="DV57">
            <v>0</v>
          </cell>
          <cell r="DW57">
            <v>0</v>
          </cell>
          <cell r="DX57">
            <v>0.8944081218274097</v>
          </cell>
          <cell r="DY57">
            <v>1.0698661744347007</v>
          </cell>
          <cell r="DZ57">
            <v>0</v>
          </cell>
          <cell r="EA57">
            <v>0.86608214120904325</v>
          </cell>
          <cell r="EB57">
            <v>0</v>
          </cell>
          <cell r="EC57">
            <v>42639</v>
          </cell>
          <cell r="ED57" t="str">
            <v>ОПЗ (ЗБС от фев.13г.)</v>
          </cell>
          <cell r="EE57">
            <v>0</v>
          </cell>
          <cell r="EF57">
            <v>18</v>
          </cell>
          <cell r="EG57">
            <v>31</v>
          </cell>
          <cell r="EH57">
            <v>51</v>
          </cell>
          <cell r="EI57">
            <v>28.6</v>
          </cell>
          <cell r="EJ57" t="str">
            <v>Постоянный</v>
          </cell>
          <cell r="EK57">
            <v>24</v>
          </cell>
          <cell r="EL57">
            <v>0</v>
          </cell>
          <cell r="EM57">
            <v>18.4756</v>
          </cell>
          <cell r="EN57">
            <v>22.1</v>
          </cell>
          <cell r="EO57">
            <v>0</v>
          </cell>
          <cell r="EP57">
            <v>29</v>
          </cell>
          <cell r="EQ57">
            <v>1060.8586459979649</v>
          </cell>
          <cell r="ER57">
            <v>82.7</v>
          </cell>
          <cell r="ES57">
            <v>9.4</v>
          </cell>
          <cell r="ET57">
            <v>51</v>
          </cell>
          <cell r="EU57">
            <v>18</v>
          </cell>
          <cell r="EV57">
            <v>32</v>
          </cell>
          <cell r="EW57">
            <v>51</v>
          </cell>
          <cell r="EX57">
            <v>28.5</v>
          </cell>
          <cell r="EY57" t="str">
            <v>Постоянный</v>
          </cell>
          <cell r="EZ57">
            <v>24</v>
          </cell>
          <cell r="FA57">
            <v>0</v>
          </cell>
          <cell r="FB57">
            <v>18.4756</v>
          </cell>
          <cell r="FC57">
            <v>22.1</v>
          </cell>
          <cell r="FD57">
            <v>0</v>
          </cell>
          <cell r="FE57">
            <v>29</v>
          </cell>
          <cell r="FF57">
            <v>1060.8586459979649</v>
          </cell>
          <cell r="FG57">
            <v>79</v>
          </cell>
          <cell r="FH57">
            <v>9.4</v>
          </cell>
          <cell r="FI57">
            <v>51</v>
          </cell>
          <cell r="FJ57">
            <v>0</v>
          </cell>
          <cell r="FK57">
            <v>1</v>
          </cell>
          <cell r="FL57">
            <v>0</v>
          </cell>
          <cell r="FM57">
            <v>-0.10000000000000142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-3.7000000000000028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 t="str">
            <v>Уточнение</v>
          </cell>
          <cell r="GD57" t="str">
            <v>Уточнение ТР по результатам замеров дебита (Плюсовая технология предыдущего месяца)</v>
          </cell>
          <cell r="GE57">
            <v>0</v>
          </cell>
          <cell r="GF57" t="str">
            <v>БДНГ-1</v>
          </cell>
          <cell r="GG57" t="str">
            <v>Щукин</v>
          </cell>
          <cell r="GH57">
            <v>0</v>
          </cell>
          <cell r="GI57" t="e">
            <v>#N/A</v>
          </cell>
          <cell r="GJ57">
            <v>0</v>
          </cell>
          <cell r="GK57">
            <v>2010</v>
          </cell>
          <cell r="GL57">
            <v>0</v>
          </cell>
          <cell r="GM57">
            <v>0</v>
          </cell>
          <cell r="GN57">
            <v>0</v>
          </cell>
          <cell r="GO57">
            <v>3.5</v>
          </cell>
          <cell r="GP57">
            <v>22.5</v>
          </cell>
          <cell r="GQ57">
            <v>51</v>
          </cell>
          <cell r="GR57">
            <v>60</v>
          </cell>
          <cell r="GS57" t="str">
            <v>К-61</v>
          </cell>
          <cell r="GT57" t="str">
            <v>Газлифт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</row>
        <row r="58">
          <cell r="J58" t="str">
            <v>40-1</v>
          </cell>
          <cell r="K58" t="str">
            <v>В работе</v>
          </cell>
          <cell r="L58" t="str">
            <v>Без куста</v>
          </cell>
          <cell r="M58">
            <v>36730</v>
          </cell>
          <cell r="N58" t="str">
            <v>Гор.</v>
          </cell>
          <cell r="O58" t="str">
            <v>P1ar_Block III</v>
          </cell>
          <cell r="P58" t="str">
            <v>Действующий</v>
          </cell>
          <cell r="Q58">
            <v>-4</v>
          </cell>
          <cell r="R58">
            <v>0</v>
          </cell>
          <cell r="S58">
            <v>0</v>
          </cell>
          <cell r="T58">
            <v>0</v>
          </cell>
          <cell r="U58">
            <v>206</v>
          </cell>
          <cell r="V58">
            <v>213.8</v>
          </cell>
          <cell r="W58">
            <v>0.98</v>
          </cell>
          <cell r="X58">
            <v>1.66</v>
          </cell>
          <cell r="Y58">
            <v>1.0176862713696599</v>
          </cell>
          <cell r="Z58">
            <v>1.4490000000000001</v>
          </cell>
          <cell r="AA58">
            <v>0.83599999999999997</v>
          </cell>
          <cell r="AB58">
            <v>0.72</v>
          </cell>
          <cell r="AC58">
            <v>37</v>
          </cell>
          <cell r="AD58">
            <v>1.17</v>
          </cell>
          <cell r="AE58">
            <v>139.69999999999999</v>
          </cell>
          <cell r="AF58">
            <v>7.72</v>
          </cell>
          <cell r="AG58">
            <v>2093</v>
          </cell>
          <cell r="AH58">
            <v>2680</v>
          </cell>
          <cell r="AI58">
            <v>2680</v>
          </cell>
          <cell r="AJ58">
            <v>0</v>
          </cell>
          <cell r="AK58">
            <v>0</v>
          </cell>
          <cell r="AL58" t="str">
            <v>откр ствол</v>
          </cell>
          <cell r="AM58" t="str">
            <v>2093-2680</v>
          </cell>
          <cell r="AN58">
            <v>30.730000000000018</v>
          </cell>
          <cell r="AO58">
            <v>2093</v>
          </cell>
          <cell r="AP58">
            <v>3</v>
          </cell>
          <cell r="AQ58">
            <v>0</v>
          </cell>
          <cell r="AR58">
            <v>0</v>
          </cell>
          <cell r="AS58">
            <v>0</v>
          </cell>
          <cell r="AT58" t="str">
            <v>Газлифт</v>
          </cell>
          <cell r="AU58">
            <v>500</v>
          </cell>
          <cell r="AV58" t="str">
            <v>ГК82/1</v>
          </cell>
          <cell r="AW58">
            <v>900</v>
          </cell>
          <cell r="AX58" t="str">
            <v>ГК84/2</v>
          </cell>
          <cell r="AY58">
            <v>1240</v>
          </cell>
          <cell r="AZ58" t="str">
            <v>ГК83/2</v>
          </cell>
          <cell r="BA58">
            <v>1500</v>
          </cell>
          <cell r="BB58" t="str">
            <v>ГК75/3</v>
          </cell>
          <cell r="BC58">
            <v>1680</v>
          </cell>
          <cell r="BD58" t="str">
            <v>ЦКсОК</v>
          </cell>
          <cell r="BE58">
            <v>0</v>
          </cell>
          <cell r="BF58">
            <v>0</v>
          </cell>
          <cell r="BG58">
            <v>1760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2100</v>
          </cell>
          <cell r="BO58" t="str">
            <v>Есть</v>
          </cell>
          <cell r="BP58" t="str">
            <v>Сиант</v>
          </cell>
          <cell r="BQ58">
            <v>78</v>
          </cell>
          <cell r="BR58">
            <v>65</v>
          </cell>
          <cell r="BS58">
            <v>10.25</v>
          </cell>
          <cell r="BT58">
            <v>1953.42</v>
          </cell>
          <cell r="BU58">
            <v>146.57999999999993</v>
          </cell>
          <cell r="BV58">
            <v>73</v>
          </cell>
          <cell r="BW58">
            <v>5.5</v>
          </cell>
          <cell r="BX58">
            <v>18</v>
          </cell>
          <cell r="BY58" t="str">
            <v>Угловик</v>
          </cell>
          <cell r="BZ58" t="str">
            <v>Постоянный</v>
          </cell>
          <cell r="CA58">
            <v>24</v>
          </cell>
          <cell r="CB58">
            <v>0</v>
          </cell>
          <cell r="CC58">
            <v>32</v>
          </cell>
          <cell r="CD58">
            <v>65</v>
          </cell>
          <cell r="CE58">
            <v>31</v>
          </cell>
          <cell r="CF58">
            <v>43556</v>
          </cell>
          <cell r="CG58">
            <v>128</v>
          </cell>
          <cell r="CH58">
            <v>78</v>
          </cell>
          <cell r="CI58">
            <v>6</v>
          </cell>
          <cell r="CJ58">
            <v>0</v>
          </cell>
          <cell r="CK58">
            <v>0</v>
          </cell>
          <cell r="CL58">
            <v>78</v>
          </cell>
          <cell r="CM58">
            <v>8.3874943679999987</v>
          </cell>
          <cell r="CN58">
            <v>11.03</v>
          </cell>
          <cell r="CO58">
            <v>9.0399999999999991</v>
          </cell>
          <cell r="CP58">
            <v>49</v>
          </cell>
          <cell r="CQ58">
            <v>14</v>
          </cell>
          <cell r="CR58">
            <v>31</v>
          </cell>
          <cell r="CS58">
            <v>0</v>
          </cell>
          <cell r="CT58">
            <v>31</v>
          </cell>
          <cell r="CU58">
            <v>0</v>
          </cell>
          <cell r="CV58">
            <v>24.295280000000002</v>
          </cell>
          <cell r="CW58">
            <v>-8.02</v>
          </cell>
          <cell r="CX58">
            <v>31</v>
          </cell>
          <cell r="CY58">
            <v>-17.48</v>
          </cell>
          <cell r="CZ58">
            <v>10.25</v>
          </cell>
          <cell r="DA58">
            <v>3.75</v>
          </cell>
          <cell r="DB58">
            <v>447.09418992959502</v>
          </cell>
          <cell r="DC58">
            <v>1669.1516424038214</v>
          </cell>
          <cell r="DD58">
            <v>1074.1813879736108</v>
          </cell>
          <cell r="DE58">
            <v>0.22059999999999999</v>
          </cell>
          <cell r="DF58">
            <v>0</v>
          </cell>
          <cell r="DG58" t="str">
            <v>Газлифт</v>
          </cell>
          <cell r="DH58">
            <v>8.3874943679999987</v>
          </cell>
          <cell r="DI58">
            <v>11.03</v>
          </cell>
          <cell r="DJ58">
            <v>9.0399999999999991</v>
          </cell>
          <cell r="DK58">
            <v>3.75</v>
          </cell>
          <cell r="DL58">
            <v>78</v>
          </cell>
          <cell r="DM58">
            <v>0</v>
          </cell>
          <cell r="DN58">
            <v>55</v>
          </cell>
          <cell r="DO58">
            <v>0.19928151260504201</v>
          </cell>
          <cell r="DP58">
            <v>55</v>
          </cell>
          <cell r="DQ58">
            <v>11.062329756786554</v>
          </cell>
          <cell r="DR58">
            <v>14.547550420168067</v>
          </cell>
          <cell r="DS58">
            <v>9.0399999999999991</v>
          </cell>
          <cell r="DT58">
            <v>4.9459033613445378</v>
          </cell>
          <cell r="DU58">
            <v>2.6748353887865548</v>
          </cell>
          <cell r="DV58">
            <v>3.5175504201680674</v>
          </cell>
          <cell r="DW58">
            <v>1.195903361344538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 t="str">
            <v>15.03.2017</v>
          </cell>
          <cell r="ED58" t="str">
            <v>ОПЗ</v>
          </cell>
          <cell r="EE58">
            <v>0</v>
          </cell>
          <cell r="EF58">
            <v>18</v>
          </cell>
          <cell r="EG58">
            <v>32</v>
          </cell>
          <cell r="EH58">
            <v>65</v>
          </cell>
          <cell r="EI58">
            <v>31</v>
          </cell>
          <cell r="EJ58" t="str">
            <v>Постоянный</v>
          </cell>
          <cell r="EK58">
            <v>24</v>
          </cell>
          <cell r="EL58">
            <v>0</v>
          </cell>
          <cell r="EM58">
            <v>10.844797655999999</v>
          </cell>
          <cell r="EN58">
            <v>15.33</v>
          </cell>
          <cell r="EO58">
            <v>15.38</v>
          </cell>
          <cell r="EP58">
            <v>14.3</v>
          </cell>
          <cell r="EQ58">
            <v>396.50347903180841</v>
          </cell>
          <cell r="ER58">
            <v>78</v>
          </cell>
          <cell r="ES58">
            <v>10</v>
          </cell>
          <cell r="ET58">
            <v>80</v>
          </cell>
          <cell r="EU58">
            <v>18</v>
          </cell>
          <cell r="EV58">
            <v>32</v>
          </cell>
          <cell r="EW58">
            <v>65</v>
          </cell>
          <cell r="EX58">
            <v>31</v>
          </cell>
          <cell r="EY58" t="str">
            <v>Постоянный</v>
          </cell>
          <cell r="EZ58">
            <v>24</v>
          </cell>
          <cell r="FA58">
            <v>0</v>
          </cell>
          <cell r="FB58">
            <v>8.3874943679999987</v>
          </cell>
          <cell r="FC58">
            <v>11.03</v>
          </cell>
          <cell r="FD58">
            <v>9.0399999999999991</v>
          </cell>
          <cell r="FE58">
            <v>14</v>
          </cell>
          <cell r="FF58">
            <v>447.09418992959502</v>
          </cell>
          <cell r="FG58">
            <v>78</v>
          </cell>
          <cell r="FH58">
            <v>10.25</v>
          </cell>
          <cell r="FI58">
            <v>78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-2.4573032880000003</v>
          </cell>
          <cell r="FQ58">
            <v>-4.3000000000000007</v>
          </cell>
          <cell r="FR58">
            <v>-6.3400000000000016</v>
          </cell>
          <cell r="FS58">
            <v>-0.30000000000000071</v>
          </cell>
          <cell r="FT58">
            <v>0</v>
          </cell>
          <cell r="FU58">
            <v>0.25</v>
          </cell>
          <cell r="FV58">
            <v>50.590710897786607</v>
          </cell>
          <cell r="FW58">
            <v>-2</v>
          </cell>
          <cell r="FX58" t="str">
            <v>Уточнение</v>
          </cell>
          <cell r="FY58" t="str">
            <v>Уточнение режима по результатам замеров дебита.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 t="str">
            <v>БДНГ-3</v>
          </cell>
          <cell r="GG58" t="str">
            <v>Щукин</v>
          </cell>
          <cell r="GH58">
            <v>0</v>
          </cell>
          <cell r="GI58" t="e">
            <v>#N/A</v>
          </cell>
          <cell r="GJ58">
            <v>0</v>
          </cell>
          <cell r="GK58">
            <v>2080</v>
          </cell>
          <cell r="GL58">
            <v>0</v>
          </cell>
          <cell r="GM58">
            <v>0</v>
          </cell>
          <cell r="GN58">
            <v>0</v>
          </cell>
          <cell r="GO58">
            <v>1</v>
          </cell>
          <cell r="GP58">
            <v>34</v>
          </cell>
          <cell r="GQ58">
            <v>78</v>
          </cell>
          <cell r="GR58">
            <v>50</v>
          </cell>
          <cell r="GS58" t="str">
            <v>ГЗУ-7</v>
          </cell>
          <cell r="GT58" t="str">
            <v>Газлифт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</row>
        <row r="59">
          <cell r="J59" t="str">
            <v>41р</v>
          </cell>
          <cell r="K59" t="str">
            <v>В работе</v>
          </cell>
          <cell r="L59" t="str">
            <v>Без куста</v>
          </cell>
          <cell r="M59">
            <v>37493</v>
          </cell>
          <cell r="N59" t="str">
            <v>Верт.</v>
          </cell>
          <cell r="O59" t="str">
            <v>P1ar_Block III</v>
          </cell>
          <cell r="P59" t="str">
            <v>Действующий</v>
          </cell>
          <cell r="Q59">
            <v>-4</v>
          </cell>
          <cell r="R59">
            <v>41399</v>
          </cell>
          <cell r="S59" t="str">
            <v>ЕВС</v>
          </cell>
          <cell r="T59" t="str">
            <v>15,5т</v>
          </cell>
          <cell r="U59">
            <v>206</v>
          </cell>
          <cell r="V59">
            <v>213.8</v>
          </cell>
          <cell r="W59">
            <v>0.98</v>
          </cell>
          <cell r="X59">
            <v>1.66</v>
          </cell>
          <cell r="Y59">
            <v>0.98</v>
          </cell>
          <cell r="Z59">
            <v>1.4490000000000001</v>
          </cell>
          <cell r="AA59">
            <v>0.83599999999999997</v>
          </cell>
          <cell r="AB59">
            <v>0.72</v>
          </cell>
          <cell r="AC59">
            <v>37</v>
          </cell>
          <cell r="AD59">
            <v>1.17</v>
          </cell>
          <cell r="AE59">
            <v>139.69999999999999</v>
          </cell>
          <cell r="AF59">
            <v>7.72</v>
          </cell>
          <cell r="AG59">
            <v>1951</v>
          </cell>
          <cell r="AH59">
            <v>1945</v>
          </cell>
          <cell r="AI59">
            <v>1945</v>
          </cell>
          <cell r="AJ59">
            <v>0</v>
          </cell>
          <cell r="AK59">
            <v>0</v>
          </cell>
          <cell r="AL59" t="str">
            <v>закрытый</v>
          </cell>
          <cell r="AM59" t="str">
            <v>1863-1897; 1914-1945</v>
          </cell>
          <cell r="AN59">
            <v>99.899999999999864</v>
          </cell>
          <cell r="AO59">
            <v>1863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 t="str">
            <v>Газлифт</v>
          </cell>
          <cell r="AU59">
            <v>640</v>
          </cell>
          <cell r="AV59" t="str">
            <v>ГП</v>
          </cell>
          <cell r="AW59">
            <v>1150</v>
          </cell>
          <cell r="AX59" t="str">
            <v>ГП</v>
          </cell>
          <cell r="AY59">
            <v>1500</v>
          </cell>
          <cell r="AZ59" t="str">
            <v>ГК98/2</v>
          </cell>
          <cell r="BA59">
            <v>1785</v>
          </cell>
          <cell r="BB59" t="str">
            <v>ЦКсОК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 t="str">
            <v>-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1850</v>
          </cell>
          <cell r="BO59" t="str">
            <v>Есть</v>
          </cell>
          <cell r="BP59" t="str">
            <v>Сиант</v>
          </cell>
          <cell r="BQ59">
            <v>79</v>
          </cell>
          <cell r="BR59">
            <v>61</v>
          </cell>
          <cell r="BS59">
            <v>10</v>
          </cell>
          <cell r="BT59">
            <v>1849.16</v>
          </cell>
          <cell r="BU59">
            <v>0.83999999999991815</v>
          </cell>
          <cell r="BV59">
            <v>73</v>
          </cell>
          <cell r="BW59">
            <v>5.5</v>
          </cell>
          <cell r="BX59">
            <v>18</v>
          </cell>
          <cell r="BY59" t="str">
            <v>Угловик</v>
          </cell>
          <cell r="BZ59" t="str">
            <v>Постоянный</v>
          </cell>
          <cell r="CA59">
            <v>24</v>
          </cell>
          <cell r="CB59">
            <v>0</v>
          </cell>
          <cell r="CC59">
            <v>38</v>
          </cell>
          <cell r="CD59">
            <v>61</v>
          </cell>
          <cell r="CE59">
            <v>38</v>
          </cell>
          <cell r="CF59">
            <v>43556</v>
          </cell>
          <cell r="CG59">
            <v>124</v>
          </cell>
          <cell r="CH59">
            <v>79</v>
          </cell>
          <cell r="CI59">
            <v>6</v>
          </cell>
          <cell r="CJ59">
            <v>0</v>
          </cell>
          <cell r="CK59">
            <v>0</v>
          </cell>
          <cell r="CL59">
            <v>55</v>
          </cell>
          <cell r="CM59">
            <v>3.1767999999999996</v>
          </cell>
          <cell r="CN59">
            <v>3.8</v>
          </cell>
          <cell r="CO59">
            <v>0</v>
          </cell>
          <cell r="CP59">
            <v>0</v>
          </cell>
          <cell r="CQ59">
            <v>27.3</v>
          </cell>
          <cell r="CR59">
            <v>32</v>
          </cell>
          <cell r="CS59">
            <v>0</v>
          </cell>
          <cell r="CT59">
            <v>32</v>
          </cell>
          <cell r="CU59">
            <v>0</v>
          </cell>
          <cell r="CV59">
            <v>28.8232</v>
          </cell>
          <cell r="CW59">
            <v>-3.8</v>
          </cell>
          <cell r="CX59">
            <v>32</v>
          </cell>
          <cell r="CY59">
            <v>-23.8</v>
          </cell>
          <cell r="CZ59">
            <v>10</v>
          </cell>
          <cell r="DA59">
            <v>17.3</v>
          </cell>
          <cell r="DB59">
            <v>5445.7315537647955</v>
          </cell>
          <cell r="DC59">
            <v>8593.55326114329</v>
          </cell>
          <cell r="DD59">
            <v>3147.8217073784945</v>
          </cell>
          <cell r="DE59">
            <v>5.5072463768115941E-2</v>
          </cell>
          <cell r="DF59">
            <v>0</v>
          </cell>
          <cell r="DG59" t="str">
            <v>Газлифт</v>
          </cell>
          <cell r="DH59">
            <v>3.1767999999999996</v>
          </cell>
          <cell r="DI59">
            <v>3.8</v>
          </cell>
          <cell r="DJ59">
            <v>0</v>
          </cell>
          <cell r="DK59">
            <v>17.3</v>
          </cell>
          <cell r="DL59">
            <v>55</v>
          </cell>
          <cell r="DM59">
            <v>0</v>
          </cell>
          <cell r="DN59">
            <v>55</v>
          </cell>
          <cell r="DO59">
            <v>5.5072463768115941E-2</v>
          </cell>
          <cell r="DP59">
            <v>55</v>
          </cell>
          <cell r="DQ59">
            <v>3.1767999999999996</v>
          </cell>
          <cell r="DR59">
            <v>3.8</v>
          </cell>
          <cell r="DS59">
            <v>0</v>
          </cell>
          <cell r="DT59">
            <v>17.3</v>
          </cell>
          <cell r="DU59">
            <v>0</v>
          </cell>
          <cell r="DV59">
            <v>0</v>
          </cell>
          <cell r="DW59">
            <v>0</v>
          </cell>
          <cell r="DX59">
            <v>0.53065562276043243</v>
          </cell>
          <cell r="DY59">
            <v>0.71642836299970902</v>
          </cell>
          <cell r="DZ59">
            <v>0</v>
          </cell>
          <cell r="EA59">
            <v>0.51998832798365968</v>
          </cell>
          <cell r="EB59">
            <v>0</v>
          </cell>
          <cell r="EC59">
            <v>42655</v>
          </cell>
          <cell r="ED59" t="str">
            <v>ОПЗ</v>
          </cell>
          <cell r="EE59">
            <v>0</v>
          </cell>
          <cell r="EF59">
            <v>18</v>
          </cell>
          <cell r="EG59">
            <v>39</v>
          </cell>
          <cell r="EH59">
            <v>68</v>
          </cell>
          <cell r="EI59">
            <v>38</v>
          </cell>
          <cell r="EJ59" t="str">
            <v>Постоянный</v>
          </cell>
          <cell r="EK59">
            <v>24</v>
          </cell>
          <cell r="EL59">
            <v>0</v>
          </cell>
          <cell r="EM59">
            <v>3.1767999999999996</v>
          </cell>
          <cell r="EN59">
            <v>3.8</v>
          </cell>
          <cell r="EO59">
            <v>0</v>
          </cell>
          <cell r="EP59">
            <v>23.8</v>
          </cell>
          <cell r="EQ59">
            <v>4281.0375220347532</v>
          </cell>
          <cell r="ER59">
            <v>86</v>
          </cell>
          <cell r="ES59">
            <v>10.199999999999999</v>
          </cell>
          <cell r="ET59">
            <v>55</v>
          </cell>
          <cell r="EU59">
            <v>18</v>
          </cell>
          <cell r="EV59">
            <v>38</v>
          </cell>
          <cell r="EW59">
            <v>61</v>
          </cell>
          <cell r="EX59">
            <v>38</v>
          </cell>
          <cell r="EY59" t="str">
            <v>Постоянный</v>
          </cell>
          <cell r="EZ59">
            <v>24</v>
          </cell>
          <cell r="FA59">
            <v>0</v>
          </cell>
          <cell r="FB59">
            <v>3.1767999999999996</v>
          </cell>
          <cell r="FC59">
            <v>3.8</v>
          </cell>
          <cell r="FD59">
            <v>0</v>
          </cell>
          <cell r="FE59">
            <v>27.3</v>
          </cell>
          <cell r="FF59">
            <v>5445.7315537647955</v>
          </cell>
          <cell r="FG59">
            <v>79</v>
          </cell>
          <cell r="FH59">
            <v>10</v>
          </cell>
          <cell r="FI59">
            <v>55</v>
          </cell>
          <cell r="FJ59">
            <v>0</v>
          </cell>
          <cell r="FK59">
            <v>-1</v>
          </cell>
          <cell r="FL59">
            <v>-7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3.5</v>
          </cell>
          <cell r="FT59">
            <v>-7</v>
          </cell>
          <cell r="FU59">
            <v>-0.19999999999999929</v>
          </cell>
          <cell r="FV59">
            <v>1164.6940317300423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 t="str">
            <v>Уточнение</v>
          </cell>
          <cell r="GD59" t="str">
            <v>Уточнение ТР по результатам замеров дебита</v>
          </cell>
          <cell r="GE59">
            <v>0</v>
          </cell>
          <cell r="GF59" t="str">
            <v>БДНГ-2</v>
          </cell>
          <cell r="GG59" t="str">
            <v>Щукин</v>
          </cell>
          <cell r="GH59">
            <v>0</v>
          </cell>
          <cell r="GI59" t="e">
            <v>#N/A</v>
          </cell>
          <cell r="GJ59">
            <v>0</v>
          </cell>
          <cell r="GK59">
            <v>1830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23</v>
          </cell>
          <cell r="GQ59">
            <v>55</v>
          </cell>
          <cell r="GR59">
            <v>69</v>
          </cell>
          <cell r="GS59" t="str">
            <v>ЗУ-6</v>
          </cell>
          <cell r="GT59" t="str">
            <v>Газлифт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</row>
        <row r="60">
          <cell r="J60" t="str">
            <v>41-1</v>
          </cell>
          <cell r="K60" t="str">
            <v>Остановлена</v>
          </cell>
          <cell r="L60" t="str">
            <v>Без куста</v>
          </cell>
          <cell r="M60">
            <v>37072</v>
          </cell>
          <cell r="N60" t="str">
            <v>Гор.</v>
          </cell>
          <cell r="O60" t="str">
            <v>P1ar_Block III</v>
          </cell>
          <cell r="P60" t="str">
            <v>Действующий</v>
          </cell>
          <cell r="Q60">
            <v>-4</v>
          </cell>
          <cell r="R60">
            <v>0</v>
          </cell>
          <cell r="S60">
            <v>0</v>
          </cell>
          <cell r="T60">
            <v>0</v>
          </cell>
          <cell r="U60">
            <v>206</v>
          </cell>
          <cell r="V60">
            <v>213.8</v>
          </cell>
          <cell r="W60">
            <v>0.98</v>
          </cell>
          <cell r="X60">
            <v>1.66</v>
          </cell>
          <cell r="Y60">
            <v>1.0625707052365638</v>
          </cell>
          <cell r="Z60">
            <v>1.4490000000000001</v>
          </cell>
          <cell r="AA60">
            <v>0.83599999999999997</v>
          </cell>
          <cell r="AB60">
            <v>0.72</v>
          </cell>
          <cell r="AC60">
            <v>37</v>
          </cell>
          <cell r="AD60">
            <v>1.17</v>
          </cell>
          <cell r="AE60">
            <v>139.69999999999999</v>
          </cell>
          <cell r="AF60">
            <v>7.72</v>
          </cell>
          <cell r="AG60">
            <v>1820</v>
          </cell>
          <cell r="AH60">
            <v>2400</v>
          </cell>
          <cell r="AI60">
            <v>2400</v>
          </cell>
          <cell r="AJ60">
            <v>0</v>
          </cell>
          <cell r="AK60">
            <v>0</v>
          </cell>
          <cell r="AL60" t="str">
            <v>откр ствол</v>
          </cell>
          <cell r="AM60" t="str">
            <v>1 ств. 1810-2370; 
2ств. 1890-2474;
3скв. 2025-2483,7.</v>
          </cell>
          <cell r="AN60">
            <v>175.05</v>
          </cell>
          <cell r="AO60">
            <v>1810</v>
          </cell>
          <cell r="AP60">
            <v>2.98</v>
          </cell>
          <cell r="AQ60">
            <v>0</v>
          </cell>
          <cell r="AR60">
            <v>0</v>
          </cell>
          <cell r="AS60">
            <v>0</v>
          </cell>
          <cell r="AT60" t="str">
            <v>Газлифт</v>
          </cell>
          <cell r="AU60">
            <v>490</v>
          </cell>
          <cell r="AV60" t="str">
            <v>ГП</v>
          </cell>
          <cell r="AW60">
            <v>890</v>
          </cell>
          <cell r="AX60" t="str">
            <v>ГП</v>
          </cell>
          <cell r="AY60">
            <v>1220</v>
          </cell>
          <cell r="AZ60" t="str">
            <v>ГК90/1,5</v>
          </cell>
          <cell r="BA60">
            <v>1475</v>
          </cell>
          <cell r="BB60" t="str">
            <v>ГК85/2</v>
          </cell>
          <cell r="BC60">
            <v>1675</v>
          </cell>
          <cell r="BD60" t="str">
            <v>ЦКсОК/5</v>
          </cell>
          <cell r="BE60">
            <v>0</v>
          </cell>
          <cell r="BF60">
            <v>0</v>
          </cell>
          <cell r="BG60">
            <v>1775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1990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1912.89</v>
          </cell>
          <cell r="BU60">
            <v>77.1099999999999</v>
          </cell>
          <cell r="BV60">
            <v>73</v>
          </cell>
          <cell r="BW60">
            <v>5.5</v>
          </cell>
          <cell r="BX60">
            <v>18</v>
          </cell>
          <cell r="BY60" t="str">
            <v>Угловик</v>
          </cell>
          <cell r="BZ60" t="str">
            <v>Постоянный</v>
          </cell>
          <cell r="CA60">
            <v>24</v>
          </cell>
          <cell r="CB60">
            <v>0</v>
          </cell>
          <cell r="CC60">
            <v>37</v>
          </cell>
          <cell r="CD60">
            <v>63</v>
          </cell>
          <cell r="CE60">
            <v>31</v>
          </cell>
          <cell r="CF60">
            <v>43556</v>
          </cell>
          <cell r="CG60">
            <v>89.3</v>
          </cell>
          <cell r="CH60">
            <v>79</v>
          </cell>
          <cell r="CI60">
            <v>6</v>
          </cell>
          <cell r="CJ60">
            <v>0</v>
          </cell>
          <cell r="CK60">
            <v>0</v>
          </cell>
          <cell r="CL60">
            <v>82</v>
          </cell>
          <cell r="CM60">
            <v>16.738820867999998</v>
          </cell>
          <cell r="CN60">
            <v>24.71</v>
          </cell>
          <cell r="CO60">
            <v>18.97</v>
          </cell>
          <cell r="CP60">
            <v>0</v>
          </cell>
          <cell r="CQ60">
            <v>16.064</v>
          </cell>
          <cell r="CR60">
            <v>33</v>
          </cell>
          <cell r="CS60">
            <v>0</v>
          </cell>
          <cell r="CT60">
            <v>33</v>
          </cell>
          <cell r="CU60">
            <v>0</v>
          </cell>
          <cell r="CV60">
            <v>33</v>
          </cell>
          <cell r="CW60">
            <v>0</v>
          </cell>
          <cell r="CX60">
            <v>33</v>
          </cell>
          <cell r="CY60">
            <v>0</v>
          </cell>
          <cell r="CZ60">
            <v>5.8</v>
          </cell>
          <cell r="DA60">
            <v>10.263999999999999</v>
          </cell>
          <cell r="DB60">
            <v>613.18536597891034</v>
          </cell>
          <cell r="DC60">
            <v>959.68528050323607</v>
          </cell>
          <cell r="DD60">
            <v>261.65101739465371</v>
          </cell>
          <cell r="DE60">
            <v>3.3849315068493167</v>
          </cell>
          <cell r="DF60">
            <v>0</v>
          </cell>
          <cell r="DG60" t="str">
            <v>Газлифт</v>
          </cell>
          <cell r="DH60">
            <v>16.738820867999998</v>
          </cell>
          <cell r="DI60">
            <v>24.71</v>
          </cell>
          <cell r="DJ60">
            <v>18.97</v>
          </cell>
          <cell r="DK60">
            <v>10.263999999999999</v>
          </cell>
          <cell r="DL60">
            <v>82</v>
          </cell>
          <cell r="DM60">
            <v>0</v>
          </cell>
          <cell r="DN60">
            <v>50</v>
          </cell>
          <cell r="DO60">
            <v>2.8255109350265775</v>
          </cell>
          <cell r="DP60">
            <v>50</v>
          </cell>
          <cell r="DQ60">
            <v>75.221442780170506</v>
          </cell>
          <cell r="DR60">
            <v>111.04257974654449</v>
          </cell>
          <cell r="DS60">
            <v>18.97</v>
          </cell>
          <cell r="DT60">
            <v>46.124687920620509</v>
          </cell>
          <cell r="DU60">
            <v>58.482621912170501</v>
          </cell>
          <cell r="DV60">
            <v>86.332579746544496</v>
          </cell>
          <cell r="DW60">
            <v>35.860687920620514</v>
          </cell>
          <cell r="DX60">
            <v>0.5295399474061675</v>
          </cell>
          <cell r="DY60">
            <v>0.63342098972029603</v>
          </cell>
          <cell r="DZ60">
            <v>0</v>
          </cell>
          <cell r="EA60">
            <v>0.66325603633755637</v>
          </cell>
          <cell r="EB60">
            <v>0</v>
          </cell>
          <cell r="EC60">
            <v>42147</v>
          </cell>
          <cell r="ED60" t="str">
            <v>ОПЗ</v>
          </cell>
          <cell r="EE60">
            <v>0</v>
          </cell>
          <cell r="EF60">
            <v>18</v>
          </cell>
          <cell r="EG60">
            <v>37</v>
          </cell>
          <cell r="EH60">
            <v>63</v>
          </cell>
          <cell r="EI60">
            <v>31</v>
          </cell>
          <cell r="EJ60" t="str">
            <v>Постоянный</v>
          </cell>
          <cell r="EK60">
            <v>24</v>
          </cell>
          <cell r="EL60">
            <v>0</v>
          </cell>
          <cell r="EM60">
            <v>16.738820867999998</v>
          </cell>
          <cell r="EN60">
            <v>24.71</v>
          </cell>
          <cell r="EO60">
            <v>18.97</v>
          </cell>
          <cell r="EP60">
            <v>16.064</v>
          </cell>
          <cell r="EQ60">
            <v>613.18536597891034</v>
          </cell>
          <cell r="ER60">
            <v>79</v>
          </cell>
          <cell r="ES60">
            <v>5.8</v>
          </cell>
          <cell r="ET60">
            <v>82</v>
          </cell>
          <cell r="EU60">
            <v>18</v>
          </cell>
          <cell r="EV60">
            <v>37</v>
          </cell>
          <cell r="EW60">
            <v>63</v>
          </cell>
          <cell r="EX60">
            <v>31</v>
          </cell>
          <cell r="EY60" t="str">
            <v>Постоянный</v>
          </cell>
          <cell r="EZ60">
            <v>24</v>
          </cell>
          <cell r="FA60">
            <v>0</v>
          </cell>
          <cell r="FB60">
            <v>16.738820867999998</v>
          </cell>
          <cell r="FC60">
            <v>24.71</v>
          </cell>
          <cell r="FD60">
            <v>18.97</v>
          </cell>
          <cell r="FE60">
            <v>16.064</v>
          </cell>
          <cell r="FF60">
            <v>613.18536597891034</v>
          </cell>
          <cell r="FG60">
            <v>79</v>
          </cell>
          <cell r="FH60">
            <v>5.8</v>
          </cell>
          <cell r="FI60">
            <v>82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 t="str">
            <v>ЗБС (ВНР)</v>
          </cell>
          <cell r="GE60">
            <v>0</v>
          </cell>
          <cell r="GF60" t="str">
            <v>БДНГ-2</v>
          </cell>
          <cell r="GG60" t="str">
            <v>Щукин</v>
          </cell>
          <cell r="GH60">
            <v>0</v>
          </cell>
          <cell r="GI60" t="e">
            <v>#N/A</v>
          </cell>
          <cell r="GJ60">
            <v>0</v>
          </cell>
          <cell r="GK60">
            <v>1970</v>
          </cell>
          <cell r="GL60">
            <v>0</v>
          </cell>
          <cell r="GM60">
            <v>0</v>
          </cell>
          <cell r="GN60">
            <v>0</v>
          </cell>
          <cell r="GO60">
            <v>6</v>
          </cell>
          <cell r="GP60">
            <v>32</v>
          </cell>
          <cell r="GQ60">
            <v>82</v>
          </cell>
          <cell r="GR60">
            <v>7.2999999999999972</v>
          </cell>
          <cell r="GS60" t="str">
            <v>ГЗУ-7</v>
          </cell>
          <cell r="GT60" t="str">
            <v>Газлифт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 t="str">
            <v>Неучтен периодический режим работы</v>
          </cell>
        </row>
        <row r="61">
          <cell r="J61" t="str">
            <v>43р</v>
          </cell>
          <cell r="K61" t="str">
            <v>В накоплении/под циклической закачкой/</v>
          </cell>
          <cell r="L61" t="str">
            <v>Без куста</v>
          </cell>
          <cell r="M61">
            <v>34957</v>
          </cell>
          <cell r="N61" t="str">
            <v>Гор.</v>
          </cell>
          <cell r="O61" t="str">
            <v>P1ar_Block III</v>
          </cell>
          <cell r="P61" t="str">
            <v>Действующий</v>
          </cell>
          <cell r="Q61">
            <v>-4</v>
          </cell>
          <cell r="R61">
            <v>35251</v>
          </cell>
          <cell r="S61" t="str">
            <v>ФилОрАм</v>
          </cell>
          <cell r="T61">
            <v>0</v>
          </cell>
          <cell r="U61">
            <v>206</v>
          </cell>
          <cell r="V61">
            <v>213.8</v>
          </cell>
          <cell r="W61">
            <v>0.98</v>
          </cell>
          <cell r="X61">
            <v>1.66</v>
          </cell>
          <cell r="Y61">
            <v>0.98040161029819439</v>
          </cell>
          <cell r="Z61">
            <v>1.4490000000000001</v>
          </cell>
          <cell r="AA61">
            <v>0.83599999999999997</v>
          </cell>
          <cell r="AB61">
            <v>0.72</v>
          </cell>
          <cell r="AC61">
            <v>37</v>
          </cell>
          <cell r="AD61">
            <v>1.17</v>
          </cell>
          <cell r="AE61">
            <v>139.69999999999999</v>
          </cell>
          <cell r="AF61">
            <v>7.72</v>
          </cell>
          <cell r="AG61">
            <v>2362</v>
          </cell>
          <cell r="AH61">
            <v>2637</v>
          </cell>
          <cell r="AI61">
            <v>2637</v>
          </cell>
          <cell r="AJ61">
            <v>0</v>
          </cell>
          <cell r="AK61">
            <v>0</v>
          </cell>
          <cell r="AL61" t="str">
            <v>откр ствол</v>
          </cell>
          <cell r="AM61" t="str">
            <v>1897-2637</v>
          </cell>
          <cell r="AN61">
            <v>25</v>
          </cell>
          <cell r="AO61">
            <v>1887</v>
          </cell>
          <cell r="AP61">
            <v>7.0000000000000007E-2</v>
          </cell>
          <cell r="AQ61" t="str">
            <v>1665-1887</v>
          </cell>
          <cell r="AR61">
            <v>102</v>
          </cell>
          <cell r="AS61">
            <v>6.5</v>
          </cell>
          <cell r="AT61" t="str">
            <v>Газлифт</v>
          </cell>
          <cell r="AU61">
            <v>600</v>
          </cell>
          <cell r="AV61" t="str">
            <v xml:space="preserve">ГК80/0,125 </v>
          </cell>
          <cell r="AW61">
            <v>1200</v>
          </cell>
          <cell r="AX61" t="str">
            <v>ГК75/0,156</v>
          </cell>
          <cell r="AY61">
            <v>1621</v>
          </cell>
          <cell r="AZ61" t="str">
            <v>ЦКсОК/0,313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1631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1647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1425.6120405405404</v>
          </cell>
          <cell r="BU61">
            <v>221.38795945945958</v>
          </cell>
          <cell r="BV61">
            <v>73</v>
          </cell>
          <cell r="BW61">
            <v>5.5</v>
          </cell>
          <cell r="BX61">
            <v>18</v>
          </cell>
          <cell r="BY61" t="str">
            <v>Угловик</v>
          </cell>
          <cell r="BZ61" t="str">
            <v>Периодический</v>
          </cell>
          <cell r="CA61">
            <v>24</v>
          </cell>
          <cell r="CB61">
            <v>24</v>
          </cell>
          <cell r="CC61">
            <v>30</v>
          </cell>
          <cell r="CD61">
            <v>54</v>
          </cell>
          <cell r="CE61">
            <v>29</v>
          </cell>
          <cell r="CF61">
            <v>43556</v>
          </cell>
          <cell r="CG61">
            <v>95</v>
          </cell>
          <cell r="CH61">
            <v>80</v>
          </cell>
          <cell r="CI61">
            <v>6</v>
          </cell>
          <cell r="CJ61">
            <v>0</v>
          </cell>
          <cell r="CK61">
            <v>0</v>
          </cell>
          <cell r="CL61">
            <v>69</v>
          </cell>
          <cell r="CM61">
            <v>9.1868040000000004</v>
          </cell>
          <cell r="CN61">
            <v>11</v>
          </cell>
          <cell r="CO61">
            <v>0.1</v>
          </cell>
          <cell r="CP61">
            <v>52</v>
          </cell>
          <cell r="CQ61">
            <v>6.5</v>
          </cell>
          <cell r="CR61">
            <v>34</v>
          </cell>
          <cell r="CS61">
            <v>0</v>
          </cell>
          <cell r="CT61">
            <v>34</v>
          </cell>
          <cell r="CU61">
            <v>0</v>
          </cell>
          <cell r="CV61">
            <v>16.461556000000002</v>
          </cell>
          <cell r="CW61">
            <v>-21</v>
          </cell>
          <cell r="CX61">
            <v>33.9</v>
          </cell>
          <cell r="CY61">
            <v>-10</v>
          </cell>
          <cell r="CZ61">
            <v>3</v>
          </cell>
          <cell r="DA61">
            <v>3.5</v>
          </cell>
          <cell r="DB61">
            <v>380.98124222526133</v>
          </cell>
          <cell r="DC61">
            <v>707.53659270405683</v>
          </cell>
          <cell r="DD61">
            <v>326.10319078928063</v>
          </cell>
          <cell r="DE61">
            <v>0.42307692307692307</v>
          </cell>
          <cell r="DF61">
            <v>0</v>
          </cell>
          <cell r="DG61" t="str">
            <v>Газлифт</v>
          </cell>
          <cell r="DH61">
            <v>9.1868040000000004</v>
          </cell>
          <cell r="DI61">
            <v>11</v>
          </cell>
          <cell r="DJ61">
            <v>0.1</v>
          </cell>
          <cell r="DK61">
            <v>3.5</v>
          </cell>
          <cell r="DL61">
            <v>69</v>
          </cell>
          <cell r="DM61">
            <v>0</v>
          </cell>
          <cell r="DN61">
            <v>60</v>
          </cell>
          <cell r="DO61">
            <v>0.40279627163781639</v>
          </cell>
          <cell r="DP61">
            <v>60</v>
          </cell>
          <cell r="DQ61">
            <v>11.774033089214385</v>
          </cell>
          <cell r="DR61">
            <v>14.097869507323574</v>
          </cell>
          <cell r="DS61">
            <v>0.1</v>
          </cell>
          <cell r="DT61">
            <v>4.4856857523302267</v>
          </cell>
          <cell r="DU61">
            <v>2.5872290892143859</v>
          </cell>
          <cell r="DV61">
            <v>3.0978695073235745</v>
          </cell>
          <cell r="DW61">
            <v>0.98568575233022815</v>
          </cell>
          <cell r="DX61">
            <v>0.82475380379480323</v>
          </cell>
          <cell r="DY61">
            <v>0.98753514734208281</v>
          </cell>
          <cell r="DZ61">
            <v>0</v>
          </cell>
          <cell r="EA61">
            <v>0.21161467443044635</v>
          </cell>
          <cell r="EB61">
            <v>0</v>
          </cell>
          <cell r="EC61">
            <v>42832</v>
          </cell>
          <cell r="ED61" t="str">
            <v>ОПЗ</v>
          </cell>
          <cell r="EE61">
            <v>0</v>
          </cell>
          <cell r="EF61">
            <v>18</v>
          </cell>
          <cell r="EG61">
            <v>26</v>
          </cell>
          <cell r="EH61">
            <v>58</v>
          </cell>
          <cell r="EI61">
            <v>25</v>
          </cell>
          <cell r="EJ61" t="str">
            <v>Периодический</v>
          </cell>
          <cell r="EK61">
            <v>24</v>
          </cell>
          <cell r="EL61">
            <v>24</v>
          </cell>
          <cell r="EM61">
            <v>17.538443999999998</v>
          </cell>
          <cell r="EN61">
            <v>21</v>
          </cell>
          <cell r="EO61">
            <v>0.1</v>
          </cell>
          <cell r="EP61">
            <v>10</v>
          </cell>
          <cell r="EQ61">
            <v>256.57920394762505</v>
          </cell>
          <cell r="ER61">
            <v>80</v>
          </cell>
          <cell r="ES61">
            <v>5.5</v>
          </cell>
          <cell r="ET61">
            <v>69</v>
          </cell>
          <cell r="EU61">
            <v>18</v>
          </cell>
          <cell r="EV61">
            <v>30</v>
          </cell>
          <cell r="EW61">
            <v>54</v>
          </cell>
          <cell r="EX61">
            <v>29</v>
          </cell>
          <cell r="EY61" t="str">
            <v>Периодический</v>
          </cell>
          <cell r="EZ61">
            <v>24</v>
          </cell>
          <cell r="FA61">
            <v>24</v>
          </cell>
          <cell r="FB61">
            <v>9.1868040000000004</v>
          </cell>
          <cell r="FC61">
            <v>11</v>
          </cell>
          <cell r="FD61">
            <v>0.1</v>
          </cell>
          <cell r="FE61">
            <v>6.5</v>
          </cell>
          <cell r="FF61">
            <v>380.98124222526133</v>
          </cell>
          <cell r="FG61">
            <v>80</v>
          </cell>
          <cell r="FH61">
            <v>3</v>
          </cell>
          <cell r="FI61">
            <v>69</v>
          </cell>
          <cell r="FJ61">
            <v>0</v>
          </cell>
          <cell r="FK61">
            <v>4</v>
          </cell>
          <cell r="FL61">
            <v>-4</v>
          </cell>
          <cell r="FM61">
            <v>4</v>
          </cell>
          <cell r="FN61">
            <v>0</v>
          </cell>
          <cell r="FO61">
            <v>0</v>
          </cell>
          <cell r="FP61">
            <v>-8.351639999999998</v>
          </cell>
          <cell r="FQ61">
            <v>-10</v>
          </cell>
          <cell r="FR61">
            <v>0</v>
          </cell>
          <cell r="FS61">
            <v>-3.5</v>
          </cell>
          <cell r="FT61">
            <v>0</v>
          </cell>
          <cell r="FU61">
            <v>-2.5</v>
          </cell>
          <cell r="FV61">
            <v>124.40203827763628</v>
          </cell>
          <cell r="FW61">
            <v>0</v>
          </cell>
          <cell r="FX61" t="str">
            <v>Технология</v>
          </cell>
          <cell r="FY61" t="str">
            <v>Снижение дебита с 21 до 11 м3/сут на фоне роста линейного давления с 26 до 30 ат, а также снижения расхода г/г. Рассмотреть мероприятия по выводу в постоянный режим работы.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 t="str">
            <v>Уточнение режима по результатам замеров дебита. подбор оптимального режима работы в периодическом цикле.</v>
          </cell>
          <cell r="GF61" t="str">
            <v>БДНГ-3</v>
          </cell>
          <cell r="GG61" t="str">
            <v>Щукин</v>
          </cell>
          <cell r="GH61">
            <v>0</v>
          </cell>
          <cell r="GI61" t="e">
            <v>#N/A</v>
          </cell>
          <cell r="GJ61">
            <v>0</v>
          </cell>
          <cell r="GK61">
            <v>1627</v>
          </cell>
          <cell r="GL61">
            <v>0</v>
          </cell>
          <cell r="GM61">
            <v>0</v>
          </cell>
          <cell r="GN61">
            <v>0</v>
          </cell>
          <cell r="GO61">
            <v>1</v>
          </cell>
          <cell r="GP61">
            <v>25</v>
          </cell>
          <cell r="GQ61">
            <v>69</v>
          </cell>
          <cell r="GR61">
            <v>26</v>
          </cell>
          <cell r="GS61" t="str">
            <v>ГЗУ-3</v>
          </cell>
          <cell r="GT61" t="str">
            <v>Газлифт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 t="str">
            <v>Неучтен периодический режим работы</v>
          </cell>
        </row>
        <row r="62">
          <cell r="J62" t="str">
            <v>44р</v>
          </cell>
          <cell r="K62" t="str">
            <v>В накоплении/под циклической закачкой/</v>
          </cell>
          <cell r="L62" t="str">
            <v>Без куста</v>
          </cell>
          <cell r="M62">
            <v>34886</v>
          </cell>
          <cell r="N62" t="str">
            <v>Гор.</v>
          </cell>
          <cell r="O62" t="str">
            <v>P1ar_Block II</v>
          </cell>
          <cell r="P62" t="str">
            <v>Действующий</v>
          </cell>
          <cell r="Q62">
            <v>-4</v>
          </cell>
          <cell r="R62" t="str">
            <v xml:space="preserve"> </v>
          </cell>
          <cell r="S62" t="str">
            <v xml:space="preserve"> </v>
          </cell>
          <cell r="T62">
            <v>0</v>
          </cell>
          <cell r="U62">
            <v>206</v>
          </cell>
          <cell r="V62">
            <v>213.8</v>
          </cell>
          <cell r="W62">
            <v>0.98</v>
          </cell>
          <cell r="X62">
            <v>1.66</v>
          </cell>
          <cell r="Y62">
            <v>0.99549615704704553</v>
          </cell>
          <cell r="Z62">
            <v>1.4490000000000001</v>
          </cell>
          <cell r="AA62">
            <v>0.83599999999999997</v>
          </cell>
          <cell r="AB62">
            <v>0.72</v>
          </cell>
          <cell r="AC62">
            <v>37</v>
          </cell>
          <cell r="AD62">
            <v>1.17</v>
          </cell>
          <cell r="AE62">
            <v>139.69999999999999</v>
          </cell>
          <cell r="AF62">
            <v>7.72</v>
          </cell>
          <cell r="AG62">
            <v>2006</v>
          </cell>
          <cell r="AH62" t="str">
            <v>1 ств 2275
2 ств 2600</v>
          </cell>
          <cell r="AI62" t="str">
            <v>1ств 2275
2ств 2600</v>
          </cell>
          <cell r="AJ62">
            <v>0</v>
          </cell>
          <cell r="AK62">
            <v>0</v>
          </cell>
          <cell r="AL62" t="str">
            <v>откр ствол</v>
          </cell>
          <cell r="AM62" t="str">
            <v>1ый ств 2006-2275;
2ой ств 2050-2600</v>
          </cell>
          <cell r="AN62">
            <v>30</v>
          </cell>
          <cell r="AO62">
            <v>2006</v>
          </cell>
          <cell r="AP62">
            <v>0.13</v>
          </cell>
          <cell r="AQ62">
            <v>0</v>
          </cell>
          <cell r="AR62">
            <v>0</v>
          </cell>
          <cell r="AS62">
            <v>0</v>
          </cell>
          <cell r="AT62" t="str">
            <v>Газлифт</v>
          </cell>
          <cell r="AU62">
            <v>600</v>
          </cell>
          <cell r="AV62" t="str">
            <v>ГП</v>
          </cell>
          <cell r="AW62">
            <v>1200</v>
          </cell>
          <cell r="AX62" t="str">
            <v>ГК85/1,5</v>
          </cell>
          <cell r="AY62">
            <v>1752</v>
          </cell>
          <cell r="AZ62" t="str">
            <v>ЦКсОК/4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1762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2000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1916.97</v>
          </cell>
          <cell r="BU62">
            <v>83.029999999999973</v>
          </cell>
          <cell r="BV62">
            <v>73</v>
          </cell>
          <cell r="BW62">
            <v>5.5</v>
          </cell>
          <cell r="BX62">
            <v>18</v>
          </cell>
          <cell r="BY62" t="str">
            <v>Угловик</v>
          </cell>
          <cell r="BZ62" t="str">
            <v>Постоянный</v>
          </cell>
          <cell r="CA62">
            <v>24</v>
          </cell>
          <cell r="CB62">
            <v>0</v>
          </cell>
          <cell r="CC62">
            <v>33</v>
          </cell>
          <cell r="CD62">
            <v>52</v>
          </cell>
          <cell r="CE62">
            <v>32</v>
          </cell>
          <cell r="CF62">
            <v>43556</v>
          </cell>
          <cell r="CG62">
            <v>111</v>
          </cell>
          <cell r="CH62">
            <v>80</v>
          </cell>
          <cell r="CI62">
            <v>6</v>
          </cell>
          <cell r="CJ62">
            <v>0</v>
          </cell>
          <cell r="CK62">
            <v>0</v>
          </cell>
          <cell r="CL62">
            <v>41</v>
          </cell>
          <cell r="CM62">
            <v>3.2169279999999998</v>
          </cell>
          <cell r="CN62">
            <v>4</v>
          </cell>
          <cell r="CO62">
            <v>3.8</v>
          </cell>
          <cell r="CP62">
            <v>22</v>
          </cell>
          <cell r="CQ62">
            <v>7.5</v>
          </cell>
          <cell r="CR62">
            <v>35</v>
          </cell>
          <cell r="CS62" t="e">
            <v>#VALUE!</v>
          </cell>
          <cell r="CT62">
            <v>35</v>
          </cell>
          <cell r="CU62">
            <v>0</v>
          </cell>
          <cell r="CV62">
            <v>31.783072000000001</v>
          </cell>
          <cell r="CW62" t="str">
            <v>-</v>
          </cell>
          <cell r="CX62">
            <v>31.2</v>
          </cell>
          <cell r="CY62">
            <v>-24</v>
          </cell>
          <cell r="CZ62">
            <v>3.3</v>
          </cell>
          <cell r="DA62">
            <v>4.2</v>
          </cell>
          <cell r="DB62">
            <v>1305.5934108565689</v>
          </cell>
          <cell r="DC62">
            <v>2331.4168051010156</v>
          </cell>
          <cell r="DD62">
            <v>972.6066802163549</v>
          </cell>
          <cell r="DE62">
            <v>5.7142857142857141E-2</v>
          </cell>
          <cell r="DF62">
            <v>0</v>
          </cell>
          <cell r="DG62" t="str">
            <v>Газлифт</v>
          </cell>
          <cell r="DH62">
            <v>3.2169279999999998</v>
          </cell>
          <cell r="DI62">
            <v>4</v>
          </cell>
          <cell r="DJ62">
            <v>3.8</v>
          </cell>
          <cell r="DK62">
            <v>4.2</v>
          </cell>
          <cell r="DL62">
            <v>41</v>
          </cell>
          <cell r="DM62">
            <v>0</v>
          </cell>
          <cell r="DN62">
            <v>55</v>
          </cell>
          <cell r="DO62">
            <v>7.1428571428571425E-2</v>
          </cell>
          <cell r="DP62">
            <v>41</v>
          </cell>
          <cell r="DQ62">
            <v>3.2169279999999998</v>
          </cell>
          <cell r="DR62">
            <v>4</v>
          </cell>
          <cell r="DS62">
            <v>3.8</v>
          </cell>
          <cell r="DT62">
            <v>4.2</v>
          </cell>
          <cell r="DU62">
            <v>0</v>
          </cell>
          <cell r="DV62">
            <v>0</v>
          </cell>
          <cell r="DW62">
            <v>0</v>
          </cell>
          <cell r="DX62">
            <v>0.38611881277777982</v>
          </cell>
          <cell r="DY62">
            <v>0.49255050505050768</v>
          </cell>
          <cell r="DZ62">
            <v>0</v>
          </cell>
          <cell r="EA62">
            <v>0.22550505050505168</v>
          </cell>
          <cell r="EB62">
            <v>0</v>
          </cell>
          <cell r="EC62">
            <v>41437</v>
          </cell>
          <cell r="ED62" t="str">
            <v>ЗБС</v>
          </cell>
          <cell r="EE62">
            <v>0</v>
          </cell>
          <cell r="EF62">
            <v>18</v>
          </cell>
          <cell r="EG62">
            <v>25</v>
          </cell>
          <cell r="EH62">
            <v>46</v>
          </cell>
          <cell r="EI62">
            <v>24</v>
          </cell>
          <cell r="EJ62" t="str">
            <v>Постоянный</v>
          </cell>
          <cell r="EK62">
            <v>24</v>
          </cell>
          <cell r="EL62">
            <v>0</v>
          </cell>
          <cell r="EM62">
            <v>3.2169279999999998</v>
          </cell>
          <cell r="EN62">
            <v>4</v>
          </cell>
          <cell r="EO62">
            <v>3.8</v>
          </cell>
          <cell r="EP62">
            <v>24</v>
          </cell>
          <cell r="EQ62">
            <v>6434.7103820788034</v>
          </cell>
          <cell r="ER62">
            <v>80</v>
          </cell>
          <cell r="ES62">
            <v>3.3</v>
          </cell>
          <cell r="ET62">
            <v>41</v>
          </cell>
          <cell r="EU62">
            <v>18</v>
          </cell>
          <cell r="EV62">
            <v>33</v>
          </cell>
          <cell r="EW62">
            <v>52</v>
          </cell>
          <cell r="EX62">
            <v>32</v>
          </cell>
          <cell r="EY62" t="str">
            <v>Постоянный</v>
          </cell>
          <cell r="EZ62">
            <v>24</v>
          </cell>
          <cell r="FA62">
            <v>0</v>
          </cell>
          <cell r="FB62">
            <v>3.2169279999999998</v>
          </cell>
          <cell r="FC62">
            <v>4</v>
          </cell>
          <cell r="FD62">
            <v>3.8</v>
          </cell>
          <cell r="FE62">
            <v>7.5</v>
          </cell>
          <cell r="FF62">
            <v>1305.5934108565689</v>
          </cell>
          <cell r="FG62">
            <v>80</v>
          </cell>
          <cell r="FH62">
            <v>3.3</v>
          </cell>
          <cell r="FI62">
            <v>41</v>
          </cell>
          <cell r="FJ62">
            <v>0</v>
          </cell>
          <cell r="FK62">
            <v>8</v>
          </cell>
          <cell r="FL62">
            <v>6</v>
          </cell>
          <cell r="FM62">
            <v>8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-16.5</v>
          </cell>
          <cell r="FT62">
            <v>0</v>
          </cell>
          <cell r="FU62">
            <v>0</v>
          </cell>
          <cell r="FV62">
            <v>-5129.1169712222345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 t="str">
            <v>БДНГ-3</v>
          </cell>
          <cell r="GG62" t="str">
            <v>Тайланов</v>
          </cell>
          <cell r="GH62">
            <v>0</v>
          </cell>
          <cell r="GI62" t="e">
            <v>#N/A</v>
          </cell>
          <cell r="GJ62">
            <v>0</v>
          </cell>
          <cell r="GK62">
            <v>1980</v>
          </cell>
          <cell r="GL62">
            <v>0</v>
          </cell>
          <cell r="GM62">
            <v>0</v>
          </cell>
          <cell r="GN62">
            <v>0</v>
          </cell>
          <cell r="GO62">
            <v>1</v>
          </cell>
          <cell r="GP62">
            <v>20</v>
          </cell>
          <cell r="GQ62">
            <v>41</v>
          </cell>
          <cell r="GR62">
            <v>70</v>
          </cell>
          <cell r="GS62" t="str">
            <v>ГЗУ-3</v>
          </cell>
          <cell r="GT62" t="str">
            <v>Газлифт</v>
          </cell>
          <cell r="GU62">
            <v>0</v>
          </cell>
          <cell r="GV62">
            <v>0</v>
          </cell>
          <cell r="GW62">
            <v>0</v>
          </cell>
          <cell r="GX62" t="str">
            <v>Совместный замер со скв. 669</v>
          </cell>
          <cell r="GY62">
            <v>0</v>
          </cell>
        </row>
        <row r="63">
          <cell r="J63" t="str">
            <v>45р</v>
          </cell>
          <cell r="K63" t="str">
            <v>В накоплении/под циклической закачкой/</v>
          </cell>
          <cell r="L63" t="str">
            <v>Без куста</v>
          </cell>
          <cell r="M63">
            <v>34964</v>
          </cell>
          <cell r="N63" t="str">
            <v>Верт.</v>
          </cell>
          <cell r="O63" t="str">
            <v>P1ar_Block II</v>
          </cell>
          <cell r="P63" t="str">
            <v>Действующий</v>
          </cell>
          <cell r="Q63">
            <v>-4</v>
          </cell>
          <cell r="R63">
            <v>41476</v>
          </cell>
          <cell r="S63" t="str">
            <v>ЕВС</v>
          </cell>
          <cell r="T63" t="str">
            <v>45,5т</v>
          </cell>
          <cell r="U63">
            <v>206</v>
          </cell>
          <cell r="V63">
            <v>213.8</v>
          </cell>
          <cell r="W63">
            <v>0.98</v>
          </cell>
          <cell r="X63">
            <v>1.66</v>
          </cell>
          <cell r="Y63">
            <v>0.98120581919949812</v>
          </cell>
          <cell r="Z63">
            <v>1.4490000000000001</v>
          </cell>
          <cell r="AA63">
            <v>0.83599999999999997</v>
          </cell>
          <cell r="AB63">
            <v>0.72</v>
          </cell>
          <cell r="AC63">
            <v>37</v>
          </cell>
          <cell r="AD63">
            <v>1.17</v>
          </cell>
          <cell r="AE63">
            <v>177.8</v>
          </cell>
          <cell r="AF63">
            <v>9.19</v>
          </cell>
          <cell r="AG63">
            <v>1998</v>
          </cell>
          <cell r="AH63">
            <v>1951</v>
          </cell>
          <cell r="AI63">
            <v>1938</v>
          </cell>
          <cell r="AJ63">
            <v>0</v>
          </cell>
          <cell r="AK63">
            <v>0</v>
          </cell>
          <cell r="AL63" t="str">
            <v>закрытый</v>
          </cell>
          <cell r="AM63" t="str">
            <v>1883-1911;1845-1872; 1929-1944</v>
          </cell>
          <cell r="AN63">
            <v>100</v>
          </cell>
          <cell r="AO63">
            <v>1883</v>
          </cell>
          <cell r="AP63">
            <v>0.32</v>
          </cell>
          <cell r="AQ63">
            <v>0</v>
          </cell>
          <cell r="AR63">
            <v>0</v>
          </cell>
          <cell r="AS63">
            <v>0</v>
          </cell>
          <cell r="AT63" t="str">
            <v>Газлифт</v>
          </cell>
          <cell r="AU63">
            <v>600</v>
          </cell>
          <cell r="AV63" t="str">
            <v>ГП</v>
          </cell>
          <cell r="AW63">
            <v>1070</v>
          </cell>
          <cell r="AX63" t="str">
            <v>ГП</v>
          </cell>
          <cell r="AY63">
            <v>1450</v>
          </cell>
          <cell r="AZ63" t="str">
            <v>ГК82/3</v>
          </cell>
          <cell r="BA63">
            <v>1770</v>
          </cell>
          <cell r="BB63" t="str">
            <v>ЦКсОК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1780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1845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1845</v>
          </cell>
          <cell r="BU63">
            <v>0</v>
          </cell>
          <cell r="BV63">
            <v>73</v>
          </cell>
          <cell r="BW63">
            <v>5.5</v>
          </cell>
          <cell r="BX63">
            <v>18</v>
          </cell>
          <cell r="BY63" t="str">
            <v>Угловик</v>
          </cell>
          <cell r="BZ63" t="str">
            <v>Периодический</v>
          </cell>
          <cell r="CA63">
            <v>24</v>
          </cell>
          <cell r="CB63">
            <v>24</v>
          </cell>
          <cell r="CC63">
            <v>27</v>
          </cell>
          <cell r="CD63">
            <v>56</v>
          </cell>
          <cell r="CE63">
            <v>26</v>
          </cell>
          <cell r="CF63">
            <v>43556</v>
          </cell>
          <cell r="CG63">
            <v>91</v>
          </cell>
          <cell r="CH63">
            <v>80</v>
          </cell>
          <cell r="CI63">
            <v>6</v>
          </cell>
          <cell r="CJ63">
            <v>0</v>
          </cell>
          <cell r="CK63">
            <v>0</v>
          </cell>
          <cell r="CL63">
            <v>51</v>
          </cell>
          <cell r="CM63">
            <v>3.0005712</v>
          </cell>
          <cell r="CN63">
            <v>3.6</v>
          </cell>
          <cell r="CO63">
            <v>0.3</v>
          </cell>
          <cell r="CP63">
            <v>22</v>
          </cell>
          <cell r="CQ63">
            <v>6</v>
          </cell>
          <cell r="CR63">
            <v>36</v>
          </cell>
          <cell r="CS63">
            <v>13</v>
          </cell>
          <cell r="CT63">
            <v>36</v>
          </cell>
          <cell r="CU63">
            <v>0</v>
          </cell>
          <cell r="CV63">
            <v>30.165556000000002</v>
          </cell>
          <cell r="CW63">
            <v>6</v>
          </cell>
          <cell r="CX63">
            <v>35.700000000000003</v>
          </cell>
          <cell r="CY63">
            <v>-7.5</v>
          </cell>
          <cell r="CZ63">
            <v>3</v>
          </cell>
          <cell r="DA63">
            <v>3</v>
          </cell>
          <cell r="DB63">
            <v>999.80963624525896</v>
          </cell>
          <cell r="DC63">
            <v>1999.6192724905179</v>
          </cell>
          <cell r="DD63">
            <v>995.65972014793101</v>
          </cell>
          <cell r="DE63">
            <v>0.09</v>
          </cell>
          <cell r="DF63">
            <v>0</v>
          </cell>
          <cell r="DG63" t="str">
            <v>Газлифт</v>
          </cell>
          <cell r="DH63">
            <v>3.0005712</v>
          </cell>
          <cell r="DI63">
            <v>3.6</v>
          </cell>
          <cell r="DJ63">
            <v>0.3</v>
          </cell>
          <cell r="DK63">
            <v>3</v>
          </cell>
          <cell r="DL63">
            <v>51</v>
          </cell>
          <cell r="DM63">
            <v>0</v>
          </cell>
          <cell r="DN63">
            <v>50</v>
          </cell>
          <cell r="DO63">
            <v>8.9453717754172976E-2</v>
          </cell>
          <cell r="DP63">
            <v>50</v>
          </cell>
          <cell r="DQ63">
            <v>3.0569172828528064</v>
          </cell>
          <cell r="DR63">
            <v>3.6676024279210919</v>
          </cell>
          <cell r="DS63">
            <v>0.3</v>
          </cell>
          <cell r="DT63">
            <v>3.0563353566009095</v>
          </cell>
          <cell r="DU63">
            <v>5.6346082852806671E-2</v>
          </cell>
          <cell r="DV63">
            <v>6.7602427921091834E-2</v>
          </cell>
          <cell r="DW63">
            <v>5.633535660090986E-2</v>
          </cell>
          <cell r="DX63">
            <v>1.2557795853053859</v>
          </cell>
          <cell r="DY63">
            <v>1.50664863646608</v>
          </cell>
          <cell r="DZ63">
            <v>0</v>
          </cell>
          <cell r="EA63">
            <v>2.7119675456389447</v>
          </cell>
          <cell r="EB63">
            <v>0</v>
          </cell>
          <cell r="EC63">
            <v>42889</v>
          </cell>
          <cell r="ED63" t="str">
            <v>ОПЗ+РПВР</v>
          </cell>
          <cell r="EE63">
            <v>0</v>
          </cell>
          <cell r="EF63">
            <v>18</v>
          </cell>
          <cell r="EG63">
            <v>25</v>
          </cell>
          <cell r="EH63">
            <v>50.3</v>
          </cell>
          <cell r="EI63">
            <v>23</v>
          </cell>
          <cell r="EJ63" t="str">
            <v>Периодический</v>
          </cell>
          <cell r="EK63">
            <v>24</v>
          </cell>
          <cell r="EL63">
            <v>24</v>
          </cell>
          <cell r="EM63">
            <v>5.8344439999999995</v>
          </cell>
          <cell r="EN63">
            <v>7</v>
          </cell>
          <cell r="EO63">
            <v>0.3</v>
          </cell>
          <cell r="EP63">
            <v>7.5</v>
          </cell>
          <cell r="EQ63">
            <v>771.28171938919979</v>
          </cell>
          <cell r="ER63">
            <v>80</v>
          </cell>
          <cell r="ES63">
            <v>3</v>
          </cell>
          <cell r="ET63">
            <v>51</v>
          </cell>
          <cell r="EU63">
            <v>18</v>
          </cell>
          <cell r="EV63">
            <v>27</v>
          </cell>
          <cell r="EW63">
            <v>56</v>
          </cell>
          <cell r="EX63">
            <v>26</v>
          </cell>
          <cell r="EY63" t="str">
            <v>Периодический</v>
          </cell>
          <cell r="EZ63">
            <v>24</v>
          </cell>
          <cell r="FA63">
            <v>24</v>
          </cell>
          <cell r="FB63">
            <v>3.0005712</v>
          </cell>
          <cell r="FC63">
            <v>3.6</v>
          </cell>
          <cell r="FD63">
            <v>0.3</v>
          </cell>
          <cell r="FE63">
            <v>6</v>
          </cell>
          <cell r="FF63">
            <v>999.80963624525896</v>
          </cell>
          <cell r="FG63">
            <v>80</v>
          </cell>
          <cell r="FH63">
            <v>3</v>
          </cell>
          <cell r="FI63">
            <v>51</v>
          </cell>
          <cell r="FJ63">
            <v>0</v>
          </cell>
          <cell r="FK63">
            <v>2</v>
          </cell>
          <cell r="FL63">
            <v>5.7000000000000028</v>
          </cell>
          <cell r="FM63">
            <v>3</v>
          </cell>
          <cell r="FN63">
            <v>0</v>
          </cell>
          <cell r="FO63">
            <v>0</v>
          </cell>
          <cell r="FP63">
            <v>-2.8338727999999995</v>
          </cell>
          <cell r="FQ63">
            <v>-3.4</v>
          </cell>
          <cell r="FR63">
            <v>0</v>
          </cell>
          <cell r="FS63">
            <v>-1.5</v>
          </cell>
          <cell r="FT63">
            <v>0</v>
          </cell>
          <cell r="FU63">
            <v>0</v>
          </cell>
          <cell r="FV63">
            <v>228.52791685605916</v>
          </cell>
          <cell r="FW63">
            <v>0</v>
          </cell>
          <cell r="FX63" t="str">
            <v>Уточнение</v>
          </cell>
          <cell r="FY63" t="str">
            <v>Уточнение режима по результатам замеров дебита.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 t="str">
            <v>БДНГ-3</v>
          </cell>
          <cell r="GG63" t="str">
            <v>Тайланов</v>
          </cell>
          <cell r="GH63">
            <v>0</v>
          </cell>
          <cell r="GI63" t="e">
            <v>#N/A</v>
          </cell>
          <cell r="GJ63">
            <v>0</v>
          </cell>
          <cell r="GK63">
            <v>1825</v>
          </cell>
          <cell r="GL63">
            <v>0</v>
          </cell>
          <cell r="GM63">
            <v>0</v>
          </cell>
          <cell r="GN63">
            <v>0</v>
          </cell>
          <cell r="GO63">
            <v>1</v>
          </cell>
          <cell r="GP63">
            <v>30</v>
          </cell>
          <cell r="GQ63">
            <v>51</v>
          </cell>
          <cell r="GR63">
            <v>40</v>
          </cell>
          <cell r="GS63" t="str">
            <v>ГЗУ-2</v>
          </cell>
          <cell r="GT63" t="str">
            <v>Газлифт</v>
          </cell>
          <cell r="GU63">
            <v>0</v>
          </cell>
          <cell r="GV63">
            <v>0</v>
          </cell>
          <cell r="GW63">
            <v>0</v>
          </cell>
          <cell r="GX63" t="str">
            <v>Совместный замер со скв. 164</v>
          </cell>
          <cell r="GY63">
            <v>0</v>
          </cell>
        </row>
        <row r="64">
          <cell r="J64" t="str">
            <v>47р</v>
          </cell>
          <cell r="K64" t="str">
            <v>В работе</v>
          </cell>
          <cell r="L64" t="str">
            <v>Без куста</v>
          </cell>
          <cell r="M64">
            <v>37522</v>
          </cell>
          <cell r="N64" t="str">
            <v>Гор.</v>
          </cell>
          <cell r="O64" t="str">
            <v>P1ar_Block III</v>
          </cell>
          <cell r="P64" t="str">
            <v>Действующий</v>
          </cell>
          <cell r="Q64">
            <v>-4</v>
          </cell>
          <cell r="R64" t="str">
            <v xml:space="preserve"> </v>
          </cell>
          <cell r="S64" t="str">
            <v xml:space="preserve"> </v>
          </cell>
          <cell r="T64">
            <v>0</v>
          </cell>
          <cell r="U64">
            <v>206</v>
          </cell>
          <cell r="V64">
            <v>213.8</v>
          </cell>
          <cell r="W64">
            <v>0.98</v>
          </cell>
          <cell r="X64">
            <v>1.66</v>
          </cell>
          <cell r="Y64">
            <v>0.98</v>
          </cell>
          <cell r="Z64">
            <v>1.4490000000000001</v>
          </cell>
          <cell r="AA64">
            <v>0.83599999999999997</v>
          </cell>
          <cell r="AB64">
            <v>0.72</v>
          </cell>
          <cell r="AC64">
            <v>37</v>
          </cell>
          <cell r="AD64">
            <v>1.17</v>
          </cell>
          <cell r="AE64">
            <v>139.69999999999999</v>
          </cell>
          <cell r="AF64">
            <v>7.72</v>
          </cell>
          <cell r="AG64">
            <v>2047</v>
          </cell>
          <cell r="AH64">
            <v>2464</v>
          </cell>
          <cell r="AI64">
            <v>2464</v>
          </cell>
          <cell r="AJ64">
            <v>0</v>
          </cell>
          <cell r="AK64">
            <v>0</v>
          </cell>
          <cell r="AL64" t="str">
            <v>откр ствол</v>
          </cell>
          <cell r="AM64" t="str">
            <v>1838-2464</v>
          </cell>
          <cell r="AN64">
            <v>25</v>
          </cell>
          <cell r="AO64">
            <v>1838</v>
          </cell>
          <cell r="AP64">
            <v>1.4</v>
          </cell>
          <cell r="AQ64">
            <v>0</v>
          </cell>
          <cell r="AR64">
            <v>0</v>
          </cell>
          <cell r="AS64">
            <v>0</v>
          </cell>
          <cell r="AT64" t="str">
            <v>Газлифт</v>
          </cell>
          <cell r="AU64">
            <v>600</v>
          </cell>
          <cell r="AV64" t="str">
            <v>ГП</v>
          </cell>
          <cell r="AW64">
            <v>1200</v>
          </cell>
          <cell r="AX64" t="str">
            <v>ГК79/2</v>
          </cell>
          <cell r="AY64">
            <v>1761</v>
          </cell>
          <cell r="AZ64" t="str">
            <v>ЦКсОК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1800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2070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1944.02</v>
          </cell>
          <cell r="BU64">
            <v>125.98000000000002</v>
          </cell>
          <cell r="BV64">
            <v>73</v>
          </cell>
          <cell r="BW64">
            <v>5.5</v>
          </cell>
          <cell r="BX64">
            <v>18</v>
          </cell>
          <cell r="BY64" t="str">
            <v>Угловик</v>
          </cell>
          <cell r="BZ64" t="str">
            <v>Постоянный</v>
          </cell>
          <cell r="CA64">
            <v>24</v>
          </cell>
          <cell r="CB64">
            <v>0</v>
          </cell>
          <cell r="CC64">
            <v>35</v>
          </cell>
          <cell r="CD64">
            <v>51</v>
          </cell>
          <cell r="CE64">
            <v>34</v>
          </cell>
          <cell r="CF64">
            <v>43556</v>
          </cell>
          <cell r="CG64">
            <v>155</v>
          </cell>
          <cell r="CH64">
            <v>80</v>
          </cell>
          <cell r="CI64">
            <v>6</v>
          </cell>
          <cell r="CJ64">
            <v>0</v>
          </cell>
          <cell r="CK64">
            <v>0</v>
          </cell>
          <cell r="CL64">
            <v>58</v>
          </cell>
          <cell r="CM64">
            <v>12.038399999999999</v>
          </cell>
          <cell r="CN64">
            <v>14.4</v>
          </cell>
          <cell r="CO64">
            <v>0</v>
          </cell>
          <cell r="CP64">
            <v>0</v>
          </cell>
          <cell r="CQ64">
            <v>27.4</v>
          </cell>
          <cell r="CR64">
            <v>37</v>
          </cell>
          <cell r="CS64">
            <v>0</v>
          </cell>
          <cell r="CT64">
            <v>37</v>
          </cell>
          <cell r="CU64">
            <v>0</v>
          </cell>
          <cell r="CV64">
            <v>31.6496</v>
          </cell>
          <cell r="CW64">
            <v>-6.4</v>
          </cell>
          <cell r="CX64">
            <v>37</v>
          </cell>
          <cell r="CY64">
            <v>-24.7</v>
          </cell>
          <cell r="CZ64">
            <v>12</v>
          </cell>
          <cell r="DA64">
            <v>15.399999999999999</v>
          </cell>
          <cell r="DB64">
            <v>1279.2397660818713</v>
          </cell>
          <cell r="DC64">
            <v>2276.0499734183945</v>
          </cell>
          <cell r="DD64">
            <v>996.81020733652315</v>
          </cell>
          <cell r="DE64">
            <v>0.14845360824742268</v>
          </cell>
          <cell r="DF64">
            <v>0</v>
          </cell>
          <cell r="DG64" t="str">
            <v>Газлифт</v>
          </cell>
          <cell r="DH64">
            <v>12.038399999999999</v>
          </cell>
          <cell r="DI64">
            <v>14.4</v>
          </cell>
          <cell r="DJ64">
            <v>0</v>
          </cell>
          <cell r="DK64">
            <v>15.399999999999999</v>
          </cell>
          <cell r="DL64">
            <v>58</v>
          </cell>
          <cell r="DM64">
            <v>0</v>
          </cell>
          <cell r="DN64">
            <v>60</v>
          </cell>
          <cell r="DO64">
            <v>0.15157894736842106</v>
          </cell>
          <cell r="DP64">
            <v>58</v>
          </cell>
          <cell r="DQ64">
            <v>12.038399999999999</v>
          </cell>
          <cell r="DR64">
            <v>14.4</v>
          </cell>
          <cell r="DS64">
            <v>0</v>
          </cell>
          <cell r="DT64">
            <v>15.399999999999999</v>
          </cell>
          <cell r="DU64">
            <v>0</v>
          </cell>
          <cell r="DV64">
            <v>0</v>
          </cell>
          <cell r="DW64">
            <v>0</v>
          </cell>
          <cell r="DX64">
            <v>3.3001180679785369</v>
          </cell>
          <cell r="DY64">
            <v>3.9475096506920302</v>
          </cell>
          <cell r="DZ64">
            <v>0</v>
          </cell>
          <cell r="EA64">
            <v>4.8046831748422987</v>
          </cell>
          <cell r="EB64">
            <v>0</v>
          </cell>
          <cell r="EC64">
            <v>43144</v>
          </cell>
          <cell r="ED64" t="str">
            <v>Бесп. ОПЗ</v>
          </cell>
          <cell r="EE64" t="str">
            <v>ЗБС - 2013г.</v>
          </cell>
          <cell r="EF64">
            <v>18</v>
          </cell>
          <cell r="EG64">
            <v>35</v>
          </cell>
          <cell r="EH64">
            <v>51</v>
          </cell>
          <cell r="EI64">
            <v>34</v>
          </cell>
          <cell r="EJ64" t="str">
            <v>Постоянный</v>
          </cell>
          <cell r="EK64">
            <v>24</v>
          </cell>
          <cell r="EL64">
            <v>0</v>
          </cell>
          <cell r="EM64">
            <v>12.038399999999999</v>
          </cell>
          <cell r="EN64">
            <v>14.4</v>
          </cell>
          <cell r="EO64">
            <v>0</v>
          </cell>
          <cell r="EP64">
            <v>27.4</v>
          </cell>
          <cell r="EQ64">
            <v>1279.2397660818713</v>
          </cell>
          <cell r="ER64">
            <v>80</v>
          </cell>
          <cell r="ES64">
            <v>12</v>
          </cell>
          <cell r="ET64">
            <v>58</v>
          </cell>
          <cell r="EU64">
            <v>18</v>
          </cell>
          <cell r="EV64">
            <v>35</v>
          </cell>
          <cell r="EW64">
            <v>51</v>
          </cell>
          <cell r="EX64">
            <v>34</v>
          </cell>
          <cell r="EY64" t="str">
            <v>Постоянный</v>
          </cell>
          <cell r="EZ64">
            <v>24</v>
          </cell>
          <cell r="FA64">
            <v>0</v>
          </cell>
          <cell r="FB64">
            <v>12.038399999999999</v>
          </cell>
          <cell r="FC64">
            <v>14.4</v>
          </cell>
          <cell r="FD64">
            <v>0</v>
          </cell>
          <cell r="FE64">
            <v>27.4</v>
          </cell>
          <cell r="FF64">
            <v>1279.2397660818713</v>
          </cell>
          <cell r="FG64">
            <v>80</v>
          </cell>
          <cell r="FH64">
            <v>12</v>
          </cell>
          <cell r="FI64">
            <v>58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 t="str">
            <v>БДНГ-2</v>
          </cell>
          <cell r="GG64" t="str">
            <v>Щукин</v>
          </cell>
          <cell r="GH64">
            <v>0</v>
          </cell>
          <cell r="GI64" t="e">
            <v>#N/A</v>
          </cell>
          <cell r="GJ64">
            <v>0</v>
          </cell>
          <cell r="GK64">
            <v>2050</v>
          </cell>
          <cell r="GL64">
            <v>0</v>
          </cell>
          <cell r="GM64">
            <v>0</v>
          </cell>
          <cell r="GN64">
            <v>0</v>
          </cell>
          <cell r="GO64">
            <v>1</v>
          </cell>
          <cell r="GP64">
            <v>17</v>
          </cell>
          <cell r="GQ64">
            <v>58</v>
          </cell>
          <cell r="GR64">
            <v>97</v>
          </cell>
          <cell r="GS64" t="str">
            <v>ГЗУ-7</v>
          </cell>
          <cell r="GT64" t="str">
            <v>Газлифт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 t="str">
            <v>Некорректные замеры 7 и 11 июня (вывод на режим)</v>
          </cell>
        </row>
        <row r="65">
          <cell r="J65" t="str">
            <v>62-2</v>
          </cell>
          <cell r="K65" t="str">
            <v>В работе</v>
          </cell>
          <cell r="L65" t="str">
            <v>Кустскважины-62</v>
          </cell>
          <cell r="M65">
            <v>37868</v>
          </cell>
          <cell r="N65" t="str">
            <v>Гор.</v>
          </cell>
          <cell r="O65" t="str">
            <v>P1ar_Block III</v>
          </cell>
          <cell r="P65" t="str">
            <v>Действующий</v>
          </cell>
          <cell r="Q65">
            <v>-4</v>
          </cell>
          <cell r="R65" t="str">
            <v xml:space="preserve"> </v>
          </cell>
          <cell r="S65" t="str">
            <v xml:space="preserve"> </v>
          </cell>
          <cell r="T65">
            <v>0</v>
          </cell>
          <cell r="U65">
            <v>206</v>
          </cell>
          <cell r="V65">
            <v>213.8</v>
          </cell>
          <cell r="W65">
            <v>0.98</v>
          </cell>
          <cell r="X65">
            <v>1.66</v>
          </cell>
          <cell r="Y65">
            <v>0.98</v>
          </cell>
          <cell r="Z65">
            <v>1.4490000000000001</v>
          </cell>
          <cell r="AA65">
            <v>0.83599999999999997</v>
          </cell>
          <cell r="AB65">
            <v>0.72</v>
          </cell>
          <cell r="AC65">
            <v>37</v>
          </cell>
          <cell r="AD65">
            <v>1.17</v>
          </cell>
          <cell r="AE65">
            <v>139.69999999999999</v>
          </cell>
          <cell r="AF65">
            <v>7.72</v>
          </cell>
          <cell r="AG65">
            <v>1906</v>
          </cell>
          <cell r="AH65">
            <v>2500</v>
          </cell>
          <cell r="AI65">
            <v>2500</v>
          </cell>
          <cell r="AJ65">
            <v>0</v>
          </cell>
          <cell r="AK65">
            <v>0</v>
          </cell>
          <cell r="AL65" t="str">
            <v>откр ствол</v>
          </cell>
          <cell r="AM65" t="str">
            <v xml:space="preserve">1906-2500 </v>
          </cell>
          <cell r="AN65">
            <v>8.11</v>
          </cell>
          <cell r="AO65">
            <v>1906</v>
          </cell>
          <cell r="AP65">
            <v>47.7</v>
          </cell>
          <cell r="AQ65">
            <v>0</v>
          </cell>
          <cell r="AR65">
            <v>0</v>
          </cell>
          <cell r="AS65">
            <v>0</v>
          </cell>
          <cell r="AT65" t="str">
            <v>Газлифт</v>
          </cell>
          <cell r="AU65">
            <v>600</v>
          </cell>
          <cell r="AV65" t="str">
            <v>ГП</v>
          </cell>
          <cell r="AW65">
            <v>1200</v>
          </cell>
          <cell r="AX65" t="str">
            <v>ГК92/1</v>
          </cell>
          <cell r="AY65">
            <v>1737</v>
          </cell>
          <cell r="AZ65" t="str">
            <v>ЦКсОК/4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1747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2317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1908.79</v>
          </cell>
          <cell r="BU65">
            <v>408.21000000000004</v>
          </cell>
          <cell r="BV65">
            <v>73</v>
          </cell>
          <cell r="BW65">
            <v>5.5</v>
          </cell>
          <cell r="BX65">
            <v>18</v>
          </cell>
          <cell r="BY65" t="str">
            <v>Угловик</v>
          </cell>
          <cell r="BZ65" t="str">
            <v>Постоянный</v>
          </cell>
          <cell r="CA65">
            <v>24</v>
          </cell>
          <cell r="CB65">
            <v>0</v>
          </cell>
          <cell r="CC65">
            <v>36</v>
          </cell>
          <cell r="CD65">
            <v>58</v>
          </cell>
          <cell r="CE65">
            <v>35</v>
          </cell>
          <cell r="CF65">
            <v>43556</v>
          </cell>
          <cell r="CG65">
            <v>127.6</v>
          </cell>
          <cell r="CH65">
            <v>93</v>
          </cell>
          <cell r="CI65">
            <v>6</v>
          </cell>
          <cell r="CJ65">
            <v>0</v>
          </cell>
          <cell r="CK65">
            <v>0</v>
          </cell>
          <cell r="CL65">
            <v>52</v>
          </cell>
          <cell r="CM65">
            <v>3.0931999999999999</v>
          </cell>
          <cell r="CN65">
            <v>3.7</v>
          </cell>
          <cell r="CO65">
            <v>0</v>
          </cell>
          <cell r="CP65">
            <v>0</v>
          </cell>
          <cell r="CQ65">
            <v>12.7</v>
          </cell>
          <cell r="CR65">
            <v>38</v>
          </cell>
          <cell r="CS65">
            <v>0</v>
          </cell>
          <cell r="CT65">
            <v>38</v>
          </cell>
          <cell r="CU65">
            <v>0</v>
          </cell>
          <cell r="CV65">
            <v>32.315200000000004</v>
          </cell>
          <cell r="CW65">
            <v>-6.8</v>
          </cell>
          <cell r="CX65">
            <v>38</v>
          </cell>
          <cell r="CY65">
            <v>-9.4280000000000008</v>
          </cell>
          <cell r="CZ65">
            <v>6.8</v>
          </cell>
          <cell r="DA65">
            <v>5.8999999999999995</v>
          </cell>
          <cell r="DB65">
            <v>1907.4098021466441</v>
          </cell>
          <cell r="DC65">
            <v>4105.7804215698952</v>
          </cell>
          <cell r="DD65">
            <v>2198.3706194232509</v>
          </cell>
          <cell r="DE65">
            <v>4.8941798941798946E-2</v>
          </cell>
          <cell r="DF65">
            <v>0</v>
          </cell>
          <cell r="DG65" t="str">
            <v>Газлифт</v>
          </cell>
          <cell r="DH65">
            <v>3.0931999999999999</v>
          </cell>
          <cell r="DI65">
            <v>3.7</v>
          </cell>
          <cell r="DJ65">
            <v>0</v>
          </cell>
          <cell r="DK65">
            <v>5.8999999999999995</v>
          </cell>
          <cell r="DL65">
            <v>52</v>
          </cell>
          <cell r="DM65">
            <v>0</v>
          </cell>
          <cell r="DN65">
            <v>45</v>
          </cell>
          <cell r="DO65">
            <v>4.7321975808973446E-2</v>
          </cell>
          <cell r="DP65">
            <v>45</v>
          </cell>
          <cell r="DQ65">
            <v>3.2677527887225284</v>
          </cell>
          <cell r="DR65">
            <v>3.9087952018212064</v>
          </cell>
          <cell r="DS65">
            <v>0</v>
          </cell>
          <cell r="DT65">
            <v>6.2329437002013819</v>
          </cell>
          <cell r="DU65">
            <v>0.17455278872252841</v>
          </cell>
          <cell r="DV65">
            <v>0.20879520182120626</v>
          </cell>
          <cell r="DW65">
            <v>0.33294370020138292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41569</v>
          </cell>
          <cell r="ED65" t="str">
            <v>ОПЗ</v>
          </cell>
          <cell r="EE65">
            <v>0</v>
          </cell>
          <cell r="EF65">
            <v>18</v>
          </cell>
          <cell r="EG65">
            <v>33</v>
          </cell>
          <cell r="EH65">
            <v>68</v>
          </cell>
          <cell r="EI65">
            <v>31</v>
          </cell>
          <cell r="EJ65" t="str">
            <v>Постоянный</v>
          </cell>
          <cell r="EK65">
            <v>24</v>
          </cell>
          <cell r="EL65">
            <v>0</v>
          </cell>
          <cell r="EM65">
            <v>5.6847999999999992</v>
          </cell>
          <cell r="EN65">
            <v>6.8</v>
          </cell>
          <cell r="EO65">
            <v>0</v>
          </cell>
          <cell r="EP65">
            <v>9.4280000000000008</v>
          </cell>
          <cell r="EQ65">
            <v>462.28539262595012</v>
          </cell>
          <cell r="ER65">
            <v>84</v>
          </cell>
          <cell r="ES65">
            <v>6.8</v>
          </cell>
          <cell r="ET65">
            <v>59</v>
          </cell>
          <cell r="EU65">
            <v>18</v>
          </cell>
          <cell r="EV65">
            <v>36</v>
          </cell>
          <cell r="EW65">
            <v>58</v>
          </cell>
          <cell r="EX65">
            <v>35</v>
          </cell>
          <cell r="EY65" t="str">
            <v>Постоянный</v>
          </cell>
          <cell r="EZ65">
            <v>24</v>
          </cell>
          <cell r="FA65">
            <v>0</v>
          </cell>
          <cell r="FB65">
            <v>3.0931999999999999</v>
          </cell>
          <cell r="FC65">
            <v>3.7</v>
          </cell>
          <cell r="FD65">
            <v>0</v>
          </cell>
          <cell r="FE65">
            <v>12.7</v>
          </cell>
          <cell r="FF65">
            <v>1907.4098021466441</v>
          </cell>
          <cell r="FG65">
            <v>93</v>
          </cell>
          <cell r="FH65">
            <v>6.8</v>
          </cell>
          <cell r="FI65">
            <v>52</v>
          </cell>
          <cell r="FJ65">
            <v>0</v>
          </cell>
          <cell r="FK65">
            <v>3</v>
          </cell>
          <cell r="FL65">
            <v>-10</v>
          </cell>
          <cell r="FM65">
            <v>4</v>
          </cell>
          <cell r="FN65">
            <v>0</v>
          </cell>
          <cell r="FO65">
            <v>0</v>
          </cell>
          <cell r="FP65">
            <v>-2.5915999999999992</v>
          </cell>
          <cell r="FQ65">
            <v>-3.0999999999999996</v>
          </cell>
          <cell r="FR65">
            <v>0</v>
          </cell>
          <cell r="FS65">
            <v>3.2719999999999985</v>
          </cell>
          <cell r="FT65">
            <v>9</v>
          </cell>
          <cell r="FU65">
            <v>0</v>
          </cell>
          <cell r="FV65">
            <v>1445.1244095206939</v>
          </cell>
          <cell r="FW65">
            <v>-7</v>
          </cell>
          <cell r="FX65" t="str">
            <v>Технология</v>
          </cell>
          <cell r="FY65" t="str">
            <v>Снижение дебита, рост  линейного давления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 t="str">
            <v>БДНГ-2</v>
          </cell>
          <cell r="GG65" t="str">
            <v>Давыдов</v>
          </cell>
          <cell r="GH65">
            <v>0</v>
          </cell>
          <cell r="GI65" t="e">
            <v>#N/A</v>
          </cell>
          <cell r="GJ65">
            <v>0</v>
          </cell>
          <cell r="GK65">
            <v>2100</v>
          </cell>
          <cell r="GL65">
            <v>0</v>
          </cell>
          <cell r="GM65">
            <v>0</v>
          </cell>
          <cell r="GN65">
            <v>0</v>
          </cell>
          <cell r="GO65">
            <v>1</v>
          </cell>
          <cell r="GP65">
            <v>23</v>
          </cell>
          <cell r="GQ65">
            <v>52</v>
          </cell>
          <cell r="GR65">
            <v>75.599999999999994</v>
          </cell>
          <cell r="GS65" t="str">
            <v>СРГ-1</v>
          </cell>
          <cell r="GT65" t="str">
            <v>Газлифт</v>
          </cell>
          <cell r="GU65">
            <v>0</v>
          </cell>
          <cell r="GV65">
            <v>0</v>
          </cell>
          <cell r="GW65">
            <v>0</v>
          </cell>
          <cell r="GX65" t="str">
            <v>Совместный замер со скв. 62-3, 1037-1</v>
          </cell>
          <cell r="GY65">
            <v>0</v>
          </cell>
        </row>
        <row r="66">
          <cell r="J66" t="str">
            <v>62-1</v>
          </cell>
          <cell r="K66" t="str">
            <v>В работе</v>
          </cell>
          <cell r="L66" t="str">
            <v>Кустскважины-62</v>
          </cell>
          <cell r="M66">
            <v>37980</v>
          </cell>
          <cell r="N66" t="str">
            <v>Гор.</v>
          </cell>
          <cell r="O66" t="str">
            <v>P1ar_Block III</v>
          </cell>
          <cell r="P66" t="str">
            <v>Действующий</v>
          </cell>
          <cell r="Q66">
            <v>-4</v>
          </cell>
          <cell r="R66" t="str">
            <v xml:space="preserve"> </v>
          </cell>
          <cell r="S66" t="str">
            <v xml:space="preserve"> </v>
          </cell>
          <cell r="T66">
            <v>0</v>
          </cell>
          <cell r="U66">
            <v>206</v>
          </cell>
          <cell r="V66">
            <v>213.8</v>
          </cell>
          <cell r="W66">
            <v>0.98</v>
          </cell>
          <cell r="X66">
            <v>1.66</v>
          </cell>
          <cell r="Y66">
            <v>0.98164869672679167</v>
          </cell>
          <cell r="Z66">
            <v>1.4490000000000001</v>
          </cell>
          <cell r="AA66">
            <v>0.83599999999999997</v>
          </cell>
          <cell r="AB66">
            <v>0.72</v>
          </cell>
          <cell r="AC66">
            <v>37</v>
          </cell>
          <cell r="AD66">
            <v>1.17</v>
          </cell>
          <cell r="AE66">
            <v>139.69999999999999</v>
          </cell>
          <cell r="AF66">
            <v>7.72</v>
          </cell>
          <cell r="AG66">
            <v>1903</v>
          </cell>
          <cell r="AH66">
            <v>2500</v>
          </cell>
          <cell r="AI66">
            <v>2500</v>
          </cell>
          <cell r="AJ66">
            <v>0</v>
          </cell>
          <cell r="AK66">
            <v>0</v>
          </cell>
          <cell r="AL66" t="str">
            <v>откр ствол</v>
          </cell>
          <cell r="AM66" t="str">
            <v>1918-2500</v>
          </cell>
          <cell r="AN66">
            <v>34.200000000000003</v>
          </cell>
          <cell r="AO66">
            <v>1918</v>
          </cell>
          <cell r="AP66">
            <v>49.76</v>
          </cell>
          <cell r="AQ66">
            <v>0</v>
          </cell>
          <cell r="AR66">
            <v>0</v>
          </cell>
          <cell r="AS66">
            <v>0</v>
          </cell>
          <cell r="AT66" t="str">
            <v>Фонтан</v>
          </cell>
          <cell r="AU66">
            <v>595</v>
          </cell>
          <cell r="AV66" t="str">
            <v>ГП</v>
          </cell>
          <cell r="AW66">
            <v>1193</v>
          </cell>
          <cell r="AX66" t="str">
            <v>ГП</v>
          </cell>
          <cell r="AY66">
            <v>1730</v>
          </cell>
          <cell r="AZ66" t="str">
            <v>ЦКсОК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1741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2419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1896.26</v>
          </cell>
          <cell r="BU66">
            <v>522.74</v>
          </cell>
          <cell r="BV66">
            <v>73</v>
          </cell>
          <cell r="BW66">
            <v>5.5</v>
          </cell>
          <cell r="BX66">
            <v>18</v>
          </cell>
          <cell r="BY66" t="str">
            <v>Угловик</v>
          </cell>
          <cell r="BZ66" t="str">
            <v>Постоянный</v>
          </cell>
          <cell r="CA66">
            <v>24</v>
          </cell>
          <cell r="CB66">
            <v>0</v>
          </cell>
          <cell r="CC66">
            <v>61</v>
          </cell>
          <cell r="CD66">
            <v>69</v>
          </cell>
          <cell r="CE66">
            <v>58</v>
          </cell>
          <cell r="CF66">
            <v>43556</v>
          </cell>
          <cell r="CG66">
            <v>142.69999999999999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79</v>
          </cell>
          <cell r="CM66">
            <v>18.982650719999999</v>
          </cell>
          <cell r="CN66">
            <v>22.8</v>
          </cell>
          <cell r="CO66">
            <v>0.41</v>
          </cell>
          <cell r="CP66">
            <v>0</v>
          </cell>
          <cell r="CQ66">
            <v>85.1</v>
          </cell>
          <cell r="CR66">
            <v>39</v>
          </cell>
          <cell r="CS66">
            <v>0</v>
          </cell>
          <cell r="CT66">
            <v>39</v>
          </cell>
          <cell r="CU66">
            <v>0</v>
          </cell>
          <cell r="CV66">
            <v>24.679754719999998</v>
          </cell>
          <cell r="CW66">
            <v>-17.2</v>
          </cell>
          <cell r="CX66">
            <v>38.590000000000003</v>
          </cell>
          <cell r="CY66">
            <v>-77.7</v>
          </cell>
          <cell r="CZ66">
            <v>0</v>
          </cell>
          <cell r="DA66">
            <v>85.1</v>
          </cell>
          <cell r="DB66">
            <v>4483.0409227484333</v>
          </cell>
          <cell r="DC66">
            <v>4483.0409227484333</v>
          </cell>
          <cell r="DD66" t="str">
            <v/>
          </cell>
          <cell r="DE66">
            <v>0.35792778649921514</v>
          </cell>
          <cell r="DF66">
            <v>0</v>
          </cell>
          <cell r="DG66" t="str">
            <v>Фонтан</v>
          </cell>
          <cell r="DH66">
            <v>18.982650719999999</v>
          </cell>
          <cell r="DI66">
            <v>22.8</v>
          </cell>
          <cell r="DJ66">
            <v>0.41</v>
          </cell>
          <cell r="DK66">
            <v>85.1</v>
          </cell>
          <cell r="DL66">
            <v>79</v>
          </cell>
          <cell r="DM66">
            <v>0</v>
          </cell>
          <cell r="DN66">
            <v>60</v>
          </cell>
          <cell r="DO66">
            <v>0.33150475417872904</v>
          </cell>
          <cell r="DP66">
            <v>60</v>
          </cell>
          <cell r="DQ66">
            <v>22.825341317594141</v>
          </cell>
          <cell r="DR66">
            <v>27.41544317058089</v>
          </cell>
          <cell r="DS66">
            <v>0.41</v>
          </cell>
          <cell r="DT66">
            <v>102.32693920247517</v>
          </cell>
          <cell r="DU66">
            <v>3.8426905975941401</v>
          </cell>
          <cell r="DV66">
            <v>4.6154431705808889</v>
          </cell>
          <cell r="DW66">
            <v>17.226939202475162</v>
          </cell>
          <cell r="DX66">
            <v>2.6307923364521253</v>
          </cell>
          <cell r="DY66">
            <v>3.1598361132943218</v>
          </cell>
          <cell r="DZ66">
            <v>0</v>
          </cell>
          <cell r="EA66">
            <v>16.051192035630052</v>
          </cell>
          <cell r="EB66">
            <v>0</v>
          </cell>
          <cell r="EC66">
            <v>37980</v>
          </cell>
          <cell r="ED66" t="str">
            <v>ВНС</v>
          </cell>
          <cell r="EE66">
            <v>0</v>
          </cell>
          <cell r="EF66">
            <v>18</v>
          </cell>
          <cell r="EG66">
            <v>66</v>
          </cell>
          <cell r="EH66">
            <v>72</v>
          </cell>
          <cell r="EI66">
            <v>65</v>
          </cell>
          <cell r="EJ66" t="str">
            <v>Постоянный</v>
          </cell>
          <cell r="EK66">
            <v>24</v>
          </cell>
          <cell r="EL66">
            <v>0</v>
          </cell>
          <cell r="EM66">
            <v>14.32024528</v>
          </cell>
          <cell r="EN66">
            <v>17.2</v>
          </cell>
          <cell r="EO66">
            <v>0.41</v>
          </cell>
          <cell r="EP66">
            <v>77.7</v>
          </cell>
          <cell r="EQ66">
            <v>5425.8847164103881</v>
          </cell>
          <cell r="ER66">
            <v>0</v>
          </cell>
          <cell r="ES66">
            <v>0</v>
          </cell>
          <cell r="ET66">
            <v>87</v>
          </cell>
          <cell r="EU66">
            <v>18</v>
          </cell>
          <cell r="EV66">
            <v>61</v>
          </cell>
          <cell r="EW66">
            <v>69</v>
          </cell>
          <cell r="EX66">
            <v>58</v>
          </cell>
          <cell r="EY66" t="str">
            <v>Постоянный</v>
          </cell>
          <cell r="EZ66">
            <v>24</v>
          </cell>
          <cell r="FA66">
            <v>0</v>
          </cell>
          <cell r="FB66">
            <v>18.982650719999999</v>
          </cell>
          <cell r="FC66">
            <v>22.8</v>
          </cell>
          <cell r="FD66">
            <v>0.41</v>
          </cell>
          <cell r="FE66">
            <v>85.1</v>
          </cell>
          <cell r="FF66">
            <v>4483.0409227484333</v>
          </cell>
          <cell r="FG66">
            <v>0</v>
          </cell>
          <cell r="FH66">
            <v>0</v>
          </cell>
          <cell r="FI66">
            <v>79</v>
          </cell>
          <cell r="FJ66">
            <v>0</v>
          </cell>
          <cell r="FK66">
            <v>-5</v>
          </cell>
          <cell r="FL66">
            <v>-3</v>
          </cell>
          <cell r="FM66">
            <v>-7</v>
          </cell>
          <cell r="FN66">
            <v>0</v>
          </cell>
          <cell r="FO66">
            <v>0</v>
          </cell>
          <cell r="FP66">
            <v>4.6624054399999988</v>
          </cell>
          <cell r="FQ66">
            <v>5.6000000000000014</v>
          </cell>
          <cell r="FR66">
            <v>0</v>
          </cell>
          <cell r="FS66">
            <v>7.3999999999999915</v>
          </cell>
          <cell r="FT66">
            <v>0</v>
          </cell>
          <cell r="FU66">
            <v>0</v>
          </cell>
          <cell r="FV66">
            <v>-942.84379366195481</v>
          </cell>
          <cell r="FW66">
            <v>-8</v>
          </cell>
          <cell r="FX66" t="str">
            <v>Технология</v>
          </cell>
          <cell r="FY66" t="str">
            <v>Рост дебита, снижение линейного давления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 t="str">
            <v>ТР выведен с учетом замеров предыдущего месяца</v>
          </cell>
          <cell r="GE66">
            <v>0</v>
          </cell>
          <cell r="GF66" t="str">
            <v>БДНГ-2</v>
          </cell>
          <cell r="GG66" t="str">
            <v>Щукин</v>
          </cell>
          <cell r="GH66">
            <v>0</v>
          </cell>
          <cell r="GI66" t="e">
            <v>#N/A</v>
          </cell>
          <cell r="GJ66">
            <v>0</v>
          </cell>
          <cell r="GK66">
            <v>2100</v>
          </cell>
          <cell r="GL66">
            <v>0</v>
          </cell>
          <cell r="GM66">
            <v>0</v>
          </cell>
          <cell r="GN66">
            <v>0</v>
          </cell>
          <cell r="GO66">
            <v>3</v>
          </cell>
          <cell r="GP66">
            <v>11</v>
          </cell>
          <cell r="GQ66">
            <v>79</v>
          </cell>
          <cell r="GR66">
            <v>63.699999999999989</v>
          </cell>
          <cell r="GS66" t="str">
            <v>СРГ-1</v>
          </cell>
          <cell r="GT66" t="str">
            <v>Фонтан</v>
          </cell>
          <cell r="GU66" t="str">
            <v>КВД</v>
          </cell>
          <cell r="GV66">
            <v>0</v>
          </cell>
          <cell r="GW66">
            <v>0</v>
          </cell>
          <cell r="GX66">
            <v>0</v>
          </cell>
          <cell r="GY66" t="str">
            <v>Некоррктный замер 2 июня (Рост Рлин)</v>
          </cell>
        </row>
        <row r="67">
          <cell r="J67" t="str">
            <v>62-3</v>
          </cell>
          <cell r="K67" t="str">
            <v>В работе</v>
          </cell>
          <cell r="L67" t="str">
            <v>Кустскважины-62</v>
          </cell>
          <cell r="M67">
            <v>37766</v>
          </cell>
          <cell r="N67" t="str">
            <v>Гор.</v>
          </cell>
          <cell r="O67" t="str">
            <v>P1ar_Block III</v>
          </cell>
          <cell r="P67" t="str">
            <v>Действующий</v>
          </cell>
          <cell r="Q67">
            <v>-4</v>
          </cell>
          <cell r="R67">
            <v>0</v>
          </cell>
          <cell r="S67">
            <v>0</v>
          </cell>
          <cell r="T67">
            <v>0</v>
          </cell>
          <cell r="U67">
            <v>206</v>
          </cell>
          <cell r="V67">
            <v>213.8</v>
          </cell>
          <cell r="W67">
            <v>0.98</v>
          </cell>
          <cell r="X67">
            <v>1.66</v>
          </cell>
          <cell r="Y67">
            <v>0.98040161029819439</v>
          </cell>
          <cell r="Z67">
            <v>1.4490000000000001</v>
          </cell>
          <cell r="AA67">
            <v>0.83599999999999997</v>
          </cell>
          <cell r="AB67">
            <v>0.72</v>
          </cell>
          <cell r="AC67">
            <v>37</v>
          </cell>
          <cell r="AD67">
            <v>1.17</v>
          </cell>
          <cell r="AE67">
            <v>139.69999999999999</v>
          </cell>
          <cell r="AF67">
            <v>7.72</v>
          </cell>
          <cell r="AG67">
            <v>1928</v>
          </cell>
          <cell r="AH67">
            <v>2600</v>
          </cell>
          <cell r="AI67">
            <v>2600</v>
          </cell>
          <cell r="AJ67">
            <v>0</v>
          </cell>
          <cell r="AK67">
            <v>0</v>
          </cell>
          <cell r="AL67" t="str">
            <v>откр ствол</v>
          </cell>
          <cell r="AM67" t="str">
            <v>1954-2500</v>
          </cell>
          <cell r="AN67">
            <v>50.44</v>
          </cell>
          <cell r="AO67">
            <v>1954</v>
          </cell>
          <cell r="AP67">
            <v>94.5</v>
          </cell>
          <cell r="AQ67" t="str">
            <v>1504-1954</v>
          </cell>
          <cell r="AR67">
            <v>102</v>
          </cell>
          <cell r="AS67">
            <v>6.5</v>
          </cell>
          <cell r="AT67" t="str">
            <v>Фонтан</v>
          </cell>
          <cell r="AU67">
            <v>670</v>
          </cell>
          <cell r="AV67" t="str">
            <v>ГК100/1,5</v>
          </cell>
          <cell r="AW67">
            <v>1210</v>
          </cell>
          <cell r="AX67" t="str">
            <v>ГК95/2</v>
          </cell>
          <cell r="AY67">
            <v>1460</v>
          </cell>
          <cell r="AZ67" t="str">
            <v>ЦКсОК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1470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1500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1459.44</v>
          </cell>
          <cell r="BU67">
            <v>40.559999999999945</v>
          </cell>
          <cell r="BV67">
            <v>73</v>
          </cell>
          <cell r="BW67">
            <v>5.5</v>
          </cell>
          <cell r="BX67">
            <v>18</v>
          </cell>
          <cell r="BY67" t="str">
            <v>Угловик</v>
          </cell>
          <cell r="BZ67" t="str">
            <v>Постоянный</v>
          </cell>
          <cell r="CA67">
            <v>24</v>
          </cell>
          <cell r="CB67">
            <v>0</v>
          </cell>
          <cell r="CC67">
            <v>36</v>
          </cell>
          <cell r="CD67">
            <v>48</v>
          </cell>
          <cell r="CE67">
            <v>36</v>
          </cell>
          <cell r="CF67">
            <v>43556</v>
          </cell>
          <cell r="CG67">
            <v>138.5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52</v>
          </cell>
          <cell r="CM67">
            <v>3.3406560000000001</v>
          </cell>
          <cell r="CN67">
            <v>4</v>
          </cell>
          <cell r="CO67">
            <v>0.1</v>
          </cell>
          <cell r="CP67">
            <v>0</v>
          </cell>
          <cell r="CQ67">
            <v>23.2</v>
          </cell>
          <cell r="CR67">
            <v>40</v>
          </cell>
          <cell r="CS67">
            <v>0</v>
          </cell>
          <cell r="CT67">
            <v>40</v>
          </cell>
          <cell r="CU67">
            <v>0</v>
          </cell>
          <cell r="CV67">
            <v>33.819786399999998</v>
          </cell>
          <cell r="CW67">
            <v>-7.4</v>
          </cell>
          <cell r="CX67">
            <v>39.9</v>
          </cell>
          <cell r="CY67">
            <v>-17.3</v>
          </cell>
          <cell r="CZ67">
            <v>0</v>
          </cell>
          <cell r="DA67">
            <v>23.2</v>
          </cell>
          <cell r="DB67">
            <v>6944.7437868490497</v>
          </cell>
          <cell r="DC67">
            <v>6944.7437868490497</v>
          </cell>
          <cell r="DD67" t="str">
            <v/>
          </cell>
          <cell r="DE67">
            <v>4.6242774566473986E-2</v>
          </cell>
          <cell r="DF67">
            <v>0</v>
          </cell>
          <cell r="DG67" t="str">
            <v>Фонтан</v>
          </cell>
          <cell r="DH67">
            <v>3.3406560000000001</v>
          </cell>
          <cell r="DI67">
            <v>4</v>
          </cell>
          <cell r="DJ67">
            <v>0.1</v>
          </cell>
          <cell r="DK67">
            <v>23.2</v>
          </cell>
          <cell r="DL67">
            <v>52</v>
          </cell>
          <cell r="DM67">
            <v>0</v>
          </cell>
          <cell r="DN67">
            <v>55</v>
          </cell>
          <cell r="DO67">
            <v>4.790419161676647E-2</v>
          </cell>
          <cell r="DP67">
            <v>52</v>
          </cell>
          <cell r="DQ67">
            <v>3.3406560000000001</v>
          </cell>
          <cell r="DR67">
            <v>4</v>
          </cell>
          <cell r="DS67">
            <v>0.1</v>
          </cell>
          <cell r="DT67">
            <v>23.2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42620</v>
          </cell>
          <cell r="ED67" t="str">
            <v>ОПЗ (ЗБС в мар.15г.)</v>
          </cell>
          <cell r="EE67">
            <v>0</v>
          </cell>
          <cell r="EF67">
            <v>18</v>
          </cell>
          <cell r="EG67">
            <v>32</v>
          </cell>
          <cell r="EH67">
            <v>45</v>
          </cell>
          <cell r="EI67">
            <v>31</v>
          </cell>
          <cell r="EJ67" t="str">
            <v>Постоянный</v>
          </cell>
          <cell r="EK67">
            <v>24</v>
          </cell>
          <cell r="EL67">
            <v>0</v>
          </cell>
          <cell r="EM67">
            <v>6.1802136000000001</v>
          </cell>
          <cell r="EN67">
            <v>7.4</v>
          </cell>
          <cell r="EO67">
            <v>0.1</v>
          </cell>
          <cell r="EP67">
            <v>17.3</v>
          </cell>
          <cell r="EQ67">
            <v>2799.2559998249899</v>
          </cell>
          <cell r="ER67">
            <v>0</v>
          </cell>
          <cell r="ES67">
            <v>0</v>
          </cell>
          <cell r="ET67">
            <v>57</v>
          </cell>
          <cell r="EU67">
            <v>18</v>
          </cell>
          <cell r="EV67">
            <v>36</v>
          </cell>
          <cell r="EW67">
            <v>48</v>
          </cell>
          <cell r="EX67">
            <v>36</v>
          </cell>
          <cell r="EY67" t="str">
            <v>Постоянный</v>
          </cell>
          <cell r="EZ67">
            <v>24</v>
          </cell>
          <cell r="FA67">
            <v>0</v>
          </cell>
          <cell r="FB67">
            <v>3.3406560000000001</v>
          </cell>
          <cell r="FC67">
            <v>4</v>
          </cell>
          <cell r="FD67">
            <v>0.1</v>
          </cell>
          <cell r="FE67">
            <v>23.2</v>
          </cell>
          <cell r="FF67">
            <v>6944.7437868490497</v>
          </cell>
          <cell r="FG67">
            <v>0</v>
          </cell>
          <cell r="FH67">
            <v>0</v>
          </cell>
          <cell r="FI67">
            <v>52</v>
          </cell>
          <cell r="FJ67">
            <v>0</v>
          </cell>
          <cell r="FK67">
            <v>4</v>
          </cell>
          <cell r="FL67">
            <v>3</v>
          </cell>
          <cell r="FM67">
            <v>5</v>
          </cell>
          <cell r="FN67">
            <v>0</v>
          </cell>
          <cell r="FO67">
            <v>0</v>
          </cell>
          <cell r="FP67">
            <v>-2.8395576</v>
          </cell>
          <cell r="FQ67">
            <v>-3.4000000000000004</v>
          </cell>
          <cell r="FR67">
            <v>0</v>
          </cell>
          <cell r="FS67">
            <v>5.8999999999999986</v>
          </cell>
          <cell r="FT67">
            <v>0</v>
          </cell>
          <cell r="FU67">
            <v>0</v>
          </cell>
          <cell r="FV67">
            <v>4145.4877870240598</v>
          </cell>
          <cell r="FW67">
            <v>-5</v>
          </cell>
          <cell r="FX67" t="str">
            <v>Технология</v>
          </cell>
          <cell r="FY67" t="str">
            <v>Снижение дебита, рост линейного давления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 t="str">
            <v>БДНГ-2</v>
          </cell>
          <cell r="GG67" t="str">
            <v>Давыдов</v>
          </cell>
          <cell r="GH67">
            <v>0</v>
          </cell>
          <cell r="GI67" t="e">
            <v>#N/A</v>
          </cell>
          <cell r="GJ67">
            <v>0</v>
          </cell>
          <cell r="GK67">
            <v>1480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12</v>
          </cell>
          <cell r="GQ67">
            <v>52</v>
          </cell>
          <cell r="GR67">
            <v>86.5</v>
          </cell>
          <cell r="GS67" t="str">
            <v>СРГ-1</v>
          </cell>
          <cell r="GT67" t="str">
            <v>Фонтан</v>
          </cell>
          <cell r="GU67">
            <v>0</v>
          </cell>
          <cell r="GV67">
            <v>0</v>
          </cell>
          <cell r="GW67">
            <v>0</v>
          </cell>
          <cell r="GX67" t="str">
            <v>Совместный замер со скв. 62-2, 1037-1</v>
          </cell>
          <cell r="GY67">
            <v>0</v>
          </cell>
        </row>
        <row r="68">
          <cell r="J68" t="str">
            <v>69р</v>
          </cell>
          <cell r="K68" t="str">
            <v>В работе</v>
          </cell>
          <cell r="L68" t="str">
            <v>Без куста</v>
          </cell>
          <cell r="M68">
            <v>41455</v>
          </cell>
          <cell r="N68" t="str">
            <v>Верт.</v>
          </cell>
          <cell r="O68" t="str">
            <v>P1ar_Block I</v>
          </cell>
          <cell r="P68" t="str">
            <v>Действующий</v>
          </cell>
          <cell r="Q68">
            <v>-4</v>
          </cell>
          <cell r="R68" t="str">
            <v xml:space="preserve"> </v>
          </cell>
          <cell r="S68" t="str">
            <v xml:space="preserve"> </v>
          </cell>
          <cell r="T68">
            <v>0</v>
          </cell>
          <cell r="U68">
            <v>206</v>
          </cell>
          <cell r="V68">
            <v>213.8</v>
          </cell>
          <cell r="W68">
            <v>0.98</v>
          </cell>
          <cell r="X68">
            <v>1.66</v>
          </cell>
          <cell r="Y68">
            <v>0.98</v>
          </cell>
          <cell r="Z68">
            <v>1.4490000000000001</v>
          </cell>
          <cell r="AA68">
            <v>0.83599999999999997</v>
          </cell>
          <cell r="AB68">
            <v>0.72</v>
          </cell>
          <cell r="AC68">
            <v>37</v>
          </cell>
          <cell r="AD68">
            <v>1.17</v>
          </cell>
          <cell r="AE68">
            <v>139.69999999999999</v>
          </cell>
          <cell r="AF68">
            <v>7.72</v>
          </cell>
          <cell r="AG68">
            <v>2880</v>
          </cell>
          <cell r="AH68">
            <v>2268</v>
          </cell>
          <cell r="AI68">
            <v>1930</v>
          </cell>
          <cell r="AJ68">
            <v>0</v>
          </cell>
          <cell r="AK68">
            <v>0</v>
          </cell>
          <cell r="AL68" t="str">
            <v>закрытый</v>
          </cell>
          <cell r="AM68" t="str">
            <v>1787-1791; 1865-1870; 1831-1840; 1845-1850; 1860-1879; 1885-1890</v>
          </cell>
          <cell r="AN68">
            <v>0.5</v>
          </cell>
          <cell r="AO68">
            <v>1787</v>
          </cell>
          <cell r="AP68">
            <v>0.12</v>
          </cell>
          <cell r="AQ68">
            <v>0</v>
          </cell>
          <cell r="AR68">
            <v>0</v>
          </cell>
          <cell r="AS68">
            <v>0</v>
          </cell>
          <cell r="AT68" t="str">
            <v>Газлифт</v>
          </cell>
          <cell r="AU68">
            <v>460</v>
          </cell>
          <cell r="AV68" t="str">
            <v>ГП</v>
          </cell>
          <cell r="AW68">
            <v>830</v>
          </cell>
          <cell r="AX68" t="str">
            <v>ГК80/1</v>
          </cell>
          <cell r="AY68">
            <v>1130</v>
          </cell>
          <cell r="AZ68" t="str">
            <v>ГК80/1,5</v>
          </cell>
          <cell r="BA68">
            <v>1380</v>
          </cell>
          <cell r="BB68" t="str">
            <v>ГК82/2</v>
          </cell>
          <cell r="BC68">
            <v>1580</v>
          </cell>
          <cell r="BD68" t="str">
            <v>ГК80/3</v>
          </cell>
          <cell r="BE68">
            <v>1750</v>
          </cell>
          <cell r="BF68">
            <v>0</v>
          </cell>
          <cell r="BG68">
            <v>1765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1797</v>
          </cell>
          <cell r="BO68" t="str">
            <v>Есть</v>
          </cell>
          <cell r="BP68" t="str">
            <v>Сиант</v>
          </cell>
          <cell r="BQ68">
            <v>73</v>
          </cell>
          <cell r="BR68">
            <v>62</v>
          </cell>
          <cell r="BS68">
            <v>7.5</v>
          </cell>
          <cell r="BT68">
            <v>1755.36</v>
          </cell>
          <cell r="BU68">
            <v>41.6400000000001</v>
          </cell>
          <cell r="BV68">
            <v>73</v>
          </cell>
          <cell r="BW68">
            <v>5.5</v>
          </cell>
          <cell r="BX68">
            <v>18</v>
          </cell>
          <cell r="BY68" t="str">
            <v>Угловик</v>
          </cell>
          <cell r="BZ68" t="str">
            <v>Постоянный</v>
          </cell>
          <cell r="CA68">
            <v>24</v>
          </cell>
          <cell r="CB68">
            <v>0</v>
          </cell>
          <cell r="CC68">
            <v>30</v>
          </cell>
          <cell r="CD68">
            <v>62</v>
          </cell>
          <cell r="CE68">
            <v>29</v>
          </cell>
          <cell r="CF68">
            <v>43556</v>
          </cell>
          <cell r="CG68">
            <v>155</v>
          </cell>
          <cell r="CH68">
            <v>73</v>
          </cell>
          <cell r="CI68">
            <v>5</v>
          </cell>
          <cell r="CJ68">
            <v>0</v>
          </cell>
          <cell r="CK68">
            <v>0</v>
          </cell>
          <cell r="CL68">
            <v>61</v>
          </cell>
          <cell r="CM68">
            <v>5.016</v>
          </cell>
          <cell r="CN68">
            <v>6</v>
          </cell>
          <cell r="CO68">
            <v>0</v>
          </cell>
          <cell r="CP68">
            <v>1</v>
          </cell>
          <cell r="CQ68">
            <v>10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7.5</v>
          </cell>
          <cell r="DA68">
            <v>2.5</v>
          </cell>
          <cell r="DB68">
            <v>498.40510366826157</v>
          </cell>
          <cell r="DC68">
            <v>1993.6204146730463</v>
          </cell>
          <cell r="DD68">
            <v>1495.2153110047848</v>
          </cell>
          <cell r="DE68">
            <v>6.3829787234042548E-2</v>
          </cell>
          <cell r="DF68">
            <v>0</v>
          </cell>
          <cell r="DG68" t="str">
            <v>Газлифт</v>
          </cell>
          <cell r="DH68">
            <v>7.524</v>
          </cell>
          <cell r="DI68">
            <v>9</v>
          </cell>
          <cell r="DJ68">
            <v>0</v>
          </cell>
          <cell r="DK68">
            <v>3.75</v>
          </cell>
          <cell r="DL68">
            <v>61</v>
          </cell>
          <cell r="DM68">
            <v>0</v>
          </cell>
          <cell r="DN68">
            <v>51</v>
          </cell>
          <cell r="DO68">
            <v>6.1324201866661099E-2</v>
          </cell>
          <cell r="DP68">
            <v>51</v>
          </cell>
          <cell r="DQ68">
            <v>5.3317714070949824</v>
          </cell>
          <cell r="DR68">
            <v>6.3777169941327543</v>
          </cell>
          <cell r="DS68">
            <v>0</v>
          </cell>
          <cell r="DT68">
            <v>2.6573820808886475</v>
          </cell>
          <cell r="DU68">
            <v>0.31577140709498258</v>
          </cell>
          <cell r="DV68">
            <v>0.37771699413275428</v>
          </cell>
          <cell r="DW68">
            <v>0.15738208088864764</v>
          </cell>
          <cell r="DX68">
            <v>0.29072425782507361</v>
          </cell>
          <cell r="DY68">
            <v>0.34775628926444213</v>
          </cell>
          <cell r="DZ68">
            <v>0</v>
          </cell>
          <cell r="EA68">
            <v>0.37937049737939138</v>
          </cell>
          <cell r="EB68">
            <v>0</v>
          </cell>
          <cell r="EC68">
            <v>42656</v>
          </cell>
          <cell r="ED68" t="str">
            <v>ОПЗ</v>
          </cell>
          <cell r="EE68">
            <v>0</v>
          </cell>
          <cell r="EF68">
            <v>18</v>
          </cell>
          <cell r="EG68">
            <v>28</v>
          </cell>
          <cell r="EH68">
            <v>73</v>
          </cell>
          <cell r="EI68">
            <v>26</v>
          </cell>
          <cell r="EJ68" t="str">
            <v>Постоянный</v>
          </cell>
          <cell r="EK68">
            <v>24</v>
          </cell>
          <cell r="EL68">
            <v>0</v>
          </cell>
          <cell r="EM68">
            <v>7.524</v>
          </cell>
          <cell r="EN68">
            <v>9</v>
          </cell>
          <cell r="EO68">
            <v>0</v>
          </cell>
          <cell r="EP68">
            <v>18</v>
          </cell>
          <cell r="EQ68">
            <v>1329.0802764486975</v>
          </cell>
          <cell r="ER68">
            <v>74</v>
          </cell>
          <cell r="ES68">
            <v>8</v>
          </cell>
          <cell r="ET68">
            <v>57</v>
          </cell>
          <cell r="EU68">
            <v>18</v>
          </cell>
          <cell r="EV68">
            <v>30</v>
          </cell>
          <cell r="EW68">
            <v>62</v>
          </cell>
          <cell r="EX68">
            <v>29</v>
          </cell>
          <cell r="EY68" t="str">
            <v>Постоянный</v>
          </cell>
          <cell r="EZ68">
            <v>24</v>
          </cell>
          <cell r="FA68">
            <v>0</v>
          </cell>
          <cell r="FB68">
            <v>5.016</v>
          </cell>
          <cell r="FC68">
            <v>6</v>
          </cell>
          <cell r="FD68">
            <v>0</v>
          </cell>
          <cell r="FE68">
            <v>10</v>
          </cell>
          <cell r="FF68">
            <v>498.40510366826157</v>
          </cell>
          <cell r="FG68">
            <v>73</v>
          </cell>
          <cell r="FH68">
            <v>7.5</v>
          </cell>
          <cell r="FI68">
            <v>61</v>
          </cell>
          <cell r="FJ68">
            <v>0</v>
          </cell>
          <cell r="FK68">
            <v>2</v>
          </cell>
          <cell r="FL68">
            <v>-11</v>
          </cell>
          <cell r="FM68">
            <v>3</v>
          </cell>
          <cell r="FN68">
            <v>0</v>
          </cell>
          <cell r="FO68">
            <v>0</v>
          </cell>
          <cell r="FP68">
            <v>-2.508</v>
          </cell>
          <cell r="FQ68">
            <v>-3</v>
          </cell>
          <cell r="FR68">
            <v>0</v>
          </cell>
          <cell r="FS68">
            <v>-8</v>
          </cell>
          <cell r="FT68">
            <v>-1</v>
          </cell>
          <cell r="FU68">
            <v>-0.5</v>
          </cell>
          <cell r="FV68">
            <v>-830.67517278043601</v>
          </cell>
          <cell r="FW68">
            <v>4</v>
          </cell>
          <cell r="FX68" t="str">
            <v>Технология</v>
          </cell>
          <cell r="FY68" t="str">
            <v>Снижение дебита по причине роста Рзаб и снижение дебита общего газа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 t="str">
            <v>БДНГ-5.1</v>
          </cell>
          <cell r="GG68" t="str">
            <v>Давыдов</v>
          </cell>
          <cell r="GH68" t="str">
            <v>Бердянка</v>
          </cell>
          <cell r="GI68" t="str">
            <v>Денис</v>
          </cell>
          <cell r="GJ68">
            <v>0</v>
          </cell>
          <cell r="GK68">
            <v>1777</v>
          </cell>
          <cell r="GL68">
            <v>0</v>
          </cell>
          <cell r="GM68">
            <v>0</v>
          </cell>
          <cell r="GN68">
            <v>2.508</v>
          </cell>
          <cell r="GO68">
            <v>1</v>
          </cell>
          <cell r="GP68">
            <v>33</v>
          </cell>
          <cell r="GQ68">
            <v>61</v>
          </cell>
          <cell r="GR68">
            <v>94</v>
          </cell>
          <cell r="GS68" t="str">
            <v>К-18</v>
          </cell>
          <cell r="GT68" t="str">
            <v>Газлифт</v>
          </cell>
          <cell r="GU68">
            <v>0</v>
          </cell>
          <cell r="GV68">
            <v>0</v>
          </cell>
          <cell r="GW68" t="str">
            <v>ВСГ</v>
          </cell>
          <cell r="GX68">
            <v>0</v>
          </cell>
          <cell r="GY68">
            <v>0</v>
          </cell>
        </row>
        <row r="69">
          <cell r="J69" t="str">
            <v>70-2</v>
          </cell>
          <cell r="K69" t="str">
            <v>В работе</v>
          </cell>
          <cell r="L69" t="str">
            <v>Кустскважины-70</v>
          </cell>
          <cell r="M69">
            <v>37950</v>
          </cell>
          <cell r="N69" t="str">
            <v>БС</v>
          </cell>
          <cell r="O69" t="str">
            <v>P1ar_Block III</v>
          </cell>
          <cell r="P69" t="str">
            <v>Действующий</v>
          </cell>
          <cell r="Q69">
            <v>-4</v>
          </cell>
          <cell r="R69">
            <v>0</v>
          </cell>
          <cell r="S69">
            <v>0</v>
          </cell>
          <cell r="T69">
            <v>0</v>
          </cell>
          <cell r="U69">
            <v>206</v>
          </cell>
          <cell r="V69">
            <v>213.8</v>
          </cell>
          <cell r="W69">
            <v>0.98</v>
          </cell>
          <cell r="X69">
            <v>1.66</v>
          </cell>
          <cell r="Y69">
            <v>0.98068293341628265</v>
          </cell>
          <cell r="Z69">
            <v>1.4490000000000001</v>
          </cell>
          <cell r="AA69">
            <v>0.83599999999999997</v>
          </cell>
          <cell r="AB69">
            <v>0.72</v>
          </cell>
          <cell r="AC69">
            <v>37</v>
          </cell>
          <cell r="AD69">
            <v>1.17</v>
          </cell>
          <cell r="AE69">
            <v>139.69999999999999</v>
          </cell>
          <cell r="AF69">
            <v>7.72</v>
          </cell>
          <cell r="AG69">
            <v>1985</v>
          </cell>
          <cell r="AH69">
            <v>2426</v>
          </cell>
          <cell r="AI69">
            <v>2426</v>
          </cell>
          <cell r="AJ69">
            <v>0</v>
          </cell>
          <cell r="AK69">
            <v>0</v>
          </cell>
          <cell r="AL69" t="str">
            <v>откр ствол</v>
          </cell>
          <cell r="AM69" t="str">
            <v>1952-2426</v>
          </cell>
          <cell r="AN69">
            <v>0.90000000000009095</v>
          </cell>
          <cell r="AO69">
            <v>1952</v>
          </cell>
          <cell r="AP69">
            <v>79.400000000000006</v>
          </cell>
          <cell r="AQ69" t="str">
            <v>1600-1952</v>
          </cell>
          <cell r="AR69">
            <v>114</v>
          </cell>
          <cell r="AS69">
            <v>6.5</v>
          </cell>
          <cell r="AT69" t="str">
            <v>Газлифт</v>
          </cell>
          <cell r="AU69">
            <v>600</v>
          </cell>
          <cell r="AV69">
            <v>0</v>
          </cell>
          <cell r="AW69">
            <v>1200</v>
          </cell>
          <cell r="AX69">
            <v>0</v>
          </cell>
          <cell r="AY69">
            <v>1758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1768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1590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1585.94</v>
          </cell>
          <cell r="BU69">
            <v>4.0599999999999454</v>
          </cell>
          <cell r="BV69">
            <v>73</v>
          </cell>
          <cell r="BW69">
            <v>5.5</v>
          </cell>
          <cell r="BX69">
            <v>8</v>
          </cell>
          <cell r="BY69" t="str">
            <v>Угловик</v>
          </cell>
          <cell r="BZ69" t="str">
            <v>Постоянный</v>
          </cell>
          <cell r="CA69">
            <v>24</v>
          </cell>
          <cell r="CB69">
            <v>0</v>
          </cell>
          <cell r="CC69">
            <v>38</v>
          </cell>
          <cell r="CD69">
            <v>79</v>
          </cell>
          <cell r="CE69">
            <v>37</v>
          </cell>
          <cell r="CF69">
            <v>43556</v>
          </cell>
          <cell r="CG69">
            <v>128.59</v>
          </cell>
          <cell r="CH69">
            <v>92</v>
          </cell>
          <cell r="CI69">
            <v>6</v>
          </cell>
          <cell r="CJ69">
            <v>0</v>
          </cell>
          <cell r="CK69">
            <v>0</v>
          </cell>
          <cell r="CL69">
            <v>61</v>
          </cell>
          <cell r="CM69">
            <v>1.7526154799999998</v>
          </cell>
          <cell r="CN69">
            <v>2.1</v>
          </cell>
          <cell r="CO69">
            <v>0.17</v>
          </cell>
          <cell r="CP69">
            <v>0</v>
          </cell>
          <cell r="CQ69">
            <v>10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5.9</v>
          </cell>
          <cell r="DA69">
            <v>4.0999999999999996</v>
          </cell>
          <cell r="DB69">
            <v>2339.3608277384383</v>
          </cell>
          <cell r="DC69">
            <v>5705.7581164352159</v>
          </cell>
          <cell r="DD69">
            <v>3358.4753350782148</v>
          </cell>
          <cell r="DE69">
            <v>3.1069684864624945E-2</v>
          </cell>
          <cell r="DF69">
            <v>0</v>
          </cell>
          <cell r="DG69" t="str">
            <v>Газлифт</v>
          </cell>
          <cell r="DH69">
            <v>1.7526154799999998</v>
          </cell>
          <cell r="DI69">
            <v>2.1</v>
          </cell>
          <cell r="DJ69">
            <v>0.17</v>
          </cell>
          <cell r="DK69">
            <v>4.0999999999999996</v>
          </cell>
          <cell r="DL69">
            <v>61</v>
          </cell>
          <cell r="DM69">
            <v>0</v>
          </cell>
          <cell r="DN69">
            <v>50</v>
          </cell>
          <cell r="DO69">
            <v>2.9528373478364733E-2</v>
          </cell>
          <cell r="DP69">
            <v>50</v>
          </cell>
          <cell r="DQ69">
            <v>1.9367526664320664</v>
          </cell>
          <cell r="DR69">
            <v>2.3206348716646845</v>
          </cell>
          <cell r="DS69">
            <v>0.17</v>
          </cell>
          <cell r="DT69">
            <v>4.5307633208691467</v>
          </cell>
          <cell r="DU69">
            <v>0.18413718643206631</v>
          </cell>
          <cell r="DV69">
            <v>0.22063487166468443</v>
          </cell>
          <cell r="DW69">
            <v>0.43076332086914576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42176</v>
          </cell>
          <cell r="ED69" t="str">
            <v>ЗБС</v>
          </cell>
          <cell r="EE69">
            <v>0</v>
          </cell>
          <cell r="EF69">
            <v>8</v>
          </cell>
          <cell r="EG69">
            <v>33</v>
          </cell>
          <cell r="EH69">
            <v>53</v>
          </cell>
          <cell r="EI69">
            <v>32</v>
          </cell>
          <cell r="EJ69" t="str">
            <v>Постоянный</v>
          </cell>
          <cell r="EK69">
            <v>24</v>
          </cell>
          <cell r="EL69">
            <v>0</v>
          </cell>
          <cell r="EM69">
            <v>1.7255792400000001</v>
          </cell>
          <cell r="EN69">
            <v>2.1</v>
          </cell>
          <cell r="EO69">
            <v>1.71</v>
          </cell>
          <cell r="EP69">
            <v>20</v>
          </cell>
          <cell r="EQ69">
            <v>7533.7021323923664</v>
          </cell>
          <cell r="ER69">
            <v>81</v>
          </cell>
          <cell r="ES69">
            <v>7</v>
          </cell>
          <cell r="ET69">
            <v>58</v>
          </cell>
          <cell r="EU69">
            <v>8</v>
          </cell>
          <cell r="EV69">
            <v>38</v>
          </cell>
          <cell r="EW69">
            <v>79</v>
          </cell>
          <cell r="EX69">
            <v>37</v>
          </cell>
          <cell r="EY69" t="str">
            <v>Постоянный</v>
          </cell>
          <cell r="EZ69">
            <v>24</v>
          </cell>
          <cell r="FA69">
            <v>0</v>
          </cell>
          <cell r="FB69">
            <v>1.7526154799999998</v>
          </cell>
          <cell r="FC69">
            <v>2.1</v>
          </cell>
          <cell r="FD69">
            <v>0.17</v>
          </cell>
          <cell r="FE69">
            <v>10</v>
          </cell>
          <cell r="FF69">
            <v>2339.3608277384383</v>
          </cell>
          <cell r="FG69">
            <v>92</v>
          </cell>
          <cell r="FH69">
            <v>5.9</v>
          </cell>
          <cell r="FI69">
            <v>61</v>
          </cell>
          <cell r="FJ69">
            <v>0</v>
          </cell>
          <cell r="FK69">
            <v>5</v>
          </cell>
          <cell r="FL69">
            <v>26</v>
          </cell>
          <cell r="FM69">
            <v>5</v>
          </cell>
          <cell r="FN69">
            <v>0</v>
          </cell>
          <cell r="FO69">
            <v>0</v>
          </cell>
          <cell r="FP69">
            <v>2.7036239999999712E-2</v>
          </cell>
          <cell r="FQ69">
            <v>0</v>
          </cell>
          <cell r="FR69">
            <v>-1.54</v>
          </cell>
          <cell r="FS69">
            <v>-10</v>
          </cell>
          <cell r="FT69">
            <v>11</v>
          </cell>
          <cell r="FU69">
            <v>-1.0999999999999996</v>
          </cell>
          <cell r="FV69">
            <v>-5194.3413046539281</v>
          </cell>
          <cell r="FW69">
            <v>3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 t="str">
            <v>БДНГ-2</v>
          </cell>
          <cell r="GG69" t="str">
            <v>Давыдов</v>
          </cell>
          <cell r="GH69">
            <v>0</v>
          </cell>
          <cell r="GI69" t="e">
            <v>#N/A</v>
          </cell>
          <cell r="GJ69">
            <v>0</v>
          </cell>
          <cell r="GK69">
            <v>1570</v>
          </cell>
          <cell r="GL69">
            <v>0</v>
          </cell>
          <cell r="GM69">
            <v>0</v>
          </cell>
          <cell r="GN69">
            <v>0</v>
          </cell>
          <cell r="GO69">
            <v>1</v>
          </cell>
          <cell r="GP69">
            <v>42</v>
          </cell>
          <cell r="GQ69">
            <v>61</v>
          </cell>
          <cell r="GR69">
            <v>67.59</v>
          </cell>
          <cell r="GS69" t="str">
            <v>СРГ-1</v>
          </cell>
          <cell r="GT69" t="str">
            <v>Газлифт</v>
          </cell>
          <cell r="GU69">
            <v>0</v>
          </cell>
          <cell r="GV69">
            <v>0</v>
          </cell>
          <cell r="GW69">
            <v>0</v>
          </cell>
          <cell r="GX69" t="str">
            <v xml:space="preserve">Совместный замер со скв. 70-1, 1049, 1049-2 </v>
          </cell>
          <cell r="GY69">
            <v>0</v>
          </cell>
        </row>
        <row r="70">
          <cell r="J70" t="str">
            <v>70-1</v>
          </cell>
          <cell r="K70" t="str">
            <v>В работе</v>
          </cell>
          <cell r="L70" t="str">
            <v>Кустскважины-70</v>
          </cell>
          <cell r="M70">
            <v>37767</v>
          </cell>
          <cell r="N70" t="str">
            <v>Гор.</v>
          </cell>
          <cell r="O70" t="str">
            <v>P1ar_Block III</v>
          </cell>
          <cell r="P70" t="str">
            <v>Действующий</v>
          </cell>
          <cell r="Q70">
            <v>-4</v>
          </cell>
          <cell r="R70" t="str">
            <v xml:space="preserve"> </v>
          </cell>
          <cell r="S70" t="str">
            <v xml:space="preserve"> </v>
          </cell>
          <cell r="T70">
            <v>0</v>
          </cell>
          <cell r="U70">
            <v>206</v>
          </cell>
          <cell r="V70">
            <v>213.8</v>
          </cell>
          <cell r="W70">
            <v>0.98</v>
          </cell>
          <cell r="X70">
            <v>1.66</v>
          </cell>
          <cell r="Y70">
            <v>0.98068293341628265</v>
          </cell>
          <cell r="Z70">
            <v>1.4490000000000001</v>
          </cell>
          <cell r="AA70">
            <v>0.83599999999999997</v>
          </cell>
          <cell r="AB70">
            <v>0.72</v>
          </cell>
          <cell r="AC70">
            <v>37</v>
          </cell>
          <cell r="AD70">
            <v>1.17</v>
          </cell>
          <cell r="AE70">
            <v>139.69999999999999</v>
          </cell>
          <cell r="AF70">
            <v>7.72</v>
          </cell>
          <cell r="AG70">
            <v>1933</v>
          </cell>
          <cell r="AH70">
            <v>2344</v>
          </cell>
          <cell r="AI70">
            <v>2344</v>
          </cell>
          <cell r="AJ70">
            <v>0</v>
          </cell>
          <cell r="AK70">
            <v>0</v>
          </cell>
          <cell r="AL70" t="str">
            <v>откр ствол</v>
          </cell>
          <cell r="AM70" t="str">
            <v>1916-2344</v>
          </cell>
          <cell r="AN70">
            <v>22.8</v>
          </cell>
          <cell r="AO70">
            <v>1916</v>
          </cell>
          <cell r="AP70">
            <v>40.76</v>
          </cell>
          <cell r="AQ70" t="str">
            <v>1646,2-1915,8</v>
          </cell>
          <cell r="AR70">
            <v>102</v>
          </cell>
          <cell r="AS70">
            <v>6.5</v>
          </cell>
          <cell r="AT70" t="str">
            <v>Фонтан</v>
          </cell>
          <cell r="AU70">
            <v>540</v>
          </cell>
          <cell r="AV70" t="str">
            <v>ГК65/1,5</v>
          </cell>
          <cell r="AW70">
            <v>1050</v>
          </cell>
          <cell r="AX70" t="str">
            <v>ГК45</v>
          </cell>
          <cell r="AY70">
            <v>1610</v>
          </cell>
          <cell r="AZ70" t="str">
            <v>ЦКсОК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1620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1652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1648.6</v>
          </cell>
          <cell r="BU70">
            <v>3.4000000000000909</v>
          </cell>
          <cell r="BV70">
            <v>73</v>
          </cell>
          <cell r="BW70">
            <v>5.5</v>
          </cell>
          <cell r="BX70">
            <v>18</v>
          </cell>
          <cell r="BY70" t="str">
            <v>Угловик</v>
          </cell>
          <cell r="BZ70" t="str">
            <v>Постоянный</v>
          </cell>
          <cell r="CA70">
            <v>24</v>
          </cell>
          <cell r="CB70">
            <v>0</v>
          </cell>
          <cell r="CC70">
            <v>43</v>
          </cell>
          <cell r="CD70">
            <v>7</v>
          </cell>
          <cell r="CE70">
            <v>37</v>
          </cell>
          <cell r="CF70">
            <v>43556</v>
          </cell>
          <cell r="CG70">
            <v>159.80000000000001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58</v>
          </cell>
          <cell r="CM70">
            <v>8.3457880000000007</v>
          </cell>
          <cell r="CN70">
            <v>10</v>
          </cell>
          <cell r="CO70">
            <v>0.17</v>
          </cell>
          <cell r="CP70">
            <v>0</v>
          </cell>
          <cell r="CQ70">
            <v>19.5</v>
          </cell>
          <cell r="CR70">
            <v>43</v>
          </cell>
          <cell r="CS70">
            <v>0</v>
          </cell>
          <cell r="CT70">
            <v>43</v>
          </cell>
          <cell r="CU70">
            <v>0</v>
          </cell>
          <cell r="CV70">
            <v>34.740319999999997</v>
          </cell>
          <cell r="CW70">
            <v>-10</v>
          </cell>
          <cell r="CX70">
            <v>41.8</v>
          </cell>
          <cell r="CY70">
            <v>-29.5</v>
          </cell>
          <cell r="CZ70">
            <v>0</v>
          </cell>
          <cell r="DA70">
            <v>19.5</v>
          </cell>
          <cell r="DB70">
            <v>2336.5079486802201</v>
          </cell>
          <cell r="DC70">
            <v>2336.5079486802201</v>
          </cell>
          <cell r="DD70" t="str">
            <v/>
          </cell>
          <cell r="DE70">
            <v>9.8231827111984277E-2</v>
          </cell>
          <cell r="DF70">
            <v>0</v>
          </cell>
          <cell r="DG70" t="str">
            <v>Фонтан</v>
          </cell>
          <cell r="DH70">
            <v>8.3457880000000007</v>
          </cell>
          <cell r="DI70">
            <v>10</v>
          </cell>
          <cell r="DJ70">
            <v>0.17</v>
          </cell>
          <cell r="DK70">
            <v>19.5</v>
          </cell>
          <cell r="DL70">
            <v>58</v>
          </cell>
          <cell r="DM70">
            <v>0</v>
          </cell>
          <cell r="DN70">
            <v>55</v>
          </cell>
          <cell r="DO70">
            <v>9.7088488678091167E-2</v>
          </cell>
          <cell r="DP70">
            <v>55</v>
          </cell>
          <cell r="DQ70">
            <v>8.4917338104764095</v>
          </cell>
          <cell r="DR70">
            <v>10.174873613463955</v>
          </cell>
          <cell r="DS70">
            <v>0.17</v>
          </cell>
          <cell r="DT70">
            <v>19.841003546254704</v>
          </cell>
          <cell r="DU70">
            <v>0.14594581047641142</v>
          </cell>
          <cell r="DV70">
            <v>0.17487361346395502</v>
          </cell>
          <cell r="DW70">
            <v>0.34100354625471219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41789</v>
          </cell>
          <cell r="ED70" t="str">
            <v>ЗБС</v>
          </cell>
          <cell r="EE70">
            <v>0</v>
          </cell>
          <cell r="EF70">
            <v>18</v>
          </cell>
          <cell r="EG70">
            <v>40</v>
          </cell>
          <cell r="EH70">
            <v>6</v>
          </cell>
          <cell r="EI70">
            <v>32</v>
          </cell>
          <cell r="EJ70" t="str">
            <v>Постоянный</v>
          </cell>
          <cell r="EK70">
            <v>24</v>
          </cell>
          <cell r="EL70">
            <v>0</v>
          </cell>
          <cell r="EM70">
            <v>8.2596799999999995</v>
          </cell>
          <cell r="EN70">
            <v>10</v>
          </cell>
          <cell r="EO70">
            <v>1.2</v>
          </cell>
          <cell r="EP70">
            <v>29.5</v>
          </cell>
          <cell r="EQ70">
            <v>3571.5669372179068</v>
          </cell>
          <cell r="ER70">
            <v>0</v>
          </cell>
          <cell r="ES70">
            <v>0</v>
          </cell>
          <cell r="ET70">
            <v>53</v>
          </cell>
          <cell r="EU70">
            <v>18</v>
          </cell>
          <cell r="EV70">
            <v>43</v>
          </cell>
          <cell r="EW70">
            <v>7</v>
          </cell>
          <cell r="EX70">
            <v>37</v>
          </cell>
          <cell r="EY70" t="str">
            <v>Постоянный</v>
          </cell>
          <cell r="EZ70">
            <v>24</v>
          </cell>
          <cell r="FA70">
            <v>0</v>
          </cell>
          <cell r="FB70">
            <v>8.3457880000000007</v>
          </cell>
          <cell r="FC70">
            <v>10</v>
          </cell>
          <cell r="FD70">
            <v>0.17</v>
          </cell>
          <cell r="FE70">
            <v>19.5</v>
          </cell>
          <cell r="FF70">
            <v>2336.5079486802201</v>
          </cell>
          <cell r="FG70">
            <v>0</v>
          </cell>
          <cell r="FH70">
            <v>0</v>
          </cell>
          <cell r="FI70">
            <v>58</v>
          </cell>
          <cell r="FJ70">
            <v>0</v>
          </cell>
          <cell r="FK70">
            <v>3</v>
          </cell>
          <cell r="FL70">
            <v>1</v>
          </cell>
          <cell r="FM70">
            <v>5</v>
          </cell>
          <cell r="FN70">
            <v>0</v>
          </cell>
          <cell r="FO70">
            <v>0</v>
          </cell>
          <cell r="FP70">
            <v>8.6108000000001184E-2</v>
          </cell>
          <cell r="FQ70">
            <v>0</v>
          </cell>
          <cell r="FR70">
            <v>-1.03</v>
          </cell>
          <cell r="FS70">
            <v>-10</v>
          </cell>
          <cell r="FT70">
            <v>0</v>
          </cell>
          <cell r="FU70">
            <v>0</v>
          </cell>
          <cell r="FV70">
            <v>-1235.0589885376867</v>
          </cell>
          <cell r="FW70">
            <v>5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 t="str">
            <v>уточнение режима после остановки скв 70-2 ( т.н.), сумаарнный деибт жидкости полсе остановки скважины 70-2 упал с 20 до 5м3/сут. После запуска скв 70-2 ее режим будет скорректирован до 15 м3/сут</v>
          </cell>
          <cell r="GF70" t="str">
            <v>БДНГ-2</v>
          </cell>
          <cell r="GG70" t="str">
            <v>Давыдов</v>
          </cell>
          <cell r="GH70">
            <v>0</v>
          </cell>
          <cell r="GI70" t="e">
            <v>#N/A</v>
          </cell>
          <cell r="GJ70">
            <v>0</v>
          </cell>
          <cell r="GK70">
            <v>1632</v>
          </cell>
          <cell r="GL70">
            <v>0</v>
          </cell>
          <cell r="GM70">
            <v>0</v>
          </cell>
          <cell r="GN70">
            <v>0</v>
          </cell>
          <cell r="GO70">
            <v>6</v>
          </cell>
          <cell r="GP70">
            <v>-30</v>
          </cell>
          <cell r="GQ70">
            <v>58</v>
          </cell>
          <cell r="GR70">
            <v>101.80000000000001</v>
          </cell>
          <cell r="GS70" t="str">
            <v>СРГ-1</v>
          </cell>
          <cell r="GT70" t="str">
            <v>Фонтан</v>
          </cell>
          <cell r="GU70">
            <v>0</v>
          </cell>
          <cell r="GV70">
            <v>0</v>
          </cell>
          <cell r="GW70">
            <v>0</v>
          </cell>
          <cell r="GX70" t="str">
            <v xml:space="preserve">Совместный замер со скв. 70-2, 1049, 1049-2 </v>
          </cell>
          <cell r="GY70">
            <v>0</v>
          </cell>
        </row>
        <row r="71">
          <cell r="J71">
            <v>86</v>
          </cell>
          <cell r="K71" t="str">
            <v>В накоплении/под циклической закачкой/</v>
          </cell>
          <cell r="L71" t="str">
            <v>Без куста</v>
          </cell>
          <cell r="M71">
            <v>42799</v>
          </cell>
          <cell r="N71" t="str">
            <v>Верт.</v>
          </cell>
          <cell r="O71" t="str">
            <v>P1ar_Block I</v>
          </cell>
          <cell r="P71" t="str">
            <v>Действующий</v>
          </cell>
          <cell r="Q71">
            <v>-4</v>
          </cell>
          <cell r="R71">
            <v>0</v>
          </cell>
          <cell r="S71">
            <v>0</v>
          </cell>
          <cell r="T71">
            <v>0</v>
          </cell>
          <cell r="U71">
            <v>206</v>
          </cell>
          <cell r="V71">
            <v>213.8</v>
          </cell>
          <cell r="W71">
            <v>0.98</v>
          </cell>
          <cell r="X71">
            <v>1.66</v>
          </cell>
          <cell r="Y71">
            <v>0.98403097023953534</v>
          </cell>
          <cell r="Z71">
            <v>1.4490000000000001</v>
          </cell>
          <cell r="AA71">
            <v>0.83599999999999997</v>
          </cell>
          <cell r="AB71">
            <v>0.72</v>
          </cell>
          <cell r="AC71">
            <v>37</v>
          </cell>
          <cell r="AD71">
            <v>1.17</v>
          </cell>
          <cell r="AE71">
            <v>139.69999999999999</v>
          </cell>
          <cell r="AF71">
            <v>7.72</v>
          </cell>
          <cell r="AG71">
            <v>1950</v>
          </cell>
          <cell r="AH71">
            <v>1910</v>
          </cell>
          <cell r="AI71">
            <v>1910</v>
          </cell>
          <cell r="AJ71">
            <v>0</v>
          </cell>
          <cell r="AK71">
            <v>0</v>
          </cell>
          <cell r="AL71" t="str">
            <v>закрытый</v>
          </cell>
          <cell r="AM71" t="str">
            <v>1893-1900; 1878-1886; 1864-1872; 1850-1860; 1836-1840; 1832-1845; 1780-1800; 1812-1818; 1774-1778; 1802-1806;1810-1822;1826-1828;1832-1846;1857-1832;1864-1887;1893-1902.</v>
          </cell>
          <cell r="AN71">
            <v>119.76999999999998</v>
          </cell>
          <cell r="AO71">
            <v>1774</v>
          </cell>
          <cell r="AP71">
            <v>6</v>
          </cell>
          <cell r="AQ71">
            <v>0</v>
          </cell>
          <cell r="AR71">
            <v>0</v>
          </cell>
          <cell r="AS71">
            <v>0</v>
          </cell>
          <cell r="AT71" t="str">
            <v>Газлифт</v>
          </cell>
          <cell r="AU71">
            <v>500</v>
          </cell>
          <cell r="AV71" t="str">
            <v>ГП</v>
          </cell>
          <cell r="AW71">
            <v>910</v>
          </cell>
          <cell r="AX71" t="str">
            <v>ГК86/1</v>
          </cell>
          <cell r="AY71">
            <v>1230</v>
          </cell>
          <cell r="AZ71" t="str">
            <v>ГК85/1,5</v>
          </cell>
          <cell r="BA71">
            <v>1490</v>
          </cell>
          <cell r="BB71" t="str">
            <v>ГК80/2</v>
          </cell>
          <cell r="BC71">
            <v>1635</v>
          </cell>
          <cell r="BD71" t="str">
            <v xml:space="preserve">ЦКсОК     </v>
          </cell>
          <cell r="BE71">
            <v>0</v>
          </cell>
          <cell r="BF71">
            <v>0</v>
          </cell>
          <cell r="BG71">
            <v>1645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1798</v>
          </cell>
          <cell r="BO71" t="str">
            <v>Есть</v>
          </cell>
          <cell r="BP71" t="str">
            <v>Сиант</v>
          </cell>
          <cell r="BQ71">
            <v>74</v>
          </cell>
          <cell r="BR71">
            <v>64</v>
          </cell>
          <cell r="BS71">
            <v>20</v>
          </cell>
          <cell r="BT71">
            <v>1794.74</v>
          </cell>
          <cell r="BU71">
            <v>3.2599999999999909</v>
          </cell>
          <cell r="BV71">
            <v>73</v>
          </cell>
          <cell r="BW71">
            <v>5.5</v>
          </cell>
          <cell r="BX71">
            <v>18</v>
          </cell>
          <cell r="BY71" t="str">
            <v>Угловик</v>
          </cell>
          <cell r="BZ71" t="str">
            <v>Постоянный</v>
          </cell>
          <cell r="CA71">
            <v>24</v>
          </cell>
          <cell r="CB71">
            <v>0</v>
          </cell>
          <cell r="CC71">
            <v>30</v>
          </cell>
          <cell r="CD71">
            <v>64</v>
          </cell>
          <cell r="CE71">
            <v>29</v>
          </cell>
          <cell r="CF71">
            <v>43556</v>
          </cell>
          <cell r="CG71">
            <v>156.30000000000001</v>
          </cell>
          <cell r="CH71">
            <v>74</v>
          </cell>
          <cell r="CI71">
            <v>5</v>
          </cell>
          <cell r="CJ71">
            <v>0</v>
          </cell>
          <cell r="CK71">
            <v>0</v>
          </cell>
          <cell r="CL71">
            <v>52</v>
          </cell>
          <cell r="CM71">
            <v>14.89752</v>
          </cell>
          <cell r="CN71">
            <v>18</v>
          </cell>
          <cell r="CO71">
            <v>1</v>
          </cell>
          <cell r="CP71">
            <v>1</v>
          </cell>
          <cell r="CQ71">
            <v>51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20</v>
          </cell>
          <cell r="DA71">
            <v>31</v>
          </cell>
          <cell r="DB71">
            <v>2080.8832611065468</v>
          </cell>
          <cell r="DC71">
            <v>3423.3885908527059</v>
          </cell>
          <cell r="DD71">
            <v>1323.9807334323673</v>
          </cell>
          <cell r="DE71">
            <v>0.17257909875359537</v>
          </cell>
          <cell r="DF71">
            <v>0</v>
          </cell>
          <cell r="DG71" t="str">
            <v>Газлифт</v>
          </cell>
          <cell r="DH71">
            <v>14.89752</v>
          </cell>
          <cell r="DI71">
            <v>18</v>
          </cell>
          <cell r="DJ71">
            <v>1</v>
          </cell>
          <cell r="DK71">
            <v>31.000000000000004</v>
          </cell>
          <cell r="DL71">
            <v>52</v>
          </cell>
          <cell r="DM71">
            <v>0</v>
          </cell>
          <cell r="DN71">
            <v>50</v>
          </cell>
          <cell r="DO71">
            <v>0.1711838154892914</v>
          </cell>
          <cell r="DP71">
            <v>50</v>
          </cell>
          <cell r="DQ71">
            <v>15.060432315380526</v>
          </cell>
          <cell r="DR71">
            <v>18.196839586511679</v>
          </cell>
          <cell r="DS71">
            <v>1</v>
          </cell>
          <cell r="DT71">
            <v>31.339001510103451</v>
          </cell>
          <cell r="DU71">
            <v>0.16291231538052597</v>
          </cell>
          <cell r="DV71">
            <v>0.19683958651167899</v>
          </cell>
          <cell r="DW71">
            <v>0.33900151010344709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42799</v>
          </cell>
          <cell r="ED71" t="str">
            <v>Ввод из консервации</v>
          </cell>
          <cell r="EE71">
            <v>0</v>
          </cell>
          <cell r="EF71">
            <v>18</v>
          </cell>
          <cell r="EG71">
            <v>29</v>
          </cell>
          <cell r="EH71">
            <v>73</v>
          </cell>
          <cell r="EI71">
            <v>28</v>
          </cell>
          <cell r="EJ71" t="str">
            <v>Постоянный</v>
          </cell>
          <cell r="EK71">
            <v>24</v>
          </cell>
          <cell r="EL71">
            <v>0</v>
          </cell>
          <cell r="EM71">
            <v>9.107139887999999</v>
          </cell>
          <cell r="EN71">
            <v>11.196</v>
          </cell>
          <cell r="EO71">
            <v>2.7</v>
          </cell>
          <cell r="EP71">
            <v>25.9</v>
          </cell>
          <cell r="EQ71">
            <v>1163.9219480933923</v>
          </cell>
          <cell r="ER71">
            <v>72</v>
          </cell>
          <cell r="ES71">
            <v>15.3</v>
          </cell>
          <cell r="ET71">
            <v>55</v>
          </cell>
          <cell r="EU71">
            <v>18</v>
          </cell>
          <cell r="EV71">
            <v>30</v>
          </cell>
          <cell r="EW71">
            <v>64</v>
          </cell>
          <cell r="EX71">
            <v>29</v>
          </cell>
          <cell r="EY71" t="str">
            <v>Постоянный</v>
          </cell>
          <cell r="EZ71">
            <v>24</v>
          </cell>
          <cell r="FA71">
            <v>0</v>
          </cell>
          <cell r="FB71">
            <v>14.89752</v>
          </cell>
          <cell r="FC71">
            <v>18</v>
          </cell>
          <cell r="FD71">
            <v>1</v>
          </cell>
          <cell r="FE71">
            <v>51</v>
          </cell>
          <cell r="FF71">
            <v>2080.8832611065468</v>
          </cell>
          <cell r="FG71">
            <v>74</v>
          </cell>
          <cell r="FH71">
            <v>20</v>
          </cell>
          <cell r="FI71">
            <v>52</v>
          </cell>
          <cell r="FJ71">
            <v>0</v>
          </cell>
          <cell r="FK71">
            <v>1</v>
          </cell>
          <cell r="FL71">
            <v>-9</v>
          </cell>
          <cell r="FM71">
            <v>1</v>
          </cell>
          <cell r="FN71">
            <v>0</v>
          </cell>
          <cell r="FO71">
            <v>0</v>
          </cell>
          <cell r="FP71">
            <v>5.7903801120000011</v>
          </cell>
          <cell r="FQ71">
            <v>6.8040000000000003</v>
          </cell>
          <cell r="FR71">
            <v>-1.7000000000000002</v>
          </cell>
          <cell r="FS71">
            <v>25.1</v>
          </cell>
          <cell r="FT71">
            <v>2</v>
          </cell>
          <cell r="FU71">
            <v>4.6999999999999993</v>
          </cell>
          <cell r="FV71">
            <v>916.96131301315449</v>
          </cell>
          <cell r="FW71">
            <v>-3</v>
          </cell>
          <cell r="FX71" t="str">
            <v>ИПП ГТМ</v>
          </cell>
          <cell r="FY71" t="str">
            <v>Выход скважины на режим после проведения ОПЗ в июне</v>
          </cell>
          <cell r="FZ71">
            <v>0</v>
          </cell>
          <cell r="GA71">
            <v>0</v>
          </cell>
          <cell r="GB71">
            <v>0</v>
          </cell>
          <cell r="GC71" t="str">
            <v>ГТМ</v>
          </cell>
          <cell r="GD71" t="str">
            <v>Проведение БОПЗ</v>
          </cell>
          <cell r="GE71">
            <v>0</v>
          </cell>
          <cell r="GF71" t="str">
            <v>БДНГ-5.1</v>
          </cell>
          <cell r="GG71" t="str">
            <v>Давыдов</v>
          </cell>
          <cell r="GH71" t="str">
            <v>Бердянка</v>
          </cell>
          <cell r="GI71" t="str">
            <v>Денис</v>
          </cell>
          <cell r="GJ71">
            <v>0</v>
          </cell>
          <cell r="GK71">
            <v>1778</v>
          </cell>
          <cell r="GL71">
            <v>0</v>
          </cell>
          <cell r="GM71">
            <v>0</v>
          </cell>
          <cell r="GN71">
            <v>0</v>
          </cell>
          <cell r="GO71">
            <v>1</v>
          </cell>
          <cell r="GP71">
            <v>35</v>
          </cell>
          <cell r="GQ71">
            <v>52</v>
          </cell>
          <cell r="GR71">
            <v>104.30000000000001</v>
          </cell>
          <cell r="GS71" t="str">
            <v>К-14</v>
          </cell>
          <cell r="GT71" t="str">
            <v>Газлифт</v>
          </cell>
          <cell r="GU71">
            <v>0</v>
          </cell>
          <cell r="GV71">
            <v>0</v>
          </cell>
          <cell r="GW71" t="str">
            <v>ВСГ</v>
          </cell>
          <cell r="GX71">
            <v>0</v>
          </cell>
          <cell r="GY71">
            <v>0</v>
          </cell>
        </row>
        <row r="72">
          <cell r="J72" t="str">
            <v>95-2</v>
          </cell>
          <cell r="K72" t="str">
            <v>В работе</v>
          </cell>
          <cell r="L72" t="str">
            <v>Кустскважины-95</v>
          </cell>
          <cell r="M72">
            <v>34986</v>
          </cell>
          <cell r="N72" t="str">
            <v>Гор.</v>
          </cell>
          <cell r="O72" t="str">
            <v>P1ar_Block I</v>
          </cell>
          <cell r="P72" t="str">
            <v>Действующий</v>
          </cell>
          <cell r="Q72">
            <v>-4</v>
          </cell>
          <cell r="R72">
            <v>35485</v>
          </cell>
          <cell r="S72" t="str">
            <v>Halli</v>
          </cell>
          <cell r="T72">
            <v>0</v>
          </cell>
          <cell r="U72">
            <v>206</v>
          </cell>
          <cell r="V72">
            <v>213.8</v>
          </cell>
          <cell r="W72">
            <v>0.98</v>
          </cell>
          <cell r="X72">
            <v>1.66</v>
          </cell>
          <cell r="Y72">
            <v>0.98</v>
          </cell>
          <cell r="Z72">
            <v>1.4490000000000001</v>
          </cell>
          <cell r="AA72">
            <v>0.83599999999999997</v>
          </cell>
          <cell r="AB72">
            <v>0.72</v>
          </cell>
          <cell r="AC72">
            <v>37</v>
          </cell>
          <cell r="AD72">
            <v>1.17</v>
          </cell>
          <cell r="AE72" t="str">
            <v>177,8; 139,7</v>
          </cell>
          <cell r="AF72" t="str">
            <v>9,19; 7,72</v>
          </cell>
          <cell r="AG72" t="str">
            <v>0-1919; 1919-2596</v>
          </cell>
          <cell r="AH72">
            <v>2596</v>
          </cell>
          <cell r="AI72">
            <v>2596</v>
          </cell>
          <cell r="AJ72">
            <v>0</v>
          </cell>
          <cell r="AK72">
            <v>0</v>
          </cell>
          <cell r="AL72" t="str">
            <v>откр ствол</v>
          </cell>
          <cell r="AM72" t="str">
            <v>1919-2596</v>
          </cell>
          <cell r="AN72">
            <v>63.799999999999955</v>
          </cell>
          <cell r="AO72">
            <v>1919</v>
          </cell>
          <cell r="AP72">
            <v>22.7</v>
          </cell>
          <cell r="AQ72">
            <v>0</v>
          </cell>
          <cell r="AR72">
            <v>0</v>
          </cell>
          <cell r="AS72">
            <v>0</v>
          </cell>
          <cell r="AT72" t="str">
            <v>Газлифт</v>
          </cell>
          <cell r="AU72">
            <v>480</v>
          </cell>
          <cell r="AV72">
            <v>0</v>
          </cell>
          <cell r="AW72">
            <v>880</v>
          </cell>
          <cell r="AX72">
            <v>0</v>
          </cell>
          <cell r="AY72">
            <v>1240</v>
          </cell>
          <cell r="AZ72">
            <v>0</v>
          </cell>
          <cell r="BA72">
            <v>1500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1560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2400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1959.56</v>
          </cell>
          <cell r="BU72">
            <v>440.44000000000005</v>
          </cell>
          <cell r="BV72">
            <v>73</v>
          </cell>
          <cell r="BW72">
            <v>5.5</v>
          </cell>
          <cell r="BX72">
            <v>18</v>
          </cell>
          <cell r="BY72" t="str">
            <v>Угловик</v>
          </cell>
          <cell r="BZ72" t="str">
            <v>Постоянный</v>
          </cell>
          <cell r="CA72">
            <v>24</v>
          </cell>
          <cell r="CB72">
            <v>0</v>
          </cell>
          <cell r="CC72">
            <v>19</v>
          </cell>
          <cell r="CD72">
            <v>38</v>
          </cell>
          <cell r="CE72">
            <v>18</v>
          </cell>
          <cell r="CF72">
            <v>43556</v>
          </cell>
          <cell r="CG72">
            <v>107</v>
          </cell>
          <cell r="CH72">
            <v>76</v>
          </cell>
          <cell r="CI72">
            <v>5</v>
          </cell>
          <cell r="CJ72">
            <v>0</v>
          </cell>
          <cell r="CK72">
            <v>0</v>
          </cell>
          <cell r="CL72">
            <v>43</v>
          </cell>
          <cell r="CM72">
            <v>11.703999999999999</v>
          </cell>
          <cell r="CN72">
            <v>14</v>
          </cell>
          <cell r="CO72">
            <v>0</v>
          </cell>
          <cell r="CP72">
            <v>0</v>
          </cell>
          <cell r="CQ72">
            <v>15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5</v>
          </cell>
          <cell r="DA72">
            <v>10</v>
          </cell>
          <cell r="DB72">
            <v>854.40874914559129</v>
          </cell>
          <cell r="DC72">
            <v>1281.613123718387</v>
          </cell>
          <cell r="DD72">
            <v>427.20437457279564</v>
          </cell>
          <cell r="DE72">
            <v>0.21875</v>
          </cell>
          <cell r="DF72">
            <v>0</v>
          </cell>
          <cell r="DG72" t="str">
            <v>Газлифт</v>
          </cell>
          <cell r="DH72">
            <v>11.703999999999999</v>
          </cell>
          <cell r="DI72">
            <v>14</v>
          </cell>
          <cell r="DJ72">
            <v>0</v>
          </cell>
          <cell r="DK72">
            <v>10</v>
          </cell>
          <cell r="DL72">
            <v>43</v>
          </cell>
          <cell r="DM72">
            <v>0</v>
          </cell>
          <cell r="DN72">
            <v>43</v>
          </cell>
          <cell r="DO72">
            <v>0.21875</v>
          </cell>
          <cell r="DP72">
            <v>43</v>
          </cell>
          <cell r="DQ72">
            <v>11.703999999999999</v>
          </cell>
          <cell r="DR72">
            <v>14</v>
          </cell>
          <cell r="DS72">
            <v>0</v>
          </cell>
          <cell r="DT72">
            <v>10</v>
          </cell>
          <cell r="DU72">
            <v>0</v>
          </cell>
          <cell r="DV72">
            <v>0</v>
          </cell>
          <cell r="DW72">
            <v>0</v>
          </cell>
          <cell r="DX72">
            <v>0.43167940427199625</v>
          </cell>
          <cell r="DY72">
            <v>0.51636292377033044</v>
          </cell>
          <cell r="DZ72">
            <v>0</v>
          </cell>
          <cell r="EA72">
            <v>0.66823437193807467</v>
          </cell>
          <cell r="EB72">
            <v>0</v>
          </cell>
          <cell r="EC72">
            <v>38447</v>
          </cell>
          <cell r="ED72" t="str">
            <v>ОПЗ</v>
          </cell>
          <cell r="EE72">
            <v>0</v>
          </cell>
          <cell r="EF72">
            <v>18</v>
          </cell>
          <cell r="EG72">
            <v>19</v>
          </cell>
          <cell r="EH72">
            <v>36</v>
          </cell>
          <cell r="EI72">
            <v>18</v>
          </cell>
          <cell r="EJ72" t="str">
            <v>Постоянный</v>
          </cell>
          <cell r="EK72">
            <v>24</v>
          </cell>
          <cell r="EL72">
            <v>0</v>
          </cell>
          <cell r="EM72">
            <v>11.703999999999999</v>
          </cell>
          <cell r="EN72">
            <v>14</v>
          </cell>
          <cell r="EO72">
            <v>0</v>
          </cell>
          <cell r="EP72">
            <v>15</v>
          </cell>
          <cell r="EQ72">
            <v>854.40874914559129</v>
          </cell>
          <cell r="ER72">
            <v>76</v>
          </cell>
          <cell r="ES72">
            <v>5</v>
          </cell>
          <cell r="ET72">
            <v>44</v>
          </cell>
          <cell r="EU72">
            <v>18</v>
          </cell>
          <cell r="EV72">
            <v>19</v>
          </cell>
          <cell r="EW72">
            <v>38</v>
          </cell>
          <cell r="EX72">
            <v>18</v>
          </cell>
          <cell r="EY72" t="str">
            <v>Постоянный</v>
          </cell>
          <cell r="EZ72">
            <v>24</v>
          </cell>
          <cell r="FA72">
            <v>0</v>
          </cell>
          <cell r="FB72">
            <v>11.703999999999999</v>
          </cell>
          <cell r="FC72">
            <v>14</v>
          </cell>
          <cell r="FD72">
            <v>0</v>
          </cell>
          <cell r="FE72">
            <v>15</v>
          </cell>
          <cell r="FF72">
            <v>854.40874914559129</v>
          </cell>
          <cell r="FG72">
            <v>76</v>
          </cell>
          <cell r="FH72">
            <v>5</v>
          </cell>
          <cell r="FI72">
            <v>43</v>
          </cell>
          <cell r="FJ72">
            <v>0</v>
          </cell>
          <cell r="FK72">
            <v>0</v>
          </cell>
          <cell r="FL72">
            <v>2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-1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 t="str">
            <v>Уточнение</v>
          </cell>
          <cell r="GD72" t="str">
            <v>Уточнение ТР по результатам замеров дебита</v>
          </cell>
          <cell r="GE72">
            <v>0</v>
          </cell>
          <cell r="GF72" t="str">
            <v>БДНГ-5.1</v>
          </cell>
          <cell r="GG72" t="str">
            <v>Давыдов</v>
          </cell>
          <cell r="GH72">
            <v>0</v>
          </cell>
          <cell r="GI72" t="str">
            <v>Денис</v>
          </cell>
          <cell r="GJ72">
            <v>0</v>
          </cell>
          <cell r="GK72">
            <v>2100</v>
          </cell>
          <cell r="GL72">
            <v>0</v>
          </cell>
          <cell r="GM72">
            <v>0</v>
          </cell>
          <cell r="GN72">
            <v>0</v>
          </cell>
          <cell r="GO72">
            <v>1</v>
          </cell>
          <cell r="GP72">
            <v>20</v>
          </cell>
          <cell r="GQ72">
            <v>43</v>
          </cell>
          <cell r="GR72">
            <v>64</v>
          </cell>
          <cell r="GS72" t="str">
            <v>ГЗУ-9</v>
          </cell>
          <cell r="GT72" t="str">
            <v>Газлифт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</row>
        <row r="73">
          <cell r="J73" t="str">
            <v>95-1</v>
          </cell>
          <cell r="K73" t="str">
            <v>В работе</v>
          </cell>
          <cell r="L73" t="str">
            <v>Кустскважины-95</v>
          </cell>
          <cell r="M73">
            <v>34991</v>
          </cell>
          <cell r="N73" t="str">
            <v>Гор.</v>
          </cell>
          <cell r="O73" t="str">
            <v>P1ar_Block I</v>
          </cell>
          <cell r="P73" t="str">
            <v>Действующий</v>
          </cell>
          <cell r="Q73">
            <v>-4</v>
          </cell>
          <cell r="R73">
            <v>35156</v>
          </cell>
          <cell r="S73" t="str">
            <v>Halli</v>
          </cell>
          <cell r="T73">
            <v>0</v>
          </cell>
          <cell r="U73">
            <v>206</v>
          </cell>
          <cell r="V73">
            <v>213.8</v>
          </cell>
          <cell r="W73">
            <v>0.98</v>
          </cell>
          <cell r="X73">
            <v>1.66</v>
          </cell>
          <cell r="Y73">
            <v>0.98</v>
          </cell>
          <cell r="Z73">
            <v>1.4490000000000001</v>
          </cell>
          <cell r="AA73">
            <v>0.83599999999999997</v>
          </cell>
          <cell r="AB73">
            <v>0.72</v>
          </cell>
          <cell r="AC73">
            <v>37</v>
          </cell>
          <cell r="AD73">
            <v>1.17</v>
          </cell>
          <cell r="AE73">
            <v>139.69999999999999</v>
          </cell>
          <cell r="AF73">
            <v>7.72</v>
          </cell>
          <cell r="AG73">
            <v>1901</v>
          </cell>
          <cell r="AH73">
            <v>2479</v>
          </cell>
          <cell r="AI73">
            <v>2479</v>
          </cell>
          <cell r="AJ73">
            <v>0</v>
          </cell>
          <cell r="AK73">
            <v>0</v>
          </cell>
          <cell r="AL73" t="str">
            <v>откр ствол</v>
          </cell>
          <cell r="AM73" t="str">
            <v>1901-2479</v>
          </cell>
          <cell r="AN73">
            <v>64.5</v>
          </cell>
          <cell r="AO73">
            <v>1901</v>
          </cell>
          <cell r="AP73">
            <v>2.8</v>
          </cell>
          <cell r="AQ73">
            <v>0</v>
          </cell>
          <cell r="AR73">
            <v>0</v>
          </cell>
          <cell r="AS73">
            <v>0</v>
          </cell>
          <cell r="AT73" t="str">
            <v>Газлифт</v>
          </cell>
          <cell r="AU73">
            <v>795</v>
          </cell>
          <cell r="AV73">
            <v>0</v>
          </cell>
          <cell r="AW73">
            <v>1392</v>
          </cell>
          <cell r="AX73">
            <v>0</v>
          </cell>
          <cell r="AY73">
            <v>1845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2366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1944.58</v>
          </cell>
          <cell r="BU73">
            <v>421.42000000000007</v>
          </cell>
          <cell r="BV73">
            <v>73</v>
          </cell>
          <cell r="BW73">
            <v>5.5</v>
          </cell>
          <cell r="BX73">
            <v>18</v>
          </cell>
          <cell r="BY73" t="str">
            <v>Угловик</v>
          </cell>
          <cell r="BZ73" t="str">
            <v>Постоянный</v>
          </cell>
          <cell r="CA73">
            <v>24</v>
          </cell>
          <cell r="CB73">
            <v>0</v>
          </cell>
          <cell r="CC73">
            <v>19</v>
          </cell>
          <cell r="CD73">
            <v>35</v>
          </cell>
          <cell r="CE73">
            <v>18</v>
          </cell>
          <cell r="CF73">
            <v>43556</v>
          </cell>
          <cell r="CG73">
            <v>105</v>
          </cell>
          <cell r="CH73">
            <v>76</v>
          </cell>
          <cell r="CI73">
            <v>6</v>
          </cell>
          <cell r="CJ73">
            <v>0</v>
          </cell>
          <cell r="CK73">
            <v>0</v>
          </cell>
          <cell r="CL73">
            <v>40</v>
          </cell>
          <cell r="CM73">
            <v>13.1252</v>
          </cell>
          <cell r="CN73">
            <v>15.7</v>
          </cell>
          <cell r="CO73">
            <v>0</v>
          </cell>
          <cell r="CP73">
            <v>0</v>
          </cell>
          <cell r="CQ73">
            <v>20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5</v>
          </cell>
          <cell r="DA73">
            <v>15</v>
          </cell>
          <cell r="DB73">
            <v>1142.8397281565233</v>
          </cell>
          <cell r="DC73">
            <v>1523.7863042086979</v>
          </cell>
          <cell r="DD73">
            <v>380.94657605217446</v>
          </cell>
          <cell r="DE73">
            <v>0.24153846153846154</v>
          </cell>
          <cell r="DF73">
            <v>0</v>
          </cell>
          <cell r="DG73" t="str">
            <v>Газлифт</v>
          </cell>
          <cell r="DH73">
            <v>13.1252</v>
          </cell>
          <cell r="DI73">
            <v>15.7</v>
          </cell>
          <cell r="DJ73">
            <v>0</v>
          </cell>
          <cell r="DK73">
            <v>14.999999999999998</v>
          </cell>
          <cell r="DL73">
            <v>40</v>
          </cell>
          <cell r="DM73">
            <v>0</v>
          </cell>
          <cell r="DN73">
            <v>43</v>
          </cell>
          <cell r="DO73">
            <v>0.25322580645161291</v>
          </cell>
          <cell r="DP73">
            <v>40</v>
          </cell>
          <cell r="DQ73">
            <v>13.1252</v>
          </cell>
          <cell r="DR73">
            <v>15.7</v>
          </cell>
          <cell r="DS73">
            <v>0</v>
          </cell>
          <cell r="DT73">
            <v>14.999999999999998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37663</v>
          </cell>
          <cell r="ED73" t="str">
            <v>ОПЗ</v>
          </cell>
          <cell r="EE73" t="str">
            <v>Предыдущий ГТМ-2000г(СКО)</v>
          </cell>
          <cell r="EF73">
            <v>18</v>
          </cell>
          <cell r="EG73">
            <v>19</v>
          </cell>
          <cell r="EH73">
            <v>33</v>
          </cell>
          <cell r="EI73">
            <v>18</v>
          </cell>
          <cell r="EJ73" t="str">
            <v>Постоянный</v>
          </cell>
          <cell r="EK73">
            <v>24</v>
          </cell>
          <cell r="EL73">
            <v>0</v>
          </cell>
          <cell r="EM73">
            <v>13.1252</v>
          </cell>
          <cell r="EN73">
            <v>15.7</v>
          </cell>
          <cell r="EO73">
            <v>0</v>
          </cell>
          <cell r="EP73">
            <v>20</v>
          </cell>
          <cell r="EQ73">
            <v>1142.8397281565233</v>
          </cell>
          <cell r="ER73">
            <v>76</v>
          </cell>
          <cell r="ES73">
            <v>5</v>
          </cell>
          <cell r="ET73">
            <v>45</v>
          </cell>
          <cell r="EU73">
            <v>18</v>
          </cell>
          <cell r="EV73">
            <v>19</v>
          </cell>
          <cell r="EW73">
            <v>35</v>
          </cell>
          <cell r="EX73">
            <v>18</v>
          </cell>
          <cell r="EY73" t="str">
            <v>Постоянный</v>
          </cell>
          <cell r="EZ73">
            <v>24</v>
          </cell>
          <cell r="FA73">
            <v>0</v>
          </cell>
          <cell r="FB73">
            <v>13.1252</v>
          </cell>
          <cell r="FC73">
            <v>15.7</v>
          </cell>
          <cell r="FD73">
            <v>0</v>
          </cell>
          <cell r="FE73">
            <v>20</v>
          </cell>
          <cell r="FF73">
            <v>1142.8397281565233</v>
          </cell>
          <cell r="FG73">
            <v>76</v>
          </cell>
          <cell r="FH73">
            <v>5</v>
          </cell>
          <cell r="FI73">
            <v>40</v>
          </cell>
          <cell r="FJ73">
            <v>0</v>
          </cell>
          <cell r="FK73">
            <v>0</v>
          </cell>
          <cell r="FL73">
            <v>2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-5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 t="str">
            <v>БДНГ-5.1</v>
          </cell>
          <cell r="GG73" t="str">
            <v>Давыдов</v>
          </cell>
          <cell r="GH73">
            <v>0</v>
          </cell>
          <cell r="GI73" t="str">
            <v>Денис</v>
          </cell>
          <cell r="GJ73">
            <v>0</v>
          </cell>
          <cell r="GK73">
            <v>2100</v>
          </cell>
          <cell r="GL73">
            <v>0</v>
          </cell>
          <cell r="GM73">
            <v>0</v>
          </cell>
          <cell r="GN73">
            <v>0</v>
          </cell>
          <cell r="GO73">
            <v>1</v>
          </cell>
          <cell r="GP73">
            <v>17</v>
          </cell>
          <cell r="GQ73">
            <v>40</v>
          </cell>
          <cell r="GR73">
            <v>65</v>
          </cell>
          <cell r="GS73" t="str">
            <v>ГЗУ-9</v>
          </cell>
          <cell r="GT73" t="str">
            <v>Газлифт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</row>
        <row r="74">
          <cell r="J74" t="str">
            <v>105-1Д</v>
          </cell>
          <cell r="K74" t="str">
            <v>В накоплении/под циклической закачкой/</v>
          </cell>
          <cell r="L74" t="str">
            <v>Кустскважины-105</v>
          </cell>
          <cell r="M74">
            <v>35735</v>
          </cell>
          <cell r="N74" t="str">
            <v>Гор.</v>
          </cell>
          <cell r="O74" t="str">
            <v>P1ar_Block I</v>
          </cell>
          <cell r="P74" t="str">
            <v>В бездействии текущего года</v>
          </cell>
          <cell r="Q74">
            <v>-4</v>
          </cell>
          <cell r="R74">
            <v>35491</v>
          </cell>
          <cell r="S74" t="str">
            <v>Halli</v>
          </cell>
          <cell r="T74">
            <v>0</v>
          </cell>
          <cell r="U74">
            <v>206</v>
          </cell>
          <cell r="V74">
            <v>213.8</v>
          </cell>
          <cell r="W74">
            <v>0.98</v>
          </cell>
          <cell r="X74">
            <v>1.66</v>
          </cell>
          <cell r="Y74">
            <v>0.98</v>
          </cell>
          <cell r="Z74">
            <v>1.4490000000000001</v>
          </cell>
          <cell r="AA74">
            <v>0.83599999999999997</v>
          </cell>
          <cell r="AB74">
            <v>0.72</v>
          </cell>
          <cell r="AC74">
            <v>37</v>
          </cell>
          <cell r="AD74">
            <v>1.17</v>
          </cell>
          <cell r="AE74">
            <v>139.69999999999999</v>
          </cell>
          <cell r="AF74">
            <v>7.72</v>
          </cell>
          <cell r="AG74" t="str">
            <v>2631 фильтр 
1877,3-2174,7, 2208,4-2631</v>
          </cell>
          <cell r="AH74">
            <v>2631</v>
          </cell>
          <cell r="AI74">
            <v>2631</v>
          </cell>
          <cell r="AJ74">
            <v>0</v>
          </cell>
          <cell r="AK74">
            <v>0</v>
          </cell>
          <cell r="AL74" t="str">
            <v>откр ствол</v>
          </cell>
          <cell r="AM74" t="str">
            <v>1877,3-2174,7 (фильтр-хвостовик);  2208,4-2631(фильтр-хвостовик)</v>
          </cell>
          <cell r="AN74">
            <v>52.17</v>
          </cell>
          <cell r="AO74">
            <v>1877.3</v>
          </cell>
          <cell r="AP74">
            <v>11.85</v>
          </cell>
          <cell r="AQ74">
            <v>0</v>
          </cell>
          <cell r="AR74">
            <v>0</v>
          </cell>
          <cell r="AS74">
            <v>0</v>
          </cell>
          <cell r="AT74" t="str">
            <v>Газлифт</v>
          </cell>
          <cell r="AU74">
            <v>790</v>
          </cell>
          <cell r="AV74" t="str">
            <v>ГК70/1,5</v>
          </cell>
          <cell r="AW74">
            <v>1348</v>
          </cell>
          <cell r="AX74" t="str">
            <v>ГК40-неизвл(</v>
          </cell>
          <cell r="AY74">
            <v>1825</v>
          </cell>
          <cell r="AZ74" t="str">
            <v>ЦКсОК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2281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1921.87</v>
          </cell>
          <cell r="BU74">
            <v>359.13000000000011</v>
          </cell>
          <cell r="BV74">
            <v>73</v>
          </cell>
          <cell r="BW74">
            <v>5.5</v>
          </cell>
          <cell r="BX74">
            <v>18</v>
          </cell>
          <cell r="BY74" t="str">
            <v>Угловик</v>
          </cell>
          <cell r="BZ74" t="str">
            <v>Периодический</v>
          </cell>
          <cell r="CA74">
            <v>24</v>
          </cell>
          <cell r="CB74">
            <v>24</v>
          </cell>
          <cell r="CC74">
            <v>19</v>
          </cell>
          <cell r="CD74">
            <v>37</v>
          </cell>
          <cell r="CE74">
            <v>18</v>
          </cell>
          <cell r="CF74">
            <v>43556</v>
          </cell>
          <cell r="CG74">
            <v>104</v>
          </cell>
          <cell r="CH74" t="str">
            <v>-</v>
          </cell>
          <cell r="CI74" t="str">
            <v>-</v>
          </cell>
          <cell r="CJ74">
            <v>0</v>
          </cell>
          <cell r="CK74">
            <v>0</v>
          </cell>
          <cell r="CL74">
            <v>48</v>
          </cell>
          <cell r="CM74">
            <v>6.6879999999999997</v>
          </cell>
          <cell r="CN74">
            <v>8</v>
          </cell>
          <cell r="CO74">
            <v>0</v>
          </cell>
          <cell r="CP74">
            <v>1</v>
          </cell>
          <cell r="CQ74">
            <v>10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3</v>
          </cell>
          <cell r="DA74">
            <v>7</v>
          </cell>
          <cell r="DB74">
            <v>1046.6507177033493</v>
          </cell>
          <cell r="DC74">
            <v>1495.2153110047848</v>
          </cell>
          <cell r="DD74">
            <v>448.56459330143542</v>
          </cell>
          <cell r="DE74">
            <v>0.14285714285714285</v>
          </cell>
          <cell r="DF74">
            <v>0</v>
          </cell>
          <cell r="DG74" t="str">
            <v>Газлифт</v>
          </cell>
          <cell r="DH74">
            <v>6.6879999999999997</v>
          </cell>
          <cell r="DI74">
            <v>8</v>
          </cell>
          <cell r="DJ74">
            <v>0</v>
          </cell>
          <cell r="DK74">
            <v>7</v>
          </cell>
          <cell r="DL74">
            <v>48</v>
          </cell>
          <cell r="DM74">
            <v>0</v>
          </cell>
          <cell r="DN74">
            <v>50</v>
          </cell>
          <cell r="DO74">
            <v>0.14814814814814814</v>
          </cell>
          <cell r="DP74">
            <v>48</v>
          </cell>
          <cell r="DQ74">
            <v>6.6879999999999997</v>
          </cell>
          <cell r="DR74">
            <v>8</v>
          </cell>
          <cell r="DS74">
            <v>0</v>
          </cell>
          <cell r="DT74">
            <v>7</v>
          </cell>
          <cell r="DU74">
            <v>0</v>
          </cell>
          <cell r="DV74">
            <v>0</v>
          </cell>
          <cell r="DW74">
            <v>0</v>
          </cell>
          <cell r="DX74">
            <v>8.6475435655135865E-2</v>
          </cell>
          <cell r="DY74">
            <v>0.10343951633389459</v>
          </cell>
          <cell r="DZ74">
            <v>0</v>
          </cell>
          <cell r="EA74">
            <v>9.0509576792157764E-2</v>
          </cell>
          <cell r="EB74">
            <v>0</v>
          </cell>
          <cell r="EC74">
            <v>42901</v>
          </cell>
          <cell r="ED74" t="str">
            <v>ОПЗ</v>
          </cell>
          <cell r="EE74">
            <v>0</v>
          </cell>
          <cell r="EF74">
            <v>18</v>
          </cell>
          <cell r="EG74">
            <v>19</v>
          </cell>
          <cell r="EH74">
            <v>37</v>
          </cell>
          <cell r="EI74">
            <v>18</v>
          </cell>
          <cell r="EJ74" t="str">
            <v>Периодический</v>
          </cell>
          <cell r="EK74">
            <v>24</v>
          </cell>
          <cell r="EL74">
            <v>24</v>
          </cell>
          <cell r="EM74">
            <v>6.6879999999999997</v>
          </cell>
          <cell r="EN74">
            <v>8</v>
          </cell>
          <cell r="EO74">
            <v>0</v>
          </cell>
          <cell r="EP74">
            <v>10</v>
          </cell>
          <cell r="EQ74">
            <v>1046.6507177033493</v>
          </cell>
          <cell r="ER74">
            <v>76</v>
          </cell>
          <cell r="ES74">
            <v>3</v>
          </cell>
          <cell r="ET74">
            <v>48</v>
          </cell>
          <cell r="EU74">
            <v>18</v>
          </cell>
          <cell r="EV74">
            <v>19</v>
          </cell>
          <cell r="EW74">
            <v>37</v>
          </cell>
          <cell r="EX74">
            <v>18</v>
          </cell>
          <cell r="EY74" t="str">
            <v>Периодический</v>
          </cell>
          <cell r="EZ74">
            <v>24</v>
          </cell>
          <cell r="FA74">
            <v>24</v>
          </cell>
          <cell r="FB74">
            <v>6.6879999999999997</v>
          </cell>
          <cell r="FC74">
            <v>8</v>
          </cell>
          <cell r="FD74">
            <v>0</v>
          </cell>
          <cell r="FE74">
            <v>10</v>
          </cell>
          <cell r="FF74">
            <v>1046.6507177033493</v>
          </cell>
          <cell r="FG74" t="str">
            <v>-</v>
          </cell>
          <cell r="FH74">
            <v>3</v>
          </cell>
          <cell r="FI74">
            <v>48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 t="e">
            <v>#VALUE!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 t="str">
            <v>Остановка скважины по фонду, проведение ЗБС</v>
          </cell>
          <cell r="GE74">
            <v>0</v>
          </cell>
          <cell r="GF74" t="str">
            <v>БДНГ-5.1</v>
          </cell>
          <cell r="GG74" t="str">
            <v>Давыдов</v>
          </cell>
          <cell r="GH74">
            <v>0</v>
          </cell>
          <cell r="GI74" t="str">
            <v>Денис</v>
          </cell>
          <cell r="GJ74">
            <v>0</v>
          </cell>
          <cell r="GK74">
            <v>2100</v>
          </cell>
          <cell r="GL74">
            <v>0</v>
          </cell>
          <cell r="GM74">
            <v>0</v>
          </cell>
          <cell r="GN74">
            <v>0</v>
          </cell>
          <cell r="GO74">
            <v>1</v>
          </cell>
          <cell r="GP74">
            <v>19</v>
          </cell>
          <cell r="GQ74">
            <v>48</v>
          </cell>
          <cell r="GR74">
            <v>56</v>
          </cell>
          <cell r="GS74" t="str">
            <v>ГЗУ-9</v>
          </cell>
          <cell r="GT74" t="str">
            <v>Газлифт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</row>
        <row r="75">
          <cell r="J75" t="str">
            <v>105-2</v>
          </cell>
          <cell r="K75" t="str">
            <v>В работе</v>
          </cell>
          <cell r="L75" t="str">
            <v>Кустскважины-105</v>
          </cell>
          <cell r="M75">
            <v>37210</v>
          </cell>
          <cell r="N75" t="str">
            <v>Гор.</v>
          </cell>
          <cell r="O75" t="str">
            <v>P1ar_Block I</v>
          </cell>
          <cell r="P75" t="str">
            <v>Действующий</v>
          </cell>
          <cell r="Q75">
            <v>-4</v>
          </cell>
          <cell r="R75" t="str">
            <v xml:space="preserve"> </v>
          </cell>
          <cell r="S75" t="str">
            <v xml:space="preserve"> </v>
          </cell>
          <cell r="T75">
            <v>0</v>
          </cell>
          <cell r="U75">
            <v>206</v>
          </cell>
          <cell r="V75">
            <v>213.8</v>
          </cell>
          <cell r="W75">
            <v>0.98</v>
          </cell>
          <cell r="X75">
            <v>1.66</v>
          </cell>
          <cell r="Y75">
            <v>0.98</v>
          </cell>
          <cell r="Z75">
            <v>1.4490000000000001</v>
          </cell>
          <cell r="AA75">
            <v>0.83599999999999997</v>
          </cell>
          <cell r="AB75">
            <v>0.72</v>
          </cell>
          <cell r="AC75">
            <v>37</v>
          </cell>
          <cell r="AD75">
            <v>1.17</v>
          </cell>
          <cell r="AE75">
            <v>139.69999999999999</v>
          </cell>
          <cell r="AF75">
            <v>7.72</v>
          </cell>
          <cell r="AG75">
            <v>1910</v>
          </cell>
          <cell r="AH75">
            <v>2683</v>
          </cell>
          <cell r="AI75">
            <v>2683</v>
          </cell>
          <cell r="AJ75">
            <v>0</v>
          </cell>
          <cell r="AK75">
            <v>0</v>
          </cell>
          <cell r="AL75" t="str">
            <v>откр ствол</v>
          </cell>
          <cell r="AM75" t="str">
            <v>1853-2631 (фильтр-хвостовик)</v>
          </cell>
          <cell r="AN75">
            <v>53.901799999999866</v>
          </cell>
          <cell r="AO75">
            <v>1853</v>
          </cell>
          <cell r="AP75">
            <v>18.3</v>
          </cell>
          <cell r="AQ75">
            <v>0</v>
          </cell>
          <cell r="AR75">
            <v>0</v>
          </cell>
          <cell r="AS75">
            <v>0</v>
          </cell>
          <cell r="AT75" t="str">
            <v>Газлифт</v>
          </cell>
          <cell r="AU75">
            <v>850</v>
          </cell>
          <cell r="AV75">
            <v>0</v>
          </cell>
          <cell r="AW75">
            <v>1300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1837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1848</v>
          </cell>
          <cell r="BO75" t="str">
            <v>Есть</v>
          </cell>
          <cell r="BP75" t="str">
            <v>Сиант</v>
          </cell>
          <cell r="BQ75">
            <v>75</v>
          </cell>
          <cell r="BR75">
            <v>57</v>
          </cell>
          <cell r="BS75">
            <v>6</v>
          </cell>
          <cell r="BT75">
            <v>1843.36</v>
          </cell>
          <cell r="BU75">
            <v>4.6400000000001</v>
          </cell>
          <cell r="BV75">
            <v>73</v>
          </cell>
          <cell r="BW75">
            <v>5.5</v>
          </cell>
          <cell r="BX75">
            <v>18</v>
          </cell>
          <cell r="BY75" t="str">
            <v>Угловик</v>
          </cell>
          <cell r="BZ75" t="str">
            <v>Постоянный</v>
          </cell>
          <cell r="CA75">
            <v>24</v>
          </cell>
          <cell r="CB75">
            <v>0</v>
          </cell>
          <cell r="CC75">
            <v>19</v>
          </cell>
          <cell r="CD75">
            <v>57</v>
          </cell>
          <cell r="CE75">
            <v>18</v>
          </cell>
          <cell r="CF75">
            <v>43556</v>
          </cell>
          <cell r="CG75">
            <v>103</v>
          </cell>
          <cell r="CH75">
            <v>75</v>
          </cell>
          <cell r="CI75">
            <v>6</v>
          </cell>
          <cell r="CJ75">
            <v>0</v>
          </cell>
          <cell r="CK75">
            <v>0</v>
          </cell>
          <cell r="CL75">
            <v>37</v>
          </cell>
          <cell r="CM75">
            <v>16.72</v>
          </cell>
          <cell r="CN75">
            <v>20</v>
          </cell>
          <cell r="CO75">
            <v>0</v>
          </cell>
          <cell r="CP75">
            <v>0</v>
          </cell>
          <cell r="CQ75">
            <v>10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6</v>
          </cell>
          <cell r="DA75">
            <v>4</v>
          </cell>
          <cell r="DB75">
            <v>239.23444976076556</v>
          </cell>
          <cell r="DC75">
            <v>598.08612440191393</v>
          </cell>
          <cell r="DD75">
            <v>358.85167464114835</v>
          </cell>
          <cell r="DE75">
            <v>0.30303030303030304</v>
          </cell>
          <cell r="DF75">
            <v>0</v>
          </cell>
          <cell r="DG75" t="str">
            <v>Газлифт</v>
          </cell>
          <cell r="DH75">
            <v>16.72</v>
          </cell>
          <cell r="DI75">
            <v>20</v>
          </cell>
          <cell r="DJ75">
            <v>0</v>
          </cell>
          <cell r="DK75">
            <v>4</v>
          </cell>
          <cell r="DL75">
            <v>37</v>
          </cell>
          <cell r="DM75">
            <v>0</v>
          </cell>
          <cell r="DN75">
            <v>40</v>
          </cell>
          <cell r="DO75">
            <v>0.31746031746031744</v>
          </cell>
          <cell r="DP75">
            <v>37</v>
          </cell>
          <cell r="DQ75">
            <v>16.72</v>
          </cell>
          <cell r="DR75">
            <v>20</v>
          </cell>
          <cell r="DS75">
            <v>0</v>
          </cell>
          <cell r="DT75">
            <v>4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39178</v>
          </cell>
          <cell r="ED75" t="str">
            <v>ОПЗ</v>
          </cell>
          <cell r="EE75" t="str">
            <v>Предыдущий ГТМ-2004г(ОПЗ)</v>
          </cell>
          <cell r="EF75">
            <v>18</v>
          </cell>
          <cell r="EG75">
            <v>19</v>
          </cell>
          <cell r="EH75">
            <v>54</v>
          </cell>
          <cell r="EI75">
            <v>18</v>
          </cell>
          <cell r="EJ75" t="str">
            <v>Постоянный</v>
          </cell>
          <cell r="EK75">
            <v>24</v>
          </cell>
          <cell r="EL75">
            <v>0</v>
          </cell>
          <cell r="EM75">
            <v>16.72</v>
          </cell>
          <cell r="EN75">
            <v>20</v>
          </cell>
          <cell r="EO75">
            <v>0</v>
          </cell>
          <cell r="EP75">
            <v>15</v>
          </cell>
          <cell r="EQ75">
            <v>358.85167464114835</v>
          </cell>
          <cell r="ER75">
            <v>74</v>
          </cell>
          <cell r="ES75">
            <v>9</v>
          </cell>
          <cell r="ET75">
            <v>37</v>
          </cell>
          <cell r="EU75">
            <v>18</v>
          </cell>
          <cell r="EV75">
            <v>19</v>
          </cell>
          <cell r="EW75">
            <v>57</v>
          </cell>
          <cell r="EX75">
            <v>18</v>
          </cell>
          <cell r="EY75" t="str">
            <v>Постоянный</v>
          </cell>
          <cell r="EZ75">
            <v>24</v>
          </cell>
          <cell r="FA75">
            <v>0</v>
          </cell>
          <cell r="FB75">
            <v>16.72</v>
          </cell>
          <cell r="FC75">
            <v>20</v>
          </cell>
          <cell r="FD75">
            <v>0</v>
          </cell>
          <cell r="FE75">
            <v>10</v>
          </cell>
          <cell r="FF75">
            <v>239.23444976076556</v>
          </cell>
          <cell r="FG75">
            <v>75</v>
          </cell>
          <cell r="FH75">
            <v>6</v>
          </cell>
          <cell r="FI75">
            <v>37</v>
          </cell>
          <cell r="FJ75">
            <v>0</v>
          </cell>
          <cell r="FK75">
            <v>0</v>
          </cell>
          <cell r="FL75">
            <v>3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-5</v>
          </cell>
          <cell r="FT75">
            <v>1</v>
          </cell>
          <cell r="FU75">
            <v>-3</v>
          </cell>
          <cell r="FV75">
            <v>-119.61722488038279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 t="str">
            <v>Технология</v>
          </cell>
          <cell r="GD75" t="str">
            <v>Оптимизация режима работы</v>
          </cell>
          <cell r="GE75">
            <v>0</v>
          </cell>
          <cell r="GF75" t="str">
            <v>БДНГ-5.1</v>
          </cell>
          <cell r="GG75" t="str">
            <v>Давыдов</v>
          </cell>
          <cell r="GH75">
            <v>0</v>
          </cell>
          <cell r="GI75" t="str">
            <v>Денис</v>
          </cell>
          <cell r="GJ75">
            <v>0</v>
          </cell>
          <cell r="GK75">
            <v>1828</v>
          </cell>
          <cell r="GL75">
            <v>0</v>
          </cell>
          <cell r="GM75">
            <v>0</v>
          </cell>
          <cell r="GN75">
            <v>0</v>
          </cell>
          <cell r="GO75">
            <v>1</v>
          </cell>
          <cell r="GP75">
            <v>39</v>
          </cell>
          <cell r="GQ75">
            <v>37</v>
          </cell>
          <cell r="GR75">
            <v>66</v>
          </cell>
          <cell r="GS75" t="str">
            <v>ГЗУ-9</v>
          </cell>
          <cell r="GT75" t="str">
            <v>Газлифт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</row>
        <row r="76">
          <cell r="J76" t="str">
            <v>106-1</v>
          </cell>
          <cell r="K76" t="str">
            <v>В работе</v>
          </cell>
          <cell r="L76" t="str">
            <v>Без куста</v>
          </cell>
          <cell r="M76">
            <v>37178</v>
          </cell>
          <cell r="N76" t="str">
            <v>Гор.</v>
          </cell>
          <cell r="O76" t="str">
            <v>P1ar_Block I</v>
          </cell>
          <cell r="P76" t="str">
            <v>Действующий</v>
          </cell>
          <cell r="Q76">
            <v>-4</v>
          </cell>
          <cell r="R76" t="str">
            <v xml:space="preserve"> </v>
          </cell>
          <cell r="S76" t="str">
            <v xml:space="preserve"> </v>
          </cell>
          <cell r="T76">
            <v>0</v>
          </cell>
          <cell r="U76">
            <v>206</v>
          </cell>
          <cell r="V76">
            <v>213.8</v>
          </cell>
          <cell r="W76">
            <v>0.98</v>
          </cell>
          <cell r="X76">
            <v>1.66</v>
          </cell>
          <cell r="Y76">
            <v>0.98</v>
          </cell>
          <cell r="Z76">
            <v>1.4490000000000001</v>
          </cell>
          <cell r="AA76">
            <v>0.83599999999999997</v>
          </cell>
          <cell r="AB76">
            <v>0.72</v>
          </cell>
          <cell r="AC76">
            <v>37</v>
          </cell>
          <cell r="AD76">
            <v>1.17</v>
          </cell>
          <cell r="AE76">
            <v>139.69999999999999</v>
          </cell>
          <cell r="AF76">
            <v>7.72</v>
          </cell>
          <cell r="AG76">
            <v>2063</v>
          </cell>
          <cell r="AH76">
            <v>2620</v>
          </cell>
          <cell r="AI76">
            <v>2620</v>
          </cell>
          <cell r="AJ76">
            <v>0</v>
          </cell>
          <cell r="AK76">
            <v>0</v>
          </cell>
          <cell r="AL76" t="str">
            <v>откр ствол</v>
          </cell>
          <cell r="AM76" t="str">
            <v>1 ств. 2063-2620; 2 ств.  2121-2500</v>
          </cell>
          <cell r="AN76">
            <v>22.67</v>
          </cell>
          <cell r="AO76">
            <v>2063</v>
          </cell>
          <cell r="AP76">
            <v>128</v>
          </cell>
          <cell r="AQ76">
            <v>0</v>
          </cell>
          <cell r="AR76">
            <v>0</v>
          </cell>
          <cell r="AS76">
            <v>0</v>
          </cell>
          <cell r="AT76" t="str">
            <v>Газлифт</v>
          </cell>
          <cell r="AU76">
            <v>600</v>
          </cell>
          <cell r="AV76">
            <v>0</v>
          </cell>
          <cell r="AW76">
            <v>1060</v>
          </cell>
          <cell r="AX76">
            <v>0</v>
          </cell>
          <cell r="AY76">
            <v>1420</v>
          </cell>
          <cell r="AZ76">
            <v>0</v>
          </cell>
          <cell r="BA76">
            <v>1720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1789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1884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1856.76</v>
          </cell>
          <cell r="BU76">
            <v>27.240000000000009</v>
          </cell>
          <cell r="BV76">
            <v>73</v>
          </cell>
          <cell r="BW76">
            <v>5.5</v>
          </cell>
          <cell r="BX76">
            <v>18</v>
          </cell>
          <cell r="BY76" t="str">
            <v>Угловик</v>
          </cell>
          <cell r="BZ76" t="str">
            <v>Постоянный</v>
          </cell>
          <cell r="CA76">
            <v>24</v>
          </cell>
          <cell r="CB76">
            <v>0</v>
          </cell>
          <cell r="CC76">
            <v>19</v>
          </cell>
          <cell r="CD76">
            <v>50</v>
          </cell>
          <cell r="CE76">
            <v>18</v>
          </cell>
          <cell r="CF76">
            <v>43556</v>
          </cell>
          <cell r="CG76">
            <v>119.1</v>
          </cell>
          <cell r="CH76">
            <v>75</v>
          </cell>
          <cell r="CI76">
            <v>6</v>
          </cell>
          <cell r="CJ76">
            <v>0</v>
          </cell>
          <cell r="CK76">
            <v>0</v>
          </cell>
          <cell r="CL76">
            <v>49</v>
          </cell>
          <cell r="CM76">
            <v>16.72</v>
          </cell>
          <cell r="CN76">
            <v>20</v>
          </cell>
          <cell r="CO76">
            <v>0</v>
          </cell>
          <cell r="CP76">
            <v>0</v>
          </cell>
          <cell r="CQ76">
            <v>21.5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12</v>
          </cell>
          <cell r="DA76">
            <v>9.5</v>
          </cell>
          <cell r="DB76">
            <v>568.18181818181824</v>
          </cell>
          <cell r="DC76">
            <v>1285.8851674641148</v>
          </cell>
          <cell r="DD76">
            <v>717.7033492822967</v>
          </cell>
          <cell r="DE76">
            <v>0.28530670470756064</v>
          </cell>
          <cell r="DF76">
            <v>0</v>
          </cell>
          <cell r="DG76" t="str">
            <v>Газлифт</v>
          </cell>
          <cell r="DH76">
            <v>16.72</v>
          </cell>
          <cell r="DI76">
            <v>20</v>
          </cell>
          <cell r="DJ76">
            <v>0</v>
          </cell>
          <cell r="DK76">
            <v>9.5</v>
          </cell>
          <cell r="DL76">
            <v>49</v>
          </cell>
          <cell r="DM76">
            <v>0</v>
          </cell>
          <cell r="DN76">
            <v>55</v>
          </cell>
          <cell r="DO76">
            <v>0.31201248049921998</v>
          </cell>
          <cell r="DP76">
            <v>49</v>
          </cell>
          <cell r="DQ76">
            <v>16.72</v>
          </cell>
          <cell r="DR76">
            <v>20</v>
          </cell>
          <cell r="DS76">
            <v>0</v>
          </cell>
          <cell r="DT76">
            <v>9.5</v>
          </cell>
          <cell r="DU76">
            <v>0</v>
          </cell>
          <cell r="DV76">
            <v>0</v>
          </cell>
          <cell r="DW76">
            <v>0</v>
          </cell>
          <cell r="DX76">
            <v>8.1899414905165321E-2</v>
          </cell>
          <cell r="DY76">
            <v>9.7965807302829333E-2</v>
          </cell>
          <cell r="DZ76">
            <v>0</v>
          </cell>
          <cell r="EA76">
            <v>0.11973598670345807</v>
          </cell>
          <cell r="EB76">
            <v>0</v>
          </cell>
          <cell r="EC76">
            <v>42908</v>
          </cell>
          <cell r="ED76" t="str">
            <v>ОПЗ</v>
          </cell>
          <cell r="EE76">
            <v>0</v>
          </cell>
          <cell r="EF76">
            <v>18</v>
          </cell>
          <cell r="EG76">
            <v>19</v>
          </cell>
          <cell r="EH76">
            <v>56</v>
          </cell>
          <cell r="EI76">
            <v>18</v>
          </cell>
          <cell r="EJ76" t="str">
            <v>Постоянный</v>
          </cell>
          <cell r="EK76">
            <v>24</v>
          </cell>
          <cell r="EL76">
            <v>0</v>
          </cell>
          <cell r="EM76">
            <v>14.212</v>
          </cell>
          <cell r="EN76">
            <v>17</v>
          </cell>
          <cell r="EO76">
            <v>0</v>
          </cell>
          <cell r="EP76">
            <v>8</v>
          </cell>
          <cell r="EQ76">
            <v>281.45229383619477</v>
          </cell>
          <cell r="ER76">
            <v>75</v>
          </cell>
          <cell r="ES76">
            <v>4</v>
          </cell>
          <cell r="ET76">
            <v>66</v>
          </cell>
          <cell r="EU76">
            <v>18</v>
          </cell>
          <cell r="EV76">
            <v>19</v>
          </cell>
          <cell r="EW76">
            <v>50</v>
          </cell>
          <cell r="EX76">
            <v>18</v>
          </cell>
          <cell r="EY76" t="str">
            <v>Постоянный</v>
          </cell>
          <cell r="EZ76">
            <v>24</v>
          </cell>
          <cell r="FA76">
            <v>0</v>
          </cell>
          <cell r="FB76">
            <v>16.72</v>
          </cell>
          <cell r="FC76">
            <v>20</v>
          </cell>
          <cell r="FD76">
            <v>0</v>
          </cell>
          <cell r="FE76">
            <v>21.5</v>
          </cell>
          <cell r="FF76">
            <v>568.18181818181824</v>
          </cell>
          <cell r="FG76">
            <v>75</v>
          </cell>
          <cell r="FH76">
            <v>12</v>
          </cell>
          <cell r="FI76">
            <v>49</v>
          </cell>
          <cell r="FJ76">
            <v>0</v>
          </cell>
          <cell r="FK76">
            <v>0</v>
          </cell>
          <cell r="FL76">
            <v>-6</v>
          </cell>
          <cell r="FM76">
            <v>0</v>
          </cell>
          <cell r="FN76">
            <v>0</v>
          </cell>
          <cell r="FO76">
            <v>0</v>
          </cell>
          <cell r="FP76">
            <v>2.5079999999999991</v>
          </cell>
          <cell r="FQ76">
            <v>3</v>
          </cell>
          <cell r="FR76">
            <v>0</v>
          </cell>
          <cell r="FS76">
            <v>13.5</v>
          </cell>
          <cell r="FT76">
            <v>0</v>
          </cell>
          <cell r="FU76">
            <v>8</v>
          </cell>
          <cell r="FV76">
            <v>286.72952434562347</v>
          </cell>
          <cell r="FW76">
            <v>-17</v>
          </cell>
          <cell r="FX76" t="str">
            <v>Технология</v>
          </cell>
          <cell r="FY76" t="str">
            <v>Выход на режим после смены ПО по причине негерметичности НКТ</v>
          </cell>
          <cell r="FZ76">
            <v>0</v>
          </cell>
          <cell r="GA76">
            <v>0</v>
          </cell>
          <cell r="GB76">
            <v>0</v>
          </cell>
          <cell r="GC76" t="str">
            <v>Технология</v>
          </cell>
          <cell r="GD76" t="str">
            <v>Выход скважины на режим после проведения ТКРС (смена ПО)</v>
          </cell>
          <cell r="GE76">
            <v>0</v>
          </cell>
          <cell r="GF76" t="str">
            <v>БДНГ-5.1</v>
          </cell>
          <cell r="GG76" t="str">
            <v>Давыдов</v>
          </cell>
          <cell r="GH76">
            <v>0</v>
          </cell>
          <cell r="GI76" t="str">
            <v>Денис</v>
          </cell>
          <cell r="GJ76">
            <v>0</v>
          </cell>
          <cell r="GK76">
            <v>1864</v>
          </cell>
          <cell r="GL76">
            <v>0</v>
          </cell>
          <cell r="GM76">
            <v>0</v>
          </cell>
          <cell r="GN76">
            <v>0</v>
          </cell>
          <cell r="GO76">
            <v>1</v>
          </cell>
          <cell r="GP76">
            <v>32</v>
          </cell>
          <cell r="GQ76">
            <v>49</v>
          </cell>
          <cell r="GR76">
            <v>70.099999999999994</v>
          </cell>
          <cell r="GS76" t="str">
            <v>ГЗУ-9</v>
          </cell>
          <cell r="GT76" t="str">
            <v>Газлифт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</row>
        <row r="77">
          <cell r="J77">
            <v>147</v>
          </cell>
          <cell r="K77" t="str">
            <v>В работе</v>
          </cell>
          <cell r="L77" t="str">
            <v>Без куста</v>
          </cell>
          <cell r="M77">
            <v>35222</v>
          </cell>
          <cell r="N77" t="str">
            <v>Верт.</v>
          </cell>
          <cell r="O77" t="str">
            <v>P1ar_Block III</v>
          </cell>
          <cell r="P77" t="str">
            <v>Действующий</v>
          </cell>
          <cell r="Q77">
            <v>-4</v>
          </cell>
          <cell r="R77">
            <v>0</v>
          </cell>
          <cell r="S77">
            <v>0</v>
          </cell>
          <cell r="T77">
            <v>0</v>
          </cell>
          <cell r="U77">
            <v>206</v>
          </cell>
          <cell r="V77">
            <v>213.8</v>
          </cell>
          <cell r="W77">
            <v>0.98</v>
          </cell>
          <cell r="X77">
            <v>1.66</v>
          </cell>
          <cell r="Y77">
            <v>0.98484114684230906</v>
          </cell>
          <cell r="Z77">
            <v>1.4490000000000001</v>
          </cell>
          <cell r="AA77">
            <v>0.83599999999999997</v>
          </cell>
          <cell r="AB77">
            <v>0.72</v>
          </cell>
          <cell r="AC77">
            <v>37</v>
          </cell>
          <cell r="AD77">
            <v>1.17</v>
          </cell>
          <cell r="AE77">
            <v>139.69999999999999</v>
          </cell>
          <cell r="AF77">
            <v>7.72</v>
          </cell>
          <cell r="AG77">
            <v>2014</v>
          </cell>
          <cell r="AH77">
            <v>2014</v>
          </cell>
          <cell r="AI77">
            <v>2014</v>
          </cell>
          <cell r="AJ77">
            <v>0</v>
          </cell>
          <cell r="AK77">
            <v>0</v>
          </cell>
          <cell r="AL77" t="str">
            <v>закрытый</v>
          </cell>
          <cell r="AM77" t="str">
            <v>1890-1940; 1960-1997</v>
          </cell>
          <cell r="AN77">
            <v>106.74</v>
          </cell>
          <cell r="AO77">
            <v>1890</v>
          </cell>
          <cell r="AP77">
            <v>2.68</v>
          </cell>
          <cell r="AQ77">
            <v>0</v>
          </cell>
          <cell r="AR77">
            <v>0</v>
          </cell>
          <cell r="AS77">
            <v>0</v>
          </cell>
          <cell r="AT77" t="str">
            <v>Фонтан</v>
          </cell>
          <cell r="AU77">
            <v>887</v>
          </cell>
          <cell r="AV77">
            <v>0</v>
          </cell>
          <cell r="AW77">
            <v>1291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1846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1936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1933.2</v>
          </cell>
          <cell r="BU77">
            <v>2.7999999999999545</v>
          </cell>
          <cell r="BV77">
            <v>73</v>
          </cell>
          <cell r="BW77">
            <v>5.5</v>
          </cell>
          <cell r="BX77">
            <v>18</v>
          </cell>
          <cell r="BY77" t="str">
            <v>Угловик</v>
          </cell>
          <cell r="BZ77" t="str">
            <v>Постоянный</v>
          </cell>
          <cell r="CA77">
            <v>24</v>
          </cell>
          <cell r="CB77">
            <v>0</v>
          </cell>
          <cell r="CC77">
            <v>38</v>
          </cell>
          <cell r="CD77">
            <v>34</v>
          </cell>
          <cell r="CE77">
            <v>37</v>
          </cell>
          <cell r="CF77">
            <v>43556</v>
          </cell>
          <cell r="CG77">
            <v>148.30000000000001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63</v>
          </cell>
          <cell r="CM77">
            <v>13.585521664000002</v>
          </cell>
          <cell r="CN77">
            <v>16.448</v>
          </cell>
          <cell r="CO77">
            <v>1.2</v>
          </cell>
          <cell r="CP77">
            <v>68</v>
          </cell>
          <cell r="CQ77">
            <v>19.899999999999999</v>
          </cell>
          <cell r="CR77">
            <v>50</v>
          </cell>
          <cell r="CS77">
            <v>0</v>
          </cell>
          <cell r="CT77">
            <v>50</v>
          </cell>
          <cell r="CU77">
            <v>0</v>
          </cell>
          <cell r="CV77">
            <v>42.31583912</v>
          </cell>
          <cell r="CW77">
            <v>-9.2100000000000009</v>
          </cell>
          <cell r="CX77">
            <v>49.8</v>
          </cell>
          <cell r="CY77">
            <v>-27.5</v>
          </cell>
          <cell r="CZ77">
            <v>0</v>
          </cell>
          <cell r="DA77">
            <v>19.899999999999999</v>
          </cell>
          <cell r="DB77">
            <v>1464.7946904190369</v>
          </cell>
          <cell r="DC77">
            <v>1464.7946904190369</v>
          </cell>
          <cell r="DD77" t="str">
            <v/>
          </cell>
          <cell r="DE77">
            <v>0.1928253223915592</v>
          </cell>
          <cell r="DF77" t="str">
            <v>Бесп. ОПЗ июля</v>
          </cell>
          <cell r="DG77" t="str">
            <v>Фонтан</v>
          </cell>
          <cell r="DH77">
            <v>13.585521664000002</v>
          </cell>
          <cell r="DI77">
            <v>16.448</v>
          </cell>
          <cell r="DJ77">
            <v>1.2</v>
          </cell>
          <cell r="DK77">
            <v>19.899999999999999</v>
          </cell>
          <cell r="DL77">
            <v>63</v>
          </cell>
          <cell r="DM77">
            <v>0</v>
          </cell>
          <cell r="DN77">
            <v>45</v>
          </cell>
          <cell r="DO77">
            <v>0.17885106651617694</v>
          </cell>
          <cell r="DP77">
            <v>45</v>
          </cell>
          <cell r="DQ77">
            <v>15.260019121260534</v>
          </cell>
          <cell r="DR77">
            <v>18.475315171121078</v>
          </cell>
          <cell r="DS77">
            <v>1.2</v>
          </cell>
          <cell r="DT77">
            <v>22.352794984515405</v>
          </cell>
          <cell r="DU77">
            <v>1.6744974572605342</v>
          </cell>
          <cell r="DV77">
            <v>2.027315171121078</v>
          </cell>
          <cell r="DW77">
            <v>2.4527949845154087</v>
          </cell>
          <cell r="DX77">
            <v>0.2146322719313303</v>
          </cell>
          <cell r="DY77">
            <v>0.25776824034334744</v>
          </cell>
          <cell r="DZ77">
            <v>0</v>
          </cell>
          <cell r="EA77">
            <v>0.57579399141630849</v>
          </cell>
          <cell r="EB77">
            <v>0</v>
          </cell>
          <cell r="EC77">
            <v>41392</v>
          </cell>
          <cell r="ED77" t="str">
            <v>ОПЗ</v>
          </cell>
          <cell r="EE77">
            <v>0</v>
          </cell>
          <cell r="EF77">
            <v>18</v>
          </cell>
          <cell r="EG77">
            <v>38</v>
          </cell>
          <cell r="EH77">
            <v>32</v>
          </cell>
          <cell r="EI77">
            <v>37</v>
          </cell>
          <cell r="EJ77" t="str">
            <v>Постоянный</v>
          </cell>
          <cell r="EK77">
            <v>24</v>
          </cell>
          <cell r="EL77">
            <v>0</v>
          </cell>
          <cell r="EM77">
            <v>7.6841608799999994</v>
          </cell>
          <cell r="EN77">
            <v>9.2100000000000009</v>
          </cell>
          <cell r="EO77">
            <v>0.2</v>
          </cell>
          <cell r="EP77">
            <v>27.5</v>
          </cell>
          <cell r="EQ77">
            <v>3578.790245214127</v>
          </cell>
          <cell r="ER77">
            <v>0</v>
          </cell>
          <cell r="ES77">
            <v>0</v>
          </cell>
          <cell r="ET77">
            <v>48</v>
          </cell>
          <cell r="EU77">
            <v>18</v>
          </cell>
          <cell r="EV77">
            <v>38</v>
          </cell>
          <cell r="EW77">
            <v>34</v>
          </cell>
          <cell r="EX77">
            <v>37</v>
          </cell>
          <cell r="EY77" t="str">
            <v>Постоянный</v>
          </cell>
          <cell r="EZ77">
            <v>24</v>
          </cell>
          <cell r="FA77">
            <v>0</v>
          </cell>
          <cell r="FB77">
            <v>13.585521664000002</v>
          </cell>
          <cell r="FC77">
            <v>16.448</v>
          </cell>
          <cell r="FD77">
            <v>1.2</v>
          </cell>
          <cell r="FE77">
            <v>19.899999999999999</v>
          </cell>
          <cell r="FF77">
            <v>1464.7946904190369</v>
          </cell>
          <cell r="FG77">
            <v>0</v>
          </cell>
          <cell r="FH77">
            <v>0</v>
          </cell>
          <cell r="FI77">
            <v>63</v>
          </cell>
          <cell r="FJ77">
            <v>0</v>
          </cell>
          <cell r="FK77">
            <v>0</v>
          </cell>
          <cell r="FL77">
            <v>2</v>
          </cell>
          <cell r="FM77">
            <v>0</v>
          </cell>
          <cell r="FN77">
            <v>0</v>
          </cell>
          <cell r="FO77">
            <v>0</v>
          </cell>
          <cell r="FP77">
            <v>5.9013607840000022</v>
          </cell>
          <cell r="FQ77">
            <v>7.2379999999999995</v>
          </cell>
          <cell r="FR77">
            <v>1</v>
          </cell>
          <cell r="FS77">
            <v>-7.6000000000000014</v>
          </cell>
          <cell r="FT77">
            <v>0</v>
          </cell>
          <cell r="FU77">
            <v>0</v>
          </cell>
          <cell r="FV77">
            <v>-2113.9955547950904</v>
          </cell>
          <cell r="FW77">
            <v>15</v>
          </cell>
          <cell r="FX77" t="str">
            <v>ГТМ</v>
          </cell>
          <cell r="FY77" t="str">
            <v>Проведение Бесп. ОПЗ в июле</v>
          </cell>
          <cell r="FZ77">
            <v>0</v>
          </cell>
          <cell r="GA77">
            <v>0</v>
          </cell>
          <cell r="GB77">
            <v>0</v>
          </cell>
          <cell r="GC77" t="str">
            <v>Технология</v>
          </cell>
          <cell r="GD77" t="str">
            <v>Снижение дебита на фоне роста линейного давления с 25 до 37 ат.</v>
          </cell>
          <cell r="GE77">
            <v>0</v>
          </cell>
          <cell r="GF77" t="str">
            <v>БДНГ-3</v>
          </cell>
          <cell r="GG77" t="str">
            <v>Щукин</v>
          </cell>
          <cell r="GH77">
            <v>0</v>
          </cell>
          <cell r="GI77" t="e">
            <v>#N/A</v>
          </cell>
          <cell r="GJ77">
            <v>0</v>
          </cell>
          <cell r="GK77">
            <v>1916</v>
          </cell>
          <cell r="GL77">
            <v>0</v>
          </cell>
          <cell r="GM77">
            <v>0</v>
          </cell>
          <cell r="GN77">
            <v>0</v>
          </cell>
          <cell r="GO77">
            <v>1</v>
          </cell>
          <cell r="GP77">
            <v>-3</v>
          </cell>
          <cell r="GQ77">
            <v>63</v>
          </cell>
          <cell r="GR77">
            <v>85.300000000000011</v>
          </cell>
          <cell r="GS77" t="str">
            <v>ГЗУ-7</v>
          </cell>
          <cell r="GT77" t="str">
            <v>Фонтан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</row>
        <row r="78">
          <cell r="J78">
            <v>152</v>
          </cell>
          <cell r="K78" t="str">
            <v>В накоплении/под циклической закачкой/</v>
          </cell>
          <cell r="L78" t="str">
            <v>Без куста</v>
          </cell>
          <cell r="M78">
            <v>35139</v>
          </cell>
          <cell r="N78" t="str">
            <v>Гор.</v>
          </cell>
          <cell r="O78" t="str">
            <v>P1ar_Block III</v>
          </cell>
          <cell r="P78" t="str">
            <v>Действующий</v>
          </cell>
          <cell r="Q78">
            <v>-4</v>
          </cell>
          <cell r="R78">
            <v>0</v>
          </cell>
          <cell r="S78">
            <v>0</v>
          </cell>
          <cell r="T78">
            <v>0</v>
          </cell>
          <cell r="U78">
            <v>206</v>
          </cell>
          <cell r="V78">
            <v>213.8</v>
          </cell>
          <cell r="W78">
            <v>0.98</v>
          </cell>
          <cell r="X78">
            <v>1.66</v>
          </cell>
          <cell r="Y78">
            <v>0.98040161029819439</v>
          </cell>
          <cell r="Z78">
            <v>1.4490000000000001</v>
          </cell>
          <cell r="AA78">
            <v>0.83599999999999997</v>
          </cell>
          <cell r="AB78">
            <v>0.72</v>
          </cell>
          <cell r="AC78">
            <v>37</v>
          </cell>
          <cell r="AD78">
            <v>1.17</v>
          </cell>
          <cell r="AE78">
            <v>139.69999999999999</v>
          </cell>
          <cell r="AF78">
            <v>7.72</v>
          </cell>
          <cell r="AG78">
            <v>2047</v>
          </cell>
          <cell r="AH78">
            <v>2350</v>
          </cell>
          <cell r="AI78">
            <v>2350</v>
          </cell>
          <cell r="AJ78">
            <v>0</v>
          </cell>
          <cell r="AK78">
            <v>0</v>
          </cell>
          <cell r="AL78" t="str">
            <v>откр ствол</v>
          </cell>
          <cell r="AM78" t="str">
            <v>1753-2350</v>
          </cell>
          <cell r="AN78">
            <v>188.7</v>
          </cell>
          <cell r="AO78">
            <v>1753</v>
          </cell>
          <cell r="AP78">
            <v>1.56</v>
          </cell>
          <cell r="AQ78">
            <v>0</v>
          </cell>
          <cell r="AR78">
            <v>0</v>
          </cell>
          <cell r="AS78">
            <v>0</v>
          </cell>
          <cell r="AT78" t="str">
            <v>Газлифт</v>
          </cell>
          <cell r="AU78">
            <v>550</v>
          </cell>
          <cell r="AV78" t="str">
            <v>ГП</v>
          </cell>
          <cell r="AW78">
            <v>990</v>
          </cell>
          <cell r="AX78" t="str">
            <v>ГП</v>
          </cell>
          <cell r="AY78">
            <v>1350</v>
          </cell>
          <cell r="AZ78" t="str">
            <v>ГК85/1</v>
          </cell>
          <cell r="BA78">
            <v>1650</v>
          </cell>
          <cell r="BB78" t="str">
            <v>ЦКсОК/4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1743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1980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1903.01</v>
          </cell>
          <cell r="BU78">
            <v>76.990000000000009</v>
          </cell>
          <cell r="BV78">
            <v>73</v>
          </cell>
          <cell r="BW78">
            <v>5.5</v>
          </cell>
          <cell r="BX78">
            <v>18</v>
          </cell>
          <cell r="BY78" t="str">
            <v>Угловик</v>
          </cell>
          <cell r="BZ78" t="str">
            <v>Периодический</v>
          </cell>
          <cell r="CA78">
            <v>24</v>
          </cell>
          <cell r="CB78">
            <v>24</v>
          </cell>
          <cell r="CC78">
            <v>34</v>
          </cell>
          <cell r="CD78">
            <v>48</v>
          </cell>
          <cell r="CE78">
            <v>33</v>
          </cell>
          <cell r="CF78">
            <v>43556</v>
          </cell>
          <cell r="CG78">
            <v>121.7</v>
          </cell>
          <cell r="CH78">
            <v>78</v>
          </cell>
          <cell r="CI78">
            <v>6</v>
          </cell>
          <cell r="CJ78">
            <v>0</v>
          </cell>
          <cell r="CK78">
            <v>0</v>
          </cell>
          <cell r="CL78">
            <v>52</v>
          </cell>
          <cell r="CM78">
            <v>6.6813120000000001</v>
          </cell>
          <cell r="CN78">
            <v>8</v>
          </cell>
          <cell r="CO78">
            <v>0.1</v>
          </cell>
          <cell r="CP78">
            <v>0</v>
          </cell>
          <cell r="CQ78">
            <v>4.9000000000000004</v>
          </cell>
          <cell r="CR78">
            <v>51</v>
          </cell>
          <cell r="CS78">
            <v>0</v>
          </cell>
          <cell r="CT78">
            <v>51</v>
          </cell>
          <cell r="CU78">
            <v>0</v>
          </cell>
          <cell r="CV78">
            <v>49.503626879999999</v>
          </cell>
          <cell r="CW78">
            <v>-1.8</v>
          </cell>
          <cell r="CX78">
            <v>50.44</v>
          </cell>
          <cell r="CY78">
            <v>-2.2000000000000002</v>
          </cell>
          <cell r="CZ78">
            <v>3.1</v>
          </cell>
          <cell r="DA78">
            <v>1.8000000000000003</v>
          </cell>
          <cell r="DB78">
            <v>269.40816414500625</v>
          </cell>
          <cell r="DC78">
            <v>733.38889128362814</v>
          </cell>
          <cell r="DD78">
            <v>463.33828357976961</v>
          </cell>
          <cell r="DE78">
            <v>0.11477761836441894</v>
          </cell>
          <cell r="DF78">
            <v>0</v>
          </cell>
          <cell r="DG78" t="str">
            <v>Газлифт</v>
          </cell>
          <cell r="DH78">
            <v>6.6813120000000001</v>
          </cell>
          <cell r="DI78">
            <v>8</v>
          </cell>
          <cell r="DJ78">
            <v>0.1</v>
          </cell>
          <cell r="DK78">
            <v>1.8</v>
          </cell>
          <cell r="DL78">
            <v>52</v>
          </cell>
          <cell r="DM78">
            <v>0</v>
          </cell>
          <cell r="DN78">
            <v>60</v>
          </cell>
          <cell r="DO78">
            <v>0.12965964343598055</v>
          </cell>
          <cell r="DP78">
            <v>52</v>
          </cell>
          <cell r="DQ78">
            <v>6.6813120000000001</v>
          </cell>
          <cell r="DR78">
            <v>8</v>
          </cell>
          <cell r="DS78">
            <v>0.1</v>
          </cell>
          <cell r="DT78">
            <v>1.8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42612</v>
          </cell>
          <cell r="ED78" t="str">
            <v>ОПЗ</v>
          </cell>
          <cell r="EE78">
            <v>0</v>
          </cell>
          <cell r="EF78">
            <v>18</v>
          </cell>
          <cell r="EG78">
            <v>34</v>
          </cell>
          <cell r="EH78">
            <v>48</v>
          </cell>
          <cell r="EI78">
            <v>33</v>
          </cell>
          <cell r="EJ78" t="str">
            <v>Периодический</v>
          </cell>
          <cell r="EK78">
            <v>24</v>
          </cell>
          <cell r="EL78">
            <v>24</v>
          </cell>
          <cell r="EM78">
            <v>6.6813120000000001</v>
          </cell>
          <cell r="EN78">
            <v>8</v>
          </cell>
          <cell r="EO78">
            <v>0.1</v>
          </cell>
          <cell r="EP78">
            <v>4.9000000000000004</v>
          </cell>
          <cell r="EQ78">
            <v>269.40816414500625</v>
          </cell>
          <cell r="ER78">
            <v>78</v>
          </cell>
          <cell r="ES78">
            <v>3.1</v>
          </cell>
          <cell r="ET78">
            <v>52</v>
          </cell>
          <cell r="EU78">
            <v>18</v>
          </cell>
          <cell r="EV78">
            <v>34</v>
          </cell>
          <cell r="EW78">
            <v>48</v>
          </cell>
          <cell r="EX78">
            <v>33</v>
          </cell>
          <cell r="EY78" t="str">
            <v>Периодический</v>
          </cell>
          <cell r="EZ78">
            <v>24</v>
          </cell>
          <cell r="FA78">
            <v>24</v>
          </cell>
          <cell r="FB78">
            <v>6.6813120000000001</v>
          </cell>
          <cell r="FC78">
            <v>8</v>
          </cell>
          <cell r="FD78">
            <v>0.1</v>
          </cell>
          <cell r="FE78">
            <v>4.9000000000000004</v>
          </cell>
          <cell r="FF78">
            <v>269.40816414500625</v>
          </cell>
          <cell r="FG78">
            <v>78</v>
          </cell>
          <cell r="FH78">
            <v>3.1</v>
          </cell>
          <cell r="FI78">
            <v>52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 t="str">
            <v>БДНГ-2</v>
          </cell>
          <cell r="GG78" t="str">
            <v>Щукин</v>
          </cell>
          <cell r="GH78">
            <v>0</v>
          </cell>
          <cell r="GI78" t="e">
            <v>#N/A</v>
          </cell>
          <cell r="GJ78">
            <v>0</v>
          </cell>
          <cell r="GK78">
            <v>1960</v>
          </cell>
          <cell r="GL78">
            <v>0</v>
          </cell>
          <cell r="GM78">
            <v>0</v>
          </cell>
          <cell r="GN78">
            <v>0</v>
          </cell>
          <cell r="GO78">
            <v>1</v>
          </cell>
          <cell r="GP78">
            <v>15</v>
          </cell>
          <cell r="GQ78">
            <v>52</v>
          </cell>
          <cell r="GR78">
            <v>69.7</v>
          </cell>
          <cell r="GS78" t="str">
            <v>ГЗУ-7</v>
          </cell>
          <cell r="GT78" t="str">
            <v>Газлифт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</row>
        <row r="79">
          <cell r="J79">
            <v>157</v>
          </cell>
          <cell r="K79" t="str">
            <v>В накоплении/под циклической закачкой/</v>
          </cell>
          <cell r="L79" t="str">
            <v>Без куста</v>
          </cell>
          <cell r="M79">
            <v>34748</v>
          </cell>
          <cell r="N79" t="str">
            <v>Верт.</v>
          </cell>
          <cell r="O79" t="str">
            <v>P1ar_Block III</v>
          </cell>
          <cell r="P79" t="str">
            <v>Действующий</v>
          </cell>
          <cell r="Q79">
            <v>-4</v>
          </cell>
          <cell r="R79">
            <v>0</v>
          </cell>
          <cell r="S79">
            <v>0</v>
          </cell>
          <cell r="T79">
            <v>0</v>
          </cell>
          <cell r="U79">
            <v>206</v>
          </cell>
          <cell r="V79">
            <v>213.8</v>
          </cell>
          <cell r="W79">
            <v>0.98</v>
          </cell>
          <cell r="X79">
            <v>1.66</v>
          </cell>
          <cell r="Y79">
            <v>1.0004920049200492</v>
          </cell>
          <cell r="Z79">
            <v>1.4490000000000001</v>
          </cell>
          <cell r="AA79">
            <v>0.83599999999999997</v>
          </cell>
          <cell r="AB79">
            <v>0.72</v>
          </cell>
          <cell r="AC79">
            <v>37</v>
          </cell>
          <cell r="AD79">
            <v>1.17</v>
          </cell>
          <cell r="AE79">
            <v>139.69999999999999</v>
          </cell>
          <cell r="AF79">
            <v>7.72</v>
          </cell>
          <cell r="AG79">
            <v>2049</v>
          </cell>
          <cell r="AH79">
            <v>2487</v>
          </cell>
          <cell r="AI79">
            <v>2487</v>
          </cell>
          <cell r="AJ79">
            <v>0</v>
          </cell>
          <cell r="AK79">
            <v>0</v>
          </cell>
          <cell r="AL79" t="str">
            <v>закрытый</v>
          </cell>
          <cell r="AM79" t="str">
            <v>2110-2487</v>
          </cell>
          <cell r="AN79">
            <v>7.45</v>
          </cell>
          <cell r="AO79">
            <v>2110</v>
          </cell>
          <cell r="AP79">
            <v>0.12</v>
          </cell>
          <cell r="AQ79" t="str">
            <v>1625-2110</v>
          </cell>
          <cell r="AR79">
            <v>102</v>
          </cell>
          <cell r="AS79">
            <v>6.5</v>
          </cell>
          <cell r="AT79" t="str">
            <v>Газлифт</v>
          </cell>
          <cell r="AU79">
            <v>380</v>
          </cell>
          <cell r="AV79">
            <v>0</v>
          </cell>
          <cell r="AW79">
            <v>725</v>
          </cell>
          <cell r="AX79">
            <v>0</v>
          </cell>
          <cell r="AY79">
            <v>1050</v>
          </cell>
          <cell r="AZ79">
            <v>0</v>
          </cell>
          <cell r="BA79">
            <v>1355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1580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1630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1629.67</v>
          </cell>
          <cell r="BU79">
            <v>0.32999999999992724</v>
          </cell>
          <cell r="BV79">
            <v>73</v>
          </cell>
          <cell r="BW79">
            <v>5.5</v>
          </cell>
          <cell r="BX79">
            <v>18</v>
          </cell>
          <cell r="BY79" t="str">
            <v>Угловик</v>
          </cell>
          <cell r="BZ79" t="str">
            <v>Периодический</v>
          </cell>
          <cell r="CA79">
            <v>24</v>
          </cell>
          <cell r="CB79">
            <v>24</v>
          </cell>
          <cell r="CC79">
            <v>36</v>
          </cell>
          <cell r="CD79">
            <v>54</v>
          </cell>
          <cell r="CE79">
            <v>35</v>
          </cell>
          <cell r="CF79">
            <v>43556</v>
          </cell>
          <cell r="CG79">
            <v>109.1</v>
          </cell>
          <cell r="CH79">
            <v>82</v>
          </cell>
          <cell r="CI79">
            <v>6</v>
          </cell>
          <cell r="CJ79">
            <v>0</v>
          </cell>
          <cell r="CK79">
            <v>0</v>
          </cell>
          <cell r="CL79">
            <v>53</v>
          </cell>
          <cell r="CM79">
            <v>3.5738999999999992</v>
          </cell>
          <cell r="CN79">
            <v>4.5</v>
          </cell>
          <cell r="CO79">
            <v>5</v>
          </cell>
          <cell r="CP79">
            <v>70</v>
          </cell>
          <cell r="CQ79">
            <v>11</v>
          </cell>
          <cell r="CR79">
            <v>52</v>
          </cell>
          <cell r="CS79">
            <v>0</v>
          </cell>
          <cell r="CT79">
            <v>52</v>
          </cell>
          <cell r="CU79">
            <v>0</v>
          </cell>
          <cell r="CV79">
            <v>48.426099999999998</v>
          </cell>
          <cell r="CW79">
            <v>-4.5</v>
          </cell>
          <cell r="CX79">
            <v>47</v>
          </cell>
          <cell r="CY79">
            <v>-11</v>
          </cell>
          <cell r="CZ79">
            <v>4.5999999999999996</v>
          </cell>
          <cell r="DA79">
            <v>6.4</v>
          </cell>
          <cell r="DB79">
            <v>1790.760793530877</v>
          </cell>
          <cell r="DC79">
            <v>3077.8701138811948</v>
          </cell>
          <cell r="DD79">
            <v>1199.6505365828214</v>
          </cell>
          <cell r="DE79">
            <v>8.0213903743315509E-2</v>
          </cell>
          <cell r="DF79">
            <v>0</v>
          </cell>
          <cell r="DG79" t="str">
            <v>Газлифт</v>
          </cell>
          <cell r="DH79">
            <v>3.5738999999999992</v>
          </cell>
          <cell r="DI79">
            <v>4.5</v>
          </cell>
          <cell r="DJ79">
            <v>5</v>
          </cell>
          <cell r="DK79">
            <v>6.4</v>
          </cell>
          <cell r="DL79">
            <v>53</v>
          </cell>
          <cell r="DM79">
            <v>0</v>
          </cell>
          <cell r="DN79">
            <v>60</v>
          </cell>
          <cell r="DO79">
            <v>9.1649694501018342E-2</v>
          </cell>
          <cell r="DP79">
            <v>53</v>
          </cell>
          <cell r="DQ79">
            <v>3.5738999999999992</v>
          </cell>
          <cell r="DR79">
            <v>4.5</v>
          </cell>
          <cell r="DS79">
            <v>5</v>
          </cell>
          <cell r="DT79">
            <v>6.4</v>
          </cell>
          <cell r="DU79">
            <v>0</v>
          </cell>
          <cell r="DV79">
            <v>0</v>
          </cell>
          <cell r="DW79">
            <v>0</v>
          </cell>
          <cell r="DX79">
            <v>0.32182666792173709</v>
          </cell>
          <cell r="DY79">
            <v>0.49353862704229101</v>
          </cell>
          <cell r="DZ79">
            <v>0</v>
          </cell>
          <cell r="EA79">
            <v>1.2283628050830355</v>
          </cell>
          <cell r="EB79">
            <v>0</v>
          </cell>
          <cell r="EC79">
            <v>42301</v>
          </cell>
          <cell r="ED79" t="str">
            <v>ЗБС</v>
          </cell>
          <cell r="EE79">
            <v>0</v>
          </cell>
          <cell r="EF79">
            <v>18</v>
          </cell>
          <cell r="EG79">
            <v>24</v>
          </cell>
          <cell r="EH79">
            <v>44</v>
          </cell>
          <cell r="EI79">
            <v>23</v>
          </cell>
          <cell r="EJ79" t="str">
            <v>Периодический</v>
          </cell>
          <cell r="EK79">
            <v>24</v>
          </cell>
          <cell r="EL79">
            <v>24</v>
          </cell>
          <cell r="EM79">
            <v>3.5738999999999992</v>
          </cell>
          <cell r="EN79">
            <v>4.5</v>
          </cell>
          <cell r="EO79">
            <v>5</v>
          </cell>
          <cell r="EP79">
            <v>11</v>
          </cell>
          <cell r="EQ79">
            <v>1790.760793530877</v>
          </cell>
          <cell r="ER79">
            <v>82</v>
          </cell>
          <cell r="ES79">
            <v>4.5999999999999996</v>
          </cell>
          <cell r="ET79">
            <v>53</v>
          </cell>
          <cell r="EU79">
            <v>18</v>
          </cell>
          <cell r="EV79">
            <v>36</v>
          </cell>
          <cell r="EW79">
            <v>54</v>
          </cell>
          <cell r="EX79">
            <v>35</v>
          </cell>
          <cell r="EY79" t="str">
            <v>Периодический</v>
          </cell>
          <cell r="EZ79">
            <v>24</v>
          </cell>
          <cell r="FA79">
            <v>24</v>
          </cell>
          <cell r="FB79">
            <v>3.5738999999999992</v>
          </cell>
          <cell r="FC79">
            <v>4.5</v>
          </cell>
          <cell r="FD79">
            <v>5</v>
          </cell>
          <cell r="FE79">
            <v>11</v>
          </cell>
          <cell r="FF79">
            <v>1790.760793530877</v>
          </cell>
          <cell r="FG79">
            <v>82</v>
          </cell>
          <cell r="FH79">
            <v>4.5999999999999996</v>
          </cell>
          <cell r="FI79">
            <v>53</v>
          </cell>
          <cell r="FJ79">
            <v>0</v>
          </cell>
          <cell r="FK79">
            <v>12</v>
          </cell>
          <cell r="FL79">
            <v>10</v>
          </cell>
          <cell r="FM79">
            <v>12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 t="str">
            <v>БДНГ-3</v>
          </cell>
          <cell r="GG79" t="str">
            <v>Щукин</v>
          </cell>
          <cell r="GH79">
            <v>0</v>
          </cell>
          <cell r="GI79" t="e">
            <v>#N/A</v>
          </cell>
          <cell r="GJ79">
            <v>0</v>
          </cell>
          <cell r="GK79">
            <v>1610</v>
          </cell>
          <cell r="GL79">
            <v>0</v>
          </cell>
          <cell r="GM79">
            <v>0</v>
          </cell>
          <cell r="GN79">
            <v>0</v>
          </cell>
          <cell r="GO79">
            <v>1</v>
          </cell>
          <cell r="GP79">
            <v>19</v>
          </cell>
          <cell r="GQ79">
            <v>53</v>
          </cell>
          <cell r="GR79">
            <v>56.099999999999994</v>
          </cell>
          <cell r="GS79" t="str">
            <v>ГЗУ-4</v>
          </cell>
          <cell r="GT79" t="str">
            <v>Газлифт</v>
          </cell>
          <cell r="GU79">
            <v>0</v>
          </cell>
          <cell r="GV79">
            <v>0</v>
          </cell>
          <cell r="GW79">
            <v>0</v>
          </cell>
          <cell r="GX79" t="str">
            <v>Совместный замер со скв. 157тг</v>
          </cell>
          <cell r="GY79" t="str">
            <v>Неучтен периодический режим работы</v>
          </cell>
        </row>
        <row r="80">
          <cell r="J80" t="str">
            <v>157тг</v>
          </cell>
          <cell r="K80" t="str">
            <v>В бездействии текущего года</v>
          </cell>
          <cell r="L80" t="str">
            <v>Без куста</v>
          </cell>
          <cell r="M80">
            <v>34614</v>
          </cell>
          <cell r="N80" t="str">
            <v>Гор.</v>
          </cell>
          <cell r="O80" t="str">
            <v>P1ar_Block III</v>
          </cell>
          <cell r="P80" t="str">
            <v>В бездействии текущего года</v>
          </cell>
          <cell r="Q80">
            <v>-4</v>
          </cell>
          <cell r="R80">
            <v>0</v>
          </cell>
          <cell r="S80">
            <v>0</v>
          </cell>
          <cell r="T80">
            <v>0</v>
          </cell>
          <cell r="U80">
            <v>206</v>
          </cell>
          <cell r="V80">
            <v>213.8</v>
          </cell>
          <cell r="W80">
            <v>0.98</v>
          </cell>
          <cell r="X80">
            <v>1.66</v>
          </cell>
          <cell r="Y80">
            <v>1.0770656779661016</v>
          </cell>
          <cell r="Z80">
            <v>1.4490000000000001</v>
          </cell>
          <cell r="AA80">
            <v>0.83599999999999997</v>
          </cell>
          <cell r="AB80">
            <v>0.72</v>
          </cell>
          <cell r="AC80">
            <v>37</v>
          </cell>
          <cell r="AD80">
            <v>1.17</v>
          </cell>
          <cell r="AE80">
            <v>177.8</v>
          </cell>
          <cell r="AF80">
            <v>8.0500000000000007</v>
          </cell>
          <cell r="AG80">
            <v>1909</v>
          </cell>
          <cell r="AH80">
            <v>2205</v>
          </cell>
          <cell r="AI80">
            <v>2205</v>
          </cell>
          <cell r="AJ80">
            <v>0</v>
          </cell>
          <cell r="AK80">
            <v>0</v>
          </cell>
          <cell r="AL80" t="str">
            <v>закрытый</v>
          </cell>
          <cell r="AM80" t="str">
            <v>1909,6-2205</v>
          </cell>
          <cell r="AN80">
            <v>9.3199999999999363</v>
          </cell>
          <cell r="AO80">
            <v>1909</v>
          </cell>
          <cell r="AP80">
            <v>0.12</v>
          </cell>
          <cell r="AQ80">
            <v>0</v>
          </cell>
          <cell r="AR80">
            <v>0</v>
          </cell>
          <cell r="AS80">
            <v>0</v>
          </cell>
          <cell r="AT80" t="str">
            <v>Газлифт</v>
          </cell>
          <cell r="AU80">
            <v>550</v>
          </cell>
          <cell r="AV80" t="str">
            <v>ГП</v>
          </cell>
          <cell r="AW80">
            <v>980</v>
          </cell>
          <cell r="AX80" t="str">
            <v>ГК89/1</v>
          </cell>
          <cell r="AY80">
            <v>1335</v>
          </cell>
          <cell r="AZ80" t="str">
            <v>ГК77/2,5</v>
          </cell>
          <cell r="BA80">
            <v>1560</v>
          </cell>
          <cell r="BB80" t="str">
            <v>ЦКсОК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1570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1610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1609.77</v>
          </cell>
          <cell r="BU80">
            <v>0.23000000000001819</v>
          </cell>
          <cell r="BV80">
            <v>73</v>
          </cell>
          <cell r="BW80">
            <v>5.5</v>
          </cell>
          <cell r="BX80">
            <v>18</v>
          </cell>
          <cell r="BY80" t="str">
            <v>Угловик</v>
          </cell>
          <cell r="BZ80" t="str">
            <v>Периодический</v>
          </cell>
          <cell r="CA80">
            <v>24</v>
          </cell>
          <cell r="CB80">
            <v>24</v>
          </cell>
          <cell r="CC80">
            <v>25</v>
          </cell>
          <cell r="CD80">
            <v>57</v>
          </cell>
          <cell r="CE80">
            <v>24</v>
          </cell>
          <cell r="CF80">
            <v>43556</v>
          </cell>
          <cell r="CG80">
            <v>106.7</v>
          </cell>
          <cell r="CH80">
            <v>90</v>
          </cell>
          <cell r="CI80">
            <v>6</v>
          </cell>
          <cell r="CJ80">
            <v>0</v>
          </cell>
          <cell r="CK80">
            <v>0</v>
          </cell>
          <cell r="CL80">
            <v>39</v>
          </cell>
          <cell r="CM80">
            <v>0.78249599999999997</v>
          </cell>
          <cell r="CN80">
            <v>1.2</v>
          </cell>
          <cell r="CO80">
            <v>22</v>
          </cell>
          <cell r="CP80">
            <v>71</v>
          </cell>
          <cell r="CQ80">
            <v>12</v>
          </cell>
          <cell r="CR80">
            <v>53</v>
          </cell>
          <cell r="CS80">
            <v>0</v>
          </cell>
          <cell r="CT80">
            <v>53</v>
          </cell>
          <cell r="CU80">
            <v>0</v>
          </cell>
          <cell r="CV80">
            <v>52.217503999999998</v>
          </cell>
          <cell r="CW80">
            <v>-1.2</v>
          </cell>
          <cell r="CX80">
            <v>31</v>
          </cell>
          <cell r="CY80">
            <v>-12</v>
          </cell>
          <cell r="CZ80">
            <v>3.5</v>
          </cell>
          <cell r="DA80">
            <v>8.5</v>
          </cell>
          <cell r="DB80">
            <v>10862.675336359547</v>
          </cell>
          <cell r="DC80">
            <v>15335.541651331125</v>
          </cell>
          <cell r="DD80">
            <v>3216.2968844191555</v>
          </cell>
          <cell r="DE80">
            <v>1.7725258493353026E-2</v>
          </cell>
          <cell r="DF80">
            <v>0</v>
          </cell>
          <cell r="DG80" t="str">
            <v>Газлифт</v>
          </cell>
          <cell r="DH80">
            <v>0.78249599999999997</v>
          </cell>
          <cell r="DI80">
            <v>1.2</v>
          </cell>
          <cell r="DJ80">
            <v>22</v>
          </cell>
          <cell r="DK80">
            <v>8.5</v>
          </cell>
          <cell r="DL80">
            <v>39</v>
          </cell>
          <cell r="DM80">
            <v>0</v>
          </cell>
          <cell r="DN80">
            <v>39</v>
          </cell>
          <cell r="DO80">
            <v>1.7725258493353026E-2</v>
          </cell>
          <cell r="DP80">
            <v>39</v>
          </cell>
          <cell r="DQ80">
            <v>0.78249599999999997</v>
          </cell>
          <cell r="DR80">
            <v>1.2</v>
          </cell>
          <cell r="DS80">
            <v>22</v>
          </cell>
          <cell r="DT80">
            <v>8.5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42538</v>
          </cell>
          <cell r="ED80" t="str">
            <v>ЗБС</v>
          </cell>
          <cell r="EE80" t="str">
            <v>Осложнения, обводнение 100%, РИР</v>
          </cell>
          <cell r="EF80">
            <v>18</v>
          </cell>
          <cell r="EG80">
            <v>25</v>
          </cell>
          <cell r="EH80">
            <v>57</v>
          </cell>
          <cell r="EI80">
            <v>24</v>
          </cell>
          <cell r="EJ80" t="str">
            <v>Периодический</v>
          </cell>
          <cell r="EK80">
            <v>24</v>
          </cell>
          <cell r="EL80">
            <v>24</v>
          </cell>
          <cell r="EM80">
            <v>0.78249599999999997</v>
          </cell>
          <cell r="EN80">
            <v>1.2</v>
          </cell>
          <cell r="EO80">
            <v>22</v>
          </cell>
          <cell r="EP80">
            <v>12</v>
          </cell>
          <cell r="EQ80">
            <v>10862.675336359547</v>
          </cell>
          <cell r="ER80">
            <v>90</v>
          </cell>
          <cell r="ES80">
            <v>3.5</v>
          </cell>
          <cell r="ET80">
            <v>39</v>
          </cell>
          <cell r="EU80">
            <v>18</v>
          </cell>
          <cell r="EV80">
            <v>25</v>
          </cell>
          <cell r="EW80">
            <v>57</v>
          </cell>
          <cell r="EX80">
            <v>24</v>
          </cell>
          <cell r="EY80" t="str">
            <v>Периодический</v>
          </cell>
          <cell r="EZ80">
            <v>24</v>
          </cell>
          <cell r="FA80">
            <v>24</v>
          </cell>
          <cell r="FB80">
            <v>0.78249599999999997</v>
          </cell>
          <cell r="FC80">
            <v>1.2</v>
          </cell>
          <cell r="FD80">
            <v>22</v>
          </cell>
          <cell r="FE80">
            <v>12</v>
          </cell>
          <cell r="FF80">
            <v>10862.675336359547</v>
          </cell>
          <cell r="FG80">
            <v>90</v>
          </cell>
          <cell r="FH80">
            <v>3.5</v>
          </cell>
          <cell r="FI80">
            <v>39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 t="str">
            <v>Уточнение режима по результатам замеров дебита. Выход на режим (скважина была запущена по фонду 05.05.2018 их пьезометрического фонда на 1.н. текущий режим 0,9 т.н. (ограничение ОПЕК)</v>
          </cell>
          <cell r="GF80" t="str">
            <v>БДНГ-3</v>
          </cell>
          <cell r="GG80" t="str">
            <v>Щукин</v>
          </cell>
          <cell r="GH80">
            <v>0</v>
          </cell>
          <cell r="GI80" t="e">
            <v>#N/A</v>
          </cell>
          <cell r="GJ80">
            <v>0</v>
          </cell>
          <cell r="GK80">
            <v>1590</v>
          </cell>
          <cell r="GL80">
            <v>0</v>
          </cell>
          <cell r="GM80">
            <v>0</v>
          </cell>
          <cell r="GN80">
            <v>0</v>
          </cell>
          <cell r="GO80">
            <v>1</v>
          </cell>
          <cell r="GP80">
            <v>33</v>
          </cell>
          <cell r="GQ80">
            <v>39</v>
          </cell>
          <cell r="GR80">
            <v>67.7</v>
          </cell>
          <cell r="GS80" t="str">
            <v>ГЗУ-4</v>
          </cell>
          <cell r="GT80" t="str">
            <v>Газлифт</v>
          </cell>
          <cell r="GU80">
            <v>0</v>
          </cell>
          <cell r="GV80">
            <v>0</v>
          </cell>
          <cell r="GW80">
            <v>0</v>
          </cell>
          <cell r="GX80" t="str">
            <v>Совместный замер со скв. 157</v>
          </cell>
          <cell r="GY80" t="str">
            <v>Неучтен периодический режим работы</v>
          </cell>
        </row>
        <row r="81">
          <cell r="J81">
            <v>164</v>
          </cell>
          <cell r="K81" t="str">
            <v>В работе</v>
          </cell>
          <cell r="L81" t="str">
            <v>Без куста</v>
          </cell>
          <cell r="M81">
            <v>34964</v>
          </cell>
          <cell r="N81" t="str">
            <v>БС</v>
          </cell>
          <cell r="O81" t="str">
            <v>P1ar_Block II</v>
          </cell>
          <cell r="P81" t="str">
            <v>Действующий</v>
          </cell>
          <cell r="Q81">
            <v>-4</v>
          </cell>
          <cell r="R81" t="str">
            <v xml:space="preserve"> </v>
          </cell>
          <cell r="S81" t="str">
            <v xml:space="preserve"> </v>
          </cell>
          <cell r="T81">
            <v>0</v>
          </cell>
          <cell r="U81">
            <v>206</v>
          </cell>
          <cell r="V81">
            <v>213.8</v>
          </cell>
          <cell r="W81">
            <v>0.98</v>
          </cell>
          <cell r="X81">
            <v>1.66</v>
          </cell>
          <cell r="Y81">
            <v>0.98120581919949812</v>
          </cell>
          <cell r="Z81">
            <v>1.4490000000000001</v>
          </cell>
          <cell r="AA81">
            <v>0.83599999999999997</v>
          </cell>
          <cell r="AB81">
            <v>0.72</v>
          </cell>
          <cell r="AC81">
            <v>37</v>
          </cell>
          <cell r="AD81">
            <v>1.17</v>
          </cell>
          <cell r="AE81" t="str">
            <v>177,8;
114,3</v>
          </cell>
          <cell r="AF81">
            <v>9.19</v>
          </cell>
          <cell r="AG81">
            <v>1961</v>
          </cell>
          <cell r="AH81">
            <v>2400</v>
          </cell>
          <cell r="AI81">
            <v>2400</v>
          </cell>
          <cell r="AJ81">
            <v>0</v>
          </cell>
          <cell r="AK81">
            <v>0</v>
          </cell>
          <cell r="AL81" t="str">
            <v>откр ствол</v>
          </cell>
          <cell r="AM81" t="str">
            <v>2025-2400</v>
          </cell>
          <cell r="AN81">
            <v>5.7000000000000455</v>
          </cell>
          <cell r="AO81">
            <v>2025</v>
          </cell>
          <cell r="AP81">
            <v>67</v>
          </cell>
          <cell r="AQ81" t="str">
            <v>1497-2025</v>
          </cell>
          <cell r="AR81">
            <v>114</v>
          </cell>
          <cell r="AS81">
            <v>101.2</v>
          </cell>
          <cell r="AT81" t="str">
            <v>Газлифт</v>
          </cell>
          <cell r="AU81">
            <v>500</v>
          </cell>
          <cell r="AV81" t="str">
            <v>ГП</v>
          </cell>
          <cell r="AW81">
            <v>1000</v>
          </cell>
          <cell r="AX81" t="str">
            <v>ГК</v>
          </cell>
          <cell r="AY81">
            <v>1460</v>
          </cell>
          <cell r="AZ81" t="str">
            <v>ЦК(2)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1470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1502</v>
          </cell>
          <cell r="BO81" t="str">
            <v>Есть</v>
          </cell>
          <cell r="BP81" t="str">
            <v>Сиант</v>
          </cell>
          <cell r="BQ81">
            <v>78</v>
          </cell>
          <cell r="BR81">
            <v>48</v>
          </cell>
          <cell r="BS81">
            <v>13.2</v>
          </cell>
          <cell r="BT81">
            <v>1500.45</v>
          </cell>
          <cell r="BU81">
            <v>1.5499999999999545</v>
          </cell>
          <cell r="BV81">
            <v>73</v>
          </cell>
          <cell r="BW81">
            <v>5.5</v>
          </cell>
          <cell r="BX81">
            <v>18</v>
          </cell>
          <cell r="BY81" t="str">
            <v>Угловик</v>
          </cell>
          <cell r="BZ81" t="str">
            <v>Постоянный</v>
          </cell>
          <cell r="CA81">
            <v>24</v>
          </cell>
          <cell r="CB81">
            <v>0</v>
          </cell>
          <cell r="CC81">
            <v>27</v>
          </cell>
          <cell r="CD81">
            <v>48</v>
          </cell>
          <cell r="CE81">
            <v>26</v>
          </cell>
          <cell r="CF81">
            <v>43556</v>
          </cell>
          <cell r="CG81">
            <v>108</v>
          </cell>
          <cell r="CH81">
            <v>78</v>
          </cell>
          <cell r="CI81">
            <v>6</v>
          </cell>
          <cell r="CJ81">
            <v>0</v>
          </cell>
          <cell r="CK81">
            <v>0</v>
          </cell>
          <cell r="CL81">
            <v>49</v>
          </cell>
          <cell r="CM81">
            <v>16.1697448</v>
          </cell>
          <cell r="CN81">
            <v>19.399999999999999</v>
          </cell>
          <cell r="CO81">
            <v>0.3</v>
          </cell>
          <cell r="CP81">
            <v>22</v>
          </cell>
          <cell r="CQ81">
            <v>25</v>
          </cell>
          <cell r="CR81">
            <v>54</v>
          </cell>
          <cell r="CS81">
            <v>0</v>
          </cell>
          <cell r="CT81">
            <v>54</v>
          </cell>
          <cell r="CU81">
            <v>0</v>
          </cell>
          <cell r="CV81">
            <v>37.830255199999996</v>
          </cell>
          <cell r="CW81">
            <v>-19.399999999999999</v>
          </cell>
          <cell r="CX81">
            <v>53.7</v>
          </cell>
          <cell r="CY81">
            <v>-25</v>
          </cell>
          <cell r="CZ81">
            <v>13.2</v>
          </cell>
          <cell r="DA81">
            <v>11.8</v>
          </cell>
          <cell r="DB81">
            <v>729.75796130066317</v>
          </cell>
          <cell r="DC81">
            <v>1546.0973756369983</v>
          </cell>
          <cell r="DD81">
            <v>812.95102923418722</v>
          </cell>
          <cell r="DE81">
            <v>0.32881355932203388</v>
          </cell>
          <cell r="DF81">
            <v>0</v>
          </cell>
          <cell r="DG81" t="str">
            <v>Газлифт</v>
          </cell>
          <cell r="DH81">
            <v>16.1697448</v>
          </cell>
          <cell r="DI81">
            <v>19.399999999999999</v>
          </cell>
          <cell r="DJ81">
            <v>0.3</v>
          </cell>
          <cell r="DK81">
            <v>11.8</v>
          </cell>
          <cell r="DL81">
            <v>49</v>
          </cell>
          <cell r="DM81">
            <v>0</v>
          </cell>
          <cell r="DN81">
            <v>59</v>
          </cell>
          <cell r="DO81">
            <v>0.39591836734693875</v>
          </cell>
          <cell r="DP81">
            <v>49</v>
          </cell>
          <cell r="DQ81">
            <v>16.1697448</v>
          </cell>
          <cell r="DR81">
            <v>19.399999999999999</v>
          </cell>
          <cell r="DS81">
            <v>0.3</v>
          </cell>
          <cell r="DT81">
            <v>11.8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41834</v>
          </cell>
          <cell r="ED81" t="str">
            <v>ЗБС</v>
          </cell>
          <cell r="EE81">
            <v>0</v>
          </cell>
          <cell r="EF81">
            <v>18</v>
          </cell>
          <cell r="EG81">
            <v>23</v>
          </cell>
          <cell r="EH81">
            <v>50</v>
          </cell>
          <cell r="EI81">
            <v>21</v>
          </cell>
          <cell r="EJ81" t="str">
            <v>Постоянный</v>
          </cell>
          <cell r="EK81">
            <v>24</v>
          </cell>
          <cell r="EL81">
            <v>0</v>
          </cell>
          <cell r="EM81">
            <v>16.1697448</v>
          </cell>
          <cell r="EN81">
            <v>19.399999999999999</v>
          </cell>
          <cell r="EO81">
            <v>0.3</v>
          </cell>
          <cell r="EP81">
            <v>25</v>
          </cell>
          <cell r="EQ81">
            <v>729.75796130066317</v>
          </cell>
          <cell r="ER81">
            <v>78</v>
          </cell>
          <cell r="ES81">
            <v>13.2</v>
          </cell>
          <cell r="ET81">
            <v>45</v>
          </cell>
          <cell r="EU81">
            <v>18</v>
          </cell>
          <cell r="EV81">
            <v>27</v>
          </cell>
          <cell r="EW81">
            <v>48</v>
          </cell>
          <cell r="EX81">
            <v>26</v>
          </cell>
          <cell r="EY81" t="str">
            <v>Постоянный</v>
          </cell>
          <cell r="EZ81">
            <v>24</v>
          </cell>
          <cell r="FA81">
            <v>0</v>
          </cell>
          <cell r="FB81">
            <v>16.1697448</v>
          </cell>
          <cell r="FC81">
            <v>19.399999999999999</v>
          </cell>
          <cell r="FD81">
            <v>0.3</v>
          </cell>
          <cell r="FE81">
            <v>25</v>
          </cell>
          <cell r="FF81">
            <v>729.75796130066317</v>
          </cell>
          <cell r="FG81">
            <v>78</v>
          </cell>
          <cell r="FH81">
            <v>13.2</v>
          </cell>
          <cell r="FI81">
            <v>49</v>
          </cell>
          <cell r="FJ81">
            <v>0</v>
          </cell>
          <cell r="FK81">
            <v>4</v>
          </cell>
          <cell r="FL81">
            <v>-2</v>
          </cell>
          <cell r="FM81">
            <v>5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4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 t="str">
            <v>БДНГ-3</v>
          </cell>
          <cell r="GG81" t="str">
            <v>Тайланов</v>
          </cell>
          <cell r="GH81">
            <v>0</v>
          </cell>
          <cell r="GI81" t="e">
            <v>#N/A</v>
          </cell>
          <cell r="GJ81">
            <v>0</v>
          </cell>
          <cell r="GK81">
            <v>1482</v>
          </cell>
          <cell r="GL81">
            <v>0</v>
          </cell>
          <cell r="GM81">
            <v>0</v>
          </cell>
          <cell r="GN81">
            <v>0</v>
          </cell>
          <cell r="GO81">
            <v>1</v>
          </cell>
          <cell r="GP81">
            <v>22</v>
          </cell>
          <cell r="GQ81">
            <v>49</v>
          </cell>
          <cell r="GR81">
            <v>59</v>
          </cell>
          <cell r="GS81" t="str">
            <v>ГЗУ-2</v>
          </cell>
          <cell r="GT81" t="str">
            <v>Газлифт</v>
          </cell>
          <cell r="GU81">
            <v>0</v>
          </cell>
          <cell r="GV81">
            <v>0</v>
          </cell>
          <cell r="GW81">
            <v>0</v>
          </cell>
          <cell r="GX81" t="str">
            <v>Совместный замер со скв. 45р</v>
          </cell>
          <cell r="GY81">
            <v>0</v>
          </cell>
        </row>
        <row r="82">
          <cell r="J82">
            <v>175</v>
          </cell>
          <cell r="K82" t="str">
            <v>В накоплении/под циклической закачкой/</v>
          </cell>
          <cell r="L82" t="str">
            <v>Без куста</v>
          </cell>
          <cell r="M82">
            <v>37545</v>
          </cell>
          <cell r="N82" t="str">
            <v>Гор.</v>
          </cell>
          <cell r="O82" t="str">
            <v>P1ar_Block II</v>
          </cell>
          <cell r="P82" t="str">
            <v>Действующий</v>
          </cell>
          <cell r="Q82">
            <v>-4</v>
          </cell>
          <cell r="R82" t="str">
            <v xml:space="preserve"> </v>
          </cell>
          <cell r="S82" t="str">
            <v xml:space="preserve"> </v>
          </cell>
          <cell r="T82">
            <v>0</v>
          </cell>
          <cell r="U82">
            <v>206</v>
          </cell>
          <cell r="V82">
            <v>213.8</v>
          </cell>
          <cell r="W82">
            <v>0.98</v>
          </cell>
          <cell r="X82">
            <v>1.66</v>
          </cell>
          <cell r="Y82">
            <v>0.98</v>
          </cell>
          <cell r="Z82">
            <v>1.4490000000000001</v>
          </cell>
          <cell r="AA82">
            <v>0.83599999999999997</v>
          </cell>
          <cell r="AB82">
            <v>0.72</v>
          </cell>
          <cell r="AC82">
            <v>37</v>
          </cell>
          <cell r="AD82">
            <v>1.17</v>
          </cell>
          <cell r="AE82">
            <v>139.69999999999999</v>
          </cell>
          <cell r="AF82">
            <v>7.72</v>
          </cell>
          <cell r="AG82">
            <v>1808</v>
          </cell>
          <cell r="AH82">
            <v>2350</v>
          </cell>
          <cell r="AI82">
            <v>2350</v>
          </cell>
          <cell r="AJ82">
            <v>0</v>
          </cell>
          <cell r="AK82">
            <v>0</v>
          </cell>
          <cell r="AL82" t="str">
            <v>откр ствол</v>
          </cell>
          <cell r="AM82" t="str">
            <v>1806-2350</v>
          </cell>
          <cell r="AN82">
            <v>126.40000000000009</v>
          </cell>
          <cell r="AO82">
            <v>1806</v>
          </cell>
          <cell r="AP82">
            <v>0.4</v>
          </cell>
          <cell r="AQ82">
            <v>0</v>
          </cell>
          <cell r="AR82">
            <v>0</v>
          </cell>
          <cell r="AS82">
            <v>0</v>
          </cell>
          <cell r="AT82" t="str">
            <v>Газлифт</v>
          </cell>
          <cell r="AU82">
            <v>435</v>
          </cell>
          <cell r="AV82">
            <v>0</v>
          </cell>
          <cell r="AW82">
            <v>815</v>
          </cell>
          <cell r="AX82">
            <v>0</v>
          </cell>
          <cell r="AY82">
            <v>1140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1740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1900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1891.2</v>
          </cell>
          <cell r="BU82">
            <v>8.7999999999999545</v>
          </cell>
          <cell r="BV82">
            <v>73</v>
          </cell>
          <cell r="BW82">
            <v>5.5</v>
          </cell>
          <cell r="BX82">
            <v>18</v>
          </cell>
          <cell r="BY82" t="str">
            <v>Угловик</v>
          </cell>
          <cell r="BZ82" t="str">
            <v>Периодический</v>
          </cell>
          <cell r="CA82">
            <v>24</v>
          </cell>
          <cell r="CB82">
            <v>24</v>
          </cell>
          <cell r="CC82">
            <v>31</v>
          </cell>
          <cell r="CD82">
            <v>46</v>
          </cell>
          <cell r="CE82">
            <v>30</v>
          </cell>
          <cell r="CF82">
            <v>43556</v>
          </cell>
          <cell r="CG82">
            <v>92</v>
          </cell>
          <cell r="CH82">
            <v>82</v>
          </cell>
          <cell r="CI82">
            <v>6</v>
          </cell>
          <cell r="CJ82">
            <v>0</v>
          </cell>
          <cell r="CK82">
            <v>0</v>
          </cell>
          <cell r="CL82">
            <v>57</v>
          </cell>
          <cell r="CM82">
            <v>3.0095999999999998</v>
          </cell>
          <cell r="CN82">
            <v>3.6</v>
          </cell>
          <cell r="CO82">
            <v>0</v>
          </cell>
          <cell r="CP82">
            <v>22</v>
          </cell>
          <cell r="CQ82">
            <v>7.5</v>
          </cell>
          <cell r="CR82">
            <v>55</v>
          </cell>
          <cell r="CS82">
            <v>0</v>
          </cell>
          <cell r="CT82">
            <v>55</v>
          </cell>
          <cell r="CU82">
            <v>0</v>
          </cell>
          <cell r="CV82">
            <v>51.990400000000001</v>
          </cell>
          <cell r="CW82">
            <v>-3.6</v>
          </cell>
          <cell r="CX82">
            <v>55</v>
          </cell>
          <cell r="CY82">
            <v>-7.5</v>
          </cell>
          <cell r="CZ82">
            <v>2.4</v>
          </cell>
          <cell r="DA82">
            <v>5.0999999999999996</v>
          </cell>
          <cell r="DB82">
            <v>1694.5773524720894</v>
          </cell>
          <cell r="DC82">
            <v>2492.0255183413078</v>
          </cell>
          <cell r="DD82">
            <v>797.44816586921854</v>
          </cell>
          <cell r="DE82">
            <v>0.10285714285714286</v>
          </cell>
          <cell r="DF82">
            <v>0</v>
          </cell>
          <cell r="DG82" t="str">
            <v>Газлифт</v>
          </cell>
          <cell r="DH82">
            <v>3.0095999999999998</v>
          </cell>
          <cell r="DI82">
            <v>3.6</v>
          </cell>
          <cell r="DJ82">
            <v>0</v>
          </cell>
          <cell r="DK82">
            <v>5.0999999999999996</v>
          </cell>
          <cell r="DL82">
            <v>57</v>
          </cell>
          <cell r="DM82">
            <v>0</v>
          </cell>
          <cell r="DN82">
            <v>50</v>
          </cell>
          <cell r="DO82">
            <v>9.8671096345514964E-2</v>
          </cell>
          <cell r="DP82">
            <v>50</v>
          </cell>
          <cell r="DQ82">
            <v>3.4645395348837216</v>
          </cell>
          <cell r="DR82">
            <v>4.1441860465116287</v>
          </cell>
          <cell r="DS82">
            <v>0</v>
          </cell>
          <cell r="DT82">
            <v>5.8709302325581412</v>
          </cell>
          <cell r="DU82">
            <v>0.45493953488372152</v>
          </cell>
          <cell r="DV82">
            <v>0.54418604651162861</v>
          </cell>
          <cell r="DW82">
            <v>0.77093023255814053</v>
          </cell>
          <cell r="DX82">
            <v>0.1092892835139348</v>
          </cell>
          <cell r="DY82">
            <v>0.13072880803102249</v>
          </cell>
          <cell r="DZ82">
            <v>0</v>
          </cell>
          <cell r="EA82">
            <v>0.18519914471061519</v>
          </cell>
          <cell r="EB82">
            <v>0</v>
          </cell>
          <cell r="EC82">
            <v>42242</v>
          </cell>
          <cell r="ED82" t="str">
            <v>ОПЗ</v>
          </cell>
          <cell r="EE82" t="str">
            <v>Осложнение при извлечении ПО, доп.работы по разбуриванию пакера.</v>
          </cell>
          <cell r="EF82">
            <v>18</v>
          </cell>
          <cell r="EG82">
            <v>24</v>
          </cell>
          <cell r="EH82">
            <v>46</v>
          </cell>
          <cell r="EI82">
            <v>23</v>
          </cell>
          <cell r="EJ82" t="str">
            <v>Периодический</v>
          </cell>
          <cell r="EK82">
            <v>24</v>
          </cell>
          <cell r="EL82">
            <v>24</v>
          </cell>
          <cell r="EM82">
            <v>3.0095999999999998</v>
          </cell>
          <cell r="EN82">
            <v>3.6</v>
          </cell>
          <cell r="EO82">
            <v>0</v>
          </cell>
          <cell r="EP82">
            <v>7.5</v>
          </cell>
          <cell r="EQ82">
            <v>1694.5773524720894</v>
          </cell>
          <cell r="ER82">
            <v>78</v>
          </cell>
          <cell r="ES82">
            <v>2.4</v>
          </cell>
          <cell r="ET82">
            <v>50</v>
          </cell>
          <cell r="EU82">
            <v>18</v>
          </cell>
          <cell r="EV82">
            <v>31</v>
          </cell>
          <cell r="EW82">
            <v>46</v>
          </cell>
          <cell r="EX82">
            <v>30</v>
          </cell>
          <cell r="EY82" t="str">
            <v>Периодический</v>
          </cell>
          <cell r="EZ82">
            <v>24</v>
          </cell>
          <cell r="FA82">
            <v>24</v>
          </cell>
          <cell r="FB82">
            <v>3.0095999999999998</v>
          </cell>
          <cell r="FC82">
            <v>3.6</v>
          </cell>
          <cell r="FD82">
            <v>0</v>
          </cell>
          <cell r="FE82">
            <v>7.5</v>
          </cell>
          <cell r="FF82">
            <v>1694.5773524720894</v>
          </cell>
          <cell r="FG82">
            <v>82</v>
          </cell>
          <cell r="FH82">
            <v>2.4</v>
          </cell>
          <cell r="FI82">
            <v>57</v>
          </cell>
          <cell r="FJ82">
            <v>0</v>
          </cell>
          <cell r="FK82">
            <v>7</v>
          </cell>
          <cell r="FL82">
            <v>0</v>
          </cell>
          <cell r="FM82">
            <v>7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4</v>
          </cell>
          <cell r="FU82">
            <v>0</v>
          </cell>
          <cell r="FV82">
            <v>0</v>
          </cell>
          <cell r="FW82">
            <v>7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 t="str">
            <v>БДНГ-3</v>
          </cell>
          <cell r="GG82" t="str">
            <v>Тайланов</v>
          </cell>
          <cell r="GH82">
            <v>0</v>
          </cell>
          <cell r="GI82" t="e">
            <v>#N/A</v>
          </cell>
          <cell r="GJ82">
            <v>0</v>
          </cell>
          <cell r="GK82">
            <v>1880</v>
          </cell>
          <cell r="GL82">
            <v>0</v>
          </cell>
          <cell r="GM82">
            <v>0</v>
          </cell>
          <cell r="GN82">
            <v>0</v>
          </cell>
          <cell r="GO82">
            <v>1</v>
          </cell>
          <cell r="GP82">
            <v>16</v>
          </cell>
          <cell r="GQ82">
            <v>57</v>
          </cell>
          <cell r="GR82">
            <v>35</v>
          </cell>
          <cell r="GS82" t="str">
            <v>ГЗУ-3</v>
          </cell>
          <cell r="GT82" t="str">
            <v>Газлифт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</row>
        <row r="83">
          <cell r="J83" t="str">
            <v>629а</v>
          </cell>
          <cell r="K83" t="str">
            <v>В работе</v>
          </cell>
          <cell r="L83" t="str">
            <v>Без куста</v>
          </cell>
          <cell r="M83">
            <v>37154</v>
          </cell>
          <cell r="N83" t="str">
            <v>Верт.</v>
          </cell>
          <cell r="O83" t="str">
            <v>P1ar_Block I</v>
          </cell>
          <cell r="P83" t="str">
            <v>Действующий</v>
          </cell>
          <cell r="Q83">
            <v>-4</v>
          </cell>
          <cell r="R83" t="str">
            <v xml:space="preserve"> </v>
          </cell>
          <cell r="S83" t="str">
            <v xml:space="preserve"> </v>
          </cell>
          <cell r="T83">
            <v>0</v>
          </cell>
          <cell r="U83">
            <v>206</v>
          </cell>
          <cell r="V83">
            <v>213.8</v>
          </cell>
          <cell r="W83">
            <v>0.98</v>
          </cell>
          <cell r="X83">
            <v>1.66</v>
          </cell>
          <cell r="Y83">
            <v>0.98809523809523803</v>
          </cell>
          <cell r="Z83">
            <v>1.4490000000000001</v>
          </cell>
          <cell r="AA83">
            <v>0.83599999999999997</v>
          </cell>
          <cell r="AB83">
            <v>0.72</v>
          </cell>
          <cell r="AC83">
            <v>37</v>
          </cell>
          <cell r="AD83">
            <v>1.17</v>
          </cell>
          <cell r="AE83">
            <v>139.69999999999999</v>
          </cell>
          <cell r="AF83">
            <v>7.72</v>
          </cell>
          <cell r="AG83">
            <v>1934</v>
          </cell>
          <cell r="AH83">
            <v>1915</v>
          </cell>
          <cell r="AI83">
            <v>1915</v>
          </cell>
          <cell r="AJ83">
            <v>0</v>
          </cell>
          <cell r="AK83">
            <v>0</v>
          </cell>
          <cell r="AL83" t="str">
            <v>закрытый</v>
          </cell>
          <cell r="AM83" t="str">
            <v>1845-1873; 1892-1906</v>
          </cell>
          <cell r="AN83">
            <v>50</v>
          </cell>
          <cell r="AO83">
            <v>1845</v>
          </cell>
          <cell r="AP83">
            <v>0.36</v>
          </cell>
          <cell r="AQ83">
            <v>0</v>
          </cell>
          <cell r="AR83">
            <v>0</v>
          </cell>
          <cell r="AS83">
            <v>0</v>
          </cell>
          <cell r="AT83" t="str">
            <v>Газлифт</v>
          </cell>
          <cell r="AU83">
            <v>470</v>
          </cell>
          <cell r="AV83" t="str">
            <v>ГП</v>
          </cell>
          <cell r="AW83">
            <v>890</v>
          </cell>
          <cell r="AX83" t="str">
            <v>ГК83/1,5</v>
          </cell>
          <cell r="AY83">
            <v>1220</v>
          </cell>
          <cell r="AZ83" t="str">
            <v>ГП(а/к)</v>
          </cell>
          <cell r="BA83">
            <v>1490</v>
          </cell>
          <cell r="BB83" t="str">
            <v>ЦКсОК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1740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1873</v>
          </cell>
          <cell r="BO83" t="str">
            <v>Есть</v>
          </cell>
          <cell r="BP83" t="str">
            <v>Сиант</v>
          </cell>
          <cell r="BQ83">
            <v>80</v>
          </cell>
          <cell r="BR83">
            <v>46</v>
          </cell>
          <cell r="BS83">
            <v>5</v>
          </cell>
          <cell r="BT83">
            <v>1873</v>
          </cell>
          <cell r="BU83">
            <v>0</v>
          </cell>
          <cell r="BV83">
            <v>73</v>
          </cell>
          <cell r="BW83">
            <v>5.5</v>
          </cell>
          <cell r="BX83">
            <v>18</v>
          </cell>
          <cell r="BY83" t="str">
            <v>Угловик</v>
          </cell>
          <cell r="BZ83" t="str">
            <v>Постоянный</v>
          </cell>
          <cell r="CA83">
            <v>24</v>
          </cell>
          <cell r="CB83">
            <v>0</v>
          </cell>
          <cell r="CC83">
            <v>26</v>
          </cell>
          <cell r="CD83">
            <v>46</v>
          </cell>
          <cell r="CE83">
            <v>25</v>
          </cell>
          <cell r="CF83">
            <v>43556</v>
          </cell>
          <cell r="CG83">
            <v>134.30000000000001</v>
          </cell>
          <cell r="CH83">
            <v>80</v>
          </cell>
          <cell r="CI83">
            <v>6</v>
          </cell>
          <cell r="CJ83">
            <v>0</v>
          </cell>
          <cell r="CK83">
            <v>0</v>
          </cell>
          <cell r="CL83">
            <v>48</v>
          </cell>
          <cell r="CM83">
            <v>9.2578639999999996</v>
          </cell>
          <cell r="CN83">
            <v>11.3</v>
          </cell>
          <cell r="CO83">
            <v>2</v>
          </cell>
          <cell r="CP83">
            <v>74</v>
          </cell>
          <cell r="CQ83">
            <v>9.2349999999999994</v>
          </cell>
          <cell r="CR83">
            <v>56</v>
          </cell>
          <cell r="CS83">
            <v>0</v>
          </cell>
          <cell r="CT83">
            <v>56</v>
          </cell>
          <cell r="CU83">
            <v>0</v>
          </cell>
          <cell r="CV83">
            <v>43.710799999999999</v>
          </cell>
          <cell r="CW83">
            <v>-15</v>
          </cell>
          <cell r="CX83">
            <v>54</v>
          </cell>
          <cell r="CY83">
            <v>-15.8</v>
          </cell>
          <cell r="CZ83">
            <v>5</v>
          </cell>
          <cell r="DA83">
            <v>4.2349999999999994</v>
          </cell>
          <cell r="DB83">
            <v>457.44893206467486</v>
          </cell>
          <cell r="DC83">
            <v>997.53031584823452</v>
          </cell>
          <cell r="DD83">
            <v>525.23369748135735</v>
          </cell>
          <cell r="DE83">
            <v>0.13093858632676708</v>
          </cell>
          <cell r="DF83">
            <v>0</v>
          </cell>
          <cell r="DG83" t="str">
            <v>Газлифт</v>
          </cell>
          <cell r="DH83">
            <v>9.2578639999999996</v>
          </cell>
          <cell r="DI83">
            <v>11.3</v>
          </cell>
          <cell r="DJ83">
            <v>2</v>
          </cell>
          <cell r="DK83">
            <v>4.2349999999999994</v>
          </cell>
          <cell r="DL83">
            <v>48</v>
          </cell>
          <cell r="DM83">
            <v>0</v>
          </cell>
          <cell r="DN83">
            <v>45</v>
          </cell>
          <cell r="DO83">
            <v>0.12911894181498804</v>
          </cell>
          <cell r="DP83">
            <v>45</v>
          </cell>
          <cell r="DQ83">
            <v>9.4465618018613782</v>
          </cell>
          <cell r="DR83">
            <v>11.530321504078433</v>
          </cell>
          <cell r="DS83">
            <v>2</v>
          </cell>
          <cell r="DT83">
            <v>4.3213196079444378</v>
          </cell>
          <cell r="DU83">
            <v>0.18869780186137802</v>
          </cell>
          <cell r="DV83">
            <v>0.23032150407843233</v>
          </cell>
          <cell r="DW83">
            <v>8.6319607944439006E-2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42034</v>
          </cell>
          <cell r="ED83" t="str">
            <v>ОПЗ</v>
          </cell>
          <cell r="EE83">
            <v>0</v>
          </cell>
          <cell r="EF83">
            <v>18</v>
          </cell>
          <cell r="EG83">
            <v>25</v>
          </cell>
          <cell r="EH83">
            <v>40</v>
          </cell>
          <cell r="EI83">
            <v>23</v>
          </cell>
          <cell r="EJ83" t="str">
            <v>Постоянный</v>
          </cell>
          <cell r="EK83">
            <v>24</v>
          </cell>
          <cell r="EL83">
            <v>0</v>
          </cell>
          <cell r="EM83">
            <v>12.289199999999999</v>
          </cell>
          <cell r="EN83">
            <v>15</v>
          </cell>
          <cell r="EO83">
            <v>2</v>
          </cell>
          <cell r="EP83">
            <v>15.8</v>
          </cell>
          <cell r="EQ83">
            <v>699.80145168115109</v>
          </cell>
          <cell r="ER83">
            <v>78</v>
          </cell>
          <cell r="ES83">
            <v>7.2</v>
          </cell>
          <cell r="ET83">
            <v>43</v>
          </cell>
          <cell r="EU83">
            <v>18</v>
          </cell>
          <cell r="EV83">
            <v>26</v>
          </cell>
          <cell r="EW83">
            <v>46</v>
          </cell>
          <cell r="EX83">
            <v>25</v>
          </cell>
          <cell r="EY83" t="str">
            <v>Постоянный</v>
          </cell>
          <cell r="EZ83">
            <v>24</v>
          </cell>
          <cell r="FA83">
            <v>0</v>
          </cell>
          <cell r="FB83">
            <v>9.2578639999999996</v>
          </cell>
          <cell r="FC83">
            <v>11.3</v>
          </cell>
          <cell r="FD83">
            <v>2</v>
          </cell>
          <cell r="FE83">
            <v>9.2349999999999994</v>
          </cell>
          <cell r="FF83">
            <v>457.44893206467486</v>
          </cell>
          <cell r="FG83">
            <v>80</v>
          </cell>
          <cell r="FH83">
            <v>5</v>
          </cell>
          <cell r="FI83">
            <v>48</v>
          </cell>
          <cell r="FJ83">
            <v>0</v>
          </cell>
          <cell r="FK83">
            <v>1</v>
          </cell>
          <cell r="FL83">
            <v>6</v>
          </cell>
          <cell r="FM83">
            <v>2</v>
          </cell>
          <cell r="FN83">
            <v>0</v>
          </cell>
          <cell r="FO83">
            <v>0</v>
          </cell>
          <cell r="FP83">
            <v>-3.0313359999999996</v>
          </cell>
          <cell r="FQ83">
            <v>-3.6999999999999993</v>
          </cell>
          <cell r="FR83">
            <v>0</v>
          </cell>
          <cell r="FS83">
            <v>-6.5650000000000013</v>
          </cell>
          <cell r="FT83">
            <v>2</v>
          </cell>
          <cell r="FU83">
            <v>-2.2000000000000002</v>
          </cell>
          <cell r="FV83">
            <v>-242.35251961647623</v>
          </cell>
          <cell r="FW83">
            <v>5</v>
          </cell>
          <cell r="FX83" t="str">
            <v>Технология</v>
          </cell>
          <cell r="FY83" t="str">
            <v>Снижение дебита с 15 до 11 м3/сут на фоне роста линейного давления  а также снижения расхода г/г.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 t="str">
            <v>БДНГ-3</v>
          </cell>
          <cell r="GG83" t="str">
            <v>Давыдов</v>
          </cell>
          <cell r="GH83">
            <v>0</v>
          </cell>
          <cell r="GI83" t="e">
            <v>#N/A</v>
          </cell>
          <cell r="GJ83">
            <v>0</v>
          </cell>
          <cell r="GK83">
            <v>1853</v>
          </cell>
          <cell r="GL83">
            <v>0</v>
          </cell>
          <cell r="GM83">
            <v>0</v>
          </cell>
          <cell r="GN83">
            <v>0</v>
          </cell>
          <cell r="GO83">
            <v>1</v>
          </cell>
          <cell r="GP83">
            <v>21</v>
          </cell>
          <cell r="GQ83">
            <v>48</v>
          </cell>
          <cell r="GR83">
            <v>86.300000000000011</v>
          </cell>
          <cell r="GS83" t="str">
            <v>ГЗУ-2</v>
          </cell>
          <cell r="GT83" t="str">
            <v>Газлифт</v>
          </cell>
          <cell r="GU83">
            <v>0</v>
          </cell>
          <cell r="GV83">
            <v>0</v>
          </cell>
          <cell r="GW83">
            <v>0</v>
          </cell>
          <cell r="GX83" t="str">
            <v>Совместный замер со скв. 30-1</v>
          </cell>
          <cell r="GY83">
            <v>0</v>
          </cell>
        </row>
        <row r="84">
          <cell r="J84">
            <v>663</v>
          </cell>
          <cell r="K84" t="str">
            <v>В работе</v>
          </cell>
          <cell r="L84" t="str">
            <v>Без куста</v>
          </cell>
          <cell r="M84">
            <v>37145</v>
          </cell>
          <cell r="N84" t="str">
            <v>БС</v>
          </cell>
          <cell r="O84" t="str">
            <v>P1ar_Block III</v>
          </cell>
          <cell r="P84" t="str">
            <v>Действующий</v>
          </cell>
          <cell r="Q84">
            <v>-4</v>
          </cell>
          <cell r="R84" t="str">
            <v xml:space="preserve"> </v>
          </cell>
          <cell r="S84" t="str">
            <v xml:space="preserve"> </v>
          </cell>
          <cell r="T84">
            <v>0</v>
          </cell>
          <cell r="U84">
            <v>206</v>
          </cell>
          <cell r="V84">
            <v>213.8</v>
          </cell>
          <cell r="W84">
            <v>0.98</v>
          </cell>
          <cell r="X84">
            <v>1.66</v>
          </cell>
          <cell r="Y84">
            <v>0.98</v>
          </cell>
          <cell r="Z84">
            <v>1.4490000000000001</v>
          </cell>
          <cell r="AA84">
            <v>0.83599999999999997</v>
          </cell>
          <cell r="AB84">
            <v>0.72</v>
          </cell>
          <cell r="AC84">
            <v>37</v>
          </cell>
          <cell r="AD84">
            <v>1.17</v>
          </cell>
          <cell r="AE84">
            <v>177.8</v>
          </cell>
          <cell r="AF84">
            <v>9.19</v>
          </cell>
          <cell r="AG84">
            <v>2002</v>
          </cell>
          <cell r="AH84">
            <v>2420</v>
          </cell>
          <cell r="AI84">
            <v>2420</v>
          </cell>
          <cell r="AJ84">
            <v>0</v>
          </cell>
          <cell r="AK84">
            <v>0</v>
          </cell>
          <cell r="AL84" t="str">
            <v>откр ствол</v>
          </cell>
          <cell r="AM84" t="str">
            <v>2002-2420</v>
          </cell>
          <cell r="AN84">
            <v>52.5</v>
          </cell>
          <cell r="AO84">
            <v>2002</v>
          </cell>
          <cell r="AP84" t="str">
            <v>-</v>
          </cell>
          <cell r="AQ84" t="str">
            <v>1511-1925 (изолирован)</v>
          </cell>
          <cell r="AR84">
            <v>114.3</v>
          </cell>
          <cell r="AS84">
            <v>7.72</v>
          </cell>
          <cell r="AT84" t="str">
            <v>Газлифт</v>
          </cell>
          <cell r="AU84">
            <v>600</v>
          </cell>
          <cell r="AV84" t="str">
            <v>ГК85/4</v>
          </cell>
          <cell r="AW84">
            <v>1070</v>
          </cell>
          <cell r="AX84" t="str">
            <v>ГК83/3</v>
          </cell>
          <cell r="AY84">
            <v>1480</v>
          </cell>
          <cell r="AZ84" t="str">
            <v>ЦКсОК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1490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1530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1529.64</v>
          </cell>
          <cell r="BU84">
            <v>0.35999999999989996</v>
          </cell>
          <cell r="BV84">
            <v>73</v>
          </cell>
          <cell r="BW84">
            <v>5.5</v>
          </cell>
          <cell r="BX84">
            <v>18</v>
          </cell>
          <cell r="BY84" t="str">
            <v>Угловик</v>
          </cell>
          <cell r="BZ84" t="str">
            <v>Постоянный</v>
          </cell>
          <cell r="CA84">
            <v>24</v>
          </cell>
          <cell r="CB84">
            <v>0</v>
          </cell>
          <cell r="CC84">
            <v>29</v>
          </cell>
          <cell r="CD84">
            <v>67</v>
          </cell>
          <cell r="CE84">
            <v>28</v>
          </cell>
          <cell r="CF84">
            <v>43556</v>
          </cell>
          <cell r="CG84">
            <v>113</v>
          </cell>
          <cell r="CH84">
            <v>82</v>
          </cell>
          <cell r="CI84">
            <v>6</v>
          </cell>
          <cell r="CJ84">
            <v>0</v>
          </cell>
          <cell r="CK84">
            <v>0</v>
          </cell>
          <cell r="CL84">
            <v>60</v>
          </cell>
          <cell r="CM84">
            <v>11.202399999999999</v>
          </cell>
          <cell r="CN84">
            <v>13.4</v>
          </cell>
          <cell r="CO84">
            <v>0</v>
          </cell>
          <cell r="CP84">
            <v>0</v>
          </cell>
          <cell r="CQ84">
            <v>30.6</v>
          </cell>
          <cell r="CR84">
            <v>57</v>
          </cell>
          <cell r="CS84">
            <v>0</v>
          </cell>
          <cell r="CT84">
            <v>57</v>
          </cell>
          <cell r="CU84">
            <v>0</v>
          </cell>
          <cell r="CV84">
            <v>46.800800000000002</v>
          </cell>
          <cell r="CW84">
            <v>-12.2</v>
          </cell>
          <cell r="CX84">
            <v>57</v>
          </cell>
          <cell r="CY84">
            <v>-16.100000000000001</v>
          </cell>
          <cell r="CZ84">
            <v>19.899999999999999</v>
          </cell>
          <cell r="DA84">
            <v>10.700000000000003</v>
          </cell>
          <cell r="DB84">
            <v>955.15246732843002</v>
          </cell>
          <cell r="DC84">
            <v>2731.5575233878458</v>
          </cell>
          <cell r="DD84">
            <v>1776.4050560594155</v>
          </cell>
          <cell r="DE84">
            <v>0.25283018867924528</v>
          </cell>
          <cell r="DF84" t="str">
            <v>Бесп. ОПЗ июля</v>
          </cell>
          <cell r="DG84" t="str">
            <v>Газлифт</v>
          </cell>
          <cell r="DH84">
            <v>11.202399999999999</v>
          </cell>
          <cell r="DI84">
            <v>13.4</v>
          </cell>
          <cell r="DJ84">
            <v>0</v>
          </cell>
          <cell r="DK84">
            <v>10.700000000000003</v>
          </cell>
          <cell r="DL84">
            <v>60</v>
          </cell>
          <cell r="DM84">
            <v>0</v>
          </cell>
          <cell r="DN84">
            <v>60</v>
          </cell>
          <cell r="DO84">
            <v>0.25283018867924528</v>
          </cell>
          <cell r="DP84">
            <v>60</v>
          </cell>
          <cell r="DQ84">
            <v>11.202399999999999</v>
          </cell>
          <cell r="DR84">
            <v>13.4</v>
          </cell>
          <cell r="DS84">
            <v>0</v>
          </cell>
          <cell r="DT84">
            <v>10.700000000000003</v>
          </cell>
          <cell r="DU84">
            <v>0</v>
          </cell>
          <cell r="DV84">
            <v>0</v>
          </cell>
          <cell r="DW84">
            <v>0</v>
          </cell>
          <cell r="DX84">
            <v>0.4228648442073516</v>
          </cell>
          <cell r="DY84">
            <v>0.50581919163558808</v>
          </cell>
          <cell r="DZ84">
            <v>0</v>
          </cell>
          <cell r="EA84">
            <v>0.2570556547656267</v>
          </cell>
          <cell r="EB84">
            <v>0</v>
          </cell>
          <cell r="EC84">
            <v>41691</v>
          </cell>
          <cell r="ED84" t="str">
            <v>ЗБС</v>
          </cell>
          <cell r="EE84">
            <v>0</v>
          </cell>
          <cell r="EF84">
            <v>18</v>
          </cell>
          <cell r="EG84">
            <v>32</v>
          </cell>
          <cell r="EH84">
            <v>46</v>
          </cell>
          <cell r="EI84">
            <v>30</v>
          </cell>
          <cell r="EJ84" t="str">
            <v>Постоянный</v>
          </cell>
          <cell r="EK84">
            <v>24</v>
          </cell>
          <cell r="EL84">
            <v>0</v>
          </cell>
          <cell r="EM84">
            <v>10.199199999999999</v>
          </cell>
          <cell r="EN84">
            <v>12.2</v>
          </cell>
          <cell r="EO84">
            <v>0</v>
          </cell>
          <cell r="EP84">
            <v>16.100000000000001</v>
          </cell>
          <cell r="EQ84">
            <v>823.59400737312751</v>
          </cell>
          <cell r="ER84">
            <v>79</v>
          </cell>
          <cell r="ES84">
            <v>7.7</v>
          </cell>
          <cell r="ET84">
            <v>55</v>
          </cell>
          <cell r="EU84">
            <v>18</v>
          </cell>
          <cell r="EV84">
            <v>29</v>
          </cell>
          <cell r="EW84">
            <v>67</v>
          </cell>
          <cell r="EX84">
            <v>28</v>
          </cell>
          <cell r="EY84" t="str">
            <v>Постоянный</v>
          </cell>
          <cell r="EZ84">
            <v>24</v>
          </cell>
          <cell r="FA84">
            <v>0</v>
          </cell>
          <cell r="FB84">
            <v>11.202399999999999</v>
          </cell>
          <cell r="FC84">
            <v>13.4</v>
          </cell>
          <cell r="FD84">
            <v>0</v>
          </cell>
          <cell r="FE84">
            <v>30.6</v>
          </cell>
          <cell r="FF84">
            <v>955.15246732843002</v>
          </cell>
          <cell r="FG84">
            <v>82</v>
          </cell>
          <cell r="FH84">
            <v>19.899999999999999</v>
          </cell>
          <cell r="FI84">
            <v>60</v>
          </cell>
          <cell r="FJ84">
            <v>0</v>
          </cell>
          <cell r="FK84">
            <v>-3</v>
          </cell>
          <cell r="FL84">
            <v>21</v>
          </cell>
          <cell r="FM84">
            <v>-2</v>
          </cell>
          <cell r="FN84">
            <v>0</v>
          </cell>
          <cell r="FO84">
            <v>0</v>
          </cell>
          <cell r="FP84">
            <v>1.0031999999999996</v>
          </cell>
          <cell r="FQ84">
            <v>1.2000000000000011</v>
          </cell>
          <cell r="FR84">
            <v>0</v>
          </cell>
          <cell r="FS84">
            <v>14.5</v>
          </cell>
          <cell r="FT84">
            <v>3</v>
          </cell>
          <cell r="FU84">
            <v>12.2</v>
          </cell>
          <cell r="FV84">
            <v>131.55845995530251</v>
          </cell>
          <cell r="FW84">
            <v>5</v>
          </cell>
          <cell r="FX84" t="str">
            <v>ГТМ</v>
          </cell>
          <cell r="FY84" t="str">
            <v>Проведение Бесп. ОПЗ в июле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 t="str">
            <v>БДНГ-2</v>
          </cell>
          <cell r="GG84" t="str">
            <v>Щукин</v>
          </cell>
          <cell r="GH84">
            <v>0</v>
          </cell>
          <cell r="GI84" t="e">
            <v>#N/A</v>
          </cell>
          <cell r="GJ84">
            <v>0</v>
          </cell>
          <cell r="GK84">
            <v>1510</v>
          </cell>
          <cell r="GL84">
            <v>0</v>
          </cell>
          <cell r="GM84">
            <v>0</v>
          </cell>
          <cell r="GN84">
            <v>0</v>
          </cell>
          <cell r="GO84">
            <v>1</v>
          </cell>
          <cell r="GP84">
            <v>39</v>
          </cell>
          <cell r="GQ84">
            <v>60</v>
          </cell>
          <cell r="GR84">
            <v>53</v>
          </cell>
          <cell r="GS84" t="str">
            <v>-</v>
          </cell>
          <cell r="GT84" t="str">
            <v>Газлифт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</row>
        <row r="85">
          <cell r="J85">
            <v>669</v>
          </cell>
          <cell r="K85" t="str">
            <v>Остановлена</v>
          </cell>
          <cell r="L85" t="str">
            <v>Без куста</v>
          </cell>
          <cell r="M85">
            <v>37111</v>
          </cell>
          <cell r="N85" t="str">
            <v>Верт.</v>
          </cell>
          <cell r="O85" t="str">
            <v>P1ar_Block II</v>
          </cell>
          <cell r="P85" t="str">
            <v>Действующий</v>
          </cell>
          <cell r="Q85">
            <v>-4</v>
          </cell>
          <cell r="R85">
            <v>41453</v>
          </cell>
          <cell r="S85" t="str">
            <v>ЕВС</v>
          </cell>
          <cell r="T85" t="str">
            <v>29,5т</v>
          </cell>
          <cell r="U85">
            <v>206</v>
          </cell>
          <cell r="V85">
            <v>213.8</v>
          </cell>
          <cell r="W85">
            <v>0.98</v>
          </cell>
          <cell r="X85">
            <v>1.66</v>
          </cell>
          <cell r="Y85">
            <v>1.003850520807622</v>
          </cell>
          <cell r="Z85">
            <v>1.4490000000000001</v>
          </cell>
          <cell r="AA85">
            <v>0.83599999999999997</v>
          </cell>
          <cell r="AB85">
            <v>0.72</v>
          </cell>
          <cell r="AC85">
            <v>37</v>
          </cell>
          <cell r="AD85">
            <v>1.17</v>
          </cell>
          <cell r="AE85">
            <v>139.69999999999999</v>
          </cell>
          <cell r="AF85">
            <v>7.72</v>
          </cell>
          <cell r="AG85">
            <v>2047</v>
          </cell>
          <cell r="AH85">
            <v>1948</v>
          </cell>
          <cell r="AI85">
            <v>1948</v>
          </cell>
          <cell r="AJ85">
            <v>0</v>
          </cell>
          <cell r="AK85">
            <v>0</v>
          </cell>
          <cell r="AL85" t="str">
            <v>закрытый</v>
          </cell>
          <cell r="AM85" t="str">
            <v>1891-1899, 1900-1903, 1922-1930, 1933-1937, 1942-1946</v>
          </cell>
          <cell r="AN85">
            <v>50</v>
          </cell>
          <cell r="AO85">
            <v>1891</v>
          </cell>
          <cell r="AP85">
            <v>0.1</v>
          </cell>
          <cell r="AQ85">
            <v>0</v>
          </cell>
          <cell r="AR85">
            <v>0</v>
          </cell>
          <cell r="AS85">
            <v>0</v>
          </cell>
          <cell r="AT85" t="str">
            <v>Газлифт</v>
          </cell>
          <cell r="AU85">
            <v>510</v>
          </cell>
          <cell r="AV85" t="str">
            <v>ГП</v>
          </cell>
          <cell r="AW85">
            <v>920</v>
          </cell>
          <cell r="AX85" t="str">
            <v>ГП</v>
          </cell>
          <cell r="AY85">
            <v>1245</v>
          </cell>
          <cell r="AZ85" t="str">
            <v>ГК77/2</v>
          </cell>
          <cell r="BA85">
            <v>1525</v>
          </cell>
          <cell r="BB85" t="str">
            <v>ГК 70/2</v>
          </cell>
          <cell r="BC85">
            <v>1780</v>
          </cell>
          <cell r="BD85" t="str">
            <v>ЦК сОК</v>
          </cell>
          <cell r="BE85">
            <v>0</v>
          </cell>
          <cell r="BF85">
            <v>0</v>
          </cell>
          <cell r="BG85">
            <v>1790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1816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1816</v>
          </cell>
          <cell r="BU85">
            <v>0</v>
          </cell>
          <cell r="BV85">
            <v>73</v>
          </cell>
          <cell r="BW85">
            <v>5.5</v>
          </cell>
          <cell r="BX85">
            <v>18</v>
          </cell>
          <cell r="BY85" t="str">
            <v>Угловик</v>
          </cell>
          <cell r="BZ85" t="str">
            <v>Постоянный</v>
          </cell>
          <cell r="CA85">
            <v>24</v>
          </cell>
          <cell r="CB85">
            <v>0</v>
          </cell>
          <cell r="CC85">
            <v>36</v>
          </cell>
          <cell r="CD85">
            <v>68</v>
          </cell>
          <cell r="CE85">
            <v>35</v>
          </cell>
          <cell r="CF85">
            <v>43556</v>
          </cell>
          <cell r="CG85">
            <v>109.9</v>
          </cell>
          <cell r="CH85">
            <v>78</v>
          </cell>
          <cell r="CI85">
            <v>6</v>
          </cell>
          <cell r="CJ85">
            <v>0</v>
          </cell>
          <cell r="CK85">
            <v>0</v>
          </cell>
          <cell r="CL85">
            <v>103</v>
          </cell>
          <cell r="CM85">
            <v>34.965532799999998</v>
          </cell>
          <cell r="CN85">
            <v>44.4</v>
          </cell>
          <cell r="CO85">
            <v>5.8</v>
          </cell>
          <cell r="CP85">
            <v>22</v>
          </cell>
          <cell r="CQ85">
            <v>19.100000000000001</v>
          </cell>
          <cell r="CR85">
            <v>58</v>
          </cell>
          <cell r="CS85">
            <v>0</v>
          </cell>
          <cell r="CT85">
            <v>58</v>
          </cell>
          <cell r="CU85">
            <v>0</v>
          </cell>
          <cell r="CV85">
            <v>48.0994192</v>
          </cell>
          <cell r="CW85">
            <v>-12</v>
          </cell>
          <cell r="CX85">
            <v>56.69</v>
          </cell>
          <cell r="CY85">
            <v>-11.5</v>
          </cell>
          <cell r="CZ85">
            <v>6.4</v>
          </cell>
          <cell r="DA85">
            <v>12.700000000000001</v>
          </cell>
          <cell r="DB85">
            <v>363.21482851821446</v>
          </cell>
          <cell r="DC85">
            <v>546.2522224171571</v>
          </cell>
          <cell r="DD85">
            <v>168.65355309397265</v>
          </cell>
          <cell r="DE85">
            <v>6.434782608695647</v>
          </cell>
          <cell r="DF85" t="str">
            <v>ЗБС июня 2019г</v>
          </cell>
          <cell r="DG85" t="str">
            <v>Газлифт</v>
          </cell>
          <cell r="DH85">
            <v>34.965532799999998</v>
          </cell>
          <cell r="DI85">
            <v>44.4</v>
          </cell>
          <cell r="DJ85">
            <v>5.8</v>
          </cell>
          <cell r="DK85">
            <v>12.700000000000001</v>
          </cell>
          <cell r="DL85">
            <v>103</v>
          </cell>
          <cell r="DM85">
            <v>0</v>
          </cell>
          <cell r="DN85">
            <v>50</v>
          </cell>
          <cell r="DO85">
            <v>5.0159849872255746</v>
          </cell>
          <cell r="DP85">
            <v>50</v>
          </cell>
          <cell r="DQ85">
            <v>236.61388731867322</v>
          </cell>
          <cell r="DR85">
            <v>300.45750073481196</v>
          </cell>
          <cell r="DS85">
            <v>5.8</v>
          </cell>
          <cell r="DT85">
            <v>85.941672507480021</v>
          </cell>
          <cell r="DU85">
            <v>201.64835451867324</v>
          </cell>
          <cell r="DV85">
            <v>256.05750073481198</v>
          </cell>
          <cell r="DW85">
            <v>73.241672507480018</v>
          </cell>
          <cell r="DX85">
            <v>9.3516193294395533E-2</v>
          </cell>
          <cell r="DY85">
            <v>0.11334631191866507</v>
          </cell>
          <cell r="DZ85">
            <v>0</v>
          </cell>
          <cell r="EA85">
            <v>4.7227629966110435E-2</v>
          </cell>
          <cell r="EB85">
            <v>0</v>
          </cell>
          <cell r="EC85">
            <v>42897</v>
          </cell>
          <cell r="ED85" t="str">
            <v>ОПЗ</v>
          </cell>
          <cell r="EE85">
            <v>0</v>
          </cell>
          <cell r="EF85">
            <v>18</v>
          </cell>
          <cell r="EG85">
            <v>36</v>
          </cell>
          <cell r="EH85">
            <v>68</v>
          </cell>
          <cell r="EI85">
            <v>35</v>
          </cell>
          <cell r="EJ85" t="str">
            <v>Постоянный</v>
          </cell>
          <cell r="EK85">
            <v>24</v>
          </cell>
          <cell r="EL85">
            <v>0</v>
          </cell>
          <cell r="EM85">
            <v>34.965532799999998</v>
          </cell>
          <cell r="EN85">
            <v>44.4</v>
          </cell>
          <cell r="EO85">
            <v>5.8</v>
          </cell>
          <cell r="EP85">
            <v>19.100000000000001</v>
          </cell>
          <cell r="EQ85">
            <v>363.21482851821446</v>
          </cell>
          <cell r="ER85">
            <v>78</v>
          </cell>
          <cell r="ES85">
            <v>6.4</v>
          </cell>
          <cell r="ET85">
            <v>103</v>
          </cell>
          <cell r="EU85">
            <v>18</v>
          </cell>
          <cell r="EV85">
            <v>36</v>
          </cell>
          <cell r="EW85">
            <v>68</v>
          </cell>
          <cell r="EX85">
            <v>35</v>
          </cell>
          <cell r="EY85" t="str">
            <v>Постоянный</v>
          </cell>
          <cell r="EZ85">
            <v>24</v>
          </cell>
          <cell r="FA85">
            <v>0</v>
          </cell>
          <cell r="FB85">
            <v>34.965532799999998</v>
          </cell>
          <cell r="FC85">
            <v>44.4</v>
          </cell>
          <cell r="FD85">
            <v>5.8</v>
          </cell>
          <cell r="FE85">
            <v>19.100000000000001</v>
          </cell>
          <cell r="FF85">
            <v>363.21482851821446</v>
          </cell>
          <cell r="FG85">
            <v>78</v>
          </cell>
          <cell r="FH85">
            <v>6.4</v>
          </cell>
          <cell r="FI85">
            <v>103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 t="str">
            <v>БДНГ-3</v>
          </cell>
          <cell r="GG85" t="str">
            <v>Тайланов</v>
          </cell>
          <cell r="GH85">
            <v>0</v>
          </cell>
          <cell r="GI85" t="e">
            <v>#N/A</v>
          </cell>
          <cell r="GJ85">
            <v>0</v>
          </cell>
          <cell r="GK85">
            <v>1796</v>
          </cell>
          <cell r="GL85">
            <v>0</v>
          </cell>
          <cell r="GM85">
            <v>0</v>
          </cell>
          <cell r="GN85">
            <v>0</v>
          </cell>
          <cell r="GO85">
            <v>1</v>
          </cell>
          <cell r="GP85">
            <v>33</v>
          </cell>
          <cell r="GQ85">
            <v>103</v>
          </cell>
          <cell r="GR85">
            <v>6.9000000000000057</v>
          </cell>
          <cell r="GS85" t="str">
            <v>ГЗУ-3</v>
          </cell>
          <cell r="GT85" t="str">
            <v>Газлифт</v>
          </cell>
          <cell r="GU85">
            <v>0</v>
          </cell>
          <cell r="GV85">
            <v>0</v>
          </cell>
          <cell r="GW85">
            <v>0</v>
          </cell>
          <cell r="GX85" t="str">
            <v>Совместный замер со скв. 44р</v>
          </cell>
          <cell r="GY85">
            <v>0</v>
          </cell>
        </row>
        <row r="86">
          <cell r="J86">
            <v>1001</v>
          </cell>
          <cell r="K86" t="str">
            <v>Остановлена</v>
          </cell>
          <cell r="L86" t="str">
            <v>Кустскважины-1001</v>
          </cell>
          <cell r="M86">
            <v>39912</v>
          </cell>
          <cell r="N86" t="str">
            <v>Гор.</v>
          </cell>
          <cell r="O86" t="str">
            <v>P1ar_Block III</v>
          </cell>
          <cell r="P86" t="str">
            <v>Действующий</v>
          </cell>
          <cell r="Q86">
            <v>-4</v>
          </cell>
          <cell r="R86" t="str">
            <v xml:space="preserve"> </v>
          </cell>
          <cell r="S86" t="str">
            <v xml:space="preserve"> </v>
          </cell>
          <cell r="T86">
            <v>0</v>
          </cell>
          <cell r="U86">
            <v>206</v>
          </cell>
          <cell r="V86">
            <v>213.8</v>
          </cell>
          <cell r="W86">
            <v>0.98</v>
          </cell>
          <cell r="X86">
            <v>1.66</v>
          </cell>
          <cell r="Y86">
            <v>0.9820113485452131</v>
          </cell>
          <cell r="Z86">
            <v>1.4490000000000001</v>
          </cell>
          <cell r="AA86">
            <v>0.83599999999999997</v>
          </cell>
          <cell r="AB86">
            <v>0.72</v>
          </cell>
          <cell r="AC86">
            <v>37</v>
          </cell>
          <cell r="AD86">
            <v>1.17</v>
          </cell>
          <cell r="AE86">
            <v>139.69999999999999</v>
          </cell>
          <cell r="AF86">
            <v>7.72</v>
          </cell>
          <cell r="AG86">
            <v>1851</v>
          </cell>
          <cell r="AH86">
            <v>2400</v>
          </cell>
          <cell r="AI86">
            <v>2400</v>
          </cell>
          <cell r="AJ86">
            <v>0</v>
          </cell>
          <cell r="AK86">
            <v>0</v>
          </cell>
          <cell r="AL86" t="str">
            <v>откр ствол</v>
          </cell>
          <cell r="AM86" t="str">
            <v>1851 - 2400</v>
          </cell>
          <cell r="AN86">
            <v>4.4299999999998363</v>
          </cell>
          <cell r="AO86">
            <v>1851</v>
          </cell>
          <cell r="AP86">
            <v>17.97</v>
          </cell>
          <cell r="AQ86">
            <v>0</v>
          </cell>
          <cell r="AR86">
            <v>0</v>
          </cell>
          <cell r="AS86">
            <v>0</v>
          </cell>
          <cell r="AT86" t="str">
            <v>Газлифт</v>
          </cell>
          <cell r="AU86">
            <v>600</v>
          </cell>
          <cell r="AV86">
            <v>0</v>
          </cell>
          <cell r="AW86">
            <v>1200</v>
          </cell>
          <cell r="AX86">
            <v>0</v>
          </cell>
          <cell r="AY86">
            <v>1751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1763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2370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1884.96</v>
          </cell>
          <cell r="BU86">
            <v>485.03999999999996</v>
          </cell>
          <cell r="BV86">
            <v>73</v>
          </cell>
          <cell r="BW86">
            <v>5.5</v>
          </cell>
          <cell r="BX86">
            <v>18</v>
          </cell>
          <cell r="BY86" t="str">
            <v>Угловик</v>
          </cell>
          <cell r="BZ86" t="str">
            <v>Постоянный</v>
          </cell>
          <cell r="CA86">
            <v>24</v>
          </cell>
          <cell r="CB86">
            <v>0</v>
          </cell>
          <cell r="CC86">
            <v>37</v>
          </cell>
          <cell r="CD86">
            <v>48</v>
          </cell>
          <cell r="CE86">
            <v>36</v>
          </cell>
          <cell r="CF86">
            <v>43556</v>
          </cell>
          <cell r="CG86">
            <v>112</v>
          </cell>
          <cell r="CH86">
            <v>95.3</v>
          </cell>
          <cell r="CI86">
            <v>6</v>
          </cell>
          <cell r="CJ86">
            <v>0</v>
          </cell>
          <cell r="CK86">
            <v>0</v>
          </cell>
          <cell r="CL86">
            <v>57</v>
          </cell>
          <cell r="CM86">
            <v>9.3163839999999993</v>
          </cell>
          <cell r="CN86">
            <v>11.2</v>
          </cell>
          <cell r="CO86">
            <v>0.5</v>
          </cell>
          <cell r="CP86">
            <v>0</v>
          </cell>
          <cell r="CQ86">
            <v>18.5</v>
          </cell>
          <cell r="CR86">
            <v>59</v>
          </cell>
          <cell r="CS86">
            <v>0</v>
          </cell>
          <cell r="CT86">
            <v>59</v>
          </cell>
          <cell r="CU86">
            <v>0</v>
          </cell>
          <cell r="CV86">
            <v>56.51708</v>
          </cell>
          <cell r="CW86">
            <v>-3</v>
          </cell>
          <cell r="CX86">
            <v>58</v>
          </cell>
          <cell r="CY86">
            <v>-10</v>
          </cell>
          <cell r="CZ86">
            <v>11.8</v>
          </cell>
          <cell r="DA86">
            <v>6.6999999999999993</v>
          </cell>
          <cell r="DB86">
            <v>719.1631431250579</v>
          </cell>
          <cell r="DC86">
            <v>1985.7489772856079</v>
          </cell>
          <cell r="DD86">
            <v>1257.8305280159368</v>
          </cell>
          <cell r="DE86">
            <v>0.20363636363636362</v>
          </cell>
          <cell r="DF86">
            <v>0</v>
          </cell>
          <cell r="DG86" t="str">
            <v>Газлифт</v>
          </cell>
          <cell r="DH86">
            <v>9.3163839999999993</v>
          </cell>
          <cell r="DI86">
            <v>11.2</v>
          </cell>
          <cell r="DJ86">
            <v>0.5</v>
          </cell>
          <cell r="DK86">
            <v>6.6999999999999993</v>
          </cell>
          <cell r="DL86">
            <v>57</v>
          </cell>
          <cell r="DM86">
            <v>0</v>
          </cell>
          <cell r="DN86">
            <v>60</v>
          </cell>
          <cell r="DO86">
            <v>0.21538461538461537</v>
          </cell>
          <cell r="DP86">
            <v>57</v>
          </cell>
          <cell r="DQ86">
            <v>9.3163839999999993</v>
          </cell>
          <cell r="DR86">
            <v>11.2</v>
          </cell>
          <cell r="DS86">
            <v>0.5</v>
          </cell>
          <cell r="DT86">
            <v>6.6999999999999993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40891</v>
          </cell>
          <cell r="ED86" t="str">
            <v>ОПЗ</v>
          </cell>
          <cell r="EE86" t="str">
            <v>Предыдущий ГТМ-2009г(ОПЗ)</v>
          </cell>
          <cell r="EF86">
            <v>18</v>
          </cell>
          <cell r="EG86">
            <v>36.369999999999997</v>
          </cell>
          <cell r="EH86">
            <v>47.49</v>
          </cell>
          <cell r="EI86">
            <v>34.89</v>
          </cell>
          <cell r="EJ86" t="str">
            <v>Постоянный</v>
          </cell>
          <cell r="EK86">
            <v>24</v>
          </cell>
          <cell r="EL86">
            <v>0</v>
          </cell>
          <cell r="EM86">
            <v>9.3163839999999993</v>
          </cell>
          <cell r="EN86">
            <v>11.2</v>
          </cell>
          <cell r="EO86">
            <v>0.5</v>
          </cell>
          <cell r="EP86">
            <v>21</v>
          </cell>
          <cell r="EQ86">
            <v>987.50759951500504</v>
          </cell>
          <cell r="ER86">
            <v>90.87</v>
          </cell>
          <cell r="ES86">
            <v>11.8</v>
          </cell>
          <cell r="ET86">
            <v>56</v>
          </cell>
          <cell r="EU86">
            <v>18</v>
          </cell>
          <cell r="EV86">
            <v>37</v>
          </cell>
          <cell r="EW86">
            <v>48</v>
          </cell>
          <cell r="EX86">
            <v>36</v>
          </cell>
          <cell r="EY86" t="str">
            <v>Постоянный</v>
          </cell>
          <cell r="EZ86">
            <v>24</v>
          </cell>
          <cell r="FA86">
            <v>0</v>
          </cell>
          <cell r="FB86">
            <v>9.3163839999999993</v>
          </cell>
          <cell r="FC86">
            <v>11.2</v>
          </cell>
          <cell r="FD86">
            <v>0.5</v>
          </cell>
          <cell r="FE86">
            <v>18.5</v>
          </cell>
          <cell r="FF86">
            <v>719.1631431250579</v>
          </cell>
          <cell r="FG86">
            <v>95.3</v>
          </cell>
          <cell r="FH86">
            <v>11.8</v>
          </cell>
          <cell r="FI86">
            <v>57</v>
          </cell>
          <cell r="FJ86">
            <v>0</v>
          </cell>
          <cell r="FK86">
            <v>0.63000000000000256</v>
          </cell>
          <cell r="FL86">
            <v>0.50999999999999801</v>
          </cell>
          <cell r="FM86">
            <v>1.1099999999999994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-2.5</v>
          </cell>
          <cell r="FT86">
            <v>4.4299999999999926</v>
          </cell>
          <cell r="FU86">
            <v>0</v>
          </cell>
          <cell r="FV86">
            <v>-268.34445638994714</v>
          </cell>
          <cell r="FW86">
            <v>1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 t="str">
            <v>ИПП ГТМ</v>
          </cell>
          <cell r="GD86" t="str">
            <v>ГТМ мая месяца (ОПЗ). Снижение энергетики пласта, что подтверждается снижениями  дебита с 23 до 11 м3/сут и забойного давления с 64 до 56 ат.</v>
          </cell>
          <cell r="GE86">
            <v>0</v>
          </cell>
          <cell r="GF86" t="str">
            <v>БДНГ-1</v>
          </cell>
          <cell r="GG86" t="str">
            <v>Давыдов</v>
          </cell>
          <cell r="GH86">
            <v>0</v>
          </cell>
          <cell r="GI86" t="e">
            <v>#N/A</v>
          </cell>
          <cell r="GJ86">
            <v>0</v>
          </cell>
          <cell r="GK86">
            <v>2100</v>
          </cell>
          <cell r="GL86">
            <v>0</v>
          </cell>
          <cell r="GM86">
            <v>0</v>
          </cell>
          <cell r="GN86">
            <v>0</v>
          </cell>
          <cell r="GO86">
            <v>1</v>
          </cell>
          <cell r="GP86">
            <v>12</v>
          </cell>
          <cell r="GQ86">
            <v>57</v>
          </cell>
          <cell r="GR86">
            <v>55</v>
          </cell>
          <cell r="GS86" t="str">
            <v>ЗУ-1</v>
          </cell>
          <cell r="GT86" t="str">
            <v>Газлифт</v>
          </cell>
          <cell r="GU86">
            <v>0</v>
          </cell>
          <cell r="GV86">
            <v>0</v>
          </cell>
          <cell r="GW86">
            <v>0</v>
          </cell>
          <cell r="GX86" t="str">
            <v>Совместный замер со скв. 1001-2</v>
          </cell>
          <cell r="GY86" t="str">
            <v>Корректировка режима по совместной работе со скважиной 1001-2</v>
          </cell>
        </row>
        <row r="87">
          <cell r="J87" t="str">
            <v>1001-2</v>
          </cell>
          <cell r="K87" t="str">
            <v>В работе</v>
          </cell>
          <cell r="L87" t="str">
            <v>Кустскважины-1001</v>
          </cell>
          <cell r="M87">
            <v>40047</v>
          </cell>
          <cell r="N87" t="str">
            <v>Гор.</v>
          </cell>
          <cell r="O87" t="str">
            <v>P1ar_Block III</v>
          </cell>
          <cell r="P87" t="str">
            <v>Действующий</v>
          </cell>
          <cell r="Q87">
            <v>-4</v>
          </cell>
          <cell r="R87" t="str">
            <v xml:space="preserve"> </v>
          </cell>
          <cell r="S87" t="str">
            <v xml:space="preserve"> </v>
          </cell>
          <cell r="T87">
            <v>0</v>
          </cell>
          <cell r="U87">
            <v>206</v>
          </cell>
          <cell r="V87">
            <v>213.8</v>
          </cell>
          <cell r="W87">
            <v>0.98</v>
          </cell>
          <cell r="X87">
            <v>1.66</v>
          </cell>
          <cell r="Y87">
            <v>0.98080354989630048</v>
          </cell>
          <cell r="Z87">
            <v>1.4490000000000001</v>
          </cell>
          <cell r="AA87">
            <v>0.83599999999999997</v>
          </cell>
          <cell r="AB87">
            <v>0.72</v>
          </cell>
          <cell r="AC87">
            <v>37</v>
          </cell>
          <cell r="AD87">
            <v>1.17</v>
          </cell>
          <cell r="AE87">
            <v>139.69999999999999</v>
          </cell>
          <cell r="AF87">
            <v>7.72</v>
          </cell>
          <cell r="AG87">
            <v>1886</v>
          </cell>
          <cell r="AH87">
            <v>2514.8000000000002</v>
          </cell>
          <cell r="AI87">
            <v>2514.8000000000002</v>
          </cell>
          <cell r="AJ87">
            <v>0</v>
          </cell>
          <cell r="AK87">
            <v>0</v>
          </cell>
          <cell r="AL87" t="str">
            <v>откр ствол</v>
          </cell>
          <cell r="AM87" t="str">
            <v>1577,5-2514,8</v>
          </cell>
          <cell r="AN87">
            <v>98.990000000000009</v>
          </cell>
          <cell r="AO87">
            <v>1577.5</v>
          </cell>
          <cell r="AP87">
            <v>37.799999999999997</v>
          </cell>
          <cell r="AQ87">
            <v>0</v>
          </cell>
          <cell r="AR87">
            <v>0</v>
          </cell>
          <cell r="AS87">
            <v>0</v>
          </cell>
          <cell r="AT87" t="str">
            <v>Газлифт</v>
          </cell>
          <cell r="AU87">
            <v>602</v>
          </cell>
          <cell r="AV87" t="str">
            <v>ГП</v>
          </cell>
          <cell r="AW87">
            <v>1185</v>
          </cell>
          <cell r="AX87" t="str">
            <v>ГК90/1,5</v>
          </cell>
          <cell r="AY87">
            <v>1706</v>
          </cell>
          <cell r="AZ87" t="str">
            <v>ЦКсОК/3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1718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1930</v>
          </cell>
          <cell r="BO87" t="str">
            <v>Есть</v>
          </cell>
          <cell r="BP87" t="str">
            <v>Инком-систем</v>
          </cell>
          <cell r="BQ87">
            <v>90</v>
          </cell>
          <cell r="BR87">
            <v>58.11</v>
          </cell>
          <cell r="BS87">
            <v>14</v>
          </cell>
          <cell r="BT87">
            <v>1839.78</v>
          </cell>
          <cell r="BU87">
            <v>90.220000000000027</v>
          </cell>
          <cell r="BV87">
            <v>73</v>
          </cell>
          <cell r="BW87">
            <v>5.5</v>
          </cell>
          <cell r="BX87">
            <v>18</v>
          </cell>
          <cell r="BY87" t="str">
            <v>Угловик</v>
          </cell>
          <cell r="BZ87" t="str">
            <v>Постоянный</v>
          </cell>
          <cell r="CA87">
            <v>24</v>
          </cell>
          <cell r="CB87">
            <v>0</v>
          </cell>
          <cell r="CC87">
            <v>36.44</v>
          </cell>
          <cell r="CD87">
            <v>58.11</v>
          </cell>
          <cell r="CE87">
            <v>34.56</v>
          </cell>
          <cell r="CF87">
            <v>43556</v>
          </cell>
          <cell r="CG87">
            <v>162</v>
          </cell>
          <cell r="CH87">
            <v>90</v>
          </cell>
          <cell r="CI87">
            <v>6</v>
          </cell>
          <cell r="CJ87">
            <v>0</v>
          </cell>
          <cell r="CK87">
            <v>0</v>
          </cell>
          <cell r="CL87">
            <v>66</v>
          </cell>
          <cell r="CM87">
            <v>8.34328</v>
          </cell>
          <cell r="CN87">
            <v>10</v>
          </cell>
          <cell r="CO87">
            <v>0.2</v>
          </cell>
          <cell r="CP87">
            <v>0</v>
          </cell>
          <cell r="CQ87">
            <v>21</v>
          </cell>
          <cell r="CR87">
            <v>60</v>
          </cell>
          <cell r="CS87">
            <v>0</v>
          </cell>
          <cell r="CT87">
            <v>60</v>
          </cell>
          <cell r="CU87">
            <v>0</v>
          </cell>
          <cell r="CV87">
            <v>44.147767999999999</v>
          </cell>
          <cell r="CW87">
            <v>-19</v>
          </cell>
          <cell r="CX87">
            <v>59.8</v>
          </cell>
          <cell r="CY87">
            <v>-20</v>
          </cell>
          <cell r="CZ87">
            <v>14</v>
          </cell>
          <cell r="DA87">
            <v>7</v>
          </cell>
          <cell r="DB87">
            <v>838.99857130529006</v>
          </cell>
          <cell r="DC87">
            <v>2516.9957139158701</v>
          </cell>
          <cell r="DD87">
            <v>1673.3521067503025</v>
          </cell>
          <cell r="DE87">
            <v>0.10416666666666667</v>
          </cell>
          <cell r="DF87">
            <v>0</v>
          </cell>
          <cell r="DG87" t="str">
            <v>Газлифт</v>
          </cell>
          <cell r="DH87">
            <v>8.34328</v>
          </cell>
          <cell r="DI87">
            <v>10</v>
          </cell>
          <cell r="DJ87">
            <v>0.2</v>
          </cell>
          <cell r="DK87">
            <v>7</v>
          </cell>
          <cell r="DL87">
            <v>66</v>
          </cell>
          <cell r="DM87">
            <v>0</v>
          </cell>
          <cell r="DN87">
            <v>60</v>
          </cell>
          <cell r="DO87">
            <v>0.10183891992551211</v>
          </cell>
          <cell r="DP87">
            <v>60</v>
          </cell>
          <cell r="DQ87">
            <v>8.6666403631284918</v>
          </cell>
          <cell r="DR87">
            <v>10.387569832402235</v>
          </cell>
          <cell r="DS87">
            <v>0.2</v>
          </cell>
          <cell r="DT87">
            <v>7.2712988826815641</v>
          </cell>
          <cell r="DU87">
            <v>0.32336036312849209</v>
          </cell>
          <cell r="DV87">
            <v>0.38756983240223519</v>
          </cell>
          <cell r="DW87">
            <v>0.27129888268156466</v>
          </cell>
          <cell r="DX87">
            <v>1.1305767412374281</v>
          </cell>
          <cell r="DY87">
            <v>1.3550746723559897</v>
          </cell>
          <cell r="DZ87">
            <v>0</v>
          </cell>
          <cell r="EA87">
            <v>1.4763181956720524</v>
          </cell>
          <cell r="EB87">
            <v>0</v>
          </cell>
          <cell r="EC87">
            <v>43235</v>
          </cell>
          <cell r="ED87" t="str">
            <v>ЗБС</v>
          </cell>
          <cell r="EE87" t="str">
            <v>Предыдущий ГТМ-2014г(ВНС с КГРП)</v>
          </cell>
          <cell r="EF87">
            <v>18</v>
          </cell>
          <cell r="EG87">
            <v>36.44</v>
          </cell>
          <cell r="EH87">
            <v>58.11</v>
          </cell>
          <cell r="EI87">
            <v>34.56</v>
          </cell>
          <cell r="EJ87" t="str">
            <v>Постоянный</v>
          </cell>
          <cell r="EK87">
            <v>24</v>
          </cell>
          <cell r="EL87">
            <v>0</v>
          </cell>
          <cell r="EM87">
            <v>8.34328</v>
          </cell>
          <cell r="EN87">
            <v>10</v>
          </cell>
          <cell r="EO87">
            <v>0.2</v>
          </cell>
          <cell r="EP87">
            <v>21</v>
          </cell>
          <cell r="EQ87">
            <v>838.99857130529006</v>
          </cell>
          <cell r="ER87">
            <v>90</v>
          </cell>
          <cell r="ES87">
            <v>14</v>
          </cell>
          <cell r="ET87">
            <v>66</v>
          </cell>
          <cell r="EU87">
            <v>18</v>
          </cell>
          <cell r="EV87">
            <v>36.44</v>
          </cell>
          <cell r="EW87">
            <v>58.11</v>
          </cell>
          <cell r="EX87">
            <v>34.56</v>
          </cell>
          <cell r="EY87" t="str">
            <v>Постоянный</v>
          </cell>
          <cell r="EZ87">
            <v>24</v>
          </cell>
          <cell r="FA87">
            <v>0</v>
          </cell>
          <cell r="FB87">
            <v>8.34328</v>
          </cell>
          <cell r="FC87">
            <v>10</v>
          </cell>
          <cell r="FD87">
            <v>0.2</v>
          </cell>
          <cell r="FE87">
            <v>21</v>
          </cell>
          <cell r="FF87">
            <v>838.99857130529006</v>
          </cell>
          <cell r="FG87">
            <v>90</v>
          </cell>
          <cell r="FH87">
            <v>14</v>
          </cell>
          <cell r="FI87">
            <v>66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 t="str">
            <v>Уточнение</v>
          </cell>
          <cell r="GD87" t="str">
            <v>Уточнение режима по результату замеров дебита (перевод на раздельный замер)</v>
          </cell>
          <cell r="GE87" t="str">
            <v xml:space="preserve">Снижение дебита на фоне роста Рзаб  с 67 до 72ат. </v>
          </cell>
          <cell r="GF87" t="str">
            <v>БДНГ-1</v>
          </cell>
          <cell r="GG87" t="str">
            <v>Давыдов</v>
          </cell>
          <cell r="GH87">
            <v>0</v>
          </cell>
          <cell r="GI87" t="e">
            <v>#N/A</v>
          </cell>
          <cell r="GJ87">
            <v>0</v>
          </cell>
          <cell r="GK87">
            <v>1910</v>
          </cell>
          <cell r="GL87">
            <v>0</v>
          </cell>
          <cell r="GM87">
            <v>0</v>
          </cell>
          <cell r="GN87">
            <v>0</v>
          </cell>
          <cell r="GO87">
            <v>1.8799999999999955</v>
          </cell>
          <cell r="GP87">
            <v>23.549999999999997</v>
          </cell>
          <cell r="GQ87">
            <v>66</v>
          </cell>
          <cell r="GR87">
            <v>96</v>
          </cell>
          <cell r="GS87" t="str">
            <v>ЗУ-1</v>
          </cell>
          <cell r="GT87" t="str">
            <v>Газлифт</v>
          </cell>
          <cell r="GU87">
            <v>0</v>
          </cell>
          <cell r="GV87">
            <v>0</v>
          </cell>
          <cell r="GW87">
            <v>0</v>
          </cell>
          <cell r="GX87" t="str">
            <v>Совместный замер со скв. 1001</v>
          </cell>
          <cell r="GY87" t="str">
            <v>Корректировка режима по совместной работе со скважиной 1001-2</v>
          </cell>
        </row>
        <row r="88">
          <cell r="J88">
            <v>1002</v>
          </cell>
          <cell r="K88" t="str">
            <v>Остановлена</v>
          </cell>
          <cell r="L88" t="str">
            <v>Кустскважины-1002</v>
          </cell>
          <cell r="M88">
            <v>39717</v>
          </cell>
          <cell r="N88" t="str">
            <v>Гор.</v>
          </cell>
          <cell r="O88" t="str">
            <v>P1ar_Block III</v>
          </cell>
          <cell r="P88" t="str">
            <v>Действующий</v>
          </cell>
          <cell r="Q88">
            <v>-4</v>
          </cell>
          <cell r="R88" t="str">
            <v xml:space="preserve"> </v>
          </cell>
          <cell r="S88" t="str">
            <v xml:space="preserve"> </v>
          </cell>
          <cell r="T88">
            <v>0</v>
          </cell>
          <cell r="U88">
            <v>206</v>
          </cell>
          <cell r="V88">
            <v>213.8</v>
          </cell>
          <cell r="W88">
            <v>0.98</v>
          </cell>
          <cell r="X88">
            <v>1.66</v>
          </cell>
          <cell r="Y88">
            <v>1.0004920049200492</v>
          </cell>
          <cell r="Z88">
            <v>1.4490000000000001</v>
          </cell>
          <cell r="AA88">
            <v>0.83599999999999997</v>
          </cell>
          <cell r="AB88">
            <v>0.72</v>
          </cell>
          <cell r="AC88">
            <v>37</v>
          </cell>
          <cell r="AD88">
            <v>1.17</v>
          </cell>
          <cell r="AE88">
            <v>139.69999999999999</v>
          </cell>
          <cell r="AF88">
            <v>7.72</v>
          </cell>
          <cell r="AG88">
            <v>1875</v>
          </cell>
          <cell r="AH88">
            <v>2500</v>
          </cell>
          <cell r="AI88">
            <v>2500</v>
          </cell>
          <cell r="AJ88">
            <v>0</v>
          </cell>
          <cell r="AK88">
            <v>0</v>
          </cell>
          <cell r="AL88" t="str">
            <v>откр ствол</v>
          </cell>
          <cell r="AM88" t="str">
            <v>1873-2500</v>
          </cell>
          <cell r="AN88">
            <v>15.210000000000036</v>
          </cell>
          <cell r="AO88">
            <v>1873</v>
          </cell>
          <cell r="AP88">
            <v>26.57</v>
          </cell>
          <cell r="AQ88">
            <v>0</v>
          </cell>
          <cell r="AR88">
            <v>0</v>
          </cell>
          <cell r="AS88">
            <v>0</v>
          </cell>
          <cell r="AT88" t="str">
            <v>Фонтан</v>
          </cell>
          <cell r="AU88">
            <v>596</v>
          </cell>
          <cell r="AV88" t="str">
            <v>ГП</v>
          </cell>
          <cell r="AW88">
            <v>1199</v>
          </cell>
          <cell r="AX88" t="str">
            <v>ГК95(1)</v>
          </cell>
          <cell r="AY88">
            <v>1731</v>
          </cell>
          <cell r="AZ88" t="str">
            <v>ЦКсОК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2143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1873.34</v>
          </cell>
          <cell r="BU88">
            <v>269.66000000000008</v>
          </cell>
          <cell r="BV88">
            <v>73</v>
          </cell>
          <cell r="BW88">
            <v>5.5</v>
          </cell>
          <cell r="BX88">
            <v>18</v>
          </cell>
          <cell r="BY88" t="str">
            <v>Угловик</v>
          </cell>
          <cell r="BZ88" t="str">
            <v>Постоянный</v>
          </cell>
          <cell r="CA88">
            <v>24</v>
          </cell>
          <cell r="CB88">
            <v>0</v>
          </cell>
          <cell r="CC88">
            <v>38</v>
          </cell>
          <cell r="CD88">
            <v>50.14</v>
          </cell>
          <cell r="CE88">
            <v>36</v>
          </cell>
          <cell r="CF88">
            <v>43556</v>
          </cell>
          <cell r="CG88">
            <v>112.7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87</v>
          </cell>
          <cell r="CM88">
            <v>14.295599999999997</v>
          </cell>
          <cell r="CN88">
            <v>18</v>
          </cell>
          <cell r="CO88">
            <v>5</v>
          </cell>
          <cell r="CP88">
            <v>0</v>
          </cell>
          <cell r="CQ88">
            <v>41</v>
          </cell>
          <cell r="CR88">
            <v>61</v>
          </cell>
          <cell r="CS88">
            <v>0</v>
          </cell>
          <cell r="CT88">
            <v>61</v>
          </cell>
          <cell r="CU88">
            <v>0</v>
          </cell>
          <cell r="CV88">
            <v>54.02149</v>
          </cell>
          <cell r="CW88">
            <v>-9</v>
          </cell>
          <cell r="CX88">
            <v>53.75</v>
          </cell>
          <cell r="CY88">
            <v>-57</v>
          </cell>
          <cell r="CZ88">
            <v>0</v>
          </cell>
          <cell r="DA88">
            <v>41</v>
          </cell>
          <cell r="DB88">
            <v>2868.0153333892954</v>
          </cell>
          <cell r="DC88">
            <v>2868.0153333892954</v>
          </cell>
          <cell r="DD88" t="str">
            <v/>
          </cell>
          <cell r="DE88">
            <v>0.70038910505836571</v>
          </cell>
          <cell r="DF88">
            <v>0</v>
          </cell>
          <cell r="DG88" t="str">
            <v>Фонтан</v>
          </cell>
          <cell r="DH88">
            <v>14.295599999999997</v>
          </cell>
          <cell r="DI88">
            <v>18</v>
          </cell>
          <cell r="DJ88">
            <v>5</v>
          </cell>
          <cell r="DK88">
            <v>41</v>
          </cell>
          <cell r="DL88">
            <v>87</v>
          </cell>
          <cell r="DM88">
            <v>0</v>
          </cell>
          <cell r="DN88">
            <v>60</v>
          </cell>
          <cell r="DO88">
            <v>0.34155597722960152</v>
          </cell>
          <cell r="DP88">
            <v>60</v>
          </cell>
          <cell r="DQ88">
            <v>14.295599999999997</v>
          </cell>
          <cell r="DR88">
            <v>18</v>
          </cell>
          <cell r="DS88">
            <v>5</v>
          </cell>
          <cell r="DT88">
            <v>41</v>
          </cell>
          <cell r="DU88">
            <v>0</v>
          </cell>
          <cell r="DV88">
            <v>0</v>
          </cell>
          <cell r="DW88">
            <v>0</v>
          </cell>
          <cell r="DX88">
            <v>6.0772157267441846</v>
          </cell>
          <cell r="DY88">
            <v>7.8376245847176058</v>
          </cell>
          <cell r="DZ88">
            <v>0</v>
          </cell>
          <cell r="EA88">
            <v>49.63828903654484</v>
          </cell>
          <cell r="EB88" t="str">
            <v>Фонтанный СЭ. Необходим подбор режима на различных штуцерах.</v>
          </cell>
          <cell r="EC88">
            <v>41483</v>
          </cell>
          <cell r="ED88" t="str">
            <v>БОПЗ</v>
          </cell>
          <cell r="EE88">
            <v>0</v>
          </cell>
          <cell r="EF88">
            <v>18</v>
          </cell>
          <cell r="EG88">
            <v>36.86</v>
          </cell>
          <cell r="EH88">
            <v>50.14</v>
          </cell>
          <cell r="EI88">
            <v>34.86</v>
          </cell>
          <cell r="EJ88" t="str">
            <v>Постоянный</v>
          </cell>
          <cell r="EK88">
            <v>24</v>
          </cell>
          <cell r="EL88">
            <v>0</v>
          </cell>
          <cell r="EM88">
            <v>6.97851</v>
          </cell>
          <cell r="EN88">
            <v>9</v>
          </cell>
          <cell r="EO88">
            <v>7.25</v>
          </cell>
          <cell r="EP88">
            <v>57</v>
          </cell>
          <cell r="EQ88">
            <v>8167.9326962345831</v>
          </cell>
          <cell r="ER88">
            <v>0</v>
          </cell>
          <cell r="ES88">
            <v>0</v>
          </cell>
          <cell r="ET88">
            <v>87</v>
          </cell>
          <cell r="EU88">
            <v>18</v>
          </cell>
          <cell r="EV88">
            <v>38</v>
          </cell>
          <cell r="EW88">
            <v>50.14</v>
          </cell>
          <cell r="EX88">
            <v>36</v>
          </cell>
          <cell r="EY88" t="str">
            <v>Постоянный</v>
          </cell>
          <cell r="EZ88">
            <v>24</v>
          </cell>
          <cell r="FA88">
            <v>0</v>
          </cell>
          <cell r="FB88">
            <v>14.295599999999997</v>
          </cell>
          <cell r="FC88">
            <v>18</v>
          </cell>
          <cell r="FD88">
            <v>5</v>
          </cell>
          <cell r="FE88">
            <v>41</v>
          </cell>
          <cell r="FF88">
            <v>2868.0153333892954</v>
          </cell>
          <cell r="FG88">
            <v>0</v>
          </cell>
          <cell r="FH88">
            <v>0</v>
          </cell>
          <cell r="FI88">
            <v>87</v>
          </cell>
          <cell r="FJ88">
            <v>0</v>
          </cell>
          <cell r="FK88">
            <v>1.1400000000000006</v>
          </cell>
          <cell r="FL88">
            <v>0</v>
          </cell>
          <cell r="FM88">
            <v>1.1400000000000006</v>
          </cell>
          <cell r="FN88">
            <v>0</v>
          </cell>
          <cell r="FO88">
            <v>0</v>
          </cell>
          <cell r="FP88">
            <v>7.3170899999999968</v>
          </cell>
          <cell r="FQ88">
            <v>9</v>
          </cell>
          <cell r="FR88">
            <v>-2.25</v>
          </cell>
          <cell r="FS88">
            <v>-16</v>
          </cell>
          <cell r="FT88">
            <v>0</v>
          </cell>
          <cell r="FU88">
            <v>0</v>
          </cell>
          <cell r="FV88">
            <v>-5299.9173628452882</v>
          </cell>
          <cell r="FW88">
            <v>0</v>
          </cell>
          <cell r="FX88" t="str">
            <v>Уточнение</v>
          </cell>
          <cell r="FY88" t="str">
            <v>Выход на режим от запуска из длительного простоя (непроход в коллекторе)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 t="str">
            <v>БДНГ-1</v>
          </cell>
          <cell r="GG88" t="str">
            <v>Щукин</v>
          </cell>
          <cell r="GH88">
            <v>0</v>
          </cell>
          <cell r="GI88" t="e">
            <v>#N/A</v>
          </cell>
          <cell r="GJ88">
            <v>0</v>
          </cell>
          <cell r="GK88">
            <v>2100</v>
          </cell>
          <cell r="GL88">
            <v>0</v>
          </cell>
          <cell r="GM88">
            <v>0</v>
          </cell>
          <cell r="GN88">
            <v>0</v>
          </cell>
          <cell r="GO88">
            <v>2</v>
          </cell>
          <cell r="GP88">
            <v>14.14</v>
          </cell>
          <cell r="GQ88">
            <v>87</v>
          </cell>
          <cell r="GR88">
            <v>25.700000000000003</v>
          </cell>
          <cell r="GS88" t="str">
            <v>ЗУ-1</v>
          </cell>
          <cell r="GT88" t="str">
            <v>Фонтан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</row>
        <row r="89">
          <cell r="J89" t="str">
            <v>1002-1</v>
          </cell>
          <cell r="K89" t="str">
            <v>В работе</v>
          </cell>
          <cell r="L89" t="str">
            <v>Кустскважины-1002</v>
          </cell>
          <cell r="M89">
            <v>39812</v>
          </cell>
          <cell r="N89" t="str">
            <v>Гор.</v>
          </cell>
          <cell r="O89" t="str">
            <v>P1ar_Block III</v>
          </cell>
          <cell r="P89" t="str">
            <v>Действующий</v>
          </cell>
          <cell r="Q89">
            <v>-4</v>
          </cell>
          <cell r="R89" t="str">
            <v xml:space="preserve"> </v>
          </cell>
          <cell r="S89" t="str">
            <v xml:space="preserve"> </v>
          </cell>
          <cell r="T89">
            <v>0</v>
          </cell>
          <cell r="U89">
            <v>206</v>
          </cell>
          <cell r="V89">
            <v>213.8</v>
          </cell>
          <cell r="W89">
            <v>0.98</v>
          </cell>
          <cell r="X89">
            <v>1.66</v>
          </cell>
          <cell r="Y89">
            <v>0.98809523809523803</v>
          </cell>
          <cell r="Z89">
            <v>1.4490000000000001</v>
          </cell>
          <cell r="AA89">
            <v>0.83599999999999997</v>
          </cell>
          <cell r="AB89">
            <v>0.72</v>
          </cell>
          <cell r="AC89">
            <v>37</v>
          </cell>
          <cell r="AD89">
            <v>1.17</v>
          </cell>
          <cell r="AE89">
            <v>139.69999999999999</v>
          </cell>
          <cell r="AF89">
            <v>7.72</v>
          </cell>
          <cell r="AG89">
            <v>1873</v>
          </cell>
          <cell r="AH89">
            <v>2500</v>
          </cell>
          <cell r="AI89">
            <v>2500</v>
          </cell>
          <cell r="AJ89">
            <v>0</v>
          </cell>
          <cell r="AK89">
            <v>0</v>
          </cell>
          <cell r="AL89" t="str">
            <v>откр ствол</v>
          </cell>
          <cell r="AM89" t="str">
            <v xml:space="preserve">1873-2500 </v>
          </cell>
          <cell r="AN89">
            <v>32.670000000000073</v>
          </cell>
          <cell r="AO89">
            <v>1873</v>
          </cell>
          <cell r="AP89">
            <v>31.63</v>
          </cell>
          <cell r="AQ89">
            <v>0</v>
          </cell>
          <cell r="AR89">
            <v>0</v>
          </cell>
          <cell r="AS89">
            <v>0</v>
          </cell>
          <cell r="AT89" t="str">
            <v>Фонтан</v>
          </cell>
          <cell r="AU89">
            <v>600</v>
          </cell>
          <cell r="AV89" t="str">
            <v>ГП</v>
          </cell>
          <cell r="AW89">
            <v>1200</v>
          </cell>
          <cell r="AX89" t="str">
            <v>ГК103/1,5</v>
          </cell>
          <cell r="AY89">
            <v>1725</v>
          </cell>
          <cell r="AZ89" t="str">
            <v>ЦКсОК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1737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2435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1872.28</v>
          </cell>
          <cell r="BU89">
            <v>562.72</v>
          </cell>
          <cell r="BV89">
            <v>73</v>
          </cell>
          <cell r="BW89">
            <v>5.5</v>
          </cell>
          <cell r="BX89">
            <v>18</v>
          </cell>
          <cell r="BY89" t="str">
            <v>Угловик</v>
          </cell>
          <cell r="BZ89" t="str">
            <v>Постоянный</v>
          </cell>
          <cell r="CA89">
            <v>24</v>
          </cell>
          <cell r="CB89">
            <v>0</v>
          </cell>
          <cell r="CC89">
            <v>65</v>
          </cell>
          <cell r="CD89">
            <v>82.33</v>
          </cell>
          <cell r="CE89">
            <v>63.67</v>
          </cell>
          <cell r="CF89">
            <v>43556</v>
          </cell>
          <cell r="CG89">
            <v>156.19999999999999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89</v>
          </cell>
          <cell r="CM89">
            <v>22.366344000000002</v>
          </cell>
          <cell r="CN89">
            <v>27.3</v>
          </cell>
          <cell r="CO89">
            <v>2</v>
          </cell>
          <cell r="CP89">
            <v>0</v>
          </cell>
          <cell r="CQ89">
            <v>136</v>
          </cell>
          <cell r="CR89">
            <v>62</v>
          </cell>
          <cell r="CS89">
            <v>0</v>
          </cell>
          <cell r="CT89">
            <v>62</v>
          </cell>
          <cell r="CU89">
            <v>0</v>
          </cell>
          <cell r="CV89">
            <v>35.542205120000006</v>
          </cell>
          <cell r="CW89">
            <v>-32.36</v>
          </cell>
          <cell r="CX89">
            <v>59.8</v>
          </cell>
          <cell r="CY89">
            <v>-145.167</v>
          </cell>
          <cell r="CZ89">
            <v>0</v>
          </cell>
          <cell r="DA89">
            <v>136</v>
          </cell>
          <cell r="DB89">
            <v>6080.5646197697752</v>
          </cell>
          <cell r="DC89">
            <v>6080.5646197697752</v>
          </cell>
          <cell r="DD89" t="str">
            <v/>
          </cell>
          <cell r="DE89">
            <v>0.40625000000000006</v>
          </cell>
          <cell r="DF89">
            <v>0</v>
          </cell>
          <cell r="DG89" t="str">
            <v>Фонтан</v>
          </cell>
          <cell r="DH89">
            <v>22.366344000000002</v>
          </cell>
          <cell r="DI89">
            <v>27.3</v>
          </cell>
          <cell r="DJ89">
            <v>2</v>
          </cell>
          <cell r="DK89">
            <v>136</v>
          </cell>
          <cell r="DL89">
            <v>89</v>
          </cell>
          <cell r="DM89">
            <v>0</v>
          </cell>
          <cell r="DN89">
            <v>70</v>
          </cell>
          <cell r="DO89">
            <v>0.31670533642691423</v>
          </cell>
          <cell r="DP89">
            <v>70</v>
          </cell>
          <cell r="DQ89">
            <v>22.366344000000002</v>
          </cell>
          <cell r="DR89">
            <v>27.3</v>
          </cell>
          <cell r="DS89">
            <v>2</v>
          </cell>
          <cell r="DT89">
            <v>136</v>
          </cell>
          <cell r="DU89">
            <v>0</v>
          </cell>
          <cell r="DV89">
            <v>0</v>
          </cell>
          <cell r="DW89">
            <v>0</v>
          </cell>
          <cell r="DX89">
            <v>6.6683784449312089</v>
          </cell>
          <cell r="DY89">
            <v>7.9925142688861079</v>
          </cell>
          <cell r="DZ89">
            <v>0</v>
          </cell>
          <cell r="EA89">
            <v>46.57809813628009</v>
          </cell>
          <cell r="EB89" t="str">
            <v>Фонтанный СЭ. Необходим подбор режима на различных штуцерах.</v>
          </cell>
          <cell r="EC89">
            <v>40815</v>
          </cell>
          <cell r="ED89" t="str">
            <v>ОПЗ</v>
          </cell>
          <cell r="EE89" t="str">
            <v>Предыдущий ГТМ-2009г(ОПЗ)</v>
          </cell>
          <cell r="EF89">
            <v>18</v>
          </cell>
          <cell r="EG89">
            <v>65</v>
          </cell>
          <cell r="EH89">
            <v>82.33</v>
          </cell>
          <cell r="EI89">
            <v>63.67</v>
          </cell>
          <cell r="EJ89" t="str">
            <v>Постоянный</v>
          </cell>
          <cell r="EK89">
            <v>24</v>
          </cell>
          <cell r="EL89">
            <v>0</v>
          </cell>
          <cell r="EM89">
            <v>22.320698400000001</v>
          </cell>
          <cell r="EN89">
            <v>27.3</v>
          </cell>
          <cell r="EO89">
            <v>2.2000000000000002</v>
          </cell>
          <cell r="EP89">
            <v>136</v>
          </cell>
          <cell r="EQ89">
            <v>6092.9993122437418</v>
          </cell>
          <cell r="ER89">
            <v>0</v>
          </cell>
          <cell r="ES89">
            <v>0</v>
          </cell>
          <cell r="ET89">
            <v>102</v>
          </cell>
          <cell r="EU89">
            <v>18</v>
          </cell>
          <cell r="EV89">
            <v>65</v>
          </cell>
          <cell r="EW89">
            <v>82.33</v>
          </cell>
          <cell r="EX89">
            <v>63.67</v>
          </cell>
          <cell r="EY89" t="str">
            <v>Постоянный</v>
          </cell>
          <cell r="EZ89">
            <v>24</v>
          </cell>
          <cell r="FA89">
            <v>0</v>
          </cell>
          <cell r="FB89">
            <v>22.366344000000002</v>
          </cell>
          <cell r="FC89">
            <v>27.3</v>
          </cell>
          <cell r="FD89">
            <v>2</v>
          </cell>
          <cell r="FE89">
            <v>136</v>
          </cell>
          <cell r="FF89">
            <v>6080.5646197697752</v>
          </cell>
          <cell r="FG89">
            <v>0</v>
          </cell>
          <cell r="FH89">
            <v>0</v>
          </cell>
          <cell r="FI89">
            <v>89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4.5645600000000286E-2</v>
          </cell>
          <cell r="FQ89">
            <v>0</v>
          </cell>
          <cell r="FR89">
            <v>-0.20000000000000018</v>
          </cell>
          <cell r="FS89">
            <v>0</v>
          </cell>
          <cell r="FT89">
            <v>0</v>
          </cell>
          <cell r="FU89">
            <v>0</v>
          </cell>
          <cell r="FV89">
            <v>-12.434692473966606</v>
          </cell>
          <cell r="FW89">
            <v>-13</v>
          </cell>
          <cell r="FX89">
            <v>0</v>
          </cell>
          <cell r="FY89" t="str">
            <v>Необходим замер дебита совместно с замером забойного давления</v>
          </cell>
          <cell r="FZ89">
            <v>0</v>
          </cell>
          <cell r="GA89">
            <v>0</v>
          </cell>
          <cell r="GB89">
            <v>0</v>
          </cell>
          <cell r="GC89" t="str">
            <v>Технология</v>
          </cell>
          <cell r="GD89" t="str">
            <v>Увеличение дебита на фоне снижения Рлин с 68 до 64</v>
          </cell>
          <cell r="GE89">
            <v>0</v>
          </cell>
          <cell r="GF89" t="str">
            <v>БДНГ-1</v>
          </cell>
          <cell r="GG89" t="str">
            <v>Щукин</v>
          </cell>
          <cell r="GH89">
            <v>0</v>
          </cell>
          <cell r="GI89" t="e">
            <v>#N/A</v>
          </cell>
          <cell r="GJ89">
            <v>0</v>
          </cell>
          <cell r="GK89">
            <v>2100</v>
          </cell>
          <cell r="GL89">
            <v>0</v>
          </cell>
          <cell r="GM89">
            <v>0</v>
          </cell>
          <cell r="GN89">
            <v>0</v>
          </cell>
          <cell r="GO89">
            <v>1.3299999999999983</v>
          </cell>
          <cell r="GP89">
            <v>18.659999999999997</v>
          </cell>
          <cell r="GQ89">
            <v>89</v>
          </cell>
          <cell r="GR89">
            <v>67.199999999999989</v>
          </cell>
          <cell r="GS89" t="str">
            <v>ЗУ-1</v>
          </cell>
          <cell r="GT89" t="str">
            <v>Фонтан</v>
          </cell>
          <cell r="GU89" t="str">
            <v>КВД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</row>
        <row r="90">
          <cell r="J90" t="str">
            <v>1004-2</v>
          </cell>
          <cell r="K90" t="str">
            <v>В работе</v>
          </cell>
          <cell r="L90" t="str">
            <v>Без куста</v>
          </cell>
          <cell r="M90">
            <v>41202</v>
          </cell>
          <cell r="N90" t="str">
            <v>Гор.</v>
          </cell>
          <cell r="O90" t="str">
            <v>P1ar_Block III</v>
          </cell>
          <cell r="P90" t="str">
            <v>Действующий</v>
          </cell>
          <cell r="Q90">
            <v>-4</v>
          </cell>
          <cell r="R90" t="str">
            <v xml:space="preserve"> </v>
          </cell>
          <cell r="S90" t="str">
            <v xml:space="preserve"> </v>
          </cell>
          <cell r="T90">
            <v>0</v>
          </cell>
          <cell r="U90">
            <v>206</v>
          </cell>
          <cell r="V90">
            <v>213.8</v>
          </cell>
          <cell r="W90">
            <v>0.98</v>
          </cell>
          <cell r="X90">
            <v>1.66</v>
          </cell>
          <cell r="Y90">
            <v>0.98</v>
          </cell>
          <cell r="Z90">
            <v>1.4490000000000001</v>
          </cell>
          <cell r="AA90">
            <v>0.83599999999999997</v>
          </cell>
          <cell r="AB90">
            <v>0.72</v>
          </cell>
          <cell r="AC90">
            <v>37</v>
          </cell>
          <cell r="AD90">
            <v>1.17</v>
          </cell>
          <cell r="AE90">
            <v>177.8</v>
          </cell>
          <cell r="AF90">
            <v>9.19</v>
          </cell>
          <cell r="AG90">
            <v>2090</v>
          </cell>
          <cell r="AH90">
            <v>2572</v>
          </cell>
          <cell r="AI90">
            <v>2572</v>
          </cell>
          <cell r="AJ90">
            <v>0</v>
          </cell>
          <cell r="AK90">
            <v>0</v>
          </cell>
          <cell r="AL90" t="str">
            <v>откр ствол</v>
          </cell>
          <cell r="AM90" t="str">
            <v>2090 - 2572</v>
          </cell>
          <cell r="AN90">
            <v>14.929999999999801</v>
          </cell>
          <cell r="AO90">
            <v>2090</v>
          </cell>
          <cell r="AP90">
            <v>214.11</v>
          </cell>
          <cell r="AQ90">
            <v>0</v>
          </cell>
          <cell r="AR90">
            <v>0</v>
          </cell>
          <cell r="AS90">
            <v>0</v>
          </cell>
          <cell r="AT90" t="str">
            <v>Фонтан</v>
          </cell>
          <cell r="AU90">
            <v>600</v>
          </cell>
          <cell r="AV90">
            <v>0</v>
          </cell>
          <cell r="AW90">
            <v>1200</v>
          </cell>
          <cell r="AX90">
            <v>0</v>
          </cell>
          <cell r="AY90">
            <v>1595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2199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1879.28</v>
          </cell>
          <cell r="BU90">
            <v>319.72000000000003</v>
          </cell>
          <cell r="BV90">
            <v>73</v>
          </cell>
          <cell r="BW90">
            <v>5.5</v>
          </cell>
          <cell r="BX90">
            <v>18</v>
          </cell>
          <cell r="BY90" t="str">
            <v>Угловик</v>
          </cell>
          <cell r="BZ90" t="str">
            <v>Постоянный</v>
          </cell>
          <cell r="CA90">
            <v>24</v>
          </cell>
          <cell r="CB90">
            <v>0</v>
          </cell>
          <cell r="CC90">
            <v>42</v>
          </cell>
          <cell r="CD90">
            <v>47</v>
          </cell>
          <cell r="CE90">
            <v>39</v>
          </cell>
          <cell r="CF90">
            <v>43556</v>
          </cell>
          <cell r="CG90">
            <v>110.5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58</v>
          </cell>
          <cell r="CM90">
            <v>13.375999999999999</v>
          </cell>
          <cell r="CN90">
            <v>16</v>
          </cell>
          <cell r="CO90">
            <v>0</v>
          </cell>
          <cell r="CP90">
            <v>0</v>
          </cell>
          <cell r="CQ90">
            <v>47</v>
          </cell>
          <cell r="CR90">
            <v>63</v>
          </cell>
          <cell r="CS90">
            <v>0</v>
          </cell>
          <cell r="CT90">
            <v>63</v>
          </cell>
          <cell r="CU90">
            <v>0</v>
          </cell>
          <cell r="CV90">
            <v>49.642726400000001</v>
          </cell>
          <cell r="CW90">
            <v>-16</v>
          </cell>
          <cell r="CX90">
            <v>62.86</v>
          </cell>
          <cell r="CY90">
            <v>-47</v>
          </cell>
          <cell r="CZ90">
            <v>0</v>
          </cell>
          <cell r="DA90">
            <v>47</v>
          </cell>
          <cell r="DB90">
            <v>3513.7559808612441</v>
          </cell>
          <cell r="DC90">
            <v>3513.7559808612441</v>
          </cell>
          <cell r="DD90" t="str">
            <v/>
          </cell>
          <cell r="DE90">
            <v>0.30476190476190479</v>
          </cell>
          <cell r="DF90">
            <v>0</v>
          </cell>
          <cell r="DG90" t="str">
            <v>Фонтан</v>
          </cell>
          <cell r="DH90">
            <v>13.375999999999999</v>
          </cell>
          <cell r="DI90">
            <v>16</v>
          </cell>
          <cell r="DJ90">
            <v>0</v>
          </cell>
          <cell r="DK90">
            <v>47</v>
          </cell>
          <cell r="DL90">
            <v>58</v>
          </cell>
          <cell r="DM90">
            <v>0</v>
          </cell>
          <cell r="DN90">
            <v>60</v>
          </cell>
          <cell r="DO90">
            <v>0.31683168316831684</v>
          </cell>
          <cell r="DP90">
            <v>58</v>
          </cell>
          <cell r="DQ90">
            <v>13.375999999999999</v>
          </cell>
          <cell r="DR90">
            <v>16</v>
          </cell>
          <cell r="DS90">
            <v>0</v>
          </cell>
          <cell r="DT90">
            <v>47</v>
          </cell>
          <cell r="DU90">
            <v>0</v>
          </cell>
          <cell r="DV90">
            <v>0</v>
          </cell>
          <cell r="DW90">
            <v>0</v>
          </cell>
          <cell r="DX90">
            <v>0.95035030110701268</v>
          </cell>
          <cell r="DY90">
            <v>1.1383763837638394</v>
          </cell>
          <cell r="DZ90">
            <v>0</v>
          </cell>
          <cell r="EA90">
            <v>3.4783722837228428</v>
          </cell>
          <cell r="EB90">
            <v>0</v>
          </cell>
          <cell r="EC90">
            <v>41202</v>
          </cell>
          <cell r="ED90" t="str">
            <v>ВНС</v>
          </cell>
          <cell r="EE90">
            <v>0</v>
          </cell>
          <cell r="EF90">
            <v>18</v>
          </cell>
          <cell r="EG90">
            <v>53.75</v>
          </cell>
          <cell r="EH90">
            <v>56.5</v>
          </cell>
          <cell r="EI90">
            <v>52.25</v>
          </cell>
          <cell r="EJ90" t="str">
            <v>Постоянный</v>
          </cell>
          <cell r="EK90">
            <v>24</v>
          </cell>
          <cell r="EL90">
            <v>0</v>
          </cell>
          <cell r="EM90">
            <v>13.375999999999999</v>
          </cell>
          <cell r="EN90">
            <v>16</v>
          </cell>
          <cell r="EO90">
            <v>0</v>
          </cell>
          <cell r="EP90">
            <v>47</v>
          </cell>
          <cell r="EQ90">
            <v>3513.7559808612441</v>
          </cell>
          <cell r="ER90">
            <v>0</v>
          </cell>
          <cell r="ES90">
            <v>0</v>
          </cell>
          <cell r="ET90">
            <v>72</v>
          </cell>
          <cell r="EU90">
            <v>18</v>
          </cell>
          <cell r="EV90">
            <v>42</v>
          </cell>
          <cell r="EW90">
            <v>47</v>
          </cell>
          <cell r="EX90">
            <v>39</v>
          </cell>
          <cell r="EY90" t="str">
            <v>Постоянный</v>
          </cell>
          <cell r="EZ90">
            <v>24</v>
          </cell>
          <cell r="FA90">
            <v>0</v>
          </cell>
          <cell r="FB90">
            <v>13.375999999999999</v>
          </cell>
          <cell r="FC90">
            <v>16</v>
          </cell>
          <cell r="FD90">
            <v>0</v>
          </cell>
          <cell r="FE90">
            <v>47</v>
          </cell>
          <cell r="FF90">
            <v>3513.7559808612441</v>
          </cell>
          <cell r="FG90">
            <v>0</v>
          </cell>
          <cell r="FH90">
            <v>0</v>
          </cell>
          <cell r="FI90">
            <v>58</v>
          </cell>
          <cell r="FJ90">
            <v>0</v>
          </cell>
          <cell r="FK90">
            <v>-11.75</v>
          </cell>
          <cell r="FL90">
            <v>-9.5</v>
          </cell>
          <cell r="FM90">
            <v>-13.25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-14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 t="str">
            <v xml:space="preserve">Сниженный замер на фоне гидрата. </v>
          </cell>
          <cell r="GE90">
            <v>0</v>
          </cell>
          <cell r="GF90" t="str">
            <v>БДНГ-1</v>
          </cell>
          <cell r="GG90" t="str">
            <v>Давыдов</v>
          </cell>
          <cell r="GH90">
            <v>0</v>
          </cell>
          <cell r="GI90" t="e">
            <v>#N/A</v>
          </cell>
          <cell r="GJ90">
            <v>0</v>
          </cell>
          <cell r="GK90">
            <v>2100</v>
          </cell>
          <cell r="GL90">
            <v>0</v>
          </cell>
          <cell r="GM90">
            <v>0</v>
          </cell>
          <cell r="GN90">
            <v>0</v>
          </cell>
          <cell r="GO90">
            <v>3</v>
          </cell>
          <cell r="GP90">
            <v>8</v>
          </cell>
          <cell r="GQ90">
            <v>58</v>
          </cell>
          <cell r="GR90">
            <v>52.5</v>
          </cell>
          <cell r="GS90" t="str">
            <v>ЗУ-1</v>
          </cell>
          <cell r="GT90" t="str">
            <v>Фонтан</v>
          </cell>
          <cell r="GU90">
            <v>0</v>
          </cell>
          <cell r="GV90">
            <v>0</v>
          </cell>
          <cell r="GW90">
            <v>0</v>
          </cell>
          <cell r="GX90" t="str">
            <v>Совместный замер со скв. 1004-1</v>
          </cell>
          <cell r="GY90">
            <v>0</v>
          </cell>
        </row>
        <row r="91">
          <cell r="J91" t="str">
            <v>1004-1</v>
          </cell>
          <cell r="K91" t="str">
            <v>В бездействии текущего года</v>
          </cell>
          <cell r="L91" t="str">
            <v>Без куста</v>
          </cell>
          <cell r="M91">
            <v>41078</v>
          </cell>
          <cell r="N91" t="str">
            <v>Гор.</v>
          </cell>
          <cell r="O91" t="str">
            <v>P1ar_Block III</v>
          </cell>
          <cell r="P91" t="str">
            <v>Действующий</v>
          </cell>
          <cell r="Q91">
            <v>-4</v>
          </cell>
          <cell r="R91" t="str">
            <v xml:space="preserve"> </v>
          </cell>
          <cell r="S91" t="str">
            <v xml:space="preserve"> </v>
          </cell>
          <cell r="T91">
            <v>0</v>
          </cell>
          <cell r="U91">
            <v>206</v>
          </cell>
          <cell r="V91">
            <v>213.8</v>
          </cell>
          <cell r="W91">
            <v>0.98</v>
          </cell>
          <cell r="X91">
            <v>1.66</v>
          </cell>
          <cell r="Y91">
            <v>1.1192260580704123</v>
          </cell>
          <cell r="Z91">
            <v>1.4490000000000001</v>
          </cell>
          <cell r="AA91">
            <v>0.83599999999999997</v>
          </cell>
          <cell r="AB91">
            <v>0.72</v>
          </cell>
          <cell r="AC91">
            <v>37</v>
          </cell>
          <cell r="AD91">
            <v>1.17</v>
          </cell>
          <cell r="AE91">
            <v>139.69999999999999</v>
          </cell>
          <cell r="AF91">
            <v>7.72</v>
          </cell>
          <cell r="AG91">
            <v>1979</v>
          </cell>
          <cell r="AH91" t="str">
            <v>1 ств. 2500
2 ств. 2730</v>
          </cell>
          <cell r="AI91" t="str">
            <v>1 ств. 2500
2 ств. 2730</v>
          </cell>
          <cell r="AJ91">
            <v>0</v>
          </cell>
          <cell r="AK91">
            <v>0</v>
          </cell>
          <cell r="AL91" t="str">
            <v>откр ствол</v>
          </cell>
          <cell r="AM91" t="str">
            <v>1 ств. 1979 - 2500
2 ств. 2280-2730</v>
          </cell>
          <cell r="AN91">
            <v>-49.49</v>
          </cell>
          <cell r="AO91">
            <v>1979</v>
          </cell>
          <cell r="AP91">
            <v>83.6</v>
          </cell>
          <cell r="AQ91">
            <v>0</v>
          </cell>
          <cell r="AR91">
            <v>0</v>
          </cell>
          <cell r="AS91">
            <v>0</v>
          </cell>
          <cell r="AT91" t="str">
            <v>Газлифт</v>
          </cell>
          <cell r="AU91">
            <v>593</v>
          </cell>
          <cell r="AV91" t="str">
            <v>ГП</v>
          </cell>
          <cell r="AW91">
            <v>1196</v>
          </cell>
          <cell r="AX91" t="str">
            <v>ГК98/1,5</v>
          </cell>
          <cell r="AY91">
            <v>1753</v>
          </cell>
          <cell r="AZ91" t="str">
            <v>ЦКсОК/4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1764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2184</v>
          </cell>
          <cell r="BO91" t="str">
            <v>Есть</v>
          </cell>
          <cell r="BP91" t="str">
            <v>Сиант</v>
          </cell>
          <cell r="BQ91">
            <v>86</v>
          </cell>
          <cell r="BR91">
            <v>65</v>
          </cell>
          <cell r="BS91">
            <v>8.4</v>
          </cell>
          <cell r="BT91">
            <v>1862.19</v>
          </cell>
          <cell r="BU91">
            <v>321.80999999999995</v>
          </cell>
          <cell r="BV91">
            <v>73</v>
          </cell>
          <cell r="BW91">
            <v>5.5</v>
          </cell>
          <cell r="BX91">
            <v>18</v>
          </cell>
          <cell r="BY91" t="str">
            <v>Угловик</v>
          </cell>
          <cell r="BZ91" t="str">
            <v>Постоянный</v>
          </cell>
          <cell r="CA91">
            <v>24</v>
          </cell>
          <cell r="CB91">
            <v>0</v>
          </cell>
          <cell r="CC91">
            <v>37</v>
          </cell>
          <cell r="CD91">
            <v>65</v>
          </cell>
          <cell r="CE91">
            <v>35</v>
          </cell>
          <cell r="CF91">
            <v>43556</v>
          </cell>
          <cell r="CG91">
            <v>109.5</v>
          </cell>
          <cell r="CH91">
            <v>86</v>
          </cell>
          <cell r="CI91">
            <v>6</v>
          </cell>
          <cell r="CJ91">
            <v>0</v>
          </cell>
          <cell r="CK91">
            <v>0</v>
          </cell>
          <cell r="CL91">
            <v>96</v>
          </cell>
          <cell r="CM91">
            <v>5.5558666627200006</v>
          </cell>
          <cell r="CN91">
            <v>9.5440000000000005</v>
          </cell>
          <cell r="CO91">
            <v>30.367000000000001</v>
          </cell>
          <cell r="CP91">
            <v>0</v>
          </cell>
          <cell r="CQ91">
            <v>18.600000000000001</v>
          </cell>
          <cell r="CR91">
            <v>64</v>
          </cell>
          <cell r="CS91">
            <v>0</v>
          </cell>
          <cell r="CT91">
            <v>64</v>
          </cell>
          <cell r="CU91">
            <v>0</v>
          </cell>
          <cell r="CV91">
            <v>63.331200000000003</v>
          </cell>
          <cell r="CW91">
            <v>-0.8</v>
          </cell>
          <cell r="CX91">
            <v>64</v>
          </cell>
          <cell r="CY91">
            <v>-21.8</v>
          </cell>
          <cell r="CZ91">
            <v>8.4</v>
          </cell>
          <cell r="DA91">
            <v>10.200000000000001</v>
          </cell>
          <cell r="DB91">
            <v>1835.8971910615221</v>
          </cell>
          <cell r="DC91">
            <v>3347.8125248768924</v>
          </cell>
          <cell r="DD91">
            <v>942.5480044991773</v>
          </cell>
          <cell r="DE91">
            <v>0.70696296296296302</v>
          </cell>
          <cell r="DF91" t="str">
            <v>ТКРС июля (Смена ПО)</v>
          </cell>
          <cell r="DG91" t="str">
            <v>Газлифт</v>
          </cell>
          <cell r="DH91">
            <v>5.5558666627200006</v>
          </cell>
          <cell r="DI91">
            <v>9.5440000000000005</v>
          </cell>
          <cell r="DJ91">
            <v>30.367000000000001</v>
          </cell>
          <cell r="DK91">
            <v>10.200000000000001</v>
          </cell>
          <cell r="DL91">
            <v>96</v>
          </cell>
          <cell r="DM91">
            <v>0</v>
          </cell>
          <cell r="DN91">
            <v>60</v>
          </cell>
          <cell r="DO91">
            <v>0.5976740025049202</v>
          </cell>
          <cell r="DP91">
            <v>60</v>
          </cell>
          <cell r="DQ91">
            <v>17.222291989913039</v>
          </cell>
          <cell r="DR91">
            <v>29.58486312399355</v>
          </cell>
          <cell r="DS91">
            <v>30.367000000000001</v>
          </cell>
          <cell r="DT91">
            <v>31.618357487922701</v>
          </cell>
          <cell r="DU91">
            <v>11.666425327193037</v>
          </cell>
          <cell r="DV91">
            <v>20.04086312399355</v>
          </cell>
          <cell r="DW91">
            <v>21.418357487922698</v>
          </cell>
          <cell r="DX91">
            <v>10.834776090468559</v>
          </cell>
          <cell r="DY91">
            <v>12.960258481421722</v>
          </cell>
          <cell r="DZ91">
            <v>0</v>
          </cell>
          <cell r="EA91">
            <v>236.52471728594642</v>
          </cell>
          <cell r="EB91" t="str">
            <v>Остановка скважины по фонду 6.03.2019 (предположительно негрметичность НКТ), планируется постановка ПРГС для оснащения лифта НКТ под опрессовку. После запуска из пьезометрического фонда в феврале 2018 года Рзаб держалось около 100 ат</v>
          </cell>
          <cell r="EC91">
            <v>41505</v>
          </cell>
          <cell r="ED91" t="str">
            <v>ОПЗ</v>
          </cell>
          <cell r="EE91">
            <v>0</v>
          </cell>
          <cell r="EF91">
            <v>18</v>
          </cell>
          <cell r="EG91">
            <v>37</v>
          </cell>
          <cell r="EH91">
            <v>65</v>
          </cell>
          <cell r="EI91">
            <v>36</v>
          </cell>
          <cell r="EJ91" t="str">
            <v>Постоянный</v>
          </cell>
          <cell r="EK91">
            <v>24</v>
          </cell>
          <cell r="EL91">
            <v>0</v>
          </cell>
          <cell r="EM91">
            <v>0.66880000000000006</v>
          </cell>
          <cell r="EN91">
            <v>0.8</v>
          </cell>
          <cell r="EO91">
            <v>0</v>
          </cell>
          <cell r="EP91">
            <v>21.8</v>
          </cell>
          <cell r="EQ91">
            <v>21830.143540669858</v>
          </cell>
          <cell r="ER91">
            <v>92</v>
          </cell>
          <cell r="ES91">
            <v>7.2</v>
          </cell>
          <cell r="ET91">
            <v>102</v>
          </cell>
          <cell r="EU91">
            <v>18</v>
          </cell>
          <cell r="EV91">
            <v>37</v>
          </cell>
          <cell r="EW91">
            <v>65</v>
          </cell>
          <cell r="EX91">
            <v>35</v>
          </cell>
          <cell r="EY91" t="str">
            <v>Постоянный</v>
          </cell>
          <cell r="EZ91">
            <v>24</v>
          </cell>
          <cell r="FA91">
            <v>0</v>
          </cell>
          <cell r="FB91">
            <v>5.5558666627200006</v>
          </cell>
          <cell r="FC91">
            <v>9.5440000000000005</v>
          </cell>
          <cell r="FD91">
            <v>30.367000000000001</v>
          </cell>
          <cell r="FE91">
            <v>18.600000000000001</v>
          </cell>
          <cell r="FF91">
            <v>1835.8971910615221</v>
          </cell>
          <cell r="FG91">
            <v>86</v>
          </cell>
          <cell r="FH91">
            <v>8.4</v>
          </cell>
          <cell r="FI91">
            <v>96</v>
          </cell>
          <cell r="FJ91">
            <v>0</v>
          </cell>
          <cell r="FK91">
            <v>0</v>
          </cell>
          <cell r="FL91">
            <v>0</v>
          </cell>
          <cell r="FM91">
            <v>-1</v>
          </cell>
          <cell r="FN91">
            <v>0</v>
          </cell>
          <cell r="FO91">
            <v>0</v>
          </cell>
          <cell r="FP91">
            <v>4.8870666627200006</v>
          </cell>
          <cell r="FQ91">
            <v>8.7439999999999998</v>
          </cell>
          <cell r="FR91">
            <v>30.367000000000001</v>
          </cell>
          <cell r="FS91">
            <v>-3.1999999999999993</v>
          </cell>
          <cell r="FT91">
            <v>-6</v>
          </cell>
          <cell r="FU91">
            <v>1.2000000000000002</v>
          </cell>
          <cell r="FV91">
            <v>-19994.246349608336</v>
          </cell>
          <cell r="FW91">
            <v>-6</v>
          </cell>
          <cell r="FX91" t="str">
            <v>ТРС</v>
          </cell>
          <cell r="FY91" t="str">
            <v>Смена ПО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 t="str">
            <v>Скважина остановлена, ТР без изменений</v>
          </cell>
          <cell r="GE91">
            <v>0</v>
          </cell>
          <cell r="GF91" t="str">
            <v>БДНГ-1</v>
          </cell>
          <cell r="GG91" t="str">
            <v>Давыдов</v>
          </cell>
          <cell r="GH91">
            <v>0</v>
          </cell>
          <cell r="GI91" t="e">
            <v>#N/A</v>
          </cell>
          <cell r="GJ91">
            <v>0</v>
          </cell>
          <cell r="GK91">
            <v>2100</v>
          </cell>
          <cell r="GL91">
            <v>0</v>
          </cell>
          <cell r="GM91">
            <v>0</v>
          </cell>
          <cell r="GN91">
            <v>0</v>
          </cell>
          <cell r="GO91">
            <v>2</v>
          </cell>
          <cell r="GP91">
            <v>30</v>
          </cell>
          <cell r="GQ91">
            <v>96</v>
          </cell>
          <cell r="GR91">
            <v>13.5</v>
          </cell>
          <cell r="GS91" t="str">
            <v>ЗУ-1</v>
          </cell>
          <cell r="GT91" t="str">
            <v>Газлифт</v>
          </cell>
          <cell r="GU91">
            <v>0</v>
          </cell>
          <cell r="GV91">
            <v>0</v>
          </cell>
          <cell r="GW91">
            <v>0</v>
          </cell>
          <cell r="GX91" t="str">
            <v>Совместный замер со скв. 1004-2</v>
          </cell>
          <cell r="GY91">
            <v>0</v>
          </cell>
        </row>
        <row r="92">
          <cell r="J92">
            <v>1007</v>
          </cell>
          <cell r="K92" t="str">
            <v>В работе</v>
          </cell>
          <cell r="L92" t="str">
            <v>Кустскважины-1007</v>
          </cell>
          <cell r="M92">
            <v>41268</v>
          </cell>
          <cell r="N92" t="str">
            <v>Гор.</v>
          </cell>
          <cell r="O92" t="str">
            <v>P1ar_Block III</v>
          </cell>
          <cell r="P92" t="str">
            <v>Действующий</v>
          </cell>
          <cell r="Q92">
            <v>-4</v>
          </cell>
          <cell r="R92" t="str">
            <v xml:space="preserve"> </v>
          </cell>
          <cell r="S92" t="str">
            <v xml:space="preserve"> </v>
          </cell>
          <cell r="T92">
            <v>0</v>
          </cell>
          <cell r="U92">
            <v>206</v>
          </cell>
          <cell r="V92">
            <v>213.8</v>
          </cell>
          <cell r="W92">
            <v>0.98</v>
          </cell>
          <cell r="X92">
            <v>1.66</v>
          </cell>
          <cell r="Y92">
            <v>0.98120581919949812</v>
          </cell>
          <cell r="Z92">
            <v>1.4490000000000001</v>
          </cell>
          <cell r="AA92">
            <v>0.83599999999999997</v>
          </cell>
          <cell r="AB92">
            <v>0.72</v>
          </cell>
          <cell r="AC92">
            <v>37</v>
          </cell>
          <cell r="AD92">
            <v>1.17</v>
          </cell>
          <cell r="AE92">
            <v>177.8</v>
          </cell>
          <cell r="AF92">
            <v>9.19</v>
          </cell>
          <cell r="AG92">
            <v>1929</v>
          </cell>
          <cell r="AH92">
            <v>2730</v>
          </cell>
          <cell r="AI92">
            <v>2730</v>
          </cell>
          <cell r="AJ92">
            <v>0</v>
          </cell>
          <cell r="AK92">
            <v>0</v>
          </cell>
          <cell r="AL92" t="str">
            <v>откр ствол</v>
          </cell>
          <cell r="AM92" t="str">
            <v xml:space="preserve">1929-2730 </v>
          </cell>
          <cell r="AN92">
            <v>6.3100000000001728</v>
          </cell>
          <cell r="AO92">
            <v>1929</v>
          </cell>
          <cell r="AP92">
            <v>58.43</v>
          </cell>
          <cell r="AQ92">
            <v>0</v>
          </cell>
          <cell r="AR92">
            <v>0</v>
          </cell>
          <cell r="AS92">
            <v>0</v>
          </cell>
          <cell r="AT92" t="str">
            <v>Фонтан</v>
          </cell>
          <cell r="AU92">
            <v>600</v>
          </cell>
          <cell r="AV92">
            <v>0</v>
          </cell>
          <cell r="AW92">
            <v>1200</v>
          </cell>
          <cell r="AX92">
            <v>0</v>
          </cell>
          <cell r="AY92">
            <v>1688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1698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2000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1894.91</v>
          </cell>
          <cell r="BU92">
            <v>105.08999999999992</v>
          </cell>
          <cell r="BV92">
            <v>73</v>
          </cell>
          <cell r="BW92">
            <v>5.5</v>
          </cell>
          <cell r="BX92">
            <v>18</v>
          </cell>
          <cell r="BY92" t="str">
            <v>Угловик</v>
          </cell>
          <cell r="BZ92" t="str">
            <v>Постоянный</v>
          </cell>
          <cell r="CA92">
            <v>24</v>
          </cell>
          <cell r="CB92">
            <v>0</v>
          </cell>
          <cell r="CC92">
            <v>37</v>
          </cell>
          <cell r="CD92">
            <v>52</v>
          </cell>
          <cell r="CE92">
            <v>36</v>
          </cell>
          <cell r="CF92">
            <v>43556</v>
          </cell>
          <cell r="CG92">
            <v>117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57</v>
          </cell>
          <cell r="CM92">
            <v>17.503332</v>
          </cell>
          <cell r="CN92">
            <v>21</v>
          </cell>
          <cell r="CO92">
            <v>0.3</v>
          </cell>
          <cell r="CP92">
            <v>0</v>
          </cell>
          <cell r="CQ92">
            <v>33</v>
          </cell>
          <cell r="CR92">
            <v>66</v>
          </cell>
          <cell r="CS92">
            <v>0</v>
          </cell>
          <cell r="CT92">
            <v>66</v>
          </cell>
          <cell r="CU92">
            <v>0</v>
          </cell>
          <cell r="CV92">
            <v>40.135832000000001</v>
          </cell>
          <cell r="CW92">
            <v>-31</v>
          </cell>
          <cell r="CX92">
            <v>65.8</v>
          </cell>
          <cell r="CY92">
            <v>-35.200000000000003</v>
          </cell>
          <cell r="CZ92">
            <v>0</v>
          </cell>
          <cell r="DA92">
            <v>33</v>
          </cell>
          <cell r="DB92">
            <v>1885.3553140624881</v>
          </cell>
          <cell r="DC92">
            <v>1885.3553140624881</v>
          </cell>
          <cell r="DD92" t="str">
            <v/>
          </cell>
          <cell r="DE92">
            <v>0.35</v>
          </cell>
          <cell r="DF92">
            <v>0</v>
          </cell>
          <cell r="DG92" t="str">
            <v>Фонтан</v>
          </cell>
          <cell r="DH92">
            <v>17.503332</v>
          </cell>
          <cell r="DI92">
            <v>21</v>
          </cell>
          <cell r="DJ92">
            <v>0.3</v>
          </cell>
          <cell r="DK92">
            <v>33</v>
          </cell>
          <cell r="DL92">
            <v>57</v>
          </cell>
          <cell r="DM92">
            <v>0</v>
          </cell>
          <cell r="DN92">
            <v>55</v>
          </cell>
          <cell r="DO92">
            <v>0.34655596555965557</v>
          </cell>
          <cell r="DP92">
            <v>55</v>
          </cell>
          <cell r="DQ92">
            <v>17.908800740467402</v>
          </cell>
          <cell r="DR92">
            <v>21.486469864698645</v>
          </cell>
          <cell r="DS92">
            <v>0.3</v>
          </cell>
          <cell r="DT92">
            <v>33.764452644526443</v>
          </cell>
          <cell r="DU92">
            <v>0.40546874046740278</v>
          </cell>
          <cell r="DV92">
            <v>0.48646986469864473</v>
          </cell>
          <cell r="DW92">
            <v>0.76445264452644168</v>
          </cell>
          <cell r="DX92">
            <v>1.2752469064853309</v>
          </cell>
          <cell r="DY92">
            <v>1.5278595351669502</v>
          </cell>
          <cell r="DZ92">
            <v>0</v>
          </cell>
          <cell r="EA92">
            <v>2.2917893027504257</v>
          </cell>
          <cell r="EB92">
            <v>0</v>
          </cell>
          <cell r="EC92">
            <v>41268</v>
          </cell>
          <cell r="ED92" t="str">
            <v>ВНС</v>
          </cell>
          <cell r="EE92">
            <v>0</v>
          </cell>
          <cell r="EF92">
            <v>18</v>
          </cell>
          <cell r="EG92">
            <v>33</v>
          </cell>
          <cell r="EH92">
            <v>41.5</v>
          </cell>
          <cell r="EI92">
            <v>31</v>
          </cell>
          <cell r="EJ92" t="str">
            <v>Постоянный</v>
          </cell>
          <cell r="EK92">
            <v>24</v>
          </cell>
          <cell r="EL92">
            <v>0</v>
          </cell>
          <cell r="EM92">
            <v>24.171267999999998</v>
          </cell>
          <cell r="EN92">
            <v>29</v>
          </cell>
          <cell r="EO92">
            <v>0.3</v>
          </cell>
          <cell r="EP92">
            <v>35.200000000000003</v>
          </cell>
          <cell r="EQ92">
            <v>1456.2744494827496</v>
          </cell>
          <cell r="ER92">
            <v>0</v>
          </cell>
          <cell r="ES92">
            <v>0</v>
          </cell>
          <cell r="ET92">
            <v>55</v>
          </cell>
          <cell r="EU92">
            <v>18</v>
          </cell>
          <cell r="EV92">
            <v>37</v>
          </cell>
          <cell r="EW92">
            <v>52</v>
          </cell>
          <cell r="EX92">
            <v>36</v>
          </cell>
          <cell r="EY92" t="str">
            <v>Постоянный</v>
          </cell>
          <cell r="EZ92">
            <v>24</v>
          </cell>
          <cell r="FA92">
            <v>0</v>
          </cell>
          <cell r="FB92">
            <v>17.503332</v>
          </cell>
          <cell r="FC92">
            <v>21</v>
          </cell>
          <cell r="FD92">
            <v>0.3</v>
          </cell>
          <cell r="FE92">
            <v>33</v>
          </cell>
          <cell r="FF92">
            <v>1885.3553140624881</v>
          </cell>
          <cell r="FG92">
            <v>0</v>
          </cell>
          <cell r="FH92">
            <v>0</v>
          </cell>
          <cell r="FI92">
            <v>57</v>
          </cell>
          <cell r="FJ92">
            <v>0</v>
          </cell>
          <cell r="FK92">
            <v>4</v>
          </cell>
          <cell r="FL92">
            <v>10.5</v>
          </cell>
          <cell r="FM92">
            <v>5</v>
          </cell>
          <cell r="FN92">
            <v>0</v>
          </cell>
          <cell r="FO92">
            <v>0</v>
          </cell>
          <cell r="FP92">
            <v>-6.6679359999999974</v>
          </cell>
          <cell r="FQ92">
            <v>-8</v>
          </cell>
          <cell r="FR92">
            <v>0</v>
          </cell>
          <cell r="FS92">
            <v>-2.2000000000000028</v>
          </cell>
          <cell r="FT92">
            <v>0</v>
          </cell>
          <cell r="FU92">
            <v>0</v>
          </cell>
          <cell r="FV92">
            <v>429.08086457973855</v>
          </cell>
          <cell r="FW92">
            <v>2</v>
          </cell>
          <cell r="FX92" t="str">
            <v>Технология</v>
          </cell>
          <cell r="FY92" t="str">
            <v>Снижение дебита, рост линейного давления</v>
          </cell>
          <cell r="FZ92">
            <v>0</v>
          </cell>
          <cell r="GA92">
            <v>0</v>
          </cell>
          <cell r="GB92">
            <v>0</v>
          </cell>
          <cell r="GC92" t="str">
            <v>Технология</v>
          </cell>
          <cell r="GD92" t="str">
            <v>Рост дебита на фоне снижение Рлин  с 33 до 31ат.</v>
          </cell>
          <cell r="GE92">
            <v>0</v>
          </cell>
          <cell r="GF92" t="str">
            <v>БДНГ-2</v>
          </cell>
          <cell r="GG92" t="str">
            <v>Щукин</v>
          </cell>
          <cell r="GH92">
            <v>0</v>
          </cell>
          <cell r="GI92" t="e">
            <v>#N/A</v>
          </cell>
          <cell r="GJ92">
            <v>0</v>
          </cell>
          <cell r="GK92">
            <v>1980</v>
          </cell>
          <cell r="GL92">
            <v>0</v>
          </cell>
          <cell r="GM92">
            <v>0</v>
          </cell>
          <cell r="GN92">
            <v>0</v>
          </cell>
          <cell r="GO92">
            <v>1</v>
          </cell>
          <cell r="GP92">
            <v>16</v>
          </cell>
          <cell r="GQ92">
            <v>57</v>
          </cell>
          <cell r="GR92">
            <v>60</v>
          </cell>
          <cell r="GS92" t="str">
            <v>ЗУ-10</v>
          </cell>
          <cell r="GT92" t="str">
            <v>Фонтан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</row>
        <row r="93">
          <cell r="J93" t="str">
            <v>1007-1</v>
          </cell>
          <cell r="K93" t="str">
            <v>В работе</v>
          </cell>
          <cell r="L93" t="str">
            <v>Кустскважины-1007</v>
          </cell>
          <cell r="M93">
            <v>42166</v>
          </cell>
          <cell r="N93" t="str">
            <v>БС</v>
          </cell>
          <cell r="O93" t="str">
            <v>P1ar_Block III</v>
          </cell>
          <cell r="P93" t="str">
            <v>Действующий</v>
          </cell>
          <cell r="Q93">
            <v>-4</v>
          </cell>
          <cell r="R93">
            <v>0</v>
          </cell>
          <cell r="S93">
            <v>0</v>
          </cell>
          <cell r="T93">
            <v>0</v>
          </cell>
          <cell r="U93">
            <v>206</v>
          </cell>
          <cell r="V93">
            <v>213.8</v>
          </cell>
          <cell r="W93">
            <v>0.98</v>
          </cell>
          <cell r="X93">
            <v>1.66</v>
          </cell>
          <cell r="Y93">
            <v>0.98160841861363191</v>
          </cell>
          <cell r="Z93">
            <v>1.4490000000000001</v>
          </cell>
          <cell r="AA93">
            <v>0.83599999999999997</v>
          </cell>
          <cell r="AB93">
            <v>0.72</v>
          </cell>
          <cell r="AC93">
            <v>37</v>
          </cell>
          <cell r="AD93">
            <v>1.17</v>
          </cell>
          <cell r="AE93">
            <v>177.8</v>
          </cell>
          <cell r="AF93">
            <v>9.19</v>
          </cell>
          <cell r="AG93">
            <v>1979</v>
          </cell>
          <cell r="AH93">
            <v>2650</v>
          </cell>
          <cell r="AI93">
            <v>2650</v>
          </cell>
          <cell r="AJ93">
            <v>0</v>
          </cell>
          <cell r="AK93">
            <v>0</v>
          </cell>
          <cell r="AL93" t="str">
            <v>откр ствол</v>
          </cell>
          <cell r="AM93" t="str">
            <v>1985-2650</v>
          </cell>
          <cell r="AN93">
            <v>85.212480000000141</v>
          </cell>
          <cell r="AO93">
            <v>1985</v>
          </cell>
          <cell r="AP93">
            <v>32.51</v>
          </cell>
          <cell r="AQ93" t="str">
            <v>1718-1985</v>
          </cell>
          <cell r="AR93">
            <v>114</v>
          </cell>
          <cell r="AS93">
            <v>6.5</v>
          </cell>
          <cell r="AT93" t="str">
            <v>Газлифт</v>
          </cell>
          <cell r="AU93">
            <v>380</v>
          </cell>
          <cell r="AV93" t="str">
            <v>ГП</v>
          </cell>
          <cell r="AW93">
            <v>720</v>
          </cell>
          <cell r="AX93" t="str">
            <v>ГП</v>
          </cell>
          <cell r="AY93">
            <v>1020</v>
          </cell>
          <cell r="AZ93" t="str">
            <v>ГП</v>
          </cell>
          <cell r="BA93">
            <v>1300</v>
          </cell>
          <cell r="BB93" t="str">
            <v>ГК93/1,5</v>
          </cell>
          <cell r="BC93">
            <v>1540</v>
          </cell>
          <cell r="BD93" t="str">
            <v>ЦКсОК/5</v>
          </cell>
          <cell r="BE93">
            <v>0</v>
          </cell>
          <cell r="BF93">
            <v>0</v>
          </cell>
          <cell r="BG93">
            <v>1685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1725</v>
          </cell>
          <cell r="BO93" t="str">
            <v>Есть</v>
          </cell>
          <cell r="BP93" t="str">
            <v>Сиант</v>
          </cell>
          <cell r="BQ93">
            <v>87</v>
          </cell>
          <cell r="BR93">
            <v>51</v>
          </cell>
          <cell r="BS93">
            <v>5</v>
          </cell>
          <cell r="BT93">
            <v>1662.09</v>
          </cell>
          <cell r="BU93">
            <v>62.910000000000082</v>
          </cell>
          <cell r="BV93">
            <v>73</v>
          </cell>
          <cell r="BW93">
            <v>5.5</v>
          </cell>
          <cell r="BX93">
            <v>18</v>
          </cell>
          <cell r="BY93" t="str">
            <v>Угловик</v>
          </cell>
          <cell r="BZ93" t="str">
            <v>Постоянный</v>
          </cell>
          <cell r="CA93">
            <v>24</v>
          </cell>
          <cell r="CB93">
            <v>0</v>
          </cell>
          <cell r="CC93">
            <v>36</v>
          </cell>
          <cell r="CD93">
            <v>51</v>
          </cell>
          <cell r="CE93">
            <v>35</v>
          </cell>
          <cell r="CF93">
            <v>43556</v>
          </cell>
          <cell r="CG93">
            <v>137</v>
          </cell>
          <cell r="CH93">
            <v>87</v>
          </cell>
          <cell r="CI93">
            <v>6</v>
          </cell>
          <cell r="CJ93">
            <v>0</v>
          </cell>
          <cell r="CK93">
            <v>0</v>
          </cell>
          <cell r="CL93">
            <v>56</v>
          </cell>
          <cell r="CM93">
            <v>9.991871999999999</v>
          </cell>
          <cell r="CN93">
            <v>12</v>
          </cell>
          <cell r="CO93">
            <v>0.4</v>
          </cell>
          <cell r="CP93">
            <v>0</v>
          </cell>
          <cell r="CQ93">
            <v>17.600000000000001</v>
          </cell>
          <cell r="CR93">
            <v>67</v>
          </cell>
          <cell r="CS93">
            <v>0</v>
          </cell>
          <cell r="CT93">
            <v>67</v>
          </cell>
          <cell r="CU93">
            <v>0</v>
          </cell>
          <cell r="CV93">
            <v>53.411656000000001</v>
          </cell>
          <cell r="CW93">
            <v>-17.2</v>
          </cell>
          <cell r="CX93">
            <v>61.5</v>
          </cell>
          <cell r="CY93">
            <v>-14.4</v>
          </cell>
          <cell r="CZ93">
            <v>5</v>
          </cell>
          <cell r="DA93">
            <v>12.600000000000001</v>
          </cell>
          <cell r="DB93">
            <v>1261.0249610883729</v>
          </cell>
          <cell r="DC93">
            <v>1761.4316916789969</v>
          </cell>
          <cell r="DD93">
            <v>497.63840717491081</v>
          </cell>
          <cell r="DE93">
            <v>0.14814814814814814</v>
          </cell>
          <cell r="DF93">
            <v>0</v>
          </cell>
          <cell r="DG93" t="str">
            <v>Газлифт</v>
          </cell>
          <cell r="DH93">
            <v>9.991871999999999</v>
          </cell>
          <cell r="DI93">
            <v>12</v>
          </cell>
          <cell r="DJ93">
            <v>0.4</v>
          </cell>
          <cell r="DK93">
            <v>12.600000000000001</v>
          </cell>
          <cell r="DL93">
            <v>56</v>
          </cell>
          <cell r="DM93">
            <v>0</v>
          </cell>
          <cell r="DN93">
            <v>60</v>
          </cell>
          <cell r="DO93">
            <v>0.15584415584415584</v>
          </cell>
          <cell r="DP93">
            <v>56</v>
          </cell>
          <cell r="DQ93">
            <v>9.991871999999999</v>
          </cell>
          <cell r="DR93">
            <v>12</v>
          </cell>
          <cell r="DS93">
            <v>0.4</v>
          </cell>
          <cell r="DT93">
            <v>12.600000000000001</v>
          </cell>
          <cell r="DU93">
            <v>0</v>
          </cell>
          <cell r="DV93">
            <v>0</v>
          </cell>
          <cell r="DW93">
            <v>0</v>
          </cell>
          <cell r="DX93">
            <v>0.12804026108516903</v>
          </cell>
          <cell r="DY93">
            <v>0.16756915431036745</v>
          </cell>
          <cell r="DZ93">
            <v>0</v>
          </cell>
          <cell r="EA93">
            <v>0.18628246088309885</v>
          </cell>
          <cell r="EB93">
            <v>0</v>
          </cell>
          <cell r="EC93">
            <v>42177</v>
          </cell>
          <cell r="ED93" t="str">
            <v>ЗБС</v>
          </cell>
          <cell r="EE93">
            <v>0</v>
          </cell>
          <cell r="EF93">
            <v>18</v>
          </cell>
          <cell r="EG93">
            <v>34</v>
          </cell>
          <cell r="EH93">
            <v>50</v>
          </cell>
          <cell r="EI93">
            <v>31.6</v>
          </cell>
          <cell r="EJ93" t="str">
            <v>Постоянный</v>
          </cell>
          <cell r="EK93">
            <v>24</v>
          </cell>
          <cell r="EL93">
            <v>0</v>
          </cell>
          <cell r="EM93">
            <v>13.588343999999998</v>
          </cell>
          <cell r="EN93">
            <v>17.2</v>
          </cell>
          <cell r="EO93">
            <v>5.5</v>
          </cell>
          <cell r="EP93">
            <v>14.4</v>
          </cell>
          <cell r="EQ93">
            <v>691.76935762003097</v>
          </cell>
          <cell r="ER93">
            <v>87</v>
          </cell>
          <cell r="ES93">
            <v>5</v>
          </cell>
          <cell r="ET93">
            <v>56</v>
          </cell>
          <cell r="EU93">
            <v>18</v>
          </cell>
          <cell r="EV93">
            <v>36</v>
          </cell>
          <cell r="EW93">
            <v>51</v>
          </cell>
          <cell r="EX93">
            <v>35</v>
          </cell>
          <cell r="EY93" t="str">
            <v>Постоянный</v>
          </cell>
          <cell r="EZ93">
            <v>24</v>
          </cell>
          <cell r="FA93">
            <v>0</v>
          </cell>
          <cell r="FB93">
            <v>9.991871999999999</v>
          </cell>
          <cell r="FC93">
            <v>12</v>
          </cell>
          <cell r="FD93">
            <v>0.4</v>
          </cell>
          <cell r="FE93">
            <v>17.600000000000001</v>
          </cell>
          <cell r="FF93">
            <v>1261.0249610883729</v>
          </cell>
          <cell r="FG93">
            <v>87</v>
          </cell>
          <cell r="FH93">
            <v>5</v>
          </cell>
          <cell r="FI93">
            <v>56</v>
          </cell>
          <cell r="FJ93">
            <v>0</v>
          </cell>
          <cell r="FK93">
            <v>2</v>
          </cell>
          <cell r="FL93">
            <v>1</v>
          </cell>
          <cell r="FM93">
            <v>3.3999999999999986</v>
          </cell>
          <cell r="FN93">
            <v>0</v>
          </cell>
          <cell r="FO93">
            <v>0</v>
          </cell>
          <cell r="FP93">
            <v>-3.5964719999999986</v>
          </cell>
          <cell r="FQ93">
            <v>-5.1999999999999993</v>
          </cell>
          <cell r="FR93">
            <v>-5.0999999999999996</v>
          </cell>
          <cell r="FS93">
            <v>3.2000000000000011</v>
          </cell>
          <cell r="FT93">
            <v>0</v>
          </cell>
          <cell r="FU93">
            <v>0</v>
          </cell>
          <cell r="FV93">
            <v>569.25560346834197</v>
          </cell>
          <cell r="FW93">
            <v>0</v>
          </cell>
          <cell r="FX93" t="str">
            <v>Технология</v>
          </cell>
          <cell r="FY93" t="str">
            <v>Снижение дебита, рост линейного давления</v>
          </cell>
          <cell r="FZ93">
            <v>0</v>
          </cell>
          <cell r="GA93">
            <v>0</v>
          </cell>
          <cell r="GB93">
            <v>0</v>
          </cell>
          <cell r="GC93" t="str">
            <v>Уточнение</v>
          </cell>
          <cell r="GD93" t="str">
            <v>Уточнение ТР по результатам замеров дебита</v>
          </cell>
          <cell r="GE93">
            <v>0</v>
          </cell>
          <cell r="GF93" t="str">
            <v>БДНГ-2</v>
          </cell>
          <cell r="GG93" t="str">
            <v>Щукин</v>
          </cell>
          <cell r="GH93">
            <v>0</v>
          </cell>
          <cell r="GI93" t="e">
            <v>#N/A</v>
          </cell>
          <cell r="GJ93">
            <v>0</v>
          </cell>
          <cell r="GK93">
            <v>1705</v>
          </cell>
          <cell r="GL93">
            <v>0</v>
          </cell>
          <cell r="GM93">
            <v>0</v>
          </cell>
          <cell r="GN93">
            <v>0</v>
          </cell>
          <cell r="GO93">
            <v>1</v>
          </cell>
          <cell r="GP93">
            <v>16</v>
          </cell>
          <cell r="GQ93">
            <v>56</v>
          </cell>
          <cell r="GR93">
            <v>81</v>
          </cell>
          <cell r="GS93" t="str">
            <v>ЗУ-10</v>
          </cell>
          <cell r="GT93" t="str">
            <v>Газлифт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</row>
        <row r="94">
          <cell r="J94">
            <v>1009</v>
          </cell>
          <cell r="K94" t="str">
            <v>В работе</v>
          </cell>
          <cell r="L94" t="str">
            <v>Кустскважины-1009</v>
          </cell>
          <cell r="M94">
            <v>39079</v>
          </cell>
          <cell r="N94" t="str">
            <v>Гор.</v>
          </cell>
          <cell r="O94" t="str">
            <v>P1ar_Block III</v>
          </cell>
          <cell r="P94" t="str">
            <v>Действующий</v>
          </cell>
          <cell r="Q94">
            <v>-4</v>
          </cell>
          <cell r="R94" t="str">
            <v xml:space="preserve"> </v>
          </cell>
          <cell r="S94" t="str">
            <v xml:space="preserve"> </v>
          </cell>
          <cell r="T94">
            <v>0</v>
          </cell>
          <cell r="U94">
            <v>206</v>
          </cell>
          <cell r="V94">
            <v>213.8</v>
          </cell>
          <cell r="W94">
            <v>0.98</v>
          </cell>
          <cell r="X94">
            <v>1.66</v>
          </cell>
          <cell r="Y94">
            <v>0.98403097023953534</v>
          </cell>
          <cell r="Z94">
            <v>1.4490000000000001</v>
          </cell>
          <cell r="AA94">
            <v>0.83599999999999997</v>
          </cell>
          <cell r="AB94">
            <v>0.72</v>
          </cell>
          <cell r="AC94">
            <v>37</v>
          </cell>
          <cell r="AD94">
            <v>1.17</v>
          </cell>
          <cell r="AE94">
            <v>139.69999999999999</v>
          </cell>
          <cell r="AF94">
            <v>7.72</v>
          </cell>
          <cell r="AG94">
            <v>1903</v>
          </cell>
          <cell r="AH94">
            <v>2460</v>
          </cell>
          <cell r="AI94">
            <v>2460</v>
          </cell>
          <cell r="AJ94">
            <v>0</v>
          </cell>
          <cell r="AK94">
            <v>0</v>
          </cell>
          <cell r="AL94" t="str">
            <v>откр ствол</v>
          </cell>
          <cell r="AM94" t="str">
            <v>1903-2460</v>
          </cell>
          <cell r="AN94">
            <v>29</v>
          </cell>
          <cell r="AO94">
            <v>1903</v>
          </cell>
          <cell r="AP94">
            <v>21.32</v>
          </cell>
          <cell r="AQ94">
            <v>0</v>
          </cell>
          <cell r="AR94">
            <v>0</v>
          </cell>
          <cell r="AS94">
            <v>0</v>
          </cell>
          <cell r="AT94" t="str">
            <v>Фонтан</v>
          </cell>
          <cell r="AU94">
            <v>601</v>
          </cell>
          <cell r="AV94">
            <v>0</v>
          </cell>
          <cell r="AW94">
            <v>1199</v>
          </cell>
          <cell r="AX94">
            <v>0</v>
          </cell>
          <cell r="AY94">
            <v>1804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2417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1907.11</v>
          </cell>
          <cell r="BU94">
            <v>509.8900000000001</v>
          </cell>
          <cell r="BV94">
            <v>73</v>
          </cell>
          <cell r="BW94">
            <v>5.5</v>
          </cell>
          <cell r="BX94">
            <v>12</v>
          </cell>
          <cell r="BY94" t="str">
            <v>Угловик</v>
          </cell>
          <cell r="BZ94" t="str">
            <v>Постоянный</v>
          </cell>
          <cell r="CA94">
            <v>24</v>
          </cell>
          <cell r="CB94">
            <v>0</v>
          </cell>
          <cell r="CC94">
            <v>46</v>
          </cell>
          <cell r="CD94">
            <v>4</v>
          </cell>
          <cell r="CE94">
            <v>41</v>
          </cell>
          <cell r="CF94">
            <v>43556</v>
          </cell>
          <cell r="CG94">
            <v>146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85</v>
          </cell>
          <cell r="CM94">
            <v>26.898299999999995</v>
          </cell>
          <cell r="CN94">
            <v>32.5</v>
          </cell>
          <cell r="CO94">
            <v>1</v>
          </cell>
          <cell r="CP94">
            <v>0</v>
          </cell>
          <cell r="CQ94">
            <v>129.4</v>
          </cell>
          <cell r="CR94">
            <v>69</v>
          </cell>
          <cell r="CS94">
            <v>0</v>
          </cell>
          <cell r="CT94">
            <v>69</v>
          </cell>
          <cell r="CU94">
            <v>0</v>
          </cell>
          <cell r="CV94">
            <v>49.964280000000002</v>
          </cell>
          <cell r="CW94">
            <v>-23</v>
          </cell>
          <cell r="CX94">
            <v>68</v>
          </cell>
          <cell r="CY94">
            <v>-117</v>
          </cell>
          <cell r="CZ94">
            <v>0</v>
          </cell>
          <cell r="DA94">
            <v>129.4</v>
          </cell>
          <cell r="DB94">
            <v>4810.7129446842373</v>
          </cell>
          <cell r="DC94">
            <v>4810.7129446842373</v>
          </cell>
          <cell r="DD94" t="str">
            <v/>
          </cell>
          <cell r="DE94">
            <v>0.53278688524590168</v>
          </cell>
          <cell r="DF94">
            <v>0</v>
          </cell>
          <cell r="DG94" t="str">
            <v>Фонтан</v>
          </cell>
          <cell r="DH94">
            <v>26.898299999999995</v>
          </cell>
          <cell r="DI94">
            <v>32.5</v>
          </cell>
          <cell r="DJ94">
            <v>1</v>
          </cell>
          <cell r="DK94">
            <v>129.4</v>
          </cell>
          <cell r="DL94">
            <v>85</v>
          </cell>
          <cell r="DM94">
            <v>0</v>
          </cell>
          <cell r="DN94">
            <v>70</v>
          </cell>
          <cell r="DO94">
            <v>0.50291098513865473</v>
          </cell>
          <cell r="DP94">
            <v>70</v>
          </cell>
          <cell r="DQ94">
            <v>31.63342282825187</v>
          </cell>
          <cell r="DR94">
            <v>38.221234870537764</v>
          </cell>
          <cell r="DS94">
            <v>1</v>
          </cell>
          <cell r="DT94">
            <v>152.17931668454111</v>
          </cell>
          <cell r="DU94">
            <v>4.7351228282518747</v>
          </cell>
          <cell r="DV94">
            <v>5.7212348705377636</v>
          </cell>
          <cell r="DW94">
            <v>22.779316684541129</v>
          </cell>
          <cell r="DX94">
            <v>3.1727064076981164</v>
          </cell>
          <cell r="DY94">
            <v>3.8126415094339663</v>
          </cell>
          <cell r="DZ94">
            <v>0</v>
          </cell>
          <cell r="EA94">
            <v>13.874528301886807</v>
          </cell>
          <cell r="EB94">
            <v>0</v>
          </cell>
          <cell r="EC94">
            <v>39079</v>
          </cell>
          <cell r="ED94" t="str">
            <v>ВНС</v>
          </cell>
          <cell r="EE94">
            <v>0</v>
          </cell>
          <cell r="EF94">
            <v>12</v>
          </cell>
          <cell r="EG94">
            <v>63</v>
          </cell>
          <cell r="EH94">
            <v>24</v>
          </cell>
          <cell r="EI94">
            <v>40</v>
          </cell>
          <cell r="EJ94" t="str">
            <v>Постоянный</v>
          </cell>
          <cell r="EK94">
            <v>24</v>
          </cell>
          <cell r="EL94">
            <v>0</v>
          </cell>
          <cell r="EM94">
            <v>26.898299999999995</v>
          </cell>
          <cell r="EN94">
            <v>32.5</v>
          </cell>
          <cell r="EO94">
            <v>1</v>
          </cell>
          <cell r="EP94">
            <v>129.4</v>
          </cell>
          <cell r="EQ94">
            <v>4810.7129446842373</v>
          </cell>
          <cell r="ER94">
            <v>0</v>
          </cell>
          <cell r="ES94">
            <v>0</v>
          </cell>
          <cell r="ET94">
            <v>95</v>
          </cell>
          <cell r="EU94">
            <v>12</v>
          </cell>
          <cell r="EV94">
            <v>46</v>
          </cell>
          <cell r="EW94">
            <v>4</v>
          </cell>
          <cell r="EX94">
            <v>41</v>
          </cell>
          <cell r="EY94" t="str">
            <v>Постоянный</v>
          </cell>
          <cell r="EZ94">
            <v>24</v>
          </cell>
          <cell r="FA94">
            <v>0</v>
          </cell>
          <cell r="FB94">
            <v>26.898299999999995</v>
          </cell>
          <cell r="FC94">
            <v>32.5</v>
          </cell>
          <cell r="FD94">
            <v>1</v>
          </cell>
          <cell r="FE94">
            <v>129.4</v>
          </cell>
          <cell r="FF94">
            <v>4810.7129446842373</v>
          </cell>
          <cell r="FG94">
            <v>0</v>
          </cell>
          <cell r="FH94">
            <v>0</v>
          </cell>
          <cell r="FI94">
            <v>85</v>
          </cell>
          <cell r="FJ94">
            <v>0</v>
          </cell>
          <cell r="FK94">
            <v>-17</v>
          </cell>
          <cell r="FL94">
            <v>-20</v>
          </cell>
          <cell r="FM94">
            <v>1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-10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 t="str">
            <v>Технология</v>
          </cell>
          <cell r="GD94" t="str">
            <v>Снижение дебита на фоне роста Рлин  с 38 до 40ат. Увеличение перепада Рбуф-Рлин</v>
          </cell>
          <cell r="GE94" t="str">
            <v>Уточнение ТР по результатам замеров дебита. После запуска скважины 1009-2</v>
          </cell>
          <cell r="GF94" t="str">
            <v>БДНГ-2</v>
          </cell>
          <cell r="GG94" t="str">
            <v>Давыдов</v>
          </cell>
          <cell r="GH94">
            <v>0</v>
          </cell>
          <cell r="GI94" t="e">
            <v>#N/A</v>
          </cell>
          <cell r="GJ94">
            <v>0</v>
          </cell>
          <cell r="GK94">
            <v>2100</v>
          </cell>
          <cell r="GL94">
            <v>0</v>
          </cell>
          <cell r="GM94">
            <v>0</v>
          </cell>
          <cell r="GN94">
            <v>0</v>
          </cell>
          <cell r="GO94">
            <v>5</v>
          </cell>
          <cell r="GP94">
            <v>-37</v>
          </cell>
          <cell r="GQ94">
            <v>85</v>
          </cell>
          <cell r="GR94">
            <v>61</v>
          </cell>
          <cell r="GS94" t="str">
            <v>ЗУ-7</v>
          </cell>
          <cell r="GT94" t="str">
            <v>Фонтан</v>
          </cell>
          <cell r="GU94">
            <v>0</v>
          </cell>
          <cell r="GV94">
            <v>0</v>
          </cell>
          <cell r="GW94">
            <v>0</v>
          </cell>
          <cell r="GX94" t="str">
            <v>Совместный замер со скв. 1009-2</v>
          </cell>
          <cell r="GY94">
            <v>0</v>
          </cell>
        </row>
        <row r="95">
          <cell r="J95" t="str">
            <v>1009-2</v>
          </cell>
          <cell r="K95" t="str">
            <v>В работе</v>
          </cell>
          <cell r="L95" t="str">
            <v>Кустскважины-1009</v>
          </cell>
          <cell r="M95">
            <v>39211</v>
          </cell>
          <cell r="N95" t="str">
            <v>Гор.</v>
          </cell>
          <cell r="O95" t="str">
            <v>P1ar_Block III</v>
          </cell>
          <cell r="P95" t="str">
            <v>Действующий</v>
          </cell>
          <cell r="Q95">
            <v>-4</v>
          </cell>
          <cell r="R95" t="str">
            <v xml:space="preserve"> </v>
          </cell>
          <cell r="S95" t="str">
            <v xml:space="preserve"> </v>
          </cell>
          <cell r="T95">
            <v>0</v>
          </cell>
          <cell r="U95">
            <v>206</v>
          </cell>
          <cell r="V95">
            <v>213.8</v>
          </cell>
          <cell r="W95">
            <v>0.98</v>
          </cell>
          <cell r="X95">
            <v>1.66</v>
          </cell>
          <cell r="Y95">
            <v>1.1584254301014014</v>
          </cell>
          <cell r="Z95">
            <v>1.4490000000000001</v>
          </cell>
          <cell r="AA95">
            <v>0.83599999999999997</v>
          </cell>
          <cell r="AB95">
            <v>0.72</v>
          </cell>
          <cell r="AC95">
            <v>37</v>
          </cell>
          <cell r="AD95">
            <v>1.17</v>
          </cell>
          <cell r="AE95">
            <v>139.69999999999999</v>
          </cell>
          <cell r="AF95">
            <v>7.72</v>
          </cell>
          <cell r="AG95">
            <v>1913</v>
          </cell>
          <cell r="AH95">
            <v>2634</v>
          </cell>
          <cell r="AI95">
            <v>2634</v>
          </cell>
          <cell r="AJ95">
            <v>0</v>
          </cell>
          <cell r="AK95">
            <v>0</v>
          </cell>
          <cell r="AL95" t="str">
            <v>откр ствол</v>
          </cell>
          <cell r="AM95" t="str">
            <v>2060-2634</v>
          </cell>
          <cell r="AN95">
            <v>60.310000000000173</v>
          </cell>
          <cell r="AO95">
            <v>2060</v>
          </cell>
          <cell r="AP95">
            <v>173</v>
          </cell>
          <cell r="AQ95">
            <v>0</v>
          </cell>
          <cell r="AR95">
            <v>0</v>
          </cell>
          <cell r="AS95">
            <v>0</v>
          </cell>
          <cell r="AT95" t="str">
            <v>УЭЦН</v>
          </cell>
          <cell r="AU95">
            <v>598</v>
          </cell>
          <cell r="AV95" t="str">
            <v>ГП</v>
          </cell>
          <cell r="AW95">
            <v>1200</v>
          </cell>
          <cell r="AX95" t="str">
            <v>ГК79/1,5</v>
          </cell>
          <cell r="AY95">
            <v>1723</v>
          </cell>
          <cell r="AZ95" t="str">
            <v>ЦКсОК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1735</v>
          </cell>
          <cell r="BH95">
            <v>0</v>
          </cell>
          <cell r="BI95">
            <v>0</v>
          </cell>
          <cell r="BJ95" t="str">
            <v>D460N 164ст</v>
          </cell>
          <cell r="BK95">
            <v>820</v>
          </cell>
          <cell r="BL95">
            <v>53</v>
          </cell>
          <cell r="BM95">
            <v>0</v>
          </cell>
          <cell r="BN95">
            <v>1480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1477.42</v>
          </cell>
          <cell r="BU95">
            <v>2.5799999999999272</v>
          </cell>
          <cell r="BV95">
            <v>73</v>
          </cell>
          <cell r="BW95">
            <v>5.5</v>
          </cell>
          <cell r="BX95">
            <v>65</v>
          </cell>
          <cell r="BY95" t="str">
            <v>Угловик</v>
          </cell>
          <cell r="BZ95" t="str">
            <v>Постоянный</v>
          </cell>
          <cell r="CA95">
            <v>24</v>
          </cell>
          <cell r="CB95">
            <v>0</v>
          </cell>
          <cell r="CC95">
            <v>38.619999999999997</v>
          </cell>
          <cell r="CD95">
            <v>38.619999999999997</v>
          </cell>
          <cell r="CE95">
            <v>37.5</v>
          </cell>
          <cell r="CF95">
            <v>43556</v>
          </cell>
          <cell r="CG95">
            <v>165</v>
          </cell>
          <cell r="CH95">
            <v>0</v>
          </cell>
          <cell r="CI95">
            <v>0</v>
          </cell>
          <cell r="CJ95">
            <v>1341.2781396568912</v>
          </cell>
          <cell r="CK95">
            <v>49</v>
          </cell>
          <cell r="CL95">
            <v>84.727876381599998</v>
          </cell>
          <cell r="CM95">
            <v>26.291865599999998</v>
          </cell>
          <cell r="CN95">
            <v>50.4</v>
          </cell>
          <cell r="CO95">
            <v>37.6</v>
          </cell>
          <cell r="CP95">
            <v>0</v>
          </cell>
          <cell r="CQ95">
            <v>6.2</v>
          </cell>
          <cell r="CR95">
            <v>70</v>
          </cell>
          <cell r="CS95">
            <v>0</v>
          </cell>
          <cell r="CT95">
            <v>70</v>
          </cell>
          <cell r="CU95">
            <v>0</v>
          </cell>
          <cell r="CV95">
            <v>43.708134400000006</v>
          </cell>
          <cell r="CW95">
            <v>-50.4</v>
          </cell>
          <cell r="CX95">
            <v>32.4</v>
          </cell>
          <cell r="CY95">
            <v>-6.2</v>
          </cell>
          <cell r="CZ95">
            <v>0</v>
          </cell>
          <cell r="DA95">
            <v>6.2</v>
          </cell>
          <cell r="DB95">
            <v>235.81438055122268</v>
          </cell>
          <cell r="DC95">
            <v>235.81438055122268</v>
          </cell>
          <cell r="DD95" t="str">
            <v/>
          </cell>
          <cell r="DE95">
            <v>0.62786429121512977</v>
          </cell>
          <cell r="DF95">
            <v>0</v>
          </cell>
          <cell r="DG95" t="str">
            <v>УЭЦН</v>
          </cell>
          <cell r="DH95">
            <v>26.291865599999998</v>
          </cell>
          <cell r="DI95">
            <v>50.4</v>
          </cell>
          <cell r="DJ95">
            <v>37.6</v>
          </cell>
          <cell r="DK95">
            <v>6.2</v>
          </cell>
          <cell r="DL95">
            <v>84.727876381599998</v>
          </cell>
          <cell r="DM95">
            <v>0</v>
          </cell>
          <cell r="DN95">
            <v>70</v>
          </cell>
          <cell r="DO95">
            <v>0.59608487286062128</v>
          </cell>
          <cell r="DP95">
            <v>70</v>
          </cell>
          <cell r="DQ95">
            <v>29.540821816016496</v>
          </cell>
          <cell r="DR95">
            <v>56.628062921759025</v>
          </cell>
          <cell r="DS95">
            <v>37.6</v>
          </cell>
          <cell r="DT95">
            <v>6.9661505975179754</v>
          </cell>
          <cell r="DU95">
            <v>3.2489562160165004</v>
          </cell>
          <cell r="DV95">
            <v>6.228062921759026</v>
          </cell>
          <cell r="DW95">
            <v>0.76615059751797543</v>
          </cell>
          <cell r="DX95">
            <v>2.956269068767909</v>
          </cell>
          <cell r="DY95">
            <v>25.258621571837907</v>
          </cell>
          <cell r="DZ95">
            <v>0</v>
          </cell>
          <cell r="EA95">
            <v>0.39621367171510452</v>
          </cell>
          <cell r="EB95">
            <v>0</v>
          </cell>
          <cell r="EC95">
            <v>39211</v>
          </cell>
          <cell r="ED95" t="str">
            <v>ВНС</v>
          </cell>
          <cell r="EE95">
            <v>0</v>
          </cell>
          <cell r="EF95">
            <v>65</v>
          </cell>
          <cell r="EG95">
            <v>38.619999999999997</v>
          </cell>
          <cell r="EH95">
            <v>38.619999999999997</v>
          </cell>
          <cell r="EI95">
            <v>37.5</v>
          </cell>
          <cell r="EJ95" t="str">
            <v>Постоянный</v>
          </cell>
          <cell r="EK95">
            <v>24</v>
          </cell>
          <cell r="EL95">
            <v>0</v>
          </cell>
          <cell r="EM95">
            <v>26.291865599999998</v>
          </cell>
          <cell r="EN95">
            <v>50.4</v>
          </cell>
          <cell r="EO95">
            <v>37.6</v>
          </cell>
          <cell r="EP95">
            <v>6.2</v>
          </cell>
          <cell r="EQ95">
            <v>235.81438055122268</v>
          </cell>
          <cell r="ER95">
            <v>0</v>
          </cell>
          <cell r="ES95">
            <v>0</v>
          </cell>
          <cell r="ET95">
            <v>84.727876381599998</v>
          </cell>
          <cell r="EU95">
            <v>65</v>
          </cell>
          <cell r="EV95">
            <v>38.619999999999997</v>
          </cell>
          <cell r="EW95">
            <v>38.619999999999997</v>
          </cell>
          <cell r="EX95">
            <v>37.5</v>
          </cell>
          <cell r="EY95" t="str">
            <v>Постоянный</v>
          </cell>
          <cell r="EZ95">
            <v>24</v>
          </cell>
          <cell r="FA95">
            <v>0</v>
          </cell>
          <cell r="FB95">
            <v>26.291865599999998</v>
          </cell>
          <cell r="FC95">
            <v>50.4</v>
          </cell>
          <cell r="FD95">
            <v>37.6</v>
          </cell>
          <cell r="FE95">
            <v>6.2</v>
          </cell>
          <cell r="FF95">
            <v>235.81438055122268</v>
          </cell>
          <cell r="FG95">
            <v>0</v>
          </cell>
          <cell r="FH95">
            <v>0</v>
          </cell>
          <cell r="FI95">
            <v>84.727876381599998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 t="str">
            <v>% База</v>
          </cell>
          <cell r="GD95" t="str">
            <v>Рост дебита нефти с 16,3 до 26,3 т/сут по причине снижения процента обводенности по показаниям массомера с 69 до 38 %.</v>
          </cell>
          <cell r="GE95">
            <v>0</v>
          </cell>
          <cell r="GF95" t="str">
            <v>БДНГ-2</v>
          </cell>
          <cell r="GG95" t="str">
            <v>Давыдов</v>
          </cell>
          <cell r="GH95">
            <v>0</v>
          </cell>
          <cell r="GI95" t="e">
            <v>#N/A</v>
          </cell>
          <cell r="GJ95">
            <v>0</v>
          </cell>
          <cell r="GK95">
            <v>1460</v>
          </cell>
          <cell r="GL95">
            <v>0</v>
          </cell>
          <cell r="GM95">
            <v>1</v>
          </cell>
          <cell r="GN95">
            <v>0</v>
          </cell>
          <cell r="GO95">
            <v>1.1199999999999974</v>
          </cell>
          <cell r="GP95">
            <v>1.1199999999999974</v>
          </cell>
          <cell r="GQ95">
            <v>35.727876381599998</v>
          </cell>
          <cell r="GR95">
            <v>80.272123618400002</v>
          </cell>
          <cell r="GS95" t="str">
            <v>ЗУ-7</v>
          </cell>
          <cell r="GT95" t="str">
            <v>УЭЦН-D460N 164ст-820</v>
          </cell>
          <cell r="GU95">
            <v>0</v>
          </cell>
          <cell r="GV95">
            <v>0</v>
          </cell>
          <cell r="GW95">
            <v>0</v>
          </cell>
          <cell r="GX95" t="str">
            <v>Совместный замер со скв. 1009</v>
          </cell>
          <cell r="GY95">
            <v>0</v>
          </cell>
        </row>
        <row r="96">
          <cell r="J96">
            <v>1010</v>
          </cell>
          <cell r="K96" t="str">
            <v>В работе</v>
          </cell>
          <cell r="L96" t="str">
            <v>Кустскважины-1010</v>
          </cell>
          <cell r="M96">
            <v>39344</v>
          </cell>
          <cell r="N96" t="str">
            <v>БС</v>
          </cell>
          <cell r="O96" t="str">
            <v>P1ar_Block III</v>
          </cell>
          <cell r="P96" t="str">
            <v>Действующий</v>
          </cell>
          <cell r="Q96">
            <v>-4</v>
          </cell>
          <cell r="R96">
            <v>0</v>
          </cell>
          <cell r="S96">
            <v>0</v>
          </cell>
          <cell r="T96">
            <v>0</v>
          </cell>
          <cell r="U96">
            <v>206</v>
          </cell>
          <cell r="V96">
            <v>213.8</v>
          </cell>
          <cell r="W96">
            <v>0.98</v>
          </cell>
          <cell r="X96">
            <v>1.66</v>
          </cell>
          <cell r="Y96">
            <v>1.0674540682414697</v>
          </cell>
          <cell r="Z96">
            <v>1.4490000000000001</v>
          </cell>
          <cell r="AA96">
            <v>0.83599999999999997</v>
          </cell>
          <cell r="AB96">
            <v>0.72</v>
          </cell>
          <cell r="AC96">
            <v>37</v>
          </cell>
          <cell r="AD96">
            <v>1.17</v>
          </cell>
          <cell r="AE96">
            <v>139.69999999999999</v>
          </cell>
          <cell r="AF96">
            <v>7.72</v>
          </cell>
          <cell r="AG96">
            <v>1956.6</v>
          </cell>
          <cell r="AH96">
            <v>2541.6</v>
          </cell>
          <cell r="AI96">
            <v>2541.6</v>
          </cell>
          <cell r="AJ96">
            <v>0</v>
          </cell>
          <cell r="AK96">
            <v>0</v>
          </cell>
          <cell r="AL96" t="str">
            <v>откр ствол</v>
          </cell>
          <cell r="AM96" t="str">
            <v>1941-2541,8</v>
          </cell>
          <cell r="AN96">
            <v>61.059999999999945</v>
          </cell>
          <cell r="AO96">
            <v>1941</v>
          </cell>
          <cell r="AP96">
            <v>106.16</v>
          </cell>
          <cell r="AQ96" t="str">
            <v>1796-1941</v>
          </cell>
          <cell r="AR96">
            <v>102</v>
          </cell>
          <cell r="AS96">
            <v>89</v>
          </cell>
          <cell r="AT96" t="str">
            <v>Газлифт</v>
          </cell>
          <cell r="AU96">
            <v>460</v>
          </cell>
          <cell r="AV96" t="str">
            <v>ГП</v>
          </cell>
          <cell r="AW96">
            <v>860</v>
          </cell>
          <cell r="AX96" t="str">
            <v>ГК78/1,5</v>
          </cell>
          <cell r="AY96">
            <v>1180</v>
          </cell>
          <cell r="AZ96" t="str">
            <v>ГК77/2</v>
          </cell>
          <cell r="BA96">
            <v>1440</v>
          </cell>
          <cell r="BB96" t="str">
            <v>ГК76/3</v>
          </cell>
          <cell r="BC96">
            <v>1660</v>
          </cell>
          <cell r="BD96" t="str">
            <v>ЦКсОК</v>
          </cell>
          <cell r="BE96">
            <v>0</v>
          </cell>
          <cell r="BF96">
            <v>0</v>
          </cell>
          <cell r="BG96">
            <v>1760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1800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1790.27</v>
          </cell>
          <cell r="BU96">
            <v>9.7300000000000182</v>
          </cell>
          <cell r="BV96">
            <v>73</v>
          </cell>
          <cell r="BW96">
            <v>5.5</v>
          </cell>
          <cell r="BX96">
            <v>18</v>
          </cell>
          <cell r="BY96" t="str">
            <v>Угловик</v>
          </cell>
          <cell r="BZ96" t="str">
            <v>Постоянный</v>
          </cell>
          <cell r="CA96">
            <v>24</v>
          </cell>
          <cell r="CB96">
            <v>0</v>
          </cell>
          <cell r="CC96">
            <v>42</v>
          </cell>
          <cell r="CD96">
            <v>52</v>
          </cell>
          <cell r="CE96">
            <v>39</v>
          </cell>
          <cell r="CF96">
            <v>43556</v>
          </cell>
          <cell r="CG96">
            <v>112</v>
          </cell>
          <cell r="CH96">
            <v>80</v>
          </cell>
          <cell r="CI96">
            <v>6</v>
          </cell>
          <cell r="CJ96">
            <v>0</v>
          </cell>
          <cell r="CK96">
            <v>0</v>
          </cell>
          <cell r="CL96">
            <v>71</v>
          </cell>
          <cell r="CM96">
            <v>7.6912000000000003</v>
          </cell>
          <cell r="CN96">
            <v>11.5</v>
          </cell>
          <cell r="CO96">
            <v>20</v>
          </cell>
          <cell r="CP96">
            <v>0</v>
          </cell>
          <cell r="CQ96">
            <v>31.4</v>
          </cell>
          <cell r="CR96">
            <v>71</v>
          </cell>
          <cell r="CS96">
            <v>0</v>
          </cell>
          <cell r="CT96">
            <v>71</v>
          </cell>
          <cell r="CU96">
            <v>0</v>
          </cell>
          <cell r="CV96">
            <v>63.308799999999998</v>
          </cell>
          <cell r="CW96">
            <v>-11.5</v>
          </cell>
          <cell r="CX96">
            <v>51</v>
          </cell>
          <cell r="CY96">
            <v>-31.4</v>
          </cell>
          <cell r="CZ96">
            <v>10</v>
          </cell>
          <cell r="DA96">
            <v>21.4</v>
          </cell>
          <cell r="DB96">
            <v>2782.40066569586</v>
          </cell>
          <cell r="DC96">
            <v>4082.5878926565424</v>
          </cell>
          <cell r="DD96">
            <v>965.75435072335029</v>
          </cell>
          <cell r="DE96">
            <v>0.28048780487804881</v>
          </cell>
          <cell r="DF96">
            <v>0</v>
          </cell>
          <cell r="DG96" t="str">
            <v>Газлифт</v>
          </cell>
          <cell r="DH96">
            <v>7.6912000000000003</v>
          </cell>
          <cell r="DI96">
            <v>11.5</v>
          </cell>
          <cell r="DJ96">
            <v>20</v>
          </cell>
          <cell r="DK96">
            <v>21.4</v>
          </cell>
          <cell r="DL96">
            <v>71</v>
          </cell>
          <cell r="DM96">
            <v>0</v>
          </cell>
          <cell r="DN96">
            <v>60</v>
          </cell>
          <cell r="DO96">
            <v>0.26586521789388506</v>
          </cell>
          <cell r="DP96">
            <v>60</v>
          </cell>
          <cell r="DQ96">
            <v>9.2461542018263767</v>
          </cell>
          <cell r="DR96">
            <v>13.824991330482023</v>
          </cell>
          <cell r="DS96">
            <v>20</v>
          </cell>
          <cell r="DT96">
            <v>25.726505606288285</v>
          </cell>
          <cell r="DU96">
            <v>1.5549542018263769</v>
          </cell>
          <cell r="DV96">
            <v>2.3249913304820229</v>
          </cell>
          <cell r="DW96">
            <v>4.3265056062882863</v>
          </cell>
          <cell r="DX96">
            <v>0.72887401032702437</v>
          </cell>
          <cell r="DY96">
            <v>1.1322842389968066</v>
          </cell>
          <cell r="DZ96">
            <v>0</v>
          </cell>
          <cell r="EA96">
            <v>1.2832554708630473</v>
          </cell>
          <cell r="EB96">
            <v>0</v>
          </cell>
          <cell r="EC96">
            <v>43110</v>
          </cell>
          <cell r="ED96" t="str">
            <v>Бесп. ОПЗ</v>
          </cell>
          <cell r="EE96">
            <v>0</v>
          </cell>
          <cell r="EF96">
            <v>18</v>
          </cell>
          <cell r="EG96">
            <v>42</v>
          </cell>
          <cell r="EH96">
            <v>52</v>
          </cell>
          <cell r="EI96">
            <v>39</v>
          </cell>
          <cell r="EJ96" t="str">
            <v>Постоянный</v>
          </cell>
          <cell r="EK96">
            <v>24</v>
          </cell>
          <cell r="EL96">
            <v>0</v>
          </cell>
          <cell r="EM96">
            <v>7.6912000000000003</v>
          </cell>
          <cell r="EN96">
            <v>11.5</v>
          </cell>
          <cell r="EO96">
            <v>20</v>
          </cell>
          <cell r="EP96">
            <v>31.4</v>
          </cell>
          <cell r="EQ96">
            <v>2782.40066569586</v>
          </cell>
          <cell r="ER96">
            <v>80</v>
          </cell>
          <cell r="ES96">
            <v>10</v>
          </cell>
          <cell r="ET96">
            <v>71</v>
          </cell>
          <cell r="EU96">
            <v>18</v>
          </cell>
          <cell r="EV96">
            <v>42</v>
          </cell>
          <cell r="EW96">
            <v>52</v>
          </cell>
          <cell r="EX96">
            <v>39</v>
          </cell>
          <cell r="EY96" t="str">
            <v>Постоянный</v>
          </cell>
          <cell r="EZ96">
            <v>24</v>
          </cell>
          <cell r="FA96">
            <v>0</v>
          </cell>
          <cell r="FB96">
            <v>7.6912000000000003</v>
          </cell>
          <cell r="FC96">
            <v>11.5</v>
          </cell>
          <cell r="FD96">
            <v>20</v>
          </cell>
          <cell r="FE96">
            <v>31.4</v>
          </cell>
          <cell r="FF96">
            <v>2782.40066569586</v>
          </cell>
          <cell r="FG96">
            <v>80</v>
          </cell>
          <cell r="FH96">
            <v>10</v>
          </cell>
          <cell r="FI96">
            <v>71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 t="str">
            <v>Уточнение</v>
          </cell>
          <cell r="GD96" t="str">
            <v>Уточнение ТР по результатам замеров дебита</v>
          </cell>
          <cell r="GE96">
            <v>0</v>
          </cell>
          <cell r="GF96" t="str">
            <v>БДНГ-2</v>
          </cell>
          <cell r="GG96" t="str">
            <v>Давыдов</v>
          </cell>
          <cell r="GH96">
            <v>0</v>
          </cell>
          <cell r="GI96" t="e">
            <v>#N/A</v>
          </cell>
          <cell r="GJ96">
            <v>0</v>
          </cell>
          <cell r="GK96">
            <v>1780</v>
          </cell>
          <cell r="GL96">
            <v>0</v>
          </cell>
          <cell r="GM96">
            <v>0</v>
          </cell>
          <cell r="GN96">
            <v>0</v>
          </cell>
          <cell r="GO96">
            <v>3</v>
          </cell>
          <cell r="GP96">
            <v>13</v>
          </cell>
          <cell r="GQ96">
            <v>71</v>
          </cell>
          <cell r="GR96">
            <v>41</v>
          </cell>
          <cell r="GS96" t="str">
            <v>ЗУ-7</v>
          </cell>
          <cell r="GT96" t="str">
            <v>Газлифт</v>
          </cell>
          <cell r="GU96">
            <v>0</v>
          </cell>
          <cell r="GV96">
            <v>0</v>
          </cell>
          <cell r="GW96">
            <v>0</v>
          </cell>
          <cell r="GX96" t="str">
            <v>Совместный замер со скв. 1010-1</v>
          </cell>
          <cell r="GY96">
            <v>0</v>
          </cell>
        </row>
        <row r="97">
          <cell r="J97" t="str">
            <v>1010-1</v>
          </cell>
          <cell r="K97" t="str">
            <v>В работе</v>
          </cell>
          <cell r="L97" t="str">
            <v>Кустскважины-1010</v>
          </cell>
          <cell r="M97">
            <v>39535</v>
          </cell>
          <cell r="N97" t="str">
            <v>Гор.</v>
          </cell>
          <cell r="O97" t="str">
            <v>P1ar_Block III</v>
          </cell>
          <cell r="P97" t="str">
            <v>Действующий</v>
          </cell>
          <cell r="Q97">
            <v>-4</v>
          </cell>
          <cell r="R97" t="str">
            <v xml:space="preserve"> </v>
          </cell>
          <cell r="S97" t="str">
            <v xml:space="preserve"> </v>
          </cell>
          <cell r="T97">
            <v>0</v>
          </cell>
          <cell r="U97">
            <v>206</v>
          </cell>
          <cell r="V97">
            <v>213.8</v>
          </cell>
          <cell r="W97">
            <v>0.98</v>
          </cell>
          <cell r="X97">
            <v>1.66</v>
          </cell>
          <cell r="Y97">
            <v>1.0674540682414697</v>
          </cell>
          <cell r="Z97">
            <v>1.4490000000000001</v>
          </cell>
          <cell r="AA97">
            <v>0.83599999999999997</v>
          </cell>
          <cell r="AB97">
            <v>0.72</v>
          </cell>
          <cell r="AC97">
            <v>37</v>
          </cell>
          <cell r="AD97">
            <v>1.17</v>
          </cell>
          <cell r="AE97">
            <v>139.69999999999999</v>
          </cell>
          <cell r="AF97">
            <v>7.72</v>
          </cell>
          <cell r="AG97">
            <v>1928</v>
          </cell>
          <cell r="AH97">
            <v>2500</v>
          </cell>
          <cell r="AI97">
            <v>2500</v>
          </cell>
          <cell r="AJ97">
            <v>0</v>
          </cell>
          <cell r="AK97">
            <v>0</v>
          </cell>
          <cell r="AL97" t="str">
            <v>откр ствол</v>
          </cell>
          <cell r="AM97" t="str">
            <v xml:space="preserve">1928-2500 </v>
          </cell>
          <cell r="AN97">
            <v>39.139999999999873</v>
          </cell>
          <cell r="AO97">
            <v>1928</v>
          </cell>
          <cell r="AP97">
            <v>65.5</v>
          </cell>
          <cell r="AQ97">
            <v>0</v>
          </cell>
          <cell r="AR97">
            <v>0</v>
          </cell>
          <cell r="AS97">
            <v>0</v>
          </cell>
          <cell r="AT97" t="str">
            <v>Газлифт</v>
          </cell>
          <cell r="AU97">
            <v>596</v>
          </cell>
          <cell r="AV97" t="str">
            <v>ГП</v>
          </cell>
          <cell r="AW97">
            <v>1195</v>
          </cell>
          <cell r="AX97" t="str">
            <v>ГК83/1,5</v>
          </cell>
          <cell r="AY97">
            <v>1751</v>
          </cell>
          <cell r="AZ97" t="str">
            <v>ЦКсОК/3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1761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2419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1922.11</v>
          </cell>
          <cell r="BU97">
            <v>496.8900000000001</v>
          </cell>
          <cell r="BV97">
            <v>73</v>
          </cell>
          <cell r="BW97">
            <v>5.5</v>
          </cell>
          <cell r="BX97">
            <v>18</v>
          </cell>
          <cell r="BY97" t="str">
            <v>Угловик</v>
          </cell>
          <cell r="BZ97" t="str">
            <v>Постоянный</v>
          </cell>
          <cell r="CA97">
            <v>24</v>
          </cell>
          <cell r="CB97">
            <v>0</v>
          </cell>
          <cell r="CC97">
            <v>40</v>
          </cell>
          <cell r="CD97">
            <v>75</v>
          </cell>
          <cell r="CE97">
            <v>39</v>
          </cell>
          <cell r="CF97">
            <v>43556</v>
          </cell>
          <cell r="CG97">
            <v>130.5</v>
          </cell>
          <cell r="CH97">
            <v>76</v>
          </cell>
          <cell r="CI97">
            <v>6</v>
          </cell>
          <cell r="CJ97">
            <v>0</v>
          </cell>
          <cell r="CK97">
            <v>0</v>
          </cell>
          <cell r="CL97">
            <v>57</v>
          </cell>
          <cell r="CM97">
            <v>4.0128000000000004</v>
          </cell>
          <cell r="CN97">
            <v>6</v>
          </cell>
          <cell r="CO97">
            <v>20</v>
          </cell>
          <cell r="CP97">
            <v>0</v>
          </cell>
          <cell r="CQ97">
            <v>16.2</v>
          </cell>
          <cell r="CR97">
            <v>72</v>
          </cell>
          <cell r="CS97">
            <v>0</v>
          </cell>
          <cell r="CT97">
            <v>72</v>
          </cell>
          <cell r="CU97">
            <v>0</v>
          </cell>
          <cell r="CV97">
            <v>67.987200000000001</v>
          </cell>
          <cell r="CW97">
            <v>-6</v>
          </cell>
          <cell r="CX97">
            <v>52</v>
          </cell>
          <cell r="CY97">
            <v>-16.2</v>
          </cell>
          <cell r="CZ97">
            <v>7.2</v>
          </cell>
          <cell r="DA97">
            <v>9</v>
          </cell>
          <cell r="DB97">
            <v>2242.8229665071767</v>
          </cell>
          <cell r="DC97">
            <v>4037.0813397129182</v>
          </cell>
          <cell r="DD97">
            <v>1332.7410039982233</v>
          </cell>
          <cell r="DE97">
            <v>8.1632653061224483E-2</v>
          </cell>
          <cell r="DF97">
            <v>0</v>
          </cell>
          <cell r="DG97" t="str">
            <v>Газлифт</v>
          </cell>
          <cell r="DH97">
            <v>4.0128000000000004</v>
          </cell>
          <cell r="DI97">
            <v>6</v>
          </cell>
          <cell r="DJ97">
            <v>20</v>
          </cell>
          <cell r="DK97">
            <v>9</v>
          </cell>
          <cell r="DL97">
            <v>57</v>
          </cell>
          <cell r="DM97">
            <v>0</v>
          </cell>
          <cell r="DN97">
            <v>60</v>
          </cell>
          <cell r="DO97">
            <v>8.5106382978723402E-2</v>
          </cell>
          <cell r="DP97">
            <v>57</v>
          </cell>
          <cell r="DQ97">
            <v>4.0128000000000004</v>
          </cell>
          <cell r="DR97">
            <v>6</v>
          </cell>
          <cell r="DS97">
            <v>20</v>
          </cell>
          <cell r="DT97">
            <v>9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42869</v>
          </cell>
          <cell r="ED97" t="str">
            <v>ОПЗ</v>
          </cell>
          <cell r="EE97">
            <v>0</v>
          </cell>
          <cell r="EF97">
            <v>18</v>
          </cell>
          <cell r="EG97">
            <v>40</v>
          </cell>
          <cell r="EH97">
            <v>75</v>
          </cell>
          <cell r="EI97">
            <v>39</v>
          </cell>
          <cell r="EJ97" t="str">
            <v>Постоянный</v>
          </cell>
          <cell r="EK97">
            <v>24</v>
          </cell>
          <cell r="EL97">
            <v>0</v>
          </cell>
          <cell r="EM97">
            <v>4.0128000000000004</v>
          </cell>
          <cell r="EN97">
            <v>6</v>
          </cell>
          <cell r="EO97">
            <v>20</v>
          </cell>
          <cell r="EP97">
            <v>16.2</v>
          </cell>
          <cell r="EQ97">
            <v>2242.8229665071767</v>
          </cell>
          <cell r="ER97">
            <v>76</v>
          </cell>
          <cell r="ES97">
            <v>7.2</v>
          </cell>
          <cell r="ET97">
            <v>57</v>
          </cell>
          <cell r="EU97">
            <v>18</v>
          </cell>
          <cell r="EV97">
            <v>40</v>
          </cell>
          <cell r="EW97">
            <v>75</v>
          </cell>
          <cell r="EX97">
            <v>39</v>
          </cell>
          <cell r="EY97" t="str">
            <v>Постоянный</v>
          </cell>
          <cell r="EZ97">
            <v>24</v>
          </cell>
          <cell r="FA97">
            <v>0</v>
          </cell>
          <cell r="FB97">
            <v>4.0128000000000004</v>
          </cell>
          <cell r="FC97">
            <v>6</v>
          </cell>
          <cell r="FD97">
            <v>20</v>
          </cell>
          <cell r="FE97">
            <v>16.2</v>
          </cell>
          <cell r="FF97">
            <v>2242.8229665071767</v>
          </cell>
          <cell r="FG97">
            <v>76</v>
          </cell>
          <cell r="FH97">
            <v>7.2</v>
          </cell>
          <cell r="FI97">
            <v>57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 t="str">
            <v>Уточнение</v>
          </cell>
          <cell r="GD97" t="str">
            <v>Уточнение ТР по результатам замеров дебита</v>
          </cell>
          <cell r="GE97">
            <v>0</v>
          </cell>
          <cell r="GF97" t="str">
            <v>БДНГ-2</v>
          </cell>
          <cell r="GG97" t="str">
            <v>Давыдов</v>
          </cell>
          <cell r="GH97">
            <v>0</v>
          </cell>
          <cell r="GI97" t="e">
            <v>#N/A</v>
          </cell>
          <cell r="GJ97">
            <v>0</v>
          </cell>
          <cell r="GK97">
            <v>2100</v>
          </cell>
          <cell r="GL97">
            <v>0</v>
          </cell>
          <cell r="GM97">
            <v>0</v>
          </cell>
          <cell r="GN97">
            <v>0</v>
          </cell>
          <cell r="GO97">
            <v>1</v>
          </cell>
          <cell r="GP97">
            <v>36</v>
          </cell>
          <cell r="GQ97">
            <v>57</v>
          </cell>
          <cell r="GR97">
            <v>73.5</v>
          </cell>
          <cell r="GS97" t="str">
            <v>ЗУ-7</v>
          </cell>
          <cell r="GT97" t="str">
            <v>Газлифт</v>
          </cell>
          <cell r="GU97">
            <v>0</v>
          </cell>
          <cell r="GV97">
            <v>0</v>
          </cell>
          <cell r="GW97">
            <v>0</v>
          </cell>
          <cell r="GX97" t="str">
            <v>Совместный замер со скв. 1010</v>
          </cell>
          <cell r="GY97">
            <v>0</v>
          </cell>
        </row>
        <row r="98">
          <cell r="J98">
            <v>1012</v>
          </cell>
          <cell r="K98" t="str">
            <v>В бездействии текущего года</v>
          </cell>
          <cell r="L98" t="str">
            <v>Кустскважины-1012</v>
          </cell>
          <cell r="M98">
            <v>39953</v>
          </cell>
          <cell r="N98" t="str">
            <v>Гор.</v>
          </cell>
          <cell r="O98" t="str">
            <v>P1ar_Block III</v>
          </cell>
          <cell r="P98" t="str">
            <v>В бездействии текущего года</v>
          </cell>
          <cell r="Q98">
            <v>-4</v>
          </cell>
          <cell r="R98">
            <v>0</v>
          </cell>
          <cell r="S98">
            <v>0</v>
          </cell>
          <cell r="T98">
            <v>0</v>
          </cell>
          <cell r="U98">
            <v>206</v>
          </cell>
          <cell r="V98">
            <v>213.8</v>
          </cell>
          <cell r="W98">
            <v>0.98</v>
          </cell>
          <cell r="X98">
            <v>1.66</v>
          </cell>
          <cell r="Y98">
            <v>0.98</v>
          </cell>
          <cell r="Z98">
            <v>1.4490000000000001</v>
          </cell>
          <cell r="AA98">
            <v>0.83599999999999997</v>
          </cell>
          <cell r="AB98">
            <v>0.72</v>
          </cell>
          <cell r="AC98">
            <v>37</v>
          </cell>
          <cell r="AD98">
            <v>1.17</v>
          </cell>
          <cell r="AE98">
            <v>139.69999999999999</v>
          </cell>
          <cell r="AF98">
            <v>7.72</v>
          </cell>
          <cell r="AG98">
            <v>1893</v>
          </cell>
          <cell r="AH98">
            <v>2400</v>
          </cell>
          <cell r="AI98">
            <v>2400</v>
          </cell>
          <cell r="AJ98">
            <v>0</v>
          </cell>
          <cell r="AK98">
            <v>0</v>
          </cell>
          <cell r="AL98" t="str">
            <v>откр ствол</v>
          </cell>
          <cell r="AM98" t="str">
            <v>1893-2400</v>
          </cell>
          <cell r="AN98">
            <v>18.899999999999999</v>
          </cell>
          <cell r="AO98">
            <v>1893</v>
          </cell>
          <cell r="AP98">
            <v>38</v>
          </cell>
          <cell r="AQ98">
            <v>0</v>
          </cell>
          <cell r="AR98">
            <v>0</v>
          </cell>
          <cell r="AS98">
            <v>0</v>
          </cell>
          <cell r="AT98" t="str">
            <v>Фонтан</v>
          </cell>
          <cell r="AU98">
            <v>600</v>
          </cell>
          <cell r="AV98" t="str">
            <v>неисправ</v>
          </cell>
          <cell r="AW98">
            <v>1100</v>
          </cell>
          <cell r="AX98" t="str">
            <v>ГП</v>
          </cell>
          <cell r="AY98">
            <v>1500</v>
          </cell>
          <cell r="AZ98" t="str">
            <v>ГК95(2,5)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1700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1900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1857.33</v>
          </cell>
          <cell r="BU98">
            <v>42.670000000000073</v>
          </cell>
          <cell r="BV98">
            <v>73</v>
          </cell>
          <cell r="BW98">
            <v>5.5</v>
          </cell>
          <cell r="BX98" t="str">
            <v>-</v>
          </cell>
          <cell r="BY98" t="str">
            <v>-</v>
          </cell>
          <cell r="BZ98" t="str">
            <v>-</v>
          </cell>
          <cell r="CA98" t="str">
            <v>-</v>
          </cell>
          <cell r="CB98" t="str">
            <v>-</v>
          </cell>
          <cell r="CC98" t="str">
            <v>-</v>
          </cell>
          <cell r="CD98" t="str">
            <v>-</v>
          </cell>
          <cell r="CE98" t="str">
            <v>-</v>
          </cell>
          <cell r="CF98">
            <v>43556</v>
          </cell>
          <cell r="CG98">
            <v>93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 t="str">
            <v/>
          </cell>
          <cell r="DE98">
            <v>0</v>
          </cell>
          <cell r="DF98">
            <v>0</v>
          </cell>
          <cell r="DG98" t="str">
            <v>Фонтан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70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40122</v>
          </cell>
          <cell r="ED98" t="str">
            <v>ОПЗ</v>
          </cell>
          <cell r="EE98">
            <v>0</v>
          </cell>
          <cell r="EF98" t="str">
            <v>-</v>
          </cell>
          <cell r="EG98" t="str">
            <v>-</v>
          </cell>
          <cell r="EH98" t="str">
            <v>-</v>
          </cell>
          <cell r="EI98" t="str">
            <v>-</v>
          </cell>
          <cell r="EJ98" t="str">
            <v>-</v>
          </cell>
          <cell r="EK98" t="str">
            <v>-</v>
          </cell>
          <cell r="EL98" t="str">
            <v>-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 t="str">
            <v>-</v>
          </cell>
          <cell r="EV98" t="str">
            <v>-</v>
          </cell>
          <cell r="EW98" t="str">
            <v>-</v>
          </cell>
          <cell r="EX98" t="str">
            <v>-</v>
          </cell>
          <cell r="EY98" t="str">
            <v>-</v>
          </cell>
          <cell r="EZ98" t="str">
            <v>-</v>
          </cell>
          <cell r="FA98" t="str">
            <v>-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 t="e">
            <v>#VALUE!</v>
          </cell>
          <cell r="FK98" t="e">
            <v>#VALUE!</v>
          </cell>
          <cell r="FL98" t="e">
            <v>#VALUE!</v>
          </cell>
          <cell r="FM98" t="e">
            <v>#VALUE!</v>
          </cell>
          <cell r="FN98" t="e">
            <v>#VALUE!</v>
          </cell>
          <cell r="FO98" t="e">
            <v>#VALUE!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 t="str">
            <v>Скважина остановлена, ТР без изменений</v>
          </cell>
          <cell r="GE98">
            <v>0</v>
          </cell>
          <cell r="GF98" t="str">
            <v>БДНГ-1</v>
          </cell>
          <cell r="GG98" t="str">
            <v>Давыдов</v>
          </cell>
          <cell r="GH98">
            <v>0</v>
          </cell>
          <cell r="GI98" t="e">
            <v>#N/A</v>
          </cell>
          <cell r="GJ98">
            <v>0</v>
          </cell>
          <cell r="GK98">
            <v>1880</v>
          </cell>
          <cell r="GL98">
            <v>0</v>
          </cell>
          <cell r="GM98">
            <v>0</v>
          </cell>
          <cell r="GN98">
            <v>0</v>
          </cell>
          <cell r="GO98" t="e">
            <v>#VALUE!</v>
          </cell>
          <cell r="GP98" t="e">
            <v>#VALUE!</v>
          </cell>
          <cell r="GQ98">
            <v>0</v>
          </cell>
          <cell r="GR98">
            <v>93</v>
          </cell>
          <cell r="GS98" t="str">
            <v>ЗУ-1</v>
          </cell>
          <cell r="GT98" t="str">
            <v>Фонтан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</row>
        <row r="99">
          <cell r="J99" t="str">
            <v>1012-2</v>
          </cell>
          <cell r="K99" t="str">
            <v>В бездействии текущего года</v>
          </cell>
          <cell r="L99" t="str">
            <v>Кустскважины-1012</v>
          </cell>
          <cell r="M99">
            <v>40057</v>
          </cell>
          <cell r="N99" t="str">
            <v>Гор.</v>
          </cell>
          <cell r="O99" t="str">
            <v>P1ar_Block III</v>
          </cell>
          <cell r="P99" t="str">
            <v>В бездействии текущего года</v>
          </cell>
          <cell r="Q99">
            <v>-4</v>
          </cell>
          <cell r="R99" t="str">
            <v xml:space="preserve"> </v>
          </cell>
          <cell r="S99" t="str">
            <v xml:space="preserve"> </v>
          </cell>
          <cell r="T99">
            <v>0</v>
          </cell>
          <cell r="U99">
            <v>206</v>
          </cell>
          <cell r="V99">
            <v>213.8</v>
          </cell>
          <cell r="W99">
            <v>0.98</v>
          </cell>
          <cell r="X99">
            <v>1.66</v>
          </cell>
          <cell r="Y99">
            <v>0.98</v>
          </cell>
          <cell r="Z99">
            <v>1.4490000000000001</v>
          </cell>
          <cell r="AA99">
            <v>0.83599999999999997</v>
          </cell>
          <cell r="AB99">
            <v>0.72</v>
          </cell>
          <cell r="AC99">
            <v>37</v>
          </cell>
          <cell r="AD99">
            <v>1.17</v>
          </cell>
          <cell r="AE99">
            <v>139.69999999999999</v>
          </cell>
          <cell r="AF99">
            <v>7.72</v>
          </cell>
          <cell r="AG99">
            <v>1922</v>
          </cell>
          <cell r="AH99">
            <v>2500</v>
          </cell>
          <cell r="AI99">
            <v>2500</v>
          </cell>
          <cell r="AJ99">
            <v>0</v>
          </cell>
          <cell r="AK99">
            <v>0</v>
          </cell>
          <cell r="AL99" t="str">
            <v>откр ствол</v>
          </cell>
          <cell r="AM99" t="str">
            <v xml:space="preserve">1922-2500 </v>
          </cell>
          <cell r="AN99">
            <v>9.16</v>
          </cell>
          <cell r="AO99">
            <v>1922</v>
          </cell>
          <cell r="AP99">
            <v>65.91</v>
          </cell>
          <cell r="AQ99">
            <v>0</v>
          </cell>
          <cell r="AR99">
            <v>0</v>
          </cell>
          <cell r="AS99">
            <v>0</v>
          </cell>
          <cell r="AT99" t="str">
            <v>Фонтан</v>
          </cell>
          <cell r="AU99">
            <v>603</v>
          </cell>
          <cell r="AV99">
            <v>0</v>
          </cell>
          <cell r="AW99">
            <v>1202</v>
          </cell>
          <cell r="AX99">
            <v>0</v>
          </cell>
          <cell r="AY99">
            <v>1706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2159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1866.9</v>
          </cell>
          <cell r="BU99">
            <v>292.09999999999991</v>
          </cell>
          <cell r="BV99">
            <v>73</v>
          </cell>
          <cell r="BW99">
            <v>5.5</v>
          </cell>
          <cell r="BX99" t="str">
            <v>-</v>
          </cell>
          <cell r="BY99" t="str">
            <v>-</v>
          </cell>
          <cell r="BZ99" t="str">
            <v>-</v>
          </cell>
          <cell r="CA99" t="str">
            <v>-</v>
          </cell>
          <cell r="CB99" t="str">
            <v>-</v>
          </cell>
          <cell r="CC99" t="str">
            <v>-</v>
          </cell>
          <cell r="CD99" t="str">
            <v>-</v>
          </cell>
          <cell r="CE99" t="str">
            <v>-</v>
          </cell>
          <cell r="CF99">
            <v>43556</v>
          </cell>
          <cell r="CG99">
            <v>103.4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 t="str">
            <v/>
          </cell>
          <cell r="DE99">
            <v>0</v>
          </cell>
          <cell r="DF99">
            <v>0</v>
          </cell>
          <cell r="DG99" t="str">
            <v>Фонтан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60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40884</v>
          </cell>
          <cell r="ED99" t="str">
            <v>ОПЗ</v>
          </cell>
          <cell r="EE99">
            <v>0</v>
          </cell>
          <cell r="EF99" t="str">
            <v>-</v>
          </cell>
          <cell r="EG99" t="str">
            <v>-</v>
          </cell>
          <cell r="EH99" t="str">
            <v>-</v>
          </cell>
          <cell r="EI99" t="str">
            <v>-</v>
          </cell>
          <cell r="EJ99" t="str">
            <v>-</v>
          </cell>
          <cell r="EK99" t="str">
            <v>-</v>
          </cell>
          <cell r="EL99" t="str">
            <v>-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 t="str">
            <v>-</v>
          </cell>
          <cell r="EV99" t="str">
            <v>-</v>
          </cell>
          <cell r="EW99" t="str">
            <v>-</v>
          </cell>
          <cell r="EX99" t="str">
            <v>-</v>
          </cell>
          <cell r="EY99" t="str">
            <v>-</v>
          </cell>
          <cell r="EZ99" t="str">
            <v>-</v>
          </cell>
          <cell r="FA99" t="str">
            <v>-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 t="e">
            <v>#VALUE!</v>
          </cell>
          <cell r="FK99" t="e">
            <v>#VALUE!</v>
          </cell>
          <cell r="FL99" t="e">
            <v>#VALUE!</v>
          </cell>
          <cell r="FM99" t="e">
            <v>#VALUE!</v>
          </cell>
          <cell r="FN99" t="e">
            <v>#VALUE!</v>
          </cell>
          <cell r="FO99" t="e">
            <v>#VALUE!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 t="str">
            <v>Скважина остановлена, ТР без изменений</v>
          </cell>
          <cell r="GE99">
            <v>0</v>
          </cell>
          <cell r="GF99" t="str">
            <v>БДНГ-1</v>
          </cell>
          <cell r="GG99" t="str">
            <v>Давыдов</v>
          </cell>
          <cell r="GH99">
            <v>0</v>
          </cell>
          <cell r="GI99" t="e">
            <v>#N/A</v>
          </cell>
          <cell r="GJ99">
            <v>0</v>
          </cell>
          <cell r="GK99">
            <v>2100</v>
          </cell>
          <cell r="GL99">
            <v>0</v>
          </cell>
          <cell r="GM99">
            <v>0</v>
          </cell>
          <cell r="GN99">
            <v>0</v>
          </cell>
          <cell r="GO99" t="e">
            <v>#VALUE!</v>
          </cell>
          <cell r="GP99" t="e">
            <v>#VALUE!</v>
          </cell>
          <cell r="GQ99">
            <v>0</v>
          </cell>
          <cell r="GR99">
            <v>103.4</v>
          </cell>
          <cell r="GS99" t="str">
            <v>ЗУ-1</v>
          </cell>
          <cell r="GT99" t="str">
            <v>Фонтан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</row>
        <row r="100">
          <cell r="J100" t="str">
            <v>1012-1</v>
          </cell>
          <cell r="K100" t="str">
            <v>В работе</v>
          </cell>
          <cell r="L100" t="str">
            <v>Кустскважины-1012</v>
          </cell>
          <cell r="M100">
            <v>40179</v>
          </cell>
          <cell r="N100" t="str">
            <v>Гор.</v>
          </cell>
          <cell r="O100" t="str">
            <v>P1ar_Block III</v>
          </cell>
          <cell r="P100" t="str">
            <v>Действующий</v>
          </cell>
          <cell r="Q100">
            <v>-4</v>
          </cell>
          <cell r="R100" t="str">
            <v xml:space="preserve"> </v>
          </cell>
          <cell r="S100" t="str">
            <v xml:space="preserve"> </v>
          </cell>
          <cell r="T100">
            <v>0</v>
          </cell>
          <cell r="U100">
            <v>206</v>
          </cell>
          <cell r="V100">
            <v>213.8</v>
          </cell>
          <cell r="W100">
            <v>0.98</v>
          </cell>
          <cell r="X100">
            <v>1.66</v>
          </cell>
          <cell r="Y100">
            <v>0.98</v>
          </cell>
          <cell r="Z100">
            <v>1.4490000000000001</v>
          </cell>
          <cell r="AA100">
            <v>0.83599999999999997</v>
          </cell>
          <cell r="AB100">
            <v>0.72</v>
          </cell>
          <cell r="AC100">
            <v>37</v>
          </cell>
          <cell r="AD100">
            <v>1.17</v>
          </cell>
          <cell r="AE100">
            <v>139.69999999999999</v>
          </cell>
          <cell r="AF100">
            <v>7.72</v>
          </cell>
          <cell r="AG100">
            <v>1893</v>
          </cell>
          <cell r="AH100">
            <v>2500</v>
          </cell>
          <cell r="AI100">
            <v>2500</v>
          </cell>
          <cell r="AJ100">
            <v>0</v>
          </cell>
          <cell r="AK100">
            <v>0</v>
          </cell>
          <cell r="AL100" t="str">
            <v>откр ствол</v>
          </cell>
          <cell r="AM100" t="str">
            <v xml:space="preserve">1893-2500 </v>
          </cell>
          <cell r="AN100">
            <v>25.69</v>
          </cell>
          <cell r="AO100">
            <v>1893</v>
          </cell>
          <cell r="AP100">
            <v>39.85</v>
          </cell>
          <cell r="AQ100">
            <v>0</v>
          </cell>
          <cell r="AR100">
            <v>0</v>
          </cell>
          <cell r="AS100">
            <v>0</v>
          </cell>
          <cell r="AT100" t="str">
            <v>Фонтан</v>
          </cell>
          <cell r="AU100">
            <v>600</v>
          </cell>
          <cell r="AV100" t="str">
            <v>ГП</v>
          </cell>
          <cell r="AW100">
            <v>1200</v>
          </cell>
          <cell r="AX100" t="str">
            <v>ГП</v>
          </cell>
          <cell r="AY100">
            <v>1707</v>
          </cell>
          <cell r="AZ100" t="str">
            <v>ИК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1718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1930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1869.17</v>
          </cell>
          <cell r="BU100">
            <v>60.829999999999927</v>
          </cell>
          <cell r="BV100">
            <v>73</v>
          </cell>
          <cell r="BW100">
            <v>5.5</v>
          </cell>
          <cell r="BX100">
            <v>18</v>
          </cell>
          <cell r="BY100" t="str">
            <v>Угловик</v>
          </cell>
          <cell r="BZ100" t="str">
            <v>Постоянный</v>
          </cell>
          <cell r="CA100">
            <v>24</v>
          </cell>
          <cell r="CB100">
            <v>0</v>
          </cell>
          <cell r="CC100">
            <v>45</v>
          </cell>
          <cell r="CD100">
            <v>55</v>
          </cell>
          <cell r="CE100">
            <v>38</v>
          </cell>
          <cell r="CF100">
            <v>43556</v>
          </cell>
          <cell r="CG100">
            <v>103.41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65</v>
          </cell>
          <cell r="CM100">
            <v>13.1252</v>
          </cell>
          <cell r="CN100">
            <v>15.7</v>
          </cell>
          <cell r="CO100">
            <v>0</v>
          </cell>
          <cell r="CP100">
            <v>1</v>
          </cell>
          <cell r="CQ100">
            <v>88.6</v>
          </cell>
          <cell r="CR100">
            <v>75</v>
          </cell>
          <cell r="CS100">
            <v>0</v>
          </cell>
          <cell r="CT100">
            <v>75</v>
          </cell>
          <cell r="CU100">
            <v>0</v>
          </cell>
          <cell r="CV100">
            <v>74.7522096</v>
          </cell>
          <cell r="CW100">
            <v>-0.3</v>
          </cell>
          <cell r="CX100">
            <v>73.8</v>
          </cell>
          <cell r="CY100">
            <v>-9</v>
          </cell>
          <cell r="CZ100">
            <v>0</v>
          </cell>
          <cell r="DA100">
            <v>88.6</v>
          </cell>
          <cell r="DB100">
            <v>6750.3733276445309</v>
          </cell>
          <cell r="DC100">
            <v>6750.3733276445309</v>
          </cell>
          <cell r="DD100" t="str">
            <v/>
          </cell>
          <cell r="DE100">
            <v>0.40874772194740955</v>
          </cell>
          <cell r="DF100">
            <v>0</v>
          </cell>
          <cell r="DG100" t="str">
            <v>Фонтан</v>
          </cell>
          <cell r="DH100">
            <v>13.1252</v>
          </cell>
          <cell r="DI100">
            <v>15.7</v>
          </cell>
          <cell r="DJ100">
            <v>0</v>
          </cell>
          <cell r="DK100">
            <v>88.6</v>
          </cell>
          <cell r="DL100">
            <v>65</v>
          </cell>
          <cell r="DM100">
            <v>0</v>
          </cell>
          <cell r="DN100">
            <v>63</v>
          </cell>
          <cell r="DO100">
            <v>0.4045395219917064</v>
          </cell>
          <cell r="DP100">
            <v>63</v>
          </cell>
          <cell r="DQ100">
            <v>13.666461581960537</v>
          </cell>
          <cell r="DR100">
            <v>16.347442083684854</v>
          </cell>
          <cell r="DS100">
            <v>0</v>
          </cell>
          <cell r="DT100">
            <v>92.253717746145085</v>
          </cell>
          <cell r="DU100">
            <v>0.54126158196053831</v>
          </cell>
          <cell r="DV100">
            <v>0.64744208368485445</v>
          </cell>
          <cell r="DW100">
            <v>3.653717746145102</v>
          </cell>
          <cell r="DX100">
            <v>5.9296180129104675E-2</v>
          </cell>
          <cell r="DY100">
            <v>7.1789924221161927E-2</v>
          </cell>
          <cell r="DZ100">
            <v>0</v>
          </cell>
          <cell r="EA100">
            <v>2.1536977266348583</v>
          </cell>
          <cell r="EB100">
            <v>0</v>
          </cell>
          <cell r="EC100">
            <v>41101</v>
          </cell>
          <cell r="ED100" t="str">
            <v>ОПЗ</v>
          </cell>
          <cell r="EE100">
            <v>0</v>
          </cell>
          <cell r="EF100">
            <v>18</v>
          </cell>
          <cell r="EG100">
            <v>51</v>
          </cell>
          <cell r="EH100">
            <v>61</v>
          </cell>
          <cell r="EI100">
            <v>41</v>
          </cell>
          <cell r="EJ100" t="str">
            <v>Постоянный</v>
          </cell>
          <cell r="EK100">
            <v>24</v>
          </cell>
          <cell r="EL100">
            <v>0</v>
          </cell>
          <cell r="EM100">
            <v>0.24779039999999999</v>
          </cell>
          <cell r="EN100">
            <v>0.3</v>
          </cell>
          <cell r="EO100">
            <v>1.2</v>
          </cell>
          <cell r="EP100">
            <v>9</v>
          </cell>
          <cell r="EQ100">
            <v>36321.019700521087</v>
          </cell>
          <cell r="ER100">
            <v>0</v>
          </cell>
          <cell r="ES100">
            <v>0</v>
          </cell>
          <cell r="ET100">
            <v>82</v>
          </cell>
          <cell r="EU100">
            <v>18</v>
          </cell>
          <cell r="EV100">
            <v>45</v>
          </cell>
          <cell r="EW100">
            <v>55</v>
          </cell>
          <cell r="EX100">
            <v>38</v>
          </cell>
          <cell r="EY100" t="str">
            <v>Постоянный</v>
          </cell>
          <cell r="EZ100">
            <v>24</v>
          </cell>
          <cell r="FA100">
            <v>0</v>
          </cell>
          <cell r="FB100">
            <v>13.1252</v>
          </cell>
          <cell r="FC100">
            <v>15.7</v>
          </cell>
          <cell r="FD100">
            <v>0</v>
          </cell>
          <cell r="FE100">
            <v>88.6</v>
          </cell>
          <cell r="FF100">
            <v>6750.3733276445309</v>
          </cell>
          <cell r="FG100">
            <v>0</v>
          </cell>
          <cell r="FH100">
            <v>0</v>
          </cell>
          <cell r="FI100">
            <v>65</v>
          </cell>
          <cell r="FJ100">
            <v>0</v>
          </cell>
          <cell r="FK100">
            <v>-6</v>
          </cell>
          <cell r="FL100">
            <v>-6</v>
          </cell>
          <cell r="FM100">
            <v>-3</v>
          </cell>
          <cell r="FN100">
            <v>0</v>
          </cell>
          <cell r="FO100">
            <v>0</v>
          </cell>
          <cell r="FP100">
            <v>12.8774096</v>
          </cell>
          <cell r="FQ100">
            <v>15.399999999999999</v>
          </cell>
          <cell r="FR100">
            <v>-1.2</v>
          </cell>
          <cell r="FS100">
            <v>79.599999999999994</v>
          </cell>
          <cell r="FT100">
            <v>0</v>
          </cell>
          <cell r="FU100">
            <v>0</v>
          </cell>
          <cell r="FV100">
            <v>-29570.646372876556</v>
          </cell>
          <cell r="FW100">
            <v>-17</v>
          </cell>
          <cell r="FX100" t="str">
            <v>Технология</v>
          </cell>
          <cell r="FY100" t="str">
            <v>Перевод скважины в КНД, снижение линейного давления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 t="str">
            <v>Режим без изменений, нет замеров дебита</v>
          </cell>
          <cell r="GE100">
            <v>0</v>
          </cell>
          <cell r="GF100" t="str">
            <v>БДНГ-1</v>
          </cell>
          <cell r="GG100" t="str">
            <v>Щукин</v>
          </cell>
          <cell r="GH100">
            <v>0</v>
          </cell>
          <cell r="GI100" t="e">
            <v>#N/A</v>
          </cell>
          <cell r="GJ100">
            <v>0</v>
          </cell>
          <cell r="GK100">
            <v>1910</v>
          </cell>
          <cell r="GL100">
            <v>0</v>
          </cell>
          <cell r="GM100">
            <v>0</v>
          </cell>
          <cell r="GN100">
            <v>0</v>
          </cell>
          <cell r="GO100">
            <v>7</v>
          </cell>
          <cell r="GP100">
            <v>17</v>
          </cell>
          <cell r="GQ100">
            <v>65</v>
          </cell>
          <cell r="GR100">
            <v>38.409999999999997</v>
          </cell>
          <cell r="GS100" t="str">
            <v>ЗУ-1</v>
          </cell>
          <cell r="GT100" t="str">
            <v>Фонтан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</row>
        <row r="101">
          <cell r="J101" t="str">
            <v>1014-2</v>
          </cell>
          <cell r="K101" t="str">
            <v>В работе</v>
          </cell>
          <cell r="L101" t="str">
            <v>Без куста</v>
          </cell>
          <cell r="M101">
            <v>42076</v>
          </cell>
          <cell r="N101" t="str">
            <v>Гор.</v>
          </cell>
          <cell r="O101" t="str">
            <v>P1ar_Block III</v>
          </cell>
          <cell r="P101" t="str">
            <v>Действующий</v>
          </cell>
          <cell r="Q101">
            <v>-4</v>
          </cell>
          <cell r="R101">
            <v>0</v>
          </cell>
          <cell r="S101">
            <v>0</v>
          </cell>
          <cell r="T101">
            <v>0</v>
          </cell>
          <cell r="U101">
            <v>206</v>
          </cell>
          <cell r="V101">
            <v>213.8</v>
          </cell>
          <cell r="W101">
            <v>0.98</v>
          </cell>
          <cell r="X101">
            <v>1.66</v>
          </cell>
          <cell r="Y101">
            <v>0.98004014622285718</v>
          </cell>
          <cell r="Z101">
            <v>1.4490000000000001</v>
          </cell>
          <cell r="AA101">
            <v>0.83599999999999997</v>
          </cell>
          <cell r="AB101">
            <v>0.72</v>
          </cell>
          <cell r="AC101">
            <v>37</v>
          </cell>
          <cell r="AD101">
            <v>1.17</v>
          </cell>
          <cell r="AE101">
            <v>177.8</v>
          </cell>
          <cell r="AF101">
            <v>9.19</v>
          </cell>
          <cell r="AG101">
            <v>2070</v>
          </cell>
          <cell r="AH101">
            <v>2970</v>
          </cell>
          <cell r="AI101">
            <v>2970</v>
          </cell>
          <cell r="AJ101">
            <v>0</v>
          </cell>
          <cell r="AK101">
            <v>0</v>
          </cell>
          <cell r="AL101" t="str">
            <v>откр ствол</v>
          </cell>
          <cell r="AM101" t="str">
            <v>2080-2970</v>
          </cell>
          <cell r="AN101">
            <v>26.68</v>
          </cell>
          <cell r="AO101">
            <v>2080</v>
          </cell>
          <cell r="AP101">
            <v>203.18</v>
          </cell>
          <cell r="AQ101">
            <v>0</v>
          </cell>
          <cell r="AR101">
            <v>0</v>
          </cell>
          <cell r="AS101">
            <v>0</v>
          </cell>
          <cell r="AT101" t="str">
            <v>Газлифт</v>
          </cell>
          <cell r="AU101">
            <v>380</v>
          </cell>
          <cell r="AV101" t="str">
            <v>ГП</v>
          </cell>
          <cell r="AW101">
            <v>720</v>
          </cell>
          <cell r="AX101" t="str">
            <v>ГП</v>
          </cell>
          <cell r="AY101">
            <v>1010</v>
          </cell>
          <cell r="AZ101" t="str">
            <v>ГК80/5</v>
          </cell>
          <cell r="BA101">
            <v>1230</v>
          </cell>
          <cell r="BB101" t="str">
            <v>ГК76/3</v>
          </cell>
          <cell r="BC101">
            <v>1400</v>
          </cell>
          <cell r="BD101" t="str">
            <v>ЦКсОК</v>
          </cell>
          <cell r="BE101">
            <v>0</v>
          </cell>
          <cell r="BF101">
            <v>0</v>
          </cell>
          <cell r="BG101">
            <v>1670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2080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1766.46</v>
          </cell>
          <cell r="BU101">
            <v>313.53999999999996</v>
          </cell>
          <cell r="BV101">
            <v>73</v>
          </cell>
          <cell r="BW101">
            <v>5.5</v>
          </cell>
          <cell r="BX101">
            <v>18</v>
          </cell>
          <cell r="BY101" t="str">
            <v>Угловик</v>
          </cell>
          <cell r="BZ101" t="str">
            <v>Постоянный</v>
          </cell>
          <cell r="CA101">
            <v>24</v>
          </cell>
          <cell r="CB101">
            <v>0</v>
          </cell>
          <cell r="CC101">
            <v>39</v>
          </cell>
          <cell r="CD101">
            <v>53</v>
          </cell>
          <cell r="CE101">
            <v>36</v>
          </cell>
          <cell r="CF101">
            <v>43556</v>
          </cell>
          <cell r="CG101">
            <v>121</v>
          </cell>
          <cell r="CH101">
            <v>80</v>
          </cell>
          <cell r="CI101">
            <v>6</v>
          </cell>
          <cell r="CJ101">
            <v>0</v>
          </cell>
          <cell r="CK101">
            <v>0</v>
          </cell>
          <cell r="CL101">
            <v>64</v>
          </cell>
          <cell r="CM101">
            <v>14.043395519999999</v>
          </cell>
          <cell r="CN101">
            <v>16.8</v>
          </cell>
          <cell r="CO101">
            <v>0.01</v>
          </cell>
          <cell r="CP101">
            <v>0</v>
          </cell>
          <cell r="CQ101">
            <v>24.5</v>
          </cell>
          <cell r="CR101">
            <v>76</v>
          </cell>
          <cell r="CS101">
            <v>0</v>
          </cell>
          <cell r="CT101">
            <v>76</v>
          </cell>
          <cell r="CU101">
            <v>0</v>
          </cell>
          <cell r="CV101">
            <v>69.312668799999997</v>
          </cell>
          <cell r="CW101">
            <v>-8</v>
          </cell>
          <cell r="CX101">
            <v>75.989999999999995</v>
          </cell>
          <cell r="CY101">
            <v>-23.6</v>
          </cell>
          <cell r="CZ101">
            <v>11.4</v>
          </cell>
          <cell r="DA101">
            <v>13.1</v>
          </cell>
          <cell r="DB101">
            <v>932.82283343394727</v>
          </cell>
          <cell r="DC101">
            <v>1744.5923220711227</v>
          </cell>
          <cell r="DD101">
            <v>811.65704929957087</v>
          </cell>
          <cell r="DE101">
            <v>0.29473684210526319</v>
          </cell>
          <cell r="DF101">
            <v>0</v>
          </cell>
          <cell r="DG101" t="str">
            <v>Газлифт</v>
          </cell>
          <cell r="DH101">
            <v>14.043395519999999</v>
          </cell>
          <cell r="DI101">
            <v>16.8</v>
          </cell>
          <cell r="DJ101">
            <v>0.01</v>
          </cell>
          <cell r="DK101">
            <v>13.1</v>
          </cell>
          <cell r="DL101">
            <v>64</v>
          </cell>
          <cell r="DM101">
            <v>0</v>
          </cell>
          <cell r="DN101">
            <v>60</v>
          </cell>
          <cell r="DO101">
            <v>0.28925973470261018</v>
          </cell>
          <cell r="DP101">
            <v>60</v>
          </cell>
          <cell r="DQ101">
            <v>14.749614321951221</v>
          </cell>
          <cell r="DR101">
            <v>17.644843816859222</v>
          </cell>
          <cell r="DS101">
            <v>0.01</v>
          </cell>
          <cell r="DT101">
            <v>13.758777023860466</v>
          </cell>
          <cell r="DU101">
            <v>0.70621880195121944</v>
          </cell>
          <cell r="DV101">
            <v>0.84484381685922116</v>
          </cell>
          <cell r="DW101">
            <v>0.65877702386046422</v>
          </cell>
          <cell r="DX101">
            <v>3.4213530684326732</v>
          </cell>
          <cell r="DY101">
            <v>4.4483995584988989</v>
          </cell>
          <cell r="DZ101">
            <v>0</v>
          </cell>
          <cell r="EA101">
            <v>4.2365710080941898</v>
          </cell>
          <cell r="EB101">
            <v>0</v>
          </cell>
          <cell r="EC101">
            <v>42853</v>
          </cell>
          <cell r="ED101" t="str">
            <v>ОПЗ</v>
          </cell>
          <cell r="EE101">
            <v>0</v>
          </cell>
          <cell r="EF101">
            <v>18</v>
          </cell>
          <cell r="EG101">
            <v>39</v>
          </cell>
          <cell r="EH101">
            <v>53</v>
          </cell>
          <cell r="EI101">
            <v>38.799999999999997</v>
          </cell>
          <cell r="EJ101" t="str">
            <v>Постоянный</v>
          </cell>
          <cell r="EK101">
            <v>24</v>
          </cell>
          <cell r="EL101">
            <v>0</v>
          </cell>
          <cell r="EM101">
            <v>5.6006398800000001</v>
          </cell>
          <cell r="EN101">
            <v>6.7</v>
          </cell>
          <cell r="EO101">
            <v>0.01</v>
          </cell>
          <cell r="EP101">
            <v>24.3</v>
          </cell>
          <cell r="EQ101">
            <v>2303.3082427002964</v>
          </cell>
          <cell r="ER101">
            <v>79</v>
          </cell>
          <cell r="ES101">
            <v>11.4</v>
          </cell>
          <cell r="ET101">
            <v>64</v>
          </cell>
          <cell r="EU101">
            <v>18</v>
          </cell>
          <cell r="EV101">
            <v>39</v>
          </cell>
          <cell r="EW101">
            <v>53</v>
          </cell>
          <cell r="EX101">
            <v>36</v>
          </cell>
          <cell r="EY101" t="str">
            <v>Постоянный</v>
          </cell>
          <cell r="EZ101">
            <v>24</v>
          </cell>
          <cell r="FA101">
            <v>0</v>
          </cell>
          <cell r="FB101">
            <v>14.043395519999999</v>
          </cell>
          <cell r="FC101">
            <v>16.8</v>
          </cell>
          <cell r="FD101">
            <v>0.01</v>
          </cell>
          <cell r="FE101">
            <v>24.5</v>
          </cell>
          <cell r="FF101">
            <v>932.82283343394727</v>
          </cell>
          <cell r="FG101">
            <v>80</v>
          </cell>
          <cell r="FH101">
            <v>11.4</v>
          </cell>
          <cell r="FI101">
            <v>64</v>
          </cell>
          <cell r="FJ101">
            <v>0</v>
          </cell>
          <cell r="FK101">
            <v>0</v>
          </cell>
          <cell r="FL101">
            <v>0</v>
          </cell>
          <cell r="FM101">
            <v>-2.7999999999999972</v>
          </cell>
          <cell r="FN101">
            <v>0</v>
          </cell>
          <cell r="FO101">
            <v>0</v>
          </cell>
          <cell r="FP101">
            <v>8.4427556399999979</v>
          </cell>
          <cell r="FQ101">
            <v>10.100000000000001</v>
          </cell>
          <cell r="FR101">
            <v>0</v>
          </cell>
          <cell r="FS101">
            <v>0.19999999999999929</v>
          </cell>
          <cell r="FT101">
            <v>1</v>
          </cell>
          <cell r="FU101">
            <v>0</v>
          </cell>
          <cell r="FV101">
            <v>-1370.4854092663491</v>
          </cell>
          <cell r="FW101">
            <v>0</v>
          </cell>
          <cell r="FX101" t="str">
            <v>Технология</v>
          </cell>
          <cell r="FY101" t="str">
            <v>Возврат технологических потерь, снижение  линейного давления</v>
          </cell>
          <cell r="FZ101">
            <v>0</v>
          </cell>
          <cell r="GA101">
            <v>0</v>
          </cell>
          <cell r="GB101">
            <v>0</v>
          </cell>
          <cell r="GC101" t="str">
            <v>Технология</v>
          </cell>
          <cell r="GD101" t="str">
            <v>Снижение дебита на фоне роста Рлин  с 32 до 39ат.</v>
          </cell>
          <cell r="GE101">
            <v>0</v>
          </cell>
          <cell r="GF101" t="str">
            <v>БДНГ-2</v>
          </cell>
          <cell r="GG101" t="str">
            <v>Щукин</v>
          </cell>
          <cell r="GH101">
            <v>0</v>
          </cell>
          <cell r="GI101" t="e">
            <v>#N/A</v>
          </cell>
          <cell r="GJ101">
            <v>0</v>
          </cell>
          <cell r="GK101">
            <v>2060</v>
          </cell>
          <cell r="GL101">
            <v>0</v>
          </cell>
          <cell r="GM101">
            <v>0</v>
          </cell>
          <cell r="GN101">
            <v>0</v>
          </cell>
          <cell r="GO101">
            <v>3</v>
          </cell>
          <cell r="GP101">
            <v>17</v>
          </cell>
          <cell r="GQ101">
            <v>64</v>
          </cell>
          <cell r="GR101">
            <v>57</v>
          </cell>
          <cell r="GS101" t="str">
            <v>ЗУ-6</v>
          </cell>
          <cell r="GT101" t="str">
            <v>Газлифт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</row>
        <row r="102">
          <cell r="J102">
            <v>1015</v>
          </cell>
          <cell r="K102" t="str">
            <v>В работе</v>
          </cell>
          <cell r="L102" t="str">
            <v>К-16</v>
          </cell>
          <cell r="M102">
            <v>41661</v>
          </cell>
          <cell r="N102" t="str">
            <v>Гор.</v>
          </cell>
          <cell r="O102" t="str">
            <v>P1ar_Block III</v>
          </cell>
          <cell r="P102" t="str">
            <v>Действующий</v>
          </cell>
          <cell r="Q102">
            <v>-4</v>
          </cell>
          <cell r="R102" t="str">
            <v xml:space="preserve"> </v>
          </cell>
          <cell r="S102" t="str">
            <v xml:space="preserve"> </v>
          </cell>
          <cell r="T102">
            <v>0</v>
          </cell>
          <cell r="U102">
            <v>206</v>
          </cell>
          <cell r="V102">
            <v>213.8</v>
          </cell>
          <cell r="W102">
            <v>0.98</v>
          </cell>
          <cell r="X102">
            <v>1.66</v>
          </cell>
          <cell r="Y102">
            <v>0.98</v>
          </cell>
          <cell r="Z102">
            <v>1.4490000000000001</v>
          </cell>
          <cell r="AA102">
            <v>0.83599999999999997</v>
          </cell>
          <cell r="AB102">
            <v>0.72</v>
          </cell>
          <cell r="AC102">
            <v>37</v>
          </cell>
          <cell r="AD102">
            <v>1.17</v>
          </cell>
          <cell r="AE102">
            <v>177.8</v>
          </cell>
          <cell r="AF102">
            <v>9.19</v>
          </cell>
          <cell r="AG102">
            <v>2107</v>
          </cell>
          <cell r="AH102">
            <v>2960</v>
          </cell>
          <cell r="AI102">
            <v>2960</v>
          </cell>
          <cell r="AJ102">
            <v>0</v>
          </cell>
          <cell r="AK102">
            <v>0</v>
          </cell>
          <cell r="AL102" t="str">
            <v>откр ствол</v>
          </cell>
          <cell r="AM102" t="str">
            <v>2107-2960</v>
          </cell>
          <cell r="AN102">
            <v>11</v>
          </cell>
          <cell r="AO102">
            <v>2107</v>
          </cell>
          <cell r="AP102">
            <v>119.86</v>
          </cell>
          <cell r="AQ102">
            <v>0</v>
          </cell>
          <cell r="AR102">
            <v>0</v>
          </cell>
          <cell r="AS102">
            <v>0</v>
          </cell>
          <cell r="AT102" t="str">
            <v>Фонтан</v>
          </cell>
          <cell r="AU102">
            <v>600</v>
          </cell>
          <cell r="AV102">
            <v>0</v>
          </cell>
          <cell r="AW102">
            <v>1200</v>
          </cell>
          <cell r="AX102">
            <v>0</v>
          </cell>
          <cell r="AY102">
            <v>1760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1770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2120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1787.83</v>
          </cell>
          <cell r="BU102">
            <v>332.17000000000007</v>
          </cell>
          <cell r="BV102">
            <v>73</v>
          </cell>
          <cell r="BW102">
            <v>5.5</v>
          </cell>
          <cell r="BX102">
            <v>8</v>
          </cell>
          <cell r="BY102" t="str">
            <v>Угловик</v>
          </cell>
          <cell r="BZ102" t="str">
            <v>Постоянный</v>
          </cell>
          <cell r="CA102">
            <v>24</v>
          </cell>
          <cell r="CB102">
            <v>0</v>
          </cell>
          <cell r="CC102">
            <v>62</v>
          </cell>
          <cell r="CD102">
            <v>51</v>
          </cell>
          <cell r="CE102">
            <v>47</v>
          </cell>
          <cell r="CF102">
            <v>43556</v>
          </cell>
          <cell r="CG102">
            <v>170.5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116</v>
          </cell>
          <cell r="CM102">
            <v>20.064</v>
          </cell>
          <cell r="CN102">
            <v>24</v>
          </cell>
          <cell r="CO102">
            <v>0</v>
          </cell>
          <cell r="CP102">
            <v>0</v>
          </cell>
          <cell r="CQ102">
            <v>212</v>
          </cell>
          <cell r="CR102">
            <v>77</v>
          </cell>
          <cell r="CS102">
            <v>0</v>
          </cell>
          <cell r="CT102">
            <v>77</v>
          </cell>
          <cell r="CU102">
            <v>0</v>
          </cell>
          <cell r="CV102">
            <v>56.936</v>
          </cell>
          <cell r="CW102">
            <v>-24</v>
          </cell>
          <cell r="CX102">
            <v>77</v>
          </cell>
          <cell r="CY102">
            <v>-212</v>
          </cell>
          <cell r="CZ102">
            <v>0</v>
          </cell>
          <cell r="DA102">
            <v>212</v>
          </cell>
          <cell r="DB102">
            <v>10566.188197767146</v>
          </cell>
          <cell r="DC102">
            <v>10566.188197767146</v>
          </cell>
          <cell r="DD102" t="str">
            <v/>
          </cell>
          <cell r="DE102">
            <v>0.44036697247706424</v>
          </cell>
          <cell r="DF102">
            <v>0</v>
          </cell>
          <cell r="DG102" t="str">
            <v>Фонтан</v>
          </cell>
          <cell r="DH102">
            <v>20.064</v>
          </cell>
          <cell r="DI102">
            <v>24</v>
          </cell>
          <cell r="DJ102">
            <v>0</v>
          </cell>
          <cell r="DK102">
            <v>212</v>
          </cell>
          <cell r="DL102">
            <v>116</v>
          </cell>
          <cell r="DM102">
            <v>0</v>
          </cell>
          <cell r="DN102">
            <v>70</v>
          </cell>
          <cell r="DO102">
            <v>0.23880597014925373</v>
          </cell>
          <cell r="DP102">
            <v>70</v>
          </cell>
          <cell r="DQ102">
            <v>20.064</v>
          </cell>
          <cell r="DR102">
            <v>24</v>
          </cell>
          <cell r="DS102">
            <v>0</v>
          </cell>
          <cell r="DT102">
            <v>212</v>
          </cell>
          <cell r="DU102">
            <v>0</v>
          </cell>
          <cell r="DV102">
            <v>0</v>
          </cell>
          <cell r="DW102">
            <v>0</v>
          </cell>
          <cell r="DX102">
            <v>11.640964366944651</v>
          </cell>
          <cell r="DY102">
            <v>13.924598525053412</v>
          </cell>
          <cell r="DZ102">
            <v>0</v>
          </cell>
          <cell r="EA102">
            <v>123.00062030463846</v>
          </cell>
          <cell r="EB102" t="str">
            <v>Фонтанный СЭ. Необходим подбор режима на различных штуцерах.</v>
          </cell>
          <cell r="EC102">
            <v>41683</v>
          </cell>
          <cell r="ED102" t="str">
            <v>Бесподходное ОПЗ</v>
          </cell>
          <cell r="EE102">
            <v>0</v>
          </cell>
          <cell r="EF102">
            <v>8</v>
          </cell>
          <cell r="EG102">
            <v>62</v>
          </cell>
          <cell r="EH102">
            <v>60</v>
          </cell>
          <cell r="EI102">
            <v>44</v>
          </cell>
          <cell r="EJ102" t="str">
            <v>Постоянный</v>
          </cell>
          <cell r="EK102">
            <v>24</v>
          </cell>
          <cell r="EL102">
            <v>0</v>
          </cell>
          <cell r="EM102">
            <v>20.064</v>
          </cell>
          <cell r="EN102">
            <v>24</v>
          </cell>
          <cell r="EO102">
            <v>0</v>
          </cell>
          <cell r="EP102">
            <v>212</v>
          </cell>
          <cell r="EQ102">
            <v>10566.188197767146</v>
          </cell>
          <cell r="ER102">
            <v>0</v>
          </cell>
          <cell r="ES102">
            <v>0</v>
          </cell>
          <cell r="ET102">
            <v>116</v>
          </cell>
          <cell r="EU102">
            <v>8</v>
          </cell>
          <cell r="EV102">
            <v>62</v>
          </cell>
          <cell r="EW102">
            <v>51</v>
          </cell>
          <cell r="EX102">
            <v>47</v>
          </cell>
          <cell r="EY102" t="str">
            <v>Постоянный</v>
          </cell>
          <cell r="EZ102">
            <v>24</v>
          </cell>
          <cell r="FA102">
            <v>0</v>
          </cell>
          <cell r="FB102">
            <v>20.064</v>
          </cell>
          <cell r="FC102">
            <v>24</v>
          </cell>
          <cell r="FD102">
            <v>0</v>
          </cell>
          <cell r="FE102">
            <v>212</v>
          </cell>
          <cell r="FF102">
            <v>10566.188197767146</v>
          </cell>
          <cell r="FG102">
            <v>0</v>
          </cell>
          <cell r="FH102">
            <v>0</v>
          </cell>
          <cell r="FI102">
            <v>116</v>
          </cell>
          <cell r="FJ102">
            <v>0</v>
          </cell>
          <cell r="FK102">
            <v>0</v>
          </cell>
          <cell r="FL102">
            <v>-9</v>
          </cell>
          <cell r="FM102">
            <v>3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 t="str">
            <v>Отсутствие замеров дебита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 t="str">
            <v>Отсутствие замеров дебита</v>
          </cell>
          <cell r="GE102">
            <v>0</v>
          </cell>
          <cell r="GF102" t="str">
            <v>БДНГ-2</v>
          </cell>
          <cell r="GG102" t="str">
            <v>Щукин</v>
          </cell>
          <cell r="GH102">
            <v>0</v>
          </cell>
          <cell r="GI102" t="e">
            <v>#N/A</v>
          </cell>
          <cell r="GJ102">
            <v>0</v>
          </cell>
          <cell r="GK102">
            <v>2100</v>
          </cell>
          <cell r="GL102">
            <v>0</v>
          </cell>
          <cell r="GM102">
            <v>0</v>
          </cell>
          <cell r="GN102">
            <v>0</v>
          </cell>
          <cell r="GO102">
            <v>15</v>
          </cell>
          <cell r="GP102">
            <v>4</v>
          </cell>
          <cell r="GQ102">
            <v>116</v>
          </cell>
          <cell r="GR102">
            <v>54.5</v>
          </cell>
          <cell r="GS102" t="str">
            <v>К-11</v>
          </cell>
          <cell r="GT102" t="str">
            <v>Фонтан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</row>
        <row r="103">
          <cell r="J103" t="str">
            <v>1015-1</v>
          </cell>
          <cell r="K103" t="str">
            <v>В работе</v>
          </cell>
          <cell r="L103" t="str">
            <v>Без куста</v>
          </cell>
          <cell r="M103">
            <v>41932</v>
          </cell>
          <cell r="N103" t="str">
            <v>Гор.</v>
          </cell>
          <cell r="O103" t="str">
            <v>P1ar_Block III</v>
          </cell>
          <cell r="P103" t="str">
            <v>Действующий</v>
          </cell>
          <cell r="Q103">
            <v>-4</v>
          </cell>
          <cell r="R103">
            <v>0</v>
          </cell>
          <cell r="S103">
            <v>0</v>
          </cell>
          <cell r="T103">
            <v>0</v>
          </cell>
          <cell r="U103">
            <v>206</v>
          </cell>
          <cell r="V103">
            <v>213.8</v>
          </cell>
          <cell r="W103">
            <v>0.98</v>
          </cell>
          <cell r="X103">
            <v>1.66</v>
          </cell>
          <cell r="Y103">
            <v>0.98120581919949812</v>
          </cell>
          <cell r="Z103">
            <v>1.4490000000000001</v>
          </cell>
          <cell r="AA103">
            <v>0.83599999999999997</v>
          </cell>
          <cell r="AB103">
            <v>0.72</v>
          </cell>
          <cell r="AC103">
            <v>37</v>
          </cell>
          <cell r="AD103">
            <v>1.17</v>
          </cell>
          <cell r="AE103">
            <v>177.8</v>
          </cell>
          <cell r="AF103">
            <v>9.19</v>
          </cell>
          <cell r="AG103">
            <v>2118</v>
          </cell>
          <cell r="AH103" t="str">
            <v>1 ств 2650
2 ств 2700</v>
          </cell>
          <cell r="AI103" t="str">
            <v>1 ств 2650
2 ств 2700</v>
          </cell>
          <cell r="AJ103">
            <v>0</v>
          </cell>
          <cell r="AK103">
            <v>0</v>
          </cell>
          <cell r="AL103" t="str">
            <v>откр ствол</v>
          </cell>
          <cell r="AM103" t="str">
            <v>1ый ст-л 2118-2650;
2ой ст-л 2118-2700</v>
          </cell>
          <cell r="AN103" t="str">
            <v>32,27;32,44</v>
          </cell>
          <cell r="AO103">
            <v>2118</v>
          </cell>
          <cell r="AP103">
            <v>235.9</v>
          </cell>
          <cell r="AQ103">
            <v>0</v>
          </cell>
          <cell r="AR103">
            <v>0</v>
          </cell>
          <cell r="AS103">
            <v>0</v>
          </cell>
          <cell r="AT103" t="str">
            <v>Газлифт</v>
          </cell>
          <cell r="AU103">
            <v>588</v>
          </cell>
          <cell r="AV103" t="str">
            <v>ГП</v>
          </cell>
          <cell r="AW103">
            <v>1195</v>
          </cell>
          <cell r="AX103" t="str">
            <v>ГП</v>
          </cell>
          <cell r="AY103">
            <v>1498</v>
          </cell>
          <cell r="AZ103" t="str">
            <v>ГК83/1,5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1747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2120</v>
          </cell>
          <cell r="BO103" t="str">
            <v>Есть</v>
          </cell>
          <cell r="BP103" t="str">
            <v>Сиант</v>
          </cell>
          <cell r="BQ103">
            <v>78.75</v>
          </cell>
          <cell r="BR103">
            <v>48</v>
          </cell>
          <cell r="BS103">
            <v>9.1</v>
          </cell>
          <cell r="BT103">
            <v>1750.33</v>
          </cell>
          <cell r="BU103">
            <v>369.67000000000007</v>
          </cell>
          <cell r="BV103">
            <v>73</v>
          </cell>
          <cell r="BW103">
            <v>5.5</v>
          </cell>
          <cell r="BX103">
            <v>18</v>
          </cell>
          <cell r="BY103" t="str">
            <v>Угловик</v>
          </cell>
          <cell r="BZ103" t="str">
            <v>Постоянный</v>
          </cell>
          <cell r="CA103">
            <v>24</v>
          </cell>
          <cell r="CB103">
            <v>0</v>
          </cell>
          <cell r="CC103">
            <v>38</v>
          </cell>
          <cell r="CD103">
            <v>48</v>
          </cell>
          <cell r="CE103">
            <v>37</v>
          </cell>
          <cell r="CF103">
            <v>43556</v>
          </cell>
          <cell r="CG103">
            <v>135</v>
          </cell>
          <cell r="CH103">
            <v>78.75</v>
          </cell>
          <cell r="CI103">
            <v>6</v>
          </cell>
          <cell r="CJ103">
            <v>0</v>
          </cell>
          <cell r="CK103">
            <v>0</v>
          </cell>
          <cell r="CL103">
            <v>69</v>
          </cell>
          <cell r="CM103">
            <v>4.2508092</v>
          </cell>
          <cell r="CN103">
            <v>5.0999999999999996</v>
          </cell>
          <cell r="CO103">
            <v>0.3</v>
          </cell>
          <cell r="CP103">
            <v>0</v>
          </cell>
          <cell r="CQ103">
            <v>18.399999999999999</v>
          </cell>
          <cell r="CR103">
            <v>78</v>
          </cell>
          <cell r="CS103" t="e">
            <v>#VALUE!</v>
          </cell>
          <cell r="CT103">
            <v>78</v>
          </cell>
          <cell r="CU103">
            <v>0</v>
          </cell>
          <cell r="CV103">
            <v>73.749190799999994</v>
          </cell>
          <cell r="CW103" t="str">
            <v>-</v>
          </cell>
          <cell r="CX103">
            <v>77.7</v>
          </cell>
          <cell r="CY103">
            <v>-18.399999999999999</v>
          </cell>
          <cell r="CZ103">
            <v>9.1</v>
          </cell>
          <cell r="DA103">
            <v>9.2999999999999989</v>
          </cell>
          <cell r="DB103">
            <v>2187.8187334308013</v>
          </cell>
          <cell r="DC103">
            <v>4328.5876016265329</v>
          </cell>
          <cell r="DD103">
            <v>2131.8831654932173</v>
          </cell>
          <cell r="DE103">
            <v>7.7272727272727271E-2</v>
          </cell>
          <cell r="DF103">
            <v>0</v>
          </cell>
          <cell r="DG103" t="str">
            <v>Газлифт</v>
          </cell>
          <cell r="DH103">
            <v>4.2508092</v>
          </cell>
          <cell r="DI103">
            <v>5.0999999999999996</v>
          </cell>
          <cell r="DJ103">
            <v>0.3</v>
          </cell>
          <cell r="DK103">
            <v>9.2999999999999989</v>
          </cell>
          <cell r="DL103">
            <v>69</v>
          </cell>
          <cell r="DM103">
            <v>0</v>
          </cell>
          <cell r="DN103">
            <v>50</v>
          </cell>
          <cell r="DO103">
            <v>7.109740942548512E-2</v>
          </cell>
          <cell r="DP103">
            <v>50</v>
          </cell>
          <cell r="DQ103">
            <v>5.0370253680336479</v>
          </cell>
          <cell r="DR103">
            <v>6.0432798011662356</v>
          </cell>
          <cell r="DS103">
            <v>0.3</v>
          </cell>
          <cell r="DT103">
            <v>11.020098460950193</v>
          </cell>
          <cell r="DU103">
            <v>0.78621616803364835</v>
          </cell>
          <cell r="DV103">
            <v>0.943279801166236</v>
          </cell>
          <cell r="DW103">
            <v>1.7200984609501946</v>
          </cell>
          <cell r="DX103">
            <v>0.19776443634515764</v>
          </cell>
          <cell r="DY103">
            <v>0.23663131995239439</v>
          </cell>
          <cell r="DZ103">
            <v>0</v>
          </cell>
          <cell r="EA103">
            <v>0.14789457497024647</v>
          </cell>
          <cell r="EB103">
            <v>0</v>
          </cell>
          <cell r="EC103">
            <v>42841</v>
          </cell>
          <cell r="ED103" t="str">
            <v>ОПЗ</v>
          </cell>
          <cell r="EE103">
            <v>0</v>
          </cell>
          <cell r="EF103">
            <v>18</v>
          </cell>
          <cell r="EG103">
            <v>38</v>
          </cell>
          <cell r="EH103">
            <v>48</v>
          </cell>
          <cell r="EI103">
            <v>37</v>
          </cell>
          <cell r="EJ103" t="str">
            <v>Постоянный</v>
          </cell>
          <cell r="EK103">
            <v>24</v>
          </cell>
          <cell r="EL103">
            <v>0</v>
          </cell>
          <cell r="EM103">
            <v>4.2508092</v>
          </cell>
          <cell r="EN103">
            <v>5.0999999999999996</v>
          </cell>
          <cell r="EO103">
            <v>0.3</v>
          </cell>
          <cell r="EP103">
            <v>18.399999999999999</v>
          </cell>
          <cell r="EQ103">
            <v>2187.8187334308013</v>
          </cell>
          <cell r="ER103">
            <v>78.75</v>
          </cell>
          <cell r="ES103">
            <v>9.1</v>
          </cell>
          <cell r="ET103">
            <v>70</v>
          </cell>
          <cell r="EU103">
            <v>18</v>
          </cell>
          <cell r="EV103">
            <v>38</v>
          </cell>
          <cell r="EW103">
            <v>48</v>
          </cell>
          <cell r="EX103">
            <v>37</v>
          </cell>
          <cell r="EY103" t="str">
            <v>Постоянный</v>
          </cell>
          <cell r="EZ103">
            <v>24</v>
          </cell>
          <cell r="FA103">
            <v>0</v>
          </cell>
          <cell r="FB103">
            <v>4.2508092</v>
          </cell>
          <cell r="FC103">
            <v>5.0999999999999996</v>
          </cell>
          <cell r="FD103">
            <v>0.3</v>
          </cell>
          <cell r="FE103">
            <v>18.399999999999999</v>
          </cell>
          <cell r="FF103">
            <v>2187.8187334308013</v>
          </cell>
          <cell r="FG103">
            <v>78.75</v>
          </cell>
          <cell r="FH103">
            <v>9.1</v>
          </cell>
          <cell r="FI103">
            <v>69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-1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 t="str">
            <v>Технология</v>
          </cell>
          <cell r="GD103" t="str">
            <v>Снижение дебита на фоне роста Рлин  с 34 до 37ат. Необходима поставка ПРГС для оптимизации работы газлифтного подъемника</v>
          </cell>
          <cell r="GE103">
            <v>0</v>
          </cell>
          <cell r="GF103" t="str">
            <v>БДНГ-2</v>
          </cell>
          <cell r="GG103" t="str">
            <v>Щукин</v>
          </cell>
          <cell r="GH103">
            <v>0</v>
          </cell>
          <cell r="GI103" t="e">
            <v>#N/A</v>
          </cell>
          <cell r="GJ103">
            <v>0</v>
          </cell>
          <cell r="GK103">
            <v>2100</v>
          </cell>
          <cell r="GL103">
            <v>0</v>
          </cell>
          <cell r="GM103">
            <v>0</v>
          </cell>
          <cell r="GN103">
            <v>0</v>
          </cell>
          <cell r="GO103">
            <v>1</v>
          </cell>
          <cell r="GP103">
            <v>11</v>
          </cell>
          <cell r="GQ103">
            <v>69</v>
          </cell>
          <cell r="GR103">
            <v>66</v>
          </cell>
          <cell r="GS103" t="str">
            <v>ЗУ-7</v>
          </cell>
          <cell r="GT103" t="str">
            <v>Газлифт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</row>
        <row r="104">
          <cell r="J104">
            <v>1016</v>
          </cell>
          <cell r="K104" t="str">
            <v>В работе</v>
          </cell>
          <cell r="L104" t="str">
            <v>К-4</v>
          </cell>
          <cell r="M104">
            <v>41398</v>
          </cell>
          <cell r="N104" t="str">
            <v>Гор.</v>
          </cell>
          <cell r="O104" t="str">
            <v>P1ar_Block III</v>
          </cell>
          <cell r="P104" t="str">
            <v>Действующий</v>
          </cell>
          <cell r="Q104">
            <v>-4</v>
          </cell>
          <cell r="R104" t="str">
            <v xml:space="preserve"> </v>
          </cell>
          <cell r="S104" t="str">
            <v xml:space="preserve"> </v>
          </cell>
          <cell r="T104">
            <v>0</v>
          </cell>
          <cell r="U104">
            <v>206</v>
          </cell>
          <cell r="V104">
            <v>213.8</v>
          </cell>
          <cell r="W104">
            <v>0.98</v>
          </cell>
          <cell r="X104">
            <v>1.66</v>
          </cell>
          <cell r="Y104">
            <v>1.0487364620938628</v>
          </cell>
          <cell r="Z104">
            <v>1.4490000000000001</v>
          </cell>
          <cell r="AA104">
            <v>0.83599999999999997</v>
          </cell>
          <cell r="AB104">
            <v>0.72</v>
          </cell>
          <cell r="AC104">
            <v>37</v>
          </cell>
          <cell r="AD104">
            <v>1.17</v>
          </cell>
          <cell r="AE104">
            <v>177.8</v>
          </cell>
          <cell r="AF104">
            <v>9.19</v>
          </cell>
          <cell r="AG104">
            <v>2048</v>
          </cell>
          <cell r="AH104" t="str">
            <v>1 ств 2304
2 ств 2423</v>
          </cell>
          <cell r="AI104" t="str">
            <v>1 ств 2304
2 ств 2423</v>
          </cell>
          <cell r="AJ104">
            <v>0</v>
          </cell>
          <cell r="AK104">
            <v>0</v>
          </cell>
          <cell r="AL104" t="str">
            <v>откр ствол</v>
          </cell>
          <cell r="AM104" t="str">
            <v xml:space="preserve">1 ств 2048,6-2304;
2 ств 2048,6-2423 </v>
          </cell>
          <cell r="AN104">
            <v>52.24</v>
          </cell>
          <cell r="AO104">
            <v>2048.6</v>
          </cell>
          <cell r="AP104">
            <v>193</v>
          </cell>
          <cell r="AQ104">
            <v>0</v>
          </cell>
          <cell r="AR104">
            <v>0</v>
          </cell>
          <cell r="AS104">
            <v>0</v>
          </cell>
          <cell r="AT104" t="str">
            <v>Фонтан</v>
          </cell>
          <cell r="AU104">
            <v>600</v>
          </cell>
          <cell r="AV104">
            <v>0</v>
          </cell>
          <cell r="AW104">
            <v>1200</v>
          </cell>
          <cell r="AX104">
            <v>0</v>
          </cell>
          <cell r="AY104">
            <v>1733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1743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2050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1855.47</v>
          </cell>
          <cell r="BU104">
            <v>194.52999999999997</v>
          </cell>
          <cell r="BV104">
            <v>73</v>
          </cell>
          <cell r="BW104">
            <v>5.5</v>
          </cell>
          <cell r="BX104">
            <v>18</v>
          </cell>
          <cell r="BY104" t="str">
            <v>Угловик</v>
          </cell>
          <cell r="BZ104" t="str">
            <v>Постоянный</v>
          </cell>
          <cell r="CA104">
            <v>24</v>
          </cell>
          <cell r="CB104">
            <v>0</v>
          </cell>
          <cell r="CC104">
            <v>37</v>
          </cell>
          <cell r="CD104">
            <v>54</v>
          </cell>
          <cell r="CE104">
            <v>36</v>
          </cell>
          <cell r="CF104">
            <v>43556</v>
          </cell>
          <cell r="CG104">
            <v>151.1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68</v>
          </cell>
          <cell r="CM104">
            <v>22.331232</v>
          </cell>
          <cell r="CN104">
            <v>31.8</v>
          </cell>
          <cell r="CO104">
            <v>16</v>
          </cell>
          <cell r="CP104">
            <v>0</v>
          </cell>
          <cell r="CQ104">
            <v>48.1</v>
          </cell>
          <cell r="CR104">
            <v>79</v>
          </cell>
          <cell r="CS104" t="e">
            <v>#VALUE!</v>
          </cell>
          <cell r="CT104">
            <v>79</v>
          </cell>
          <cell r="CU104">
            <v>0</v>
          </cell>
          <cell r="CV104">
            <v>49.821928</v>
          </cell>
          <cell r="CW104" t="str">
            <v>-</v>
          </cell>
          <cell r="CX104">
            <v>62.1</v>
          </cell>
          <cell r="CY104">
            <v>-54.3</v>
          </cell>
          <cell r="CZ104">
            <v>0</v>
          </cell>
          <cell r="DA104">
            <v>48.1</v>
          </cell>
          <cell r="DB104">
            <v>2153.9340059697556</v>
          </cell>
          <cell r="DC104">
            <v>2153.9340059697556</v>
          </cell>
          <cell r="DD104" t="str">
            <v/>
          </cell>
          <cell r="DE104">
            <v>0.38267148014440439</v>
          </cell>
          <cell r="DF104">
            <v>0</v>
          </cell>
          <cell r="DG104" t="str">
            <v>Фонтан</v>
          </cell>
          <cell r="DH104">
            <v>22.331232</v>
          </cell>
          <cell r="DI104">
            <v>31.8</v>
          </cell>
          <cell r="DJ104">
            <v>16</v>
          </cell>
          <cell r="DK104">
            <v>48.1</v>
          </cell>
          <cell r="DL104">
            <v>68</v>
          </cell>
          <cell r="DM104">
            <v>0</v>
          </cell>
          <cell r="DN104">
            <v>60</v>
          </cell>
          <cell r="DO104">
            <v>0.37075373088443264</v>
          </cell>
          <cell r="DP104">
            <v>60</v>
          </cell>
          <cell r="DQ104">
            <v>23.718622907839467</v>
          </cell>
          <cell r="DR104">
            <v>33.775664883571814</v>
          </cell>
          <cell r="DS104">
            <v>16</v>
          </cell>
          <cell r="DT104">
            <v>51.088348455968678</v>
          </cell>
          <cell r="DU104">
            <v>1.3873909078394699</v>
          </cell>
          <cell r="DV104">
            <v>1.9756648835718131</v>
          </cell>
          <cell r="DW104">
            <v>2.9883484559686853</v>
          </cell>
          <cell r="DX104">
            <v>1.4764636098837234</v>
          </cell>
          <cell r="DY104">
            <v>1.975508720930236</v>
          </cell>
          <cell r="DZ104">
            <v>0</v>
          </cell>
          <cell r="EA104">
            <v>2.8470566860465163</v>
          </cell>
          <cell r="EB104">
            <v>0</v>
          </cell>
          <cell r="EC104">
            <v>41398</v>
          </cell>
          <cell r="ED104" t="str">
            <v>ВНС</v>
          </cell>
          <cell r="EE104">
            <v>0</v>
          </cell>
          <cell r="EF104">
            <v>18</v>
          </cell>
          <cell r="EG104">
            <v>34</v>
          </cell>
          <cell r="EH104">
            <v>54</v>
          </cell>
          <cell r="EI104">
            <v>31.17</v>
          </cell>
          <cell r="EJ104" t="str">
            <v>Постоянный</v>
          </cell>
          <cell r="EK104">
            <v>24</v>
          </cell>
          <cell r="EL104">
            <v>0</v>
          </cell>
          <cell r="EM104">
            <v>29.739863999999997</v>
          </cell>
          <cell r="EN104">
            <v>42</v>
          </cell>
          <cell r="EO104">
            <v>15.3</v>
          </cell>
          <cell r="EP104">
            <v>55.2</v>
          </cell>
          <cell r="EQ104">
            <v>1856.094567211202</v>
          </cell>
          <cell r="ER104">
            <v>0</v>
          </cell>
          <cell r="ES104">
            <v>0</v>
          </cell>
          <cell r="ET104">
            <v>68</v>
          </cell>
          <cell r="EU104">
            <v>18</v>
          </cell>
          <cell r="EV104">
            <v>37</v>
          </cell>
          <cell r="EW104">
            <v>54</v>
          </cell>
          <cell r="EX104">
            <v>36</v>
          </cell>
          <cell r="EY104" t="str">
            <v>Постоянный</v>
          </cell>
          <cell r="EZ104">
            <v>24</v>
          </cell>
          <cell r="FA104">
            <v>0</v>
          </cell>
          <cell r="FB104">
            <v>22.331232</v>
          </cell>
          <cell r="FC104">
            <v>31.8</v>
          </cell>
          <cell r="FD104">
            <v>16</v>
          </cell>
          <cell r="FE104">
            <v>48.1</v>
          </cell>
          <cell r="FF104">
            <v>2153.9340059697556</v>
          </cell>
          <cell r="FG104">
            <v>0</v>
          </cell>
          <cell r="FH104">
            <v>0</v>
          </cell>
          <cell r="FI104">
            <v>68</v>
          </cell>
          <cell r="FJ104">
            <v>0</v>
          </cell>
          <cell r="FK104">
            <v>3</v>
          </cell>
          <cell r="FL104">
            <v>0</v>
          </cell>
          <cell r="FM104">
            <v>4.8299999999999983</v>
          </cell>
          <cell r="FN104">
            <v>0</v>
          </cell>
          <cell r="FO104">
            <v>0</v>
          </cell>
          <cell r="FP104">
            <v>-7.4086319999999972</v>
          </cell>
          <cell r="FQ104">
            <v>-10.199999999999999</v>
          </cell>
          <cell r="FR104">
            <v>0.69999999999999929</v>
          </cell>
          <cell r="FS104">
            <v>-7.1000000000000014</v>
          </cell>
          <cell r="FT104">
            <v>0</v>
          </cell>
          <cell r="FU104">
            <v>0</v>
          </cell>
          <cell r="FV104">
            <v>297.83943875855357</v>
          </cell>
          <cell r="FW104">
            <v>0</v>
          </cell>
          <cell r="FX104" t="str">
            <v>Технология</v>
          </cell>
          <cell r="FY104" t="str">
            <v>Снижение дебита, рост линейного давления</v>
          </cell>
          <cell r="FZ104">
            <v>0</v>
          </cell>
          <cell r="GA104">
            <v>0</v>
          </cell>
          <cell r="GB104">
            <v>0</v>
          </cell>
          <cell r="GC104" t="str">
            <v>Уточнение</v>
          </cell>
          <cell r="GD104" t="str">
            <v>Уточнение ТР по результатам замеров дебита. Выход скважины на режим после снижения Рлин в предыдущем месяце</v>
          </cell>
          <cell r="GE104">
            <v>0</v>
          </cell>
          <cell r="GF104" t="str">
            <v>БДНГ-2</v>
          </cell>
          <cell r="GG104" t="str">
            <v>Щукин</v>
          </cell>
          <cell r="GH104">
            <v>0</v>
          </cell>
          <cell r="GI104" t="e">
            <v>#N/A</v>
          </cell>
          <cell r="GJ104">
            <v>0</v>
          </cell>
          <cell r="GK104">
            <v>2030</v>
          </cell>
          <cell r="GL104">
            <v>0</v>
          </cell>
          <cell r="GM104">
            <v>0</v>
          </cell>
          <cell r="GN104">
            <v>0</v>
          </cell>
          <cell r="GO104">
            <v>1</v>
          </cell>
          <cell r="GP104">
            <v>18</v>
          </cell>
          <cell r="GQ104">
            <v>68</v>
          </cell>
          <cell r="GR104">
            <v>83.1</v>
          </cell>
          <cell r="GS104" t="str">
            <v>ЗУ-10</v>
          </cell>
          <cell r="GT104" t="str">
            <v>Фонтан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</row>
        <row r="105">
          <cell r="J105" t="str">
            <v>1016-1</v>
          </cell>
          <cell r="K105" t="str">
            <v>В работе</v>
          </cell>
          <cell r="L105" t="str">
            <v>К-4</v>
          </cell>
          <cell r="M105">
            <v>41451</v>
          </cell>
          <cell r="N105" t="str">
            <v>Гор.</v>
          </cell>
          <cell r="O105" t="str">
            <v>P1ar_Block III</v>
          </cell>
          <cell r="P105" t="str">
            <v>Действующий</v>
          </cell>
          <cell r="Q105">
            <v>-4</v>
          </cell>
          <cell r="R105" t="str">
            <v xml:space="preserve"> </v>
          </cell>
          <cell r="S105" t="str">
            <v xml:space="preserve"> </v>
          </cell>
          <cell r="T105">
            <v>0</v>
          </cell>
          <cell r="U105">
            <v>206</v>
          </cell>
          <cell r="V105">
            <v>213.8</v>
          </cell>
          <cell r="W105">
            <v>0.98</v>
          </cell>
          <cell r="X105">
            <v>1.66</v>
          </cell>
          <cell r="Y105">
            <v>1.1640620527792089</v>
          </cell>
          <cell r="Z105">
            <v>1.4490000000000001</v>
          </cell>
          <cell r="AA105">
            <v>0.83599999999999997</v>
          </cell>
          <cell r="AB105">
            <v>0.72</v>
          </cell>
          <cell r="AC105">
            <v>37</v>
          </cell>
          <cell r="AD105">
            <v>1.17</v>
          </cell>
          <cell r="AE105">
            <v>177.8</v>
          </cell>
          <cell r="AF105">
            <v>9.19</v>
          </cell>
          <cell r="AG105">
            <v>2055</v>
          </cell>
          <cell r="AH105" t="str">
            <v>1 ств 2353
2 ств 2500</v>
          </cell>
          <cell r="AI105" t="str">
            <v>1 ств 2353
2 ств 2500</v>
          </cell>
          <cell r="AJ105">
            <v>0</v>
          </cell>
          <cell r="AK105">
            <v>0</v>
          </cell>
          <cell r="AL105" t="str">
            <v>откр ствол</v>
          </cell>
          <cell r="AM105" t="str">
            <v xml:space="preserve">1 ств 2055-2553;
2 ств 2055-2500 </v>
          </cell>
          <cell r="AN105">
            <v>32.299999999999997</v>
          </cell>
          <cell r="AO105">
            <v>2055</v>
          </cell>
          <cell r="AP105">
            <v>196.68</v>
          </cell>
          <cell r="AQ105">
            <v>0</v>
          </cell>
          <cell r="AR105">
            <v>0</v>
          </cell>
          <cell r="AS105">
            <v>0</v>
          </cell>
          <cell r="AT105" t="str">
            <v>Газлифт</v>
          </cell>
          <cell r="AU105">
            <v>600</v>
          </cell>
          <cell r="AV105" t="str">
            <v>ГК70/2</v>
          </cell>
          <cell r="AW105">
            <v>1200</v>
          </cell>
          <cell r="AX105" t="str">
            <v>ГК50</v>
          </cell>
          <cell r="AY105">
            <v>1758</v>
          </cell>
          <cell r="AZ105" t="str">
            <v>ЦКсОК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1768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2070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1861.27</v>
          </cell>
          <cell r="BU105">
            <v>208.73000000000002</v>
          </cell>
          <cell r="BV105">
            <v>73</v>
          </cell>
          <cell r="BW105">
            <v>5.5</v>
          </cell>
          <cell r="BX105">
            <v>18</v>
          </cell>
          <cell r="BY105" t="str">
            <v>Угловик</v>
          </cell>
          <cell r="BZ105" t="str">
            <v>Постоянный</v>
          </cell>
          <cell r="CA105">
            <v>24</v>
          </cell>
          <cell r="CB105">
            <v>0</v>
          </cell>
          <cell r="CC105">
            <v>32</v>
          </cell>
          <cell r="CD105">
            <v>64</v>
          </cell>
          <cell r="CE105">
            <v>30</v>
          </cell>
          <cell r="CF105">
            <v>43556</v>
          </cell>
          <cell r="CG105">
            <v>92</v>
          </cell>
          <cell r="CH105">
            <v>86</v>
          </cell>
          <cell r="CI105">
            <v>6</v>
          </cell>
          <cell r="CJ105">
            <v>0</v>
          </cell>
          <cell r="CK105">
            <v>0</v>
          </cell>
          <cell r="CL105">
            <v>70</v>
          </cell>
          <cell r="CM105">
            <v>4.2604232</v>
          </cell>
          <cell r="CN105">
            <v>8.3000000000000007</v>
          </cell>
          <cell r="CO105">
            <v>38.6</v>
          </cell>
          <cell r="CP105">
            <v>0</v>
          </cell>
          <cell r="CQ105">
            <v>24.5</v>
          </cell>
          <cell r="CR105">
            <v>80</v>
          </cell>
          <cell r="CS105" t="e">
            <v>#VALUE!</v>
          </cell>
          <cell r="CT105">
            <v>80</v>
          </cell>
          <cell r="CU105">
            <v>0</v>
          </cell>
          <cell r="CV105">
            <v>75.739576799999995</v>
          </cell>
          <cell r="CW105" t="str">
            <v>-</v>
          </cell>
          <cell r="CX105">
            <v>41.4</v>
          </cell>
          <cell r="CY105">
            <v>-24.5</v>
          </cell>
          <cell r="CZ105">
            <v>8</v>
          </cell>
          <cell r="DA105">
            <v>16.5</v>
          </cell>
          <cell r="DB105">
            <v>3872.8546966883478</v>
          </cell>
          <cell r="DC105">
            <v>5750.6024284160312</v>
          </cell>
          <cell r="DD105">
            <v>1003.7107688981548</v>
          </cell>
          <cell r="DE105">
            <v>0.37727272727272732</v>
          </cell>
          <cell r="DF105">
            <v>0</v>
          </cell>
          <cell r="DG105" t="str">
            <v>Газлифт</v>
          </cell>
          <cell r="DH105">
            <v>4.2604232</v>
          </cell>
          <cell r="DI105">
            <v>8.3000000000000007</v>
          </cell>
          <cell r="DJ105">
            <v>38.6</v>
          </cell>
          <cell r="DK105">
            <v>16.5</v>
          </cell>
          <cell r="DL105">
            <v>70</v>
          </cell>
          <cell r="DM105">
            <v>0</v>
          </cell>
          <cell r="DN105">
            <v>60</v>
          </cell>
          <cell r="DO105">
            <v>0.3568796068796069</v>
          </cell>
          <cell r="DP105">
            <v>60</v>
          </cell>
          <cell r="DQ105">
            <v>5.8620073513513509</v>
          </cell>
          <cell r="DR105">
            <v>11.420147420147421</v>
          </cell>
          <cell r="DS105">
            <v>38.6</v>
          </cell>
          <cell r="DT105">
            <v>22.702702702702698</v>
          </cell>
          <cell r="DU105">
            <v>1.6015841513513513</v>
          </cell>
          <cell r="DV105">
            <v>3.1201474201474202</v>
          </cell>
          <cell r="DW105">
            <v>6.2027027027027026</v>
          </cell>
          <cell r="DX105">
            <v>3.7847884309451572</v>
          </cell>
          <cell r="DY105">
            <v>7.5833482222619431</v>
          </cell>
          <cell r="DZ105">
            <v>0</v>
          </cell>
          <cell r="EA105">
            <v>8.8472395926389353</v>
          </cell>
          <cell r="EB105">
            <v>0</v>
          </cell>
          <cell r="EC105">
            <v>41931</v>
          </cell>
          <cell r="ED105" t="str">
            <v>Интенсификация (ОПЗ)</v>
          </cell>
          <cell r="EE105">
            <v>0</v>
          </cell>
          <cell r="EF105">
            <v>18</v>
          </cell>
          <cell r="EG105">
            <v>32</v>
          </cell>
          <cell r="EH105">
            <v>64</v>
          </cell>
          <cell r="EI105">
            <v>30</v>
          </cell>
          <cell r="EJ105" t="str">
            <v>Постоянный</v>
          </cell>
          <cell r="EK105">
            <v>24</v>
          </cell>
          <cell r="EL105">
            <v>0</v>
          </cell>
          <cell r="EM105">
            <v>4.2604232</v>
          </cell>
          <cell r="EN105">
            <v>8.3000000000000007</v>
          </cell>
          <cell r="EO105">
            <v>38.6</v>
          </cell>
          <cell r="EP105">
            <v>24.5</v>
          </cell>
          <cell r="EQ105">
            <v>3872.8546966883478</v>
          </cell>
          <cell r="ER105">
            <v>86</v>
          </cell>
          <cell r="ES105">
            <v>8</v>
          </cell>
          <cell r="ET105">
            <v>70</v>
          </cell>
          <cell r="EU105">
            <v>18</v>
          </cell>
          <cell r="EV105">
            <v>32</v>
          </cell>
          <cell r="EW105">
            <v>64</v>
          </cell>
          <cell r="EX105">
            <v>30</v>
          </cell>
          <cell r="EY105" t="str">
            <v>Постоянный</v>
          </cell>
          <cell r="EZ105">
            <v>24</v>
          </cell>
          <cell r="FA105">
            <v>0</v>
          </cell>
          <cell r="FB105">
            <v>4.2604232</v>
          </cell>
          <cell r="FC105">
            <v>8.3000000000000007</v>
          </cell>
          <cell r="FD105">
            <v>38.6</v>
          </cell>
          <cell r="FE105">
            <v>24.5</v>
          </cell>
          <cell r="FF105">
            <v>3872.8546966883478</v>
          </cell>
          <cell r="FG105">
            <v>86</v>
          </cell>
          <cell r="FH105">
            <v>8</v>
          </cell>
          <cell r="FI105">
            <v>70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 t="str">
            <v>Необходимо проверить АГЗУ на корректность замера дебита</v>
          </cell>
          <cell r="FZ105">
            <v>0</v>
          </cell>
          <cell r="GA105">
            <v>0</v>
          </cell>
          <cell r="GB105">
            <v>0</v>
          </cell>
          <cell r="GC105" t="str">
            <v>Технология</v>
          </cell>
          <cell r="GD105" t="str">
            <v>Постоянные гидаратообразования. ТР выведен с учетом замеров предыдущего месяца</v>
          </cell>
          <cell r="GE105">
            <v>0</v>
          </cell>
          <cell r="GF105" t="str">
            <v>БДНГ-2</v>
          </cell>
          <cell r="GG105" t="str">
            <v>Щукин</v>
          </cell>
          <cell r="GH105">
            <v>0</v>
          </cell>
          <cell r="GI105" t="e">
            <v>#N/A</v>
          </cell>
          <cell r="GJ105">
            <v>0</v>
          </cell>
          <cell r="GK105">
            <v>2050</v>
          </cell>
          <cell r="GL105">
            <v>0</v>
          </cell>
          <cell r="GM105">
            <v>0</v>
          </cell>
          <cell r="GN105">
            <v>0</v>
          </cell>
          <cell r="GO105">
            <v>2</v>
          </cell>
          <cell r="GP105">
            <v>34</v>
          </cell>
          <cell r="GQ105">
            <v>70</v>
          </cell>
          <cell r="GR105">
            <v>22</v>
          </cell>
          <cell r="GS105" t="str">
            <v>ЗУ-10</v>
          </cell>
          <cell r="GT105" t="str">
            <v>Газлифт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</row>
        <row r="106">
          <cell r="J106" t="str">
            <v>1017-2</v>
          </cell>
          <cell r="K106" t="str">
            <v>В накоплении/под циклической закачкой/</v>
          </cell>
          <cell r="L106" t="str">
            <v>К-29</v>
          </cell>
          <cell r="M106">
            <v>41772</v>
          </cell>
          <cell r="N106" t="str">
            <v>Гор.</v>
          </cell>
          <cell r="O106" t="str">
            <v>P1ar_Block II</v>
          </cell>
          <cell r="P106" t="str">
            <v>Действующий</v>
          </cell>
          <cell r="Q106">
            <v>-4</v>
          </cell>
          <cell r="R106" t="str">
            <v xml:space="preserve"> </v>
          </cell>
          <cell r="S106" t="str">
            <v xml:space="preserve"> </v>
          </cell>
          <cell r="T106">
            <v>0</v>
          </cell>
          <cell r="U106">
            <v>206</v>
          </cell>
          <cell r="V106">
            <v>213.8</v>
          </cell>
          <cell r="W106">
            <v>0.98</v>
          </cell>
          <cell r="X106">
            <v>1.66</v>
          </cell>
          <cell r="Y106">
            <v>0.98</v>
          </cell>
          <cell r="Z106">
            <v>1.4490000000000001</v>
          </cell>
          <cell r="AA106">
            <v>0.83599999999999997</v>
          </cell>
          <cell r="AB106">
            <v>0.72</v>
          </cell>
          <cell r="AC106">
            <v>37</v>
          </cell>
          <cell r="AD106">
            <v>1.17</v>
          </cell>
          <cell r="AE106">
            <v>177.8</v>
          </cell>
          <cell r="AF106">
            <v>9.19</v>
          </cell>
          <cell r="AG106">
            <v>2117.5</v>
          </cell>
          <cell r="AH106">
            <v>2969</v>
          </cell>
          <cell r="AI106">
            <v>2969</v>
          </cell>
          <cell r="AJ106">
            <v>0</v>
          </cell>
          <cell r="AK106">
            <v>0</v>
          </cell>
          <cell r="AL106" t="str">
            <v>откр ствол</v>
          </cell>
          <cell r="AM106" t="str">
            <v>2117,5-2969</v>
          </cell>
          <cell r="AN106">
            <v>23</v>
          </cell>
          <cell r="AO106">
            <v>2117.5</v>
          </cell>
          <cell r="AP106">
            <v>97.31</v>
          </cell>
          <cell r="AQ106">
            <v>0</v>
          </cell>
          <cell r="AR106">
            <v>0</v>
          </cell>
          <cell r="AS106">
            <v>0</v>
          </cell>
          <cell r="AT106" t="str">
            <v>Газлифт</v>
          </cell>
          <cell r="AU106">
            <v>600</v>
          </cell>
          <cell r="AV106" t="str">
            <v>ГП</v>
          </cell>
          <cell r="AW106">
            <v>1200</v>
          </cell>
          <cell r="AX106" t="str">
            <v>ГК80/2</v>
          </cell>
          <cell r="AY106">
            <v>1865</v>
          </cell>
          <cell r="AZ106" t="str">
            <v>ЦКсОК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1875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2200</v>
          </cell>
          <cell r="BO106" t="str">
            <v>Есть</v>
          </cell>
          <cell r="BP106" t="str">
            <v>Сиант</v>
          </cell>
          <cell r="BQ106">
            <v>83</v>
          </cell>
          <cell r="BR106">
            <v>43</v>
          </cell>
          <cell r="BS106">
            <v>9.1999999999999993</v>
          </cell>
          <cell r="BT106">
            <v>1931.55</v>
          </cell>
          <cell r="BU106">
            <v>268.45000000000005</v>
          </cell>
          <cell r="BV106">
            <v>73</v>
          </cell>
          <cell r="BW106">
            <v>5.5</v>
          </cell>
          <cell r="BX106">
            <v>18</v>
          </cell>
          <cell r="BY106" t="str">
            <v>Угловик</v>
          </cell>
          <cell r="BZ106" t="str">
            <v>Постоянный</v>
          </cell>
          <cell r="CA106">
            <v>24</v>
          </cell>
          <cell r="CB106">
            <v>0</v>
          </cell>
          <cell r="CC106">
            <v>22</v>
          </cell>
          <cell r="CD106">
            <v>43</v>
          </cell>
          <cell r="CE106">
            <v>21</v>
          </cell>
          <cell r="CF106">
            <v>43556</v>
          </cell>
          <cell r="CG106">
            <v>117</v>
          </cell>
          <cell r="CH106">
            <v>83</v>
          </cell>
          <cell r="CI106">
            <v>6</v>
          </cell>
          <cell r="CJ106">
            <v>0</v>
          </cell>
          <cell r="CK106">
            <v>0</v>
          </cell>
          <cell r="CL106">
            <v>56</v>
          </cell>
          <cell r="CM106">
            <v>14.212</v>
          </cell>
          <cell r="CN106">
            <v>17</v>
          </cell>
          <cell r="CO106">
            <v>0</v>
          </cell>
          <cell r="CP106">
            <v>1</v>
          </cell>
          <cell r="CQ106">
            <v>23.35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9.1999999999999993</v>
          </cell>
          <cell r="DA106">
            <v>14.150000000000002</v>
          </cell>
          <cell r="DB106">
            <v>995.63748944553913</v>
          </cell>
          <cell r="DC106">
            <v>1642.9777652687869</v>
          </cell>
          <cell r="DD106">
            <v>647.34027582324791</v>
          </cell>
          <cell r="DE106">
            <v>0.27868852459016391</v>
          </cell>
          <cell r="DF106">
            <v>0</v>
          </cell>
          <cell r="DG106" t="str">
            <v>Газлифт</v>
          </cell>
          <cell r="DH106">
            <v>14.212</v>
          </cell>
          <cell r="DI106">
            <v>17</v>
          </cell>
          <cell r="DJ106">
            <v>0</v>
          </cell>
          <cell r="DK106">
            <v>14.150000000000002</v>
          </cell>
          <cell r="DL106">
            <v>56</v>
          </cell>
          <cell r="DM106">
            <v>0</v>
          </cell>
          <cell r="DN106">
            <v>55</v>
          </cell>
          <cell r="DO106">
            <v>0.27731058380109019</v>
          </cell>
          <cell r="DP106">
            <v>55</v>
          </cell>
          <cell r="DQ106">
            <v>14.373562179578105</v>
          </cell>
          <cell r="DR106">
            <v>17.19325619566759</v>
          </cell>
          <cell r="DS106">
            <v>0</v>
          </cell>
          <cell r="DT106">
            <v>14.310857362864496</v>
          </cell>
          <cell r="DU106">
            <v>0.16156217957810562</v>
          </cell>
          <cell r="DV106">
            <v>0.19325619566759045</v>
          </cell>
          <cell r="DW106">
            <v>0.16085736286449442</v>
          </cell>
          <cell r="DX106">
            <v>0.19156206756206887</v>
          </cell>
          <cell r="DY106">
            <v>0.2291412291412307</v>
          </cell>
          <cell r="DZ106">
            <v>0</v>
          </cell>
          <cell r="EA106">
            <v>3.0552163885497436E-2</v>
          </cell>
          <cell r="EB106">
            <v>0</v>
          </cell>
          <cell r="EC106">
            <v>41772</v>
          </cell>
          <cell r="ED106" t="str">
            <v>ВНС</v>
          </cell>
          <cell r="EE106">
            <v>0</v>
          </cell>
          <cell r="EF106">
            <v>18</v>
          </cell>
          <cell r="EG106">
            <v>21</v>
          </cell>
          <cell r="EH106">
            <v>45</v>
          </cell>
          <cell r="EI106">
            <v>20</v>
          </cell>
          <cell r="EJ106" t="str">
            <v>Периодический</v>
          </cell>
          <cell r="EK106">
            <v>24</v>
          </cell>
          <cell r="EL106">
            <v>24</v>
          </cell>
          <cell r="EM106">
            <v>10.868</v>
          </cell>
          <cell r="EN106">
            <v>13</v>
          </cell>
          <cell r="EO106">
            <v>0</v>
          </cell>
          <cell r="EP106">
            <v>12</v>
          </cell>
          <cell r="EQ106">
            <v>257.63709974236298</v>
          </cell>
          <cell r="ER106">
            <v>82</v>
          </cell>
          <cell r="ES106">
            <v>9.1999999999999993</v>
          </cell>
          <cell r="ET106">
            <v>56</v>
          </cell>
          <cell r="EU106">
            <v>18</v>
          </cell>
          <cell r="EV106">
            <v>22</v>
          </cell>
          <cell r="EW106">
            <v>43</v>
          </cell>
          <cell r="EX106">
            <v>21</v>
          </cell>
          <cell r="EY106" t="str">
            <v>Постоянный</v>
          </cell>
          <cell r="EZ106">
            <v>24</v>
          </cell>
          <cell r="FA106">
            <v>0</v>
          </cell>
          <cell r="FB106">
            <v>14.212</v>
          </cell>
          <cell r="FC106">
            <v>17</v>
          </cell>
          <cell r="FD106">
            <v>0</v>
          </cell>
          <cell r="FE106">
            <v>23.35</v>
          </cell>
          <cell r="FF106">
            <v>995.63748944553913</v>
          </cell>
          <cell r="FG106">
            <v>83</v>
          </cell>
          <cell r="FH106">
            <v>9.1999999999999993</v>
          </cell>
          <cell r="FI106">
            <v>56</v>
          </cell>
          <cell r="FJ106">
            <v>0</v>
          </cell>
          <cell r="FK106">
            <v>1</v>
          </cell>
          <cell r="FL106">
            <v>-2</v>
          </cell>
          <cell r="FM106">
            <v>1</v>
          </cell>
          <cell r="FN106">
            <v>0</v>
          </cell>
          <cell r="FO106">
            <v>-24</v>
          </cell>
          <cell r="FP106">
            <v>3.3439999999999994</v>
          </cell>
          <cell r="FQ106">
            <v>4</v>
          </cell>
          <cell r="FR106">
            <v>0</v>
          </cell>
          <cell r="FS106">
            <v>11.350000000000001</v>
          </cell>
          <cell r="FT106">
            <v>1</v>
          </cell>
          <cell r="FU106">
            <v>0</v>
          </cell>
          <cell r="FV106">
            <v>738.0003897031761</v>
          </cell>
          <cell r="FW106">
            <v>0</v>
          </cell>
          <cell r="FX106" t="str">
            <v>Технология</v>
          </cell>
          <cell r="FY106" t="str">
            <v>Перевод скв в постоянный режим, возврат базового дебита</v>
          </cell>
          <cell r="FZ106">
            <v>0</v>
          </cell>
          <cell r="GA106">
            <v>0</v>
          </cell>
          <cell r="GB106">
            <v>0</v>
          </cell>
          <cell r="GC106" t="str">
            <v>технология</v>
          </cell>
          <cell r="GD106" t="str">
            <v>Выход скважины на установившийся режим после перевода скв 1017-2 в периодический режим. Вывод в постоянный режим</v>
          </cell>
          <cell r="GE106">
            <v>0</v>
          </cell>
          <cell r="GF106" t="str">
            <v>БДНГ-5.1</v>
          </cell>
          <cell r="GG106" t="str">
            <v>Тайланов</v>
          </cell>
          <cell r="GH106" t="str">
            <v>Бердянка</v>
          </cell>
          <cell r="GI106" t="str">
            <v>Денис</v>
          </cell>
          <cell r="GJ106">
            <v>0</v>
          </cell>
          <cell r="GK106">
            <v>2100</v>
          </cell>
          <cell r="GL106">
            <v>0</v>
          </cell>
          <cell r="GM106">
            <v>0</v>
          </cell>
          <cell r="GN106">
            <v>0</v>
          </cell>
          <cell r="GO106">
            <v>1</v>
          </cell>
          <cell r="GP106">
            <v>22</v>
          </cell>
          <cell r="GQ106">
            <v>56</v>
          </cell>
          <cell r="GR106">
            <v>61</v>
          </cell>
          <cell r="GS106" t="str">
            <v>К-29</v>
          </cell>
          <cell r="GT106" t="str">
            <v>Газлифт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</row>
        <row r="107">
          <cell r="J107">
            <v>1018</v>
          </cell>
          <cell r="K107" t="str">
            <v>В работе</v>
          </cell>
          <cell r="L107" t="str">
            <v>Кустскважины-1018</v>
          </cell>
          <cell r="M107">
            <v>38849</v>
          </cell>
          <cell r="N107" t="str">
            <v>Гор.</v>
          </cell>
          <cell r="O107" t="str">
            <v>P1ar_Block III</v>
          </cell>
          <cell r="P107" t="str">
            <v>Действующий</v>
          </cell>
          <cell r="Q107">
            <v>-4</v>
          </cell>
          <cell r="R107" t="str">
            <v xml:space="preserve"> </v>
          </cell>
          <cell r="S107" t="str">
            <v xml:space="preserve"> </v>
          </cell>
          <cell r="T107">
            <v>0</v>
          </cell>
          <cell r="U107">
            <v>206</v>
          </cell>
          <cell r="V107">
            <v>213.8</v>
          </cell>
          <cell r="W107">
            <v>0.98</v>
          </cell>
          <cell r="X107">
            <v>1.66</v>
          </cell>
          <cell r="Y107">
            <v>0.98</v>
          </cell>
          <cell r="Z107">
            <v>1.4490000000000001</v>
          </cell>
          <cell r="AA107">
            <v>0.83599999999999997</v>
          </cell>
          <cell r="AB107">
            <v>0.72</v>
          </cell>
          <cell r="AC107">
            <v>37</v>
          </cell>
          <cell r="AD107">
            <v>1.17</v>
          </cell>
          <cell r="AE107">
            <v>139.69999999999999</v>
          </cell>
          <cell r="AF107">
            <v>7.72</v>
          </cell>
          <cell r="AG107">
            <v>1916</v>
          </cell>
          <cell r="AH107">
            <v>2431</v>
          </cell>
          <cell r="AI107">
            <v>2431</v>
          </cell>
          <cell r="AJ107">
            <v>0</v>
          </cell>
          <cell r="AK107">
            <v>0</v>
          </cell>
          <cell r="AL107" t="str">
            <v>откр ствол</v>
          </cell>
          <cell r="AM107" t="str">
            <v>1916-2431</v>
          </cell>
          <cell r="AN107">
            <v>44.32</v>
          </cell>
          <cell r="AO107">
            <v>1916</v>
          </cell>
          <cell r="AP107">
            <v>48.62</v>
          </cell>
          <cell r="AQ107">
            <v>0</v>
          </cell>
          <cell r="AR107">
            <v>0</v>
          </cell>
          <cell r="AS107">
            <v>0</v>
          </cell>
          <cell r="AT107" t="str">
            <v>Газлифт</v>
          </cell>
          <cell r="AU107">
            <v>600</v>
          </cell>
          <cell r="AV107" t="str">
            <v>ГП</v>
          </cell>
          <cell r="AW107">
            <v>1200</v>
          </cell>
          <cell r="AX107" t="str">
            <v>ГК87/1,5</v>
          </cell>
          <cell r="AY107">
            <v>1777</v>
          </cell>
          <cell r="AZ107" t="str">
            <v>ЦКсОК(авар)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1788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2000</v>
          </cell>
          <cell r="BO107" t="str">
            <v>Есть</v>
          </cell>
          <cell r="BP107" t="str">
            <v>Сиант</v>
          </cell>
          <cell r="BQ107">
            <v>80</v>
          </cell>
          <cell r="BR107">
            <v>48</v>
          </cell>
          <cell r="BS107">
            <v>8</v>
          </cell>
          <cell r="BT107">
            <v>1888.98</v>
          </cell>
          <cell r="BU107">
            <v>111.01999999999998</v>
          </cell>
          <cell r="BV107">
            <v>73</v>
          </cell>
          <cell r="BW107">
            <v>5.5</v>
          </cell>
          <cell r="BX107">
            <v>18</v>
          </cell>
          <cell r="BY107" t="str">
            <v>Угловик</v>
          </cell>
          <cell r="BZ107" t="str">
            <v>Постоянный</v>
          </cell>
          <cell r="CA107">
            <v>24</v>
          </cell>
          <cell r="CB107">
            <v>0</v>
          </cell>
          <cell r="CC107">
            <v>41</v>
          </cell>
          <cell r="CD107">
            <v>48</v>
          </cell>
          <cell r="CE107">
            <v>40</v>
          </cell>
          <cell r="CF107">
            <v>43556</v>
          </cell>
          <cell r="CG107">
            <v>107.2</v>
          </cell>
          <cell r="CH107">
            <v>80</v>
          </cell>
          <cell r="CI107">
            <v>6</v>
          </cell>
          <cell r="CJ107">
            <v>0</v>
          </cell>
          <cell r="CK107">
            <v>0</v>
          </cell>
          <cell r="CL107">
            <v>58</v>
          </cell>
          <cell r="CM107">
            <v>5.5175999999999998</v>
          </cell>
          <cell r="CN107">
            <v>6.6</v>
          </cell>
          <cell r="CO107">
            <v>0</v>
          </cell>
          <cell r="CP107">
            <v>0</v>
          </cell>
          <cell r="CQ107">
            <v>15.6</v>
          </cell>
          <cell r="CR107">
            <v>82</v>
          </cell>
          <cell r="CS107">
            <v>0</v>
          </cell>
          <cell r="CT107">
            <v>82</v>
          </cell>
          <cell r="CU107">
            <v>0</v>
          </cell>
          <cell r="CV107">
            <v>76.482399999999998</v>
          </cell>
          <cell r="CW107">
            <v>-6.6</v>
          </cell>
          <cell r="CX107">
            <v>82</v>
          </cell>
          <cell r="CY107">
            <v>-15.6</v>
          </cell>
          <cell r="CZ107">
            <v>8</v>
          </cell>
          <cell r="DA107">
            <v>7.6</v>
          </cell>
          <cell r="DB107">
            <v>1377.4104683195592</v>
          </cell>
          <cell r="DC107">
            <v>2827.3162244454111</v>
          </cell>
          <cell r="DD107">
            <v>1449.9057561258519</v>
          </cell>
          <cell r="DE107">
            <v>0.13414634146341461</v>
          </cell>
          <cell r="DF107">
            <v>0</v>
          </cell>
          <cell r="DG107" t="str">
            <v>Газлифт</v>
          </cell>
          <cell r="DH107">
            <v>5.5175999999999998</v>
          </cell>
          <cell r="DI107">
            <v>6.6</v>
          </cell>
          <cell r="DJ107">
            <v>0</v>
          </cell>
          <cell r="DK107">
            <v>7.5999999999999988</v>
          </cell>
          <cell r="DL107">
            <v>58</v>
          </cell>
          <cell r="DM107">
            <v>0</v>
          </cell>
          <cell r="DN107">
            <v>55</v>
          </cell>
          <cell r="DO107">
            <v>0.13205030487804875</v>
          </cell>
          <cell r="DP107">
            <v>55</v>
          </cell>
          <cell r="DQ107">
            <v>5.7625696646341451</v>
          </cell>
          <cell r="DR107">
            <v>6.893025914634145</v>
          </cell>
          <cell r="DS107">
            <v>0</v>
          </cell>
          <cell r="DT107">
            <v>7.9374237804878032</v>
          </cell>
          <cell r="DU107">
            <v>0.24496966463414555</v>
          </cell>
          <cell r="DV107">
            <v>0.2930259146341454</v>
          </cell>
          <cell r="DW107">
            <v>0.33742378048780375</v>
          </cell>
          <cell r="DX107">
            <v>2.4759056045524979</v>
          </cell>
          <cell r="DY107">
            <v>2.9616095748235622</v>
          </cell>
          <cell r="DZ107">
            <v>0</v>
          </cell>
          <cell r="EA107">
            <v>6.7309308518717321</v>
          </cell>
          <cell r="EB107">
            <v>0</v>
          </cell>
          <cell r="EC107">
            <v>41320</v>
          </cell>
          <cell r="ED107" t="str">
            <v>ЗБС</v>
          </cell>
          <cell r="EE107">
            <v>0</v>
          </cell>
          <cell r="EF107">
            <v>18</v>
          </cell>
          <cell r="EG107">
            <v>41</v>
          </cell>
          <cell r="EH107">
            <v>50</v>
          </cell>
          <cell r="EI107">
            <v>40</v>
          </cell>
          <cell r="EJ107" t="str">
            <v>Постоянный</v>
          </cell>
          <cell r="EK107">
            <v>24</v>
          </cell>
          <cell r="EL107">
            <v>0</v>
          </cell>
          <cell r="EM107">
            <v>5.5175999999999998</v>
          </cell>
          <cell r="EN107">
            <v>6.6</v>
          </cell>
          <cell r="EO107">
            <v>0</v>
          </cell>
          <cell r="EP107">
            <v>15.6</v>
          </cell>
          <cell r="EQ107">
            <v>1377.4104683195592</v>
          </cell>
          <cell r="ER107">
            <v>78</v>
          </cell>
          <cell r="ES107">
            <v>8</v>
          </cell>
          <cell r="ET107">
            <v>58</v>
          </cell>
          <cell r="EU107">
            <v>18</v>
          </cell>
          <cell r="EV107">
            <v>41</v>
          </cell>
          <cell r="EW107">
            <v>48</v>
          </cell>
          <cell r="EX107">
            <v>40</v>
          </cell>
          <cell r="EY107" t="str">
            <v>Постоянный</v>
          </cell>
          <cell r="EZ107">
            <v>24</v>
          </cell>
          <cell r="FA107">
            <v>0</v>
          </cell>
          <cell r="FB107">
            <v>5.5175999999999998</v>
          </cell>
          <cell r="FC107">
            <v>6.6</v>
          </cell>
          <cell r="FD107">
            <v>0</v>
          </cell>
          <cell r="FE107">
            <v>15.6</v>
          </cell>
          <cell r="FF107">
            <v>1377.4104683195592</v>
          </cell>
          <cell r="FG107">
            <v>80</v>
          </cell>
          <cell r="FH107">
            <v>8</v>
          </cell>
          <cell r="FI107">
            <v>58</v>
          </cell>
          <cell r="FJ107">
            <v>0</v>
          </cell>
          <cell r="FK107">
            <v>0</v>
          </cell>
          <cell r="FL107">
            <v>-2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2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 t="str">
            <v>БДНГ-2</v>
          </cell>
          <cell r="GG107" t="str">
            <v>Давыдов</v>
          </cell>
          <cell r="GH107">
            <v>0</v>
          </cell>
          <cell r="GI107" t="e">
            <v>#N/A</v>
          </cell>
          <cell r="GJ107">
            <v>0</v>
          </cell>
          <cell r="GK107">
            <v>1980</v>
          </cell>
          <cell r="GL107">
            <v>0</v>
          </cell>
          <cell r="GM107">
            <v>0</v>
          </cell>
          <cell r="GN107">
            <v>0</v>
          </cell>
          <cell r="GO107">
            <v>1</v>
          </cell>
          <cell r="GP107">
            <v>8</v>
          </cell>
          <cell r="GQ107">
            <v>58</v>
          </cell>
          <cell r="GR107">
            <v>49.2</v>
          </cell>
          <cell r="GS107" t="str">
            <v>ЗУ-7</v>
          </cell>
          <cell r="GT107" t="str">
            <v>Газлифт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</row>
        <row r="108">
          <cell r="J108" t="str">
            <v>1018-1</v>
          </cell>
          <cell r="K108" t="str">
            <v>В работе</v>
          </cell>
          <cell r="L108" t="str">
            <v>Кустскважины-1018</v>
          </cell>
          <cell r="M108">
            <v>38953</v>
          </cell>
          <cell r="N108" t="str">
            <v>Гор.</v>
          </cell>
          <cell r="O108" t="str">
            <v>P1ar_Block III</v>
          </cell>
          <cell r="P108" t="str">
            <v>Действующий</v>
          </cell>
          <cell r="Q108">
            <v>-4</v>
          </cell>
          <cell r="R108">
            <v>0</v>
          </cell>
          <cell r="S108">
            <v>0</v>
          </cell>
          <cell r="T108">
            <v>0</v>
          </cell>
          <cell r="U108">
            <v>206</v>
          </cell>
          <cell r="V108">
            <v>213.8</v>
          </cell>
          <cell r="W108">
            <v>0.98</v>
          </cell>
          <cell r="X108">
            <v>1.66</v>
          </cell>
          <cell r="Y108">
            <v>0.98</v>
          </cell>
          <cell r="Z108">
            <v>1.4490000000000001</v>
          </cell>
          <cell r="AA108">
            <v>0.83599999999999997</v>
          </cell>
          <cell r="AB108">
            <v>0.72</v>
          </cell>
          <cell r="AC108">
            <v>37</v>
          </cell>
          <cell r="AD108">
            <v>1.17</v>
          </cell>
          <cell r="AE108">
            <v>139.69999999999999</v>
          </cell>
          <cell r="AF108">
            <v>7.72</v>
          </cell>
          <cell r="AG108">
            <v>1970</v>
          </cell>
          <cell r="AH108" t="str">
            <v>1 ств 2496
2 ств 2224</v>
          </cell>
          <cell r="AI108" t="str">
            <v>1 ств 2496
2 ств 2224</v>
          </cell>
          <cell r="AJ108">
            <v>0</v>
          </cell>
          <cell r="AK108">
            <v>0</v>
          </cell>
          <cell r="AL108" t="str">
            <v>откр ствол</v>
          </cell>
          <cell r="AM108" t="str">
            <v>1ый ст-л 2150-2496;
2ой ст-л 2048-2224</v>
          </cell>
          <cell r="AN108">
            <v>53.19</v>
          </cell>
          <cell r="AO108">
            <v>2048</v>
          </cell>
          <cell r="AP108">
            <v>163.69999999999999</v>
          </cell>
          <cell r="AQ108" t="str">
            <v>1890-2025</v>
          </cell>
          <cell r="AR108">
            <v>102</v>
          </cell>
          <cell r="AS108">
            <v>6.5</v>
          </cell>
          <cell r="AT108" t="str">
            <v>Фонтан</v>
          </cell>
          <cell r="AU108">
            <v>500</v>
          </cell>
          <cell r="AV108" t="str">
            <v>ГК83/1,5</v>
          </cell>
          <cell r="AW108">
            <v>910</v>
          </cell>
          <cell r="AX108" t="str">
            <v>ГК82/2</v>
          </cell>
          <cell r="AY108">
            <v>1240</v>
          </cell>
          <cell r="AZ108" t="str">
            <v>ГК80/3</v>
          </cell>
          <cell r="BA108">
            <v>1510</v>
          </cell>
          <cell r="BB108" t="str">
            <v>ГКК76/3</v>
          </cell>
          <cell r="BC108">
            <v>1680</v>
          </cell>
          <cell r="BD108" t="str">
            <v>ЦКсОК</v>
          </cell>
          <cell r="BE108">
            <v>0</v>
          </cell>
          <cell r="BF108">
            <v>0</v>
          </cell>
          <cell r="BG108">
            <v>1690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1870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1756.78</v>
          </cell>
          <cell r="BU108">
            <v>113.22000000000003</v>
          </cell>
          <cell r="BV108">
            <v>73</v>
          </cell>
          <cell r="BW108">
            <v>5.5</v>
          </cell>
          <cell r="BX108">
            <v>18</v>
          </cell>
          <cell r="BY108" t="str">
            <v>Угловик</v>
          </cell>
          <cell r="BZ108" t="str">
            <v>Постоянный</v>
          </cell>
          <cell r="CA108">
            <v>24</v>
          </cell>
          <cell r="CB108">
            <v>0</v>
          </cell>
          <cell r="CC108">
            <v>64</v>
          </cell>
          <cell r="CD108">
            <v>68</v>
          </cell>
          <cell r="CE108">
            <v>38</v>
          </cell>
          <cell r="CF108">
            <v>43556</v>
          </cell>
          <cell r="CG108">
            <v>110.15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91</v>
          </cell>
          <cell r="CM108">
            <v>13.793999999999999</v>
          </cell>
          <cell r="CN108">
            <v>16.5</v>
          </cell>
          <cell r="CO108">
            <v>0</v>
          </cell>
          <cell r="CP108">
            <v>0</v>
          </cell>
          <cell r="CQ108">
            <v>57.8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57.8</v>
          </cell>
          <cell r="DB108">
            <v>4190.2276352037125</v>
          </cell>
          <cell r="DC108">
            <v>4190.2276352037125</v>
          </cell>
          <cell r="DD108" t="str">
            <v/>
          </cell>
          <cell r="DE108">
            <v>0.86161879895561333</v>
          </cell>
          <cell r="DF108">
            <v>0</v>
          </cell>
          <cell r="DG108" t="str">
            <v>Фонтан</v>
          </cell>
          <cell r="DH108">
            <v>13.793999999999999</v>
          </cell>
          <cell r="DI108">
            <v>16.5</v>
          </cell>
          <cell r="DJ108">
            <v>0</v>
          </cell>
          <cell r="DK108">
            <v>57.800000000000004</v>
          </cell>
          <cell r="DL108">
            <v>91</v>
          </cell>
          <cell r="DM108">
            <v>0</v>
          </cell>
          <cell r="DN108">
            <v>65</v>
          </cell>
          <cell r="DO108">
            <v>0.76365940557886136</v>
          </cell>
          <cell r="DP108">
            <v>65</v>
          </cell>
          <cell r="DQ108">
            <v>28.824629727336355</v>
          </cell>
          <cell r="DR108">
            <v>34.479222161885595</v>
          </cell>
          <cell r="DS108">
            <v>0</v>
          </cell>
          <cell r="DT108">
            <v>120.78176005799925</v>
          </cell>
          <cell r="DU108">
            <v>15.030629727336356</v>
          </cell>
          <cell r="DV108">
            <v>17.979222161885595</v>
          </cell>
          <cell r="DW108">
            <v>62.981760057999246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43021</v>
          </cell>
          <cell r="ED108" t="str">
            <v>ЗБС</v>
          </cell>
          <cell r="EE108">
            <v>0</v>
          </cell>
          <cell r="EF108">
            <v>18</v>
          </cell>
          <cell r="EG108">
            <v>61</v>
          </cell>
          <cell r="EH108">
            <v>68</v>
          </cell>
          <cell r="EI108">
            <v>40</v>
          </cell>
          <cell r="EJ108" t="str">
            <v>Постоянный</v>
          </cell>
          <cell r="EK108">
            <v>24</v>
          </cell>
          <cell r="EL108">
            <v>0</v>
          </cell>
          <cell r="EM108">
            <v>13.793999999999999</v>
          </cell>
          <cell r="EN108">
            <v>16.5</v>
          </cell>
          <cell r="EO108">
            <v>0</v>
          </cell>
          <cell r="EP108">
            <v>57.8</v>
          </cell>
          <cell r="EQ108">
            <v>4190.2276352037125</v>
          </cell>
          <cell r="ER108">
            <v>0</v>
          </cell>
          <cell r="ES108">
            <v>0</v>
          </cell>
          <cell r="ET108">
            <v>91</v>
          </cell>
          <cell r="EU108">
            <v>18</v>
          </cell>
          <cell r="EV108">
            <v>64</v>
          </cell>
          <cell r="EW108">
            <v>68</v>
          </cell>
          <cell r="EX108">
            <v>38</v>
          </cell>
          <cell r="EY108" t="str">
            <v>Постоянный</v>
          </cell>
          <cell r="EZ108">
            <v>24</v>
          </cell>
          <cell r="FA108">
            <v>0</v>
          </cell>
          <cell r="FB108">
            <v>13.793999999999999</v>
          </cell>
          <cell r="FC108">
            <v>16.5</v>
          </cell>
          <cell r="FD108">
            <v>0</v>
          </cell>
          <cell r="FE108">
            <v>57.8</v>
          </cell>
          <cell r="FF108">
            <v>4190.2276352037125</v>
          </cell>
          <cell r="FG108">
            <v>0</v>
          </cell>
          <cell r="FH108">
            <v>0</v>
          </cell>
          <cell r="FI108">
            <v>91</v>
          </cell>
          <cell r="FJ108">
            <v>0</v>
          </cell>
          <cell r="FK108">
            <v>3</v>
          </cell>
          <cell r="FL108">
            <v>0</v>
          </cell>
          <cell r="FM108">
            <v>-2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 t="str">
            <v>БДНГ-2</v>
          </cell>
          <cell r="GG108" t="str">
            <v>Давыдов</v>
          </cell>
          <cell r="GH108">
            <v>0</v>
          </cell>
          <cell r="GI108" t="e">
            <v>#N/A</v>
          </cell>
          <cell r="GJ108">
            <v>0</v>
          </cell>
          <cell r="GK108">
            <v>1850</v>
          </cell>
          <cell r="GL108">
            <v>0</v>
          </cell>
          <cell r="GM108">
            <v>0</v>
          </cell>
          <cell r="GN108">
            <v>0</v>
          </cell>
          <cell r="GO108">
            <v>26</v>
          </cell>
          <cell r="GP108">
            <v>30</v>
          </cell>
          <cell r="GQ108">
            <v>91</v>
          </cell>
          <cell r="GR108">
            <v>19.150000000000006</v>
          </cell>
          <cell r="GS108" t="str">
            <v>ЗУ-7</v>
          </cell>
          <cell r="GT108" t="str">
            <v>Фонтан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</row>
        <row r="109">
          <cell r="J109" t="str">
            <v>1018-2</v>
          </cell>
          <cell r="K109" t="str">
            <v>В работе</v>
          </cell>
          <cell r="L109" t="str">
            <v>К-29</v>
          </cell>
          <cell r="M109">
            <v>41888</v>
          </cell>
          <cell r="N109" t="str">
            <v>Гор.</v>
          </cell>
          <cell r="O109" t="str">
            <v>P1ar_Block II</v>
          </cell>
          <cell r="P109" t="str">
            <v>Действующий</v>
          </cell>
          <cell r="Q109">
            <v>-4</v>
          </cell>
          <cell r="R109">
            <v>0</v>
          </cell>
          <cell r="S109">
            <v>0</v>
          </cell>
          <cell r="T109">
            <v>0</v>
          </cell>
          <cell r="U109">
            <v>206</v>
          </cell>
          <cell r="V109">
            <v>213.8</v>
          </cell>
          <cell r="W109">
            <v>0.98</v>
          </cell>
          <cell r="X109">
            <v>1.66</v>
          </cell>
          <cell r="Y109">
            <v>1.0674540682414697</v>
          </cell>
          <cell r="Z109">
            <v>1.4490000000000001</v>
          </cell>
          <cell r="AA109">
            <v>0.83599999999999997</v>
          </cell>
          <cell r="AB109">
            <v>0.72</v>
          </cell>
          <cell r="AC109">
            <v>37</v>
          </cell>
          <cell r="AD109">
            <v>1.17</v>
          </cell>
          <cell r="AE109">
            <v>177.8</v>
          </cell>
          <cell r="AF109">
            <v>9.19</v>
          </cell>
          <cell r="AG109">
            <v>2290.5100000000002</v>
          </cell>
          <cell r="AH109" t="str">
            <v>1 ств 3020 
2 ств 2872</v>
          </cell>
          <cell r="AI109" t="str">
            <v>1 ств 3020 
2 ств 2872</v>
          </cell>
          <cell r="AJ109">
            <v>0</v>
          </cell>
          <cell r="AK109">
            <v>0</v>
          </cell>
          <cell r="AL109" t="str">
            <v>откр ствол</v>
          </cell>
          <cell r="AM109" t="str">
            <v>1ый ст-л 2290-3020;
2ой ст-л 2290-2872</v>
          </cell>
          <cell r="AN109">
            <v>6.7</v>
          </cell>
          <cell r="AO109">
            <v>2290</v>
          </cell>
          <cell r="AP109">
            <v>338.9</v>
          </cell>
          <cell r="AQ109">
            <v>0</v>
          </cell>
          <cell r="AR109">
            <v>0</v>
          </cell>
          <cell r="AS109">
            <v>0</v>
          </cell>
          <cell r="AT109" t="str">
            <v>Газлифт</v>
          </cell>
          <cell r="AU109">
            <v>600</v>
          </cell>
          <cell r="AV109" t="str">
            <v>ГП</v>
          </cell>
          <cell r="AW109">
            <v>1200</v>
          </cell>
          <cell r="AX109" t="str">
            <v>ГП</v>
          </cell>
          <cell r="AY109">
            <v>1500</v>
          </cell>
          <cell r="AZ109" t="str">
            <v>ГП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1900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2280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1949.7</v>
          </cell>
          <cell r="BU109">
            <v>330.29999999999995</v>
          </cell>
          <cell r="BV109">
            <v>73</v>
          </cell>
          <cell r="BW109">
            <v>5.5</v>
          </cell>
          <cell r="BX109">
            <v>18</v>
          </cell>
          <cell r="BY109" t="str">
            <v>Угловик</v>
          </cell>
          <cell r="BZ109" t="str">
            <v>Периодический</v>
          </cell>
          <cell r="CA109">
            <v>24</v>
          </cell>
          <cell r="CB109">
            <v>24</v>
          </cell>
          <cell r="CC109">
            <v>21</v>
          </cell>
          <cell r="CD109">
            <v>42</v>
          </cell>
          <cell r="CE109">
            <v>20</v>
          </cell>
          <cell r="CF109">
            <v>43556</v>
          </cell>
          <cell r="CG109">
            <v>97.1</v>
          </cell>
          <cell r="CH109">
            <v>83</v>
          </cell>
          <cell r="CI109">
            <v>6</v>
          </cell>
          <cell r="CJ109">
            <v>0</v>
          </cell>
          <cell r="CK109">
            <v>0</v>
          </cell>
          <cell r="CL109">
            <v>74</v>
          </cell>
          <cell r="CM109">
            <v>4.6816000000000004</v>
          </cell>
          <cell r="CN109">
            <v>7</v>
          </cell>
          <cell r="CO109">
            <v>20</v>
          </cell>
          <cell r="CP109">
            <v>1</v>
          </cell>
          <cell r="CQ109">
            <v>7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4</v>
          </cell>
          <cell r="DA109">
            <v>3</v>
          </cell>
          <cell r="DB109">
            <v>640.80656185919338</v>
          </cell>
          <cell r="DC109">
            <v>1495.2153110047846</v>
          </cell>
          <cell r="DD109">
            <v>634.63857333248723</v>
          </cell>
          <cell r="DE109">
            <v>0.30303030303030309</v>
          </cell>
          <cell r="DF109">
            <v>0</v>
          </cell>
          <cell r="DG109" t="str">
            <v>Газлифт</v>
          </cell>
          <cell r="DH109">
            <v>4.6816000000000004</v>
          </cell>
          <cell r="DI109">
            <v>7</v>
          </cell>
          <cell r="DJ109">
            <v>20</v>
          </cell>
          <cell r="DK109">
            <v>3</v>
          </cell>
          <cell r="DL109">
            <v>74</v>
          </cell>
          <cell r="DM109">
            <v>0</v>
          </cell>
          <cell r="DN109">
            <v>60</v>
          </cell>
          <cell r="DO109">
            <v>0.28131603947342915</v>
          </cell>
          <cell r="DP109">
            <v>60</v>
          </cell>
          <cell r="DQ109">
            <v>6.980148603113669</v>
          </cell>
          <cell r="DR109">
            <v>10.43682506446422</v>
          </cell>
          <cell r="DS109">
            <v>20</v>
          </cell>
          <cell r="DT109">
            <v>4.4729250276275216</v>
          </cell>
          <cell r="DU109">
            <v>2.2985486031136699</v>
          </cell>
          <cell r="DV109">
            <v>3.4368250644642195</v>
          </cell>
          <cell r="DW109">
            <v>1.4729250276275225</v>
          </cell>
          <cell r="DX109">
            <v>3.14365062466051</v>
          </cell>
          <cell r="DY109">
            <v>4.6424044903132344</v>
          </cell>
          <cell r="DZ109">
            <v>0</v>
          </cell>
          <cell r="EA109">
            <v>8.6658217152513739</v>
          </cell>
          <cell r="EB109">
            <v>0</v>
          </cell>
          <cell r="EC109">
            <v>42776</v>
          </cell>
          <cell r="ED109" t="str">
            <v>ОПЗ</v>
          </cell>
          <cell r="EE109">
            <v>0</v>
          </cell>
          <cell r="EF109">
            <v>18</v>
          </cell>
          <cell r="EG109">
            <v>20</v>
          </cell>
          <cell r="EH109">
            <v>50</v>
          </cell>
          <cell r="EI109">
            <v>19</v>
          </cell>
          <cell r="EJ109" t="str">
            <v>Периодический</v>
          </cell>
          <cell r="EK109">
            <v>24</v>
          </cell>
          <cell r="EL109">
            <v>24</v>
          </cell>
          <cell r="EM109">
            <v>5.0786999999999995</v>
          </cell>
          <cell r="EN109">
            <v>7.5</v>
          </cell>
          <cell r="EO109">
            <v>19</v>
          </cell>
          <cell r="EP109">
            <v>6</v>
          </cell>
          <cell r="EQ109">
            <v>393.80156339220667</v>
          </cell>
          <cell r="ER109">
            <v>82</v>
          </cell>
          <cell r="ES109">
            <v>4</v>
          </cell>
          <cell r="ET109">
            <v>75</v>
          </cell>
          <cell r="EU109">
            <v>18</v>
          </cell>
          <cell r="EV109">
            <v>21</v>
          </cell>
          <cell r="EW109">
            <v>42</v>
          </cell>
          <cell r="EX109">
            <v>20</v>
          </cell>
          <cell r="EY109" t="str">
            <v>Периодический</v>
          </cell>
          <cell r="EZ109">
            <v>24</v>
          </cell>
          <cell r="FA109">
            <v>24</v>
          </cell>
          <cell r="FB109">
            <v>4.6816000000000004</v>
          </cell>
          <cell r="FC109">
            <v>7</v>
          </cell>
          <cell r="FD109">
            <v>20</v>
          </cell>
          <cell r="FE109">
            <v>7</v>
          </cell>
          <cell r="FF109">
            <v>640.80656185919338</v>
          </cell>
          <cell r="FG109">
            <v>83</v>
          </cell>
          <cell r="FH109">
            <v>4</v>
          </cell>
          <cell r="FI109">
            <v>74</v>
          </cell>
          <cell r="FJ109">
            <v>0</v>
          </cell>
          <cell r="FK109">
            <v>1</v>
          </cell>
          <cell r="FL109">
            <v>-8</v>
          </cell>
          <cell r="FM109">
            <v>1</v>
          </cell>
          <cell r="FN109">
            <v>0</v>
          </cell>
          <cell r="FO109">
            <v>0</v>
          </cell>
          <cell r="FP109">
            <v>-0.39709999999999912</v>
          </cell>
          <cell r="FQ109">
            <v>-0.5</v>
          </cell>
          <cell r="FR109">
            <v>1</v>
          </cell>
          <cell r="FS109">
            <v>1</v>
          </cell>
          <cell r="FT109">
            <v>1</v>
          </cell>
          <cell r="FU109">
            <v>0</v>
          </cell>
          <cell r="FV109">
            <v>247.00499846698671</v>
          </cell>
          <cell r="FW109">
            <v>-1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 t="str">
            <v>БДНГ-5.1</v>
          </cell>
          <cell r="GG109" t="str">
            <v>Тайланов</v>
          </cell>
          <cell r="GH109" t="str">
            <v>Бердянка</v>
          </cell>
          <cell r="GI109" t="str">
            <v>Денис</v>
          </cell>
          <cell r="GJ109">
            <v>0</v>
          </cell>
          <cell r="GK109">
            <v>2100</v>
          </cell>
          <cell r="GL109">
            <v>0</v>
          </cell>
          <cell r="GM109">
            <v>0</v>
          </cell>
          <cell r="GN109">
            <v>0</v>
          </cell>
          <cell r="GO109">
            <v>1</v>
          </cell>
          <cell r="GP109">
            <v>22</v>
          </cell>
          <cell r="GQ109">
            <v>74</v>
          </cell>
          <cell r="GR109">
            <v>23.099999999999994</v>
          </cell>
          <cell r="GS109" t="str">
            <v>К-29</v>
          </cell>
          <cell r="GT109" t="str">
            <v>Газлифт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</row>
        <row r="110">
          <cell r="J110">
            <v>1019</v>
          </cell>
          <cell r="K110" t="str">
            <v>В работе</v>
          </cell>
          <cell r="L110" t="str">
            <v>Кустскважины-1019</v>
          </cell>
          <cell r="M110">
            <v>38454</v>
          </cell>
          <cell r="N110" t="str">
            <v>Гор.</v>
          </cell>
          <cell r="O110" t="str">
            <v>P1ar_Block III</v>
          </cell>
          <cell r="P110" t="str">
            <v>Действующий</v>
          </cell>
          <cell r="Q110">
            <v>-4</v>
          </cell>
          <cell r="R110">
            <v>0</v>
          </cell>
          <cell r="S110">
            <v>0</v>
          </cell>
          <cell r="T110">
            <v>0</v>
          </cell>
          <cell r="U110">
            <v>206</v>
          </cell>
          <cell r="V110">
            <v>213.8</v>
          </cell>
          <cell r="W110">
            <v>0.98</v>
          </cell>
          <cell r="X110">
            <v>1.66</v>
          </cell>
          <cell r="Y110">
            <v>0.98</v>
          </cell>
          <cell r="Z110">
            <v>1.4490000000000001</v>
          </cell>
          <cell r="AA110">
            <v>0.83599999999999997</v>
          </cell>
          <cell r="AB110">
            <v>0.72</v>
          </cell>
          <cell r="AC110">
            <v>37</v>
          </cell>
          <cell r="AD110">
            <v>1.17</v>
          </cell>
          <cell r="AE110">
            <v>139.69999999999999</v>
          </cell>
          <cell r="AF110">
            <v>7.72</v>
          </cell>
          <cell r="AG110">
            <v>1956</v>
          </cell>
          <cell r="AH110">
            <v>2375</v>
          </cell>
          <cell r="AI110">
            <v>2375</v>
          </cell>
          <cell r="AJ110">
            <v>0</v>
          </cell>
          <cell r="AK110">
            <v>0</v>
          </cell>
          <cell r="AL110" t="str">
            <v>откр ствол</v>
          </cell>
          <cell r="AM110" t="str">
            <v>1903-2375</v>
          </cell>
          <cell r="AN110">
            <v>12.4</v>
          </cell>
          <cell r="AO110">
            <v>1903</v>
          </cell>
          <cell r="AP110">
            <v>42.3</v>
          </cell>
          <cell r="AQ110" t="str">
            <v>1616,4-1903,1</v>
          </cell>
          <cell r="AR110">
            <v>102</v>
          </cell>
          <cell r="AS110">
            <v>6.5</v>
          </cell>
          <cell r="AT110" t="str">
            <v>Фонтан</v>
          </cell>
          <cell r="AU110">
            <v>390</v>
          </cell>
          <cell r="AV110">
            <v>0</v>
          </cell>
          <cell r="AW110">
            <v>735</v>
          </cell>
          <cell r="AX110">
            <v>0</v>
          </cell>
          <cell r="AY110">
            <v>1030</v>
          </cell>
          <cell r="AZ110">
            <v>0</v>
          </cell>
          <cell r="BA110">
            <v>1280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1580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1610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1609.08</v>
          </cell>
          <cell r="BU110">
            <v>0.92000000000007276</v>
          </cell>
          <cell r="BV110">
            <v>73</v>
          </cell>
          <cell r="BW110">
            <v>5.5</v>
          </cell>
          <cell r="BX110">
            <v>10</v>
          </cell>
          <cell r="BY110" t="str">
            <v>Угловик</v>
          </cell>
          <cell r="BZ110" t="str">
            <v>Постоянный</v>
          </cell>
          <cell r="CA110">
            <v>24</v>
          </cell>
          <cell r="CB110">
            <v>0</v>
          </cell>
          <cell r="CC110">
            <v>39</v>
          </cell>
          <cell r="CD110">
            <v>43</v>
          </cell>
          <cell r="CE110">
            <v>37</v>
          </cell>
          <cell r="CF110">
            <v>43556</v>
          </cell>
          <cell r="CG110">
            <v>145.4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52</v>
          </cell>
          <cell r="CM110">
            <v>7.524</v>
          </cell>
          <cell r="CN110">
            <v>9</v>
          </cell>
          <cell r="CO110">
            <v>0</v>
          </cell>
          <cell r="CP110">
            <v>0</v>
          </cell>
          <cell r="CQ110">
            <v>61.8</v>
          </cell>
          <cell r="CR110">
            <v>85</v>
          </cell>
          <cell r="CS110">
            <v>0</v>
          </cell>
          <cell r="CT110">
            <v>85</v>
          </cell>
          <cell r="CU110">
            <v>0</v>
          </cell>
          <cell r="CV110">
            <v>77.475999999999999</v>
          </cell>
          <cell r="CW110">
            <v>-9</v>
          </cell>
          <cell r="CX110">
            <v>85</v>
          </cell>
          <cell r="CY110">
            <v>-61.8</v>
          </cell>
          <cell r="CZ110">
            <v>0</v>
          </cell>
          <cell r="DA110">
            <v>61.8</v>
          </cell>
          <cell r="DB110">
            <v>8213.7161084529507</v>
          </cell>
          <cell r="DC110">
            <v>8213.7161084529507</v>
          </cell>
          <cell r="DD110" t="str">
            <v/>
          </cell>
          <cell r="DE110">
            <v>9.6359743040685217E-2</v>
          </cell>
          <cell r="DF110">
            <v>0</v>
          </cell>
          <cell r="DG110" t="str">
            <v>Фонтан</v>
          </cell>
          <cell r="DH110">
            <v>7.524</v>
          </cell>
          <cell r="DI110">
            <v>9</v>
          </cell>
          <cell r="DJ110">
            <v>0</v>
          </cell>
          <cell r="DK110">
            <v>61.8</v>
          </cell>
          <cell r="DL110">
            <v>52</v>
          </cell>
          <cell r="DM110">
            <v>0</v>
          </cell>
          <cell r="DN110">
            <v>60</v>
          </cell>
          <cell r="DO110">
            <v>0.10538641686182669</v>
          </cell>
          <cell r="DP110">
            <v>52</v>
          </cell>
          <cell r="DQ110">
            <v>7.524</v>
          </cell>
          <cell r="DR110">
            <v>9</v>
          </cell>
          <cell r="DS110">
            <v>0</v>
          </cell>
          <cell r="DT110">
            <v>61.8</v>
          </cell>
          <cell r="DU110">
            <v>0</v>
          </cell>
          <cell r="DV110">
            <v>0</v>
          </cell>
          <cell r="DW110">
            <v>0</v>
          </cell>
          <cell r="DX110">
            <v>2.7618592873109828</v>
          </cell>
          <cell r="DY110">
            <v>3.3918474687705498</v>
          </cell>
          <cell r="DZ110">
            <v>0</v>
          </cell>
          <cell r="EA110">
            <v>5.8145956607495144</v>
          </cell>
          <cell r="EB110">
            <v>0</v>
          </cell>
          <cell r="EC110">
            <v>42087</v>
          </cell>
          <cell r="ED110" t="str">
            <v>ЗБС</v>
          </cell>
          <cell r="EE110">
            <v>0</v>
          </cell>
          <cell r="EF110">
            <v>10</v>
          </cell>
          <cell r="EG110">
            <v>39</v>
          </cell>
          <cell r="EH110">
            <v>43</v>
          </cell>
          <cell r="EI110">
            <v>37</v>
          </cell>
          <cell r="EJ110" t="str">
            <v>Постоянный</v>
          </cell>
          <cell r="EK110">
            <v>24</v>
          </cell>
          <cell r="EL110">
            <v>0</v>
          </cell>
          <cell r="EM110">
            <v>7.524</v>
          </cell>
          <cell r="EN110">
            <v>9</v>
          </cell>
          <cell r="EO110">
            <v>0</v>
          </cell>
          <cell r="EP110">
            <v>61.8</v>
          </cell>
          <cell r="EQ110">
            <v>8213.7161084529507</v>
          </cell>
          <cell r="ER110">
            <v>0</v>
          </cell>
          <cell r="ES110">
            <v>0</v>
          </cell>
          <cell r="ET110">
            <v>52</v>
          </cell>
          <cell r="EU110">
            <v>10</v>
          </cell>
          <cell r="EV110">
            <v>39</v>
          </cell>
          <cell r="EW110">
            <v>43</v>
          </cell>
          <cell r="EX110">
            <v>37</v>
          </cell>
          <cell r="EY110" t="str">
            <v>Постоянный</v>
          </cell>
          <cell r="EZ110">
            <v>24</v>
          </cell>
          <cell r="FA110">
            <v>0</v>
          </cell>
          <cell r="FB110">
            <v>7.524</v>
          </cell>
          <cell r="FC110">
            <v>9</v>
          </cell>
          <cell r="FD110">
            <v>0</v>
          </cell>
          <cell r="FE110">
            <v>61.8</v>
          </cell>
          <cell r="FF110">
            <v>8213.7161084529507</v>
          </cell>
          <cell r="FG110">
            <v>0</v>
          </cell>
          <cell r="FH110">
            <v>0</v>
          </cell>
          <cell r="FI110">
            <v>52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 t="str">
            <v>Технология</v>
          </cell>
          <cell r="GD110" t="str">
            <v>Снижение дебита на фоне роста Рлин  с 34 до 37ат.</v>
          </cell>
          <cell r="GE110">
            <v>0</v>
          </cell>
          <cell r="GF110" t="str">
            <v>БДНГ-2</v>
          </cell>
          <cell r="GG110" t="str">
            <v>Давыдов</v>
          </cell>
          <cell r="GH110">
            <v>0</v>
          </cell>
          <cell r="GI110" t="e">
            <v>#N/A</v>
          </cell>
          <cell r="GJ110">
            <v>0</v>
          </cell>
          <cell r="GK110">
            <v>1590</v>
          </cell>
          <cell r="GL110">
            <v>0</v>
          </cell>
          <cell r="GM110">
            <v>0</v>
          </cell>
          <cell r="GN110">
            <v>0</v>
          </cell>
          <cell r="GO110">
            <v>2</v>
          </cell>
          <cell r="GP110">
            <v>6</v>
          </cell>
          <cell r="GQ110">
            <v>52</v>
          </cell>
          <cell r="GR110">
            <v>93.4</v>
          </cell>
          <cell r="GS110" t="str">
            <v>ЗУ-7</v>
          </cell>
          <cell r="GT110" t="str">
            <v>Фонтан</v>
          </cell>
          <cell r="GU110">
            <v>0</v>
          </cell>
          <cell r="GV110">
            <v>0</v>
          </cell>
          <cell r="GW110">
            <v>0</v>
          </cell>
          <cell r="GX110" t="str">
            <v>Совместный замер со скв. 1019-1</v>
          </cell>
          <cell r="GY110">
            <v>0</v>
          </cell>
        </row>
        <row r="111">
          <cell r="J111" t="str">
            <v>1019-1</v>
          </cell>
          <cell r="K111" t="str">
            <v>В бездействии текущего года</v>
          </cell>
          <cell r="L111" t="str">
            <v>Кустскважины-1019</v>
          </cell>
          <cell r="M111">
            <v>38699</v>
          </cell>
          <cell r="N111" t="str">
            <v>Гор.</v>
          </cell>
          <cell r="O111" t="str">
            <v>P1ar_Block III</v>
          </cell>
          <cell r="P111" t="str">
            <v>В бездействии текущего года</v>
          </cell>
          <cell r="Q111">
            <v>-4</v>
          </cell>
          <cell r="R111" t="str">
            <v xml:space="preserve"> </v>
          </cell>
          <cell r="S111" t="str">
            <v xml:space="preserve"> </v>
          </cell>
          <cell r="T111">
            <v>0</v>
          </cell>
          <cell r="U111">
            <v>206</v>
          </cell>
          <cell r="V111">
            <v>213.8</v>
          </cell>
          <cell r="W111">
            <v>0.98</v>
          </cell>
          <cell r="X111">
            <v>1.66</v>
          </cell>
          <cell r="Y111">
            <v>0.98</v>
          </cell>
          <cell r="Z111">
            <v>1.4490000000000001</v>
          </cell>
          <cell r="AA111">
            <v>0.83599999999999997</v>
          </cell>
          <cell r="AB111">
            <v>0.72</v>
          </cell>
          <cell r="AC111">
            <v>37</v>
          </cell>
          <cell r="AD111">
            <v>1.17</v>
          </cell>
          <cell r="AE111">
            <v>139.69999999999999</v>
          </cell>
          <cell r="AF111">
            <v>7.72</v>
          </cell>
          <cell r="AG111">
            <v>1937</v>
          </cell>
          <cell r="AH111">
            <v>2500</v>
          </cell>
          <cell r="AI111">
            <v>2500</v>
          </cell>
          <cell r="AJ111">
            <v>0</v>
          </cell>
          <cell r="AK111">
            <v>0</v>
          </cell>
          <cell r="AL111" t="str">
            <v>откр ствол</v>
          </cell>
          <cell r="AM111" t="str">
            <v xml:space="preserve">1937-2500  </v>
          </cell>
          <cell r="AN111">
            <v>87.4</v>
          </cell>
          <cell r="AO111">
            <v>1937</v>
          </cell>
          <cell r="AP111">
            <v>68.650000000000006</v>
          </cell>
          <cell r="AQ111">
            <v>0</v>
          </cell>
          <cell r="AR111">
            <v>0</v>
          </cell>
          <cell r="AS111">
            <v>0</v>
          </cell>
          <cell r="AT111" t="str">
            <v>Фонтан</v>
          </cell>
          <cell r="AU111">
            <v>370</v>
          </cell>
          <cell r="AV111" t="str">
            <v>ГП</v>
          </cell>
          <cell r="AW111">
            <v>790</v>
          </cell>
          <cell r="AX111" t="str">
            <v>ГК81/2</v>
          </cell>
          <cell r="AY111">
            <v>1180</v>
          </cell>
          <cell r="AZ111" t="str">
            <v>ГК79/2</v>
          </cell>
          <cell r="BA111">
            <v>1550</v>
          </cell>
          <cell r="BB111" t="str">
            <v>ГК76/3</v>
          </cell>
          <cell r="BC111">
            <v>1690</v>
          </cell>
          <cell r="BD111" t="str">
            <v>ЦКсОК</v>
          </cell>
          <cell r="BE111">
            <v>0</v>
          </cell>
          <cell r="BF111">
            <v>0</v>
          </cell>
          <cell r="BG111">
            <v>1725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2380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1928.92</v>
          </cell>
          <cell r="BU111">
            <v>451.07999999999993</v>
          </cell>
          <cell r="BV111">
            <v>73</v>
          </cell>
          <cell r="BW111">
            <v>5.5</v>
          </cell>
          <cell r="BX111" t="str">
            <v>-</v>
          </cell>
          <cell r="BY111" t="str">
            <v>-</v>
          </cell>
          <cell r="BZ111" t="str">
            <v>-</v>
          </cell>
          <cell r="CA111" t="str">
            <v>-</v>
          </cell>
          <cell r="CB111" t="str">
            <v>-</v>
          </cell>
          <cell r="CC111" t="str">
            <v>-</v>
          </cell>
          <cell r="CD111" t="str">
            <v>-</v>
          </cell>
          <cell r="CE111" t="str">
            <v>-</v>
          </cell>
          <cell r="CF111">
            <v>43556</v>
          </cell>
          <cell r="CG111">
            <v>147.1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 t="str">
            <v/>
          </cell>
          <cell r="DE111">
            <v>0</v>
          </cell>
          <cell r="DF111">
            <v>0</v>
          </cell>
          <cell r="DG111" t="str">
            <v>Фонтан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80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42656</v>
          </cell>
          <cell r="ED111" t="str">
            <v>ОПЗ</v>
          </cell>
          <cell r="EE111">
            <v>0</v>
          </cell>
          <cell r="EF111" t="str">
            <v>-</v>
          </cell>
          <cell r="EG111" t="str">
            <v>-</v>
          </cell>
          <cell r="EH111" t="str">
            <v>-</v>
          </cell>
          <cell r="EI111" t="str">
            <v>-</v>
          </cell>
          <cell r="EJ111" t="str">
            <v>-</v>
          </cell>
          <cell r="EK111" t="str">
            <v>-</v>
          </cell>
          <cell r="EL111" t="str">
            <v>-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 t="str">
            <v>-</v>
          </cell>
          <cell r="EV111" t="str">
            <v>-</v>
          </cell>
          <cell r="EW111" t="str">
            <v>-</v>
          </cell>
          <cell r="EX111" t="str">
            <v>-</v>
          </cell>
          <cell r="EY111" t="str">
            <v>-</v>
          </cell>
          <cell r="EZ111" t="str">
            <v>-</v>
          </cell>
          <cell r="FA111" t="str">
            <v>-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 t="e">
            <v>#VALUE!</v>
          </cell>
          <cell r="FK111" t="e">
            <v>#VALUE!</v>
          </cell>
          <cell r="FL111" t="e">
            <v>#VALUE!</v>
          </cell>
          <cell r="FM111" t="e">
            <v>#VALUE!</v>
          </cell>
          <cell r="FN111" t="e">
            <v>#VALUE!</v>
          </cell>
          <cell r="FO111" t="e">
            <v>#VALUE!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 t="str">
            <v>БДНГ-2</v>
          </cell>
          <cell r="GG111" t="str">
            <v>Давыдов</v>
          </cell>
          <cell r="GH111">
            <v>0</v>
          </cell>
          <cell r="GI111" t="e">
            <v>#N/A</v>
          </cell>
          <cell r="GJ111">
            <v>0</v>
          </cell>
          <cell r="GK111">
            <v>2100</v>
          </cell>
          <cell r="GL111">
            <v>0</v>
          </cell>
          <cell r="GM111">
            <v>0</v>
          </cell>
          <cell r="GN111">
            <v>0</v>
          </cell>
          <cell r="GO111" t="e">
            <v>#VALUE!</v>
          </cell>
          <cell r="GP111" t="e">
            <v>#VALUE!</v>
          </cell>
          <cell r="GQ111">
            <v>0</v>
          </cell>
          <cell r="GR111">
            <v>147.1</v>
          </cell>
          <cell r="GS111" t="str">
            <v>ЗУ-7</v>
          </cell>
          <cell r="GT111" t="str">
            <v>Фонтан</v>
          </cell>
          <cell r="GU111">
            <v>0</v>
          </cell>
          <cell r="GV111">
            <v>0</v>
          </cell>
          <cell r="GW111">
            <v>0</v>
          </cell>
          <cell r="GX111" t="str">
            <v>Совместный замер со скв. 1019</v>
          </cell>
          <cell r="GY111">
            <v>0</v>
          </cell>
        </row>
        <row r="112">
          <cell r="J112" t="str">
            <v>1019-2</v>
          </cell>
          <cell r="K112" t="str">
            <v>В бездействии текущего года</v>
          </cell>
          <cell r="L112" t="str">
            <v>Кустскважины-1019</v>
          </cell>
          <cell r="M112">
            <v>38587</v>
          </cell>
          <cell r="N112" t="str">
            <v>Гор.</v>
          </cell>
          <cell r="O112" t="str">
            <v>P1ar_Block III</v>
          </cell>
          <cell r="P112" t="str">
            <v>В бездействии текущего года</v>
          </cell>
          <cell r="Q112">
            <v>-4</v>
          </cell>
          <cell r="R112">
            <v>0</v>
          </cell>
          <cell r="S112">
            <v>0</v>
          </cell>
          <cell r="T112">
            <v>0</v>
          </cell>
          <cell r="U112">
            <v>206</v>
          </cell>
          <cell r="V112">
            <v>213.8</v>
          </cell>
          <cell r="W112">
            <v>0.98</v>
          </cell>
          <cell r="X112">
            <v>1.66</v>
          </cell>
          <cell r="Y112">
            <v>1.0222304329084302</v>
          </cell>
          <cell r="Z112">
            <v>1.4490000000000001</v>
          </cell>
          <cell r="AA112">
            <v>0.83599999999999997</v>
          </cell>
          <cell r="AB112">
            <v>0.72</v>
          </cell>
          <cell r="AC112">
            <v>37</v>
          </cell>
          <cell r="AD112">
            <v>1.17</v>
          </cell>
          <cell r="AE112">
            <v>139.69999999999999</v>
          </cell>
          <cell r="AF112">
            <v>7.72</v>
          </cell>
          <cell r="AG112">
            <v>1965</v>
          </cell>
          <cell r="AH112">
            <v>2500</v>
          </cell>
          <cell r="AI112">
            <v>2500</v>
          </cell>
          <cell r="AJ112">
            <v>0</v>
          </cell>
          <cell r="AK112">
            <v>0</v>
          </cell>
          <cell r="AL112" t="str">
            <v>откр ствол</v>
          </cell>
          <cell r="AM112" t="str">
            <v>1965-2500</v>
          </cell>
          <cell r="AN112">
            <v>5.58</v>
          </cell>
          <cell r="AO112">
            <v>1965</v>
          </cell>
          <cell r="AP112">
            <v>23.3</v>
          </cell>
          <cell r="AQ112">
            <v>0</v>
          </cell>
          <cell r="AR112">
            <v>0</v>
          </cell>
          <cell r="AS112">
            <v>0</v>
          </cell>
          <cell r="AT112" t="str">
            <v>Фонтан</v>
          </cell>
          <cell r="AU112">
            <v>450</v>
          </cell>
          <cell r="AV112" t="str">
            <v>ГП</v>
          </cell>
          <cell r="AW112">
            <v>890</v>
          </cell>
          <cell r="AX112" t="str">
            <v>ГП</v>
          </cell>
          <cell r="AY112">
            <v>1300</v>
          </cell>
          <cell r="AZ112" t="str">
            <v>ГК107/1,5</v>
          </cell>
          <cell r="BA112">
            <v>1680</v>
          </cell>
          <cell r="BB112" t="str">
            <v>ЦКсОК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1750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1980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1778.23</v>
          </cell>
          <cell r="BU112">
            <v>201.76999999999998</v>
          </cell>
          <cell r="BV112">
            <v>73</v>
          </cell>
          <cell r="BW112">
            <v>5.5</v>
          </cell>
          <cell r="BX112">
            <v>65</v>
          </cell>
          <cell r="BY112" t="str">
            <v>Угловик</v>
          </cell>
          <cell r="BZ112" t="str">
            <v>Постоянный</v>
          </cell>
          <cell r="CA112">
            <v>24</v>
          </cell>
          <cell r="CB112">
            <v>0</v>
          </cell>
          <cell r="CC112">
            <v>86</v>
          </cell>
          <cell r="CD112">
            <v>87</v>
          </cell>
          <cell r="CE112">
            <v>85</v>
          </cell>
          <cell r="CF112">
            <v>43556</v>
          </cell>
          <cell r="CG112">
            <v>135.19999999999999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101</v>
          </cell>
          <cell r="CM112">
            <v>16.619852634000001</v>
          </cell>
          <cell r="CN112">
            <v>22.11</v>
          </cell>
          <cell r="CO112">
            <v>10.085000000000001</v>
          </cell>
          <cell r="CP112">
            <v>0</v>
          </cell>
          <cell r="CQ112">
            <v>68.2</v>
          </cell>
          <cell r="CR112">
            <v>87</v>
          </cell>
          <cell r="CS112">
            <v>0</v>
          </cell>
          <cell r="CT112">
            <v>87</v>
          </cell>
          <cell r="CU112">
            <v>0</v>
          </cell>
          <cell r="CV112">
            <v>70.380147366000003</v>
          </cell>
          <cell r="CW112">
            <v>-22.11</v>
          </cell>
          <cell r="CX112">
            <v>76.914999999999992</v>
          </cell>
          <cell r="CY112">
            <v>-68.2</v>
          </cell>
          <cell r="CZ112">
            <v>0</v>
          </cell>
          <cell r="DA112">
            <v>68.2</v>
          </cell>
          <cell r="DB112">
            <v>4103.5261564522007</v>
          </cell>
          <cell r="DC112">
            <v>4103.5261564522007</v>
          </cell>
          <cell r="DD112" t="str">
            <v/>
          </cell>
          <cell r="DE112">
            <v>0.64649122807017567</v>
          </cell>
          <cell r="DF112">
            <v>0</v>
          </cell>
          <cell r="DG112" t="str">
            <v>Фонтан</v>
          </cell>
          <cell r="DH112">
            <v>16.619852634000001</v>
          </cell>
          <cell r="DI112">
            <v>22.11</v>
          </cell>
          <cell r="DJ112">
            <v>10.085000000000001</v>
          </cell>
          <cell r="DK112">
            <v>68.2</v>
          </cell>
          <cell r="DL112">
            <v>101</v>
          </cell>
          <cell r="DM112">
            <v>0</v>
          </cell>
          <cell r="DN112">
            <v>70</v>
          </cell>
          <cell r="DO112">
            <v>0.3391104294478528</v>
          </cell>
          <cell r="DP112">
            <v>70</v>
          </cell>
          <cell r="DQ112">
            <v>16.619852634000001</v>
          </cell>
          <cell r="DR112">
            <v>22.11</v>
          </cell>
          <cell r="DS112">
            <v>10.085000000000001</v>
          </cell>
          <cell r="DT112">
            <v>68.2</v>
          </cell>
          <cell r="DU112">
            <v>0</v>
          </cell>
          <cell r="DV112">
            <v>0</v>
          </cell>
          <cell r="DW112">
            <v>0</v>
          </cell>
          <cell r="DX112">
            <v>12.305045827330389</v>
          </cell>
          <cell r="DY112">
            <v>16.369854127689429</v>
          </cell>
          <cell r="DZ112">
            <v>0</v>
          </cell>
          <cell r="EA112">
            <v>50.49407740879326</v>
          </cell>
          <cell r="EB112" t="str">
            <v>Фонтанный СЭ. Необходим подбор режима на различных штуцерах.</v>
          </cell>
          <cell r="EC112">
            <v>0</v>
          </cell>
          <cell r="ED112">
            <v>0</v>
          </cell>
          <cell r="EE112">
            <v>0</v>
          </cell>
          <cell r="EF112">
            <v>65</v>
          </cell>
          <cell r="EG112">
            <v>86</v>
          </cell>
          <cell r="EH112">
            <v>87</v>
          </cell>
          <cell r="EI112">
            <v>85</v>
          </cell>
          <cell r="EJ112" t="str">
            <v>Постоянный</v>
          </cell>
          <cell r="EK112">
            <v>24</v>
          </cell>
          <cell r="EL112">
            <v>0</v>
          </cell>
          <cell r="EM112">
            <v>16.619852634000001</v>
          </cell>
          <cell r="EN112">
            <v>22.11</v>
          </cell>
          <cell r="EO112">
            <v>10.085000000000001</v>
          </cell>
          <cell r="EP112">
            <v>68.2</v>
          </cell>
          <cell r="EQ112">
            <v>4103.5261564522007</v>
          </cell>
          <cell r="ER112">
            <v>0</v>
          </cell>
          <cell r="ES112">
            <v>0</v>
          </cell>
          <cell r="ET112">
            <v>101</v>
          </cell>
          <cell r="EU112">
            <v>65</v>
          </cell>
          <cell r="EV112">
            <v>86</v>
          </cell>
          <cell r="EW112">
            <v>87</v>
          </cell>
          <cell r="EX112">
            <v>85</v>
          </cell>
          <cell r="EY112" t="str">
            <v>Постоянный</v>
          </cell>
          <cell r="EZ112">
            <v>24</v>
          </cell>
          <cell r="FA112">
            <v>0</v>
          </cell>
          <cell r="FB112">
            <v>16.619852634000001</v>
          </cell>
          <cell r="FC112">
            <v>22.11</v>
          </cell>
          <cell r="FD112">
            <v>10.085000000000001</v>
          </cell>
          <cell r="FE112">
            <v>68.2</v>
          </cell>
          <cell r="FF112">
            <v>4103.5261564522007</v>
          </cell>
          <cell r="FG112">
            <v>0</v>
          </cell>
          <cell r="FH112">
            <v>0</v>
          </cell>
          <cell r="FI112">
            <v>101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 t="str">
            <v>БДНГ-2</v>
          </cell>
          <cell r="GG112" t="str">
            <v>Щукин</v>
          </cell>
          <cell r="GH112">
            <v>0</v>
          </cell>
          <cell r="GI112" t="e">
            <v>#N/A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1</v>
          </cell>
          <cell r="GP112">
            <v>2</v>
          </cell>
          <cell r="GQ112">
            <v>101</v>
          </cell>
          <cell r="GR112">
            <v>34.199999999999989</v>
          </cell>
          <cell r="GS112" t="str">
            <v>ЗУ-7</v>
          </cell>
          <cell r="GT112" t="str">
            <v>Фонтан</v>
          </cell>
          <cell r="GU112" t="str">
            <v>донор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</row>
        <row r="113">
          <cell r="J113">
            <v>1020</v>
          </cell>
          <cell r="K113" t="str">
            <v>В бездействии прошлых лет</v>
          </cell>
          <cell r="L113" t="str">
            <v>Кустскважины-1020</v>
          </cell>
          <cell r="M113">
            <v>41176</v>
          </cell>
          <cell r="N113" t="str">
            <v>Гор.</v>
          </cell>
          <cell r="O113" t="str">
            <v>P1ar_Block III</v>
          </cell>
          <cell r="P113" t="str">
            <v>Действующий</v>
          </cell>
          <cell r="Q113">
            <v>-4</v>
          </cell>
          <cell r="R113" t="str">
            <v xml:space="preserve"> </v>
          </cell>
          <cell r="S113" t="str">
            <v xml:space="preserve"> </v>
          </cell>
          <cell r="T113">
            <v>0</v>
          </cell>
          <cell r="U113">
            <v>206</v>
          </cell>
          <cell r="V113">
            <v>213.8</v>
          </cell>
          <cell r="W113">
            <v>0.98</v>
          </cell>
          <cell r="X113">
            <v>1.66</v>
          </cell>
          <cell r="Y113">
            <v>1.0566106362526304</v>
          </cell>
          <cell r="Z113">
            <v>1.4490000000000001</v>
          </cell>
          <cell r="AA113">
            <v>0.83599999999999997</v>
          </cell>
          <cell r="AB113">
            <v>0.72</v>
          </cell>
          <cell r="AC113">
            <v>37</v>
          </cell>
          <cell r="AD113">
            <v>1.17</v>
          </cell>
          <cell r="AE113">
            <v>139.69999999999999</v>
          </cell>
          <cell r="AF113">
            <v>7.72</v>
          </cell>
          <cell r="AG113">
            <v>1929</v>
          </cell>
          <cell r="AH113">
            <v>2579</v>
          </cell>
          <cell r="AI113">
            <v>2579</v>
          </cell>
          <cell r="AJ113">
            <v>0</v>
          </cell>
          <cell r="AK113">
            <v>0</v>
          </cell>
          <cell r="AL113" t="str">
            <v>откр ствол</v>
          </cell>
          <cell r="AM113" t="str">
            <v>1956-2579</v>
          </cell>
          <cell r="AN113">
            <v>102.5</v>
          </cell>
          <cell r="AO113">
            <v>1956</v>
          </cell>
          <cell r="AP113">
            <v>10.28</v>
          </cell>
          <cell r="AQ113">
            <v>0</v>
          </cell>
          <cell r="AR113">
            <v>0</v>
          </cell>
          <cell r="AS113">
            <v>0</v>
          </cell>
          <cell r="AT113" t="str">
            <v>Газлифт</v>
          </cell>
          <cell r="AU113">
            <v>550</v>
          </cell>
          <cell r="AV113">
            <v>0</v>
          </cell>
          <cell r="AW113">
            <v>990</v>
          </cell>
          <cell r="AX113">
            <v>0</v>
          </cell>
          <cell r="AY113">
            <v>1330</v>
          </cell>
          <cell r="AZ113">
            <v>0</v>
          </cell>
          <cell r="BA113">
            <v>1580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1590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1950</v>
          </cell>
          <cell r="BO113" t="str">
            <v>Есть</v>
          </cell>
          <cell r="BP113" t="str">
            <v>Сиант</v>
          </cell>
          <cell r="BQ113">
            <v>0</v>
          </cell>
          <cell r="BR113">
            <v>0</v>
          </cell>
          <cell r="BS113">
            <v>0</v>
          </cell>
          <cell r="BT113">
            <v>1909.22</v>
          </cell>
          <cell r="BU113">
            <v>40.779999999999973</v>
          </cell>
          <cell r="BV113">
            <v>73</v>
          </cell>
          <cell r="BW113">
            <v>5.5</v>
          </cell>
          <cell r="BX113">
            <v>18</v>
          </cell>
          <cell r="BY113" t="str">
            <v>Угловик</v>
          </cell>
          <cell r="BZ113" t="str">
            <v>Постоянный</v>
          </cell>
          <cell r="CA113">
            <v>24</v>
          </cell>
          <cell r="CB113">
            <v>0</v>
          </cell>
          <cell r="CC113">
            <v>42</v>
          </cell>
          <cell r="CD113">
            <v>62</v>
          </cell>
          <cell r="CE113">
            <v>40</v>
          </cell>
          <cell r="CF113">
            <v>43556</v>
          </cell>
          <cell r="CG113">
            <v>93.95</v>
          </cell>
          <cell r="CH113">
            <v>78</v>
          </cell>
          <cell r="CI113">
            <v>6</v>
          </cell>
          <cell r="CJ113">
            <v>0</v>
          </cell>
          <cell r="CK113">
            <v>0</v>
          </cell>
          <cell r="CL113">
            <v>85</v>
          </cell>
          <cell r="CM113">
            <v>17.200699999999998</v>
          </cell>
          <cell r="CN113">
            <v>25</v>
          </cell>
          <cell r="CO113">
            <v>17.7</v>
          </cell>
          <cell r="CP113">
            <v>0</v>
          </cell>
          <cell r="CQ113">
            <v>39.6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20</v>
          </cell>
          <cell r="DA113">
            <v>19.600000000000001</v>
          </cell>
          <cell r="DB113">
            <v>1139.4885091885797</v>
          </cell>
          <cell r="DC113">
            <v>2302.2318859116203</v>
          </cell>
          <cell r="DD113">
            <v>895.86268216807741</v>
          </cell>
          <cell r="DE113">
            <v>2.7932960893854739</v>
          </cell>
          <cell r="DF113">
            <v>0</v>
          </cell>
          <cell r="DG113" t="str">
            <v>Газлифт</v>
          </cell>
          <cell r="DH113">
            <v>17.200699999999998</v>
          </cell>
          <cell r="DI113">
            <v>25</v>
          </cell>
          <cell r="DJ113">
            <v>17.7</v>
          </cell>
          <cell r="DK113">
            <v>19.600000000000001</v>
          </cell>
          <cell r="DL113">
            <v>85</v>
          </cell>
          <cell r="DM113">
            <v>0</v>
          </cell>
          <cell r="DN113">
            <v>60</v>
          </cell>
          <cell r="DO113">
            <v>2.4483382518571659</v>
          </cell>
          <cell r="DP113">
            <v>60</v>
          </cell>
          <cell r="DQ113">
            <v>57.189632941921154</v>
          </cell>
          <cell r="DR113">
            <v>83.121083650550787</v>
          </cell>
          <cell r="DS113">
            <v>17.7</v>
          </cell>
          <cell r="DT113">
            <v>65.166929582031827</v>
          </cell>
          <cell r="DU113">
            <v>39.988932941921149</v>
          </cell>
          <cell r="DV113">
            <v>58.121083650550787</v>
          </cell>
          <cell r="DW113">
            <v>45.566929582031818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41212</v>
          </cell>
          <cell r="ED113" t="str">
            <v>ОПЗ</v>
          </cell>
          <cell r="EE113">
            <v>0</v>
          </cell>
          <cell r="EF113">
            <v>18</v>
          </cell>
          <cell r="EG113">
            <v>40</v>
          </cell>
          <cell r="EH113">
            <v>66</v>
          </cell>
          <cell r="EI113">
            <v>39</v>
          </cell>
          <cell r="EJ113" t="str">
            <v>Постоянный</v>
          </cell>
          <cell r="EK113">
            <v>24</v>
          </cell>
          <cell r="EL113">
            <v>0</v>
          </cell>
          <cell r="EM113">
            <v>17.200699999999998</v>
          </cell>
          <cell r="EN113">
            <v>25</v>
          </cell>
          <cell r="EO113">
            <v>17.7</v>
          </cell>
          <cell r="EP113">
            <v>39.6</v>
          </cell>
          <cell r="EQ113">
            <v>1139.4885091885797</v>
          </cell>
          <cell r="ER113">
            <v>78</v>
          </cell>
          <cell r="ES113">
            <v>20</v>
          </cell>
          <cell r="ET113">
            <v>81</v>
          </cell>
          <cell r="EU113">
            <v>18</v>
          </cell>
          <cell r="EV113">
            <v>42</v>
          </cell>
          <cell r="EW113">
            <v>62</v>
          </cell>
          <cell r="EX113">
            <v>40</v>
          </cell>
          <cell r="EY113" t="str">
            <v>Постоянный</v>
          </cell>
          <cell r="EZ113">
            <v>24</v>
          </cell>
          <cell r="FA113">
            <v>0</v>
          </cell>
          <cell r="FB113">
            <v>17.200699999999998</v>
          </cell>
          <cell r="FC113">
            <v>25</v>
          </cell>
          <cell r="FD113">
            <v>17.7</v>
          </cell>
          <cell r="FE113">
            <v>39.6</v>
          </cell>
          <cell r="FF113">
            <v>1139.4885091885797</v>
          </cell>
          <cell r="FG113">
            <v>78</v>
          </cell>
          <cell r="FH113">
            <v>20</v>
          </cell>
          <cell r="FI113">
            <v>85</v>
          </cell>
          <cell r="FJ113">
            <v>0</v>
          </cell>
          <cell r="FK113">
            <v>2</v>
          </cell>
          <cell r="FL113">
            <v>-4</v>
          </cell>
          <cell r="FM113">
            <v>1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4</v>
          </cell>
          <cell r="FX113">
            <v>0</v>
          </cell>
          <cell r="FY113" t="str">
            <v>Закрыть подачу г/г. Контрольный замер дебита. По рез-ту корректировка ТР.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 t="str">
            <v>БДНГ-3</v>
          </cell>
          <cell r="GG113" t="str">
            <v>Щукин</v>
          </cell>
          <cell r="GH113">
            <v>0</v>
          </cell>
          <cell r="GI113" t="e">
            <v>#N/A</v>
          </cell>
          <cell r="GJ113">
            <v>0</v>
          </cell>
          <cell r="GK113">
            <v>1930</v>
          </cell>
          <cell r="GL113">
            <v>0</v>
          </cell>
          <cell r="GM113">
            <v>0</v>
          </cell>
          <cell r="GN113">
            <v>0</v>
          </cell>
          <cell r="GO113">
            <v>2</v>
          </cell>
          <cell r="GP113">
            <v>22</v>
          </cell>
          <cell r="GQ113">
            <v>85</v>
          </cell>
          <cell r="GR113">
            <v>8.9500000000000028</v>
          </cell>
          <cell r="GS113" t="str">
            <v>ЗУ-7</v>
          </cell>
          <cell r="GT113" t="str">
            <v>Газлифт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</row>
        <row r="114">
          <cell r="J114" t="str">
            <v>1020-2</v>
          </cell>
          <cell r="K114" t="str">
            <v>В работе</v>
          </cell>
          <cell r="L114" t="str">
            <v>Кустскважины-1020</v>
          </cell>
          <cell r="M114">
            <v>41248</v>
          </cell>
          <cell r="N114" t="str">
            <v>Гор.</v>
          </cell>
          <cell r="O114" t="str">
            <v>P1ar_Block III</v>
          </cell>
          <cell r="P114" t="str">
            <v>Действующий</v>
          </cell>
          <cell r="Q114">
            <v>-4</v>
          </cell>
          <cell r="R114" t="str">
            <v xml:space="preserve"> </v>
          </cell>
          <cell r="S114" t="str">
            <v xml:space="preserve"> </v>
          </cell>
          <cell r="T114">
            <v>0</v>
          </cell>
          <cell r="U114">
            <v>206</v>
          </cell>
          <cell r="V114">
            <v>213.8</v>
          </cell>
          <cell r="W114">
            <v>0.98</v>
          </cell>
          <cell r="X114">
            <v>1.66</v>
          </cell>
          <cell r="Y114">
            <v>0.98</v>
          </cell>
          <cell r="Z114">
            <v>1.4490000000000001</v>
          </cell>
          <cell r="AA114">
            <v>0.83599999999999997</v>
          </cell>
          <cell r="AB114">
            <v>0.72</v>
          </cell>
          <cell r="AC114">
            <v>37</v>
          </cell>
          <cell r="AD114">
            <v>1.17</v>
          </cell>
          <cell r="AE114">
            <v>177.8</v>
          </cell>
          <cell r="AF114">
            <v>9.19</v>
          </cell>
          <cell r="AG114">
            <v>1937</v>
          </cell>
          <cell r="AH114">
            <v>2595</v>
          </cell>
          <cell r="AI114">
            <v>2595</v>
          </cell>
          <cell r="AJ114">
            <v>0</v>
          </cell>
          <cell r="AK114">
            <v>0</v>
          </cell>
          <cell r="AL114" t="str">
            <v>откр ствол</v>
          </cell>
          <cell r="AM114" t="str">
            <v>1937-2595</v>
          </cell>
          <cell r="AN114">
            <v>86.15</v>
          </cell>
          <cell r="AO114">
            <v>1937</v>
          </cell>
          <cell r="AP114">
            <v>27.05</v>
          </cell>
          <cell r="AQ114">
            <v>0</v>
          </cell>
          <cell r="AR114">
            <v>0</v>
          </cell>
          <cell r="AS114">
            <v>0</v>
          </cell>
          <cell r="AT114" t="str">
            <v>Газлифт</v>
          </cell>
          <cell r="AU114">
            <v>500</v>
          </cell>
          <cell r="AV114" t="str">
            <v>ГП</v>
          </cell>
          <cell r="AW114">
            <v>900</v>
          </cell>
          <cell r="AX114" t="str">
            <v>ГП</v>
          </cell>
          <cell r="AY114">
            <v>1220</v>
          </cell>
          <cell r="AZ114" t="str">
            <v>ГП</v>
          </cell>
          <cell r="BA114">
            <v>1490</v>
          </cell>
          <cell r="BB114" t="str">
            <v>ГК85/1,5</v>
          </cell>
          <cell r="BC114">
            <v>1720</v>
          </cell>
          <cell r="BD114" t="str">
            <v>ЦКсОК/4</v>
          </cell>
          <cell r="BE114">
            <v>0</v>
          </cell>
          <cell r="BF114">
            <v>0</v>
          </cell>
          <cell r="BG114">
            <v>1780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2051</v>
          </cell>
          <cell r="BO114" t="str">
            <v>Есть</v>
          </cell>
          <cell r="BP114" t="str">
            <v>Сиант</v>
          </cell>
          <cell r="BQ114">
            <v>80</v>
          </cell>
          <cell r="BR114">
            <v>52</v>
          </cell>
          <cell r="BS114">
            <v>14.4</v>
          </cell>
          <cell r="BT114">
            <v>1792.12</v>
          </cell>
          <cell r="BU114">
            <v>258.88000000000011</v>
          </cell>
          <cell r="BV114">
            <v>73</v>
          </cell>
          <cell r="BW114">
            <v>5.5</v>
          </cell>
          <cell r="BX114">
            <v>18</v>
          </cell>
          <cell r="BY114" t="str">
            <v>Угловик</v>
          </cell>
          <cell r="BZ114" t="str">
            <v>Постоянный</v>
          </cell>
          <cell r="CA114">
            <v>24</v>
          </cell>
          <cell r="CB114">
            <v>0</v>
          </cell>
          <cell r="CC114">
            <v>39</v>
          </cell>
          <cell r="CD114">
            <v>52</v>
          </cell>
          <cell r="CE114">
            <v>38</v>
          </cell>
          <cell r="CF114">
            <v>43556</v>
          </cell>
          <cell r="CG114">
            <v>118.21</v>
          </cell>
          <cell r="CH114">
            <v>80</v>
          </cell>
          <cell r="CI114">
            <v>6</v>
          </cell>
          <cell r="CJ114">
            <v>0</v>
          </cell>
          <cell r="CK114">
            <v>0</v>
          </cell>
          <cell r="CL114">
            <v>65</v>
          </cell>
          <cell r="CM114">
            <v>12.54</v>
          </cell>
          <cell r="CN114">
            <v>15</v>
          </cell>
          <cell r="CO114">
            <v>0</v>
          </cell>
          <cell r="CP114">
            <v>107</v>
          </cell>
          <cell r="CQ114">
            <v>41</v>
          </cell>
          <cell r="CR114">
            <v>89</v>
          </cell>
          <cell r="CS114">
            <v>0</v>
          </cell>
          <cell r="CT114">
            <v>89</v>
          </cell>
          <cell r="CU114">
            <v>0</v>
          </cell>
          <cell r="CV114">
            <v>76.460000000000008</v>
          </cell>
          <cell r="CW114">
            <v>-15</v>
          </cell>
          <cell r="CX114">
            <v>89</v>
          </cell>
          <cell r="CY114">
            <v>-41</v>
          </cell>
          <cell r="CZ114">
            <v>14.4</v>
          </cell>
          <cell r="DA114">
            <v>26.6</v>
          </cell>
          <cell r="DB114">
            <v>2121.2121212121215</v>
          </cell>
          <cell r="DC114">
            <v>3269.537480063796</v>
          </cell>
          <cell r="DD114">
            <v>1148.3253588516745</v>
          </cell>
          <cell r="DE114">
            <v>0.28190189813944749</v>
          </cell>
          <cell r="DF114">
            <v>0</v>
          </cell>
          <cell r="DG114" t="str">
            <v>Газлифт</v>
          </cell>
          <cell r="DH114">
            <v>12.54</v>
          </cell>
          <cell r="DI114">
            <v>15</v>
          </cell>
          <cell r="DJ114">
            <v>0</v>
          </cell>
          <cell r="DK114">
            <v>26.6</v>
          </cell>
          <cell r="DL114">
            <v>65</v>
          </cell>
          <cell r="DM114">
            <v>0</v>
          </cell>
          <cell r="DN114">
            <v>60</v>
          </cell>
          <cell r="DO114">
            <v>0.27527709588013383</v>
          </cell>
          <cell r="DP114">
            <v>60</v>
          </cell>
          <cell r="DQ114">
            <v>13.395963471988642</v>
          </cell>
          <cell r="DR114">
            <v>16.023879751182587</v>
          </cell>
          <cell r="DS114">
            <v>0</v>
          </cell>
          <cell r="DT114">
            <v>28.415680092097123</v>
          </cell>
          <cell r="DU114">
            <v>0.85596347198864287</v>
          </cell>
          <cell r="DV114">
            <v>1.0238797511825872</v>
          </cell>
          <cell r="DW114">
            <v>1.8156800920971214</v>
          </cell>
          <cell r="DX114">
            <v>1.7201597440132077</v>
          </cell>
          <cell r="DY114">
            <v>2.0576073492980953</v>
          </cell>
          <cell r="DZ114">
            <v>0</v>
          </cell>
          <cell r="EA114">
            <v>1.6153179190751406</v>
          </cell>
          <cell r="EB114">
            <v>0</v>
          </cell>
          <cell r="EC114">
            <v>42628</v>
          </cell>
          <cell r="ED114" t="str">
            <v>ОПЗ</v>
          </cell>
          <cell r="EE114">
            <v>0</v>
          </cell>
          <cell r="EF114">
            <v>18</v>
          </cell>
          <cell r="EG114">
            <v>37</v>
          </cell>
          <cell r="EH114">
            <v>48</v>
          </cell>
          <cell r="EI114">
            <v>36</v>
          </cell>
          <cell r="EJ114" t="str">
            <v>Постоянный</v>
          </cell>
          <cell r="EK114">
            <v>24</v>
          </cell>
          <cell r="EL114">
            <v>0</v>
          </cell>
          <cell r="EM114">
            <v>12.54</v>
          </cell>
          <cell r="EN114">
            <v>15</v>
          </cell>
          <cell r="EO114">
            <v>0</v>
          </cell>
          <cell r="EP114">
            <v>41</v>
          </cell>
          <cell r="EQ114">
            <v>2121.2121212121215</v>
          </cell>
          <cell r="ER114">
            <v>80</v>
          </cell>
          <cell r="ES114">
            <v>14.4</v>
          </cell>
          <cell r="ET114">
            <v>65</v>
          </cell>
          <cell r="EU114">
            <v>18</v>
          </cell>
          <cell r="EV114">
            <v>39</v>
          </cell>
          <cell r="EW114">
            <v>52</v>
          </cell>
          <cell r="EX114">
            <v>38</v>
          </cell>
          <cell r="EY114" t="str">
            <v>Постоянный</v>
          </cell>
          <cell r="EZ114">
            <v>24</v>
          </cell>
          <cell r="FA114">
            <v>0</v>
          </cell>
          <cell r="FB114">
            <v>12.54</v>
          </cell>
          <cell r="FC114">
            <v>15</v>
          </cell>
          <cell r="FD114">
            <v>0</v>
          </cell>
          <cell r="FE114">
            <v>41</v>
          </cell>
          <cell r="FF114">
            <v>2121.2121212121215</v>
          </cell>
          <cell r="FG114">
            <v>80</v>
          </cell>
          <cell r="FH114">
            <v>14.4</v>
          </cell>
          <cell r="FI114">
            <v>65</v>
          </cell>
          <cell r="FJ114">
            <v>0</v>
          </cell>
          <cell r="FK114">
            <v>2</v>
          </cell>
          <cell r="FL114">
            <v>4</v>
          </cell>
          <cell r="FM114">
            <v>2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 t="str">
            <v>Уточнение</v>
          </cell>
          <cell r="GD114" t="str">
            <v>Уточнение ТР по результатам замеров дебита.</v>
          </cell>
          <cell r="GE114">
            <v>0</v>
          </cell>
          <cell r="GF114" t="str">
            <v>БДНГ-3</v>
          </cell>
          <cell r="GG114" t="str">
            <v>Щукин</v>
          </cell>
          <cell r="GH114">
            <v>0</v>
          </cell>
          <cell r="GI114" t="e">
            <v>#N/A</v>
          </cell>
          <cell r="GJ114">
            <v>0</v>
          </cell>
          <cell r="GK114">
            <v>2031</v>
          </cell>
          <cell r="GL114">
            <v>0</v>
          </cell>
          <cell r="GM114">
            <v>0</v>
          </cell>
          <cell r="GN114">
            <v>0</v>
          </cell>
          <cell r="GO114">
            <v>1</v>
          </cell>
          <cell r="GP114">
            <v>14</v>
          </cell>
          <cell r="GQ114">
            <v>65</v>
          </cell>
          <cell r="GR114">
            <v>53.209999999999994</v>
          </cell>
          <cell r="GS114" t="str">
            <v>ЗУ-7</v>
          </cell>
          <cell r="GT114" t="str">
            <v>Газлифт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</row>
        <row r="115">
          <cell r="J115" t="str">
            <v>1021-2</v>
          </cell>
          <cell r="K115" t="str">
            <v>В работе</v>
          </cell>
          <cell r="L115" t="str">
            <v>К-103</v>
          </cell>
          <cell r="M115">
            <v>41636</v>
          </cell>
          <cell r="N115" t="str">
            <v>БС</v>
          </cell>
          <cell r="O115" t="str">
            <v>P1ar_Block III</v>
          </cell>
          <cell r="P115" t="str">
            <v>Действующий</v>
          </cell>
          <cell r="Q115">
            <v>-4</v>
          </cell>
          <cell r="R115">
            <v>41618</v>
          </cell>
          <cell r="S115" t="str">
            <v>Slb</v>
          </cell>
          <cell r="T115" t="str">
            <v>150м3 15% HCL 
 47м3 WF130</v>
          </cell>
          <cell r="U115">
            <v>206</v>
          </cell>
          <cell r="V115">
            <v>213.8</v>
          </cell>
          <cell r="W115">
            <v>0.98</v>
          </cell>
          <cell r="X115">
            <v>1.66</v>
          </cell>
          <cell r="Y115">
            <v>0.98008029573507216</v>
          </cell>
          <cell r="Z115">
            <v>1.4490000000000001</v>
          </cell>
          <cell r="AA115">
            <v>0.83599999999999997</v>
          </cell>
          <cell r="AB115">
            <v>0.72</v>
          </cell>
          <cell r="AC115">
            <v>37</v>
          </cell>
          <cell r="AD115">
            <v>1.17</v>
          </cell>
          <cell r="AE115">
            <v>177.8</v>
          </cell>
          <cell r="AF115">
            <v>9.19</v>
          </cell>
          <cell r="AG115">
            <v>2215</v>
          </cell>
          <cell r="AH115">
            <v>2906</v>
          </cell>
          <cell r="AI115">
            <v>2906</v>
          </cell>
          <cell r="AJ115">
            <v>0</v>
          </cell>
          <cell r="AK115">
            <v>0</v>
          </cell>
          <cell r="AL115" t="str">
            <v>закрытый</v>
          </cell>
          <cell r="AM115" t="str">
            <v>2342-2343; 2448-2449; 2553-2554; 2713-2714; 2888-2889</v>
          </cell>
          <cell r="AN115">
            <v>38</v>
          </cell>
          <cell r="AO115">
            <v>2342</v>
          </cell>
          <cell r="AP115">
            <v>429</v>
          </cell>
          <cell r="AQ115" t="str">
            <v>2127-2906</v>
          </cell>
          <cell r="AR115">
            <v>114.3</v>
          </cell>
          <cell r="AS115">
            <v>7.37</v>
          </cell>
          <cell r="AT115" t="str">
            <v>Газлифт</v>
          </cell>
          <cell r="AU115">
            <v>600</v>
          </cell>
          <cell r="AV115" t="str">
            <v>ГП</v>
          </cell>
          <cell r="AW115">
            <v>1200</v>
          </cell>
          <cell r="AX115" t="str">
            <v>ГК80(1,5)</v>
          </cell>
          <cell r="AY115">
            <v>1880</v>
          </cell>
          <cell r="AZ115" t="str">
            <v>ЦКсОК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1890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2127</v>
          </cell>
          <cell r="BO115" t="str">
            <v>Есть</v>
          </cell>
          <cell r="BP115" t="str">
            <v>Сиант</v>
          </cell>
          <cell r="BQ115">
            <v>80</v>
          </cell>
          <cell r="BR115">
            <v>51</v>
          </cell>
          <cell r="BS115">
            <v>4</v>
          </cell>
          <cell r="BT115">
            <v>1854.02</v>
          </cell>
          <cell r="BU115">
            <v>272.98</v>
          </cell>
          <cell r="BV115">
            <v>73</v>
          </cell>
          <cell r="BW115">
            <v>5.5</v>
          </cell>
          <cell r="BX115">
            <v>18</v>
          </cell>
          <cell r="BY115" t="str">
            <v>Угловик</v>
          </cell>
          <cell r="BZ115" t="str">
            <v>Постоянный</v>
          </cell>
          <cell r="CA115">
            <v>24</v>
          </cell>
          <cell r="CB115">
            <v>0</v>
          </cell>
          <cell r="CC115">
            <v>32</v>
          </cell>
          <cell r="CD115">
            <v>51</v>
          </cell>
          <cell r="CE115">
            <v>30.89</v>
          </cell>
          <cell r="CF115">
            <v>43556</v>
          </cell>
          <cell r="CG115">
            <v>128</v>
          </cell>
          <cell r="CH115">
            <v>80</v>
          </cell>
          <cell r="CI115">
            <v>6</v>
          </cell>
          <cell r="CJ115">
            <v>0</v>
          </cell>
          <cell r="CK115">
            <v>0</v>
          </cell>
          <cell r="CL115">
            <v>62</v>
          </cell>
          <cell r="CM115">
            <v>19.2241544</v>
          </cell>
          <cell r="CN115">
            <v>23</v>
          </cell>
          <cell r="CO115">
            <v>0.02</v>
          </cell>
          <cell r="CP115">
            <v>0</v>
          </cell>
          <cell r="CQ115">
            <v>15.347</v>
          </cell>
          <cell r="CR115">
            <v>90</v>
          </cell>
          <cell r="CS115">
            <v>0</v>
          </cell>
          <cell r="CT115">
            <v>90</v>
          </cell>
          <cell r="CU115">
            <v>0</v>
          </cell>
          <cell r="CV115">
            <v>72.589602775999992</v>
          </cell>
          <cell r="CW115">
            <v>-20.83</v>
          </cell>
          <cell r="CX115">
            <v>89.98</v>
          </cell>
          <cell r="CY115">
            <v>-13.629</v>
          </cell>
          <cell r="CZ115">
            <v>4</v>
          </cell>
          <cell r="DA115">
            <v>11.347</v>
          </cell>
          <cell r="DB115">
            <v>590.24702797851023</v>
          </cell>
          <cell r="DC115">
            <v>798.31859860634495</v>
          </cell>
          <cell r="DD115">
            <v>208.0139322739503</v>
          </cell>
          <cell r="DE115">
            <v>0.34848484848484851</v>
          </cell>
          <cell r="DF115">
            <v>0</v>
          </cell>
          <cell r="DG115" t="str">
            <v>Газлифт</v>
          </cell>
          <cell r="DH115">
            <v>19.2241544</v>
          </cell>
          <cell r="DI115">
            <v>23</v>
          </cell>
          <cell r="DJ115">
            <v>0.02</v>
          </cell>
          <cell r="DK115">
            <v>11.347</v>
          </cell>
          <cell r="DL115">
            <v>62</v>
          </cell>
          <cell r="DM115">
            <v>0</v>
          </cell>
          <cell r="DN115">
            <v>60</v>
          </cell>
          <cell r="DO115">
            <v>0.34534534534534539</v>
          </cell>
          <cell r="DP115">
            <v>60</v>
          </cell>
          <cell r="DQ115">
            <v>19.628265753753755</v>
          </cell>
          <cell r="DR115">
            <v>23.483483483483486</v>
          </cell>
          <cell r="DS115">
            <v>0.02</v>
          </cell>
          <cell r="DT115">
            <v>11.585525525525528</v>
          </cell>
          <cell r="DU115">
            <v>0.40411135375375568</v>
          </cell>
          <cell r="DV115">
            <v>0.4834834834834858</v>
          </cell>
          <cell r="DW115">
            <v>0.23852552552552667</v>
          </cell>
          <cell r="DX115">
            <v>2.3855351976856274</v>
          </cell>
          <cell r="DY115">
            <v>2.853511002016301</v>
          </cell>
          <cell r="DZ115">
            <v>0</v>
          </cell>
          <cell r="EA115">
            <v>1.2783729289033026</v>
          </cell>
          <cell r="EB115">
            <v>0</v>
          </cell>
          <cell r="EC115">
            <v>41636</v>
          </cell>
          <cell r="ED115" t="str">
            <v>ВНС</v>
          </cell>
          <cell r="EE115">
            <v>0</v>
          </cell>
          <cell r="EF115">
            <v>18</v>
          </cell>
          <cell r="EG115">
            <v>32</v>
          </cell>
          <cell r="EH115">
            <v>52.33</v>
          </cell>
          <cell r="EI115">
            <v>30.89</v>
          </cell>
          <cell r="EJ115" t="str">
            <v>Постоянный</v>
          </cell>
          <cell r="EK115">
            <v>24</v>
          </cell>
          <cell r="EL115">
            <v>0</v>
          </cell>
          <cell r="EM115">
            <v>19.2241544</v>
          </cell>
          <cell r="EN115">
            <v>23</v>
          </cell>
          <cell r="EO115">
            <v>0.02</v>
          </cell>
          <cell r="EP115">
            <v>15.347</v>
          </cell>
          <cell r="EQ115">
            <v>590.24702797851023</v>
          </cell>
          <cell r="ER115">
            <v>80.67</v>
          </cell>
          <cell r="ES115">
            <v>4</v>
          </cell>
          <cell r="ET115">
            <v>64</v>
          </cell>
          <cell r="EU115">
            <v>18</v>
          </cell>
          <cell r="EV115">
            <v>32</v>
          </cell>
          <cell r="EW115">
            <v>51</v>
          </cell>
          <cell r="EX115">
            <v>30.89</v>
          </cell>
          <cell r="EY115" t="str">
            <v>Постоянный</v>
          </cell>
          <cell r="EZ115">
            <v>24</v>
          </cell>
          <cell r="FA115">
            <v>0</v>
          </cell>
          <cell r="FB115">
            <v>19.2241544</v>
          </cell>
          <cell r="FC115">
            <v>23</v>
          </cell>
          <cell r="FD115">
            <v>0.02</v>
          </cell>
          <cell r="FE115">
            <v>15.347</v>
          </cell>
          <cell r="FF115">
            <v>590.24702797851023</v>
          </cell>
          <cell r="FG115">
            <v>80</v>
          </cell>
          <cell r="FH115">
            <v>4</v>
          </cell>
          <cell r="FI115">
            <v>62</v>
          </cell>
          <cell r="FJ115">
            <v>0</v>
          </cell>
          <cell r="FK115">
            <v>0</v>
          </cell>
          <cell r="FL115">
            <v>-1.3299999999999983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-0.67000000000000171</v>
          </cell>
          <cell r="FU115">
            <v>0</v>
          </cell>
          <cell r="FV115">
            <v>0</v>
          </cell>
          <cell r="FW115">
            <v>-2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 t="str">
            <v>Работает согласно ТР</v>
          </cell>
          <cell r="GE115">
            <v>0</v>
          </cell>
          <cell r="GF115" t="str">
            <v>БДНГ-1</v>
          </cell>
          <cell r="GG115" t="str">
            <v>Щукин</v>
          </cell>
          <cell r="GH115">
            <v>0</v>
          </cell>
          <cell r="GI115" t="e">
            <v>#N/A</v>
          </cell>
          <cell r="GJ115">
            <v>0</v>
          </cell>
          <cell r="GK115">
            <v>2100</v>
          </cell>
          <cell r="GL115">
            <v>0</v>
          </cell>
          <cell r="GM115">
            <v>0</v>
          </cell>
          <cell r="GN115">
            <v>0</v>
          </cell>
          <cell r="GO115">
            <v>1.1099999999999994</v>
          </cell>
          <cell r="GP115">
            <v>20.11</v>
          </cell>
          <cell r="GQ115">
            <v>62</v>
          </cell>
          <cell r="GR115">
            <v>66</v>
          </cell>
          <cell r="GS115" t="str">
            <v>ЗУ-3</v>
          </cell>
          <cell r="GT115" t="str">
            <v>Газлифт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</row>
        <row r="116">
          <cell r="J116" t="str">
            <v>1021-1</v>
          </cell>
          <cell r="K116" t="str">
            <v>В работе</v>
          </cell>
          <cell r="L116" t="str">
            <v>К-2</v>
          </cell>
          <cell r="M116">
            <v>41415</v>
          </cell>
          <cell r="N116" t="str">
            <v>БС</v>
          </cell>
          <cell r="O116" t="str">
            <v>P1ar_Block III</v>
          </cell>
          <cell r="P116" t="str">
            <v>Действующий</v>
          </cell>
          <cell r="Q116">
            <v>-4</v>
          </cell>
          <cell r="R116">
            <v>0</v>
          </cell>
          <cell r="S116">
            <v>0</v>
          </cell>
          <cell r="T116">
            <v>0</v>
          </cell>
          <cell r="U116">
            <v>206</v>
          </cell>
          <cell r="V116">
            <v>213.8</v>
          </cell>
          <cell r="W116">
            <v>0.98</v>
          </cell>
          <cell r="X116">
            <v>1.66</v>
          </cell>
          <cell r="Y116">
            <v>0.98012044853704894</v>
          </cell>
          <cell r="Z116">
            <v>1.4490000000000001</v>
          </cell>
          <cell r="AA116">
            <v>0.83599999999999997</v>
          </cell>
          <cell r="AB116">
            <v>0.72</v>
          </cell>
          <cell r="AC116">
            <v>37</v>
          </cell>
          <cell r="AD116">
            <v>1.17</v>
          </cell>
          <cell r="AE116" t="str">
            <v>177,8;
114,3</v>
          </cell>
          <cell r="AF116">
            <v>9.19</v>
          </cell>
          <cell r="AG116">
            <v>2134</v>
          </cell>
          <cell r="AH116">
            <v>2648</v>
          </cell>
          <cell r="AI116">
            <v>2648</v>
          </cell>
          <cell r="AJ116">
            <v>0</v>
          </cell>
          <cell r="AK116">
            <v>0</v>
          </cell>
          <cell r="AL116" t="str">
            <v>откр ствол</v>
          </cell>
          <cell r="AM116" t="str">
            <v>2030-2648</v>
          </cell>
          <cell r="AN116">
            <v>10.16</v>
          </cell>
          <cell r="AO116">
            <v>2030</v>
          </cell>
          <cell r="AP116">
            <v>174</v>
          </cell>
          <cell r="AQ116">
            <v>0</v>
          </cell>
          <cell r="AR116">
            <v>0</v>
          </cell>
          <cell r="AS116">
            <v>0</v>
          </cell>
          <cell r="AT116" t="str">
            <v>Газлифт</v>
          </cell>
          <cell r="AU116">
            <v>300</v>
          </cell>
          <cell r="AV116" t="str">
            <v>ГП</v>
          </cell>
          <cell r="AW116">
            <v>530</v>
          </cell>
          <cell r="AX116" t="str">
            <v>ГП</v>
          </cell>
          <cell r="AY116">
            <v>740</v>
          </cell>
          <cell r="AZ116" t="str">
            <v>ГП</v>
          </cell>
          <cell r="BA116">
            <v>930</v>
          </cell>
          <cell r="BB116" t="str">
            <v>ГП</v>
          </cell>
          <cell r="BC116">
            <v>1090</v>
          </cell>
          <cell r="BD116" t="str">
            <v>ГК85/2</v>
          </cell>
          <cell r="BE116">
            <v>1220</v>
          </cell>
          <cell r="BF116" t="str">
            <v>ЦКсОК/5</v>
          </cell>
          <cell r="BG116">
            <v>1640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1680</v>
          </cell>
          <cell r="BO116" t="str">
            <v>Есть</v>
          </cell>
          <cell r="BP116" t="str">
            <v>Сиант</v>
          </cell>
          <cell r="BQ116">
            <v>91</v>
          </cell>
          <cell r="BR116">
            <v>62</v>
          </cell>
          <cell r="BS116">
            <v>7</v>
          </cell>
          <cell r="BT116">
            <v>1596.5</v>
          </cell>
          <cell r="BU116">
            <v>83.5</v>
          </cell>
          <cell r="BV116">
            <v>73</v>
          </cell>
          <cell r="BW116">
            <v>5.5</v>
          </cell>
          <cell r="BX116">
            <v>18</v>
          </cell>
          <cell r="BY116" t="str">
            <v>Угловик</v>
          </cell>
          <cell r="BZ116" t="str">
            <v>Постоянный</v>
          </cell>
          <cell r="CA116">
            <v>24</v>
          </cell>
          <cell r="CB116">
            <v>0</v>
          </cell>
          <cell r="CC116">
            <v>37</v>
          </cell>
          <cell r="CD116">
            <v>62</v>
          </cell>
          <cell r="CE116">
            <v>35</v>
          </cell>
          <cell r="CF116">
            <v>43556</v>
          </cell>
          <cell r="CG116">
            <v>146</v>
          </cell>
          <cell r="CH116">
            <v>91</v>
          </cell>
          <cell r="CI116">
            <v>6</v>
          </cell>
          <cell r="CJ116">
            <v>0</v>
          </cell>
          <cell r="CK116">
            <v>0</v>
          </cell>
          <cell r="CL116">
            <v>78</v>
          </cell>
          <cell r="CM116">
            <v>16.714983999999998</v>
          </cell>
          <cell r="CN116">
            <v>20</v>
          </cell>
          <cell r="CO116">
            <v>0.03</v>
          </cell>
          <cell r="CP116">
            <v>1</v>
          </cell>
          <cell r="CQ116">
            <v>25</v>
          </cell>
          <cell r="CR116">
            <v>91</v>
          </cell>
          <cell r="CS116">
            <v>0</v>
          </cell>
          <cell r="CT116">
            <v>91</v>
          </cell>
          <cell r="CU116">
            <v>0</v>
          </cell>
          <cell r="CV116">
            <v>61.748778000000001</v>
          </cell>
          <cell r="CW116">
            <v>-35</v>
          </cell>
          <cell r="CX116">
            <v>90.97</v>
          </cell>
          <cell r="CY116">
            <v>-12.7</v>
          </cell>
          <cell r="CZ116">
            <v>7</v>
          </cell>
          <cell r="DA116">
            <v>18</v>
          </cell>
          <cell r="DB116">
            <v>1076.8780873496501</v>
          </cell>
          <cell r="DC116">
            <v>1495.6640102078472</v>
          </cell>
          <cell r="DD116">
            <v>418.61191637425623</v>
          </cell>
          <cell r="DE116">
            <v>0.29411764705882354</v>
          </cell>
          <cell r="DF116">
            <v>0</v>
          </cell>
          <cell r="DG116" t="str">
            <v>Газлифт</v>
          </cell>
          <cell r="DH116">
            <v>22.983103</v>
          </cell>
          <cell r="DI116">
            <v>27.5</v>
          </cell>
          <cell r="DJ116">
            <v>0.03</v>
          </cell>
          <cell r="DK116">
            <v>24.750000000000004</v>
          </cell>
          <cell r="DL116">
            <v>78</v>
          </cell>
          <cell r="DM116">
            <v>0</v>
          </cell>
          <cell r="DN116">
            <v>70</v>
          </cell>
          <cell r="DO116">
            <v>0.28508524331037605</v>
          </cell>
          <cell r="DP116">
            <v>70</v>
          </cell>
          <cell r="DQ116">
            <v>18.107742066162363</v>
          </cell>
          <cell r="DR116">
            <v>21.666478491588581</v>
          </cell>
          <cell r="DS116">
            <v>0.03</v>
          </cell>
          <cell r="DT116">
            <v>19.499830642429725</v>
          </cell>
          <cell r="DU116">
            <v>1.3927580661623633</v>
          </cell>
          <cell r="DV116">
            <v>1.6664784915885811</v>
          </cell>
          <cell r="DW116">
            <v>1.4998306424297232</v>
          </cell>
          <cell r="DX116">
            <v>2.3515376730037971</v>
          </cell>
          <cell r="DY116">
            <v>2.813688212927751</v>
          </cell>
          <cell r="DZ116">
            <v>0</v>
          </cell>
          <cell r="EA116">
            <v>0.4019554589896786</v>
          </cell>
          <cell r="EB116">
            <v>0</v>
          </cell>
          <cell r="EC116">
            <v>42021</v>
          </cell>
          <cell r="ED116" t="str">
            <v>ЗБС</v>
          </cell>
          <cell r="EE116">
            <v>0</v>
          </cell>
          <cell r="EF116">
            <v>18</v>
          </cell>
          <cell r="EG116">
            <v>36.17</v>
          </cell>
          <cell r="EH116">
            <v>56.57</v>
          </cell>
          <cell r="EI116">
            <v>34.67</v>
          </cell>
          <cell r="EJ116" t="str">
            <v>Постоянный</v>
          </cell>
          <cell r="EK116">
            <v>24</v>
          </cell>
          <cell r="EL116">
            <v>0</v>
          </cell>
          <cell r="EM116">
            <v>29.251221999999999</v>
          </cell>
          <cell r="EN116">
            <v>35</v>
          </cell>
          <cell r="EO116">
            <v>0.03</v>
          </cell>
          <cell r="EP116">
            <v>12.7</v>
          </cell>
          <cell r="EQ116">
            <v>194.86365390136518</v>
          </cell>
          <cell r="ER116">
            <v>83.33</v>
          </cell>
          <cell r="ES116">
            <v>7</v>
          </cell>
          <cell r="ET116">
            <v>75</v>
          </cell>
          <cell r="EU116">
            <v>18</v>
          </cell>
          <cell r="EV116">
            <v>37</v>
          </cell>
          <cell r="EW116">
            <v>62</v>
          </cell>
          <cell r="EX116">
            <v>35</v>
          </cell>
          <cell r="EY116" t="str">
            <v>Постоянный</v>
          </cell>
          <cell r="EZ116">
            <v>24</v>
          </cell>
          <cell r="FA116">
            <v>0</v>
          </cell>
          <cell r="FB116">
            <v>16.714983999999998</v>
          </cell>
          <cell r="FC116">
            <v>20</v>
          </cell>
          <cell r="FD116">
            <v>0.03</v>
          </cell>
          <cell r="FE116">
            <v>25</v>
          </cell>
          <cell r="FF116">
            <v>1076.8780873496501</v>
          </cell>
          <cell r="FG116">
            <v>91</v>
          </cell>
          <cell r="FH116">
            <v>7</v>
          </cell>
          <cell r="FI116">
            <v>78</v>
          </cell>
          <cell r="FJ116">
            <v>0</v>
          </cell>
          <cell r="FK116">
            <v>0.82999999999999829</v>
          </cell>
          <cell r="FL116">
            <v>5.43</v>
          </cell>
          <cell r="FM116">
            <v>0.32999999999999829</v>
          </cell>
          <cell r="FN116">
            <v>0</v>
          </cell>
          <cell r="FO116">
            <v>0</v>
          </cell>
          <cell r="FP116">
            <v>-12.536238000000001</v>
          </cell>
          <cell r="FQ116">
            <v>-15</v>
          </cell>
          <cell r="FR116">
            <v>0</v>
          </cell>
          <cell r="FS116">
            <v>12.3</v>
          </cell>
          <cell r="FT116">
            <v>7.6700000000000017</v>
          </cell>
          <cell r="FU116">
            <v>0</v>
          </cell>
          <cell r="FV116">
            <v>882.01443344828488</v>
          </cell>
          <cell r="FW116">
            <v>3</v>
          </cell>
          <cell r="FX116" t="str">
            <v>Технология/Уточнение</v>
          </cell>
          <cell r="FY116" t="str">
            <v>Снижение дебита после постановки ПРГС 26.05.2019. В июне ТР оставлен без изменений. Необходимо повторная постановка бригады ПРГС для оптимизации работы газлифтного подъемника.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 t="str">
            <v>БДНГ-1</v>
          </cell>
          <cell r="GG116" t="str">
            <v>Щукин</v>
          </cell>
          <cell r="GH116">
            <v>0</v>
          </cell>
          <cell r="GI116" t="e">
            <v>#N/A</v>
          </cell>
          <cell r="GJ116">
            <v>0</v>
          </cell>
          <cell r="GK116">
            <v>1660</v>
          </cell>
          <cell r="GL116">
            <v>0</v>
          </cell>
          <cell r="GM116">
            <v>0</v>
          </cell>
          <cell r="GN116">
            <v>6.2681190000000022</v>
          </cell>
          <cell r="GO116">
            <v>2</v>
          </cell>
          <cell r="GP116">
            <v>27</v>
          </cell>
          <cell r="GQ116">
            <v>78</v>
          </cell>
          <cell r="GR116">
            <v>68</v>
          </cell>
          <cell r="GS116" t="str">
            <v>ЗУ-1</v>
          </cell>
          <cell r="GT116" t="str">
            <v>Газлифт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</row>
        <row r="117">
          <cell r="J117">
            <v>1022</v>
          </cell>
          <cell r="K117" t="str">
            <v>В работе</v>
          </cell>
          <cell r="L117" t="str">
            <v>Кустскважины-1022</v>
          </cell>
          <cell r="M117">
            <v>40049</v>
          </cell>
          <cell r="N117" t="str">
            <v>Гор.</v>
          </cell>
          <cell r="O117" t="str">
            <v>P1ar_Block III</v>
          </cell>
          <cell r="P117" t="str">
            <v>Действующий</v>
          </cell>
          <cell r="Q117">
            <v>-4</v>
          </cell>
          <cell r="R117" t="str">
            <v xml:space="preserve"> </v>
          </cell>
          <cell r="S117" t="str">
            <v xml:space="preserve"> </v>
          </cell>
          <cell r="T117">
            <v>0</v>
          </cell>
          <cell r="U117">
            <v>206</v>
          </cell>
          <cell r="V117">
            <v>213.8</v>
          </cell>
          <cell r="W117">
            <v>0.98</v>
          </cell>
          <cell r="X117">
            <v>1.66</v>
          </cell>
          <cell r="Y117">
            <v>0.98048197186086639</v>
          </cell>
          <cell r="Z117">
            <v>1.4490000000000001</v>
          </cell>
          <cell r="AA117">
            <v>0.83599999999999997</v>
          </cell>
          <cell r="AB117">
            <v>0.72</v>
          </cell>
          <cell r="AC117">
            <v>37</v>
          </cell>
          <cell r="AD117">
            <v>1.17</v>
          </cell>
          <cell r="AE117">
            <v>139.69999999999999</v>
          </cell>
          <cell r="AF117">
            <v>7.72</v>
          </cell>
          <cell r="AG117">
            <v>1886</v>
          </cell>
          <cell r="AH117">
            <v>2745</v>
          </cell>
          <cell r="AI117">
            <v>2745</v>
          </cell>
          <cell r="AJ117">
            <v>0</v>
          </cell>
          <cell r="AK117">
            <v>0</v>
          </cell>
          <cell r="AL117" t="str">
            <v>откр ствол</v>
          </cell>
          <cell r="AM117" t="str">
            <v xml:space="preserve">1886-2745 </v>
          </cell>
          <cell r="AN117">
            <v>120.76</v>
          </cell>
          <cell r="AO117">
            <v>1886</v>
          </cell>
          <cell r="AP117">
            <v>39</v>
          </cell>
          <cell r="AQ117">
            <v>0</v>
          </cell>
          <cell r="AR117">
            <v>0</v>
          </cell>
          <cell r="AS117">
            <v>0</v>
          </cell>
          <cell r="AT117" t="str">
            <v>Фонтан</v>
          </cell>
          <cell r="AU117">
            <v>592</v>
          </cell>
          <cell r="AV117" t="str">
            <v>ГК90</v>
          </cell>
          <cell r="AW117">
            <v>1197</v>
          </cell>
          <cell r="AX117" t="str">
            <v>ГК70</v>
          </cell>
          <cell r="AY117">
            <v>1717</v>
          </cell>
          <cell r="AZ117" t="str">
            <v>ЦКсОК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1729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2344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1892.68</v>
          </cell>
          <cell r="BU117">
            <v>451.31999999999994</v>
          </cell>
          <cell r="BV117">
            <v>73</v>
          </cell>
          <cell r="BW117">
            <v>5.5</v>
          </cell>
          <cell r="BX117">
            <v>18</v>
          </cell>
          <cell r="BY117" t="str">
            <v>Угловик</v>
          </cell>
          <cell r="BZ117" t="str">
            <v>Постоянный</v>
          </cell>
          <cell r="CA117">
            <v>24</v>
          </cell>
          <cell r="CB117">
            <v>0</v>
          </cell>
          <cell r="CC117">
            <v>70</v>
          </cell>
          <cell r="CD117">
            <v>81</v>
          </cell>
          <cell r="CE117">
            <v>69</v>
          </cell>
          <cell r="CF117">
            <v>43556</v>
          </cell>
          <cell r="CG117">
            <v>144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102</v>
          </cell>
          <cell r="CM117">
            <v>30.393883519999996</v>
          </cell>
          <cell r="CN117">
            <v>36.4</v>
          </cell>
          <cell r="CO117">
            <v>0.12</v>
          </cell>
          <cell r="CP117">
            <v>0</v>
          </cell>
          <cell r="CQ117">
            <v>77.900000000000006</v>
          </cell>
          <cell r="CR117">
            <v>92</v>
          </cell>
          <cell r="CS117">
            <v>0</v>
          </cell>
          <cell r="CT117">
            <v>92</v>
          </cell>
          <cell r="CU117">
            <v>0</v>
          </cell>
          <cell r="CV117">
            <v>65.280102400000004</v>
          </cell>
          <cell r="CW117">
            <v>-32</v>
          </cell>
          <cell r="CX117">
            <v>91.88</v>
          </cell>
          <cell r="CY117">
            <v>-61</v>
          </cell>
          <cell r="CZ117">
            <v>0</v>
          </cell>
          <cell r="DA117">
            <v>77.900000000000006</v>
          </cell>
          <cell r="DB117">
            <v>2563.0156787545657</v>
          </cell>
          <cell r="DC117">
            <v>2563.0156787545657</v>
          </cell>
          <cell r="DD117" t="str">
            <v/>
          </cell>
          <cell r="DE117">
            <v>0.86666666666666659</v>
          </cell>
          <cell r="DF117">
            <v>0</v>
          </cell>
          <cell r="DG117" t="str">
            <v>Фонтан</v>
          </cell>
          <cell r="DH117">
            <v>30.393883519999996</v>
          </cell>
          <cell r="DI117">
            <v>36.4</v>
          </cell>
          <cell r="DJ117">
            <v>0.12</v>
          </cell>
          <cell r="DK117">
            <v>77.900000000000006</v>
          </cell>
          <cell r="DL117">
            <v>102</v>
          </cell>
          <cell r="DM117">
            <v>0</v>
          </cell>
          <cell r="DN117">
            <v>69</v>
          </cell>
          <cell r="DO117">
            <v>0.48533333333333334</v>
          </cell>
          <cell r="DP117">
            <v>69</v>
          </cell>
          <cell r="DQ117">
            <v>30.393883519999996</v>
          </cell>
          <cell r="DR117">
            <v>36.4</v>
          </cell>
          <cell r="DS117">
            <v>0.12</v>
          </cell>
          <cell r="DT117">
            <v>77.900000000000006</v>
          </cell>
          <cell r="DU117">
            <v>0</v>
          </cell>
          <cell r="DV117">
            <v>0</v>
          </cell>
          <cell r="DW117">
            <v>0</v>
          </cell>
          <cell r="DX117">
            <v>16.276210278235766</v>
          </cell>
          <cell r="DY117">
            <v>19.492542101042503</v>
          </cell>
          <cell r="DZ117">
            <v>0</v>
          </cell>
          <cell r="EA117">
            <v>42.030793905372889</v>
          </cell>
          <cell r="EB117" t="str">
            <v>Фонтанный СЭ. Необходим подбор режима на различных штуцерах.</v>
          </cell>
          <cell r="EC117">
            <v>40049</v>
          </cell>
          <cell r="ED117" t="str">
            <v>ВНС</v>
          </cell>
          <cell r="EE117">
            <v>0</v>
          </cell>
          <cell r="EF117">
            <v>18</v>
          </cell>
          <cell r="EG117">
            <v>79.33</v>
          </cell>
          <cell r="EH117">
            <v>82.33</v>
          </cell>
          <cell r="EI117">
            <v>75.78</v>
          </cell>
          <cell r="EJ117" t="str">
            <v>Постоянный</v>
          </cell>
          <cell r="EK117">
            <v>24</v>
          </cell>
          <cell r="EL117">
            <v>0</v>
          </cell>
          <cell r="EM117">
            <v>26.719897599999999</v>
          </cell>
          <cell r="EN117">
            <v>32</v>
          </cell>
          <cell r="EO117">
            <v>0.12</v>
          </cell>
          <cell r="EP117">
            <v>61</v>
          </cell>
          <cell r="EQ117">
            <v>2282.9428807391837</v>
          </cell>
          <cell r="ER117">
            <v>0</v>
          </cell>
          <cell r="ES117">
            <v>0</v>
          </cell>
          <cell r="ET117">
            <v>96</v>
          </cell>
          <cell r="EU117">
            <v>18</v>
          </cell>
          <cell r="EV117">
            <v>70</v>
          </cell>
          <cell r="EW117">
            <v>81</v>
          </cell>
          <cell r="EX117">
            <v>69</v>
          </cell>
          <cell r="EY117" t="str">
            <v>Постоянный</v>
          </cell>
          <cell r="EZ117">
            <v>24</v>
          </cell>
          <cell r="FA117">
            <v>0</v>
          </cell>
          <cell r="FB117">
            <v>30.393883519999996</v>
          </cell>
          <cell r="FC117">
            <v>36.4</v>
          </cell>
          <cell r="FD117">
            <v>0.12</v>
          </cell>
          <cell r="FE117">
            <v>77.900000000000006</v>
          </cell>
          <cell r="FF117">
            <v>2563.0156787545657</v>
          </cell>
          <cell r="FG117">
            <v>0</v>
          </cell>
          <cell r="FH117">
            <v>0</v>
          </cell>
          <cell r="FI117">
            <v>102</v>
          </cell>
          <cell r="FJ117">
            <v>0</v>
          </cell>
          <cell r="FK117">
            <v>-9.3299999999999983</v>
          </cell>
          <cell r="FL117">
            <v>-1.3299999999999983</v>
          </cell>
          <cell r="FM117">
            <v>-6.7800000000000011</v>
          </cell>
          <cell r="FN117">
            <v>0</v>
          </cell>
          <cell r="FO117">
            <v>0</v>
          </cell>
          <cell r="FP117">
            <v>3.6739859199999962</v>
          </cell>
          <cell r="FQ117">
            <v>4.3999999999999986</v>
          </cell>
          <cell r="FR117">
            <v>0</v>
          </cell>
          <cell r="FS117">
            <v>16.900000000000006</v>
          </cell>
          <cell r="FT117">
            <v>0</v>
          </cell>
          <cell r="FU117">
            <v>0</v>
          </cell>
          <cell r="FV117">
            <v>280.07279801538198</v>
          </cell>
          <cell r="FW117">
            <v>6</v>
          </cell>
          <cell r="FX117" t="str">
            <v>Технология</v>
          </cell>
          <cell r="FY117" t="str">
            <v>Рост дебита на фоне снижения Рлин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 t="str">
            <v>Необходим повторный замер дебита</v>
          </cell>
          <cell r="GE117">
            <v>0</v>
          </cell>
          <cell r="GF117" t="str">
            <v>БДНГ-1</v>
          </cell>
          <cell r="GG117" t="str">
            <v>Давыдов</v>
          </cell>
          <cell r="GH117">
            <v>0</v>
          </cell>
          <cell r="GI117" t="e">
            <v>#N/A</v>
          </cell>
          <cell r="GJ117">
            <v>0</v>
          </cell>
          <cell r="GK117">
            <v>2100</v>
          </cell>
          <cell r="GL117">
            <v>0</v>
          </cell>
          <cell r="GM117">
            <v>0</v>
          </cell>
          <cell r="GN117">
            <v>0</v>
          </cell>
          <cell r="GO117">
            <v>1</v>
          </cell>
          <cell r="GP117">
            <v>12</v>
          </cell>
          <cell r="GQ117">
            <v>102</v>
          </cell>
          <cell r="GR117">
            <v>42</v>
          </cell>
          <cell r="GS117" t="str">
            <v>ЗУ-1</v>
          </cell>
          <cell r="GT117" t="str">
            <v>Фонтан</v>
          </cell>
          <cell r="GU117" t="str">
            <v>КВД</v>
          </cell>
          <cell r="GV117">
            <v>0</v>
          </cell>
          <cell r="GW117">
            <v>0</v>
          </cell>
          <cell r="GX117" t="str">
            <v>Совместный замер со скв. 1022-1</v>
          </cell>
          <cell r="GY117">
            <v>0</v>
          </cell>
        </row>
        <row r="118">
          <cell r="J118" t="str">
            <v>1022-2</v>
          </cell>
          <cell r="K118" t="str">
            <v>В работе</v>
          </cell>
          <cell r="L118" t="str">
            <v>Кустскважины-1022</v>
          </cell>
          <cell r="M118">
            <v>41240</v>
          </cell>
          <cell r="N118" t="str">
            <v>Гор.</v>
          </cell>
          <cell r="O118" t="str">
            <v>P1ar_Block III</v>
          </cell>
          <cell r="P118" t="str">
            <v>Действующий</v>
          </cell>
          <cell r="Q118">
            <v>-4</v>
          </cell>
          <cell r="R118" t="str">
            <v xml:space="preserve"> </v>
          </cell>
          <cell r="S118" t="str">
            <v xml:space="preserve"> </v>
          </cell>
          <cell r="T118">
            <v>0</v>
          </cell>
          <cell r="U118">
            <v>206</v>
          </cell>
          <cell r="V118">
            <v>213.8</v>
          </cell>
          <cell r="W118">
            <v>0.98</v>
          </cell>
          <cell r="X118">
            <v>1.66</v>
          </cell>
          <cell r="Y118">
            <v>0.98</v>
          </cell>
          <cell r="Z118">
            <v>1.4490000000000001</v>
          </cell>
          <cell r="AA118">
            <v>0.83599999999999997</v>
          </cell>
          <cell r="AB118">
            <v>0.72</v>
          </cell>
          <cell r="AC118">
            <v>37</v>
          </cell>
          <cell r="AD118">
            <v>1.17</v>
          </cell>
          <cell r="AE118">
            <v>177.8</v>
          </cell>
          <cell r="AF118">
            <v>8.0500000000000007</v>
          </cell>
          <cell r="AG118">
            <v>1944</v>
          </cell>
          <cell r="AH118">
            <v>2695</v>
          </cell>
          <cell r="AI118">
            <v>2695</v>
          </cell>
          <cell r="AJ118">
            <v>0</v>
          </cell>
          <cell r="AK118">
            <v>0</v>
          </cell>
          <cell r="AL118" t="str">
            <v>откр ствол</v>
          </cell>
          <cell r="AM118" t="str">
            <v xml:space="preserve">1944-2695 </v>
          </cell>
          <cell r="AN118">
            <v>78.650000000000006</v>
          </cell>
          <cell r="AO118">
            <v>1944</v>
          </cell>
          <cell r="AP118">
            <v>94.69</v>
          </cell>
          <cell r="AQ118">
            <v>0</v>
          </cell>
          <cell r="AR118">
            <v>0</v>
          </cell>
          <cell r="AS118">
            <v>0</v>
          </cell>
          <cell r="AT118" t="str">
            <v>Фонтан</v>
          </cell>
          <cell r="AU118">
            <v>600</v>
          </cell>
          <cell r="AV118" t="str">
            <v>ГК80</v>
          </cell>
          <cell r="AW118">
            <v>1200</v>
          </cell>
          <cell r="AX118" t="str">
            <v>ГК60</v>
          </cell>
          <cell r="AY118">
            <v>1665</v>
          </cell>
          <cell r="AZ118" t="str">
            <v>ЦКсОК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1675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1955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1582.13</v>
          </cell>
          <cell r="BU118">
            <v>372.86999999999989</v>
          </cell>
          <cell r="BV118">
            <v>73</v>
          </cell>
          <cell r="BW118">
            <v>5.5</v>
          </cell>
          <cell r="BX118">
            <v>65</v>
          </cell>
          <cell r="BY118" t="str">
            <v>Угловик</v>
          </cell>
          <cell r="BZ118" t="str">
            <v>Постоянный</v>
          </cell>
          <cell r="CA118">
            <v>24</v>
          </cell>
          <cell r="CB118">
            <v>0</v>
          </cell>
          <cell r="CC118">
            <v>101</v>
          </cell>
          <cell r="CD118">
            <v>101</v>
          </cell>
          <cell r="CE118">
            <v>98</v>
          </cell>
          <cell r="CF118">
            <v>43556</v>
          </cell>
          <cell r="CG118">
            <v>154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136</v>
          </cell>
          <cell r="CM118">
            <v>12.790800000000001</v>
          </cell>
          <cell r="CN118">
            <v>15.3</v>
          </cell>
          <cell r="CO118">
            <v>0</v>
          </cell>
          <cell r="CP118">
            <v>0</v>
          </cell>
          <cell r="CQ118">
            <v>187</v>
          </cell>
          <cell r="CR118">
            <v>93</v>
          </cell>
          <cell r="CS118">
            <v>0</v>
          </cell>
          <cell r="CT118">
            <v>93</v>
          </cell>
          <cell r="CU118">
            <v>0</v>
          </cell>
          <cell r="CV118">
            <v>80.209199999999996</v>
          </cell>
          <cell r="CW118">
            <v>-15.3</v>
          </cell>
          <cell r="CX118">
            <v>93</v>
          </cell>
          <cell r="CY118">
            <v>-187</v>
          </cell>
          <cell r="CZ118">
            <v>0</v>
          </cell>
          <cell r="DA118">
            <v>187</v>
          </cell>
          <cell r="DB118">
            <v>14619.883040935672</v>
          </cell>
          <cell r="DC118">
            <v>14619.883040935672</v>
          </cell>
          <cell r="DD118" t="str">
            <v/>
          </cell>
          <cell r="DE118">
            <v>0.85000000000000009</v>
          </cell>
          <cell r="DF118">
            <v>0</v>
          </cell>
          <cell r="DG118" t="str">
            <v>Фонтан</v>
          </cell>
          <cell r="DH118">
            <v>12.790800000000001</v>
          </cell>
          <cell r="DI118">
            <v>15.3</v>
          </cell>
          <cell r="DJ118">
            <v>0</v>
          </cell>
          <cell r="DK118">
            <v>187</v>
          </cell>
          <cell r="DL118">
            <v>136</v>
          </cell>
          <cell r="DM118">
            <v>0</v>
          </cell>
          <cell r="DN118">
            <v>69</v>
          </cell>
          <cell r="DO118">
            <v>0.18000000000000002</v>
          </cell>
          <cell r="DP118">
            <v>69</v>
          </cell>
          <cell r="DQ118">
            <v>12.790800000000001</v>
          </cell>
          <cell r="DR118">
            <v>15.3</v>
          </cell>
          <cell r="DS118">
            <v>0</v>
          </cell>
          <cell r="DT118">
            <v>187</v>
          </cell>
          <cell r="DU118">
            <v>0</v>
          </cell>
          <cell r="DV118">
            <v>0</v>
          </cell>
          <cell r="DW118">
            <v>0</v>
          </cell>
          <cell r="DX118">
            <v>49.47691818567192</v>
          </cell>
          <cell r="DY118">
            <v>59.182916490038181</v>
          </cell>
          <cell r="DZ118">
            <v>0</v>
          </cell>
          <cell r="EA118">
            <v>723.34675710046668</v>
          </cell>
          <cell r="EB118" t="str">
            <v>Фонтанный СЭ. Необходим подбор режима на различных штуцерах.</v>
          </cell>
          <cell r="EC118">
            <v>41240</v>
          </cell>
          <cell r="ED118" t="str">
            <v>ВНС</v>
          </cell>
          <cell r="EE118">
            <v>0</v>
          </cell>
          <cell r="EF118">
            <v>65</v>
          </cell>
          <cell r="EG118">
            <v>86</v>
          </cell>
          <cell r="EH118">
            <v>86</v>
          </cell>
          <cell r="EI118">
            <v>81</v>
          </cell>
          <cell r="EJ118" t="str">
            <v>Постоянный</v>
          </cell>
          <cell r="EK118">
            <v>24</v>
          </cell>
          <cell r="EL118">
            <v>0</v>
          </cell>
          <cell r="EM118">
            <v>12.790800000000001</v>
          </cell>
          <cell r="EN118">
            <v>15.3</v>
          </cell>
          <cell r="EO118">
            <v>0</v>
          </cell>
          <cell r="EP118">
            <v>187</v>
          </cell>
          <cell r="EQ118">
            <v>14619.883040935672</v>
          </cell>
          <cell r="ER118">
            <v>0</v>
          </cell>
          <cell r="ES118">
            <v>0</v>
          </cell>
          <cell r="ET118">
            <v>136</v>
          </cell>
          <cell r="EU118">
            <v>65</v>
          </cell>
          <cell r="EV118">
            <v>101</v>
          </cell>
          <cell r="EW118">
            <v>101</v>
          </cell>
          <cell r="EX118">
            <v>98</v>
          </cell>
          <cell r="EY118" t="str">
            <v>Постоянный</v>
          </cell>
          <cell r="EZ118">
            <v>24</v>
          </cell>
          <cell r="FA118">
            <v>0</v>
          </cell>
          <cell r="FB118">
            <v>12.790800000000001</v>
          </cell>
          <cell r="FC118">
            <v>15.3</v>
          </cell>
          <cell r="FD118">
            <v>0</v>
          </cell>
          <cell r="FE118">
            <v>187</v>
          </cell>
          <cell r="FF118">
            <v>14619.883040935672</v>
          </cell>
          <cell r="FG118">
            <v>0</v>
          </cell>
          <cell r="FH118">
            <v>0</v>
          </cell>
          <cell r="FI118">
            <v>136</v>
          </cell>
          <cell r="FJ118">
            <v>0</v>
          </cell>
          <cell r="FK118">
            <v>15</v>
          </cell>
          <cell r="FL118">
            <v>15</v>
          </cell>
          <cell r="FM118">
            <v>17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 t="str">
            <v>Нет замеров дебита</v>
          </cell>
          <cell r="GE118">
            <v>0</v>
          </cell>
          <cell r="GF118" t="str">
            <v>БДНГ-1</v>
          </cell>
          <cell r="GG118" t="str">
            <v>Щукин</v>
          </cell>
          <cell r="GH118">
            <v>0</v>
          </cell>
          <cell r="GI118" t="e">
            <v>#N/A</v>
          </cell>
          <cell r="GJ118">
            <v>0</v>
          </cell>
          <cell r="GK118">
            <v>1935</v>
          </cell>
          <cell r="GL118">
            <v>0</v>
          </cell>
          <cell r="GM118">
            <v>0</v>
          </cell>
          <cell r="GN118">
            <v>0</v>
          </cell>
          <cell r="GO118">
            <v>3</v>
          </cell>
          <cell r="GP118">
            <v>3</v>
          </cell>
          <cell r="GQ118">
            <v>136</v>
          </cell>
          <cell r="GR118">
            <v>18</v>
          </cell>
          <cell r="GS118" t="str">
            <v>ЗУ-10</v>
          </cell>
          <cell r="GT118" t="str">
            <v>Фонтан</v>
          </cell>
          <cell r="GU118" t="str">
            <v>донор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</row>
        <row r="119">
          <cell r="J119" t="str">
            <v>1022-1</v>
          </cell>
          <cell r="K119" t="str">
            <v>В работе</v>
          </cell>
          <cell r="L119" t="str">
            <v>Кустскважины-1022</v>
          </cell>
          <cell r="M119">
            <v>41166</v>
          </cell>
          <cell r="N119" t="str">
            <v>Гор.</v>
          </cell>
          <cell r="O119" t="str">
            <v>P1ar_Block III</v>
          </cell>
          <cell r="P119" t="str">
            <v>Действующий</v>
          </cell>
          <cell r="Q119">
            <v>-4</v>
          </cell>
          <cell r="R119" t="str">
            <v xml:space="preserve"> </v>
          </cell>
          <cell r="S119" t="str">
            <v xml:space="preserve"> </v>
          </cell>
          <cell r="T119">
            <v>0</v>
          </cell>
          <cell r="U119">
            <v>206</v>
          </cell>
          <cell r="V119">
            <v>213.8</v>
          </cell>
          <cell r="W119">
            <v>0.98</v>
          </cell>
          <cell r="X119">
            <v>1.66</v>
          </cell>
          <cell r="Y119">
            <v>0.98028109265066365</v>
          </cell>
          <cell r="Z119">
            <v>1.4490000000000001</v>
          </cell>
          <cell r="AA119">
            <v>0.83599999999999997</v>
          </cell>
          <cell r="AB119">
            <v>0.72</v>
          </cell>
          <cell r="AC119">
            <v>37</v>
          </cell>
          <cell r="AD119">
            <v>1.17</v>
          </cell>
          <cell r="AE119">
            <v>177.8</v>
          </cell>
          <cell r="AF119">
            <v>8.0500000000000007</v>
          </cell>
          <cell r="AG119">
            <v>1889</v>
          </cell>
          <cell r="AH119">
            <v>2500</v>
          </cell>
          <cell r="AI119">
            <v>2500</v>
          </cell>
          <cell r="AJ119">
            <v>0</v>
          </cell>
          <cell r="AK119">
            <v>0</v>
          </cell>
          <cell r="AL119" t="str">
            <v>откр ствол</v>
          </cell>
          <cell r="AM119" t="str">
            <v xml:space="preserve">1889-2500 </v>
          </cell>
          <cell r="AN119">
            <v>97.43</v>
          </cell>
          <cell r="AO119">
            <v>1889</v>
          </cell>
          <cell r="AP119">
            <v>43.14</v>
          </cell>
          <cell r="AQ119">
            <v>0</v>
          </cell>
          <cell r="AR119">
            <v>0</v>
          </cell>
          <cell r="AS119">
            <v>0</v>
          </cell>
          <cell r="AT119" t="str">
            <v>Фонтан</v>
          </cell>
          <cell r="AU119">
            <v>612</v>
          </cell>
          <cell r="AV119" t="str">
            <v>ГК90</v>
          </cell>
          <cell r="AW119">
            <v>1212</v>
          </cell>
          <cell r="AX119" t="str">
            <v>ГК70</v>
          </cell>
          <cell r="AY119">
            <v>1707</v>
          </cell>
          <cell r="AZ119" t="str">
            <v>ЦКсОК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1718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2107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1866.22</v>
          </cell>
          <cell r="BU119">
            <v>240.77999999999997</v>
          </cell>
          <cell r="BV119">
            <v>73</v>
          </cell>
          <cell r="BW119">
            <v>5.5</v>
          </cell>
          <cell r="BX119">
            <v>18</v>
          </cell>
          <cell r="BY119" t="str">
            <v>Угловик</v>
          </cell>
          <cell r="BZ119" t="str">
            <v>Постоянный</v>
          </cell>
          <cell r="CA119">
            <v>24</v>
          </cell>
          <cell r="CB119">
            <v>0</v>
          </cell>
          <cell r="CC119">
            <v>69</v>
          </cell>
          <cell r="CD119">
            <v>76</v>
          </cell>
          <cell r="CE119">
            <v>66</v>
          </cell>
          <cell r="CF119">
            <v>43556</v>
          </cell>
          <cell r="CG119">
            <v>146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94</v>
          </cell>
          <cell r="CM119">
            <v>23.391614399999998</v>
          </cell>
          <cell r="CN119">
            <v>28</v>
          </cell>
          <cell r="CO119">
            <v>7.0000000000000007E-2</v>
          </cell>
          <cell r="CP119">
            <v>0</v>
          </cell>
          <cell r="CQ119">
            <v>137.9</v>
          </cell>
          <cell r="CR119">
            <v>94</v>
          </cell>
          <cell r="CS119">
            <v>0</v>
          </cell>
          <cell r="CT119">
            <v>94</v>
          </cell>
          <cell r="CU119">
            <v>0</v>
          </cell>
          <cell r="CV119">
            <v>73.448795920000009</v>
          </cell>
          <cell r="CW119">
            <v>-24.6</v>
          </cell>
          <cell r="CX119">
            <v>93.93</v>
          </cell>
          <cell r="CY119">
            <v>-108</v>
          </cell>
          <cell r="CZ119">
            <v>0</v>
          </cell>
          <cell r="DA119">
            <v>137.9</v>
          </cell>
          <cell r="DB119">
            <v>5895.2750178713623</v>
          </cell>
          <cell r="DC119">
            <v>5895.2750178713623</v>
          </cell>
          <cell r="DD119" t="str">
            <v/>
          </cell>
          <cell r="DE119">
            <v>0.53846153846153844</v>
          </cell>
          <cell r="DF119">
            <v>0</v>
          </cell>
          <cell r="DG119" t="str">
            <v>Фонтан</v>
          </cell>
          <cell r="DH119">
            <v>23.391614399999998</v>
          </cell>
          <cell r="DI119">
            <v>28</v>
          </cell>
          <cell r="DJ119">
            <v>7.0000000000000007E-2</v>
          </cell>
          <cell r="DK119">
            <v>137.9</v>
          </cell>
          <cell r="DL119">
            <v>94</v>
          </cell>
          <cell r="DM119">
            <v>0</v>
          </cell>
          <cell r="DN119">
            <v>69</v>
          </cell>
          <cell r="DO119">
            <v>0.36363636363636365</v>
          </cell>
          <cell r="DP119">
            <v>69</v>
          </cell>
          <cell r="DQ119">
            <v>23.391614399999998</v>
          </cell>
          <cell r="DR119">
            <v>28</v>
          </cell>
          <cell r="DS119">
            <v>7.0000000000000007E-2</v>
          </cell>
          <cell r="DT119">
            <v>137.9</v>
          </cell>
          <cell r="DU119">
            <v>0</v>
          </cell>
          <cell r="DV119">
            <v>0</v>
          </cell>
          <cell r="DW119">
            <v>0</v>
          </cell>
          <cell r="DX119">
            <v>7.9405867621209847</v>
          </cell>
          <cell r="DY119">
            <v>9.5049629981668815</v>
          </cell>
          <cell r="DZ119">
            <v>0</v>
          </cell>
          <cell r="EA119">
            <v>41.729105845610697</v>
          </cell>
          <cell r="EB119" t="str">
            <v>Фонтанный СЭ. Необходим подбор режима на различных штуцерах.</v>
          </cell>
          <cell r="EC119">
            <v>41166</v>
          </cell>
          <cell r="ED119" t="str">
            <v>ВНС</v>
          </cell>
          <cell r="EE119">
            <v>0</v>
          </cell>
          <cell r="EF119">
            <v>18</v>
          </cell>
          <cell r="EG119">
            <v>74</v>
          </cell>
          <cell r="EH119">
            <v>77.33</v>
          </cell>
          <cell r="EI119">
            <v>71.25</v>
          </cell>
          <cell r="EJ119" t="str">
            <v>Постоянный</v>
          </cell>
          <cell r="EK119">
            <v>24</v>
          </cell>
          <cell r="EL119">
            <v>0</v>
          </cell>
          <cell r="EM119">
            <v>20.551204079999998</v>
          </cell>
          <cell r="EN119">
            <v>24.6</v>
          </cell>
          <cell r="EO119">
            <v>7.0000000000000007E-2</v>
          </cell>
          <cell r="EP119">
            <v>108</v>
          </cell>
          <cell r="EQ119">
            <v>5255.166538154489</v>
          </cell>
          <cell r="ER119">
            <v>0</v>
          </cell>
          <cell r="ES119">
            <v>0</v>
          </cell>
          <cell r="ET119">
            <v>95</v>
          </cell>
          <cell r="EU119">
            <v>18</v>
          </cell>
          <cell r="EV119">
            <v>69</v>
          </cell>
          <cell r="EW119">
            <v>76</v>
          </cell>
          <cell r="EX119">
            <v>66</v>
          </cell>
          <cell r="EY119" t="str">
            <v>Постоянный</v>
          </cell>
          <cell r="EZ119">
            <v>24</v>
          </cell>
          <cell r="FA119">
            <v>0</v>
          </cell>
          <cell r="FB119">
            <v>23.391614399999998</v>
          </cell>
          <cell r="FC119">
            <v>28</v>
          </cell>
          <cell r="FD119">
            <v>7.0000000000000007E-2</v>
          </cell>
          <cell r="FE119">
            <v>137.9</v>
          </cell>
          <cell r="FF119">
            <v>5895.2750178713623</v>
          </cell>
          <cell r="FG119">
            <v>0</v>
          </cell>
          <cell r="FH119">
            <v>0</v>
          </cell>
          <cell r="FI119">
            <v>94</v>
          </cell>
          <cell r="FJ119">
            <v>0</v>
          </cell>
          <cell r="FK119">
            <v>-5</v>
          </cell>
          <cell r="FL119">
            <v>-1.3299999999999983</v>
          </cell>
          <cell r="FM119">
            <v>-5.25</v>
          </cell>
          <cell r="FN119">
            <v>0</v>
          </cell>
          <cell r="FO119">
            <v>0</v>
          </cell>
          <cell r="FP119">
            <v>2.8404103200000002</v>
          </cell>
          <cell r="FQ119">
            <v>3.3999999999999986</v>
          </cell>
          <cell r="FR119">
            <v>0</v>
          </cell>
          <cell r="FS119">
            <v>29.900000000000006</v>
          </cell>
          <cell r="FT119">
            <v>0</v>
          </cell>
          <cell r="FU119">
            <v>0</v>
          </cell>
          <cell r="FV119">
            <v>640.10847971687326</v>
          </cell>
          <cell r="FW119">
            <v>-1</v>
          </cell>
          <cell r="FX119" t="str">
            <v>Технология</v>
          </cell>
          <cell r="FY119" t="str">
            <v>Рост дебита на фоне снижения Рлин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 t="str">
            <v>БДНГ-1</v>
          </cell>
          <cell r="GG119" t="str">
            <v>Давыдов</v>
          </cell>
          <cell r="GH119">
            <v>0</v>
          </cell>
          <cell r="GI119" t="e">
            <v>#N/A</v>
          </cell>
          <cell r="GJ119">
            <v>0</v>
          </cell>
          <cell r="GK119">
            <v>2087</v>
          </cell>
          <cell r="GL119">
            <v>0</v>
          </cell>
          <cell r="GM119">
            <v>0</v>
          </cell>
          <cell r="GN119">
            <v>0</v>
          </cell>
          <cell r="GO119">
            <v>3</v>
          </cell>
          <cell r="GP119">
            <v>10</v>
          </cell>
          <cell r="GQ119">
            <v>94</v>
          </cell>
          <cell r="GR119">
            <v>52</v>
          </cell>
          <cell r="GS119" t="str">
            <v>ЗУ-1</v>
          </cell>
          <cell r="GT119" t="str">
            <v>Фонтан</v>
          </cell>
          <cell r="GU119" t="str">
            <v>КВД</v>
          </cell>
          <cell r="GV119">
            <v>0</v>
          </cell>
          <cell r="GW119">
            <v>0</v>
          </cell>
          <cell r="GX119" t="str">
            <v>Совместный замер со скв. 1022</v>
          </cell>
          <cell r="GY119">
            <v>0</v>
          </cell>
        </row>
        <row r="120">
          <cell r="J120">
            <v>1027</v>
          </cell>
          <cell r="K120" t="str">
            <v>В работе</v>
          </cell>
          <cell r="L120" t="str">
            <v>Кустскважины-1027</v>
          </cell>
          <cell r="M120">
            <v>38512</v>
          </cell>
          <cell r="N120" t="str">
            <v>Гор.</v>
          </cell>
          <cell r="O120" t="str">
            <v>P1ar_Block III</v>
          </cell>
          <cell r="P120" t="str">
            <v>Действующий</v>
          </cell>
          <cell r="Q120">
            <v>-4</v>
          </cell>
          <cell r="R120">
            <v>0</v>
          </cell>
          <cell r="S120">
            <v>0</v>
          </cell>
          <cell r="T120">
            <v>0</v>
          </cell>
          <cell r="U120">
            <v>206</v>
          </cell>
          <cell r="V120">
            <v>213.8</v>
          </cell>
          <cell r="W120">
            <v>0.98</v>
          </cell>
          <cell r="X120">
            <v>1.66</v>
          </cell>
          <cell r="Y120">
            <v>0.98</v>
          </cell>
          <cell r="Z120">
            <v>1.4490000000000001</v>
          </cell>
          <cell r="AA120">
            <v>0.83599999999999997</v>
          </cell>
          <cell r="AB120">
            <v>0.72</v>
          </cell>
          <cell r="AC120">
            <v>37</v>
          </cell>
          <cell r="AD120">
            <v>1.17</v>
          </cell>
          <cell r="AE120">
            <v>139.69999999999999</v>
          </cell>
          <cell r="AF120">
            <v>7.72</v>
          </cell>
          <cell r="AG120">
            <v>2050</v>
          </cell>
          <cell r="AH120">
            <v>2400</v>
          </cell>
          <cell r="AI120">
            <v>2400</v>
          </cell>
          <cell r="AJ120">
            <v>0</v>
          </cell>
          <cell r="AK120">
            <v>0</v>
          </cell>
          <cell r="AL120" t="str">
            <v>откр ствол</v>
          </cell>
          <cell r="AM120" t="str">
            <v>2050-2400</v>
          </cell>
          <cell r="AN120">
            <v>16.45</v>
          </cell>
          <cell r="AO120">
            <v>2050</v>
          </cell>
          <cell r="AP120">
            <v>200.1</v>
          </cell>
          <cell r="AQ120">
            <v>1886</v>
          </cell>
          <cell r="AR120">
            <v>1996</v>
          </cell>
          <cell r="AS120">
            <v>110</v>
          </cell>
          <cell r="AT120" t="str">
            <v>Фонтан</v>
          </cell>
          <cell r="AU120">
            <v>597</v>
          </cell>
          <cell r="AV120">
            <v>0</v>
          </cell>
          <cell r="AW120">
            <v>1197</v>
          </cell>
          <cell r="AX120">
            <v>0</v>
          </cell>
          <cell r="AY120">
            <v>1758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2347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1868.28</v>
          </cell>
          <cell r="BU120">
            <v>478.72</v>
          </cell>
          <cell r="BV120">
            <v>73</v>
          </cell>
          <cell r="BW120">
            <v>5.5</v>
          </cell>
          <cell r="BX120">
            <v>18</v>
          </cell>
          <cell r="BY120" t="str">
            <v>Угловик</v>
          </cell>
          <cell r="BZ120" t="str">
            <v>Постоянный</v>
          </cell>
          <cell r="CA120">
            <v>24</v>
          </cell>
          <cell r="CB120">
            <v>0</v>
          </cell>
          <cell r="CC120">
            <v>66</v>
          </cell>
          <cell r="CD120">
            <v>66</v>
          </cell>
          <cell r="CE120">
            <v>64</v>
          </cell>
          <cell r="CF120">
            <v>43556</v>
          </cell>
          <cell r="CG120">
            <v>119.4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79</v>
          </cell>
          <cell r="CM120">
            <v>14.713600000000001</v>
          </cell>
          <cell r="CN120">
            <v>17.600000000000001</v>
          </cell>
          <cell r="CO120">
            <v>0</v>
          </cell>
          <cell r="CP120">
            <v>0</v>
          </cell>
          <cell r="CQ120">
            <v>103</v>
          </cell>
          <cell r="CR120">
            <v>95</v>
          </cell>
          <cell r="CS120">
            <v>0</v>
          </cell>
          <cell r="CT120">
            <v>95</v>
          </cell>
          <cell r="CU120">
            <v>0</v>
          </cell>
          <cell r="CV120">
            <v>80.2864</v>
          </cell>
          <cell r="CW120">
            <v>-17.600000000000001</v>
          </cell>
          <cell r="CX120">
            <v>95</v>
          </cell>
          <cell r="CY120">
            <v>-85.6</v>
          </cell>
          <cell r="CZ120">
            <v>0</v>
          </cell>
          <cell r="DA120">
            <v>103</v>
          </cell>
          <cell r="DB120">
            <v>7000.3262287951275</v>
          </cell>
          <cell r="DC120">
            <v>7000.3262287951275</v>
          </cell>
          <cell r="DD120" t="str">
            <v/>
          </cell>
          <cell r="DE120">
            <v>0.43564356435643564</v>
          </cell>
          <cell r="DF120">
            <v>0</v>
          </cell>
          <cell r="DG120" t="str">
            <v>Фонтан</v>
          </cell>
          <cell r="DH120">
            <v>14.713600000000001</v>
          </cell>
          <cell r="DI120">
            <v>17.600000000000001</v>
          </cell>
          <cell r="DJ120">
            <v>0</v>
          </cell>
          <cell r="DK120">
            <v>103</v>
          </cell>
          <cell r="DL120">
            <v>79</v>
          </cell>
          <cell r="DM120">
            <v>0</v>
          </cell>
          <cell r="DN120">
            <v>70</v>
          </cell>
          <cell r="DO120">
            <v>0.41846594297984013</v>
          </cell>
          <cell r="DP120">
            <v>70</v>
          </cell>
          <cell r="DQ120">
            <v>17.281973899558633</v>
          </cell>
          <cell r="DR120">
            <v>20.672217583204105</v>
          </cell>
          <cell r="DS120">
            <v>0</v>
          </cell>
          <cell r="DT120">
            <v>120.97945517443311</v>
          </cell>
          <cell r="DU120">
            <v>2.5683738995586309</v>
          </cell>
          <cell r="DV120">
            <v>3.0722175832041039</v>
          </cell>
          <cell r="DW120">
            <v>17.979455174433106</v>
          </cell>
          <cell r="DX120">
            <v>2.5925865245527224</v>
          </cell>
          <cell r="DY120">
            <v>3.1011800532927305</v>
          </cell>
          <cell r="DZ120">
            <v>0</v>
          </cell>
          <cell r="EA120">
            <v>29.82230681385612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18</v>
          </cell>
          <cell r="EG120">
            <v>84</v>
          </cell>
          <cell r="EH120">
            <v>82</v>
          </cell>
          <cell r="EI120">
            <v>82</v>
          </cell>
          <cell r="EJ120" t="str">
            <v>Постоянный</v>
          </cell>
          <cell r="EK120">
            <v>24</v>
          </cell>
          <cell r="EL120">
            <v>0</v>
          </cell>
          <cell r="EM120">
            <v>14.713600000000001</v>
          </cell>
          <cell r="EN120">
            <v>17.600000000000001</v>
          </cell>
          <cell r="EO120">
            <v>0</v>
          </cell>
          <cell r="EP120">
            <v>85.6</v>
          </cell>
          <cell r="EQ120">
            <v>5817.7468464549802</v>
          </cell>
          <cell r="ER120">
            <v>0</v>
          </cell>
          <cell r="ES120">
            <v>0</v>
          </cell>
          <cell r="ET120">
            <v>98</v>
          </cell>
          <cell r="EU120">
            <v>18</v>
          </cell>
          <cell r="EV120">
            <v>66</v>
          </cell>
          <cell r="EW120">
            <v>66</v>
          </cell>
          <cell r="EX120">
            <v>64</v>
          </cell>
          <cell r="EY120" t="str">
            <v>Постоянный</v>
          </cell>
          <cell r="EZ120">
            <v>24</v>
          </cell>
          <cell r="FA120">
            <v>0</v>
          </cell>
          <cell r="FB120">
            <v>14.713600000000001</v>
          </cell>
          <cell r="FC120">
            <v>17.600000000000001</v>
          </cell>
          <cell r="FD120">
            <v>0</v>
          </cell>
          <cell r="FE120">
            <v>103</v>
          </cell>
          <cell r="FF120">
            <v>7000.3262287951275</v>
          </cell>
          <cell r="FG120">
            <v>0</v>
          </cell>
          <cell r="FH120">
            <v>0</v>
          </cell>
          <cell r="FI120">
            <v>79</v>
          </cell>
          <cell r="FJ120">
            <v>0</v>
          </cell>
          <cell r="FK120">
            <v>-18</v>
          </cell>
          <cell r="FL120">
            <v>-16</v>
          </cell>
          <cell r="FM120">
            <v>-18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17.400000000000006</v>
          </cell>
          <cell r="FT120">
            <v>0</v>
          </cell>
          <cell r="FU120">
            <v>0</v>
          </cell>
          <cell r="FV120">
            <v>1182.5793823401473</v>
          </cell>
          <cell r="FW120">
            <v>-19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 t="str">
            <v>Уточнение</v>
          </cell>
          <cell r="GD120" t="str">
            <v>Уточнение ТР по результатам замеров дебита</v>
          </cell>
          <cell r="GE120">
            <v>0</v>
          </cell>
          <cell r="GF120" t="str">
            <v>БДНГ-2</v>
          </cell>
          <cell r="GG120" t="str">
            <v>Давыдов</v>
          </cell>
          <cell r="GH120">
            <v>0</v>
          </cell>
          <cell r="GI120" t="e">
            <v>#N/A</v>
          </cell>
          <cell r="GJ120">
            <v>0</v>
          </cell>
          <cell r="GK120">
            <v>1900</v>
          </cell>
          <cell r="GL120" t="str">
            <v>Угол кривизны 78°</v>
          </cell>
          <cell r="GM120">
            <v>0</v>
          </cell>
          <cell r="GN120">
            <v>0</v>
          </cell>
          <cell r="GO120">
            <v>2</v>
          </cell>
          <cell r="GP120">
            <v>2</v>
          </cell>
          <cell r="GQ120">
            <v>79</v>
          </cell>
          <cell r="GR120">
            <v>40.400000000000006</v>
          </cell>
          <cell r="GS120" t="str">
            <v>СРГ-1</v>
          </cell>
          <cell r="GT120" t="str">
            <v>Фонтан</v>
          </cell>
          <cell r="GU120" t="str">
            <v>КВД</v>
          </cell>
          <cell r="GV120">
            <v>0</v>
          </cell>
          <cell r="GW120">
            <v>0</v>
          </cell>
          <cell r="GX120" t="str">
            <v>Совместный замер со скв. 1027-1, 1027-2</v>
          </cell>
          <cell r="GY120">
            <v>0</v>
          </cell>
        </row>
        <row r="121">
          <cell r="J121" t="str">
            <v>1027-2</v>
          </cell>
          <cell r="K121" t="str">
            <v>В работе</v>
          </cell>
          <cell r="L121" t="str">
            <v>Кустскважины-1027</v>
          </cell>
          <cell r="M121">
            <v>38713</v>
          </cell>
          <cell r="N121" t="str">
            <v>Гор.</v>
          </cell>
          <cell r="O121" t="str">
            <v>P1ar_Block III</v>
          </cell>
          <cell r="P121" t="str">
            <v>Действующий</v>
          </cell>
          <cell r="Q121">
            <v>-4</v>
          </cell>
          <cell r="R121">
            <v>0</v>
          </cell>
          <cell r="S121">
            <v>0</v>
          </cell>
          <cell r="T121">
            <v>0</v>
          </cell>
          <cell r="U121">
            <v>206</v>
          </cell>
          <cell r="V121">
            <v>213.8</v>
          </cell>
          <cell r="W121">
            <v>0.98</v>
          </cell>
          <cell r="X121">
            <v>1.66</v>
          </cell>
          <cell r="Y121">
            <v>0.98012044853704894</v>
          </cell>
          <cell r="Z121">
            <v>1.4490000000000001</v>
          </cell>
          <cell r="AA121">
            <v>0.83599999999999997</v>
          </cell>
          <cell r="AB121">
            <v>0.72</v>
          </cell>
          <cell r="AC121">
            <v>37</v>
          </cell>
          <cell r="AD121">
            <v>1.17</v>
          </cell>
          <cell r="AE121">
            <v>139.69999999999999</v>
          </cell>
          <cell r="AF121">
            <v>7.72</v>
          </cell>
          <cell r="AG121">
            <v>1900</v>
          </cell>
          <cell r="AH121" t="str">
            <v>1 ств 2446
2 ств 2401</v>
          </cell>
          <cell r="AI121" t="str">
            <v>1 ств 2446
2 ств 2401</v>
          </cell>
          <cell r="AJ121">
            <v>0</v>
          </cell>
          <cell r="AK121">
            <v>0</v>
          </cell>
          <cell r="AL121" t="str">
            <v>откр ствол</v>
          </cell>
          <cell r="AM121" t="str">
            <v>1790-1802; 1806-1811; 1813-1816; 1817-1821; 1823-1826; 1842-1852; 1854-1862; 1866-1874; 1878-1885 (газовая шапка);
1ый ст-л 2290-3020;
2ой ст-л 2290-2872</v>
          </cell>
          <cell r="AN121">
            <v>13.35</v>
          </cell>
          <cell r="AO121">
            <v>1790</v>
          </cell>
          <cell r="AP121">
            <v>60.3</v>
          </cell>
          <cell r="AQ121">
            <v>0</v>
          </cell>
          <cell r="AR121">
            <v>0</v>
          </cell>
          <cell r="AS121">
            <v>0</v>
          </cell>
          <cell r="AT121" t="str">
            <v>Фонтан</v>
          </cell>
          <cell r="AU121">
            <v>600</v>
          </cell>
          <cell r="AV121">
            <v>0</v>
          </cell>
          <cell r="AW121">
            <v>1200</v>
          </cell>
          <cell r="AX121">
            <v>0</v>
          </cell>
          <cell r="AY121">
            <v>1730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1790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1785.97</v>
          </cell>
          <cell r="BU121">
            <v>4.0299999999999727</v>
          </cell>
          <cell r="BV121">
            <v>73</v>
          </cell>
          <cell r="BW121">
            <v>5.5</v>
          </cell>
          <cell r="BX121">
            <v>65</v>
          </cell>
          <cell r="BY121" t="str">
            <v>Угловик</v>
          </cell>
          <cell r="BZ121" t="str">
            <v>Постоянный</v>
          </cell>
          <cell r="CA121">
            <v>24</v>
          </cell>
          <cell r="CB121">
            <v>0</v>
          </cell>
          <cell r="CC121">
            <v>97</v>
          </cell>
          <cell r="CD121">
            <v>57</v>
          </cell>
          <cell r="CE121">
            <v>89</v>
          </cell>
          <cell r="CF121">
            <v>43556</v>
          </cell>
          <cell r="CG121">
            <v>169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132</v>
          </cell>
          <cell r="CM121">
            <v>8.4410669200000008</v>
          </cell>
          <cell r="CN121">
            <v>10.1</v>
          </cell>
          <cell r="CO121">
            <v>0.03</v>
          </cell>
          <cell r="CP121">
            <v>0</v>
          </cell>
          <cell r="CQ121">
            <v>180</v>
          </cell>
          <cell r="CR121">
            <v>96</v>
          </cell>
          <cell r="CS121" t="e">
            <v>#VALUE!</v>
          </cell>
          <cell r="CT121">
            <v>96</v>
          </cell>
          <cell r="CU121">
            <v>0</v>
          </cell>
          <cell r="CV121">
            <v>87.558933080000003</v>
          </cell>
          <cell r="CW121" t="str">
            <v>-</v>
          </cell>
          <cell r="CX121">
            <v>95.97</v>
          </cell>
          <cell r="CY121">
            <v>-180</v>
          </cell>
          <cell r="CZ121">
            <v>0</v>
          </cell>
          <cell r="DA121">
            <v>180</v>
          </cell>
          <cell r="DB121">
            <v>21324.318561379205</v>
          </cell>
          <cell r="DC121">
            <v>21324.318561379205</v>
          </cell>
          <cell r="DD121" t="str">
            <v/>
          </cell>
          <cell r="DE121">
            <v>0.27297297297297296</v>
          </cell>
          <cell r="DF121">
            <v>0</v>
          </cell>
          <cell r="DG121" t="str">
            <v>Фонтан</v>
          </cell>
          <cell r="DH121">
            <v>8.4410669200000008</v>
          </cell>
          <cell r="DI121">
            <v>10.1</v>
          </cell>
          <cell r="DJ121">
            <v>0.03</v>
          </cell>
          <cell r="DK121">
            <v>180</v>
          </cell>
          <cell r="DL121">
            <v>132</v>
          </cell>
          <cell r="DM121">
            <v>0</v>
          </cell>
          <cell r="DN121">
            <v>70</v>
          </cell>
          <cell r="DO121">
            <v>0.22366685695163482</v>
          </cell>
          <cell r="DP121">
            <v>70</v>
          </cell>
          <cell r="DQ121">
            <v>18.50601027962048</v>
          </cell>
          <cell r="DR121">
            <v>22.143018838211848</v>
          </cell>
          <cell r="DS121">
            <v>0.03</v>
          </cell>
          <cell r="DT121">
            <v>394.62805850278534</v>
          </cell>
          <cell r="DU121">
            <v>10.06494335962048</v>
          </cell>
          <cell r="DV121">
            <v>12.043018838211848</v>
          </cell>
          <cell r="DW121">
            <v>214.62805850278539</v>
          </cell>
          <cell r="DX121">
            <v>3.9501433293420112</v>
          </cell>
          <cell r="DY121">
            <v>4.7264697702875589</v>
          </cell>
          <cell r="DZ121">
            <v>0</v>
          </cell>
          <cell r="EA121">
            <v>166.21418692177917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65</v>
          </cell>
          <cell r="EG121">
            <v>84</v>
          </cell>
          <cell r="EH121">
            <v>85</v>
          </cell>
          <cell r="EI121">
            <v>83</v>
          </cell>
          <cell r="EJ121" t="str">
            <v>Постоянный</v>
          </cell>
          <cell r="EK121">
            <v>24</v>
          </cell>
          <cell r="EL121">
            <v>0</v>
          </cell>
          <cell r="EM121">
            <v>8.4410669200000008</v>
          </cell>
          <cell r="EN121">
            <v>10.1</v>
          </cell>
          <cell r="EO121">
            <v>0.03</v>
          </cell>
          <cell r="EP121">
            <v>180</v>
          </cell>
          <cell r="EQ121">
            <v>21324.318561379205</v>
          </cell>
          <cell r="ER121">
            <v>0</v>
          </cell>
          <cell r="ES121">
            <v>0</v>
          </cell>
          <cell r="ET121">
            <v>132</v>
          </cell>
          <cell r="EU121">
            <v>65</v>
          </cell>
          <cell r="EV121">
            <v>97</v>
          </cell>
          <cell r="EW121">
            <v>57</v>
          </cell>
          <cell r="EX121">
            <v>89</v>
          </cell>
          <cell r="EY121" t="str">
            <v>Постоянный</v>
          </cell>
          <cell r="EZ121">
            <v>24</v>
          </cell>
          <cell r="FA121">
            <v>0</v>
          </cell>
          <cell r="FB121">
            <v>8.4410669200000008</v>
          </cell>
          <cell r="FC121">
            <v>10.1</v>
          </cell>
          <cell r="FD121">
            <v>0.03</v>
          </cell>
          <cell r="FE121">
            <v>180</v>
          </cell>
          <cell r="FF121">
            <v>21324.318561379205</v>
          </cell>
          <cell r="FG121">
            <v>0</v>
          </cell>
          <cell r="FH121">
            <v>0</v>
          </cell>
          <cell r="FI121">
            <v>132</v>
          </cell>
          <cell r="FJ121">
            <v>0</v>
          </cell>
          <cell r="FK121">
            <v>13</v>
          </cell>
          <cell r="FL121">
            <v>-28</v>
          </cell>
          <cell r="FM121">
            <v>6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 t="str">
            <v>Переведена в систему г/г ("В хвост")</v>
          </cell>
          <cell r="FZ121">
            <v>0</v>
          </cell>
          <cell r="GA121">
            <v>0</v>
          </cell>
          <cell r="GB121">
            <v>0</v>
          </cell>
          <cell r="GC121" t="str">
            <v>Уточнение</v>
          </cell>
          <cell r="GD121" t="str">
            <v>Уточнение ТР по результатам замеров дебита</v>
          </cell>
          <cell r="GE121">
            <v>0</v>
          </cell>
          <cell r="GF121" t="str">
            <v>БДНГ-2</v>
          </cell>
          <cell r="GG121" t="str">
            <v>Давыдов</v>
          </cell>
          <cell r="GH121">
            <v>0</v>
          </cell>
          <cell r="GI121" t="e">
            <v>#N/A</v>
          </cell>
          <cell r="GJ121">
            <v>0</v>
          </cell>
          <cell r="GK121">
            <v>1770</v>
          </cell>
          <cell r="GL121">
            <v>0</v>
          </cell>
          <cell r="GM121">
            <v>0</v>
          </cell>
          <cell r="GN121">
            <v>0</v>
          </cell>
          <cell r="GO121">
            <v>8</v>
          </cell>
          <cell r="GP121">
            <v>-32</v>
          </cell>
          <cell r="GQ121">
            <v>132</v>
          </cell>
          <cell r="GR121">
            <v>37</v>
          </cell>
          <cell r="GS121" t="str">
            <v>СРГ-1</v>
          </cell>
          <cell r="GT121" t="str">
            <v>Фонтан</v>
          </cell>
          <cell r="GU121">
            <v>0</v>
          </cell>
          <cell r="GV121" t="str">
            <v>Дострел ГШ</v>
          </cell>
          <cell r="GW121">
            <v>0</v>
          </cell>
          <cell r="GX121" t="str">
            <v>Совместный замер со скв. 1027, 1027-2</v>
          </cell>
          <cell r="GY121">
            <v>0</v>
          </cell>
        </row>
        <row r="122">
          <cell r="J122" t="str">
            <v>1027-1</v>
          </cell>
          <cell r="K122" t="str">
            <v>В работе</v>
          </cell>
          <cell r="L122" t="str">
            <v>Кустскважины-1027</v>
          </cell>
          <cell r="M122">
            <v>38615</v>
          </cell>
          <cell r="N122" t="str">
            <v>Гор.</v>
          </cell>
          <cell r="O122" t="str">
            <v>P1ar_Block III</v>
          </cell>
          <cell r="P122" t="str">
            <v>Действующий</v>
          </cell>
          <cell r="Q122">
            <v>-4</v>
          </cell>
          <cell r="R122">
            <v>0</v>
          </cell>
          <cell r="S122">
            <v>0</v>
          </cell>
          <cell r="T122">
            <v>0</v>
          </cell>
          <cell r="U122">
            <v>206</v>
          </cell>
          <cell r="V122">
            <v>213.8</v>
          </cell>
          <cell r="W122">
            <v>0.98</v>
          </cell>
          <cell r="X122">
            <v>1.66</v>
          </cell>
          <cell r="Y122">
            <v>0.98</v>
          </cell>
          <cell r="Z122">
            <v>1.4490000000000001</v>
          </cell>
          <cell r="AA122">
            <v>0.83599999999999997</v>
          </cell>
          <cell r="AB122">
            <v>0.72</v>
          </cell>
          <cell r="AC122">
            <v>37</v>
          </cell>
          <cell r="AD122">
            <v>1.17</v>
          </cell>
          <cell r="AE122">
            <v>139.69999999999999</v>
          </cell>
          <cell r="AF122">
            <v>7.72</v>
          </cell>
          <cell r="AG122">
            <v>1919</v>
          </cell>
          <cell r="AH122">
            <v>2500</v>
          </cell>
          <cell r="AI122">
            <v>2500</v>
          </cell>
          <cell r="AJ122">
            <v>0</v>
          </cell>
          <cell r="AK122">
            <v>0</v>
          </cell>
          <cell r="AL122" t="str">
            <v>откр ствол</v>
          </cell>
          <cell r="AM122" t="str">
            <v>1919-2500</v>
          </cell>
          <cell r="AN122">
            <v>79.84</v>
          </cell>
          <cell r="AO122">
            <v>1919</v>
          </cell>
          <cell r="AP122">
            <v>37.799999999999997</v>
          </cell>
          <cell r="AQ122">
            <v>0</v>
          </cell>
          <cell r="AR122">
            <v>0</v>
          </cell>
          <cell r="AS122">
            <v>0</v>
          </cell>
          <cell r="AT122" t="str">
            <v>Фонтан</v>
          </cell>
          <cell r="AU122">
            <v>598</v>
          </cell>
          <cell r="AV122">
            <v>0</v>
          </cell>
          <cell r="AW122">
            <v>1202</v>
          </cell>
          <cell r="AX122">
            <v>0</v>
          </cell>
          <cell r="AY122">
            <v>1739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1751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2473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1903</v>
          </cell>
          <cell r="BU122">
            <v>570</v>
          </cell>
          <cell r="BV122">
            <v>73</v>
          </cell>
          <cell r="BW122">
            <v>5.5</v>
          </cell>
          <cell r="BX122">
            <v>18</v>
          </cell>
          <cell r="BY122" t="str">
            <v>Угловик</v>
          </cell>
          <cell r="BZ122" t="str">
            <v>Постоянный</v>
          </cell>
          <cell r="CA122">
            <v>24</v>
          </cell>
          <cell r="CB122">
            <v>0</v>
          </cell>
          <cell r="CC122">
            <v>68</v>
          </cell>
          <cell r="CD122">
            <v>24</v>
          </cell>
          <cell r="CE122">
            <v>66</v>
          </cell>
          <cell r="CF122">
            <v>43556</v>
          </cell>
          <cell r="CG122">
            <v>161.69999999999999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105</v>
          </cell>
          <cell r="CM122">
            <v>5.8519999999999994</v>
          </cell>
          <cell r="CN122">
            <v>7</v>
          </cell>
          <cell r="CO122">
            <v>0</v>
          </cell>
          <cell r="CP122">
            <v>0</v>
          </cell>
          <cell r="CQ122">
            <v>120</v>
          </cell>
          <cell r="CR122">
            <v>97</v>
          </cell>
          <cell r="CS122">
            <v>0</v>
          </cell>
          <cell r="CT122">
            <v>97</v>
          </cell>
          <cell r="CU122">
            <v>0</v>
          </cell>
          <cell r="CV122">
            <v>91.147999999999996</v>
          </cell>
          <cell r="CW122">
            <v>-7</v>
          </cell>
          <cell r="CX122">
            <v>97</v>
          </cell>
          <cell r="CY122">
            <v>-102.1</v>
          </cell>
          <cell r="CZ122">
            <v>0</v>
          </cell>
          <cell r="DA122">
            <v>120</v>
          </cell>
          <cell r="DB122">
            <v>20505.809979494192</v>
          </cell>
          <cell r="DC122">
            <v>20505.809979494192</v>
          </cell>
          <cell r="DD122" t="str">
            <v/>
          </cell>
          <cell r="DE122">
            <v>0.12345679012345681</v>
          </cell>
          <cell r="DF122">
            <v>0</v>
          </cell>
          <cell r="DG122" t="str">
            <v>Фонтан</v>
          </cell>
          <cell r="DH122">
            <v>5.8519999999999994</v>
          </cell>
          <cell r="DI122">
            <v>7</v>
          </cell>
          <cell r="DJ122">
            <v>0</v>
          </cell>
          <cell r="DK122">
            <v>120</v>
          </cell>
          <cell r="DL122">
            <v>105</v>
          </cell>
          <cell r="DM122">
            <v>0</v>
          </cell>
          <cell r="DN122">
            <v>70</v>
          </cell>
          <cell r="DO122">
            <v>0.10938764025183784</v>
          </cell>
          <cell r="DP122">
            <v>70</v>
          </cell>
          <cell r="DQ122">
            <v>8.3857877668741896</v>
          </cell>
          <cell r="DR122">
            <v>10.030846611093528</v>
          </cell>
          <cell r="DS122">
            <v>0</v>
          </cell>
          <cell r="DT122">
            <v>171.95737047588906</v>
          </cell>
          <cell r="DU122">
            <v>2.5337877668741893</v>
          </cell>
          <cell r="DV122">
            <v>3.0308466110935282</v>
          </cell>
          <cell r="DW122">
            <v>51.95737047588905</v>
          </cell>
          <cell r="DX122">
            <v>1.027535690322581</v>
          </cell>
          <cell r="DY122">
            <v>1.2400218698742487</v>
          </cell>
          <cell r="DZ122">
            <v>0</v>
          </cell>
          <cell r="EA122">
            <v>34.637944231820683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18</v>
          </cell>
          <cell r="EG122">
            <v>84</v>
          </cell>
          <cell r="EH122">
            <v>81</v>
          </cell>
          <cell r="EI122">
            <v>82</v>
          </cell>
          <cell r="EJ122" t="str">
            <v>Постоянный</v>
          </cell>
          <cell r="EK122">
            <v>24</v>
          </cell>
          <cell r="EL122">
            <v>0</v>
          </cell>
          <cell r="EM122">
            <v>5.8519999999999994</v>
          </cell>
          <cell r="EN122">
            <v>7</v>
          </cell>
          <cell r="EO122">
            <v>0</v>
          </cell>
          <cell r="EP122">
            <v>102.1</v>
          </cell>
          <cell r="EQ122">
            <v>17447.026657552975</v>
          </cell>
          <cell r="ER122">
            <v>0</v>
          </cell>
          <cell r="ES122">
            <v>0</v>
          </cell>
          <cell r="ET122">
            <v>105</v>
          </cell>
          <cell r="EU122">
            <v>18</v>
          </cell>
          <cell r="EV122">
            <v>68</v>
          </cell>
          <cell r="EW122">
            <v>24</v>
          </cell>
          <cell r="EX122">
            <v>66</v>
          </cell>
          <cell r="EY122" t="str">
            <v>Постоянный</v>
          </cell>
          <cell r="EZ122">
            <v>24</v>
          </cell>
          <cell r="FA122">
            <v>0</v>
          </cell>
          <cell r="FB122">
            <v>5.8519999999999994</v>
          </cell>
          <cell r="FC122">
            <v>7</v>
          </cell>
          <cell r="FD122">
            <v>0</v>
          </cell>
          <cell r="FE122">
            <v>120</v>
          </cell>
          <cell r="FF122">
            <v>20505.809979494192</v>
          </cell>
          <cell r="FG122">
            <v>0</v>
          </cell>
          <cell r="FH122">
            <v>0</v>
          </cell>
          <cell r="FI122">
            <v>105</v>
          </cell>
          <cell r="FJ122">
            <v>0</v>
          </cell>
          <cell r="FK122">
            <v>-16</v>
          </cell>
          <cell r="FL122">
            <v>-57</v>
          </cell>
          <cell r="FM122">
            <v>-16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17.900000000000006</v>
          </cell>
          <cell r="FT122">
            <v>0</v>
          </cell>
          <cell r="FU122">
            <v>0</v>
          </cell>
          <cell r="FV122">
            <v>3058.7833219412169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 t="str">
            <v>Уточнение</v>
          </cell>
          <cell r="GD122" t="str">
            <v>Уточнение ТР по результатам замеров дебита</v>
          </cell>
          <cell r="GE122">
            <v>0</v>
          </cell>
          <cell r="GF122" t="str">
            <v>БДНГ-2</v>
          </cell>
          <cell r="GG122" t="str">
            <v>Давыдов</v>
          </cell>
          <cell r="GH122">
            <v>0</v>
          </cell>
          <cell r="GI122" t="e">
            <v>#N/A</v>
          </cell>
          <cell r="GJ122">
            <v>0</v>
          </cell>
          <cell r="GK122">
            <v>2100</v>
          </cell>
          <cell r="GL122">
            <v>0</v>
          </cell>
          <cell r="GM122">
            <v>0</v>
          </cell>
          <cell r="GN122">
            <v>0</v>
          </cell>
          <cell r="GO122">
            <v>2</v>
          </cell>
          <cell r="GP122">
            <v>-42</v>
          </cell>
          <cell r="GQ122">
            <v>105</v>
          </cell>
          <cell r="GR122">
            <v>56.699999999999989</v>
          </cell>
          <cell r="GS122" t="str">
            <v>СРГ-1</v>
          </cell>
          <cell r="GT122" t="str">
            <v>Фонтан</v>
          </cell>
          <cell r="GU122" t="str">
            <v>КВД</v>
          </cell>
          <cell r="GV122">
            <v>0</v>
          </cell>
          <cell r="GW122">
            <v>0</v>
          </cell>
          <cell r="GX122" t="str">
            <v>Совместный замер со скв. 1027, 1027-1</v>
          </cell>
          <cell r="GY122" t="str">
            <v>Некорректный замер 10 инюня</v>
          </cell>
        </row>
        <row r="123">
          <cell r="J123" t="str">
            <v>1028-2</v>
          </cell>
          <cell r="K123" t="str">
            <v>В работе</v>
          </cell>
          <cell r="L123" t="str">
            <v>К-29</v>
          </cell>
          <cell r="M123">
            <v>42003</v>
          </cell>
          <cell r="N123" t="str">
            <v>Гор.</v>
          </cell>
          <cell r="O123" t="str">
            <v>P1ar_Block II</v>
          </cell>
          <cell r="P123" t="str">
            <v>Действующий</v>
          </cell>
          <cell r="Q123">
            <v>-4</v>
          </cell>
          <cell r="R123">
            <v>0</v>
          </cell>
          <cell r="S123">
            <v>0</v>
          </cell>
          <cell r="T123">
            <v>0</v>
          </cell>
          <cell r="U123">
            <v>206</v>
          </cell>
          <cell r="V123">
            <v>213.8</v>
          </cell>
          <cell r="W123">
            <v>0.98</v>
          </cell>
          <cell r="X123">
            <v>1.66</v>
          </cell>
          <cell r="Y123">
            <v>1.0046936758893281</v>
          </cell>
          <cell r="Z123">
            <v>1.4490000000000001</v>
          </cell>
          <cell r="AA123">
            <v>0.83599999999999997</v>
          </cell>
          <cell r="AB123">
            <v>0.72</v>
          </cell>
          <cell r="AC123">
            <v>37</v>
          </cell>
          <cell r="AD123">
            <v>1.17</v>
          </cell>
          <cell r="AE123">
            <v>177.8</v>
          </cell>
          <cell r="AF123">
            <v>9.19</v>
          </cell>
          <cell r="AG123">
            <v>2120</v>
          </cell>
          <cell r="AH123">
            <v>2953</v>
          </cell>
          <cell r="AI123">
            <v>2953</v>
          </cell>
          <cell r="AJ123">
            <v>0</v>
          </cell>
          <cell r="AK123">
            <v>0</v>
          </cell>
          <cell r="AL123" t="str">
            <v>откр ствол</v>
          </cell>
          <cell r="AM123" t="str">
            <v>2012-2953,5</v>
          </cell>
          <cell r="AN123">
            <v>40.119999999999997</v>
          </cell>
          <cell r="AO123">
            <v>2012</v>
          </cell>
          <cell r="AP123">
            <v>104.5</v>
          </cell>
          <cell r="AQ123">
            <v>0</v>
          </cell>
          <cell r="AR123">
            <v>0</v>
          </cell>
          <cell r="AS123">
            <v>0</v>
          </cell>
          <cell r="AT123" t="str">
            <v>Газлифт</v>
          </cell>
          <cell r="AU123">
            <v>480</v>
          </cell>
          <cell r="AV123" t="str">
            <v>ГП</v>
          </cell>
          <cell r="AW123">
            <v>850</v>
          </cell>
          <cell r="AX123" t="str">
            <v>ГП</v>
          </cell>
          <cell r="AY123">
            <v>1160</v>
          </cell>
          <cell r="AZ123" t="str">
            <v>ГК85(1)</v>
          </cell>
          <cell r="BA123">
            <v>1360</v>
          </cell>
          <cell r="BB123" t="str">
            <v>ЦКсОК(3)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1830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2125</v>
          </cell>
          <cell r="BO123" t="str">
            <v>Есть</v>
          </cell>
          <cell r="BP123" t="str">
            <v>Сиант</v>
          </cell>
          <cell r="BQ123">
            <v>83</v>
          </cell>
          <cell r="BR123">
            <v>36</v>
          </cell>
          <cell r="BS123">
            <v>10</v>
          </cell>
          <cell r="BT123">
            <v>1881.49</v>
          </cell>
          <cell r="BU123">
            <v>243.51</v>
          </cell>
          <cell r="BV123">
            <v>73</v>
          </cell>
          <cell r="BW123">
            <v>5.5</v>
          </cell>
          <cell r="BX123">
            <v>18</v>
          </cell>
          <cell r="BY123" t="str">
            <v>Угловик</v>
          </cell>
          <cell r="BZ123" t="str">
            <v>Постоянный</v>
          </cell>
          <cell r="CA123">
            <v>24</v>
          </cell>
          <cell r="CB123">
            <v>0</v>
          </cell>
          <cell r="CC123">
            <v>22</v>
          </cell>
          <cell r="CD123">
            <v>36</v>
          </cell>
          <cell r="CE123">
            <v>21</v>
          </cell>
          <cell r="CF123">
            <v>43556</v>
          </cell>
          <cell r="CG123">
            <v>112</v>
          </cell>
          <cell r="CH123">
            <v>83</v>
          </cell>
          <cell r="CI123">
            <v>6</v>
          </cell>
          <cell r="CJ123">
            <v>0</v>
          </cell>
          <cell r="CK123">
            <v>0</v>
          </cell>
          <cell r="CL123">
            <v>51</v>
          </cell>
          <cell r="CM123">
            <v>7.8583999999999987</v>
          </cell>
          <cell r="CN123">
            <v>10</v>
          </cell>
          <cell r="CO123">
            <v>6</v>
          </cell>
          <cell r="CP123">
            <v>0</v>
          </cell>
          <cell r="CQ123">
            <v>29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10</v>
          </cell>
          <cell r="DA123">
            <v>19</v>
          </cell>
          <cell r="DB123">
            <v>2417.7949709864606</v>
          </cell>
          <cell r="DC123">
            <v>3690.3186399267033</v>
          </cell>
          <cell r="DD123">
            <v>1169.1530655193378</v>
          </cell>
          <cell r="DE123">
            <v>0.16393442622950818</v>
          </cell>
          <cell r="DF123">
            <v>0</v>
          </cell>
          <cell r="DG123" t="str">
            <v>Газлифт</v>
          </cell>
          <cell r="DH123">
            <v>7.8583999999999987</v>
          </cell>
          <cell r="DI123">
            <v>10</v>
          </cell>
          <cell r="DJ123">
            <v>6</v>
          </cell>
          <cell r="DK123">
            <v>19</v>
          </cell>
          <cell r="DL123">
            <v>51</v>
          </cell>
          <cell r="DM123">
            <v>0</v>
          </cell>
          <cell r="DN123">
            <v>45</v>
          </cell>
          <cell r="DO123">
            <v>0.1587846536777959</v>
          </cell>
          <cell r="DP123">
            <v>45</v>
          </cell>
          <cell r="DQ123">
            <v>8.3602152604926623</v>
          </cell>
          <cell r="DR123">
            <v>10.638571796412325</v>
          </cell>
          <cell r="DS123">
            <v>6</v>
          </cell>
          <cell r="DT123">
            <v>20.213286413183422</v>
          </cell>
          <cell r="DU123">
            <v>0.50181526049266156</v>
          </cell>
          <cell r="DV123">
            <v>0.6385717964123252</v>
          </cell>
          <cell r="DW123">
            <v>1.2132864131834178</v>
          </cell>
          <cell r="DX123">
            <v>0.43326446428571347</v>
          </cell>
          <cell r="DY123">
            <v>0.5513392857142847</v>
          </cell>
          <cell r="DZ123">
            <v>0</v>
          </cell>
          <cell r="EA123">
            <v>0.37591314935064868</v>
          </cell>
          <cell r="EB123">
            <v>0</v>
          </cell>
          <cell r="EC123">
            <v>42003</v>
          </cell>
          <cell r="ED123" t="str">
            <v>ВНС</v>
          </cell>
          <cell r="EE123">
            <v>0</v>
          </cell>
          <cell r="EF123">
            <v>18</v>
          </cell>
          <cell r="EG123">
            <v>32</v>
          </cell>
          <cell r="EH123">
            <v>42</v>
          </cell>
          <cell r="EI123">
            <v>21</v>
          </cell>
          <cell r="EJ123" t="str">
            <v>Постоянный</v>
          </cell>
          <cell r="EK123">
            <v>24</v>
          </cell>
          <cell r="EL123">
            <v>0</v>
          </cell>
          <cell r="EM123">
            <v>3.1433599999999995</v>
          </cell>
          <cell r="EN123">
            <v>4</v>
          </cell>
          <cell r="EO123">
            <v>6</v>
          </cell>
          <cell r="EP123">
            <v>20</v>
          </cell>
          <cell r="EQ123">
            <v>3976.6364654382578</v>
          </cell>
          <cell r="ER123">
            <v>87</v>
          </cell>
          <cell r="ES123">
            <v>7.5</v>
          </cell>
          <cell r="ET123">
            <v>52</v>
          </cell>
          <cell r="EU123">
            <v>18</v>
          </cell>
          <cell r="EV123">
            <v>22</v>
          </cell>
          <cell r="EW123">
            <v>36</v>
          </cell>
          <cell r="EX123">
            <v>21</v>
          </cell>
          <cell r="EY123" t="str">
            <v>Постоянный</v>
          </cell>
          <cell r="EZ123">
            <v>24</v>
          </cell>
          <cell r="FA123">
            <v>0</v>
          </cell>
          <cell r="FB123">
            <v>7.8583999999999987</v>
          </cell>
          <cell r="FC123">
            <v>10</v>
          </cell>
          <cell r="FD123">
            <v>6</v>
          </cell>
          <cell r="FE123">
            <v>29</v>
          </cell>
          <cell r="FF123">
            <v>2417.7949709864606</v>
          </cell>
          <cell r="FG123">
            <v>83</v>
          </cell>
          <cell r="FH123">
            <v>10</v>
          </cell>
          <cell r="FI123">
            <v>51</v>
          </cell>
          <cell r="FJ123">
            <v>0</v>
          </cell>
          <cell r="FK123">
            <v>-10</v>
          </cell>
          <cell r="FL123">
            <v>-6</v>
          </cell>
          <cell r="FM123">
            <v>0</v>
          </cell>
          <cell r="FN123">
            <v>0</v>
          </cell>
          <cell r="FO123">
            <v>0</v>
          </cell>
          <cell r="FP123">
            <v>4.7150399999999992</v>
          </cell>
          <cell r="FQ123">
            <v>6</v>
          </cell>
          <cell r="FR123">
            <v>0</v>
          </cell>
          <cell r="FS123">
            <v>9</v>
          </cell>
          <cell r="FT123">
            <v>-4</v>
          </cell>
          <cell r="FU123">
            <v>2.5</v>
          </cell>
          <cell r="FV123">
            <v>-1558.8414944517972</v>
          </cell>
          <cell r="FW123">
            <v>-1</v>
          </cell>
          <cell r="FX123" t="str">
            <v>Технология</v>
          </cell>
          <cell r="FY123" t="str">
            <v>Возврат базового дебита</v>
          </cell>
          <cell r="FZ123">
            <v>0</v>
          </cell>
          <cell r="GA123">
            <v>0</v>
          </cell>
          <cell r="GB123">
            <v>0</v>
          </cell>
          <cell r="GC123" t="str">
            <v>технология</v>
          </cell>
          <cell r="GD123" t="str">
            <v>Рост Рбуф, проверка штуцерной камеры</v>
          </cell>
          <cell r="GE123">
            <v>0</v>
          </cell>
          <cell r="GF123" t="str">
            <v>БДНГ-5.1</v>
          </cell>
          <cell r="GG123" t="str">
            <v>Тайланов</v>
          </cell>
          <cell r="GH123" t="str">
            <v>Бердянка</v>
          </cell>
          <cell r="GI123" t="str">
            <v>Денис</v>
          </cell>
          <cell r="GJ123">
            <v>0</v>
          </cell>
          <cell r="GK123">
            <v>2100</v>
          </cell>
          <cell r="GL123">
            <v>0</v>
          </cell>
          <cell r="GM123">
            <v>0</v>
          </cell>
          <cell r="GN123">
            <v>0</v>
          </cell>
          <cell r="GO123">
            <v>1</v>
          </cell>
          <cell r="GP123">
            <v>15</v>
          </cell>
          <cell r="GQ123">
            <v>51</v>
          </cell>
          <cell r="GR123">
            <v>61</v>
          </cell>
          <cell r="GS123" t="str">
            <v>К-29</v>
          </cell>
          <cell r="GT123" t="str">
            <v>Газлифт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</row>
        <row r="124">
          <cell r="J124" t="str">
            <v>1028-1</v>
          </cell>
          <cell r="K124" t="str">
            <v>В консервации</v>
          </cell>
          <cell r="L124" t="str">
            <v>Без куста</v>
          </cell>
          <cell r="M124">
            <v>38829</v>
          </cell>
          <cell r="N124" t="str">
            <v>БС</v>
          </cell>
          <cell r="O124" t="str">
            <v>P1ar_Block III</v>
          </cell>
          <cell r="P124" t="str">
            <v>В консервации</v>
          </cell>
          <cell r="Q124">
            <v>-4</v>
          </cell>
          <cell r="R124" t="str">
            <v xml:space="preserve"> </v>
          </cell>
          <cell r="S124" t="str">
            <v xml:space="preserve"> </v>
          </cell>
          <cell r="T124">
            <v>0</v>
          </cell>
          <cell r="U124">
            <v>206</v>
          </cell>
          <cell r="V124">
            <v>213.8</v>
          </cell>
          <cell r="W124">
            <v>0.98</v>
          </cell>
          <cell r="X124">
            <v>1.66</v>
          </cell>
          <cell r="Y124">
            <v>0.98</v>
          </cell>
          <cell r="Z124">
            <v>1.4490000000000001</v>
          </cell>
          <cell r="AA124">
            <v>0.83599999999999997</v>
          </cell>
          <cell r="AB124">
            <v>0.72</v>
          </cell>
          <cell r="AC124">
            <v>37</v>
          </cell>
          <cell r="AD124">
            <v>1.17</v>
          </cell>
          <cell r="AE124">
            <v>139.69999999999999</v>
          </cell>
          <cell r="AF124">
            <v>7.72</v>
          </cell>
          <cell r="AG124">
            <v>1962</v>
          </cell>
          <cell r="AH124">
            <v>2404</v>
          </cell>
          <cell r="AI124">
            <v>2404</v>
          </cell>
          <cell r="AJ124">
            <v>0</v>
          </cell>
          <cell r="AK124">
            <v>0</v>
          </cell>
          <cell r="AL124" t="str">
            <v>откр ствол</v>
          </cell>
          <cell r="AM124" t="str">
            <v>1941-2404</v>
          </cell>
          <cell r="AN124">
            <v>73.19</v>
          </cell>
          <cell r="AO124">
            <v>1941</v>
          </cell>
          <cell r="AP124">
            <v>109</v>
          </cell>
          <cell r="AQ124" t="str">
            <v>1600-1941</v>
          </cell>
          <cell r="AR124">
            <v>102</v>
          </cell>
          <cell r="AS124">
            <v>6.5</v>
          </cell>
          <cell r="AT124" t="str">
            <v>Газлифт</v>
          </cell>
          <cell r="AU124">
            <v>500</v>
          </cell>
          <cell r="AV124" t="str">
            <v>ГП</v>
          </cell>
          <cell r="AW124">
            <v>1000</v>
          </cell>
          <cell r="AX124" t="str">
            <v>ГК50/2</v>
          </cell>
          <cell r="AY124">
            <v>1563</v>
          </cell>
          <cell r="AZ124" t="str">
            <v>ЦКсОК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1573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1605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1596.97</v>
          </cell>
          <cell r="BU124">
            <v>8.0299999999999727</v>
          </cell>
          <cell r="BV124">
            <v>73</v>
          </cell>
          <cell r="BW124">
            <v>5.5</v>
          </cell>
          <cell r="BX124">
            <v>0</v>
          </cell>
          <cell r="BY124">
            <v>0</v>
          </cell>
          <cell r="BZ124" t="str">
            <v>Постоянный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43556</v>
          </cell>
          <cell r="CG124">
            <v>147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 t="str">
            <v>-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99</v>
          </cell>
          <cell r="CS124">
            <v>0</v>
          </cell>
          <cell r="CT124">
            <v>99</v>
          </cell>
          <cell r="CU124">
            <v>0</v>
          </cell>
          <cell r="CV124">
            <v>99</v>
          </cell>
          <cell r="CW124">
            <v>0</v>
          </cell>
          <cell r="CX124">
            <v>99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 t="str">
            <v/>
          </cell>
          <cell r="DE124" t="e">
            <v>#VALUE!</v>
          </cell>
          <cell r="DF124">
            <v>0</v>
          </cell>
          <cell r="DG124" t="str">
            <v>Газлифт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 t="str">
            <v>-</v>
          </cell>
          <cell r="DM124">
            <v>0</v>
          </cell>
          <cell r="DN124">
            <v>70</v>
          </cell>
          <cell r="DO124">
            <v>0</v>
          </cell>
          <cell r="DP124">
            <v>70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 t="e">
            <v>#VALUE!</v>
          </cell>
          <cell r="DY124" t="e">
            <v>#VALUE!</v>
          </cell>
          <cell r="DZ124">
            <v>0</v>
          </cell>
          <cell r="EA124" t="e">
            <v>#VALUE!</v>
          </cell>
          <cell r="EB124">
            <v>0</v>
          </cell>
          <cell r="EC124">
            <v>0</v>
          </cell>
          <cell r="ED124" t="str">
            <v>ЗБС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 t="str">
            <v>Постоянный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 t="str">
            <v>-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 t="str">
            <v>Постоянный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 t="str">
            <v>-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 t="e">
            <v>#VALUE!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 t="str">
            <v>БДНГ-2</v>
          </cell>
          <cell r="GG124" t="str">
            <v>Щукин</v>
          </cell>
          <cell r="GH124">
            <v>0</v>
          </cell>
          <cell r="GI124" t="e">
            <v>#N/A</v>
          </cell>
          <cell r="GJ124">
            <v>0</v>
          </cell>
          <cell r="GK124">
            <v>1585</v>
          </cell>
          <cell r="GL124">
            <v>0</v>
          </cell>
          <cell r="GM124">
            <v>1</v>
          </cell>
          <cell r="GN124">
            <v>0</v>
          </cell>
          <cell r="GO124">
            <v>0</v>
          </cell>
          <cell r="GP124">
            <v>0</v>
          </cell>
          <cell r="GQ124" t="e">
            <v>#VALUE!</v>
          </cell>
          <cell r="GR124" t="e">
            <v>#VALUE!</v>
          </cell>
          <cell r="GS124" t="str">
            <v>ЗУ-6</v>
          </cell>
          <cell r="GT124" t="str">
            <v>Газлифт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</row>
        <row r="125">
          <cell r="J125" t="str">
            <v>1029-2</v>
          </cell>
          <cell r="K125" t="str">
            <v>В работе</v>
          </cell>
          <cell r="L125" t="str">
            <v>К-35</v>
          </cell>
          <cell r="M125">
            <v>41688</v>
          </cell>
          <cell r="N125" t="str">
            <v>Гор.</v>
          </cell>
          <cell r="O125" t="str">
            <v>P1ar_Block I</v>
          </cell>
          <cell r="P125" t="str">
            <v>Действующий</v>
          </cell>
          <cell r="Q125">
            <v>-4</v>
          </cell>
          <cell r="R125" t="str">
            <v xml:space="preserve"> </v>
          </cell>
          <cell r="S125" t="str">
            <v xml:space="preserve"> </v>
          </cell>
          <cell r="T125">
            <v>0</v>
          </cell>
          <cell r="U125">
            <v>206</v>
          </cell>
          <cell r="V125">
            <v>213.8</v>
          </cell>
          <cell r="W125">
            <v>0.98</v>
          </cell>
          <cell r="X125">
            <v>1.66</v>
          </cell>
          <cell r="Y125">
            <v>0.98</v>
          </cell>
          <cell r="Z125">
            <v>1.4490000000000001</v>
          </cell>
          <cell r="AA125">
            <v>0.83599999999999997</v>
          </cell>
          <cell r="AB125">
            <v>0.72</v>
          </cell>
          <cell r="AC125">
            <v>37</v>
          </cell>
          <cell r="AD125">
            <v>1.17</v>
          </cell>
          <cell r="AE125">
            <v>177.8</v>
          </cell>
          <cell r="AF125">
            <v>9.19</v>
          </cell>
          <cell r="AG125">
            <v>1846</v>
          </cell>
          <cell r="AH125">
            <v>2773</v>
          </cell>
          <cell r="AI125">
            <v>2773</v>
          </cell>
          <cell r="AJ125">
            <v>0</v>
          </cell>
          <cell r="AK125">
            <v>0</v>
          </cell>
          <cell r="AL125" t="str">
            <v>откр ствол</v>
          </cell>
          <cell r="AM125" t="str">
            <v>2000-2773</v>
          </cell>
          <cell r="AN125">
            <v>33.5</v>
          </cell>
          <cell r="AO125">
            <v>2000</v>
          </cell>
          <cell r="AP125">
            <v>182.47</v>
          </cell>
          <cell r="AQ125">
            <v>0</v>
          </cell>
          <cell r="AR125">
            <v>0</v>
          </cell>
          <cell r="AS125">
            <v>0</v>
          </cell>
          <cell r="AT125" t="str">
            <v>Газлифт</v>
          </cell>
          <cell r="AU125">
            <v>450</v>
          </cell>
          <cell r="AV125" t="str">
            <v>ГП</v>
          </cell>
          <cell r="AW125">
            <v>900</v>
          </cell>
          <cell r="AX125" t="str">
            <v>ГП</v>
          </cell>
          <cell r="AY125">
            <v>1350</v>
          </cell>
          <cell r="AZ125" t="str">
            <v>ГК79/1</v>
          </cell>
          <cell r="BA125">
            <v>1790</v>
          </cell>
          <cell r="BB125" t="str">
            <v>ЦКсОК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1800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2010</v>
          </cell>
          <cell r="BO125" t="str">
            <v>Есть</v>
          </cell>
          <cell r="BP125" t="str">
            <v>Сиант</v>
          </cell>
          <cell r="BQ125">
            <v>74</v>
          </cell>
          <cell r="BR125">
            <v>52</v>
          </cell>
          <cell r="BS125">
            <v>9</v>
          </cell>
          <cell r="BT125">
            <v>1822</v>
          </cell>
          <cell r="BU125">
            <v>188</v>
          </cell>
          <cell r="BV125">
            <v>73</v>
          </cell>
          <cell r="BW125">
            <v>5.5</v>
          </cell>
          <cell r="BX125">
            <v>18</v>
          </cell>
          <cell r="BY125" t="str">
            <v>Угловик</v>
          </cell>
          <cell r="BZ125" t="str">
            <v>Постоянный</v>
          </cell>
          <cell r="CA125">
            <v>24</v>
          </cell>
          <cell r="CB125">
            <v>0</v>
          </cell>
          <cell r="CC125">
            <v>31</v>
          </cell>
          <cell r="CD125">
            <v>52</v>
          </cell>
          <cell r="CE125">
            <v>29</v>
          </cell>
          <cell r="CF125">
            <v>43556</v>
          </cell>
          <cell r="CG125">
            <v>117</v>
          </cell>
          <cell r="CH125">
            <v>74</v>
          </cell>
          <cell r="CI125">
            <v>5</v>
          </cell>
          <cell r="CJ125">
            <v>0</v>
          </cell>
          <cell r="CK125">
            <v>0</v>
          </cell>
          <cell r="CL125">
            <v>52</v>
          </cell>
          <cell r="CM125">
            <v>9.1959999999999997</v>
          </cell>
          <cell r="CN125">
            <v>11</v>
          </cell>
          <cell r="CO125">
            <v>0</v>
          </cell>
          <cell r="CP125">
            <v>0</v>
          </cell>
          <cell r="CQ125">
            <v>18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9</v>
          </cell>
          <cell r="DA125">
            <v>9</v>
          </cell>
          <cell r="DB125">
            <v>978.68638538494997</v>
          </cell>
          <cell r="DC125">
            <v>1957.3727707698999</v>
          </cell>
          <cell r="DD125">
            <v>978.68638538494997</v>
          </cell>
          <cell r="DE125">
            <v>0.16923076923076924</v>
          </cell>
          <cell r="DF125">
            <v>0</v>
          </cell>
          <cell r="DG125" t="str">
            <v>Газлифт</v>
          </cell>
          <cell r="DH125">
            <v>9.1959999999999997</v>
          </cell>
          <cell r="DI125">
            <v>11</v>
          </cell>
          <cell r="DJ125">
            <v>0</v>
          </cell>
          <cell r="DK125">
            <v>9</v>
          </cell>
          <cell r="DL125">
            <v>52</v>
          </cell>
          <cell r="DM125">
            <v>0</v>
          </cell>
          <cell r="DN125">
            <v>46</v>
          </cell>
          <cell r="DO125">
            <v>0.1641090309438355</v>
          </cell>
          <cell r="DP125">
            <v>46</v>
          </cell>
          <cell r="DQ125">
            <v>9.7408556407022999</v>
          </cell>
          <cell r="DR125">
            <v>11.651741197012321</v>
          </cell>
          <cell r="DS125">
            <v>0</v>
          </cell>
          <cell r="DT125">
            <v>9.5332427975555341</v>
          </cell>
          <cell r="DU125">
            <v>0.54485564070229997</v>
          </cell>
          <cell r="DV125">
            <v>0.65174119701232058</v>
          </cell>
          <cell r="DW125">
            <v>0.53324279755553494</v>
          </cell>
          <cell r="DX125">
            <v>0.3109552829849061</v>
          </cell>
          <cell r="DY125">
            <v>0.37195608012548576</v>
          </cell>
          <cell r="DZ125">
            <v>0</v>
          </cell>
          <cell r="EA125">
            <v>0.23669932371621821</v>
          </cell>
          <cell r="EB125">
            <v>0</v>
          </cell>
          <cell r="EC125">
            <v>41688</v>
          </cell>
          <cell r="ED125" t="str">
            <v>ВНС</v>
          </cell>
          <cell r="EE125">
            <v>0</v>
          </cell>
          <cell r="EF125">
            <v>18</v>
          </cell>
          <cell r="EG125">
            <v>30</v>
          </cell>
          <cell r="EH125">
            <v>49</v>
          </cell>
          <cell r="EI125">
            <v>28</v>
          </cell>
          <cell r="EJ125" t="str">
            <v>Постоянный</v>
          </cell>
          <cell r="EK125">
            <v>24</v>
          </cell>
          <cell r="EL125">
            <v>0</v>
          </cell>
          <cell r="EM125">
            <v>9.1959999999999997</v>
          </cell>
          <cell r="EN125">
            <v>11</v>
          </cell>
          <cell r="EO125">
            <v>0</v>
          </cell>
          <cell r="EP125">
            <v>21</v>
          </cell>
          <cell r="EQ125">
            <v>1304.9151805132667</v>
          </cell>
          <cell r="ER125">
            <v>74</v>
          </cell>
          <cell r="ES125">
            <v>9</v>
          </cell>
          <cell r="ET125">
            <v>52</v>
          </cell>
          <cell r="EU125">
            <v>18</v>
          </cell>
          <cell r="EV125">
            <v>31</v>
          </cell>
          <cell r="EW125">
            <v>52</v>
          </cell>
          <cell r="EX125">
            <v>29</v>
          </cell>
          <cell r="EY125" t="str">
            <v>Постоянный</v>
          </cell>
          <cell r="EZ125">
            <v>24</v>
          </cell>
          <cell r="FA125">
            <v>0</v>
          </cell>
          <cell r="FB125">
            <v>9.1959999999999997</v>
          </cell>
          <cell r="FC125">
            <v>11</v>
          </cell>
          <cell r="FD125">
            <v>0</v>
          </cell>
          <cell r="FE125">
            <v>18</v>
          </cell>
          <cell r="FF125">
            <v>978.68638538494997</v>
          </cell>
          <cell r="FG125">
            <v>74</v>
          </cell>
          <cell r="FH125">
            <v>9</v>
          </cell>
          <cell r="FI125">
            <v>52</v>
          </cell>
          <cell r="FJ125">
            <v>0</v>
          </cell>
          <cell r="FK125">
            <v>1</v>
          </cell>
          <cell r="FL125">
            <v>3</v>
          </cell>
          <cell r="FM125">
            <v>1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-3</v>
          </cell>
          <cell r="FT125">
            <v>0</v>
          </cell>
          <cell r="FU125">
            <v>0</v>
          </cell>
          <cell r="FV125">
            <v>-326.22879512831673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 t="str">
            <v>БДНГ-5.1</v>
          </cell>
          <cell r="GG125" t="str">
            <v>Давыдов</v>
          </cell>
          <cell r="GH125" t="str">
            <v>Бердянка</v>
          </cell>
          <cell r="GI125" t="str">
            <v>Денис</v>
          </cell>
          <cell r="GJ125">
            <v>0</v>
          </cell>
          <cell r="GK125">
            <v>1990</v>
          </cell>
          <cell r="GL125">
            <v>0</v>
          </cell>
          <cell r="GM125">
            <v>0</v>
          </cell>
          <cell r="GN125">
            <v>0</v>
          </cell>
          <cell r="GO125">
            <v>2</v>
          </cell>
          <cell r="GP125">
            <v>23</v>
          </cell>
          <cell r="GQ125">
            <v>52</v>
          </cell>
          <cell r="GR125">
            <v>65</v>
          </cell>
          <cell r="GS125" t="str">
            <v>К-35</v>
          </cell>
          <cell r="GT125" t="str">
            <v>Газлифт</v>
          </cell>
          <cell r="GU125">
            <v>0</v>
          </cell>
          <cell r="GV125">
            <v>0</v>
          </cell>
          <cell r="GW125" t="str">
            <v>ВСГ</v>
          </cell>
          <cell r="GX125">
            <v>0</v>
          </cell>
          <cell r="GY125">
            <v>0</v>
          </cell>
        </row>
        <row r="126">
          <cell r="J126" t="str">
            <v>1029-1</v>
          </cell>
          <cell r="K126" t="str">
            <v>В работе</v>
          </cell>
          <cell r="L126" t="str">
            <v>Без куста</v>
          </cell>
          <cell r="M126">
            <v>39102</v>
          </cell>
          <cell r="N126" t="str">
            <v>Гор.</v>
          </cell>
          <cell r="O126" t="str">
            <v>P1ar_Block III</v>
          </cell>
          <cell r="P126" t="str">
            <v>Действующий</v>
          </cell>
          <cell r="Q126">
            <v>-4</v>
          </cell>
          <cell r="R126" t="str">
            <v xml:space="preserve"> </v>
          </cell>
          <cell r="S126" t="str">
            <v xml:space="preserve"> </v>
          </cell>
          <cell r="T126">
            <v>0</v>
          </cell>
          <cell r="U126">
            <v>206</v>
          </cell>
          <cell r="V126">
            <v>213.8</v>
          </cell>
          <cell r="W126">
            <v>0.98</v>
          </cell>
          <cell r="X126">
            <v>1.66</v>
          </cell>
          <cell r="Y126">
            <v>0.98403097023953534</v>
          </cell>
          <cell r="Z126">
            <v>1.4490000000000001</v>
          </cell>
          <cell r="AA126">
            <v>0.83599999999999997</v>
          </cell>
          <cell r="AB126">
            <v>0.72</v>
          </cell>
          <cell r="AC126">
            <v>37</v>
          </cell>
          <cell r="AD126">
            <v>1.17</v>
          </cell>
          <cell r="AE126">
            <v>139.69999999999999</v>
          </cell>
          <cell r="AF126">
            <v>7.72</v>
          </cell>
          <cell r="AG126">
            <v>2019</v>
          </cell>
          <cell r="AH126">
            <v>2490</v>
          </cell>
          <cell r="AI126">
            <v>2490</v>
          </cell>
          <cell r="AJ126">
            <v>0</v>
          </cell>
          <cell r="AK126">
            <v>0</v>
          </cell>
          <cell r="AL126" t="str">
            <v>откр ствол</v>
          </cell>
          <cell r="AM126" t="str">
            <v xml:space="preserve">2019-2490 </v>
          </cell>
          <cell r="AN126">
            <v>68.17</v>
          </cell>
          <cell r="AO126">
            <v>2019</v>
          </cell>
          <cell r="AP126">
            <v>88.54</v>
          </cell>
          <cell r="AQ126">
            <v>0</v>
          </cell>
          <cell r="AR126">
            <v>0</v>
          </cell>
          <cell r="AS126">
            <v>0</v>
          </cell>
          <cell r="AT126" t="str">
            <v>Фонтан</v>
          </cell>
          <cell r="AU126">
            <v>602</v>
          </cell>
          <cell r="AV126">
            <v>0</v>
          </cell>
          <cell r="AW126">
            <v>1207</v>
          </cell>
          <cell r="AX126">
            <v>0</v>
          </cell>
          <cell r="AY126">
            <v>1780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2466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1934.76</v>
          </cell>
          <cell r="BU126">
            <v>531.24</v>
          </cell>
          <cell r="BV126">
            <v>73</v>
          </cell>
          <cell r="BW126">
            <v>5.5</v>
          </cell>
          <cell r="BX126">
            <v>18</v>
          </cell>
          <cell r="BY126" t="str">
            <v>Угловик</v>
          </cell>
          <cell r="BZ126" t="str">
            <v>Постоянный</v>
          </cell>
          <cell r="CA126">
            <v>24</v>
          </cell>
          <cell r="CB126">
            <v>0</v>
          </cell>
          <cell r="CC126">
            <v>42</v>
          </cell>
          <cell r="CD126">
            <v>63</v>
          </cell>
          <cell r="CE126">
            <v>38</v>
          </cell>
          <cell r="CF126">
            <v>43556</v>
          </cell>
          <cell r="CG126">
            <v>143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66</v>
          </cell>
          <cell r="CM126">
            <v>15.145811999999999</v>
          </cell>
          <cell r="CN126">
            <v>18.3</v>
          </cell>
          <cell r="CO126">
            <v>1</v>
          </cell>
          <cell r="CP126">
            <v>0</v>
          </cell>
          <cell r="CQ126">
            <v>98.1</v>
          </cell>
          <cell r="CR126">
            <v>101</v>
          </cell>
          <cell r="CS126">
            <v>0</v>
          </cell>
          <cell r="CT126">
            <v>101</v>
          </cell>
          <cell r="CU126">
            <v>0</v>
          </cell>
          <cell r="CV126">
            <v>85.854187999999994</v>
          </cell>
          <cell r="CW126">
            <v>-18.3</v>
          </cell>
          <cell r="CX126">
            <v>100</v>
          </cell>
          <cell r="CY126">
            <v>-96.2</v>
          </cell>
          <cell r="CZ126">
            <v>0</v>
          </cell>
          <cell r="DA126">
            <v>98.1</v>
          </cell>
          <cell r="DB126">
            <v>6477.0380089228629</v>
          </cell>
          <cell r="DC126">
            <v>6477.0380089228629</v>
          </cell>
          <cell r="DD126" t="str">
            <v/>
          </cell>
          <cell r="DE126">
            <v>0.23766233766233766</v>
          </cell>
          <cell r="DF126">
            <v>0</v>
          </cell>
          <cell r="DG126" t="str">
            <v>Фонтан</v>
          </cell>
          <cell r="DH126">
            <v>15.145811999999999</v>
          </cell>
          <cell r="DI126">
            <v>18.3</v>
          </cell>
          <cell r="DJ126">
            <v>1</v>
          </cell>
          <cell r="DK126">
            <v>98.1</v>
          </cell>
          <cell r="DL126">
            <v>66</v>
          </cell>
          <cell r="DM126">
            <v>0</v>
          </cell>
          <cell r="DN126">
            <v>60</v>
          </cell>
          <cell r="DO126">
            <v>0.23183609036520172</v>
          </cell>
          <cell r="DP126">
            <v>60</v>
          </cell>
          <cell r="DQ126">
            <v>15.925776211878011</v>
          </cell>
          <cell r="DR126">
            <v>19.242395500311744</v>
          </cell>
          <cell r="DS126">
            <v>1</v>
          </cell>
          <cell r="DT126">
            <v>103.15185784593345</v>
          </cell>
          <cell r="DU126">
            <v>0.77996421187801135</v>
          </cell>
          <cell r="DV126">
            <v>0.94239550031174346</v>
          </cell>
          <cell r="DW126">
            <v>5.0518578459334451</v>
          </cell>
          <cell r="DX126">
            <v>1.0691350287912853</v>
          </cell>
          <cell r="DY126">
            <v>1.2983448240245856</v>
          </cell>
          <cell r="DZ126">
            <v>0</v>
          </cell>
          <cell r="EA126">
            <v>5.936976786221515</v>
          </cell>
          <cell r="EB126">
            <v>0</v>
          </cell>
          <cell r="EC126">
            <v>40774</v>
          </cell>
          <cell r="ED126" t="str">
            <v>ОПЗ</v>
          </cell>
          <cell r="EE126">
            <v>0</v>
          </cell>
          <cell r="EF126">
            <v>18</v>
          </cell>
          <cell r="EG126">
            <v>43</v>
          </cell>
          <cell r="EH126">
            <v>51</v>
          </cell>
          <cell r="EI126">
            <v>38</v>
          </cell>
          <cell r="EJ126" t="str">
            <v>Постоянный</v>
          </cell>
          <cell r="EK126">
            <v>24</v>
          </cell>
          <cell r="EL126">
            <v>0</v>
          </cell>
          <cell r="EM126">
            <v>15.145811999999999</v>
          </cell>
          <cell r="EN126">
            <v>18.3</v>
          </cell>
          <cell r="EO126">
            <v>1</v>
          </cell>
          <cell r="EP126">
            <v>98.1</v>
          </cell>
          <cell r="EQ126">
            <v>6477.0380089228629</v>
          </cell>
          <cell r="ER126">
            <v>0</v>
          </cell>
          <cell r="ES126">
            <v>0</v>
          </cell>
          <cell r="ET126">
            <v>66</v>
          </cell>
          <cell r="EU126">
            <v>18</v>
          </cell>
          <cell r="EV126">
            <v>42</v>
          </cell>
          <cell r="EW126">
            <v>63</v>
          </cell>
          <cell r="EX126">
            <v>38</v>
          </cell>
          <cell r="EY126" t="str">
            <v>Постоянный</v>
          </cell>
          <cell r="EZ126">
            <v>24</v>
          </cell>
          <cell r="FA126">
            <v>0</v>
          </cell>
          <cell r="FB126">
            <v>15.145811999999999</v>
          </cell>
          <cell r="FC126">
            <v>18.3</v>
          </cell>
          <cell r="FD126">
            <v>1</v>
          </cell>
          <cell r="FE126">
            <v>98.1</v>
          </cell>
          <cell r="FF126">
            <v>6477.0380089228629</v>
          </cell>
          <cell r="FG126">
            <v>0</v>
          </cell>
          <cell r="FH126">
            <v>0</v>
          </cell>
          <cell r="FI126">
            <v>66</v>
          </cell>
          <cell r="FJ126">
            <v>0</v>
          </cell>
          <cell r="FK126">
            <v>-1</v>
          </cell>
          <cell r="FL126">
            <v>12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 t="str">
            <v>БДНГ-2</v>
          </cell>
          <cell r="GG126" t="str">
            <v>Щукин</v>
          </cell>
          <cell r="GH126">
            <v>0</v>
          </cell>
          <cell r="GI126" t="e">
            <v>#N/A</v>
          </cell>
          <cell r="GJ126">
            <v>0</v>
          </cell>
          <cell r="GK126">
            <v>2100</v>
          </cell>
          <cell r="GL126">
            <v>0</v>
          </cell>
          <cell r="GM126">
            <v>0</v>
          </cell>
          <cell r="GN126">
            <v>0</v>
          </cell>
          <cell r="GO126">
            <v>4</v>
          </cell>
          <cell r="GP126">
            <v>25</v>
          </cell>
          <cell r="GQ126">
            <v>66</v>
          </cell>
          <cell r="GR126">
            <v>77</v>
          </cell>
          <cell r="GS126" t="str">
            <v>ЗУ-7</v>
          </cell>
          <cell r="GT126" t="str">
            <v>Фонтан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</row>
        <row r="127">
          <cell r="J127">
            <v>1030</v>
          </cell>
          <cell r="K127" t="str">
            <v>В накоплении/под циклической закачкой/</v>
          </cell>
          <cell r="L127" t="str">
            <v>Кустскважины-1030</v>
          </cell>
          <cell r="M127">
            <v>38202</v>
          </cell>
          <cell r="N127" t="str">
            <v>БС</v>
          </cell>
          <cell r="O127" t="str">
            <v>P1ar_Block III</v>
          </cell>
          <cell r="P127" t="str">
            <v>Действующий</v>
          </cell>
          <cell r="Q127">
            <v>-4</v>
          </cell>
          <cell r="R127" t="str">
            <v xml:space="preserve"> </v>
          </cell>
          <cell r="S127" t="str">
            <v xml:space="preserve"> </v>
          </cell>
          <cell r="T127">
            <v>0</v>
          </cell>
          <cell r="U127">
            <v>206</v>
          </cell>
          <cell r="V127">
            <v>213.8</v>
          </cell>
          <cell r="W127">
            <v>0.98</v>
          </cell>
          <cell r="X127">
            <v>1.66</v>
          </cell>
          <cell r="Y127">
            <v>0.98</v>
          </cell>
          <cell r="Z127">
            <v>1.4490000000000001</v>
          </cell>
          <cell r="AA127">
            <v>0.83599999999999997</v>
          </cell>
          <cell r="AB127">
            <v>0.72</v>
          </cell>
          <cell r="AC127">
            <v>37</v>
          </cell>
          <cell r="AD127">
            <v>1.17</v>
          </cell>
          <cell r="AE127">
            <v>177.8</v>
          </cell>
          <cell r="AF127">
            <v>11.5</v>
          </cell>
          <cell r="AG127">
            <v>1906</v>
          </cell>
          <cell r="AH127">
            <v>2375</v>
          </cell>
          <cell r="AI127">
            <v>2375</v>
          </cell>
          <cell r="AJ127">
            <v>0</v>
          </cell>
          <cell r="AK127">
            <v>0</v>
          </cell>
          <cell r="AL127" t="str">
            <v>откр ствол</v>
          </cell>
          <cell r="AM127" t="str">
            <v>1960-2375</v>
          </cell>
          <cell r="AN127">
            <v>1.81</v>
          </cell>
          <cell r="AO127">
            <v>1960</v>
          </cell>
          <cell r="AP127">
            <v>68.680000000000007</v>
          </cell>
          <cell r="AQ127" t="str">
            <v>1620-1960,4</v>
          </cell>
          <cell r="AR127">
            <v>102</v>
          </cell>
          <cell r="AS127">
            <v>6.5</v>
          </cell>
          <cell r="AT127" t="str">
            <v>Газлифт</v>
          </cell>
          <cell r="AU127">
            <v>600</v>
          </cell>
          <cell r="AV127" t="str">
            <v>ГП</v>
          </cell>
          <cell r="AW127">
            <v>1200</v>
          </cell>
          <cell r="AX127" t="str">
            <v>ГП</v>
          </cell>
          <cell r="AY127">
            <v>1500</v>
          </cell>
          <cell r="AZ127" t="str">
            <v>ЦКсОК/3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1565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1610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1609.71</v>
          </cell>
          <cell r="BU127">
            <v>0.28999999999996362</v>
          </cell>
          <cell r="BV127">
            <v>73</v>
          </cell>
          <cell r="BW127">
            <v>5.5</v>
          </cell>
          <cell r="BX127">
            <v>18</v>
          </cell>
          <cell r="BY127" t="str">
            <v>Угловик</v>
          </cell>
          <cell r="BZ127" t="str">
            <v>Периодический</v>
          </cell>
          <cell r="CA127">
            <v>24</v>
          </cell>
          <cell r="CB127">
            <v>24</v>
          </cell>
          <cell r="CC127">
            <v>33</v>
          </cell>
          <cell r="CD127">
            <v>57</v>
          </cell>
          <cell r="CE127">
            <v>31</v>
          </cell>
          <cell r="CF127">
            <v>43556</v>
          </cell>
          <cell r="CG127">
            <v>114.5</v>
          </cell>
          <cell r="CH127">
            <v>79</v>
          </cell>
          <cell r="CI127">
            <v>6</v>
          </cell>
          <cell r="CJ127">
            <v>0</v>
          </cell>
          <cell r="CK127">
            <v>0</v>
          </cell>
          <cell r="CL127">
            <v>65</v>
          </cell>
          <cell r="CM127">
            <v>4.7233999999999998</v>
          </cell>
          <cell r="CN127">
            <v>5.65</v>
          </cell>
          <cell r="CO127">
            <v>0</v>
          </cell>
          <cell r="CP127">
            <v>0</v>
          </cell>
          <cell r="CQ127">
            <v>14</v>
          </cell>
          <cell r="CR127">
            <v>102</v>
          </cell>
          <cell r="CS127">
            <v>0</v>
          </cell>
          <cell r="CT127">
            <v>102</v>
          </cell>
          <cell r="CU127">
            <v>0</v>
          </cell>
          <cell r="CV127">
            <v>97.276600000000002</v>
          </cell>
          <cell r="CW127">
            <v>-5.65</v>
          </cell>
          <cell r="CX127">
            <v>102</v>
          </cell>
          <cell r="CY127">
            <v>-14</v>
          </cell>
          <cell r="CZ127">
            <v>10</v>
          </cell>
          <cell r="DA127">
            <v>4</v>
          </cell>
          <cell r="DB127">
            <v>846.84760977262147</v>
          </cell>
          <cell r="DC127">
            <v>2963.9666342041751</v>
          </cell>
          <cell r="DD127">
            <v>2117.1190244315535</v>
          </cell>
          <cell r="DE127">
            <v>0.11414141414141415</v>
          </cell>
          <cell r="DF127">
            <v>0</v>
          </cell>
          <cell r="DG127" t="str">
            <v>Газлифт</v>
          </cell>
          <cell r="DH127">
            <v>4.7233999999999998</v>
          </cell>
          <cell r="DI127">
            <v>5.65</v>
          </cell>
          <cell r="DJ127">
            <v>0</v>
          </cell>
          <cell r="DK127">
            <v>4</v>
          </cell>
          <cell r="DL127">
            <v>65</v>
          </cell>
          <cell r="DM127">
            <v>0</v>
          </cell>
          <cell r="DN127">
            <v>55</v>
          </cell>
          <cell r="DO127">
            <v>0.10865714199047533</v>
          </cell>
          <cell r="DP127">
            <v>55</v>
          </cell>
          <cell r="DQ127">
            <v>5.4048235568902232</v>
          </cell>
          <cell r="DR127">
            <v>6.4650999484332816</v>
          </cell>
          <cell r="DS127">
            <v>0</v>
          </cell>
          <cell r="DT127">
            <v>4.5770619103952441</v>
          </cell>
          <cell r="DU127">
            <v>0.68142355689022316</v>
          </cell>
          <cell r="DV127">
            <v>0.81509994843328126</v>
          </cell>
          <cell r="DW127">
            <v>0.57706191039524346</v>
          </cell>
          <cell r="DX127">
            <v>0.67315520958083785</v>
          </cell>
          <cell r="DY127">
            <v>0.80520958083832284</v>
          </cell>
          <cell r="DZ127">
            <v>0</v>
          </cell>
          <cell r="EA127">
            <v>0.57005988023952059</v>
          </cell>
          <cell r="EB127">
            <v>0</v>
          </cell>
          <cell r="EC127">
            <v>41860</v>
          </cell>
          <cell r="ED127" t="str">
            <v>ЗБС</v>
          </cell>
          <cell r="EE127" t="str">
            <v>1-ый ЗБС в фев.13г.</v>
          </cell>
          <cell r="EF127">
            <v>18</v>
          </cell>
          <cell r="EG127">
            <v>28.7</v>
          </cell>
          <cell r="EH127">
            <v>48</v>
          </cell>
          <cell r="EI127">
            <v>21.8</v>
          </cell>
          <cell r="EJ127" t="str">
            <v>Периодический</v>
          </cell>
          <cell r="EK127">
            <v>24</v>
          </cell>
          <cell r="EL127">
            <v>24</v>
          </cell>
          <cell r="EM127">
            <v>4.7233999999999998</v>
          </cell>
          <cell r="EN127">
            <v>5.65</v>
          </cell>
          <cell r="EO127">
            <v>0</v>
          </cell>
          <cell r="EP127">
            <v>14</v>
          </cell>
          <cell r="EQ127">
            <v>846.84760977262147</v>
          </cell>
          <cell r="ER127">
            <v>77</v>
          </cell>
          <cell r="ES127">
            <v>10</v>
          </cell>
          <cell r="ET127">
            <v>65</v>
          </cell>
          <cell r="EU127">
            <v>18</v>
          </cell>
          <cell r="EV127">
            <v>33</v>
          </cell>
          <cell r="EW127">
            <v>57</v>
          </cell>
          <cell r="EX127">
            <v>31</v>
          </cell>
          <cell r="EY127" t="str">
            <v>Периодический</v>
          </cell>
          <cell r="EZ127">
            <v>24</v>
          </cell>
          <cell r="FA127">
            <v>24</v>
          </cell>
          <cell r="FB127">
            <v>4.7233999999999998</v>
          </cell>
          <cell r="FC127">
            <v>5.65</v>
          </cell>
          <cell r="FD127">
            <v>0</v>
          </cell>
          <cell r="FE127">
            <v>14</v>
          </cell>
          <cell r="FF127">
            <v>846.84760977262147</v>
          </cell>
          <cell r="FG127">
            <v>79</v>
          </cell>
          <cell r="FH127">
            <v>10</v>
          </cell>
          <cell r="FI127">
            <v>65</v>
          </cell>
          <cell r="FJ127">
            <v>0</v>
          </cell>
          <cell r="FK127">
            <v>4.3000000000000007</v>
          </cell>
          <cell r="FL127">
            <v>9</v>
          </cell>
          <cell r="FM127">
            <v>9.1999999999999993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2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 t="str">
            <v>Уточнение режима по результатам замеров дебита. Выход на режим (скважина была запущена по фонду 05.05.2018 их пьезометрического фонда на 3,7т.н. текущий режим 4,7 т.н. (ограничение ОПЕК)</v>
          </cell>
          <cell r="GF127" t="str">
            <v>БДНГ-2</v>
          </cell>
          <cell r="GG127" t="str">
            <v>Щукин</v>
          </cell>
          <cell r="GH127">
            <v>0</v>
          </cell>
          <cell r="GI127" t="e">
            <v>#N/A</v>
          </cell>
          <cell r="GJ127">
            <v>0</v>
          </cell>
          <cell r="GK127">
            <v>1590</v>
          </cell>
          <cell r="GL127">
            <v>0</v>
          </cell>
          <cell r="GM127">
            <v>0</v>
          </cell>
          <cell r="GN127">
            <v>0</v>
          </cell>
          <cell r="GO127">
            <v>2</v>
          </cell>
          <cell r="GP127">
            <v>26</v>
          </cell>
          <cell r="GQ127">
            <v>65</v>
          </cell>
          <cell r="GR127">
            <v>49.5</v>
          </cell>
          <cell r="GS127" t="str">
            <v>ГЗУ-7</v>
          </cell>
          <cell r="GT127" t="str">
            <v>Газлифт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</row>
        <row r="128">
          <cell r="J128" t="str">
            <v>1030-2</v>
          </cell>
          <cell r="K128" t="str">
            <v>В работе</v>
          </cell>
          <cell r="L128" t="str">
            <v>Кустскважины-1030</v>
          </cell>
          <cell r="M128">
            <v>38317</v>
          </cell>
          <cell r="N128" t="str">
            <v>Гор.</v>
          </cell>
          <cell r="O128" t="str">
            <v>P1ar_Block III</v>
          </cell>
          <cell r="P128" t="str">
            <v>Действующий</v>
          </cell>
          <cell r="Q128">
            <v>-4</v>
          </cell>
          <cell r="R128" t="str">
            <v xml:space="preserve"> </v>
          </cell>
          <cell r="S128" t="str">
            <v xml:space="preserve"> </v>
          </cell>
          <cell r="T128">
            <v>0</v>
          </cell>
          <cell r="U128">
            <v>206</v>
          </cell>
          <cell r="V128">
            <v>213.8</v>
          </cell>
          <cell r="W128">
            <v>0.98</v>
          </cell>
          <cell r="X128">
            <v>1.66</v>
          </cell>
          <cell r="Y128">
            <v>0.98</v>
          </cell>
          <cell r="Z128">
            <v>1.4490000000000001</v>
          </cell>
          <cell r="AA128">
            <v>0.83599999999999997</v>
          </cell>
          <cell r="AB128">
            <v>0.72</v>
          </cell>
          <cell r="AC128">
            <v>37</v>
          </cell>
          <cell r="AD128">
            <v>1.17</v>
          </cell>
          <cell r="AE128">
            <v>139.69999999999999</v>
          </cell>
          <cell r="AF128">
            <v>7.72</v>
          </cell>
          <cell r="AG128">
            <v>1921</v>
          </cell>
          <cell r="AH128">
            <v>2450</v>
          </cell>
          <cell r="AI128">
            <v>2450</v>
          </cell>
          <cell r="AJ128">
            <v>0</v>
          </cell>
          <cell r="AK128">
            <v>0</v>
          </cell>
          <cell r="AL128" t="str">
            <v>откр ствол</v>
          </cell>
          <cell r="AM128" t="str">
            <v>1889-2509</v>
          </cell>
          <cell r="AN128">
            <v>3.13</v>
          </cell>
          <cell r="AO128">
            <v>1889</v>
          </cell>
          <cell r="AP128">
            <v>67.78</v>
          </cell>
          <cell r="AQ128">
            <v>0</v>
          </cell>
          <cell r="AR128">
            <v>0</v>
          </cell>
          <cell r="AS128">
            <v>0</v>
          </cell>
          <cell r="AT128" t="str">
            <v>Фонтан</v>
          </cell>
          <cell r="AU128">
            <v>550</v>
          </cell>
          <cell r="AV128">
            <v>0</v>
          </cell>
          <cell r="AW128">
            <v>990</v>
          </cell>
          <cell r="AX128">
            <v>0</v>
          </cell>
          <cell r="AY128">
            <v>1340</v>
          </cell>
          <cell r="AZ128">
            <v>0</v>
          </cell>
          <cell r="BA128">
            <v>1630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1652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1680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1554.18</v>
          </cell>
          <cell r="BU128">
            <v>125.81999999999994</v>
          </cell>
          <cell r="BV128">
            <v>73</v>
          </cell>
          <cell r="BW128">
            <v>5.5</v>
          </cell>
          <cell r="BX128">
            <v>18</v>
          </cell>
          <cell r="BY128" t="str">
            <v>Угловик</v>
          </cell>
          <cell r="BZ128" t="str">
            <v>Постоянный</v>
          </cell>
          <cell r="CA128">
            <v>24</v>
          </cell>
          <cell r="CB128">
            <v>0</v>
          </cell>
          <cell r="CC128">
            <v>64</v>
          </cell>
          <cell r="CD128">
            <v>80</v>
          </cell>
          <cell r="CE128">
            <v>34</v>
          </cell>
          <cell r="CF128">
            <v>43556</v>
          </cell>
          <cell r="CG128">
            <v>165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73</v>
          </cell>
          <cell r="CM128">
            <v>29.343599999999999</v>
          </cell>
          <cell r="CN128">
            <v>35.1</v>
          </cell>
          <cell r="CO128">
            <v>0</v>
          </cell>
          <cell r="CP128">
            <v>0</v>
          </cell>
          <cell r="CQ128">
            <v>104.2</v>
          </cell>
          <cell r="CR128">
            <v>103</v>
          </cell>
          <cell r="CS128">
            <v>0</v>
          </cell>
          <cell r="CT128">
            <v>103</v>
          </cell>
          <cell r="CU128">
            <v>0</v>
          </cell>
          <cell r="CV128">
            <v>73.656400000000005</v>
          </cell>
          <cell r="CW128">
            <v>-35.1</v>
          </cell>
          <cell r="CX128">
            <v>103</v>
          </cell>
          <cell r="CY128">
            <v>-104.2</v>
          </cell>
          <cell r="CZ128">
            <v>0</v>
          </cell>
          <cell r="DA128">
            <v>104.2</v>
          </cell>
          <cell r="DB128">
            <v>3551.0298668193409</v>
          </cell>
          <cell r="DC128">
            <v>3551.0298668193409</v>
          </cell>
          <cell r="DD128" t="str">
            <v/>
          </cell>
          <cell r="DE128">
            <v>0.3815217391304348</v>
          </cell>
          <cell r="DF128">
            <v>0</v>
          </cell>
          <cell r="DG128" t="str">
            <v>Фонтан</v>
          </cell>
          <cell r="DH128">
            <v>29.343599999999999</v>
          </cell>
          <cell r="DI128">
            <v>35.1</v>
          </cell>
          <cell r="DJ128">
            <v>0</v>
          </cell>
          <cell r="DK128">
            <v>104.2</v>
          </cell>
          <cell r="DL128">
            <v>73</v>
          </cell>
          <cell r="DM128">
            <v>0</v>
          </cell>
          <cell r="DN128">
            <v>50</v>
          </cell>
          <cell r="DO128">
            <v>0.35009828344556465</v>
          </cell>
          <cell r="DP128">
            <v>50</v>
          </cell>
          <cell r="DQ128">
            <v>33.658448970456583</v>
          </cell>
          <cell r="DR128">
            <v>40.261302596239936</v>
          </cell>
          <cell r="DS128">
            <v>0</v>
          </cell>
          <cell r="DT128">
            <v>119.52215756490602</v>
          </cell>
          <cell r="DU128">
            <v>4.3148489704565849</v>
          </cell>
          <cell r="DV128">
            <v>5.1613025962399348</v>
          </cell>
          <cell r="DW128">
            <v>15.322157564906016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18</v>
          </cell>
          <cell r="EG128">
            <v>64</v>
          </cell>
          <cell r="EH128">
            <v>80</v>
          </cell>
          <cell r="EI128">
            <v>34</v>
          </cell>
          <cell r="EJ128" t="str">
            <v>Постоянный</v>
          </cell>
          <cell r="EK128">
            <v>24</v>
          </cell>
          <cell r="EL128">
            <v>0</v>
          </cell>
          <cell r="EM128">
            <v>29.343599999999999</v>
          </cell>
          <cell r="EN128">
            <v>35.1</v>
          </cell>
          <cell r="EO128">
            <v>0</v>
          </cell>
          <cell r="EP128">
            <v>104.2</v>
          </cell>
          <cell r="EQ128">
            <v>3551.0298668193409</v>
          </cell>
          <cell r="ER128">
            <v>0</v>
          </cell>
          <cell r="ES128">
            <v>0</v>
          </cell>
          <cell r="ET128">
            <v>111</v>
          </cell>
          <cell r="EU128">
            <v>18</v>
          </cell>
          <cell r="EV128">
            <v>64</v>
          </cell>
          <cell r="EW128">
            <v>80</v>
          </cell>
          <cell r="EX128">
            <v>34</v>
          </cell>
          <cell r="EY128" t="str">
            <v>Постоянный</v>
          </cell>
          <cell r="EZ128">
            <v>24</v>
          </cell>
          <cell r="FA128">
            <v>0</v>
          </cell>
          <cell r="FB128">
            <v>29.343599999999999</v>
          </cell>
          <cell r="FC128">
            <v>35.1</v>
          </cell>
          <cell r="FD128">
            <v>0</v>
          </cell>
          <cell r="FE128">
            <v>104.2</v>
          </cell>
          <cell r="FF128">
            <v>3551.0298668193409</v>
          </cell>
          <cell r="FG128">
            <v>0</v>
          </cell>
          <cell r="FH128">
            <v>0</v>
          </cell>
          <cell r="FI128">
            <v>73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-38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 t="str">
            <v>ИПП ГТМ</v>
          </cell>
          <cell r="GD128" t="str">
            <v>Выход скважины на режим после ЗБС мая месяца. Переход на фонтанный СЭ</v>
          </cell>
          <cell r="GE128">
            <v>0</v>
          </cell>
          <cell r="GF128" t="str">
            <v>БДНГ-2</v>
          </cell>
          <cell r="GG128" t="str">
            <v>Щукин</v>
          </cell>
          <cell r="GH128">
            <v>0</v>
          </cell>
          <cell r="GI128" t="e">
            <v>#N/A</v>
          </cell>
          <cell r="GJ128">
            <v>0</v>
          </cell>
          <cell r="GK128">
            <v>1660</v>
          </cell>
          <cell r="GL128">
            <v>0</v>
          </cell>
          <cell r="GM128">
            <v>1</v>
          </cell>
          <cell r="GN128">
            <v>0</v>
          </cell>
          <cell r="GO128">
            <v>30</v>
          </cell>
          <cell r="GP128">
            <v>46</v>
          </cell>
          <cell r="GQ128">
            <v>73</v>
          </cell>
          <cell r="GR128">
            <v>92</v>
          </cell>
          <cell r="GS128" t="str">
            <v>ЗУ-7</v>
          </cell>
          <cell r="GT128" t="str">
            <v>Фонтан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</row>
        <row r="129">
          <cell r="J129">
            <v>1033</v>
          </cell>
          <cell r="K129" t="str">
            <v>В работе</v>
          </cell>
          <cell r="L129" t="str">
            <v>Кустскважины-1033</v>
          </cell>
          <cell r="M129">
            <v>39465</v>
          </cell>
          <cell r="N129" t="str">
            <v>Гор.</v>
          </cell>
          <cell r="O129" t="str">
            <v>P1ar_Block III</v>
          </cell>
          <cell r="P129" t="str">
            <v>Действующий</v>
          </cell>
          <cell r="Q129">
            <v>-4</v>
          </cell>
          <cell r="R129" t="str">
            <v xml:space="preserve"> </v>
          </cell>
          <cell r="S129" t="str">
            <v xml:space="preserve"> </v>
          </cell>
          <cell r="T129">
            <v>0</v>
          </cell>
          <cell r="U129">
            <v>206</v>
          </cell>
          <cell r="V129">
            <v>213.8</v>
          </cell>
          <cell r="W129">
            <v>0.98</v>
          </cell>
          <cell r="X129">
            <v>1.66</v>
          </cell>
          <cell r="Y129">
            <v>0.98080354989630048</v>
          </cell>
          <cell r="Z129">
            <v>1.4490000000000001</v>
          </cell>
          <cell r="AA129">
            <v>0.83599999999999997</v>
          </cell>
          <cell r="AB129">
            <v>0.72</v>
          </cell>
          <cell r="AC129">
            <v>37</v>
          </cell>
          <cell r="AD129">
            <v>1.17</v>
          </cell>
          <cell r="AE129">
            <v>139.69999999999999</v>
          </cell>
          <cell r="AF129">
            <v>7.72</v>
          </cell>
          <cell r="AG129">
            <v>1933</v>
          </cell>
          <cell r="AH129">
            <v>2401</v>
          </cell>
          <cell r="AI129">
            <v>2401</v>
          </cell>
          <cell r="AJ129">
            <v>0</v>
          </cell>
          <cell r="AK129">
            <v>0</v>
          </cell>
          <cell r="AL129" t="str">
            <v>откр ствол</v>
          </cell>
          <cell r="AM129" t="str">
            <v>1931-2401</v>
          </cell>
          <cell r="AN129">
            <v>24.7</v>
          </cell>
          <cell r="AO129">
            <v>1931</v>
          </cell>
          <cell r="AP129">
            <v>80.64</v>
          </cell>
          <cell r="AQ129">
            <v>0</v>
          </cell>
          <cell r="AR129">
            <v>0</v>
          </cell>
          <cell r="AS129">
            <v>0</v>
          </cell>
          <cell r="AT129" t="str">
            <v>Фонтан</v>
          </cell>
          <cell r="AU129">
            <v>600</v>
          </cell>
          <cell r="AV129">
            <v>0</v>
          </cell>
          <cell r="AW129">
            <v>1200</v>
          </cell>
          <cell r="AX129">
            <v>0</v>
          </cell>
          <cell r="AY129">
            <v>1700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1710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2368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1874.63</v>
          </cell>
          <cell r="BU129">
            <v>493.36999999999989</v>
          </cell>
          <cell r="BV129">
            <v>73</v>
          </cell>
          <cell r="BW129">
            <v>5.5</v>
          </cell>
          <cell r="BX129">
            <v>18</v>
          </cell>
          <cell r="BY129" t="str">
            <v>Угловик</v>
          </cell>
          <cell r="BZ129" t="str">
            <v>Постоянный</v>
          </cell>
          <cell r="CA129">
            <v>24</v>
          </cell>
          <cell r="CB129">
            <v>0</v>
          </cell>
          <cell r="CC129">
            <v>37</v>
          </cell>
          <cell r="CD129">
            <v>43</v>
          </cell>
          <cell r="CE129">
            <v>34</v>
          </cell>
          <cell r="CF129">
            <v>43556</v>
          </cell>
          <cell r="CG129">
            <v>121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62</v>
          </cell>
          <cell r="CM129">
            <v>15.017903999999998</v>
          </cell>
          <cell r="CN129">
            <v>18</v>
          </cell>
          <cell r="CO129">
            <v>0.2</v>
          </cell>
          <cell r="CP129">
            <v>0</v>
          </cell>
          <cell r="CQ129">
            <v>17.7</v>
          </cell>
          <cell r="CR129">
            <v>104</v>
          </cell>
          <cell r="CS129">
            <v>0</v>
          </cell>
          <cell r="CT129">
            <v>104</v>
          </cell>
          <cell r="CU129">
            <v>0</v>
          </cell>
          <cell r="CV129">
            <v>88.731797599999993</v>
          </cell>
          <cell r="CW129">
            <v>-18.3</v>
          </cell>
          <cell r="CX129">
            <v>103.8</v>
          </cell>
          <cell r="CY129">
            <v>-18.3</v>
          </cell>
          <cell r="CZ129">
            <v>0</v>
          </cell>
          <cell r="DA129">
            <v>17.7</v>
          </cell>
          <cell r="DB129">
            <v>1178.5932311193362</v>
          </cell>
          <cell r="DC129">
            <v>1178.5932311193362</v>
          </cell>
          <cell r="DD129" t="str">
            <v/>
          </cell>
          <cell r="DE129">
            <v>0.30508474576271188</v>
          </cell>
          <cell r="DF129">
            <v>0</v>
          </cell>
          <cell r="DG129" t="str">
            <v>Фонтан</v>
          </cell>
          <cell r="DH129">
            <v>15.017903999999998</v>
          </cell>
          <cell r="DI129">
            <v>18</v>
          </cell>
          <cell r="DJ129">
            <v>0.2</v>
          </cell>
          <cell r="DK129">
            <v>17.7</v>
          </cell>
          <cell r="DL129">
            <v>62</v>
          </cell>
          <cell r="DM129">
            <v>0</v>
          </cell>
          <cell r="DN129">
            <v>60</v>
          </cell>
          <cell r="DO129">
            <v>0.30222345858088095</v>
          </cell>
          <cell r="DP129">
            <v>60</v>
          </cell>
          <cell r="DQ129">
            <v>15.381363118803023</v>
          </cell>
          <cell r="DR129">
            <v>18.435630973433739</v>
          </cell>
          <cell r="DS129">
            <v>0.2</v>
          </cell>
          <cell r="DT129">
            <v>18.128370457209847</v>
          </cell>
          <cell r="DU129">
            <v>0.36345911880302428</v>
          </cell>
          <cell r="DV129">
            <v>0.43563097343373869</v>
          </cell>
          <cell r="DW129">
            <v>0.42837045720984307</v>
          </cell>
          <cell r="DX129">
            <v>1.005223412422362</v>
          </cell>
          <cell r="DY129">
            <v>1.2048300098071287</v>
          </cell>
          <cell r="DZ129">
            <v>0</v>
          </cell>
          <cell r="EA129">
            <v>1.4580745341614931</v>
          </cell>
          <cell r="EB129">
            <v>0</v>
          </cell>
          <cell r="EC129">
            <v>39465</v>
          </cell>
          <cell r="ED129" t="str">
            <v>ВНС</v>
          </cell>
          <cell r="EE129">
            <v>0</v>
          </cell>
          <cell r="EF129">
            <v>18</v>
          </cell>
          <cell r="EG129">
            <v>36.4</v>
          </cell>
          <cell r="EH129">
            <v>44</v>
          </cell>
          <cell r="EI129">
            <v>34.200000000000003</v>
          </cell>
          <cell r="EJ129" t="str">
            <v>Постоянный</v>
          </cell>
          <cell r="EK129">
            <v>24</v>
          </cell>
          <cell r="EL129">
            <v>0</v>
          </cell>
          <cell r="EM129">
            <v>16.68656</v>
          </cell>
          <cell r="EN129">
            <v>20</v>
          </cell>
          <cell r="EO129">
            <v>0.2</v>
          </cell>
          <cell r="EP129">
            <v>18.3</v>
          </cell>
          <cell r="EQ129">
            <v>1096.690989634772</v>
          </cell>
          <cell r="ER129">
            <v>0</v>
          </cell>
          <cell r="ES129">
            <v>0</v>
          </cell>
          <cell r="ET129">
            <v>63</v>
          </cell>
          <cell r="EU129">
            <v>18</v>
          </cell>
          <cell r="EV129">
            <v>37</v>
          </cell>
          <cell r="EW129">
            <v>43</v>
          </cell>
          <cell r="EX129">
            <v>34</v>
          </cell>
          <cell r="EY129" t="str">
            <v>Постоянный</v>
          </cell>
          <cell r="EZ129">
            <v>24</v>
          </cell>
          <cell r="FA129">
            <v>0</v>
          </cell>
          <cell r="FB129">
            <v>15.017903999999998</v>
          </cell>
          <cell r="FC129">
            <v>18</v>
          </cell>
          <cell r="FD129">
            <v>0.2</v>
          </cell>
          <cell r="FE129">
            <v>17.7</v>
          </cell>
          <cell r="FF129">
            <v>1178.5932311193362</v>
          </cell>
          <cell r="FG129">
            <v>0</v>
          </cell>
          <cell r="FH129">
            <v>0</v>
          </cell>
          <cell r="FI129">
            <v>62</v>
          </cell>
          <cell r="FJ129">
            <v>0</v>
          </cell>
          <cell r="FK129">
            <v>0.60000000000000142</v>
          </cell>
          <cell r="FL129">
            <v>-1</v>
          </cell>
          <cell r="FM129">
            <v>-0.20000000000000284</v>
          </cell>
          <cell r="FN129">
            <v>0</v>
          </cell>
          <cell r="FO129">
            <v>0</v>
          </cell>
          <cell r="FP129">
            <v>-1.6686560000000021</v>
          </cell>
          <cell r="FQ129">
            <v>-2</v>
          </cell>
          <cell r="FR129">
            <v>0</v>
          </cell>
          <cell r="FS129">
            <v>-0.60000000000000142</v>
          </cell>
          <cell r="FT129">
            <v>0</v>
          </cell>
          <cell r="FU129">
            <v>0</v>
          </cell>
          <cell r="FV129">
            <v>81.902241484564229</v>
          </cell>
          <cell r="FW129">
            <v>-1</v>
          </cell>
          <cell r="FX129" t="str">
            <v>ИПП База</v>
          </cell>
          <cell r="FY129" t="str">
            <v>Снижение энергетики пласта, что подтверждается снижениями дебита с  20 до 18м3/сут и трендом снижения  забойного давления</v>
          </cell>
          <cell r="FZ129">
            <v>0</v>
          </cell>
          <cell r="GA129">
            <v>0</v>
          </cell>
          <cell r="GB129">
            <v>0</v>
          </cell>
          <cell r="GC129" t="str">
            <v>ИПП База</v>
          </cell>
          <cell r="GD129" t="str">
            <v xml:space="preserve"> Снижение энергетики пласта, что подтверждается снижениями дебита с 29 до 20 м3/сут и забойного давления с 63 до 62ат.</v>
          </cell>
          <cell r="GE129">
            <v>0</v>
          </cell>
          <cell r="GF129" t="str">
            <v>БДНГ-1</v>
          </cell>
          <cell r="GG129" t="str">
            <v>Щукин</v>
          </cell>
          <cell r="GH129">
            <v>0</v>
          </cell>
          <cell r="GI129" t="e">
            <v>#N/A</v>
          </cell>
          <cell r="GJ129">
            <v>0</v>
          </cell>
          <cell r="GK129">
            <v>2100</v>
          </cell>
          <cell r="GL129">
            <v>0</v>
          </cell>
          <cell r="GM129">
            <v>0</v>
          </cell>
          <cell r="GN129">
            <v>0</v>
          </cell>
          <cell r="GO129">
            <v>3</v>
          </cell>
          <cell r="GP129">
            <v>9</v>
          </cell>
          <cell r="GQ129">
            <v>62</v>
          </cell>
          <cell r="GR129">
            <v>59</v>
          </cell>
          <cell r="GS129" t="str">
            <v>ЗУ-1</v>
          </cell>
          <cell r="GT129" t="str">
            <v>Фонтан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</row>
        <row r="130">
          <cell r="J130" t="str">
            <v>1033-2</v>
          </cell>
          <cell r="K130" t="str">
            <v>В работе</v>
          </cell>
          <cell r="L130" t="str">
            <v>Кустскважины-1033</v>
          </cell>
          <cell r="M130">
            <v>39749</v>
          </cell>
          <cell r="N130" t="str">
            <v>Гор.</v>
          </cell>
          <cell r="O130" t="str">
            <v>P1ar_Block III</v>
          </cell>
          <cell r="P130" t="str">
            <v>Действующий</v>
          </cell>
          <cell r="Q130">
            <v>-4</v>
          </cell>
          <cell r="R130" t="str">
            <v xml:space="preserve"> </v>
          </cell>
          <cell r="S130" t="str">
            <v xml:space="preserve"> </v>
          </cell>
          <cell r="T130">
            <v>0</v>
          </cell>
          <cell r="U130">
            <v>206</v>
          </cell>
          <cell r="V130">
            <v>213.8</v>
          </cell>
          <cell r="W130">
            <v>0.98</v>
          </cell>
          <cell r="X130">
            <v>1.66</v>
          </cell>
          <cell r="Y130">
            <v>0.98040161029819439</v>
          </cell>
          <cell r="Z130">
            <v>1.4490000000000001</v>
          </cell>
          <cell r="AA130">
            <v>0.83599999999999997</v>
          </cell>
          <cell r="AB130">
            <v>0.72</v>
          </cell>
          <cell r="AC130">
            <v>37</v>
          </cell>
          <cell r="AD130">
            <v>1.17</v>
          </cell>
          <cell r="AE130">
            <v>139.69999999999999</v>
          </cell>
          <cell r="AF130">
            <v>7.72</v>
          </cell>
          <cell r="AG130">
            <v>1947</v>
          </cell>
          <cell r="AH130">
            <v>2500</v>
          </cell>
          <cell r="AI130">
            <v>1930</v>
          </cell>
          <cell r="AJ130">
            <v>0</v>
          </cell>
          <cell r="AK130">
            <v>0</v>
          </cell>
          <cell r="AL130" t="str">
            <v>закрытый</v>
          </cell>
          <cell r="AM130" t="str">
            <v>1803,8-1807,8; 1809,8-1813,8; 1815,8-1817,8; 1820,8-1823,8; 1825,8-1831,8; 1834,8-1865,8; 1869,8-1871,8; 1875,8-1881,8; 1887,8-1890,8; 1895,8-1898,8; 1900,8-1902,8; 1905,8-1925,8</v>
          </cell>
          <cell r="AN130">
            <v>64.37</v>
          </cell>
          <cell r="AO130">
            <v>1803.8</v>
          </cell>
          <cell r="AP130">
            <v>99.4</v>
          </cell>
          <cell r="AQ130">
            <v>0</v>
          </cell>
          <cell r="AR130">
            <v>0</v>
          </cell>
          <cell r="AS130">
            <v>0</v>
          </cell>
          <cell r="AT130" t="str">
            <v>Фонтан</v>
          </cell>
          <cell r="AU130">
            <v>600</v>
          </cell>
          <cell r="AV130" t="str">
            <v>ГК70</v>
          </cell>
          <cell r="AW130">
            <v>1200</v>
          </cell>
          <cell r="AX130" t="str">
            <v>ГК50/3+3</v>
          </cell>
          <cell r="AY130">
            <v>1730</v>
          </cell>
          <cell r="AZ130" t="str">
            <v>ЦКсОК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1740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1790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1586.46</v>
          </cell>
          <cell r="BU130">
            <v>203.53999999999996</v>
          </cell>
          <cell r="BV130">
            <v>73</v>
          </cell>
          <cell r="BW130">
            <v>5.5</v>
          </cell>
          <cell r="BX130">
            <v>65</v>
          </cell>
          <cell r="BY130" t="str">
            <v>Угловик</v>
          </cell>
          <cell r="BZ130" t="str">
            <v>Постоянный</v>
          </cell>
          <cell r="CA130">
            <v>24</v>
          </cell>
          <cell r="CB130">
            <v>0</v>
          </cell>
          <cell r="CC130">
            <v>108</v>
          </cell>
          <cell r="CD130">
            <v>108</v>
          </cell>
          <cell r="CE130">
            <v>100</v>
          </cell>
          <cell r="CF130">
            <v>43556</v>
          </cell>
          <cell r="CG130">
            <v>158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145.71</v>
          </cell>
          <cell r="CM130">
            <v>7.516475999999999</v>
          </cell>
          <cell r="CN130">
            <v>9</v>
          </cell>
          <cell r="CO130">
            <v>0.1</v>
          </cell>
          <cell r="CP130">
            <v>0</v>
          </cell>
          <cell r="CQ130">
            <v>126.9</v>
          </cell>
          <cell r="CR130">
            <v>105</v>
          </cell>
          <cell r="CS130">
            <v>570</v>
          </cell>
          <cell r="CT130">
            <v>105</v>
          </cell>
          <cell r="CU130">
            <v>0</v>
          </cell>
          <cell r="CV130">
            <v>97.483524000000003</v>
          </cell>
          <cell r="CW130">
            <v>561</v>
          </cell>
          <cell r="CX130">
            <v>104.9</v>
          </cell>
          <cell r="CY130">
            <v>-126.9</v>
          </cell>
          <cell r="CZ130">
            <v>0</v>
          </cell>
          <cell r="DA130">
            <v>126.9</v>
          </cell>
          <cell r="DB130">
            <v>16882.911619753726</v>
          </cell>
          <cell r="DC130">
            <v>16882.911619753726</v>
          </cell>
          <cell r="DD130" t="str">
            <v/>
          </cell>
          <cell r="DE130">
            <v>0.73230268510984586</v>
          </cell>
          <cell r="DF130">
            <v>0</v>
          </cell>
          <cell r="DG130" t="str">
            <v>Фонтан</v>
          </cell>
          <cell r="DH130">
            <v>7.516475999999999</v>
          </cell>
          <cell r="DI130">
            <v>9</v>
          </cell>
          <cell r="DJ130">
            <v>0.1</v>
          </cell>
          <cell r="DK130">
            <v>126.89999999999999</v>
          </cell>
          <cell r="DL130">
            <v>145.71</v>
          </cell>
          <cell r="DM130">
            <v>0</v>
          </cell>
          <cell r="DN130">
            <v>69</v>
          </cell>
          <cell r="DO130">
            <v>0.10112359550561797</v>
          </cell>
          <cell r="DP130">
            <v>69</v>
          </cell>
          <cell r="DQ130">
            <v>7.516475999999999</v>
          </cell>
          <cell r="DR130">
            <v>9</v>
          </cell>
          <cell r="DS130">
            <v>0.1</v>
          </cell>
          <cell r="DT130">
            <v>126.89999999999999</v>
          </cell>
          <cell r="DU130">
            <v>0</v>
          </cell>
          <cell r="DV130">
            <v>0</v>
          </cell>
          <cell r="DW130">
            <v>0</v>
          </cell>
          <cell r="DX130">
            <v>38.9769256500526</v>
          </cell>
          <cell r="DY130">
            <v>46.669786592875894</v>
          </cell>
          <cell r="DZ130">
            <v>0</v>
          </cell>
          <cell r="EA130">
            <v>501.89795920643644</v>
          </cell>
          <cell r="EB130" t="str">
            <v>Фонтанный СЭ. Необходим подбор режима на различных штуцерах.</v>
          </cell>
          <cell r="EC130">
            <v>39749</v>
          </cell>
          <cell r="ED130" t="str">
            <v>ВНС</v>
          </cell>
          <cell r="EE130">
            <v>0</v>
          </cell>
          <cell r="EF130">
            <v>65</v>
          </cell>
          <cell r="EG130">
            <v>108</v>
          </cell>
          <cell r="EH130">
            <v>108</v>
          </cell>
          <cell r="EI130">
            <v>71</v>
          </cell>
          <cell r="EJ130" t="str">
            <v>Постоянный</v>
          </cell>
          <cell r="EK130">
            <v>24</v>
          </cell>
          <cell r="EL130">
            <v>0</v>
          </cell>
          <cell r="EM130">
            <v>7.516475999999999</v>
          </cell>
          <cell r="EN130">
            <v>9</v>
          </cell>
          <cell r="EO130">
            <v>0.1</v>
          </cell>
          <cell r="EP130">
            <v>126.9</v>
          </cell>
          <cell r="EQ130">
            <v>16882.911619753726</v>
          </cell>
          <cell r="ER130">
            <v>0</v>
          </cell>
          <cell r="ES130">
            <v>0</v>
          </cell>
          <cell r="ET130">
            <v>145.71</v>
          </cell>
          <cell r="EU130">
            <v>65</v>
          </cell>
          <cell r="EV130">
            <v>108</v>
          </cell>
          <cell r="EW130">
            <v>108</v>
          </cell>
          <cell r="EX130">
            <v>100</v>
          </cell>
          <cell r="EY130" t="str">
            <v>Постоянный</v>
          </cell>
          <cell r="EZ130">
            <v>24</v>
          </cell>
          <cell r="FA130">
            <v>0</v>
          </cell>
          <cell r="FB130">
            <v>7.516475999999999</v>
          </cell>
          <cell r="FC130">
            <v>9</v>
          </cell>
          <cell r="FD130">
            <v>0.1</v>
          </cell>
          <cell r="FE130">
            <v>126.9</v>
          </cell>
          <cell r="FF130">
            <v>16882.911619753726</v>
          </cell>
          <cell r="FG130">
            <v>0</v>
          </cell>
          <cell r="FH130">
            <v>0</v>
          </cell>
          <cell r="FI130">
            <v>145.71</v>
          </cell>
          <cell r="FJ130">
            <v>0</v>
          </cell>
          <cell r="FK130">
            <v>0</v>
          </cell>
          <cell r="FL130">
            <v>0</v>
          </cell>
          <cell r="FM130">
            <v>29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 t="str">
            <v>БДНГ-1</v>
          </cell>
          <cell r="GG130" t="str">
            <v>Давыдов</v>
          </cell>
          <cell r="GH130">
            <v>0</v>
          </cell>
          <cell r="GI130" t="e">
            <v>#N/A</v>
          </cell>
          <cell r="GJ130">
            <v>0</v>
          </cell>
          <cell r="GK130">
            <v>1770</v>
          </cell>
          <cell r="GL130">
            <v>0</v>
          </cell>
          <cell r="GM130">
            <v>0</v>
          </cell>
          <cell r="GN130">
            <v>0</v>
          </cell>
          <cell r="GO130">
            <v>8</v>
          </cell>
          <cell r="GP130">
            <v>8</v>
          </cell>
          <cell r="GQ130">
            <v>145.71</v>
          </cell>
          <cell r="GR130">
            <v>12.289999999999992</v>
          </cell>
          <cell r="GS130" t="str">
            <v>ЗУ-1</v>
          </cell>
          <cell r="GT130" t="str">
            <v>Фонтан</v>
          </cell>
          <cell r="GU130" t="str">
            <v>донор</v>
          </cell>
          <cell r="GV130" t="str">
            <v>дострел ГШ</v>
          </cell>
          <cell r="GW130">
            <v>0</v>
          </cell>
          <cell r="GX130" t="str">
            <v>Совместный замер со скв. 1033-1</v>
          </cell>
          <cell r="GY130">
            <v>0</v>
          </cell>
        </row>
        <row r="131">
          <cell r="J131" t="str">
            <v>1033-1</v>
          </cell>
          <cell r="K131" t="str">
            <v>В работе</v>
          </cell>
          <cell r="L131" t="str">
            <v>Кустскважины-1033</v>
          </cell>
          <cell r="M131">
            <v>39616</v>
          </cell>
          <cell r="N131" t="str">
            <v>Гор.</v>
          </cell>
          <cell r="O131" t="str">
            <v>P1ar_Block III</v>
          </cell>
          <cell r="P131" t="str">
            <v>Действующий</v>
          </cell>
          <cell r="Q131">
            <v>-4</v>
          </cell>
          <cell r="R131" t="str">
            <v xml:space="preserve"> </v>
          </cell>
          <cell r="S131" t="str">
            <v xml:space="preserve"> </v>
          </cell>
          <cell r="T131">
            <v>0</v>
          </cell>
          <cell r="U131">
            <v>206</v>
          </cell>
          <cell r="V131">
            <v>213.8</v>
          </cell>
          <cell r="W131">
            <v>0.98</v>
          </cell>
          <cell r="X131">
            <v>1.66</v>
          </cell>
          <cell r="Y131">
            <v>0.98</v>
          </cell>
          <cell r="Z131">
            <v>1.4490000000000001</v>
          </cell>
          <cell r="AA131">
            <v>0.83599999999999997</v>
          </cell>
          <cell r="AB131">
            <v>0.72</v>
          </cell>
          <cell r="AC131">
            <v>37</v>
          </cell>
          <cell r="AD131">
            <v>1.17</v>
          </cell>
          <cell r="AE131">
            <v>139.69999999999999</v>
          </cell>
          <cell r="AF131">
            <v>7.72</v>
          </cell>
          <cell r="AG131">
            <v>1937</v>
          </cell>
          <cell r="AH131">
            <v>2500</v>
          </cell>
          <cell r="AI131">
            <v>2500</v>
          </cell>
          <cell r="AJ131">
            <v>0</v>
          </cell>
          <cell r="AK131">
            <v>0</v>
          </cell>
          <cell r="AL131" t="str">
            <v>откр ствол</v>
          </cell>
          <cell r="AM131" t="str">
            <v xml:space="preserve">1937-2500  </v>
          </cell>
          <cell r="AN131">
            <v>41.87</v>
          </cell>
          <cell r="AO131">
            <v>1937</v>
          </cell>
          <cell r="AP131">
            <v>93.27</v>
          </cell>
          <cell r="AQ131">
            <v>0</v>
          </cell>
          <cell r="AR131">
            <v>0</v>
          </cell>
          <cell r="AS131">
            <v>0</v>
          </cell>
          <cell r="AT131" t="str">
            <v>Фонтан</v>
          </cell>
          <cell r="AU131">
            <v>607</v>
          </cell>
          <cell r="AV131" t="str">
            <v>ГП</v>
          </cell>
          <cell r="AW131">
            <v>1200</v>
          </cell>
          <cell r="AX131" t="str">
            <v>ГП</v>
          </cell>
          <cell r="AY131">
            <v>1715</v>
          </cell>
          <cell r="AZ131" t="str">
            <v>ЦКсОК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1725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2037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1870.1</v>
          </cell>
          <cell r="BU131">
            <v>166.90000000000009</v>
          </cell>
          <cell r="BV131">
            <v>73</v>
          </cell>
          <cell r="BW131">
            <v>5.5</v>
          </cell>
          <cell r="BX131">
            <v>18</v>
          </cell>
          <cell r="BY131" t="str">
            <v>Угловик</v>
          </cell>
          <cell r="BZ131" t="str">
            <v>Постоянный</v>
          </cell>
          <cell r="CA131">
            <v>24</v>
          </cell>
          <cell r="CB131">
            <v>0</v>
          </cell>
          <cell r="CC131">
            <v>61</v>
          </cell>
          <cell r="CD131">
            <v>70</v>
          </cell>
          <cell r="CE131">
            <v>60</v>
          </cell>
          <cell r="CF131">
            <v>43556</v>
          </cell>
          <cell r="CG131">
            <v>146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89</v>
          </cell>
          <cell r="CM131">
            <v>4.18</v>
          </cell>
          <cell r="CN131">
            <v>5</v>
          </cell>
          <cell r="CO131">
            <v>0</v>
          </cell>
          <cell r="CP131">
            <v>0</v>
          </cell>
          <cell r="CQ131">
            <v>30.5</v>
          </cell>
          <cell r="CR131">
            <v>106</v>
          </cell>
          <cell r="CS131">
            <v>0</v>
          </cell>
          <cell r="CT131">
            <v>106</v>
          </cell>
          <cell r="CU131">
            <v>0</v>
          </cell>
          <cell r="CV131">
            <v>102.5724</v>
          </cell>
          <cell r="CW131">
            <v>-4.0999999999999996</v>
          </cell>
          <cell r="CX131">
            <v>106</v>
          </cell>
          <cell r="CY131">
            <v>-33</v>
          </cell>
          <cell r="CZ131">
            <v>0</v>
          </cell>
          <cell r="DA131">
            <v>30.5</v>
          </cell>
          <cell r="DB131">
            <v>7296.65071770335</v>
          </cell>
          <cell r="DC131">
            <v>7296.65071770335</v>
          </cell>
          <cell r="DD131" t="str">
            <v/>
          </cell>
          <cell r="DE131">
            <v>8.771929824561403E-2</v>
          </cell>
          <cell r="DF131">
            <v>0</v>
          </cell>
          <cell r="DG131" t="str">
            <v>Фонтан</v>
          </cell>
          <cell r="DH131">
            <v>4.18</v>
          </cell>
          <cell r="DI131">
            <v>5</v>
          </cell>
          <cell r="DJ131">
            <v>0</v>
          </cell>
          <cell r="DK131">
            <v>30.5</v>
          </cell>
          <cell r="DL131">
            <v>89</v>
          </cell>
          <cell r="DM131">
            <v>0</v>
          </cell>
          <cell r="DN131">
            <v>69</v>
          </cell>
          <cell r="DO131">
            <v>8.1257471487189439E-2</v>
          </cell>
          <cell r="DP131">
            <v>69</v>
          </cell>
          <cell r="DQ131">
            <v>5.2307059545733585</v>
          </cell>
          <cell r="DR131">
            <v>6.2568253045135869</v>
          </cell>
          <cell r="DS131">
            <v>0</v>
          </cell>
          <cell r="DT131">
            <v>38.166634357532878</v>
          </cell>
          <cell r="DU131">
            <v>1.0507059545733586</v>
          </cell>
          <cell r="DV131">
            <v>1.2568253045135869</v>
          </cell>
          <cell r="DW131">
            <v>7.6666343575328799</v>
          </cell>
          <cell r="DX131">
            <v>0.81046188313654366</v>
          </cell>
          <cell r="DY131">
            <v>0.96945201332122455</v>
          </cell>
          <cell r="DZ131">
            <v>0</v>
          </cell>
          <cell r="EA131">
            <v>7.8029064486830277</v>
          </cell>
          <cell r="EB131">
            <v>0</v>
          </cell>
          <cell r="EC131">
            <v>39616</v>
          </cell>
          <cell r="ED131" t="str">
            <v>ВНС</v>
          </cell>
          <cell r="EE131">
            <v>0</v>
          </cell>
          <cell r="EF131">
            <v>18</v>
          </cell>
          <cell r="EG131">
            <v>69</v>
          </cell>
          <cell r="EH131">
            <v>65</v>
          </cell>
          <cell r="EI131">
            <v>67</v>
          </cell>
          <cell r="EJ131" t="str">
            <v>Постоянный</v>
          </cell>
          <cell r="EK131">
            <v>24</v>
          </cell>
          <cell r="EL131">
            <v>0</v>
          </cell>
          <cell r="EM131">
            <v>3.4275999999999995</v>
          </cell>
          <cell r="EN131">
            <v>4.0999999999999996</v>
          </cell>
          <cell r="EO131">
            <v>0</v>
          </cell>
          <cell r="EP131">
            <v>33</v>
          </cell>
          <cell r="EQ131">
            <v>9627.7278562259326</v>
          </cell>
          <cell r="ER131">
            <v>0</v>
          </cell>
          <cell r="ES131">
            <v>0</v>
          </cell>
          <cell r="ET131">
            <v>89</v>
          </cell>
          <cell r="EU131">
            <v>18</v>
          </cell>
          <cell r="EV131">
            <v>61</v>
          </cell>
          <cell r="EW131">
            <v>70</v>
          </cell>
          <cell r="EX131">
            <v>60</v>
          </cell>
          <cell r="EY131" t="str">
            <v>Постоянный</v>
          </cell>
          <cell r="EZ131">
            <v>24</v>
          </cell>
          <cell r="FA131">
            <v>0</v>
          </cell>
          <cell r="FB131">
            <v>4.18</v>
          </cell>
          <cell r="FC131">
            <v>5</v>
          </cell>
          <cell r="FD131">
            <v>0</v>
          </cell>
          <cell r="FE131">
            <v>30.5</v>
          </cell>
          <cell r="FF131">
            <v>7296.65071770335</v>
          </cell>
          <cell r="FG131">
            <v>0</v>
          </cell>
          <cell r="FH131">
            <v>0</v>
          </cell>
          <cell r="FI131">
            <v>89</v>
          </cell>
          <cell r="FJ131">
            <v>0</v>
          </cell>
          <cell r="FK131">
            <v>-8</v>
          </cell>
          <cell r="FL131">
            <v>5</v>
          </cell>
          <cell r="FM131">
            <v>-7</v>
          </cell>
          <cell r="FN131">
            <v>0</v>
          </cell>
          <cell r="FO131">
            <v>0</v>
          </cell>
          <cell r="FP131">
            <v>0.75240000000000018</v>
          </cell>
          <cell r="FQ131">
            <v>0.90000000000000036</v>
          </cell>
          <cell r="FR131">
            <v>0</v>
          </cell>
          <cell r="FS131">
            <v>-2.5</v>
          </cell>
          <cell r="FT131">
            <v>0</v>
          </cell>
          <cell r="FU131">
            <v>0</v>
          </cell>
          <cell r="FV131">
            <v>-2331.0771385225826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 t="str">
            <v>БДНГ-1</v>
          </cell>
          <cell r="GG131" t="str">
            <v>Давыдов</v>
          </cell>
          <cell r="GH131">
            <v>0</v>
          </cell>
          <cell r="GI131" t="e">
            <v>#N/A</v>
          </cell>
          <cell r="GJ131">
            <v>0</v>
          </cell>
          <cell r="GK131">
            <v>2017</v>
          </cell>
          <cell r="GL131">
            <v>0</v>
          </cell>
          <cell r="GM131">
            <v>0</v>
          </cell>
          <cell r="GN131">
            <v>0</v>
          </cell>
          <cell r="GO131">
            <v>1</v>
          </cell>
          <cell r="GP131">
            <v>10</v>
          </cell>
          <cell r="GQ131">
            <v>89</v>
          </cell>
          <cell r="GR131">
            <v>57</v>
          </cell>
          <cell r="GS131" t="str">
            <v>ЗУ-1</v>
          </cell>
          <cell r="GT131" t="str">
            <v>Фонтан</v>
          </cell>
          <cell r="GU131" t="str">
            <v>КВД</v>
          </cell>
          <cell r="GV131">
            <v>0</v>
          </cell>
          <cell r="GW131">
            <v>0</v>
          </cell>
          <cell r="GX131" t="str">
            <v>Совместный замер со скв. 1033-2</v>
          </cell>
          <cell r="GY131">
            <v>0</v>
          </cell>
        </row>
        <row r="132">
          <cell r="J132">
            <v>1034</v>
          </cell>
          <cell r="K132" t="str">
            <v>В бездействии текущего года</v>
          </cell>
          <cell r="L132" t="str">
            <v>Кустскважины-1034</v>
          </cell>
          <cell r="M132">
            <v>39157</v>
          </cell>
          <cell r="N132" t="str">
            <v>Гор.</v>
          </cell>
          <cell r="O132" t="str">
            <v>P1ar_Block III</v>
          </cell>
          <cell r="P132" t="str">
            <v>В бездействии текущего года.</v>
          </cell>
          <cell r="Q132">
            <v>-4</v>
          </cell>
          <cell r="R132" t="str">
            <v xml:space="preserve"> </v>
          </cell>
          <cell r="S132" t="str">
            <v xml:space="preserve"> </v>
          </cell>
          <cell r="T132">
            <v>0</v>
          </cell>
          <cell r="U132">
            <v>206</v>
          </cell>
          <cell r="V132">
            <v>213.8</v>
          </cell>
          <cell r="W132">
            <v>0.98</v>
          </cell>
          <cell r="X132">
            <v>1.66</v>
          </cell>
          <cell r="Y132">
            <v>0.98</v>
          </cell>
          <cell r="Z132">
            <v>1.4490000000000001</v>
          </cell>
          <cell r="AA132">
            <v>0.83599999999999997</v>
          </cell>
          <cell r="AB132">
            <v>0.72</v>
          </cell>
          <cell r="AC132">
            <v>37</v>
          </cell>
          <cell r="AD132">
            <v>1.17</v>
          </cell>
          <cell r="AE132">
            <v>139.69999999999999</v>
          </cell>
          <cell r="AF132">
            <v>7.72</v>
          </cell>
          <cell r="AG132">
            <v>1927</v>
          </cell>
          <cell r="AH132">
            <v>2500</v>
          </cell>
          <cell r="AI132">
            <v>2500</v>
          </cell>
          <cell r="AJ132">
            <v>0</v>
          </cell>
          <cell r="AK132">
            <v>0</v>
          </cell>
          <cell r="AL132" t="str">
            <v>откр ствол</v>
          </cell>
          <cell r="AM132" t="str">
            <v>1 ств 1937,54-2500
доп ств 1945-2329</v>
          </cell>
          <cell r="AN132">
            <v>55.6</v>
          </cell>
          <cell r="AO132">
            <v>1937.54</v>
          </cell>
          <cell r="AP132">
            <v>89.16</v>
          </cell>
          <cell r="AQ132">
            <v>0</v>
          </cell>
          <cell r="AR132">
            <v>0</v>
          </cell>
          <cell r="AS132">
            <v>0</v>
          </cell>
          <cell r="AT132" t="str">
            <v>Газлифт</v>
          </cell>
          <cell r="AU132">
            <v>599</v>
          </cell>
          <cell r="AV132" t="str">
            <v>ГП</v>
          </cell>
          <cell r="AW132">
            <v>1200</v>
          </cell>
          <cell r="AX132" t="str">
            <v>ГК</v>
          </cell>
          <cell r="AY132">
            <v>1665</v>
          </cell>
          <cell r="AZ132" t="str">
            <v>извл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1676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1944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1849.46</v>
          </cell>
          <cell r="BU132">
            <v>94.539999999999964</v>
          </cell>
          <cell r="BV132">
            <v>73</v>
          </cell>
          <cell r="BW132">
            <v>5.5</v>
          </cell>
          <cell r="BX132" t="str">
            <v>-</v>
          </cell>
          <cell r="BY132" t="str">
            <v>-</v>
          </cell>
          <cell r="BZ132" t="str">
            <v>-</v>
          </cell>
          <cell r="CA132" t="str">
            <v>-</v>
          </cell>
          <cell r="CB132" t="str">
            <v>-</v>
          </cell>
          <cell r="CC132" t="str">
            <v>-</v>
          </cell>
          <cell r="CD132" t="str">
            <v>-</v>
          </cell>
          <cell r="CE132" t="str">
            <v>-</v>
          </cell>
          <cell r="CF132">
            <v>43556</v>
          </cell>
          <cell r="CG132">
            <v>89.6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 t="str">
            <v/>
          </cell>
          <cell r="DE132">
            <v>0</v>
          </cell>
          <cell r="DF132" t="str">
            <v>Планируется запуск после ЗБС в июле 2019г</v>
          </cell>
          <cell r="DG132" t="str">
            <v>Газлифт</v>
          </cell>
          <cell r="DH132">
            <v>17.5</v>
          </cell>
          <cell r="DI132">
            <v>20.933014354066987</v>
          </cell>
          <cell r="DJ132">
            <v>0</v>
          </cell>
          <cell r="DK132">
            <v>10.5</v>
          </cell>
          <cell r="DL132">
            <v>60</v>
          </cell>
          <cell r="DM132">
            <v>0</v>
          </cell>
          <cell r="DN132">
            <v>55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41420</v>
          </cell>
          <cell r="ED132" t="str">
            <v>ОПЗ</v>
          </cell>
          <cell r="EE132">
            <v>0</v>
          </cell>
          <cell r="EF132" t="str">
            <v>-</v>
          </cell>
          <cell r="EG132" t="str">
            <v>-</v>
          </cell>
          <cell r="EH132" t="str">
            <v>-</v>
          </cell>
          <cell r="EI132" t="str">
            <v>-</v>
          </cell>
          <cell r="EJ132" t="str">
            <v>-</v>
          </cell>
          <cell r="EK132" t="str">
            <v>-</v>
          </cell>
          <cell r="EL132" t="str">
            <v>-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 t="str">
            <v>-</v>
          </cell>
          <cell r="EV132" t="str">
            <v>-</v>
          </cell>
          <cell r="EW132" t="str">
            <v>-</v>
          </cell>
          <cell r="EX132" t="str">
            <v>-</v>
          </cell>
          <cell r="EY132" t="str">
            <v>-</v>
          </cell>
          <cell r="EZ132" t="str">
            <v>-</v>
          </cell>
          <cell r="FA132" t="str">
            <v>-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 t="e">
            <v>#VALUE!</v>
          </cell>
          <cell r="FK132" t="e">
            <v>#VALUE!</v>
          </cell>
          <cell r="FL132" t="e">
            <v>#VALUE!</v>
          </cell>
          <cell r="FM132" t="e">
            <v>#VALUE!</v>
          </cell>
          <cell r="FN132" t="e">
            <v>#VALUE!</v>
          </cell>
          <cell r="FO132" t="e">
            <v>#VALUE!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 t="str">
            <v>БДНГ-1</v>
          </cell>
          <cell r="GG132" t="str">
            <v>Давыдов</v>
          </cell>
          <cell r="GH132">
            <v>0</v>
          </cell>
          <cell r="GI132" t="e">
            <v>#N/A</v>
          </cell>
          <cell r="GJ132">
            <v>0</v>
          </cell>
          <cell r="GK132">
            <v>1924</v>
          </cell>
          <cell r="GL132">
            <v>0</v>
          </cell>
          <cell r="GM132">
            <v>0</v>
          </cell>
          <cell r="GN132">
            <v>17.5</v>
          </cell>
          <cell r="GO132" t="e">
            <v>#VALUE!</v>
          </cell>
          <cell r="GP132" t="e">
            <v>#VALUE!</v>
          </cell>
          <cell r="GQ132">
            <v>0</v>
          </cell>
          <cell r="GR132">
            <v>89.6</v>
          </cell>
          <cell r="GS132" t="str">
            <v>ЗУ-2</v>
          </cell>
          <cell r="GT132" t="str">
            <v>Газлифт</v>
          </cell>
          <cell r="GU132">
            <v>0</v>
          </cell>
          <cell r="GV132">
            <v>0</v>
          </cell>
          <cell r="GW132">
            <v>0</v>
          </cell>
          <cell r="GX132" t="str">
            <v>Совместный замер со скв. 1034-1</v>
          </cell>
          <cell r="GY132">
            <v>0</v>
          </cell>
        </row>
        <row r="133">
          <cell r="J133" t="str">
            <v>1034-2</v>
          </cell>
          <cell r="K133" t="str">
            <v>В работе</v>
          </cell>
          <cell r="L133" t="str">
            <v>Кустскважины-1034</v>
          </cell>
          <cell r="M133">
            <v>38980</v>
          </cell>
          <cell r="N133" t="str">
            <v>Верт.</v>
          </cell>
          <cell r="O133" t="str">
            <v>P1ar_Block III</v>
          </cell>
          <cell r="P133" t="str">
            <v>Действующий</v>
          </cell>
          <cell r="Q133">
            <v>-4</v>
          </cell>
          <cell r="R133" t="str">
            <v xml:space="preserve"> </v>
          </cell>
          <cell r="S133" t="str">
            <v xml:space="preserve"> </v>
          </cell>
          <cell r="T133">
            <v>0</v>
          </cell>
          <cell r="U133">
            <v>206</v>
          </cell>
          <cell r="V133">
            <v>213.8</v>
          </cell>
          <cell r="W133">
            <v>0.98</v>
          </cell>
          <cell r="X133">
            <v>1.66</v>
          </cell>
          <cell r="Y133">
            <v>1.0396216768916153</v>
          </cell>
          <cell r="Z133">
            <v>1.4490000000000001</v>
          </cell>
          <cell r="AA133">
            <v>0.83599999999999997</v>
          </cell>
          <cell r="AB133">
            <v>0.72</v>
          </cell>
          <cell r="AC133">
            <v>37</v>
          </cell>
          <cell r="AD133">
            <v>1.17</v>
          </cell>
          <cell r="AE133">
            <v>139.69999999999999</v>
          </cell>
          <cell r="AF133">
            <v>7.72</v>
          </cell>
          <cell r="AG133">
            <v>2049</v>
          </cell>
          <cell r="AH133">
            <v>2500</v>
          </cell>
          <cell r="AI133">
            <v>1920</v>
          </cell>
          <cell r="AJ133">
            <v>0</v>
          </cell>
          <cell r="AK133">
            <v>0</v>
          </cell>
          <cell r="AL133" t="str">
            <v>закрытый</v>
          </cell>
          <cell r="AM133" t="str">
            <v>1753-1761; 1763-1768; 1771-1785; 1793-1802 (газовая шапка); 1854-1862; 1866-1868; 1871-1875; 1882-1887; 1893-1895</v>
          </cell>
          <cell r="AN133">
            <v>37.81</v>
          </cell>
          <cell r="AO133">
            <v>1753</v>
          </cell>
          <cell r="AP133">
            <v>0.64</v>
          </cell>
          <cell r="AQ133">
            <v>0</v>
          </cell>
          <cell r="AR133">
            <v>0</v>
          </cell>
          <cell r="AS133">
            <v>0</v>
          </cell>
          <cell r="AT133" t="str">
            <v>Фонтан</v>
          </cell>
          <cell r="AU133">
            <v>600</v>
          </cell>
          <cell r="AV133" t="str">
            <v>ГП</v>
          </cell>
          <cell r="AW133">
            <v>1200</v>
          </cell>
          <cell r="AX133" t="str">
            <v>ГП</v>
          </cell>
          <cell r="AY133">
            <v>1690</v>
          </cell>
          <cell r="AZ133" t="str">
            <v>ИК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1700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1730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1729.36</v>
          </cell>
          <cell r="BU133">
            <v>0.64000000000010004</v>
          </cell>
          <cell r="BV133">
            <v>73</v>
          </cell>
          <cell r="BW133">
            <v>5.5</v>
          </cell>
          <cell r="BX133">
            <v>18</v>
          </cell>
          <cell r="BY133" t="str">
            <v>Угловик</v>
          </cell>
          <cell r="BZ133" t="str">
            <v>Постоянный</v>
          </cell>
          <cell r="CA133">
            <v>24</v>
          </cell>
          <cell r="CB133">
            <v>0</v>
          </cell>
          <cell r="CC133">
            <v>65</v>
          </cell>
          <cell r="CD133">
            <v>92</v>
          </cell>
          <cell r="CE133">
            <v>64</v>
          </cell>
          <cell r="CF133">
            <v>43556</v>
          </cell>
          <cell r="CG133">
            <v>165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119</v>
          </cell>
          <cell r="CM133">
            <v>1.4379199999999999</v>
          </cell>
          <cell r="CN133">
            <v>2</v>
          </cell>
          <cell r="CO133">
            <v>14</v>
          </cell>
          <cell r="CP133">
            <v>0</v>
          </cell>
          <cell r="CQ133">
            <v>98.3</v>
          </cell>
          <cell r="CR133">
            <v>108</v>
          </cell>
          <cell r="CS133">
            <v>580</v>
          </cell>
          <cell r="CT133">
            <v>108</v>
          </cell>
          <cell r="CU133">
            <v>0</v>
          </cell>
          <cell r="CV133">
            <v>105.674090832</v>
          </cell>
          <cell r="CW133">
            <v>577.21</v>
          </cell>
          <cell r="CX133">
            <v>107.72</v>
          </cell>
          <cell r="CY133">
            <v>-84</v>
          </cell>
          <cell r="CZ133">
            <v>0</v>
          </cell>
          <cell r="DA133">
            <v>98.3</v>
          </cell>
          <cell r="DB133">
            <v>68362.634917102492</v>
          </cell>
          <cell r="DC133">
            <v>68362.634917102492</v>
          </cell>
          <cell r="DD133" t="str">
            <v/>
          </cell>
          <cell r="DE133">
            <v>4.3478260869565216E-2</v>
          </cell>
          <cell r="DF133">
            <v>0</v>
          </cell>
          <cell r="DG133" t="str">
            <v>Фонтан</v>
          </cell>
          <cell r="DH133">
            <v>1.4379199999999999</v>
          </cell>
          <cell r="DI133">
            <v>2</v>
          </cell>
          <cell r="DJ133">
            <v>14</v>
          </cell>
          <cell r="DK133">
            <v>98.3</v>
          </cell>
          <cell r="DL133">
            <v>119</v>
          </cell>
          <cell r="DM133">
            <v>0</v>
          </cell>
          <cell r="DN133">
            <v>69</v>
          </cell>
          <cell r="DO133">
            <v>3.6794439060254661E-2</v>
          </cell>
          <cell r="DP133">
            <v>69</v>
          </cell>
          <cell r="DQ133">
            <v>2.5395580710490262</v>
          </cell>
          <cell r="DR133">
            <v>3.5322661497844474</v>
          </cell>
          <cell r="DS133">
            <v>14</v>
          </cell>
          <cell r="DT133">
            <v>173.6108812619056</v>
          </cell>
          <cell r="DU133">
            <v>1.1016380710490261</v>
          </cell>
          <cell r="DV133">
            <v>1.5322661497844474</v>
          </cell>
          <cell r="DW133">
            <v>75.310881261905578</v>
          </cell>
          <cell r="DX133">
            <v>1.6983779282608693</v>
          </cell>
          <cell r="DY133">
            <v>2.0372568649885583</v>
          </cell>
          <cell r="DZ133">
            <v>0</v>
          </cell>
          <cell r="EA133">
            <v>73.969218789727933</v>
          </cell>
          <cell r="EB133">
            <v>0</v>
          </cell>
          <cell r="EC133">
            <v>42070</v>
          </cell>
          <cell r="ED133" t="str">
            <v>Интенсификация</v>
          </cell>
          <cell r="EE133">
            <v>0</v>
          </cell>
          <cell r="EF133">
            <v>18</v>
          </cell>
          <cell r="EG133">
            <v>63</v>
          </cell>
          <cell r="EH133">
            <v>92</v>
          </cell>
          <cell r="EI133">
            <v>62</v>
          </cell>
          <cell r="EJ133" t="str">
            <v>Постоянный</v>
          </cell>
          <cell r="EK133">
            <v>24</v>
          </cell>
          <cell r="EL133">
            <v>0</v>
          </cell>
          <cell r="EM133">
            <v>2.3259091679999999</v>
          </cell>
          <cell r="EN133">
            <v>2.79</v>
          </cell>
          <cell r="EO133">
            <v>0.28000000000000003</v>
          </cell>
          <cell r="EP133">
            <v>84</v>
          </cell>
          <cell r="EQ133">
            <v>36114.909883703593</v>
          </cell>
          <cell r="ER133">
            <v>0</v>
          </cell>
          <cell r="ES133">
            <v>0</v>
          </cell>
          <cell r="ET133">
            <v>119</v>
          </cell>
          <cell r="EU133">
            <v>18</v>
          </cell>
          <cell r="EV133">
            <v>65</v>
          </cell>
          <cell r="EW133">
            <v>92</v>
          </cell>
          <cell r="EX133">
            <v>64</v>
          </cell>
          <cell r="EY133" t="str">
            <v>Постоянный</v>
          </cell>
          <cell r="EZ133">
            <v>24</v>
          </cell>
          <cell r="FA133">
            <v>0</v>
          </cell>
          <cell r="FB133">
            <v>1.4379199999999999</v>
          </cell>
          <cell r="FC133">
            <v>2</v>
          </cell>
          <cell r="FD133">
            <v>14</v>
          </cell>
          <cell r="FE133">
            <v>98.3</v>
          </cell>
          <cell r="FF133">
            <v>68362.634917102492</v>
          </cell>
          <cell r="FG133">
            <v>0</v>
          </cell>
          <cell r="FH133">
            <v>0</v>
          </cell>
          <cell r="FI133">
            <v>119</v>
          </cell>
          <cell r="FJ133">
            <v>0</v>
          </cell>
          <cell r="FK133">
            <v>2</v>
          </cell>
          <cell r="FL133">
            <v>0</v>
          </cell>
          <cell r="FM133">
            <v>2</v>
          </cell>
          <cell r="FN133">
            <v>0</v>
          </cell>
          <cell r="FO133">
            <v>0</v>
          </cell>
          <cell r="FP133">
            <v>-0.88798916800000005</v>
          </cell>
          <cell r="FQ133">
            <v>-0.79</v>
          </cell>
          <cell r="FR133">
            <v>13.72</v>
          </cell>
          <cell r="FS133">
            <v>14.299999999999997</v>
          </cell>
          <cell r="FT133">
            <v>0</v>
          </cell>
          <cell r="FU133">
            <v>0</v>
          </cell>
          <cell r="FV133">
            <v>32247.7250333989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 t="str">
            <v>БДНГ-1</v>
          </cell>
          <cell r="GG133" t="str">
            <v>Давыдов</v>
          </cell>
          <cell r="GH133">
            <v>0</v>
          </cell>
          <cell r="GI133" t="e">
            <v>#N/A</v>
          </cell>
          <cell r="GJ133">
            <v>0</v>
          </cell>
          <cell r="GK133">
            <v>1710</v>
          </cell>
          <cell r="GL133">
            <v>0</v>
          </cell>
          <cell r="GM133">
            <v>0</v>
          </cell>
          <cell r="GN133">
            <v>0</v>
          </cell>
          <cell r="GO133">
            <v>1</v>
          </cell>
          <cell r="GP133">
            <v>28</v>
          </cell>
          <cell r="GQ133">
            <v>119</v>
          </cell>
          <cell r="GR133">
            <v>46</v>
          </cell>
          <cell r="GS133" t="str">
            <v>ЗУ-2</v>
          </cell>
          <cell r="GT133" t="str">
            <v>Фонтан</v>
          </cell>
          <cell r="GU133" t="str">
            <v>КВД</v>
          </cell>
          <cell r="GV133" t="str">
            <v>Дострел ГШ</v>
          </cell>
          <cell r="GW133">
            <v>0</v>
          </cell>
          <cell r="GX133" t="str">
            <v>Совместный замер со скв. 1034-3</v>
          </cell>
          <cell r="GY133">
            <v>0</v>
          </cell>
        </row>
        <row r="134">
          <cell r="J134" t="str">
            <v>1034-1</v>
          </cell>
          <cell r="K134" t="str">
            <v>В работе</v>
          </cell>
          <cell r="L134" t="str">
            <v>Кустскважины-1034</v>
          </cell>
          <cell r="M134">
            <v>39025</v>
          </cell>
          <cell r="N134" t="str">
            <v>Гор.</v>
          </cell>
          <cell r="O134" t="str">
            <v>P1ar_Block III</v>
          </cell>
          <cell r="P134" t="str">
            <v>Действующий</v>
          </cell>
          <cell r="Q134">
            <v>-4</v>
          </cell>
          <cell r="R134" t="str">
            <v xml:space="preserve"> </v>
          </cell>
          <cell r="S134" t="str">
            <v xml:space="preserve"> </v>
          </cell>
          <cell r="T134">
            <v>0</v>
          </cell>
          <cell r="U134">
            <v>206</v>
          </cell>
          <cell r="V134">
            <v>213.8</v>
          </cell>
          <cell r="W134">
            <v>0.98</v>
          </cell>
          <cell r="X134">
            <v>1.66</v>
          </cell>
          <cell r="Y134">
            <v>1.0825731542087791</v>
          </cell>
          <cell r="Z134">
            <v>1.4490000000000001</v>
          </cell>
          <cell r="AA134">
            <v>0.83599999999999997</v>
          </cell>
          <cell r="AB134">
            <v>0.72</v>
          </cell>
          <cell r="AC134">
            <v>37</v>
          </cell>
          <cell r="AD134">
            <v>1.17</v>
          </cell>
          <cell r="AE134">
            <v>139.69999999999999</v>
          </cell>
          <cell r="AF134">
            <v>7.72</v>
          </cell>
          <cell r="AG134">
            <v>1947</v>
          </cell>
          <cell r="AH134">
            <v>2400</v>
          </cell>
          <cell r="AI134">
            <v>2400</v>
          </cell>
          <cell r="AJ134">
            <v>0</v>
          </cell>
          <cell r="AK134">
            <v>0</v>
          </cell>
          <cell r="AL134" t="str">
            <v>откр ствол</v>
          </cell>
          <cell r="AM134" t="str">
            <v xml:space="preserve">1947-2400 </v>
          </cell>
          <cell r="AN134">
            <v>17.25</v>
          </cell>
          <cell r="AO134">
            <v>1947</v>
          </cell>
          <cell r="AP134">
            <v>97.4</v>
          </cell>
          <cell r="AQ134">
            <v>0</v>
          </cell>
          <cell r="AR134">
            <v>0</v>
          </cell>
          <cell r="AS134">
            <v>0</v>
          </cell>
          <cell r="AT134" t="str">
            <v>Фонтан</v>
          </cell>
          <cell r="AU134">
            <v>597</v>
          </cell>
          <cell r="AV134" t="str">
            <v>ГК65</v>
          </cell>
          <cell r="AW134">
            <v>1194</v>
          </cell>
          <cell r="AX134" t="str">
            <v>ГК45</v>
          </cell>
          <cell r="AY134">
            <v>1700</v>
          </cell>
          <cell r="AZ134" t="str">
            <v>ЦКсОК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1711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1960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1848.26</v>
          </cell>
          <cell r="BU134">
            <v>111.74000000000001</v>
          </cell>
          <cell r="BV134">
            <v>73</v>
          </cell>
          <cell r="BW134">
            <v>5.5</v>
          </cell>
          <cell r="BX134">
            <v>18</v>
          </cell>
          <cell r="BY134" t="str">
            <v>Угловик</v>
          </cell>
          <cell r="BZ134" t="str">
            <v>Постоянный</v>
          </cell>
          <cell r="CA134">
            <v>24</v>
          </cell>
          <cell r="CB134">
            <v>0</v>
          </cell>
          <cell r="CC134">
            <v>44</v>
          </cell>
          <cell r="CD134">
            <v>38</v>
          </cell>
          <cell r="CE134">
            <v>43</v>
          </cell>
          <cell r="CF134">
            <v>43556</v>
          </cell>
          <cell r="CG134">
            <v>122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78</v>
          </cell>
          <cell r="CM134">
            <v>7.0111282120000009</v>
          </cell>
          <cell r="CN134">
            <v>10.91</v>
          </cell>
          <cell r="CO134">
            <v>23.13</v>
          </cell>
          <cell r="CP134">
            <v>0</v>
          </cell>
          <cell r="CQ134">
            <v>16.875</v>
          </cell>
          <cell r="CR134">
            <v>109</v>
          </cell>
          <cell r="CS134">
            <v>0</v>
          </cell>
          <cell r="CT134">
            <v>109</v>
          </cell>
          <cell r="CU134">
            <v>0</v>
          </cell>
          <cell r="CV134">
            <v>96.426559999999995</v>
          </cell>
          <cell r="CW134">
            <v>-16</v>
          </cell>
          <cell r="CX134">
            <v>103</v>
          </cell>
          <cell r="CY134">
            <v>-22.8</v>
          </cell>
          <cell r="CZ134">
            <v>0</v>
          </cell>
          <cell r="DA134">
            <v>16.875</v>
          </cell>
          <cell r="DB134">
            <v>2406.8879486638602</v>
          </cell>
          <cell r="DC134">
            <v>2406.8879486638602</v>
          </cell>
          <cell r="DD134" t="str">
            <v/>
          </cell>
          <cell r="DE134">
            <v>0.24795454545454546</v>
          </cell>
          <cell r="DF134">
            <v>0</v>
          </cell>
          <cell r="DG134" t="str">
            <v>Фонтан</v>
          </cell>
          <cell r="DH134">
            <v>7.0111282120000009</v>
          </cell>
          <cell r="DI134">
            <v>10.91</v>
          </cell>
          <cell r="DJ134">
            <v>23.13</v>
          </cell>
          <cell r="DK134">
            <v>16.875</v>
          </cell>
          <cell r="DL134">
            <v>78</v>
          </cell>
          <cell r="DM134">
            <v>0</v>
          </cell>
          <cell r="DN134">
            <v>68</v>
          </cell>
          <cell r="DO134">
            <v>0.23719729836324202</v>
          </cell>
          <cell r="DP134">
            <v>68</v>
          </cell>
          <cell r="DQ134">
            <v>8.2312663794403491</v>
          </cell>
          <cell r="DR134">
            <v>12.80865411161507</v>
          </cell>
          <cell r="DS134">
            <v>23.13</v>
          </cell>
          <cell r="DT134">
            <v>19.811735850916982</v>
          </cell>
          <cell r="DU134">
            <v>1.2201381674403495</v>
          </cell>
          <cell r="DV134">
            <v>1.8986541116150697</v>
          </cell>
          <cell r="DW134">
            <v>2.9367358509169845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41476</v>
          </cell>
          <cell r="ED134" t="str">
            <v>ОПЗ с КРС</v>
          </cell>
          <cell r="EE134">
            <v>0</v>
          </cell>
          <cell r="EF134">
            <v>18</v>
          </cell>
          <cell r="EG134">
            <v>41</v>
          </cell>
          <cell r="EH134">
            <v>37</v>
          </cell>
          <cell r="EI134">
            <v>37</v>
          </cell>
          <cell r="EJ134" t="str">
            <v>Постоянный</v>
          </cell>
          <cell r="EK134">
            <v>24</v>
          </cell>
          <cell r="EL134">
            <v>0</v>
          </cell>
          <cell r="EM134">
            <v>7.0111282120000009</v>
          </cell>
          <cell r="EN134">
            <v>10.91</v>
          </cell>
          <cell r="EO134">
            <v>23.13</v>
          </cell>
          <cell r="EP134">
            <v>16.875</v>
          </cell>
          <cell r="EQ134">
            <v>2406.8879486638602</v>
          </cell>
          <cell r="ER134">
            <v>0</v>
          </cell>
          <cell r="ES134">
            <v>0</v>
          </cell>
          <cell r="ET134">
            <v>78</v>
          </cell>
          <cell r="EU134">
            <v>18</v>
          </cell>
          <cell r="EV134">
            <v>44</v>
          </cell>
          <cell r="EW134">
            <v>38</v>
          </cell>
          <cell r="EX134">
            <v>43</v>
          </cell>
          <cell r="EY134" t="str">
            <v>Постоянный</v>
          </cell>
          <cell r="EZ134">
            <v>24</v>
          </cell>
          <cell r="FA134">
            <v>0</v>
          </cell>
          <cell r="FB134">
            <v>7.0111282120000009</v>
          </cell>
          <cell r="FC134">
            <v>10.91</v>
          </cell>
          <cell r="FD134">
            <v>23.13</v>
          </cell>
          <cell r="FE134">
            <v>16.875</v>
          </cell>
          <cell r="FF134">
            <v>2406.8879486638602</v>
          </cell>
          <cell r="FG134">
            <v>0</v>
          </cell>
          <cell r="FH134">
            <v>0</v>
          </cell>
          <cell r="FI134">
            <v>78</v>
          </cell>
          <cell r="FJ134">
            <v>0</v>
          </cell>
          <cell r="FK134">
            <v>3</v>
          </cell>
          <cell r="FL134">
            <v>1</v>
          </cell>
          <cell r="FM134">
            <v>6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 t="str">
            <v>Технология</v>
          </cell>
          <cell r="GD134" t="str">
            <v>Увеличение забойного давления с 68 до 78ат</v>
          </cell>
          <cell r="GE134" t="str">
            <v>Суммарное уточнение за 2018 год -0,2т.н.</v>
          </cell>
          <cell r="GF134" t="str">
            <v>БДНГ-1</v>
          </cell>
          <cell r="GG134" t="str">
            <v>Давыдов</v>
          </cell>
          <cell r="GH134">
            <v>0</v>
          </cell>
          <cell r="GI134" t="e">
            <v>#N/A</v>
          </cell>
          <cell r="GJ134">
            <v>0</v>
          </cell>
          <cell r="GK134">
            <v>1940</v>
          </cell>
          <cell r="GL134">
            <v>0</v>
          </cell>
          <cell r="GM134">
            <v>0</v>
          </cell>
          <cell r="GN134">
            <v>0</v>
          </cell>
          <cell r="GO134">
            <v>1</v>
          </cell>
          <cell r="GP134">
            <v>-5</v>
          </cell>
          <cell r="GQ134">
            <v>78</v>
          </cell>
          <cell r="GR134">
            <v>44</v>
          </cell>
          <cell r="GS134" t="str">
            <v>ЗУ-2</v>
          </cell>
          <cell r="GT134" t="str">
            <v>Фонтан</v>
          </cell>
          <cell r="GU134">
            <v>0</v>
          </cell>
          <cell r="GV134">
            <v>0</v>
          </cell>
          <cell r="GW134">
            <v>0</v>
          </cell>
          <cell r="GX134" t="str">
            <v>Совместный замер со скв. 1034</v>
          </cell>
          <cell r="GY134">
            <v>0</v>
          </cell>
        </row>
        <row r="135">
          <cell r="J135" t="str">
            <v>1034-3</v>
          </cell>
          <cell r="K135" t="str">
            <v>В работе</v>
          </cell>
          <cell r="L135" t="str">
            <v>Кустскважины-1034</v>
          </cell>
          <cell r="M135">
            <v>39318</v>
          </cell>
          <cell r="N135" t="str">
            <v>Гор.</v>
          </cell>
          <cell r="O135" t="str">
            <v>P1ar_Block III</v>
          </cell>
          <cell r="P135" t="str">
            <v>Действующий</v>
          </cell>
          <cell r="Q135">
            <v>-4</v>
          </cell>
          <cell r="R135">
            <v>0</v>
          </cell>
          <cell r="S135">
            <v>0</v>
          </cell>
          <cell r="T135">
            <v>0</v>
          </cell>
          <cell r="U135">
            <v>206</v>
          </cell>
          <cell r="V135">
            <v>213.8</v>
          </cell>
          <cell r="W135">
            <v>0.98</v>
          </cell>
          <cell r="X135">
            <v>1.66</v>
          </cell>
          <cell r="Y135">
            <v>1.0396216768916153</v>
          </cell>
          <cell r="Z135">
            <v>1.4490000000000001</v>
          </cell>
          <cell r="AA135">
            <v>0.83599999999999997</v>
          </cell>
          <cell r="AB135">
            <v>0.72</v>
          </cell>
          <cell r="AC135">
            <v>37</v>
          </cell>
          <cell r="AD135">
            <v>1.17</v>
          </cell>
          <cell r="AE135">
            <v>139.69999999999999</v>
          </cell>
          <cell r="AF135">
            <v>7.72</v>
          </cell>
          <cell r="AG135">
            <v>1930</v>
          </cell>
          <cell r="AH135">
            <v>2500</v>
          </cell>
          <cell r="AI135">
            <v>2500</v>
          </cell>
          <cell r="AJ135">
            <v>0</v>
          </cell>
          <cell r="AK135">
            <v>0</v>
          </cell>
          <cell r="AL135" t="str">
            <v>откр ствол</v>
          </cell>
          <cell r="AM135" t="str">
            <v>1905-2500</v>
          </cell>
          <cell r="AN135">
            <v>39</v>
          </cell>
          <cell r="AO135">
            <v>1905</v>
          </cell>
          <cell r="AP135">
            <v>60.4</v>
          </cell>
          <cell r="AQ135">
            <v>0</v>
          </cell>
          <cell r="AR135">
            <v>0</v>
          </cell>
          <cell r="AS135">
            <v>0</v>
          </cell>
          <cell r="AT135" t="str">
            <v>Фонтан</v>
          </cell>
          <cell r="AU135">
            <v>505</v>
          </cell>
          <cell r="AV135" t="str">
            <v>ГП</v>
          </cell>
          <cell r="AW135">
            <v>905</v>
          </cell>
          <cell r="AX135" t="str">
            <v>ГП</v>
          </cell>
          <cell r="AY135">
            <v>1205</v>
          </cell>
          <cell r="AZ135" t="str">
            <v>ГП</v>
          </cell>
          <cell r="BA135">
            <v>1395</v>
          </cell>
          <cell r="BB135" t="str">
            <v>ГП</v>
          </cell>
          <cell r="BC135">
            <v>1485</v>
          </cell>
          <cell r="BD135" t="str">
            <v>ИК</v>
          </cell>
          <cell r="BE135">
            <v>0</v>
          </cell>
          <cell r="BF135">
            <v>0</v>
          </cell>
          <cell r="BG135">
            <v>1500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1615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1603.37</v>
          </cell>
          <cell r="BU135">
            <v>11.630000000000109</v>
          </cell>
          <cell r="BV135">
            <v>73</v>
          </cell>
          <cell r="BW135">
            <v>5.5</v>
          </cell>
          <cell r="BX135">
            <v>18</v>
          </cell>
          <cell r="BY135" t="str">
            <v>Угловик</v>
          </cell>
          <cell r="BZ135" t="str">
            <v>Постоянный</v>
          </cell>
          <cell r="CA135">
            <v>24</v>
          </cell>
          <cell r="CB135">
            <v>0</v>
          </cell>
          <cell r="CC135">
            <v>65</v>
          </cell>
          <cell r="CD135">
            <v>72</v>
          </cell>
          <cell r="CE135">
            <v>64</v>
          </cell>
          <cell r="CF135">
            <v>43556</v>
          </cell>
          <cell r="CG135">
            <v>147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80</v>
          </cell>
          <cell r="CM135">
            <v>6.4706399999999995</v>
          </cell>
          <cell r="CN135">
            <v>9</v>
          </cell>
          <cell r="CO135">
            <v>14</v>
          </cell>
          <cell r="CP135">
            <v>0</v>
          </cell>
          <cell r="CQ135">
            <v>245.3</v>
          </cell>
          <cell r="CR135">
            <v>110</v>
          </cell>
          <cell r="CS135">
            <v>0</v>
          </cell>
          <cell r="CT135">
            <v>110</v>
          </cell>
          <cell r="CU135">
            <v>0</v>
          </cell>
          <cell r="CV135">
            <v>100.01815999999999</v>
          </cell>
          <cell r="CW135">
            <v>-12</v>
          </cell>
          <cell r="CX135">
            <v>109.5</v>
          </cell>
          <cell r="CY135">
            <v>-209.8</v>
          </cell>
          <cell r="CZ135">
            <v>0</v>
          </cell>
          <cell r="DA135">
            <v>245.3</v>
          </cell>
          <cell r="DB135">
            <v>37909.696722426226</v>
          </cell>
          <cell r="DC135">
            <v>37909.696722426226</v>
          </cell>
          <cell r="DD135" t="str">
            <v/>
          </cell>
          <cell r="DE135">
            <v>0.13432835820895522</v>
          </cell>
          <cell r="DF135">
            <v>0</v>
          </cell>
          <cell r="DG135" t="str">
            <v>Фонтан</v>
          </cell>
          <cell r="DH135">
            <v>6.4706399999999995</v>
          </cell>
          <cell r="DI135">
            <v>9</v>
          </cell>
          <cell r="DJ135">
            <v>14</v>
          </cell>
          <cell r="DK135">
            <v>245.30000000000004</v>
          </cell>
          <cell r="DL135">
            <v>80</v>
          </cell>
          <cell r="DM135">
            <v>0</v>
          </cell>
          <cell r="DN135">
            <v>70</v>
          </cell>
          <cell r="DO135">
            <v>0.12923533988823654</v>
          </cell>
          <cell r="DP135">
            <v>70</v>
          </cell>
          <cell r="DQ135">
            <v>7.1544580773855841</v>
          </cell>
          <cell r="DR135">
            <v>9.9511211713942149</v>
          </cell>
          <cell r="DS135">
            <v>14</v>
          </cell>
          <cell r="DT135">
            <v>271.22333592700011</v>
          </cell>
          <cell r="DU135">
            <v>0.68381807738558475</v>
          </cell>
          <cell r="DV135">
            <v>0.95112117139421493</v>
          </cell>
          <cell r="DW135">
            <v>25.923335927000107</v>
          </cell>
          <cell r="DX135">
            <v>0.90286845111081138</v>
          </cell>
          <cell r="DY135">
            <v>1.0833445536555804</v>
          </cell>
          <cell r="DZ135">
            <v>0</v>
          </cell>
          <cell r="EA135">
            <v>22.831486468291352</v>
          </cell>
          <cell r="EB135">
            <v>0</v>
          </cell>
          <cell r="EC135">
            <v>42234</v>
          </cell>
          <cell r="ED135" t="str">
            <v>ЗБС</v>
          </cell>
          <cell r="EE135">
            <v>0</v>
          </cell>
          <cell r="EF135">
            <v>18</v>
          </cell>
          <cell r="EG135">
            <v>63.6</v>
          </cell>
          <cell r="EH135">
            <v>72</v>
          </cell>
          <cell r="EI135">
            <v>62.6</v>
          </cell>
          <cell r="EJ135" t="str">
            <v>Постоянный</v>
          </cell>
          <cell r="EK135">
            <v>24</v>
          </cell>
          <cell r="EL135">
            <v>0</v>
          </cell>
          <cell r="EM135">
            <v>9.98184</v>
          </cell>
          <cell r="EN135">
            <v>12</v>
          </cell>
          <cell r="EO135">
            <v>0.5</v>
          </cell>
          <cell r="EP135">
            <v>209.8</v>
          </cell>
          <cell r="EQ135">
            <v>21018.168994894728</v>
          </cell>
          <cell r="ER135">
            <v>0</v>
          </cell>
          <cell r="ES135">
            <v>0</v>
          </cell>
          <cell r="ET135">
            <v>85</v>
          </cell>
          <cell r="EU135">
            <v>18</v>
          </cell>
          <cell r="EV135">
            <v>65</v>
          </cell>
          <cell r="EW135">
            <v>72</v>
          </cell>
          <cell r="EX135">
            <v>64</v>
          </cell>
          <cell r="EY135" t="str">
            <v>Постоянный</v>
          </cell>
          <cell r="EZ135">
            <v>24</v>
          </cell>
          <cell r="FA135">
            <v>0</v>
          </cell>
          <cell r="FB135">
            <v>6.4706399999999995</v>
          </cell>
          <cell r="FC135">
            <v>9</v>
          </cell>
          <cell r="FD135">
            <v>14</v>
          </cell>
          <cell r="FE135">
            <v>245.3</v>
          </cell>
          <cell r="FF135">
            <v>37909.696722426226</v>
          </cell>
          <cell r="FG135">
            <v>0</v>
          </cell>
          <cell r="FH135">
            <v>0</v>
          </cell>
          <cell r="FI135">
            <v>80</v>
          </cell>
          <cell r="FJ135">
            <v>0</v>
          </cell>
          <cell r="FK135">
            <v>1.3999999999999986</v>
          </cell>
          <cell r="FL135">
            <v>0</v>
          </cell>
          <cell r="FM135">
            <v>1.3999999999999986</v>
          </cell>
          <cell r="FN135">
            <v>0</v>
          </cell>
          <cell r="FO135">
            <v>0</v>
          </cell>
          <cell r="FP135">
            <v>-3.5112000000000005</v>
          </cell>
          <cell r="FQ135">
            <v>-3</v>
          </cell>
          <cell r="FR135">
            <v>13.5</v>
          </cell>
          <cell r="FS135">
            <v>35.5</v>
          </cell>
          <cell r="FT135">
            <v>0</v>
          </cell>
          <cell r="FU135">
            <v>0</v>
          </cell>
          <cell r="FV135">
            <v>16891.527727531498</v>
          </cell>
          <cell r="FW135">
            <v>-5</v>
          </cell>
          <cell r="FX135" t="str">
            <v>Уточнение</v>
          </cell>
          <cell r="FY135" t="str">
            <v>Уточнение ТР по результатам замеров дебита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 t="str">
            <v>БДНГ-1</v>
          </cell>
          <cell r="GG135" t="str">
            <v>Давыдов</v>
          </cell>
          <cell r="GH135">
            <v>0</v>
          </cell>
          <cell r="GI135" t="e">
            <v>#N/A</v>
          </cell>
          <cell r="GJ135">
            <v>0</v>
          </cell>
          <cell r="GK135">
            <v>1595</v>
          </cell>
          <cell r="GL135">
            <v>0</v>
          </cell>
          <cell r="GM135">
            <v>0</v>
          </cell>
          <cell r="GN135">
            <v>0</v>
          </cell>
          <cell r="GO135">
            <v>1</v>
          </cell>
          <cell r="GP135">
            <v>8</v>
          </cell>
          <cell r="GQ135">
            <v>80</v>
          </cell>
          <cell r="GR135">
            <v>67</v>
          </cell>
          <cell r="GS135" t="str">
            <v>ЗУ-2</v>
          </cell>
          <cell r="GT135" t="str">
            <v>Фонтан</v>
          </cell>
          <cell r="GU135" t="str">
            <v>КВД</v>
          </cell>
          <cell r="GV135">
            <v>0</v>
          </cell>
          <cell r="GW135">
            <v>0</v>
          </cell>
          <cell r="GX135" t="str">
            <v>Совместный замер со скв. 1034-2</v>
          </cell>
          <cell r="GY135">
            <v>0</v>
          </cell>
        </row>
        <row r="136">
          <cell r="J136" t="str">
            <v>1036-2</v>
          </cell>
          <cell r="K136" t="str">
            <v>В работе</v>
          </cell>
          <cell r="L136" t="str">
            <v>К-4</v>
          </cell>
          <cell r="M136">
            <v>41641</v>
          </cell>
          <cell r="N136" t="str">
            <v>Гор.</v>
          </cell>
          <cell r="O136" t="str">
            <v>P1ar_Block III</v>
          </cell>
          <cell r="P136" t="str">
            <v>Действующий</v>
          </cell>
          <cell r="Q136">
            <v>-4</v>
          </cell>
          <cell r="R136" t="str">
            <v xml:space="preserve"> </v>
          </cell>
          <cell r="S136" t="str">
            <v xml:space="preserve"> </v>
          </cell>
          <cell r="T136">
            <v>0</v>
          </cell>
          <cell r="U136">
            <v>206</v>
          </cell>
          <cell r="V136">
            <v>213.8</v>
          </cell>
          <cell r="W136">
            <v>0.98</v>
          </cell>
          <cell r="X136">
            <v>1.66</v>
          </cell>
          <cell r="Y136">
            <v>0.98044178943282867</v>
          </cell>
          <cell r="Z136">
            <v>1.4490000000000001</v>
          </cell>
          <cell r="AA136">
            <v>0.83599999999999997</v>
          </cell>
          <cell r="AB136">
            <v>0.72</v>
          </cell>
          <cell r="AC136">
            <v>37</v>
          </cell>
          <cell r="AD136">
            <v>1.17</v>
          </cell>
          <cell r="AE136">
            <v>177.8</v>
          </cell>
          <cell r="AF136">
            <v>9.19</v>
          </cell>
          <cell r="AG136">
            <v>2060</v>
          </cell>
          <cell r="AH136" t="str">
            <v>1 ств 2640
2 ств 2623</v>
          </cell>
          <cell r="AI136" t="str">
            <v>1 ств 2640
2 ств 2623</v>
          </cell>
          <cell r="AJ136">
            <v>0</v>
          </cell>
          <cell r="AK136">
            <v>0</v>
          </cell>
          <cell r="AL136" t="str">
            <v>откр ствол</v>
          </cell>
          <cell r="AM136" t="str">
            <v xml:space="preserve">1ый ст-л 2060-2640;
2ой ст-л 2099-2623 </v>
          </cell>
          <cell r="AN136">
            <v>18.47</v>
          </cell>
          <cell r="AO136">
            <v>2060</v>
          </cell>
          <cell r="AP136">
            <v>203.07</v>
          </cell>
          <cell r="AQ136">
            <v>0</v>
          </cell>
          <cell r="AR136">
            <v>0</v>
          </cell>
          <cell r="AS136">
            <v>0</v>
          </cell>
          <cell r="AT136" t="str">
            <v>Фонтан</v>
          </cell>
          <cell r="AU136">
            <v>600</v>
          </cell>
          <cell r="AV136">
            <v>0</v>
          </cell>
          <cell r="AW136">
            <v>1200</v>
          </cell>
          <cell r="AX136">
            <v>0</v>
          </cell>
          <cell r="AY136">
            <v>1800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 t="str">
            <v>отсутствует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2070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1859.2</v>
          </cell>
          <cell r="BU136">
            <v>210.79999999999995</v>
          </cell>
          <cell r="BV136">
            <v>73</v>
          </cell>
          <cell r="BW136">
            <v>5.5</v>
          </cell>
          <cell r="BX136">
            <v>6</v>
          </cell>
          <cell r="BY136" t="str">
            <v>Угловик</v>
          </cell>
          <cell r="BZ136" t="str">
            <v>Постоянный</v>
          </cell>
          <cell r="CA136">
            <v>24</v>
          </cell>
          <cell r="CB136">
            <v>0</v>
          </cell>
          <cell r="CC136">
            <v>64</v>
          </cell>
          <cell r="CD136">
            <v>72</v>
          </cell>
          <cell r="CE136">
            <v>41</v>
          </cell>
          <cell r="CF136">
            <v>43556</v>
          </cell>
          <cell r="CG136">
            <v>172.8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107</v>
          </cell>
          <cell r="CM136">
            <v>36.24248936</v>
          </cell>
          <cell r="CN136">
            <v>43.4</v>
          </cell>
          <cell r="CO136">
            <v>0.11</v>
          </cell>
          <cell r="CP136">
            <v>0</v>
          </cell>
          <cell r="CQ136">
            <v>196.3</v>
          </cell>
          <cell r="CR136">
            <v>111</v>
          </cell>
          <cell r="CS136" t="e">
            <v>#VALUE!</v>
          </cell>
          <cell r="CT136">
            <v>111</v>
          </cell>
          <cell r="CU136">
            <v>0</v>
          </cell>
          <cell r="CV136">
            <v>78.598880479999991</v>
          </cell>
          <cell r="CW136" t="str">
            <v>-</v>
          </cell>
          <cell r="CX136">
            <v>110.89</v>
          </cell>
          <cell r="CY136">
            <v>-187.7</v>
          </cell>
          <cell r="CZ136">
            <v>0</v>
          </cell>
          <cell r="DA136">
            <v>196.3</v>
          </cell>
          <cell r="DB136">
            <v>5416.2946162481812</v>
          </cell>
          <cell r="DC136">
            <v>5416.2946162481812</v>
          </cell>
          <cell r="DD136" t="str">
            <v/>
          </cell>
          <cell r="DE136">
            <v>0.65957446808510622</v>
          </cell>
          <cell r="DF136">
            <v>0</v>
          </cell>
          <cell r="DG136" t="str">
            <v>Фонтан</v>
          </cell>
          <cell r="DH136">
            <v>36.24248936</v>
          </cell>
          <cell r="DI136">
            <v>43.4</v>
          </cell>
          <cell r="DJ136">
            <v>0.11</v>
          </cell>
          <cell r="DK136">
            <v>196.3</v>
          </cell>
          <cell r="DL136">
            <v>107</v>
          </cell>
          <cell r="DM136">
            <v>0</v>
          </cell>
          <cell r="DN136">
            <v>70</v>
          </cell>
          <cell r="DO136">
            <v>0.42217898832684819</v>
          </cell>
          <cell r="DP136">
            <v>70</v>
          </cell>
          <cell r="DQ136">
            <v>36.24248936</v>
          </cell>
          <cell r="DR136">
            <v>43.4</v>
          </cell>
          <cell r="DS136">
            <v>0.11</v>
          </cell>
          <cell r="DT136">
            <v>196.3</v>
          </cell>
          <cell r="DU136">
            <v>0</v>
          </cell>
          <cell r="DV136">
            <v>0</v>
          </cell>
          <cell r="DW136">
            <v>0</v>
          </cell>
          <cell r="DX136">
            <v>18.485066162322131</v>
          </cell>
          <cell r="DY136">
            <v>22.13567240031275</v>
          </cell>
          <cell r="DZ136">
            <v>0</v>
          </cell>
          <cell r="EA136">
            <v>95.07118284373955</v>
          </cell>
          <cell r="EB136" t="str">
            <v>Фонтанный СЭ. Необходим подбор режима на различных штуцерах.</v>
          </cell>
          <cell r="EC136">
            <v>41529</v>
          </cell>
          <cell r="ED136" t="str">
            <v>ВНС</v>
          </cell>
          <cell r="EE136">
            <v>0</v>
          </cell>
          <cell r="EF136">
            <v>6</v>
          </cell>
          <cell r="EG136">
            <v>64</v>
          </cell>
          <cell r="EH136">
            <v>70</v>
          </cell>
          <cell r="EI136">
            <v>46</v>
          </cell>
          <cell r="EJ136" t="str">
            <v>Постоянный</v>
          </cell>
          <cell r="EK136">
            <v>24</v>
          </cell>
          <cell r="EL136">
            <v>0</v>
          </cell>
          <cell r="EM136">
            <v>36.24248936</v>
          </cell>
          <cell r="EN136">
            <v>43.4</v>
          </cell>
          <cell r="EO136">
            <v>0.11</v>
          </cell>
          <cell r="EP136">
            <v>196.3</v>
          </cell>
          <cell r="EQ136">
            <v>5416.2946162481812</v>
          </cell>
          <cell r="ER136">
            <v>0</v>
          </cell>
          <cell r="ES136">
            <v>0</v>
          </cell>
          <cell r="ET136">
            <v>107</v>
          </cell>
          <cell r="EU136">
            <v>6</v>
          </cell>
          <cell r="EV136">
            <v>64</v>
          </cell>
          <cell r="EW136">
            <v>72</v>
          </cell>
          <cell r="EX136">
            <v>41</v>
          </cell>
          <cell r="EY136" t="str">
            <v>Постоянный</v>
          </cell>
          <cell r="EZ136">
            <v>24</v>
          </cell>
          <cell r="FA136">
            <v>0</v>
          </cell>
          <cell r="FB136">
            <v>36.24248936</v>
          </cell>
          <cell r="FC136">
            <v>43.4</v>
          </cell>
          <cell r="FD136">
            <v>0.11</v>
          </cell>
          <cell r="FE136">
            <v>196.3</v>
          </cell>
          <cell r="FF136">
            <v>5416.2946162481812</v>
          </cell>
          <cell r="FG136">
            <v>0</v>
          </cell>
          <cell r="FH136">
            <v>0</v>
          </cell>
          <cell r="FI136">
            <v>107</v>
          </cell>
          <cell r="FJ136">
            <v>0</v>
          </cell>
          <cell r="FK136">
            <v>0</v>
          </cell>
          <cell r="FL136">
            <v>2</v>
          </cell>
          <cell r="FM136">
            <v>-5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 t="str">
            <v>БДНГ-2</v>
          </cell>
          <cell r="GG136" t="str">
            <v>Щукин</v>
          </cell>
          <cell r="GH136">
            <v>0</v>
          </cell>
          <cell r="GI136" t="e">
            <v>#N/A</v>
          </cell>
          <cell r="GJ136">
            <v>0</v>
          </cell>
          <cell r="GK136">
            <v>2050</v>
          </cell>
          <cell r="GL136">
            <v>0</v>
          </cell>
          <cell r="GM136">
            <v>0</v>
          </cell>
          <cell r="GN136">
            <v>0</v>
          </cell>
          <cell r="GO136">
            <v>23</v>
          </cell>
          <cell r="GP136">
            <v>31</v>
          </cell>
          <cell r="GQ136">
            <v>107</v>
          </cell>
          <cell r="GR136">
            <v>65.800000000000011</v>
          </cell>
          <cell r="GS136" t="str">
            <v>ЗУ-10</v>
          </cell>
          <cell r="GT136" t="str">
            <v>Фонтан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</row>
        <row r="137">
          <cell r="J137" t="str">
            <v>1036-1</v>
          </cell>
          <cell r="K137" t="str">
            <v>В бездействии текущего года</v>
          </cell>
          <cell r="L137" t="str">
            <v>К-4</v>
          </cell>
          <cell r="M137">
            <v>41588</v>
          </cell>
          <cell r="N137" t="str">
            <v>Гор.</v>
          </cell>
          <cell r="O137" t="str">
            <v>P1ar_Block III</v>
          </cell>
          <cell r="P137" t="str">
            <v>Действующий</v>
          </cell>
          <cell r="Q137">
            <v>-4</v>
          </cell>
          <cell r="R137" t="str">
            <v xml:space="preserve"> </v>
          </cell>
          <cell r="S137" t="str">
            <v xml:space="preserve"> </v>
          </cell>
          <cell r="T137">
            <v>0</v>
          </cell>
          <cell r="U137">
            <v>206</v>
          </cell>
          <cell r="V137">
            <v>213.8</v>
          </cell>
          <cell r="W137">
            <v>0.98</v>
          </cell>
          <cell r="X137">
            <v>1.66</v>
          </cell>
          <cell r="Y137">
            <v>1.1930884768833605</v>
          </cell>
          <cell r="Z137">
            <v>1.4490000000000001</v>
          </cell>
          <cell r="AA137">
            <v>0.83599999999999997</v>
          </cell>
          <cell r="AB137">
            <v>0.72</v>
          </cell>
          <cell r="AC137">
            <v>37</v>
          </cell>
          <cell r="AD137">
            <v>1.17</v>
          </cell>
          <cell r="AE137">
            <v>177.8</v>
          </cell>
          <cell r="AF137">
            <v>9.19</v>
          </cell>
          <cell r="AG137">
            <v>1978</v>
          </cell>
          <cell r="AH137">
            <v>2770</v>
          </cell>
          <cell r="AI137">
            <v>2770</v>
          </cell>
          <cell r="AJ137">
            <v>0</v>
          </cell>
          <cell r="AK137">
            <v>0</v>
          </cell>
          <cell r="AL137" t="str">
            <v>откр ствол</v>
          </cell>
          <cell r="AM137" t="str">
            <v>1978-2770</v>
          </cell>
          <cell r="AN137">
            <v>50.79</v>
          </cell>
          <cell r="AO137">
            <v>1978</v>
          </cell>
          <cell r="AP137">
            <v>120.7</v>
          </cell>
          <cell r="AQ137">
            <v>0</v>
          </cell>
          <cell r="AR137">
            <v>0</v>
          </cell>
          <cell r="AS137">
            <v>0</v>
          </cell>
          <cell r="AT137" t="str">
            <v>Газлифт</v>
          </cell>
          <cell r="AU137">
            <v>300</v>
          </cell>
          <cell r="AV137" t="str">
            <v>ГП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1500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 t="str">
            <v>55-116</v>
          </cell>
          <cell r="BN137">
            <v>2019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1877</v>
          </cell>
          <cell r="BU137">
            <v>142</v>
          </cell>
          <cell r="BV137">
            <v>73</v>
          </cell>
          <cell r="BW137">
            <v>5.5</v>
          </cell>
          <cell r="BX137">
            <v>18</v>
          </cell>
          <cell r="BY137" t="str">
            <v>Угловик</v>
          </cell>
          <cell r="BZ137" t="str">
            <v>Постоянный</v>
          </cell>
          <cell r="CA137">
            <v>24</v>
          </cell>
          <cell r="CB137">
            <v>0</v>
          </cell>
          <cell r="CC137">
            <v>34</v>
          </cell>
          <cell r="CD137">
            <v>34</v>
          </cell>
          <cell r="CE137">
            <v>33</v>
          </cell>
          <cell r="CF137">
            <v>43556</v>
          </cell>
          <cell r="CG137">
            <v>118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113</v>
          </cell>
          <cell r="CM137">
            <v>9.9958848000000007</v>
          </cell>
          <cell r="CN137">
            <v>21.2</v>
          </cell>
          <cell r="CO137">
            <v>43.6</v>
          </cell>
          <cell r="CP137">
            <v>0</v>
          </cell>
          <cell r="CQ137">
            <v>21</v>
          </cell>
          <cell r="CR137">
            <v>112</v>
          </cell>
          <cell r="CS137">
            <v>0</v>
          </cell>
          <cell r="CT137">
            <v>112</v>
          </cell>
          <cell r="CU137">
            <v>0</v>
          </cell>
          <cell r="CV137">
            <v>112</v>
          </cell>
          <cell r="CW137">
            <v>0</v>
          </cell>
          <cell r="CX137">
            <v>111.6</v>
          </cell>
          <cell r="CY137">
            <v>0</v>
          </cell>
          <cell r="CZ137">
            <v>16.399999999999999</v>
          </cell>
          <cell r="DA137">
            <v>4.6000000000000014</v>
          </cell>
          <cell r="DB137">
            <v>460.18937713247772</v>
          </cell>
          <cell r="DC137">
            <v>2100.8645477787018</v>
          </cell>
          <cell r="DD137">
            <v>792.28927076458774</v>
          </cell>
          <cell r="DE137">
            <v>4.24</v>
          </cell>
          <cell r="DF137" t="str">
            <v>ТКРС июня (Смена СЭ с УЭЦН на газлифт)</v>
          </cell>
          <cell r="DG137" t="str">
            <v>Газлифт</v>
          </cell>
          <cell r="DH137">
            <v>9.9958848000000007</v>
          </cell>
          <cell r="DI137">
            <v>21.2</v>
          </cell>
          <cell r="DJ137">
            <v>43.6</v>
          </cell>
          <cell r="DK137">
            <v>4.6000000000000014</v>
          </cell>
          <cell r="DL137">
            <v>113</v>
          </cell>
          <cell r="DM137">
            <v>0</v>
          </cell>
          <cell r="DN137">
            <v>70</v>
          </cell>
          <cell r="DO137">
            <v>3.5401151631477927</v>
          </cell>
          <cell r="DP137">
            <v>70</v>
          </cell>
          <cell r="DQ137">
            <v>80.12056607447218</v>
          </cell>
          <cell r="DR137">
            <v>169.92552783109406</v>
          </cell>
          <cell r="DS137">
            <v>43.6</v>
          </cell>
          <cell r="DT137">
            <v>36.870633397312879</v>
          </cell>
          <cell r="DU137">
            <v>70.124681274472181</v>
          </cell>
          <cell r="DV137">
            <v>148.72552783109407</v>
          </cell>
          <cell r="DW137">
            <v>32.270633397312878</v>
          </cell>
          <cell r="DX137">
            <v>0.41567236341519059</v>
          </cell>
          <cell r="DY137">
            <v>0.49921259609633584</v>
          </cell>
          <cell r="DZ137">
            <v>0</v>
          </cell>
          <cell r="EA137">
            <v>7.4509342700945655E-2</v>
          </cell>
          <cell r="EB137">
            <v>0</v>
          </cell>
          <cell r="EC137">
            <v>41786</v>
          </cell>
          <cell r="ED137" t="str">
            <v>ОПЗ</v>
          </cell>
          <cell r="EE137">
            <v>0</v>
          </cell>
          <cell r="EF137">
            <v>18</v>
          </cell>
          <cell r="EG137">
            <v>34</v>
          </cell>
          <cell r="EH137">
            <v>34</v>
          </cell>
          <cell r="EI137">
            <v>33</v>
          </cell>
          <cell r="EJ137" t="str">
            <v>Постоянный</v>
          </cell>
          <cell r="EK137">
            <v>24</v>
          </cell>
          <cell r="EL137">
            <v>0</v>
          </cell>
          <cell r="EM137">
            <v>9.9958848000000007</v>
          </cell>
          <cell r="EN137">
            <v>21.2</v>
          </cell>
          <cell r="EO137">
            <v>43.6</v>
          </cell>
          <cell r="EP137">
            <v>21</v>
          </cell>
          <cell r="EQ137">
            <v>460.18937713247772</v>
          </cell>
          <cell r="ER137">
            <v>0</v>
          </cell>
          <cell r="ES137">
            <v>16.399999999999999</v>
          </cell>
          <cell r="ET137">
            <v>113</v>
          </cell>
          <cell r="EU137">
            <v>18</v>
          </cell>
          <cell r="EV137">
            <v>34</v>
          </cell>
          <cell r="EW137">
            <v>34</v>
          </cell>
          <cell r="EX137">
            <v>33</v>
          </cell>
          <cell r="EY137" t="str">
            <v>Постоянный</v>
          </cell>
          <cell r="EZ137">
            <v>24</v>
          </cell>
          <cell r="FA137">
            <v>0</v>
          </cell>
          <cell r="FB137">
            <v>9.9958848000000007</v>
          </cell>
          <cell r="FC137">
            <v>21.2</v>
          </cell>
          <cell r="FD137">
            <v>43.6</v>
          </cell>
          <cell r="FE137">
            <v>21</v>
          </cell>
          <cell r="FF137">
            <v>460.18937713247772</v>
          </cell>
          <cell r="FG137">
            <v>0</v>
          </cell>
          <cell r="FH137">
            <v>16.399999999999999</v>
          </cell>
          <cell r="FI137">
            <v>113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 t="str">
            <v>ТРС</v>
          </cell>
          <cell r="FY137" t="str">
            <v>Запуск скважины после ТКРС (смены СЭ, с УЭЦН на газлифт)</v>
          </cell>
          <cell r="FZ137">
            <v>0</v>
          </cell>
          <cell r="GA137">
            <v>0</v>
          </cell>
          <cell r="GB137">
            <v>0</v>
          </cell>
          <cell r="GC137" t="str">
            <v>Перевод в б/д</v>
          </cell>
          <cell r="GD137">
            <v>0</v>
          </cell>
          <cell r="GE137">
            <v>0</v>
          </cell>
          <cell r="GF137" t="str">
            <v>БДНГ-2</v>
          </cell>
          <cell r="GG137" t="str">
            <v>Щукин</v>
          </cell>
          <cell r="GH137">
            <v>0</v>
          </cell>
          <cell r="GI137" t="e">
            <v>#N/A</v>
          </cell>
          <cell r="GJ137">
            <v>0</v>
          </cell>
          <cell r="GK137">
            <v>1999</v>
          </cell>
          <cell r="GL137">
            <v>0</v>
          </cell>
          <cell r="GM137">
            <v>0</v>
          </cell>
          <cell r="GN137">
            <v>0</v>
          </cell>
          <cell r="GO137">
            <v>1</v>
          </cell>
          <cell r="GP137">
            <v>1</v>
          </cell>
          <cell r="GQ137">
            <v>113</v>
          </cell>
          <cell r="GR137">
            <v>5</v>
          </cell>
          <cell r="GS137" t="str">
            <v>ЗУ-10</v>
          </cell>
          <cell r="GT137" t="str">
            <v>Газлифт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</row>
        <row r="138">
          <cell r="J138" t="str">
            <v>1037-1</v>
          </cell>
          <cell r="K138" t="str">
            <v>В бездействии текущего года</v>
          </cell>
          <cell r="L138" t="str">
            <v>Кустскважины-1037</v>
          </cell>
          <cell r="M138">
            <v>38696</v>
          </cell>
          <cell r="N138" t="str">
            <v>Гор.</v>
          </cell>
          <cell r="O138" t="str">
            <v>P1ar_Block III</v>
          </cell>
          <cell r="P138" t="str">
            <v>В бездействии текущего года</v>
          </cell>
          <cell r="Q138">
            <v>-4</v>
          </cell>
          <cell r="R138">
            <v>0</v>
          </cell>
          <cell r="S138">
            <v>0</v>
          </cell>
          <cell r="T138">
            <v>0</v>
          </cell>
          <cell r="U138">
            <v>206</v>
          </cell>
          <cell r="V138">
            <v>213.8</v>
          </cell>
          <cell r="W138">
            <v>0.98</v>
          </cell>
          <cell r="X138">
            <v>1.66</v>
          </cell>
          <cell r="Y138">
            <v>0.98</v>
          </cell>
          <cell r="Z138">
            <v>1.4490000000000001</v>
          </cell>
          <cell r="AA138">
            <v>0.83599999999999997</v>
          </cell>
          <cell r="AB138">
            <v>0.72</v>
          </cell>
          <cell r="AC138">
            <v>37</v>
          </cell>
          <cell r="AD138">
            <v>1.17</v>
          </cell>
          <cell r="AE138">
            <v>139.69999999999999</v>
          </cell>
          <cell r="AF138">
            <v>7.72</v>
          </cell>
          <cell r="AG138">
            <v>1895</v>
          </cell>
          <cell r="AH138">
            <v>2567</v>
          </cell>
          <cell r="AI138">
            <v>2567</v>
          </cell>
          <cell r="AJ138">
            <v>0</v>
          </cell>
          <cell r="AK138">
            <v>0</v>
          </cell>
          <cell r="AL138" t="str">
            <v>откр ствол</v>
          </cell>
          <cell r="AM138" t="str">
            <v>1913-2567</v>
          </cell>
          <cell r="AN138">
            <v>90.59</v>
          </cell>
          <cell r="AO138">
            <v>1913</v>
          </cell>
          <cell r="AP138">
            <v>95.35</v>
          </cell>
          <cell r="AQ138" t="str">
            <v>1643,2-1913</v>
          </cell>
          <cell r="AR138">
            <v>102</v>
          </cell>
          <cell r="AS138">
            <v>6.5</v>
          </cell>
          <cell r="AT138" t="str">
            <v>Газлифт</v>
          </cell>
          <cell r="AU138">
            <v>670</v>
          </cell>
          <cell r="AV138" t="str">
            <v>ГП</v>
          </cell>
          <cell r="AW138">
            <v>1200</v>
          </cell>
          <cell r="AX138" t="str">
            <v>ГК98/1</v>
          </cell>
          <cell r="AY138">
            <v>1585</v>
          </cell>
          <cell r="AZ138" t="str">
            <v>ЦКсОК/5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1595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1647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1646.12</v>
          </cell>
          <cell r="BU138">
            <v>0.88000000000010914</v>
          </cell>
          <cell r="BV138">
            <v>73</v>
          </cell>
          <cell r="BW138">
            <v>5.5</v>
          </cell>
          <cell r="BX138">
            <v>18</v>
          </cell>
          <cell r="BY138" t="str">
            <v>Угловик</v>
          </cell>
          <cell r="BZ138" t="str">
            <v>Периодический</v>
          </cell>
          <cell r="CA138">
            <v>24</v>
          </cell>
          <cell r="CB138">
            <v>24</v>
          </cell>
          <cell r="CC138">
            <v>26</v>
          </cell>
          <cell r="CD138">
            <v>55</v>
          </cell>
          <cell r="CE138">
            <v>25</v>
          </cell>
          <cell r="CF138">
            <v>43556</v>
          </cell>
          <cell r="CG138">
            <v>103</v>
          </cell>
          <cell r="CH138">
            <v>91</v>
          </cell>
          <cell r="CI138">
            <v>6</v>
          </cell>
          <cell r="CJ138">
            <v>0</v>
          </cell>
          <cell r="CK138">
            <v>0</v>
          </cell>
          <cell r="CL138">
            <v>56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113</v>
          </cell>
          <cell r="CS138">
            <v>0</v>
          </cell>
          <cell r="CT138">
            <v>113</v>
          </cell>
          <cell r="CU138">
            <v>0</v>
          </cell>
          <cell r="CV138">
            <v>113</v>
          </cell>
          <cell r="CW138">
            <v>0</v>
          </cell>
          <cell r="CX138">
            <v>113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 t="str">
            <v/>
          </cell>
          <cell r="DE138">
            <v>0</v>
          </cell>
          <cell r="DF138">
            <v>0</v>
          </cell>
          <cell r="DG138" t="str">
            <v>Газлифт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56</v>
          </cell>
          <cell r="DM138">
            <v>0</v>
          </cell>
          <cell r="DN138">
            <v>55</v>
          </cell>
          <cell r="DO138">
            <v>0</v>
          </cell>
          <cell r="DP138">
            <v>55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5.7940043358786601E-3</v>
          </cell>
          <cell r="DY138">
            <v>6.930627196027106E-3</v>
          </cell>
          <cell r="DZ138">
            <v>0</v>
          </cell>
          <cell r="EA138">
            <v>2.4950257905697576E-2</v>
          </cell>
          <cell r="EB138">
            <v>0</v>
          </cell>
          <cell r="EC138">
            <v>42136</v>
          </cell>
          <cell r="ED138" t="str">
            <v>ЗБС</v>
          </cell>
          <cell r="EE138">
            <v>0</v>
          </cell>
          <cell r="EF138">
            <v>18</v>
          </cell>
          <cell r="EG138">
            <v>26</v>
          </cell>
          <cell r="EH138">
            <v>55</v>
          </cell>
          <cell r="EI138">
            <v>25</v>
          </cell>
          <cell r="EJ138" t="str">
            <v>Периодический</v>
          </cell>
          <cell r="EK138">
            <v>24</v>
          </cell>
          <cell r="EL138">
            <v>24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91</v>
          </cell>
          <cell r="ES138">
            <v>0</v>
          </cell>
          <cell r="ET138">
            <v>56</v>
          </cell>
          <cell r="EU138">
            <v>18</v>
          </cell>
          <cell r="EV138">
            <v>26</v>
          </cell>
          <cell r="EW138">
            <v>55</v>
          </cell>
          <cell r="EX138">
            <v>25</v>
          </cell>
          <cell r="EY138" t="str">
            <v>Периодический</v>
          </cell>
          <cell r="EZ138">
            <v>24</v>
          </cell>
          <cell r="FA138">
            <v>24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91</v>
          </cell>
          <cell r="FH138">
            <v>0</v>
          </cell>
          <cell r="FI138">
            <v>56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 t="str">
            <v>БДНГ-2</v>
          </cell>
          <cell r="GG138" t="str">
            <v>Давыдов</v>
          </cell>
          <cell r="GH138">
            <v>0</v>
          </cell>
          <cell r="GI138" t="e">
            <v>#N/A</v>
          </cell>
          <cell r="GJ138">
            <v>0</v>
          </cell>
          <cell r="GK138">
            <v>1627</v>
          </cell>
          <cell r="GL138">
            <v>0</v>
          </cell>
          <cell r="GM138">
            <v>0</v>
          </cell>
          <cell r="GN138">
            <v>0</v>
          </cell>
          <cell r="GO138">
            <v>1</v>
          </cell>
          <cell r="GP138">
            <v>30</v>
          </cell>
          <cell r="GQ138">
            <v>56</v>
          </cell>
          <cell r="GR138">
            <v>47</v>
          </cell>
          <cell r="GS138" t="str">
            <v>СРГ-1</v>
          </cell>
          <cell r="GT138" t="str">
            <v>Газлифт</v>
          </cell>
          <cell r="GU138">
            <v>0</v>
          </cell>
          <cell r="GV138">
            <v>0</v>
          </cell>
          <cell r="GW138">
            <v>0</v>
          </cell>
          <cell r="GX138" t="str">
            <v>Совместный замер со скв. 62-2, 62-3</v>
          </cell>
          <cell r="GY138">
            <v>0</v>
          </cell>
        </row>
        <row r="139">
          <cell r="J139" t="str">
            <v>1040-1</v>
          </cell>
          <cell r="K139" t="str">
            <v>В работе</v>
          </cell>
          <cell r="L139" t="str">
            <v>Кустскважины-1040</v>
          </cell>
          <cell r="M139">
            <v>40444</v>
          </cell>
          <cell r="N139" t="str">
            <v>Гор.</v>
          </cell>
          <cell r="O139" t="str">
            <v>P1ar_Block III</v>
          </cell>
          <cell r="P139" t="str">
            <v>Действующий</v>
          </cell>
          <cell r="Q139">
            <v>-4</v>
          </cell>
          <cell r="R139">
            <v>0</v>
          </cell>
          <cell r="S139">
            <v>0</v>
          </cell>
          <cell r="T139">
            <v>0</v>
          </cell>
          <cell r="U139">
            <v>206</v>
          </cell>
          <cell r="V139">
            <v>213.8</v>
          </cell>
          <cell r="W139">
            <v>0.98</v>
          </cell>
          <cell r="X139">
            <v>1.66</v>
          </cell>
          <cell r="Y139">
            <v>1.0203774418056188</v>
          </cell>
          <cell r="Z139">
            <v>1.4490000000000001</v>
          </cell>
          <cell r="AA139">
            <v>0.83599999999999997</v>
          </cell>
          <cell r="AB139">
            <v>0.72</v>
          </cell>
          <cell r="AC139">
            <v>37</v>
          </cell>
          <cell r="AD139">
            <v>1.17</v>
          </cell>
          <cell r="AE139">
            <v>139.69999999999999</v>
          </cell>
          <cell r="AF139">
            <v>7.72</v>
          </cell>
          <cell r="AG139">
            <v>1989</v>
          </cell>
          <cell r="AH139">
            <v>2690</v>
          </cell>
          <cell r="AI139">
            <v>2690</v>
          </cell>
          <cell r="AJ139">
            <v>0</v>
          </cell>
          <cell r="AK139">
            <v>0</v>
          </cell>
          <cell r="AL139" t="str">
            <v>откр ствол</v>
          </cell>
          <cell r="AM139" t="str">
            <v>1924-2690</v>
          </cell>
          <cell r="AN139">
            <v>32.299999999999997</v>
          </cell>
          <cell r="AO139">
            <v>1924</v>
          </cell>
          <cell r="AP139">
            <v>22.11</v>
          </cell>
          <cell r="AQ139" t="str">
            <v>1645-1924</v>
          </cell>
          <cell r="AR139">
            <v>102</v>
          </cell>
          <cell r="AS139">
            <v>6.5</v>
          </cell>
          <cell r="AT139" t="str">
            <v>Газлифт</v>
          </cell>
          <cell r="AU139">
            <v>530</v>
          </cell>
          <cell r="AV139" t="str">
            <v>ГП</v>
          </cell>
          <cell r="AW139">
            <v>950</v>
          </cell>
          <cell r="AX139" t="str">
            <v>ГП</v>
          </cell>
          <cell r="AY139">
            <v>1300</v>
          </cell>
          <cell r="AZ139" t="str">
            <v>ГК85/2</v>
          </cell>
          <cell r="BA139">
            <v>1600</v>
          </cell>
          <cell r="BB139" t="str">
            <v>ЦКсОК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1610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1650</v>
          </cell>
          <cell r="BO139" t="str">
            <v>Есть</v>
          </cell>
          <cell r="BP139" t="str">
            <v>Сиант</v>
          </cell>
          <cell r="BQ139">
            <v>78</v>
          </cell>
          <cell r="BR139">
            <v>67</v>
          </cell>
          <cell r="BS139">
            <v>12</v>
          </cell>
          <cell r="BT139">
            <v>1631.29</v>
          </cell>
          <cell r="BU139">
            <v>18.710000000000036</v>
          </cell>
          <cell r="BV139">
            <v>73</v>
          </cell>
          <cell r="BW139">
            <v>5.5</v>
          </cell>
          <cell r="BX139">
            <v>18</v>
          </cell>
          <cell r="BY139" t="str">
            <v>Угловик</v>
          </cell>
          <cell r="BZ139" t="str">
            <v>Постоянный</v>
          </cell>
          <cell r="CA139">
            <v>24</v>
          </cell>
          <cell r="CB139">
            <v>0</v>
          </cell>
          <cell r="CC139">
            <v>40</v>
          </cell>
          <cell r="CD139">
            <v>67</v>
          </cell>
          <cell r="CE139">
            <v>39</v>
          </cell>
          <cell r="CF139">
            <v>43556</v>
          </cell>
          <cell r="CG139">
            <v>163</v>
          </cell>
          <cell r="CH139">
            <v>78</v>
          </cell>
          <cell r="CI139">
            <v>6</v>
          </cell>
          <cell r="CJ139">
            <v>0</v>
          </cell>
          <cell r="CK139">
            <v>0</v>
          </cell>
          <cell r="CL139">
            <v>80</v>
          </cell>
          <cell r="CM139">
            <v>12.31045112</v>
          </cell>
          <cell r="CN139">
            <v>16.3</v>
          </cell>
          <cell r="CO139">
            <v>9.66</v>
          </cell>
          <cell r="CP139">
            <v>0</v>
          </cell>
          <cell r="CQ139">
            <v>19.8</v>
          </cell>
          <cell r="CR139">
            <v>114</v>
          </cell>
          <cell r="CS139">
            <v>0</v>
          </cell>
          <cell r="CT139">
            <v>114</v>
          </cell>
          <cell r="CU139">
            <v>0</v>
          </cell>
          <cell r="CV139">
            <v>106.8104</v>
          </cell>
          <cell r="CW139">
            <v>-8.6</v>
          </cell>
          <cell r="CX139">
            <v>114</v>
          </cell>
          <cell r="CY139">
            <v>-13</v>
          </cell>
          <cell r="CZ139">
            <v>12</v>
          </cell>
          <cell r="DA139">
            <v>7.8000000000000007</v>
          </cell>
          <cell r="DB139">
            <v>633.60797455487568</v>
          </cell>
          <cell r="DC139">
            <v>1608.389473870069</v>
          </cell>
          <cell r="DD139">
            <v>849.0276831673998</v>
          </cell>
          <cell r="DE139">
            <v>0.19638554216867471</v>
          </cell>
          <cell r="DF139">
            <v>0</v>
          </cell>
          <cell r="DG139" t="str">
            <v>Газлифт</v>
          </cell>
          <cell r="DH139">
            <v>12.31045112</v>
          </cell>
          <cell r="DI139">
            <v>16.3</v>
          </cell>
          <cell r="DJ139">
            <v>9.66</v>
          </cell>
          <cell r="DK139">
            <v>7.8000000000000007</v>
          </cell>
          <cell r="DL139">
            <v>80</v>
          </cell>
          <cell r="DM139">
            <v>0</v>
          </cell>
          <cell r="DN139">
            <v>55</v>
          </cell>
          <cell r="DO139">
            <v>0.17908285122870335</v>
          </cell>
          <cell r="DP139">
            <v>55</v>
          </cell>
          <cell r="DQ139">
            <v>14.607103934967355</v>
          </cell>
          <cell r="DR139">
            <v>19.340947932699962</v>
          </cell>
          <cell r="DS139">
            <v>9.66</v>
          </cell>
          <cell r="DT139">
            <v>9.2551775383472208</v>
          </cell>
          <cell r="DU139">
            <v>2.2966528149673571</v>
          </cell>
          <cell r="DV139">
            <v>3.0409479326999609</v>
          </cell>
          <cell r="DW139">
            <v>1.455177538347221</v>
          </cell>
          <cell r="DX139">
            <v>1.3736707726940618</v>
          </cell>
          <cell r="DY139">
            <v>1.6431468572895476</v>
          </cell>
          <cell r="DZ139">
            <v>0</v>
          </cell>
          <cell r="EA139">
            <v>2.0350901443494398</v>
          </cell>
          <cell r="EB139">
            <v>0</v>
          </cell>
          <cell r="EC139">
            <v>42978</v>
          </cell>
          <cell r="ED139" t="str">
            <v>ЗБС</v>
          </cell>
          <cell r="EE139">
            <v>0</v>
          </cell>
          <cell r="EF139">
            <v>18</v>
          </cell>
          <cell r="EG139">
            <v>40</v>
          </cell>
          <cell r="EH139">
            <v>67</v>
          </cell>
          <cell r="EI139">
            <v>39</v>
          </cell>
          <cell r="EJ139" t="str">
            <v>Постоянный</v>
          </cell>
          <cell r="EK139">
            <v>24</v>
          </cell>
          <cell r="EL139">
            <v>0</v>
          </cell>
          <cell r="EM139">
            <v>5.2667999999999999</v>
          </cell>
          <cell r="EN139">
            <v>6.3</v>
          </cell>
          <cell r="EO139">
            <v>0</v>
          </cell>
          <cell r="EP139">
            <v>13</v>
          </cell>
          <cell r="EQ139">
            <v>569.60583276372756</v>
          </cell>
          <cell r="ER139">
            <v>78</v>
          </cell>
          <cell r="ES139">
            <v>10</v>
          </cell>
          <cell r="ET139">
            <v>80</v>
          </cell>
          <cell r="EU139">
            <v>18</v>
          </cell>
          <cell r="EV139">
            <v>40</v>
          </cell>
          <cell r="EW139">
            <v>67</v>
          </cell>
          <cell r="EX139">
            <v>39</v>
          </cell>
          <cell r="EY139" t="str">
            <v>Постоянный</v>
          </cell>
          <cell r="EZ139">
            <v>24</v>
          </cell>
          <cell r="FA139">
            <v>0</v>
          </cell>
          <cell r="FB139">
            <v>12.31045112</v>
          </cell>
          <cell r="FC139">
            <v>16.3</v>
          </cell>
          <cell r="FD139">
            <v>9.66</v>
          </cell>
          <cell r="FE139">
            <v>19.8</v>
          </cell>
          <cell r="FF139">
            <v>633.60797455487568</v>
          </cell>
          <cell r="FG139">
            <v>78</v>
          </cell>
          <cell r="FH139">
            <v>12</v>
          </cell>
          <cell r="FI139">
            <v>80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7.0436511199999998</v>
          </cell>
          <cell r="FQ139">
            <v>10</v>
          </cell>
          <cell r="FR139">
            <v>9.66</v>
          </cell>
          <cell r="FS139">
            <v>6.8000000000000007</v>
          </cell>
          <cell r="FT139">
            <v>0</v>
          </cell>
          <cell r="FU139">
            <v>2</v>
          </cell>
          <cell r="FV139">
            <v>64.002141791148119</v>
          </cell>
          <cell r="FW139">
            <v>0</v>
          </cell>
          <cell r="FX139" t="str">
            <v>Технология</v>
          </cell>
          <cell r="FY139" t="str">
            <v>Увеличение подачи г/г. Запуск АСУРГ в автоматическом режиме</v>
          </cell>
          <cell r="FZ139">
            <v>0</v>
          </cell>
          <cell r="GA139">
            <v>0</v>
          </cell>
          <cell r="GB139">
            <v>0</v>
          </cell>
          <cell r="GC139" t="str">
            <v>Технология</v>
          </cell>
          <cell r="GD139" t="str">
            <v>Снижение дебита на фоне роста Рлин  с 36 до 39ат.</v>
          </cell>
          <cell r="GE139">
            <v>0</v>
          </cell>
          <cell r="GF139" t="str">
            <v>БДНГ-2</v>
          </cell>
          <cell r="GG139" t="str">
            <v>Щукин</v>
          </cell>
          <cell r="GH139">
            <v>0</v>
          </cell>
          <cell r="GI139" t="e">
            <v>#N/A</v>
          </cell>
          <cell r="GJ139">
            <v>0</v>
          </cell>
          <cell r="GK139">
            <v>1630</v>
          </cell>
          <cell r="GL139">
            <v>0</v>
          </cell>
          <cell r="GM139">
            <v>0</v>
          </cell>
          <cell r="GN139">
            <v>0</v>
          </cell>
          <cell r="GO139">
            <v>1</v>
          </cell>
          <cell r="GP139">
            <v>28</v>
          </cell>
          <cell r="GQ139">
            <v>80</v>
          </cell>
          <cell r="GR139">
            <v>83</v>
          </cell>
          <cell r="GS139" t="str">
            <v>ЗУ-6</v>
          </cell>
          <cell r="GT139" t="str">
            <v>Газлифт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 t="str">
            <v xml:space="preserve">Некорректный замер </v>
          </cell>
        </row>
        <row r="140">
          <cell r="J140" t="str">
            <v>1040-2</v>
          </cell>
          <cell r="K140" t="str">
            <v>В работе</v>
          </cell>
          <cell r="L140" t="str">
            <v>Кустскважины-1040</v>
          </cell>
          <cell r="M140">
            <v>40296</v>
          </cell>
          <cell r="N140" t="str">
            <v>Гор.</v>
          </cell>
          <cell r="O140" t="str">
            <v>P1ar_Block III</v>
          </cell>
          <cell r="P140" t="str">
            <v>Действующий</v>
          </cell>
          <cell r="Q140">
            <v>-4</v>
          </cell>
          <cell r="R140" t="str">
            <v xml:space="preserve"> </v>
          </cell>
          <cell r="S140" t="str">
            <v xml:space="preserve"> </v>
          </cell>
          <cell r="T140">
            <v>0</v>
          </cell>
          <cell r="U140">
            <v>206</v>
          </cell>
          <cell r="V140">
            <v>213.8</v>
          </cell>
          <cell r="W140">
            <v>0.98</v>
          </cell>
          <cell r="X140">
            <v>1.66</v>
          </cell>
          <cell r="Y140">
            <v>0.98</v>
          </cell>
          <cell r="Z140">
            <v>1.4490000000000001</v>
          </cell>
          <cell r="AA140">
            <v>0.83599999999999997</v>
          </cell>
          <cell r="AB140">
            <v>0.72</v>
          </cell>
          <cell r="AC140">
            <v>37</v>
          </cell>
          <cell r="AD140">
            <v>1.17</v>
          </cell>
          <cell r="AE140">
            <v>139.69999999999999</v>
          </cell>
          <cell r="AF140">
            <v>7.72</v>
          </cell>
          <cell r="AG140">
            <v>1950.6</v>
          </cell>
          <cell r="AH140">
            <v>2400</v>
          </cell>
          <cell r="AI140">
            <v>2400</v>
          </cell>
          <cell r="AJ140">
            <v>0</v>
          </cell>
          <cell r="AK140">
            <v>0</v>
          </cell>
          <cell r="AL140" t="str">
            <v>откр ствол</v>
          </cell>
          <cell r="AM140" t="str">
            <v>1950,6-2400</v>
          </cell>
          <cell r="AN140">
            <v>45.41</v>
          </cell>
          <cell r="AO140">
            <v>1950.6</v>
          </cell>
          <cell r="AP140">
            <v>16.2</v>
          </cell>
          <cell r="AQ140">
            <v>0</v>
          </cell>
          <cell r="AR140">
            <v>0</v>
          </cell>
          <cell r="AS140">
            <v>0</v>
          </cell>
          <cell r="AT140" t="str">
            <v>Газлифт</v>
          </cell>
          <cell r="AU140">
            <v>550</v>
          </cell>
          <cell r="AV140" t="str">
            <v>ГП</v>
          </cell>
          <cell r="AW140">
            <v>980</v>
          </cell>
          <cell r="AX140" t="str">
            <v>ГК85/1,5</v>
          </cell>
          <cell r="AY140">
            <v>1330</v>
          </cell>
          <cell r="AZ140" t="str">
            <v>ГК85/1,5</v>
          </cell>
          <cell r="BA140">
            <v>1610</v>
          </cell>
          <cell r="BB140" t="str">
            <v>ГК84/2</v>
          </cell>
          <cell r="BC140">
            <v>1760</v>
          </cell>
          <cell r="BD140" t="str">
            <v>ГП</v>
          </cell>
          <cell r="BE140">
            <v>0</v>
          </cell>
          <cell r="BF140">
            <v>0</v>
          </cell>
          <cell r="BG140">
            <v>1780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2377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1892.16</v>
          </cell>
          <cell r="BU140">
            <v>484.83999999999992</v>
          </cell>
          <cell r="BV140">
            <v>73</v>
          </cell>
          <cell r="BW140">
            <v>5.5</v>
          </cell>
          <cell r="BX140">
            <v>18</v>
          </cell>
          <cell r="BY140" t="str">
            <v>Угловик</v>
          </cell>
          <cell r="BZ140" t="str">
            <v>Постоянный</v>
          </cell>
          <cell r="CA140">
            <v>24</v>
          </cell>
          <cell r="CB140">
            <v>0</v>
          </cell>
          <cell r="CC140">
            <v>39</v>
          </cell>
          <cell r="CD140">
            <v>49.5</v>
          </cell>
          <cell r="CE140">
            <v>37</v>
          </cell>
          <cell r="CF140">
            <v>43556</v>
          </cell>
          <cell r="CG140">
            <v>119</v>
          </cell>
          <cell r="CH140">
            <v>79.17</v>
          </cell>
          <cell r="CI140">
            <v>6</v>
          </cell>
          <cell r="CJ140">
            <v>0</v>
          </cell>
          <cell r="CK140">
            <v>0</v>
          </cell>
          <cell r="CL140">
            <v>53</v>
          </cell>
          <cell r="CM140">
            <v>5.0995999999999997</v>
          </cell>
          <cell r="CN140">
            <v>6.1</v>
          </cell>
          <cell r="CO140">
            <v>0</v>
          </cell>
          <cell r="CP140">
            <v>0</v>
          </cell>
          <cell r="CQ140">
            <v>17.100000000000001</v>
          </cell>
          <cell r="CR140">
            <v>115</v>
          </cell>
          <cell r="CS140">
            <v>0</v>
          </cell>
          <cell r="CT140">
            <v>115</v>
          </cell>
          <cell r="CU140">
            <v>0</v>
          </cell>
          <cell r="CV140">
            <v>109.9004</v>
          </cell>
          <cell r="CW140">
            <v>-6.1</v>
          </cell>
          <cell r="CX140">
            <v>115</v>
          </cell>
          <cell r="CY140">
            <v>-17.100000000000001</v>
          </cell>
          <cell r="CZ140">
            <v>10</v>
          </cell>
          <cell r="DA140">
            <v>7.1000000000000014</v>
          </cell>
          <cell r="DB140">
            <v>1392.2660600831441</v>
          </cell>
          <cell r="DC140">
            <v>3353.2041728763043</v>
          </cell>
          <cell r="DD140">
            <v>1960.9381127931604</v>
          </cell>
          <cell r="DE140">
            <v>9.2424242424242423E-2</v>
          </cell>
          <cell r="DF140">
            <v>0</v>
          </cell>
          <cell r="DG140" t="str">
            <v>Газлифт</v>
          </cell>
          <cell r="DH140">
            <v>5.0995999999999997</v>
          </cell>
          <cell r="DI140">
            <v>6.1</v>
          </cell>
          <cell r="DJ140">
            <v>0</v>
          </cell>
          <cell r="DK140">
            <v>7.1000000000000005</v>
          </cell>
          <cell r="DL140">
            <v>53</v>
          </cell>
          <cell r="DM140">
            <v>0</v>
          </cell>
          <cell r="DN140">
            <v>55</v>
          </cell>
          <cell r="DO140">
            <v>9.5312499999999994E-2</v>
          </cell>
          <cell r="DP140">
            <v>53</v>
          </cell>
          <cell r="DQ140">
            <v>5.0995999999999997</v>
          </cell>
          <cell r="DR140">
            <v>6.1</v>
          </cell>
          <cell r="DS140">
            <v>0</v>
          </cell>
          <cell r="DT140">
            <v>7.1000000000000005</v>
          </cell>
          <cell r="DU140">
            <v>0</v>
          </cell>
          <cell r="DV140">
            <v>0</v>
          </cell>
          <cell r="DW140">
            <v>0</v>
          </cell>
          <cell r="DX140">
            <v>0.51235855948114006</v>
          </cell>
          <cell r="DY140">
            <v>0.61286909028844505</v>
          </cell>
          <cell r="DZ140">
            <v>0</v>
          </cell>
          <cell r="EA140">
            <v>0.84106502816180229</v>
          </cell>
          <cell r="EB140">
            <v>0</v>
          </cell>
          <cell r="EC140">
            <v>42983</v>
          </cell>
          <cell r="ED140" t="str">
            <v>ОПЗ с КРС + реПВР</v>
          </cell>
          <cell r="EE140">
            <v>0</v>
          </cell>
          <cell r="EF140">
            <v>18</v>
          </cell>
          <cell r="EG140">
            <v>39</v>
          </cell>
          <cell r="EH140">
            <v>49.5</v>
          </cell>
          <cell r="EI140">
            <v>37</v>
          </cell>
          <cell r="EJ140" t="str">
            <v>Постоянный</v>
          </cell>
          <cell r="EK140">
            <v>24</v>
          </cell>
          <cell r="EL140">
            <v>0</v>
          </cell>
          <cell r="EM140">
            <v>5.0995999999999997</v>
          </cell>
          <cell r="EN140">
            <v>6.1</v>
          </cell>
          <cell r="EO140">
            <v>0</v>
          </cell>
          <cell r="EP140">
            <v>17.100000000000001</v>
          </cell>
          <cell r="EQ140">
            <v>1392.2660600831441</v>
          </cell>
          <cell r="ER140">
            <v>79.17</v>
          </cell>
          <cell r="ES140">
            <v>10</v>
          </cell>
          <cell r="ET140">
            <v>53</v>
          </cell>
          <cell r="EU140">
            <v>18</v>
          </cell>
          <cell r="EV140">
            <v>39</v>
          </cell>
          <cell r="EW140">
            <v>49.5</v>
          </cell>
          <cell r="EX140">
            <v>37</v>
          </cell>
          <cell r="EY140" t="str">
            <v>Постоянный</v>
          </cell>
          <cell r="EZ140">
            <v>24</v>
          </cell>
          <cell r="FA140">
            <v>0</v>
          </cell>
          <cell r="FB140">
            <v>5.0995999999999997</v>
          </cell>
          <cell r="FC140">
            <v>6.1</v>
          </cell>
          <cell r="FD140">
            <v>0</v>
          </cell>
          <cell r="FE140">
            <v>17.100000000000001</v>
          </cell>
          <cell r="FF140">
            <v>1392.2660600831441</v>
          </cell>
          <cell r="FG140">
            <v>79.17</v>
          </cell>
          <cell r="FH140">
            <v>10</v>
          </cell>
          <cell r="FI140">
            <v>53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 t="str">
            <v>Уточнение</v>
          </cell>
          <cell r="GD140" t="str">
            <v>Уточнение ТР по результатам замеров дебита</v>
          </cell>
          <cell r="GE140">
            <v>0</v>
          </cell>
          <cell r="GF140" t="str">
            <v>БДНГ-2</v>
          </cell>
          <cell r="GG140" t="str">
            <v>Щукин</v>
          </cell>
          <cell r="GH140">
            <v>0</v>
          </cell>
          <cell r="GI140" t="e">
            <v>#N/A</v>
          </cell>
          <cell r="GJ140">
            <v>0</v>
          </cell>
          <cell r="GK140">
            <v>2100</v>
          </cell>
          <cell r="GL140">
            <v>0</v>
          </cell>
          <cell r="GM140">
            <v>0</v>
          </cell>
          <cell r="GN140">
            <v>0</v>
          </cell>
          <cell r="GO140">
            <v>2</v>
          </cell>
          <cell r="GP140">
            <v>12.5</v>
          </cell>
          <cell r="GQ140">
            <v>53</v>
          </cell>
          <cell r="GR140">
            <v>66</v>
          </cell>
          <cell r="GS140" t="str">
            <v>ЗУ-6</v>
          </cell>
          <cell r="GT140" t="str">
            <v>Газлифт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</row>
        <row r="141">
          <cell r="J141">
            <v>1044</v>
          </cell>
          <cell r="K141" t="str">
            <v>В работе</v>
          </cell>
          <cell r="L141" t="str">
            <v>Кустскважины-1044</v>
          </cell>
          <cell r="M141">
            <v>41137</v>
          </cell>
          <cell r="N141" t="str">
            <v>Гор.</v>
          </cell>
          <cell r="O141" t="str">
            <v>P1ar_Block III</v>
          </cell>
          <cell r="P141" t="str">
            <v>Действующий</v>
          </cell>
          <cell r="Q141">
            <v>-4</v>
          </cell>
          <cell r="R141" t="str">
            <v xml:space="preserve"> </v>
          </cell>
          <cell r="S141" t="str">
            <v xml:space="preserve"> </v>
          </cell>
          <cell r="T141">
            <v>0</v>
          </cell>
          <cell r="U141">
            <v>206</v>
          </cell>
          <cell r="V141">
            <v>213.8</v>
          </cell>
          <cell r="W141">
            <v>0.98</v>
          </cell>
          <cell r="X141">
            <v>1.66</v>
          </cell>
          <cell r="Y141">
            <v>0.98172926287026052</v>
          </cell>
          <cell r="Z141">
            <v>1.4490000000000001</v>
          </cell>
          <cell r="AA141">
            <v>0.83599999999999997</v>
          </cell>
          <cell r="AB141">
            <v>0.72</v>
          </cell>
          <cell r="AC141">
            <v>37</v>
          </cell>
          <cell r="AD141">
            <v>1.17</v>
          </cell>
          <cell r="AE141">
            <v>139.69999999999999</v>
          </cell>
          <cell r="AF141">
            <v>7.72</v>
          </cell>
          <cell r="AG141">
            <v>1879</v>
          </cell>
          <cell r="AH141">
            <v>2500</v>
          </cell>
          <cell r="AI141">
            <v>2500</v>
          </cell>
          <cell r="AJ141">
            <v>0</v>
          </cell>
          <cell r="AK141">
            <v>0</v>
          </cell>
          <cell r="AL141" t="str">
            <v>откр ствол</v>
          </cell>
          <cell r="AM141" t="str">
            <v>1880-2500</v>
          </cell>
          <cell r="AN141">
            <v>91.73</v>
          </cell>
          <cell r="AO141">
            <v>1880</v>
          </cell>
          <cell r="AP141">
            <v>16.14</v>
          </cell>
          <cell r="AQ141">
            <v>0</v>
          </cell>
          <cell r="AR141">
            <v>0</v>
          </cell>
          <cell r="AS141">
            <v>0</v>
          </cell>
          <cell r="AT141" t="str">
            <v>Газлифт</v>
          </cell>
          <cell r="AU141">
            <v>600</v>
          </cell>
          <cell r="AV141" t="str">
            <v>ГК90</v>
          </cell>
          <cell r="AW141">
            <v>1200</v>
          </cell>
          <cell r="AX141" t="str">
            <v>ГК70</v>
          </cell>
          <cell r="AY141">
            <v>1771</v>
          </cell>
          <cell r="AZ141" t="str">
            <v>ЦКсОК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1783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1983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1804.67</v>
          </cell>
          <cell r="BU141">
            <v>178.32999999999993</v>
          </cell>
          <cell r="BV141">
            <v>73</v>
          </cell>
          <cell r="BW141">
            <v>5.5</v>
          </cell>
          <cell r="BX141">
            <v>18</v>
          </cell>
          <cell r="BY141" t="str">
            <v>Угловик</v>
          </cell>
          <cell r="BZ141" t="str">
            <v>Постоянный</v>
          </cell>
          <cell r="CA141">
            <v>24</v>
          </cell>
          <cell r="CB141">
            <v>0</v>
          </cell>
          <cell r="CC141">
            <v>36</v>
          </cell>
          <cell r="CD141">
            <v>52</v>
          </cell>
          <cell r="CE141">
            <v>34</v>
          </cell>
          <cell r="CF141">
            <v>43556</v>
          </cell>
          <cell r="CG141">
            <v>113</v>
          </cell>
          <cell r="CH141">
            <v>91</v>
          </cell>
          <cell r="CI141">
            <v>6</v>
          </cell>
          <cell r="CJ141">
            <v>0</v>
          </cell>
          <cell r="CK141">
            <v>0</v>
          </cell>
          <cell r="CL141">
            <v>58</v>
          </cell>
          <cell r="CM141">
            <v>11.736913319999999</v>
          </cell>
          <cell r="CN141">
            <v>14.1</v>
          </cell>
          <cell r="CO141">
            <v>0.43</v>
          </cell>
          <cell r="CP141">
            <v>0</v>
          </cell>
          <cell r="CQ141">
            <v>20.8</v>
          </cell>
          <cell r="CR141">
            <v>116</v>
          </cell>
          <cell r="CS141">
            <v>0</v>
          </cell>
          <cell r="CT141">
            <v>116</v>
          </cell>
          <cell r="CU141">
            <v>0</v>
          </cell>
          <cell r="CV141">
            <v>103.0081211</v>
          </cell>
          <cell r="CW141">
            <v>-15.75</v>
          </cell>
          <cell r="CX141">
            <v>114.67</v>
          </cell>
          <cell r="CY141">
            <v>-27.9</v>
          </cell>
          <cell r="CZ141">
            <v>11</v>
          </cell>
          <cell r="DA141">
            <v>23</v>
          </cell>
          <cell r="DB141">
            <v>834.97251217665132</v>
          </cell>
          <cell r="DC141">
            <v>1772.186556456566</v>
          </cell>
          <cell r="DD141">
            <v>931.64102130804793</v>
          </cell>
          <cell r="DE141">
            <v>0.25636363636363635</v>
          </cell>
          <cell r="DF141">
            <v>0</v>
          </cell>
          <cell r="DG141" t="str">
            <v>Газлифт</v>
          </cell>
          <cell r="DH141">
            <v>11.736913319999999</v>
          </cell>
          <cell r="DI141">
            <v>14.1</v>
          </cell>
          <cell r="DJ141">
            <v>0.43</v>
          </cell>
          <cell r="DK141">
            <v>9.8000000000000007</v>
          </cell>
          <cell r="DL141">
            <v>58</v>
          </cell>
          <cell r="DM141">
            <v>0</v>
          </cell>
          <cell r="DN141">
            <v>59</v>
          </cell>
          <cell r="DO141">
            <v>0.26111111111111113</v>
          </cell>
          <cell r="DP141">
            <v>58</v>
          </cell>
          <cell r="DQ141">
            <v>11.736913319999999</v>
          </cell>
          <cell r="DR141">
            <v>14.1</v>
          </cell>
          <cell r="DS141">
            <v>0.43</v>
          </cell>
          <cell r="DT141">
            <v>9.8000000000000007</v>
          </cell>
          <cell r="DU141">
            <v>0</v>
          </cell>
          <cell r="DV141">
            <v>0</v>
          </cell>
          <cell r="DW141">
            <v>0</v>
          </cell>
          <cell r="DX141">
            <v>1.6308294643172707</v>
          </cell>
          <cell r="DY141">
            <v>1.9770476819174334</v>
          </cell>
          <cell r="DZ141">
            <v>0</v>
          </cell>
          <cell r="EA141">
            <v>0.66529223581983477</v>
          </cell>
          <cell r="EB141">
            <v>0</v>
          </cell>
          <cell r="EC141">
            <v>41137</v>
          </cell>
          <cell r="ED141" t="str">
            <v>ВНС</v>
          </cell>
          <cell r="EE141">
            <v>0</v>
          </cell>
          <cell r="EF141">
            <v>18</v>
          </cell>
          <cell r="EG141">
            <v>35</v>
          </cell>
          <cell r="EH141">
            <v>51</v>
          </cell>
          <cell r="EI141">
            <v>34</v>
          </cell>
          <cell r="EJ141" t="str">
            <v>Постоянный</v>
          </cell>
          <cell r="EK141">
            <v>24</v>
          </cell>
          <cell r="EL141">
            <v>0</v>
          </cell>
          <cell r="EM141">
            <v>12.9918789</v>
          </cell>
          <cell r="EN141">
            <v>15.75</v>
          </cell>
          <cell r="EO141">
            <v>1.33</v>
          </cell>
          <cell r="EP141">
            <v>27.9</v>
          </cell>
          <cell r="EQ141">
            <v>1300.8126176422411</v>
          </cell>
          <cell r="ER141">
            <v>91</v>
          </cell>
          <cell r="ES141">
            <v>11</v>
          </cell>
          <cell r="ET141">
            <v>60</v>
          </cell>
          <cell r="EU141">
            <v>18</v>
          </cell>
          <cell r="EV141">
            <v>36</v>
          </cell>
          <cell r="EW141">
            <v>52</v>
          </cell>
          <cell r="EX141">
            <v>34</v>
          </cell>
          <cell r="EY141" t="str">
            <v>Постоянный</v>
          </cell>
          <cell r="EZ141">
            <v>24</v>
          </cell>
          <cell r="FA141">
            <v>0</v>
          </cell>
          <cell r="FB141">
            <v>11.736913319999999</v>
          </cell>
          <cell r="FC141">
            <v>14.1</v>
          </cell>
          <cell r="FD141">
            <v>0.43</v>
          </cell>
          <cell r="FE141">
            <v>20.8</v>
          </cell>
          <cell r="FF141">
            <v>834.97251217665132</v>
          </cell>
          <cell r="FG141">
            <v>91</v>
          </cell>
          <cell r="FH141">
            <v>11</v>
          </cell>
          <cell r="FI141">
            <v>58</v>
          </cell>
          <cell r="FJ141">
            <v>0</v>
          </cell>
          <cell r="FK141">
            <v>1</v>
          </cell>
          <cell r="FL141">
            <v>1</v>
          </cell>
          <cell r="FM141">
            <v>0</v>
          </cell>
          <cell r="FN141">
            <v>0</v>
          </cell>
          <cell r="FO141">
            <v>0</v>
          </cell>
          <cell r="FP141">
            <v>-1.2549655800000004</v>
          </cell>
          <cell r="FQ141">
            <v>-1.6500000000000004</v>
          </cell>
          <cell r="FR141">
            <v>-0.90000000000000013</v>
          </cell>
          <cell r="FS141">
            <v>-7.0999999999999979</v>
          </cell>
          <cell r="FT141">
            <v>0</v>
          </cell>
          <cell r="FU141">
            <v>0</v>
          </cell>
          <cell r="FV141">
            <v>-465.84010546558977</v>
          </cell>
          <cell r="FW141">
            <v>-2</v>
          </cell>
          <cell r="FX141" t="str">
            <v>Уточнение</v>
          </cell>
          <cell r="FY141" t="str">
            <v>Уточнение ТР по результатам замеров дебита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 t="str">
            <v>БДНГ-1</v>
          </cell>
          <cell r="GG141" t="str">
            <v>Щукин</v>
          </cell>
          <cell r="GH141">
            <v>0</v>
          </cell>
          <cell r="GI141" t="e">
            <v>#N/A</v>
          </cell>
          <cell r="GJ141">
            <v>0</v>
          </cell>
          <cell r="GK141">
            <v>1963</v>
          </cell>
          <cell r="GL141">
            <v>0</v>
          </cell>
          <cell r="GM141">
            <v>0</v>
          </cell>
          <cell r="GN141">
            <v>0</v>
          </cell>
          <cell r="GO141">
            <v>2</v>
          </cell>
          <cell r="GP141">
            <v>18</v>
          </cell>
          <cell r="GQ141">
            <v>58</v>
          </cell>
          <cell r="GR141">
            <v>55</v>
          </cell>
          <cell r="GS141" t="str">
            <v>ЗУ-2</v>
          </cell>
          <cell r="GT141" t="str">
            <v>Газлифт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</row>
        <row r="142">
          <cell r="J142" t="str">
            <v>1044-2</v>
          </cell>
          <cell r="K142" t="str">
            <v>В работе</v>
          </cell>
          <cell r="L142" t="str">
            <v>Кустскважины-1044</v>
          </cell>
          <cell r="M142">
            <v>41015</v>
          </cell>
          <cell r="N142" t="str">
            <v>Гор.</v>
          </cell>
          <cell r="O142" t="str">
            <v>P1ar_Block III</v>
          </cell>
          <cell r="P142" t="str">
            <v>Действующий</v>
          </cell>
          <cell r="Q142">
            <v>-4</v>
          </cell>
          <cell r="R142" t="str">
            <v xml:space="preserve"> </v>
          </cell>
          <cell r="S142" t="str">
            <v xml:space="preserve"> </v>
          </cell>
          <cell r="T142">
            <v>0</v>
          </cell>
          <cell r="U142">
            <v>206</v>
          </cell>
          <cell r="V142">
            <v>213.8</v>
          </cell>
          <cell r="W142">
            <v>0.98</v>
          </cell>
          <cell r="X142">
            <v>1.66</v>
          </cell>
          <cell r="Y142">
            <v>0.9820516597325013</v>
          </cell>
          <cell r="Z142">
            <v>1.4490000000000001</v>
          </cell>
          <cell r="AA142">
            <v>0.83599999999999997</v>
          </cell>
          <cell r="AB142">
            <v>0.72</v>
          </cell>
          <cell r="AC142">
            <v>37</v>
          </cell>
          <cell r="AD142">
            <v>1.17</v>
          </cell>
          <cell r="AE142">
            <v>139.69999999999999</v>
          </cell>
          <cell r="AF142">
            <v>7.72</v>
          </cell>
          <cell r="AG142">
            <v>1880</v>
          </cell>
          <cell r="AH142">
            <v>2400</v>
          </cell>
          <cell r="AI142">
            <v>2400</v>
          </cell>
          <cell r="AJ142">
            <v>0</v>
          </cell>
          <cell r="AK142">
            <v>0</v>
          </cell>
          <cell r="AL142" t="str">
            <v>откр ствол</v>
          </cell>
          <cell r="AM142" t="str">
            <v>1899-2400</v>
          </cell>
          <cell r="AN142">
            <v>53.79</v>
          </cell>
          <cell r="AO142">
            <v>1899</v>
          </cell>
          <cell r="AP142">
            <v>32.090000000000003</v>
          </cell>
          <cell r="AQ142">
            <v>0</v>
          </cell>
          <cell r="AR142">
            <v>0</v>
          </cell>
          <cell r="AS142">
            <v>0</v>
          </cell>
          <cell r="AT142" t="str">
            <v>Газлифт</v>
          </cell>
          <cell r="AU142">
            <v>380</v>
          </cell>
          <cell r="AV142" t="str">
            <v>ГП</v>
          </cell>
          <cell r="AW142">
            <v>720</v>
          </cell>
          <cell r="AX142" t="str">
            <v>ГП</v>
          </cell>
          <cell r="AY142">
            <v>1080</v>
          </cell>
          <cell r="AZ142" t="str">
            <v>ГП</v>
          </cell>
          <cell r="BA142">
            <v>1380</v>
          </cell>
          <cell r="BB142" t="str">
            <v>ГК90/2</v>
          </cell>
          <cell r="BC142">
            <v>1640</v>
          </cell>
          <cell r="BD142" t="str">
            <v>ЦКсОК/4</v>
          </cell>
          <cell r="BE142">
            <v>0</v>
          </cell>
          <cell r="BF142">
            <v>0</v>
          </cell>
          <cell r="BG142">
            <v>1700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1900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1867.3</v>
          </cell>
          <cell r="BU142">
            <v>32.700000000000045</v>
          </cell>
          <cell r="BV142">
            <v>73</v>
          </cell>
          <cell r="BW142">
            <v>5.5</v>
          </cell>
          <cell r="BX142">
            <v>18</v>
          </cell>
          <cell r="BY142" t="str">
            <v>Угловик</v>
          </cell>
          <cell r="BZ142" t="str">
            <v>Постоянный</v>
          </cell>
          <cell r="CA142">
            <v>24</v>
          </cell>
          <cell r="CB142">
            <v>0</v>
          </cell>
          <cell r="CC142">
            <v>34</v>
          </cell>
          <cell r="CD142">
            <v>56</v>
          </cell>
          <cell r="CE142">
            <v>33</v>
          </cell>
          <cell r="CF142">
            <v>43556</v>
          </cell>
          <cell r="CG142">
            <v>102.8</v>
          </cell>
          <cell r="CH142">
            <v>96</v>
          </cell>
          <cell r="CI142">
            <v>6</v>
          </cell>
          <cell r="CJ142">
            <v>0</v>
          </cell>
          <cell r="CK142">
            <v>0</v>
          </cell>
          <cell r="CL142">
            <v>62</v>
          </cell>
          <cell r="CM142">
            <v>12.476046</v>
          </cell>
          <cell r="CN142">
            <v>15</v>
          </cell>
          <cell r="CO142">
            <v>0.51</v>
          </cell>
          <cell r="CP142">
            <v>0</v>
          </cell>
          <cell r="CQ142">
            <v>24.2</v>
          </cell>
          <cell r="CR142">
            <v>117</v>
          </cell>
          <cell r="CS142">
            <v>0</v>
          </cell>
          <cell r="CT142">
            <v>117</v>
          </cell>
          <cell r="CU142">
            <v>0</v>
          </cell>
          <cell r="CV142">
            <v>106.414360672</v>
          </cell>
          <cell r="CW142">
            <v>-12.68</v>
          </cell>
          <cell r="CX142">
            <v>116.86</v>
          </cell>
          <cell r="CY142">
            <v>-23.2</v>
          </cell>
          <cell r="CZ142">
            <v>11.5</v>
          </cell>
          <cell r="DA142">
            <v>12.7</v>
          </cell>
          <cell r="DB142">
            <v>1017.950719322452</v>
          </cell>
          <cell r="DC142">
            <v>1939.7171187089243</v>
          </cell>
          <cell r="DD142">
            <v>915.26748135023126</v>
          </cell>
          <cell r="DE142">
            <v>0.36764705882352944</v>
          </cell>
          <cell r="DF142">
            <v>0</v>
          </cell>
          <cell r="DG142" t="str">
            <v>Газлифт</v>
          </cell>
          <cell r="DH142">
            <v>12.476046</v>
          </cell>
          <cell r="DI142">
            <v>15</v>
          </cell>
          <cell r="DJ142">
            <v>0.51</v>
          </cell>
          <cell r="DK142">
            <v>12.7</v>
          </cell>
          <cell r="DL142">
            <v>62</v>
          </cell>
          <cell r="DM142">
            <v>0</v>
          </cell>
          <cell r="DN142">
            <v>55</v>
          </cell>
          <cell r="DO142">
            <v>0.35413771807935768</v>
          </cell>
          <cell r="DP142">
            <v>55</v>
          </cell>
          <cell r="DQ142">
            <v>14.079453229350003</v>
          </cell>
          <cell r="DR142">
            <v>16.927782924193295</v>
          </cell>
          <cell r="DS142">
            <v>0.51</v>
          </cell>
          <cell r="DT142">
            <v>14.332189542483654</v>
          </cell>
          <cell r="DU142">
            <v>1.6034072293500039</v>
          </cell>
          <cell r="DV142">
            <v>1.9277829241932949</v>
          </cell>
          <cell r="DW142">
            <v>1.6321895424836561</v>
          </cell>
          <cell r="DX142">
            <v>0.49716415068124453</v>
          </cell>
          <cell r="DY142">
            <v>0.59552769892352231</v>
          </cell>
          <cell r="DZ142">
            <v>0</v>
          </cell>
          <cell r="EA142">
            <v>0.44617611512409006</v>
          </cell>
          <cell r="EB142">
            <v>0</v>
          </cell>
          <cell r="EC142">
            <v>43182</v>
          </cell>
          <cell r="ED142" t="str">
            <v>БОПЗ</v>
          </cell>
          <cell r="EE142" t="str">
            <v>ОПЗ (ОПЗ в мае 13г.)</v>
          </cell>
          <cell r="EF142">
            <v>18</v>
          </cell>
          <cell r="EG142">
            <v>34</v>
          </cell>
          <cell r="EH142">
            <v>54</v>
          </cell>
          <cell r="EI142">
            <v>33</v>
          </cell>
          <cell r="EJ142" t="str">
            <v>Постоянный</v>
          </cell>
          <cell r="EK142">
            <v>24</v>
          </cell>
          <cell r="EL142">
            <v>0</v>
          </cell>
          <cell r="EM142">
            <v>10.585639327999999</v>
          </cell>
          <cell r="EN142">
            <v>12.68</v>
          </cell>
          <cell r="EO142">
            <v>0.14000000000000001</v>
          </cell>
          <cell r="EP142">
            <v>23.2</v>
          </cell>
          <cell r="EQ142">
            <v>1105.2709843469174</v>
          </cell>
          <cell r="ER142">
            <v>89</v>
          </cell>
          <cell r="ES142">
            <v>11.5</v>
          </cell>
          <cell r="ET142">
            <v>62</v>
          </cell>
          <cell r="EU142">
            <v>18</v>
          </cell>
          <cell r="EV142">
            <v>34</v>
          </cell>
          <cell r="EW142">
            <v>56</v>
          </cell>
          <cell r="EX142">
            <v>33</v>
          </cell>
          <cell r="EY142" t="str">
            <v>Постоянный</v>
          </cell>
          <cell r="EZ142">
            <v>24</v>
          </cell>
          <cell r="FA142">
            <v>0</v>
          </cell>
          <cell r="FB142">
            <v>12.476046</v>
          </cell>
          <cell r="FC142">
            <v>15</v>
          </cell>
          <cell r="FD142">
            <v>0.51</v>
          </cell>
          <cell r="FE142">
            <v>24.2</v>
          </cell>
          <cell r="FF142">
            <v>1017.950719322452</v>
          </cell>
          <cell r="FG142">
            <v>96</v>
          </cell>
          <cell r="FH142">
            <v>11.5</v>
          </cell>
          <cell r="FI142">
            <v>62</v>
          </cell>
          <cell r="FJ142">
            <v>0</v>
          </cell>
          <cell r="FK142">
            <v>0</v>
          </cell>
          <cell r="FL142">
            <v>2</v>
          </cell>
          <cell r="FM142">
            <v>0</v>
          </cell>
          <cell r="FN142">
            <v>0</v>
          </cell>
          <cell r="FO142">
            <v>0</v>
          </cell>
          <cell r="FP142">
            <v>1.890406672000001</v>
          </cell>
          <cell r="FQ142">
            <v>2.3200000000000003</v>
          </cell>
          <cell r="FR142">
            <v>0.37</v>
          </cell>
          <cell r="FS142">
            <v>1</v>
          </cell>
          <cell r="FT142">
            <v>7</v>
          </cell>
          <cell r="FU142">
            <v>0</v>
          </cell>
          <cell r="FV142">
            <v>-87.320265024465471</v>
          </cell>
          <cell r="FW142">
            <v>0</v>
          </cell>
          <cell r="FX142" t="str">
            <v>Уточнение</v>
          </cell>
          <cell r="FY142" t="str">
            <v>Уточнение ТР по результатам замеров дебита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 t="str">
            <v>БДНГ-1</v>
          </cell>
          <cell r="GG142" t="str">
            <v>Щукин</v>
          </cell>
          <cell r="GH142">
            <v>0</v>
          </cell>
          <cell r="GI142" t="e">
            <v>#N/A</v>
          </cell>
          <cell r="GJ142">
            <v>0</v>
          </cell>
          <cell r="GK142">
            <v>1880</v>
          </cell>
          <cell r="GL142">
            <v>0</v>
          </cell>
          <cell r="GM142">
            <v>0</v>
          </cell>
          <cell r="GN142">
            <v>0</v>
          </cell>
          <cell r="GO142">
            <v>1</v>
          </cell>
          <cell r="GP142">
            <v>23</v>
          </cell>
          <cell r="GQ142">
            <v>62</v>
          </cell>
          <cell r="GR142">
            <v>40.799999999999997</v>
          </cell>
          <cell r="GS142" t="str">
            <v>ЗУ-2</v>
          </cell>
          <cell r="GT142" t="str">
            <v>Газлифт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</row>
        <row r="143">
          <cell r="J143" t="str">
            <v>1044-1</v>
          </cell>
          <cell r="K143" t="str">
            <v>В работе</v>
          </cell>
          <cell r="L143" t="str">
            <v>Кустскважины-1044</v>
          </cell>
          <cell r="M143">
            <v>41082</v>
          </cell>
          <cell r="N143" t="str">
            <v>Гор.</v>
          </cell>
          <cell r="O143" t="str">
            <v>P1ar_Block III</v>
          </cell>
          <cell r="P143" t="str">
            <v>Действующий</v>
          </cell>
          <cell r="Q143">
            <v>-4</v>
          </cell>
          <cell r="R143" t="str">
            <v xml:space="preserve"> </v>
          </cell>
          <cell r="S143" t="str">
            <v xml:space="preserve"> </v>
          </cell>
          <cell r="T143">
            <v>0</v>
          </cell>
          <cell r="U143">
            <v>206</v>
          </cell>
          <cell r="V143">
            <v>213.8</v>
          </cell>
          <cell r="W143">
            <v>0.98</v>
          </cell>
          <cell r="X143">
            <v>1.66</v>
          </cell>
          <cell r="Y143">
            <v>0.98358594103321273</v>
          </cell>
          <cell r="Z143">
            <v>1.4490000000000001</v>
          </cell>
          <cell r="AA143">
            <v>0.83599999999999997</v>
          </cell>
          <cell r="AB143">
            <v>0.72</v>
          </cell>
          <cell r="AC143">
            <v>37</v>
          </cell>
          <cell r="AD143">
            <v>1.17</v>
          </cell>
          <cell r="AE143">
            <v>139.69999999999999</v>
          </cell>
          <cell r="AF143">
            <v>7.72</v>
          </cell>
          <cell r="AG143">
            <v>1880</v>
          </cell>
          <cell r="AH143">
            <v>2285</v>
          </cell>
          <cell r="AI143">
            <v>2285</v>
          </cell>
          <cell r="AJ143">
            <v>0</v>
          </cell>
          <cell r="AK143">
            <v>0</v>
          </cell>
          <cell r="AL143" t="str">
            <v>откр ствол</v>
          </cell>
          <cell r="AM143" t="str">
            <v>1880-2285</v>
          </cell>
          <cell r="AN143">
            <v>65.7</v>
          </cell>
          <cell r="AO143">
            <v>1880</v>
          </cell>
          <cell r="AP143">
            <v>20.78</v>
          </cell>
          <cell r="AQ143">
            <v>0</v>
          </cell>
          <cell r="AR143">
            <v>0</v>
          </cell>
          <cell r="AS143">
            <v>0</v>
          </cell>
          <cell r="AT143" t="str">
            <v>Газлифт</v>
          </cell>
          <cell r="AU143">
            <v>510</v>
          </cell>
          <cell r="AV143" t="str">
            <v>ГП</v>
          </cell>
          <cell r="AW143">
            <v>940</v>
          </cell>
          <cell r="AX143" t="str">
            <v>ГП</v>
          </cell>
          <cell r="AY143">
            <v>1300</v>
          </cell>
          <cell r="AZ143" t="str">
            <v>ГП</v>
          </cell>
          <cell r="BA143">
            <v>1540</v>
          </cell>
          <cell r="BB143" t="str">
            <v>ГК95/1</v>
          </cell>
          <cell r="BC143">
            <v>1730</v>
          </cell>
          <cell r="BD143" t="str">
            <v>ЦКсОК</v>
          </cell>
          <cell r="BE143">
            <v>0</v>
          </cell>
          <cell r="BF143">
            <v>0</v>
          </cell>
          <cell r="BG143">
            <v>1740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1930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1851.51</v>
          </cell>
          <cell r="BU143">
            <v>78.490000000000009</v>
          </cell>
          <cell r="BV143">
            <v>73</v>
          </cell>
          <cell r="BW143">
            <v>5.5</v>
          </cell>
          <cell r="BX143">
            <v>18</v>
          </cell>
          <cell r="BY143" t="str">
            <v>Угловик</v>
          </cell>
          <cell r="BZ143" t="str">
            <v>Постоянный</v>
          </cell>
          <cell r="CA143">
            <v>24</v>
          </cell>
          <cell r="CB143">
            <v>0</v>
          </cell>
          <cell r="CC143">
            <v>34.33</v>
          </cell>
          <cell r="CD143">
            <v>46</v>
          </cell>
          <cell r="CE143">
            <v>32</v>
          </cell>
          <cell r="CF143">
            <v>43556</v>
          </cell>
          <cell r="CG143">
            <v>107</v>
          </cell>
          <cell r="CH143">
            <v>96</v>
          </cell>
          <cell r="CI143">
            <v>6</v>
          </cell>
          <cell r="CJ143">
            <v>0</v>
          </cell>
          <cell r="CK143">
            <v>0</v>
          </cell>
          <cell r="CL143">
            <v>58</v>
          </cell>
          <cell r="CM143">
            <v>11.492121651999998</v>
          </cell>
          <cell r="CN143">
            <v>13.87</v>
          </cell>
          <cell r="CO143">
            <v>0.89</v>
          </cell>
          <cell r="CP143">
            <v>0</v>
          </cell>
          <cell r="CQ143">
            <v>27.553999999999998</v>
          </cell>
          <cell r="CR143">
            <v>118</v>
          </cell>
          <cell r="CS143">
            <v>0</v>
          </cell>
          <cell r="CT143">
            <v>118</v>
          </cell>
          <cell r="CU143">
            <v>0</v>
          </cell>
          <cell r="CV143">
            <v>108.804</v>
          </cell>
          <cell r="CW143">
            <v>-11</v>
          </cell>
          <cell r="CX143">
            <v>118</v>
          </cell>
          <cell r="CY143">
            <v>-26.2</v>
          </cell>
          <cell r="CZ143">
            <v>9.1199999999999992</v>
          </cell>
          <cell r="DA143">
            <v>18.433999999999997</v>
          </cell>
          <cell r="DB143">
            <v>1604.0554179820999</v>
          </cell>
          <cell r="DC143">
            <v>2397.6425619550173</v>
          </cell>
          <cell r="DD143">
            <v>783.83723186157113</v>
          </cell>
          <cell r="DE143">
            <v>0.28306122448979593</v>
          </cell>
          <cell r="DF143">
            <v>0</v>
          </cell>
          <cell r="DG143" t="str">
            <v>Газлифт</v>
          </cell>
          <cell r="DH143">
            <v>11.492121651999998</v>
          </cell>
          <cell r="DI143">
            <v>13.87</v>
          </cell>
          <cell r="DJ143">
            <v>0.89</v>
          </cell>
          <cell r="DK143">
            <v>18.433999999999997</v>
          </cell>
          <cell r="DL143">
            <v>58</v>
          </cell>
          <cell r="DM143">
            <v>0</v>
          </cell>
          <cell r="DN143">
            <v>56</v>
          </cell>
          <cell r="DO143">
            <v>0.2801088257988984</v>
          </cell>
          <cell r="DP143">
            <v>56</v>
          </cell>
          <cell r="DQ143">
            <v>11.836429689680651</v>
          </cell>
          <cell r="DR143">
            <v>14.285550115743819</v>
          </cell>
          <cell r="DS143">
            <v>0.89</v>
          </cell>
          <cell r="DT143">
            <v>18.986289173296434</v>
          </cell>
          <cell r="DU143">
            <v>0.34430803768065277</v>
          </cell>
          <cell r="DV143">
            <v>0.4155501157438195</v>
          </cell>
          <cell r="DW143">
            <v>0.55228917329643601</v>
          </cell>
          <cell r="DX143">
            <v>0.86011258082691588</v>
          </cell>
          <cell r="DY143">
            <v>1.0288428000321961</v>
          </cell>
          <cell r="DZ143">
            <v>0</v>
          </cell>
          <cell r="EA143">
            <v>1.5975122749590829</v>
          </cell>
          <cell r="EB143">
            <v>0</v>
          </cell>
          <cell r="EC143">
            <v>43148</v>
          </cell>
          <cell r="ED143" t="str">
            <v>Бесп. ОПЗ</v>
          </cell>
          <cell r="EE143">
            <v>0</v>
          </cell>
          <cell r="EF143">
            <v>18</v>
          </cell>
          <cell r="EG143">
            <v>34.33</v>
          </cell>
          <cell r="EH143">
            <v>48</v>
          </cell>
          <cell r="EI143">
            <v>33</v>
          </cell>
          <cell r="EJ143" t="str">
            <v>Постоянный</v>
          </cell>
          <cell r="EK143">
            <v>24</v>
          </cell>
          <cell r="EL143">
            <v>0</v>
          </cell>
          <cell r="EM143">
            <v>11.492121651999998</v>
          </cell>
          <cell r="EN143">
            <v>13.87</v>
          </cell>
          <cell r="EO143">
            <v>0.89</v>
          </cell>
          <cell r="EP143">
            <v>27.553999999999998</v>
          </cell>
          <cell r="EQ143">
            <v>1604.0554179820999</v>
          </cell>
          <cell r="ER143">
            <v>89</v>
          </cell>
          <cell r="ES143">
            <v>9.1199999999999992</v>
          </cell>
          <cell r="ET143">
            <v>60</v>
          </cell>
          <cell r="EU143">
            <v>18</v>
          </cell>
          <cell r="EV143">
            <v>34.33</v>
          </cell>
          <cell r="EW143">
            <v>46</v>
          </cell>
          <cell r="EX143">
            <v>32</v>
          </cell>
          <cell r="EY143" t="str">
            <v>Постоянный</v>
          </cell>
          <cell r="EZ143">
            <v>24</v>
          </cell>
          <cell r="FA143">
            <v>0</v>
          </cell>
          <cell r="FB143">
            <v>11.492121651999998</v>
          </cell>
          <cell r="FC143">
            <v>13.87</v>
          </cell>
          <cell r="FD143">
            <v>0.89</v>
          </cell>
          <cell r="FE143">
            <v>27.553999999999998</v>
          </cell>
          <cell r="FF143">
            <v>1604.0554179820999</v>
          </cell>
          <cell r="FG143">
            <v>96</v>
          </cell>
          <cell r="FH143">
            <v>9.1199999999999992</v>
          </cell>
          <cell r="FI143">
            <v>58</v>
          </cell>
          <cell r="FJ143">
            <v>0</v>
          </cell>
          <cell r="FK143">
            <v>0</v>
          </cell>
          <cell r="FL143">
            <v>-2</v>
          </cell>
          <cell r="FM143">
            <v>-1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7</v>
          </cell>
          <cell r="FU143">
            <v>0</v>
          </cell>
          <cell r="FV143">
            <v>0</v>
          </cell>
          <cell r="FW143">
            <v>-2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 t="str">
            <v>Уточнение</v>
          </cell>
          <cell r="GD143" t="str">
            <v>Уточнение ТР по результатам замеров дебита</v>
          </cell>
          <cell r="GE143">
            <v>0</v>
          </cell>
          <cell r="GF143" t="str">
            <v>БДНГ-1</v>
          </cell>
          <cell r="GG143" t="str">
            <v>Щукин</v>
          </cell>
          <cell r="GH143">
            <v>0</v>
          </cell>
          <cell r="GI143" t="e">
            <v>#N/A</v>
          </cell>
          <cell r="GJ143">
            <v>0</v>
          </cell>
          <cell r="GK143">
            <v>1910</v>
          </cell>
          <cell r="GL143">
            <v>0</v>
          </cell>
          <cell r="GM143">
            <v>0</v>
          </cell>
          <cell r="GN143">
            <v>0</v>
          </cell>
          <cell r="GO143">
            <v>2.3299999999999983</v>
          </cell>
          <cell r="GP143">
            <v>14</v>
          </cell>
          <cell r="GQ143">
            <v>58</v>
          </cell>
          <cell r="GR143">
            <v>49</v>
          </cell>
          <cell r="GS143" t="str">
            <v>ЗУ-2</v>
          </cell>
          <cell r="GT143" t="str">
            <v>Газлифт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</row>
        <row r="144">
          <cell r="J144">
            <v>1045</v>
          </cell>
          <cell r="K144" t="str">
            <v>В работе</v>
          </cell>
          <cell r="L144" t="str">
            <v>Кустскважины-1045</v>
          </cell>
          <cell r="M144">
            <v>38618</v>
          </cell>
          <cell r="N144" t="str">
            <v>Верт.</v>
          </cell>
          <cell r="O144" t="str">
            <v>P1ar_Block III</v>
          </cell>
          <cell r="P144" t="str">
            <v>Действующий</v>
          </cell>
          <cell r="Q144">
            <v>-4</v>
          </cell>
          <cell r="R144" t="str">
            <v xml:space="preserve"> </v>
          </cell>
          <cell r="S144" t="str">
            <v xml:space="preserve"> </v>
          </cell>
          <cell r="T144">
            <v>0</v>
          </cell>
          <cell r="U144">
            <v>206</v>
          </cell>
          <cell r="V144">
            <v>213.8</v>
          </cell>
          <cell r="W144">
            <v>0.98</v>
          </cell>
          <cell r="X144">
            <v>1.66</v>
          </cell>
          <cell r="Y144">
            <v>0.98120581919949812</v>
          </cell>
          <cell r="Z144">
            <v>1.4490000000000001</v>
          </cell>
          <cell r="AA144">
            <v>0.83599999999999997</v>
          </cell>
          <cell r="AB144">
            <v>0.72</v>
          </cell>
          <cell r="AC144">
            <v>37</v>
          </cell>
          <cell r="AD144">
            <v>1.17</v>
          </cell>
          <cell r="AE144">
            <v>139.69999999999999</v>
          </cell>
          <cell r="AF144">
            <v>7.72</v>
          </cell>
          <cell r="AG144">
            <v>2047</v>
          </cell>
          <cell r="AH144">
            <v>2630</v>
          </cell>
          <cell r="AI144">
            <v>2630</v>
          </cell>
          <cell r="AJ144">
            <v>0</v>
          </cell>
          <cell r="AK144">
            <v>0</v>
          </cell>
          <cell r="AL144" t="str">
            <v>закрытый</v>
          </cell>
          <cell r="AM144" t="str">
            <v>1920-2630</v>
          </cell>
          <cell r="AN144">
            <v>0</v>
          </cell>
          <cell r="AO144">
            <v>1920</v>
          </cell>
          <cell r="AP144">
            <v>0.36</v>
          </cell>
          <cell r="AQ144" t="str">
            <v>1617-1920</v>
          </cell>
          <cell r="AR144">
            <v>102</v>
          </cell>
          <cell r="AS144">
            <v>7.4</v>
          </cell>
          <cell r="AT144" t="str">
            <v>Фонтан</v>
          </cell>
          <cell r="AU144">
            <v>597</v>
          </cell>
          <cell r="AV144" t="str">
            <v>ГП</v>
          </cell>
          <cell r="AW144">
            <v>1197</v>
          </cell>
          <cell r="AX144" t="str">
            <v>ГК85</v>
          </cell>
          <cell r="AY144">
            <v>1775</v>
          </cell>
          <cell r="AZ144" t="str">
            <v>ЦКсОК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1887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1632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1631.64</v>
          </cell>
          <cell r="BU144">
            <v>0.35999999999989996</v>
          </cell>
          <cell r="BV144">
            <v>73</v>
          </cell>
          <cell r="BW144">
            <v>5.5</v>
          </cell>
          <cell r="BX144">
            <v>18</v>
          </cell>
          <cell r="BY144" t="str">
            <v>Угловик</v>
          </cell>
          <cell r="BZ144" t="str">
            <v>Постоянный</v>
          </cell>
          <cell r="CA144">
            <v>24</v>
          </cell>
          <cell r="CB144">
            <v>0</v>
          </cell>
          <cell r="CC144">
            <v>39</v>
          </cell>
          <cell r="CD144">
            <v>33</v>
          </cell>
          <cell r="CE144">
            <v>26</v>
          </cell>
          <cell r="CF144">
            <v>43556</v>
          </cell>
          <cell r="CG144">
            <v>145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52</v>
          </cell>
          <cell r="CM144">
            <v>15.002856000000001</v>
          </cell>
          <cell r="CN144">
            <v>18</v>
          </cell>
          <cell r="CO144">
            <v>0.3</v>
          </cell>
          <cell r="CP144">
            <v>0</v>
          </cell>
          <cell r="CQ144">
            <v>62</v>
          </cell>
          <cell r="CR144">
            <v>119</v>
          </cell>
          <cell r="CS144">
            <v>0</v>
          </cell>
          <cell r="CT144">
            <v>119</v>
          </cell>
          <cell r="CU144">
            <v>0</v>
          </cell>
          <cell r="CV144">
            <v>101.6633664</v>
          </cell>
          <cell r="CW144">
            <v>-20.8</v>
          </cell>
          <cell r="CX144">
            <v>118.7</v>
          </cell>
          <cell r="CY144">
            <v>-58.6</v>
          </cell>
          <cell r="CZ144">
            <v>0</v>
          </cell>
          <cell r="DA144">
            <v>62</v>
          </cell>
          <cell r="DB144">
            <v>4132.5464964804032</v>
          </cell>
          <cell r="DC144">
            <v>4132.5464964804032</v>
          </cell>
          <cell r="DD144" t="str">
            <v/>
          </cell>
          <cell r="DE144">
            <v>0.19354838709677419</v>
          </cell>
          <cell r="DF144">
            <v>0</v>
          </cell>
          <cell r="DG144" t="str">
            <v>Фонтан</v>
          </cell>
          <cell r="DH144">
            <v>15.002856000000001</v>
          </cell>
          <cell r="DI144">
            <v>18</v>
          </cell>
          <cell r="DJ144">
            <v>0.3</v>
          </cell>
          <cell r="DK144">
            <v>62</v>
          </cell>
          <cell r="DL144">
            <v>52</v>
          </cell>
          <cell r="DM144">
            <v>0</v>
          </cell>
          <cell r="DN144">
            <v>55</v>
          </cell>
          <cell r="DO144">
            <v>0.2</v>
          </cell>
          <cell r="DP144">
            <v>52</v>
          </cell>
          <cell r="DQ144">
            <v>15.002856000000001</v>
          </cell>
          <cell r="DR144">
            <v>18</v>
          </cell>
          <cell r="DS144">
            <v>0.3</v>
          </cell>
          <cell r="DT144">
            <v>62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40267</v>
          </cell>
          <cell r="ED144" t="str">
            <v>ОПЗ</v>
          </cell>
          <cell r="EE144">
            <v>0</v>
          </cell>
          <cell r="EF144">
            <v>18</v>
          </cell>
          <cell r="EG144">
            <v>34</v>
          </cell>
          <cell r="EH144">
            <v>41</v>
          </cell>
          <cell r="EI144">
            <v>27</v>
          </cell>
          <cell r="EJ144" t="str">
            <v>Постоянный</v>
          </cell>
          <cell r="EK144">
            <v>24</v>
          </cell>
          <cell r="EL144">
            <v>0</v>
          </cell>
          <cell r="EM144">
            <v>17.336633599999999</v>
          </cell>
          <cell r="EN144">
            <v>20.8</v>
          </cell>
          <cell r="EO144">
            <v>0.3</v>
          </cell>
          <cell r="EP144">
            <v>61.232999999999997</v>
          </cell>
          <cell r="EQ144">
            <v>3532.0005840118811</v>
          </cell>
          <cell r="ER144">
            <v>0</v>
          </cell>
          <cell r="ES144">
            <v>0</v>
          </cell>
          <cell r="ET144">
            <v>54</v>
          </cell>
          <cell r="EU144">
            <v>18</v>
          </cell>
          <cell r="EV144">
            <v>39</v>
          </cell>
          <cell r="EW144">
            <v>33</v>
          </cell>
          <cell r="EX144">
            <v>26</v>
          </cell>
          <cell r="EY144" t="str">
            <v>Постоянный</v>
          </cell>
          <cell r="EZ144">
            <v>24</v>
          </cell>
          <cell r="FA144">
            <v>0</v>
          </cell>
          <cell r="FB144">
            <v>15.002856000000001</v>
          </cell>
          <cell r="FC144">
            <v>18</v>
          </cell>
          <cell r="FD144">
            <v>0.3</v>
          </cell>
          <cell r="FE144">
            <v>62</v>
          </cell>
          <cell r="FF144">
            <v>4132.5464964804032</v>
          </cell>
          <cell r="FG144">
            <v>0</v>
          </cell>
          <cell r="FH144">
            <v>0</v>
          </cell>
          <cell r="FI144">
            <v>52</v>
          </cell>
          <cell r="FJ144">
            <v>0</v>
          </cell>
          <cell r="FK144">
            <v>5</v>
          </cell>
          <cell r="FL144">
            <v>-8</v>
          </cell>
          <cell r="FM144">
            <v>-1</v>
          </cell>
          <cell r="FN144">
            <v>0</v>
          </cell>
          <cell r="FO144">
            <v>0</v>
          </cell>
          <cell r="FP144">
            <v>-2.3337775999999977</v>
          </cell>
          <cell r="FQ144">
            <v>-2.8000000000000007</v>
          </cell>
          <cell r="FR144">
            <v>0</v>
          </cell>
          <cell r="FS144">
            <v>0.76700000000000301</v>
          </cell>
          <cell r="FT144">
            <v>0</v>
          </cell>
          <cell r="FU144">
            <v>0</v>
          </cell>
          <cell r="FV144">
            <v>600.54591246852215</v>
          </cell>
          <cell r="FW144">
            <v>-2</v>
          </cell>
          <cell r="FX144" t="str">
            <v>ИПП База</v>
          </cell>
          <cell r="FY144" t="str">
            <v>ЗБС 2018 г. Снижение энергетики пласта, что подтверждается снижениями дебита с  21 до 18 м3/сут и трендом снижения  забойного давления. Рост дебита газа.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 t="str">
            <v>БДНГ-1</v>
          </cell>
          <cell r="GG144" t="str">
            <v>Щукин</v>
          </cell>
          <cell r="GH144">
            <v>0</v>
          </cell>
          <cell r="GI144" t="e">
            <v>#N/A</v>
          </cell>
          <cell r="GJ144">
            <v>0</v>
          </cell>
          <cell r="GK144">
            <v>1612</v>
          </cell>
          <cell r="GL144">
            <v>0</v>
          </cell>
          <cell r="GM144">
            <v>0</v>
          </cell>
          <cell r="GN144">
            <v>0</v>
          </cell>
          <cell r="GO144">
            <v>13</v>
          </cell>
          <cell r="GP144">
            <v>7</v>
          </cell>
          <cell r="GQ144">
            <v>52</v>
          </cell>
          <cell r="GR144">
            <v>93</v>
          </cell>
          <cell r="GS144" t="str">
            <v>ЗУ-2</v>
          </cell>
          <cell r="GT144" t="str">
            <v>Фонтан</v>
          </cell>
          <cell r="GU144" t="str">
            <v>КВД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</row>
        <row r="145">
          <cell r="J145" t="str">
            <v>1045-1</v>
          </cell>
          <cell r="K145" t="str">
            <v>В работе</v>
          </cell>
          <cell r="L145" t="str">
            <v>Кустскважины-1045</v>
          </cell>
          <cell r="M145">
            <v>38666</v>
          </cell>
          <cell r="N145" t="str">
            <v>Гор.</v>
          </cell>
          <cell r="O145" t="str">
            <v>P1ar_Block III</v>
          </cell>
          <cell r="P145" t="str">
            <v>Действующий</v>
          </cell>
          <cell r="Q145">
            <v>-4</v>
          </cell>
          <cell r="R145" t="str">
            <v xml:space="preserve"> </v>
          </cell>
          <cell r="S145" t="str">
            <v xml:space="preserve"> </v>
          </cell>
          <cell r="T145">
            <v>0</v>
          </cell>
          <cell r="U145">
            <v>206</v>
          </cell>
          <cell r="V145">
            <v>213.8</v>
          </cell>
          <cell r="W145">
            <v>0.98</v>
          </cell>
          <cell r="X145">
            <v>1.66</v>
          </cell>
          <cell r="Y145">
            <v>0.98241460940142022</v>
          </cell>
          <cell r="Z145">
            <v>1.4490000000000001</v>
          </cell>
          <cell r="AA145">
            <v>0.83599999999999997</v>
          </cell>
          <cell r="AB145">
            <v>0.72</v>
          </cell>
          <cell r="AC145">
            <v>37</v>
          </cell>
          <cell r="AD145">
            <v>1.17</v>
          </cell>
          <cell r="AE145">
            <v>139.69999999999999</v>
          </cell>
          <cell r="AF145">
            <v>7.72</v>
          </cell>
          <cell r="AG145">
            <v>1898.5</v>
          </cell>
          <cell r="AH145">
            <v>2426</v>
          </cell>
          <cell r="AI145">
            <v>2426</v>
          </cell>
          <cell r="AJ145">
            <v>0</v>
          </cell>
          <cell r="AK145">
            <v>0</v>
          </cell>
          <cell r="AL145" t="str">
            <v>откр ствол</v>
          </cell>
          <cell r="AM145" t="str">
            <v xml:space="preserve">1899-2426 </v>
          </cell>
          <cell r="AN145">
            <v>24.05</v>
          </cell>
          <cell r="AO145">
            <v>1899</v>
          </cell>
          <cell r="AP145">
            <v>49.32</v>
          </cell>
          <cell r="AQ145">
            <v>0</v>
          </cell>
          <cell r="AR145">
            <v>0</v>
          </cell>
          <cell r="AS145">
            <v>0</v>
          </cell>
          <cell r="AT145" t="str">
            <v>Фонтан</v>
          </cell>
          <cell r="AU145">
            <v>600</v>
          </cell>
          <cell r="AV145">
            <v>0</v>
          </cell>
          <cell r="AW145">
            <v>1200</v>
          </cell>
          <cell r="AX145">
            <v>0</v>
          </cell>
          <cell r="AY145">
            <v>1720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1730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1930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1773.94</v>
          </cell>
          <cell r="BU145">
            <v>156.05999999999995</v>
          </cell>
          <cell r="BV145">
            <v>73</v>
          </cell>
          <cell r="BW145">
            <v>5.5</v>
          </cell>
          <cell r="BX145">
            <v>18</v>
          </cell>
          <cell r="BY145" t="str">
            <v>Угловик</v>
          </cell>
          <cell r="BZ145" t="str">
            <v>Постоянный</v>
          </cell>
          <cell r="CA145">
            <v>24</v>
          </cell>
          <cell r="CB145">
            <v>0</v>
          </cell>
          <cell r="CC145">
            <v>34</v>
          </cell>
          <cell r="CD145">
            <v>43</v>
          </cell>
          <cell r="CE145">
            <v>33</v>
          </cell>
          <cell r="CF145">
            <v>43556</v>
          </cell>
          <cell r="CG145">
            <v>113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55</v>
          </cell>
          <cell r="CM145">
            <v>16.868975200000001</v>
          </cell>
          <cell r="CN145">
            <v>20.3</v>
          </cell>
          <cell r="CO145">
            <v>0.6</v>
          </cell>
          <cell r="CP145">
            <v>0</v>
          </cell>
          <cell r="CQ145">
            <v>34.4</v>
          </cell>
          <cell r="CR145">
            <v>120</v>
          </cell>
          <cell r="CS145">
            <v>0</v>
          </cell>
          <cell r="CT145">
            <v>120</v>
          </cell>
          <cell r="CU145">
            <v>0</v>
          </cell>
          <cell r="CV145">
            <v>103.13102480000001</v>
          </cell>
          <cell r="CW145">
            <v>-20.3</v>
          </cell>
          <cell r="CX145">
            <v>119.4</v>
          </cell>
          <cell r="CY145">
            <v>-34.4</v>
          </cell>
          <cell r="CZ145">
            <v>0</v>
          </cell>
          <cell r="DA145">
            <v>34.4</v>
          </cell>
          <cell r="DB145">
            <v>2039.2465809067048</v>
          </cell>
          <cell r="DC145">
            <v>2039.2465809067048</v>
          </cell>
          <cell r="DD145" t="str">
            <v/>
          </cell>
          <cell r="DE145">
            <v>0.35000000000000003</v>
          </cell>
          <cell r="DF145">
            <v>0</v>
          </cell>
          <cell r="DG145" t="str">
            <v>Фонтан</v>
          </cell>
          <cell r="DH145">
            <v>16.868975200000001</v>
          </cell>
          <cell r="DI145">
            <v>20.3</v>
          </cell>
          <cell r="DJ145">
            <v>0.6</v>
          </cell>
          <cell r="DK145">
            <v>34.4</v>
          </cell>
          <cell r="DL145">
            <v>55</v>
          </cell>
          <cell r="DM145">
            <v>0</v>
          </cell>
          <cell r="DN145">
            <v>55</v>
          </cell>
          <cell r="DO145">
            <v>0.35000000000000003</v>
          </cell>
          <cell r="DP145">
            <v>55</v>
          </cell>
          <cell r="DQ145">
            <v>16.868975200000001</v>
          </cell>
          <cell r="DR145">
            <v>20.3</v>
          </cell>
          <cell r="DS145">
            <v>0.6</v>
          </cell>
          <cell r="DT145">
            <v>34.4</v>
          </cell>
          <cell r="DU145">
            <v>0</v>
          </cell>
          <cell r="DV145">
            <v>0</v>
          </cell>
          <cell r="DW145">
            <v>0</v>
          </cell>
          <cell r="DX145">
            <v>2.1668690057142874</v>
          </cell>
          <cell r="DY145">
            <v>2.5971428571428596</v>
          </cell>
          <cell r="DZ145">
            <v>0</v>
          </cell>
          <cell r="EA145">
            <v>3.7285714285714318</v>
          </cell>
          <cell r="EB145">
            <v>0</v>
          </cell>
          <cell r="EC145">
            <v>39430</v>
          </cell>
          <cell r="ED145" t="str">
            <v>ОПЗ</v>
          </cell>
          <cell r="EE145">
            <v>0</v>
          </cell>
          <cell r="EF145">
            <v>18</v>
          </cell>
          <cell r="EG145">
            <v>37.200000000000003</v>
          </cell>
          <cell r="EH145">
            <v>43.4</v>
          </cell>
          <cell r="EI145">
            <v>33</v>
          </cell>
          <cell r="EJ145" t="str">
            <v>Постоянный</v>
          </cell>
          <cell r="EK145">
            <v>24</v>
          </cell>
          <cell r="EL145">
            <v>0</v>
          </cell>
          <cell r="EM145">
            <v>16.868975200000001</v>
          </cell>
          <cell r="EN145">
            <v>20.3</v>
          </cell>
          <cell r="EO145">
            <v>0.6</v>
          </cell>
          <cell r="EP145">
            <v>34.4</v>
          </cell>
          <cell r="EQ145">
            <v>2039.2465809067048</v>
          </cell>
          <cell r="ER145">
            <v>0</v>
          </cell>
          <cell r="ES145">
            <v>0</v>
          </cell>
          <cell r="ET145">
            <v>55</v>
          </cell>
          <cell r="EU145">
            <v>18</v>
          </cell>
          <cell r="EV145">
            <v>34</v>
          </cell>
          <cell r="EW145">
            <v>43</v>
          </cell>
          <cell r="EX145">
            <v>33</v>
          </cell>
          <cell r="EY145" t="str">
            <v>Постоянный</v>
          </cell>
          <cell r="EZ145">
            <v>24</v>
          </cell>
          <cell r="FA145">
            <v>0</v>
          </cell>
          <cell r="FB145">
            <v>16.868975200000001</v>
          </cell>
          <cell r="FC145">
            <v>20.3</v>
          </cell>
          <cell r="FD145">
            <v>0.6</v>
          </cell>
          <cell r="FE145">
            <v>34.4</v>
          </cell>
          <cell r="FF145">
            <v>2039.2465809067048</v>
          </cell>
          <cell r="FG145">
            <v>0</v>
          </cell>
          <cell r="FH145">
            <v>0</v>
          </cell>
          <cell r="FI145">
            <v>55</v>
          </cell>
          <cell r="FJ145">
            <v>0</v>
          </cell>
          <cell r="FK145">
            <v>-3.2000000000000028</v>
          </cell>
          <cell r="FL145">
            <v>-0.39999999999999858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 t="str">
            <v>БДНГ-1</v>
          </cell>
          <cell r="GG145" t="str">
            <v>Щукин</v>
          </cell>
          <cell r="GH145">
            <v>0</v>
          </cell>
          <cell r="GI145" t="e">
            <v>#N/A</v>
          </cell>
          <cell r="GJ145">
            <v>0</v>
          </cell>
          <cell r="GK145">
            <v>1910</v>
          </cell>
          <cell r="GL145">
            <v>0</v>
          </cell>
          <cell r="GM145">
            <v>0</v>
          </cell>
          <cell r="GN145">
            <v>0</v>
          </cell>
          <cell r="GO145">
            <v>1</v>
          </cell>
          <cell r="GP145">
            <v>10</v>
          </cell>
          <cell r="GQ145">
            <v>55</v>
          </cell>
          <cell r="GR145">
            <v>58</v>
          </cell>
          <cell r="GS145" t="str">
            <v>ЗУ-2</v>
          </cell>
          <cell r="GT145" t="str">
            <v>Фонтан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</row>
        <row r="146">
          <cell r="J146">
            <v>1046</v>
          </cell>
          <cell r="K146" t="str">
            <v>В работе</v>
          </cell>
          <cell r="L146" t="str">
            <v>Кустскважины-1046</v>
          </cell>
          <cell r="M146">
            <v>40363</v>
          </cell>
          <cell r="N146" t="str">
            <v>Гор.</v>
          </cell>
          <cell r="O146" t="str">
            <v>P1ar_Block III</v>
          </cell>
          <cell r="P146" t="str">
            <v>Действующий</v>
          </cell>
          <cell r="Q146">
            <v>-4</v>
          </cell>
          <cell r="R146" t="str">
            <v xml:space="preserve"> </v>
          </cell>
          <cell r="S146" t="str">
            <v xml:space="preserve"> </v>
          </cell>
          <cell r="T146">
            <v>0</v>
          </cell>
          <cell r="U146">
            <v>206</v>
          </cell>
          <cell r="V146">
            <v>213.8</v>
          </cell>
          <cell r="W146">
            <v>0.98</v>
          </cell>
          <cell r="X146">
            <v>1.66</v>
          </cell>
          <cell r="Y146">
            <v>1.2324242424242424</v>
          </cell>
          <cell r="Z146">
            <v>1.4490000000000001</v>
          </cell>
          <cell r="AA146">
            <v>0.83599999999999997</v>
          </cell>
          <cell r="AB146">
            <v>0.72</v>
          </cell>
          <cell r="AC146">
            <v>37</v>
          </cell>
          <cell r="AD146">
            <v>1.17</v>
          </cell>
          <cell r="AE146">
            <v>139.69999999999999</v>
          </cell>
          <cell r="AF146">
            <v>7.72</v>
          </cell>
          <cell r="AG146">
            <v>1945</v>
          </cell>
          <cell r="AH146">
            <v>2400</v>
          </cell>
          <cell r="AI146">
            <v>2400</v>
          </cell>
          <cell r="AJ146">
            <v>0</v>
          </cell>
          <cell r="AK146">
            <v>0</v>
          </cell>
          <cell r="AL146" t="str">
            <v>откр ствол</v>
          </cell>
          <cell r="AM146" t="str">
            <v>1945-2400</v>
          </cell>
          <cell r="AN146">
            <v>20.11</v>
          </cell>
          <cell r="AO146">
            <v>1945</v>
          </cell>
          <cell r="AP146">
            <v>89.3</v>
          </cell>
          <cell r="AQ146">
            <v>0</v>
          </cell>
          <cell r="AR146">
            <v>0</v>
          </cell>
          <cell r="AS146">
            <v>0</v>
          </cell>
          <cell r="AT146" t="str">
            <v>Газлифт</v>
          </cell>
          <cell r="AU146">
            <v>600</v>
          </cell>
          <cell r="AV146">
            <v>0</v>
          </cell>
          <cell r="AW146">
            <v>1200</v>
          </cell>
          <cell r="AX146">
            <v>0</v>
          </cell>
          <cell r="AY146">
            <v>1695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1705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1722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1601.88</v>
          </cell>
          <cell r="BU146">
            <v>120.11999999999989</v>
          </cell>
          <cell r="BV146">
            <v>73</v>
          </cell>
          <cell r="BW146">
            <v>5.5</v>
          </cell>
          <cell r="BX146">
            <v>18</v>
          </cell>
          <cell r="BY146" t="str">
            <v>Угловик</v>
          </cell>
          <cell r="BZ146" t="str">
            <v>Постоянный</v>
          </cell>
          <cell r="CA146">
            <v>24</v>
          </cell>
          <cell r="CB146">
            <v>0</v>
          </cell>
          <cell r="CC146">
            <v>37</v>
          </cell>
          <cell r="CD146">
            <v>66</v>
          </cell>
          <cell r="CE146">
            <v>35</v>
          </cell>
          <cell r="CF146">
            <v>43556</v>
          </cell>
          <cell r="CG146">
            <v>148</v>
          </cell>
          <cell r="CH146">
            <v>92.8</v>
          </cell>
          <cell r="CI146">
            <v>6</v>
          </cell>
          <cell r="CJ146">
            <v>0</v>
          </cell>
          <cell r="CK146">
            <v>0</v>
          </cell>
          <cell r="CL146">
            <v>82</v>
          </cell>
          <cell r="CM146">
            <v>13.2088</v>
          </cell>
          <cell r="CN146">
            <v>31.6</v>
          </cell>
          <cell r="CO146">
            <v>50</v>
          </cell>
          <cell r="CP146">
            <v>0</v>
          </cell>
          <cell r="CQ146">
            <v>35.799999999999997</v>
          </cell>
          <cell r="CR146">
            <v>121</v>
          </cell>
          <cell r="CS146">
            <v>0</v>
          </cell>
          <cell r="CT146">
            <v>121</v>
          </cell>
          <cell r="CU146">
            <v>0</v>
          </cell>
          <cell r="CV146">
            <v>99.24811600000001</v>
          </cell>
          <cell r="CW146">
            <v>-41.3</v>
          </cell>
          <cell r="CX146">
            <v>84</v>
          </cell>
          <cell r="CY146">
            <v>-39.700000000000003</v>
          </cell>
          <cell r="CZ146">
            <v>10</v>
          </cell>
          <cell r="DA146">
            <v>25.799999999999997</v>
          </cell>
          <cell r="DB146">
            <v>1953.2432923505539</v>
          </cell>
          <cell r="DC146">
            <v>2710.3143358972807</v>
          </cell>
          <cell r="DD146">
            <v>317.40791996241893</v>
          </cell>
          <cell r="DE146">
            <v>0.47878787878787882</v>
          </cell>
          <cell r="DF146">
            <v>0</v>
          </cell>
          <cell r="DG146" t="str">
            <v>Газлифт</v>
          </cell>
          <cell r="DH146">
            <v>13.2088</v>
          </cell>
          <cell r="DI146">
            <v>31.6</v>
          </cell>
          <cell r="DJ146">
            <v>50</v>
          </cell>
          <cell r="DK146">
            <v>25.799999999999997</v>
          </cell>
          <cell r="DL146">
            <v>82</v>
          </cell>
          <cell r="DM146">
            <v>0</v>
          </cell>
          <cell r="DN146">
            <v>69</v>
          </cell>
          <cell r="DO146">
            <v>0.45547610940869365</v>
          </cell>
          <cell r="DP146">
            <v>69</v>
          </cell>
          <cell r="DQ146">
            <v>15.040732084893882</v>
          </cell>
          <cell r="DR146">
            <v>35.982612643286799</v>
          </cell>
          <cell r="DS146">
            <v>50</v>
          </cell>
          <cell r="DT146">
            <v>29.378209056860737</v>
          </cell>
          <cell r="DU146">
            <v>1.8319320848938816</v>
          </cell>
          <cell r="DV146">
            <v>4.382612643286798</v>
          </cell>
          <cell r="DW146">
            <v>3.5782090568607394</v>
          </cell>
          <cell r="DX146">
            <v>2.8961770638448008</v>
          </cell>
          <cell r="DY146">
            <v>7.7675485008818441</v>
          </cell>
          <cell r="DZ146">
            <v>0</v>
          </cell>
          <cell r="EA146">
            <v>4.5629041740152898</v>
          </cell>
          <cell r="EB146">
            <v>0</v>
          </cell>
          <cell r="EC146">
            <v>40363</v>
          </cell>
          <cell r="ED146" t="str">
            <v>ВНС</v>
          </cell>
          <cell r="EE146">
            <v>0</v>
          </cell>
          <cell r="EF146">
            <v>18</v>
          </cell>
          <cell r="EG146">
            <v>36</v>
          </cell>
          <cell r="EH146">
            <v>65</v>
          </cell>
          <cell r="EI146">
            <v>32.200000000000003</v>
          </cell>
          <cell r="EJ146" t="str">
            <v>Постоянный</v>
          </cell>
          <cell r="EK146">
            <v>24</v>
          </cell>
          <cell r="EL146">
            <v>0</v>
          </cell>
          <cell r="EM146">
            <v>16.770160000000001</v>
          </cell>
          <cell r="EN146">
            <v>34</v>
          </cell>
          <cell r="EO146">
            <v>41</v>
          </cell>
          <cell r="EP146">
            <v>27</v>
          </cell>
          <cell r="EQ146">
            <v>1013.7052955964641</v>
          </cell>
          <cell r="ER146">
            <v>92.8</v>
          </cell>
          <cell r="ES146">
            <v>10</v>
          </cell>
          <cell r="ET146">
            <v>82</v>
          </cell>
          <cell r="EU146">
            <v>18</v>
          </cell>
          <cell r="EV146">
            <v>37</v>
          </cell>
          <cell r="EW146">
            <v>66</v>
          </cell>
          <cell r="EX146">
            <v>35</v>
          </cell>
          <cell r="EY146" t="str">
            <v>Постоянный</v>
          </cell>
          <cell r="EZ146">
            <v>24</v>
          </cell>
          <cell r="FA146">
            <v>0</v>
          </cell>
          <cell r="FB146">
            <v>13.2088</v>
          </cell>
          <cell r="FC146">
            <v>31.6</v>
          </cell>
          <cell r="FD146">
            <v>50</v>
          </cell>
          <cell r="FE146">
            <v>35.799999999999997</v>
          </cell>
          <cell r="FF146">
            <v>1953.2432923505539</v>
          </cell>
          <cell r="FG146">
            <v>92.8</v>
          </cell>
          <cell r="FH146">
            <v>10</v>
          </cell>
          <cell r="FI146">
            <v>82</v>
          </cell>
          <cell r="FJ146">
            <v>0</v>
          </cell>
          <cell r="FK146">
            <v>1</v>
          </cell>
          <cell r="FL146">
            <v>1</v>
          </cell>
          <cell r="FM146">
            <v>2.7999999999999972</v>
          </cell>
          <cell r="FN146">
            <v>0</v>
          </cell>
          <cell r="FO146">
            <v>0</v>
          </cell>
          <cell r="FP146">
            <v>-3.5613600000000005</v>
          </cell>
          <cell r="FQ146">
            <v>-2.3999999999999986</v>
          </cell>
          <cell r="FR146">
            <v>9</v>
          </cell>
          <cell r="FS146">
            <v>8.7999999999999972</v>
          </cell>
          <cell r="FT146">
            <v>0</v>
          </cell>
          <cell r="FU146">
            <v>0</v>
          </cell>
          <cell r="FV146">
            <v>939.53799675408982</v>
          </cell>
          <cell r="FW146">
            <v>0</v>
          </cell>
          <cell r="FX146" t="str">
            <v>% База</v>
          </cell>
          <cell r="FY146" t="str">
            <v>Снижение дебита нефти по причине роста % обводненности</v>
          </cell>
          <cell r="FZ146">
            <v>0</v>
          </cell>
          <cell r="GA146">
            <v>0</v>
          </cell>
          <cell r="GB146">
            <v>0</v>
          </cell>
          <cell r="GC146" t="str">
            <v>Технология</v>
          </cell>
          <cell r="GD146" t="str">
            <v>Ревизия коллектора подачи г/г. Подача г/г на скважину (Перевод скважины из фонтан. сэ в газлифтный)</v>
          </cell>
          <cell r="GE146">
            <v>0</v>
          </cell>
          <cell r="GF146" t="str">
            <v>БДНГ-1</v>
          </cell>
          <cell r="GG146" t="str">
            <v>Щукин</v>
          </cell>
          <cell r="GH146">
            <v>0</v>
          </cell>
          <cell r="GI146" t="e">
            <v>#N/A</v>
          </cell>
          <cell r="GJ146">
            <v>0</v>
          </cell>
          <cell r="GK146">
            <v>1702</v>
          </cell>
          <cell r="GL146">
            <v>0</v>
          </cell>
          <cell r="GM146">
            <v>0</v>
          </cell>
          <cell r="GN146">
            <v>0</v>
          </cell>
          <cell r="GO146">
            <v>2</v>
          </cell>
          <cell r="GP146">
            <v>31</v>
          </cell>
          <cell r="GQ146">
            <v>82</v>
          </cell>
          <cell r="GR146">
            <v>66</v>
          </cell>
          <cell r="GS146" t="str">
            <v>ЗУ-2</v>
          </cell>
          <cell r="GT146" t="str">
            <v>Газлифт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</row>
        <row r="147">
          <cell r="J147" t="str">
            <v>1046-2</v>
          </cell>
          <cell r="K147" t="str">
            <v>В работе</v>
          </cell>
          <cell r="L147" t="str">
            <v>К-1</v>
          </cell>
          <cell r="M147">
            <v>41440</v>
          </cell>
          <cell r="N147" t="str">
            <v>Гор.</v>
          </cell>
          <cell r="O147" t="str">
            <v>P1ar_Block III</v>
          </cell>
          <cell r="P147" t="str">
            <v>Действующий</v>
          </cell>
          <cell r="Q147">
            <v>-4</v>
          </cell>
          <cell r="R147">
            <v>41986</v>
          </cell>
          <cell r="S147" t="str">
            <v>Slb</v>
          </cell>
          <cell r="T147" t="str">
            <v>КГРП: HCl 15%-96м3, 
WF-40м3, KCl 2%-29,3м3</v>
          </cell>
          <cell r="U147">
            <v>206</v>
          </cell>
          <cell r="V147">
            <v>213.8</v>
          </cell>
          <cell r="W147">
            <v>0.98</v>
          </cell>
          <cell r="X147">
            <v>1.66</v>
          </cell>
          <cell r="Y147">
            <v>0.98565265862052243</v>
          </cell>
          <cell r="Z147">
            <v>1.4490000000000001</v>
          </cell>
          <cell r="AA147">
            <v>0.83599999999999997</v>
          </cell>
          <cell r="AB147">
            <v>0.72</v>
          </cell>
          <cell r="AC147">
            <v>37</v>
          </cell>
          <cell r="AD147">
            <v>1.17</v>
          </cell>
          <cell r="AE147">
            <v>177.8</v>
          </cell>
          <cell r="AF147">
            <v>9.19</v>
          </cell>
          <cell r="AG147">
            <v>2214</v>
          </cell>
          <cell r="AH147">
            <v>2780</v>
          </cell>
          <cell r="AI147">
            <v>2780</v>
          </cell>
          <cell r="AJ147">
            <v>0</v>
          </cell>
          <cell r="AK147">
            <v>0</v>
          </cell>
          <cell r="AL147" t="str">
            <v>откр ствол</v>
          </cell>
          <cell r="AM147" t="str">
            <v>2110-2126; 2133-2162; 2166-2182; 2186-2198;
откр. Ствол 2214-2780</v>
          </cell>
          <cell r="AN147">
            <v>50</v>
          </cell>
          <cell r="AO147">
            <v>2214</v>
          </cell>
          <cell r="AP147">
            <v>179.7</v>
          </cell>
          <cell r="AQ147">
            <v>0</v>
          </cell>
          <cell r="AR147">
            <v>0</v>
          </cell>
          <cell r="AS147">
            <v>0</v>
          </cell>
          <cell r="AT147" t="str">
            <v>Газлифт</v>
          </cell>
          <cell r="AU147">
            <v>500</v>
          </cell>
          <cell r="AV147" t="str">
            <v>ГП</v>
          </cell>
          <cell r="AW147">
            <v>900</v>
          </cell>
          <cell r="AX147" t="str">
            <v>ГП</v>
          </cell>
          <cell r="AY147">
            <v>1220</v>
          </cell>
          <cell r="AZ147" t="str">
            <v>ГП</v>
          </cell>
          <cell r="BA147">
            <v>1480</v>
          </cell>
          <cell r="BB147" t="str">
            <v>ГК85/1,5</v>
          </cell>
          <cell r="BC147">
            <v>1710</v>
          </cell>
          <cell r="BD147" t="str">
            <v>ЦКсОК</v>
          </cell>
          <cell r="BE147">
            <v>0</v>
          </cell>
          <cell r="BF147">
            <v>0</v>
          </cell>
          <cell r="BG147">
            <v>1720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2249</v>
          </cell>
          <cell r="BO147" t="str">
            <v>Есть</v>
          </cell>
          <cell r="BP147" t="str">
            <v>Сиант</v>
          </cell>
          <cell r="BQ147">
            <v>79</v>
          </cell>
          <cell r="BR147">
            <v>65</v>
          </cell>
          <cell r="BS147">
            <v>9.6</v>
          </cell>
          <cell r="BT147">
            <v>1901.08</v>
          </cell>
          <cell r="BU147">
            <v>347.92000000000007</v>
          </cell>
          <cell r="BV147">
            <v>73</v>
          </cell>
          <cell r="BW147">
            <v>5.5</v>
          </cell>
          <cell r="BX147">
            <v>18</v>
          </cell>
          <cell r="BY147" t="str">
            <v>Угловик</v>
          </cell>
          <cell r="BZ147" t="str">
            <v>Постоянный</v>
          </cell>
          <cell r="CA147">
            <v>24</v>
          </cell>
          <cell r="CB147">
            <v>0</v>
          </cell>
          <cell r="CC147">
            <v>33</v>
          </cell>
          <cell r="CD147">
            <v>65</v>
          </cell>
          <cell r="CE147">
            <v>32</v>
          </cell>
          <cell r="CF147">
            <v>43556</v>
          </cell>
          <cell r="CG147">
            <v>121</v>
          </cell>
          <cell r="CH147">
            <v>79</v>
          </cell>
          <cell r="CI147">
            <v>6</v>
          </cell>
          <cell r="CJ147">
            <v>0</v>
          </cell>
          <cell r="CK147">
            <v>0</v>
          </cell>
          <cell r="CL147">
            <v>58</v>
          </cell>
          <cell r="CM147">
            <v>11.540144</v>
          </cell>
          <cell r="CN147">
            <v>14</v>
          </cell>
          <cell r="CO147">
            <v>1.4</v>
          </cell>
          <cell r="CP147">
            <v>0</v>
          </cell>
          <cell r="CQ147">
            <v>18</v>
          </cell>
          <cell r="CR147">
            <v>122</v>
          </cell>
          <cell r="CS147">
            <v>0</v>
          </cell>
          <cell r="CT147">
            <v>122</v>
          </cell>
          <cell r="CU147">
            <v>0</v>
          </cell>
          <cell r="CV147">
            <v>110.459856</v>
          </cell>
          <cell r="CW147">
            <v>-14</v>
          </cell>
          <cell r="CX147">
            <v>120.6</v>
          </cell>
          <cell r="CY147">
            <v>-18</v>
          </cell>
          <cell r="CZ147">
            <v>9.6</v>
          </cell>
          <cell r="DA147">
            <v>8.4</v>
          </cell>
          <cell r="DB147">
            <v>727.89386336946927</v>
          </cell>
          <cell r="DC147">
            <v>1559.7725643631484</v>
          </cell>
          <cell r="DD147">
            <v>815.83314580501997</v>
          </cell>
          <cell r="DE147">
            <v>0.22222222222222221</v>
          </cell>
          <cell r="DF147">
            <v>0</v>
          </cell>
          <cell r="DG147" t="str">
            <v>Газлифт</v>
          </cell>
          <cell r="DH147">
            <v>11.540144</v>
          </cell>
          <cell r="DI147">
            <v>14</v>
          </cell>
          <cell r="DJ147">
            <v>1.4</v>
          </cell>
          <cell r="DK147">
            <v>8.4</v>
          </cell>
          <cell r="DL147">
            <v>58</v>
          </cell>
          <cell r="DM147">
            <v>0</v>
          </cell>
          <cell r="DN147">
            <v>60</v>
          </cell>
          <cell r="DO147">
            <v>0.22950819672131148</v>
          </cell>
          <cell r="DP147">
            <v>58</v>
          </cell>
          <cell r="DQ147">
            <v>11.540144</v>
          </cell>
          <cell r="DR147">
            <v>14</v>
          </cell>
          <cell r="DS147">
            <v>1.4</v>
          </cell>
          <cell r="DT147">
            <v>8.4</v>
          </cell>
          <cell r="DU147">
            <v>0</v>
          </cell>
          <cell r="DV147">
            <v>0</v>
          </cell>
          <cell r="DW147">
            <v>0</v>
          </cell>
          <cell r="DX147">
            <v>9.8553039230283019</v>
          </cell>
          <cell r="DY147">
            <v>11.907718238640353</v>
          </cell>
          <cell r="DZ147">
            <v>0</v>
          </cell>
          <cell r="EA147">
            <v>13.608820844160403</v>
          </cell>
          <cell r="EB147" t="str">
            <v xml:space="preserve">Периодически происходит рост забойного давления до 90-100 атм. </v>
          </cell>
          <cell r="EC147">
            <v>42751</v>
          </cell>
          <cell r="ED147" t="str">
            <v>ОПЗ</v>
          </cell>
          <cell r="EE147">
            <v>0</v>
          </cell>
          <cell r="EF147">
            <v>18</v>
          </cell>
          <cell r="EG147">
            <v>33</v>
          </cell>
          <cell r="EH147">
            <v>63</v>
          </cell>
          <cell r="EI147">
            <v>30.44</v>
          </cell>
          <cell r="EJ147" t="str">
            <v>Постоянный</v>
          </cell>
          <cell r="EK147">
            <v>24</v>
          </cell>
          <cell r="EL147">
            <v>0</v>
          </cell>
          <cell r="EM147">
            <v>11.540144</v>
          </cell>
          <cell r="EN147">
            <v>14</v>
          </cell>
          <cell r="EO147">
            <v>1.4</v>
          </cell>
          <cell r="EP147">
            <v>18</v>
          </cell>
          <cell r="EQ147">
            <v>727.89386336946927</v>
          </cell>
          <cell r="ER147">
            <v>79</v>
          </cell>
          <cell r="ES147">
            <v>9.6</v>
          </cell>
          <cell r="ET147">
            <v>58</v>
          </cell>
          <cell r="EU147">
            <v>18</v>
          </cell>
          <cell r="EV147">
            <v>33</v>
          </cell>
          <cell r="EW147">
            <v>65</v>
          </cell>
          <cell r="EX147">
            <v>32</v>
          </cell>
          <cell r="EY147" t="str">
            <v>Постоянный</v>
          </cell>
          <cell r="EZ147">
            <v>24</v>
          </cell>
          <cell r="FA147">
            <v>0</v>
          </cell>
          <cell r="FB147">
            <v>11.540144</v>
          </cell>
          <cell r="FC147">
            <v>14</v>
          </cell>
          <cell r="FD147">
            <v>1.4</v>
          </cell>
          <cell r="FE147">
            <v>18</v>
          </cell>
          <cell r="FF147">
            <v>727.89386336946927</v>
          </cell>
          <cell r="FG147">
            <v>79</v>
          </cell>
          <cell r="FH147">
            <v>9.6</v>
          </cell>
          <cell r="FI147">
            <v>58</v>
          </cell>
          <cell r="FJ147">
            <v>0</v>
          </cell>
          <cell r="FK147">
            <v>0</v>
          </cell>
          <cell r="FL147">
            <v>2</v>
          </cell>
          <cell r="FM147">
            <v>1.5599999999999987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 t="str">
            <v>Проводятся исследования скважины на разных режимах работы (ОЗНА+АГЗУ). ТР оставлен без изменений</v>
          </cell>
          <cell r="GE147">
            <v>0</v>
          </cell>
          <cell r="GF147" t="str">
            <v>БДНГ-1</v>
          </cell>
          <cell r="GG147" t="str">
            <v>Щукин</v>
          </cell>
          <cell r="GH147">
            <v>0</v>
          </cell>
          <cell r="GI147" t="e">
            <v>#N/A</v>
          </cell>
          <cell r="GJ147">
            <v>0</v>
          </cell>
          <cell r="GK147">
            <v>2100</v>
          </cell>
          <cell r="GL147">
            <v>0</v>
          </cell>
          <cell r="GM147">
            <v>0</v>
          </cell>
          <cell r="GN147">
            <v>0</v>
          </cell>
          <cell r="GO147">
            <v>1</v>
          </cell>
          <cell r="GP147">
            <v>33</v>
          </cell>
          <cell r="GQ147">
            <v>58</v>
          </cell>
          <cell r="GR147">
            <v>63</v>
          </cell>
          <cell r="GS147" t="str">
            <v>К-1</v>
          </cell>
          <cell r="GT147" t="str">
            <v>Газлифт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</row>
        <row r="148">
          <cell r="J148" t="str">
            <v>1046-1</v>
          </cell>
          <cell r="K148" t="str">
            <v>В работе</v>
          </cell>
          <cell r="L148" t="str">
            <v>Кустскважины-1046</v>
          </cell>
          <cell r="M148">
            <v>40429</v>
          </cell>
          <cell r="N148" t="str">
            <v>Гор.</v>
          </cell>
          <cell r="O148" t="str">
            <v>P1ar_Block III</v>
          </cell>
          <cell r="P148" t="str">
            <v>Действующий</v>
          </cell>
          <cell r="Q148">
            <v>-4</v>
          </cell>
          <cell r="R148" t="str">
            <v xml:space="preserve"> </v>
          </cell>
          <cell r="S148" t="str">
            <v xml:space="preserve"> </v>
          </cell>
          <cell r="T148">
            <v>0</v>
          </cell>
          <cell r="U148">
            <v>206</v>
          </cell>
          <cell r="V148">
            <v>213.8</v>
          </cell>
          <cell r="W148">
            <v>0.98</v>
          </cell>
          <cell r="X148">
            <v>1.66</v>
          </cell>
          <cell r="Y148">
            <v>0.98</v>
          </cell>
          <cell r="Z148">
            <v>1.4490000000000001</v>
          </cell>
          <cell r="AA148">
            <v>0.83599999999999997</v>
          </cell>
          <cell r="AB148">
            <v>0.72</v>
          </cell>
          <cell r="AC148">
            <v>37</v>
          </cell>
          <cell r="AD148">
            <v>1.17</v>
          </cell>
          <cell r="AE148">
            <v>139.69999999999999</v>
          </cell>
          <cell r="AF148">
            <v>7.72</v>
          </cell>
          <cell r="AG148">
            <v>1944</v>
          </cell>
          <cell r="AH148">
            <v>2500</v>
          </cell>
          <cell r="AI148">
            <v>2500</v>
          </cell>
          <cell r="AJ148">
            <v>0</v>
          </cell>
          <cell r="AK148">
            <v>0</v>
          </cell>
          <cell r="AL148" t="str">
            <v>откр ствол</v>
          </cell>
          <cell r="AM148" t="str">
            <v>1944-2500</v>
          </cell>
          <cell r="AN148">
            <v>66.34</v>
          </cell>
          <cell r="AO148">
            <v>1944</v>
          </cell>
          <cell r="AP148">
            <v>86.14</v>
          </cell>
          <cell r="AQ148">
            <v>0</v>
          </cell>
          <cell r="AR148">
            <v>0</v>
          </cell>
          <cell r="AS148">
            <v>0</v>
          </cell>
          <cell r="AT148" t="str">
            <v>Фонтан</v>
          </cell>
          <cell r="AU148">
            <v>602</v>
          </cell>
          <cell r="AV148">
            <v>0</v>
          </cell>
          <cell r="AW148">
            <v>1198</v>
          </cell>
          <cell r="AX148">
            <v>0</v>
          </cell>
          <cell r="AY148">
            <v>1699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2034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1804.42</v>
          </cell>
          <cell r="BU148">
            <v>229.57999999999993</v>
          </cell>
          <cell r="BV148">
            <v>73</v>
          </cell>
          <cell r="BW148">
            <v>5.5</v>
          </cell>
          <cell r="BX148">
            <v>18</v>
          </cell>
          <cell r="BY148" t="str">
            <v>Угловик</v>
          </cell>
          <cell r="BZ148" t="str">
            <v>Постоянный</v>
          </cell>
          <cell r="CA148">
            <v>24</v>
          </cell>
          <cell r="CB148">
            <v>0</v>
          </cell>
          <cell r="CC148">
            <v>52</v>
          </cell>
          <cell r="CD148">
            <v>6</v>
          </cell>
          <cell r="CE148">
            <v>51</v>
          </cell>
          <cell r="CF148">
            <v>43556</v>
          </cell>
          <cell r="CG148">
            <v>126.3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78</v>
          </cell>
          <cell r="CM148">
            <v>11.703999999999999</v>
          </cell>
          <cell r="CN148">
            <v>14</v>
          </cell>
          <cell r="CO148">
            <v>0</v>
          </cell>
          <cell r="CP148">
            <v>0</v>
          </cell>
          <cell r="CQ148">
            <v>107</v>
          </cell>
          <cell r="CR148">
            <v>123</v>
          </cell>
          <cell r="CS148">
            <v>0</v>
          </cell>
          <cell r="CT148">
            <v>123</v>
          </cell>
          <cell r="CU148">
            <v>0</v>
          </cell>
          <cell r="CV148">
            <v>107.7848</v>
          </cell>
          <cell r="CW148">
            <v>-18.2</v>
          </cell>
          <cell r="CX148">
            <v>123</v>
          </cell>
          <cell r="CY148">
            <v>-107</v>
          </cell>
          <cell r="CZ148">
            <v>0</v>
          </cell>
          <cell r="DA148">
            <v>107</v>
          </cell>
          <cell r="DB148">
            <v>9142.1736158578278</v>
          </cell>
          <cell r="DC148">
            <v>9142.1736158578278</v>
          </cell>
          <cell r="DD148" t="str">
            <v/>
          </cell>
          <cell r="DE148">
            <v>0.28985507246376813</v>
          </cell>
          <cell r="DF148">
            <v>0</v>
          </cell>
          <cell r="DG148" t="str">
            <v>Фонтан</v>
          </cell>
          <cell r="DH148">
            <v>11.703999999999999</v>
          </cell>
          <cell r="DI148">
            <v>14</v>
          </cell>
          <cell r="DJ148">
            <v>0</v>
          </cell>
          <cell r="DK148">
            <v>107</v>
          </cell>
          <cell r="DL148">
            <v>78</v>
          </cell>
          <cell r="DM148">
            <v>0</v>
          </cell>
          <cell r="DN148">
            <v>70</v>
          </cell>
          <cell r="DO148">
            <v>0.28002426979409079</v>
          </cell>
          <cell r="DP148">
            <v>70</v>
          </cell>
          <cell r="DQ148">
            <v>13.179846301544512</v>
          </cell>
          <cell r="DR148">
            <v>15.76536638940731</v>
          </cell>
          <cell r="DS148">
            <v>0</v>
          </cell>
          <cell r="DT148">
            <v>120.49244311904161</v>
          </cell>
          <cell r="DU148">
            <v>1.4758463015445111</v>
          </cell>
          <cell r="DV148">
            <v>1.7653663894073102</v>
          </cell>
          <cell r="DW148">
            <v>13.492443119041585</v>
          </cell>
          <cell r="DX148">
            <v>0.90484854339622467</v>
          </cell>
          <cell r="DY148">
            <v>1.0827878321139757</v>
          </cell>
          <cell r="DZ148">
            <v>0</v>
          </cell>
          <cell r="EA148">
            <v>6.1376973430881669</v>
          </cell>
          <cell r="EB148">
            <v>0</v>
          </cell>
          <cell r="EC148">
            <v>40429</v>
          </cell>
          <cell r="ED148" t="str">
            <v>ВНС</v>
          </cell>
          <cell r="EE148">
            <v>0</v>
          </cell>
          <cell r="EF148">
            <v>18</v>
          </cell>
          <cell r="EG148">
            <v>53</v>
          </cell>
          <cell r="EH148">
            <v>6</v>
          </cell>
          <cell r="EI148">
            <v>52</v>
          </cell>
          <cell r="EJ148" t="str">
            <v>Постоянный</v>
          </cell>
          <cell r="EK148">
            <v>24</v>
          </cell>
          <cell r="EL148">
            <v>0</v>
          </cell>
          <cell r="EM148">
            <v>15.215199999999999</v>
          </cell>
          <cell r="EN148">
            <v>18.2</v>
          </cell>
          <cell r="EO148">
            <v>0</v>
          </cell>
          <cell r="EP148">
            <v>107</v>
          </cell>
          <cell r="EQ148">
            <v>7032.4412429675594</v>
          </cell>
          <cell r="ER148">
            <v>0</v>
          </cell>
          <cell r="ES148">
            <v>0</v>
          </cell>
          <cell r="ET148">
            <v>78</v>
          </cell>
          <cell r="EU148">
            <v>18</v>
          </cell>
          <cell r="EV148">
            <v>52</v>
          </cell>
          <cell r="EW148">
            <v>6</v>
          </cell>
          <cell r="EX148">
            <v>51</v>
          </cell>
          <cell r="EY148" t="str">
            <v>Постоянный</v>
          </cell>
          <cell r="EZ148">
            <v>24</v>
          </cell>
          <cell r="FA148">
            <v>0</v>
          </cell>
          <cell r="FB148">
            <v>11.703999999999999</v>
          </cell>
          <cell r="FC148">
            <v>14</v>
          </cell>
          <cell r="FD148">
            <v>0</v>
          </cell>
          <cell r="FE148">
            <v>107</v>
          </cell>
          <cell r="FF148">
            <v>9142.1736158578278</v>
          </cell>
          <cell r="FG148">
            <v>0</v>
          </cell>
          <cell r="FH148">
            <v>0</v>
          </cell>
          <cell r="FI148">
            <v>78</v>
          </cell>
          <cell r="FJ148">
            <v>0</v>
          </cell>
          <cell r="FK148">
            <v>-1</v>
          </cell>
          <cell r="FL148">
            <v>0</v>
          </cell>
          <cell r="FM148">
            <v>-1</v>
          </cell>
          <cell r="FN148">
            <v>0</v>
          </cell>
          <cell r="FO148">
            <v>0</v>
          </cell>
          <cell r="FP148">
            <v>-3.5112000000000005</v>
          </cell>
          <cell r="FQ148">
            <v>-4.1999999999999993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2109.7323728902684</v>
          </cell>
          <cell r="FW148">
            <v>0</v>
          </cell>
          <cell r="FX148" t="str">
            <v>Уточнение</v>
          </cell>
          <cell r="FY148" t="str">
            <v>Уточнение ТР по результатам замеров дебита</v>
          </cell>
          <cell r="FZ148">
            <v>0</v>
          </cell>
          <cell r="GA148">
            <v>0</v>
          </cell>
          <cell r="GB148">
            <v>0</v>
          </cell>
          <cell r="GC148" t="str">
            <v>Технология</v>
          </cell>
          <cell r="GD148" t="str">
            <v>Возврат технологических потерь (Снижение Рлин по сравнению с апрелем месяцем)</v>
          </cell>
          <cell r="GE148">
            <v>0</v>
          </cell>
          <cell r="GF148" t="str">
            <v>БДНГ-1</v>
          </cell>
          <cell r="GG148" t="str">
            <v>Щукин</v>
          </cell>
          <cell r="GH148">
            <v>0</v>
          </cell>
          <cell r="GI148" t="e">
            <v>#N/A</v>
          </cell>
          <cell r="GJ148">
            <v>0</v>
          </cell>
          <cell r="GK148">
            <v>2014</v>
          </cell>
          <cell r="GL148">
            <v>0</v>
          </cell>
          <cell r="GM148">
            <v>0</v>
          </cell>
          <cell r="GN148">
            <v>0</v>
          </cell>
          <cell r="GO148">
            <v>1</v>
          </cell>
          <cell r="GP148">
            <v>-45</v>
          </cell>
          <cell r="GQ148">
            <v>78</v>
          </cell>
          <cell r="GR148">
            <v>48.3</v>
          </cell>
          <cell r="GS148" t="str">
            <v>ЗУ-2</v>
          </cell>
          <cell r="GT148" t="str">
            <v>Фонтан</v>
          </cell>
          <cell r="GU148" t="str">
            <v>КВД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</row>
        <row r="149">
          <cell r="J149">
            <v>1049</v>
          </cell>
          <cell r="K149" t="str">
            <v>В работе</v>
          </cell>
          <cell r="L149" t="str">
            <v>Кустскважины-1049</v>
          </cell>
          <cell r="M149">
            <v>38134</v>
          </cell>
          <cell r="N149" t="str">
            <v>Верт.</v>
          </cell>
          <cell r="O149" t="str">
            <v>P1ar_Block III</v>
          </cell>
          <cell r="P149" t="str">
            <v>Действующий</v>
          </cell>
          <cell r="Q149">
            <v>-4</v>
          </cell>
          <cell r="R149" t="str">
            <v xml:space="preserve"> </v>
          </cell>
          <cell r="S149" t="str">
            <v xml:space="preserve"> </v>
          </cell>
          <cell r="T149">
            <v>0</v>
          </cell>
          <cell r="U149">
            <v>206</v>
          </cell>
          <cell r="V149">
            <v>213.8</v>
          </cell>
          <cell r="W149">
            <v>0.98</v>
          </cell>
          <cell r="X149">
            <v>1.66</v>
          </cell>
          <cell r="Y149">
            <v>0.98068293341628265</v>
          </cell>
          <cell r="Z149">
            <v>1.4490000000000001</v>
          </cell>
          <cell r="AA149">
            <v>0.83599999999999997</v>
          </cell>
          <cell r="AB149">
            <v>0.72</v>
          </cell>
          <cell r="AC149">
            <v>37</v>
          </cell>
          <cell r="AD149">
            <v>1.17</v>
          </cell>
          <cell r="AE149">
            <v>139.69999999999999</v>
          </cell>
          <cell r="AF149">
            <v>7.72</v>
          </cell>
          <cell r="AG149">
            <v>1990</v>
          </cell>
          <cell r="AH149">
            <v>2520</v>
          </cell>
          <cell r="AI149">
            <v>2520</v>
          </cell>
          <cell r="AJ149">
            <v>0</v>
          </cell>
          <cell r="AK149">
            <v>0</v>
          </cell>
          <cell r="AL149" t="str">
            <v>откр ствол</v>
          </cell>
          <cell r="AM149" t="str">
            <v>2010-2520</v>
          </cell>
          <cell r="AN149">
            <v>3.82</v>
          </cell>
          <cell r="AO149">
            <v>2010</v>
          </cell>
          <cell r="AP149">
            <v>129.94</v>
          </cell>
          <cell r="AQ149">
            <v>0</v>
          </cell>
          <cell r="AR149">
            <v>0</v>
          </cell>
          <cell r="AS149">
            <v>0</v>
          </cell>
          <cell r="AT149" t="str">
            <v>Фонтан</v>
          </cell>
          <cell r="AU149">
            <v>480</v>
          </cell>
          <cell r="AV149" t="str">
            <v>ГП</v>
          </cell>
          <cell r="AW149">
            <v>1200</v>
          </cell>
          <cell r="AX149" t="str">
            <v>ГК98(2)</v>
          </cell>
          <cell r="AY149">
            <v>1480</v>
          </cell>
          <cell r="AZ149" t="str">
            <v>ЦКсОК(4)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1530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1565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1555.86</v>
          </cell>
          <cell r="BU149">
            <v>9.1400000000001</v>
          </cell>
          <cell r="BV149">
            <v>73</v>
          </cell>
          <cell r="BW149">
            <v>5.5</v>
          </cell>
          <cell r="BX149">
            <v>18</v>
          </cell>
          <cell r="BY149" t="str">
            <v>Угловик</v>
          </cell>
          <cell r="BZ149" t="str">
            <v>Постоянный</v>
          </cell>
          <cell r="CA149">
            <v>24</v>
          </cell>
          <cell r="CB149">
            <v>0</v>
          </cell>
          <cell r="CC149">
            <v>37</v>
          </cell>
          <cell r="CD149">
            <v>36</v>
          </cell>
          <cell r="CE149">
            <v>37</v>
          </cell>
          <cell r="CF149">
            <v>43556</v>
          </cell>
          <cell r="CG149">
            <v>133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49</v>
          </cell>
          <cell r="CM149">
            <v>4.0059782399999992</v>
          </cell>
          <cell r="CN149">
            <v>4.8</v>
          </cell>
          <cell r="CO149">
            <v>0.17</v>
          </cell>
          <cell r="CP149">
            <v>0</v>
          </cell>
          <cell r="CQ149">
            <v>14.35</v>
          </cell>
          <cell r="CR149">
            <v>124</v>
          </cell>
          <cell r="CS149">
            <v>0</v>
          </cell>
          <cell r="CT149">
            <v>124</v>
          </cell>
          <cell r="CU149">
            <v>0</v>
          </cell>
          <cell r="CV149">
            <v>122.3163796</v>
          </cell>
          <cell r="CW149">
            <v>-2.1</v>
          </cell>
          <cell r="CX149">
            <v>119.9</v>
          </cell>
          <cell r="CY149">
            <v>-17.600000000000001</v>
          </cell>
          <cell r="CZ149">
            <v>0</v>
          </cell>
          <cell r="DA149">
            <v>14.35</v>
          </cell>
          <cell r="DB149">
            <v>3582.1462674744839</v>
          </cell>
          <cell r="DC149">
            <v>3582.1462674744839</v>
          </cell>
          <cell r="DD149" t="str">
            <v/>
          </cell>
          <cell r="DE149">
            <v>5.7142857142857141E-2</v>
          </cell>
          <cell r="DF149">
            <v>0</v>
          </cell>
          <cell r="DG149" t="str">
            <v>Фонтан</v>
          </cell>
          <cell r="DH149">
            <v>4.0059782399999992</v>
          </cell>
          <cell r="DI149">
            <v>4.8</v>
          </cell>
          <cell r="DJ149">
            <v>0.17</v>
          </cell>
          <cell r="DK149">
            <v>14.35</v>
          </cell>
          <cell r="DL149">
            <v>49</v>
          </cell>
          <cell r="DM149">
            <v>0</v>
          </cell>
          <cell r="DN149">
            <v>45</v>
          </cell>
          <cell r="DO149">
            <v>5.6080968972955024E-2</v>
          </cell>
          <cell r="DP149">
            <v>45</v>
          </cell>
          <cell r="DQ149">
            <v>4.118750925369171</v>
          </cell>
          <cell r="DR149">
            <v>4.9351252696200421</v>
          </cell>
          <cell r="DS149">
            <v>0.17</v>
          </cell>
          <cell r="DT149">
            <v>14.753968253968253</v>
          </cell>
          <cell r="DU149">
            <v>0.11277268536917129</v>
          </cell>
          <cell r="DV149">
            <v>0.13512526962004223</v>
          </cell>
          <cell r="DW149">
            <v>0.40396825396825126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42276</v>
          </cell>
          <cell r="ED149" t="str">
            <v>ЗБС</v>
          </cell>
          <cell r="EE149">
            <v>0</v>
          </cell>
          <cell r="EF149">
            <v>18</v>
          </cell>
          <cell r="EG149">
            <v>33</v>
          </cell>
          <cell r="EH149">
            <v>32</v>
          </cell>
          <cell r="EI149">
            <v>32</v>
          </cell>
          <cell r="EJ149" t="str">
            <v>Постоянный</v>
          </cell>
          <cell r="EK149">
            <v>24</v>
          </cell>
          <cell r="EL149">
            <v>0</v>
          </cell>
          <cell r="EM149">
            <v>1.6836203999999999</v>
          </cell>
          <cell r="EN149">
            <v>2.1</v>
          </cell>
          <cell r="EO149">
            <v>4.0999999999999996</v>
          </cell>
          <cell r="EP149">
            <v>17.600000000000001</v>
          </cell>
          <cell r="EQ149">
            <v>10453.662832785823</v>
          </cell>
          <cell r="ER149">
            <v>0</v>
          </cell>
          <cell r="ES149">
            <v>0</v>
          </cell>
          <cell r="ET149">
            <v>49</v>
          </cell>
          <cell r="EU149">
            <v>18</v>
          </cell>
          <cell r="EV149">
            <v>37</v>
          </cell>
          <cell r="EW149">
            <v>36</v>
          </cell>
          <cell r="EX149">
            <v>37</v>
          </cell>
          <cell r="EY149" t="str">
            <v>Постоянный</v>
          </cell>
          <cell r="EZ149">
            <v>24</v>
          </cell>
          <cell r="FA149">
            <v>0</v>
          </cell>
          <cell r="FB149">
            <v>4.0059782399999992</v>
          </cell>
          <cell r="FC149">
            <v>4.8</v>
          </cell>
          <cell r="FD149">
            <v>0.17</v>
          </cell>
          <cell r="FE149">
            <v>14.35</v>
          </cell>
          <cell r="FF149">
            <v>3582.1462674744839</v>
          </cell>
          <cell r="FG149">
            <v>0</v>
          </cell>
          <cell r="FH149">
            <v>0</v>
          </cell>
          <cell r="FI149">
            <v>49</v>
          </cell>
          <cell r="FJ149">
            <v>0</v>
          </cell>
          <cell r="FK149">
            <v>4</v>
          </cell>
          <cell r="FL149">
            <v>4</v>
          </cell>
          <cell r="FM149">
            <v>5</v>
          </cell>
          <cell r="FN149">
            <v>0</v>
          </cell>
          <cell r="FO149">
            <v>0</v>
          </cell>
          <cell r="FP149">
            <v>2.3223578399999996</v>
          </cell>
          <cell r="FQ149">
            <v>2.6999999999999997</v>
          </cell>
          <cell r="FR149">
            <v>-3.9299999999999997</v>
          </cell>
          <cell r="FS149">
            <v>-3.2500000000000018</v>
          </cell>
          <cell r="FT149">
            <v>0</v>
          </cell>
          <cell r="FU149">
            <v>0</v>
          </cell>
          <cell r="FV149">
            <v>-6871.5165653113399</v>
          </cell>
          <cell r="FW149">
            <v>0</v>
          </cell>
          <cell r="FX149" t="str">
            <v>Уточнение</v>
          </cell>
          <cell r="FY149" t="str">
            <v>Уточнение ТР по результатам замеров дебита. После запуска скв. 1049, 1049-2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 t="str">
            <v>уточнение режима после остановки скв 70-2 ( т.н.), сумаарнный деибт жидкости полсе остановки скважины 70-2 упал с 20 до 5м3/сут. После запуска скв 70-2 ее режим будет скорректирован до 15 м3/сут</v>
          </cell>
          <cell r="GF149" t="str">
            <v>БДНГ-2</v>
          </cell>
          <cell r="GG149" t="str">
            <v>Давыдов</v>
          </cell>
          <cell r="GH149">
            <v>0</v>
          </cell>
          <cell r="GI149" t="e">
            <v>#N/A</v>
          </cell>
          <cell r="GJ149">
            <v>0</v>
          </cell>
          <cell r="GK149">
            <v>1545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-1</v>
          </cell>
          <cell r="GQ149">
            <v>49</v>
          </cell>
          <cell r="GR149">
            <v>84</v>
          </cell>
          <cell r="GS149" t="str">
            <v>СРГ-1</v>
          </cell>
          <cell r="GT149" t="str">
            <v>Фонтан</v>
          </cell>
          <cell r="GU149">
            <v>0</v>
          </cell>
          <cell r="GV149">
            <v>0</v>
          </cell>
          <cell r="GW149">
            <v>0</v>
          </cell>
          <cell r="GX149" t="str">
            <v xml:space="preserve">Совместный замер со скв. 70-1, 70-2, 1049-2 </v>
          </cell>
          <cell r="GY149">
            <v>0</v>
          </cell>
        </row>
        <row r="150">
          <cell r="J150" t="str">
            <v>1049-2</v>
          </cell>
          <cell r="K150" t="str">
            <v>В работе</v>
          </cell>
          <cell r="L150" t="str">
            <v>Кустскважины-1049</v>
          </cell>
          <cell r="M150">
            <v>38352</v>
          </cell>
          <cell r="N150" t="str">
            <v>Гор.</v>
          </cell>
          <cell r="O150" t="str">
            <v>P1ar_Block III</v>
          </cell>
          <cell r="P150" t="str">
            <v>Действующий</v>
          </cell>
          <cell r="Q150">
            <v>-4</v>
          </cell>
          <cell r="R150" t="str">
            <v xml:space="preserve"> </v>
          </cell>
          <cell r="S150" t="str">
            <v xml:space="preserve"> </v>
          </cell>
          <cell r="T150">
            <v>0</v>
          </cell>
          <cell r="U150">
            <v>206</v>
          </cell>
          <cell r="V150">
            <v>213.8</v>
          </cell>
          <cell r="W150">
            <v>0.98</v>
          </cell>
          <cell r="X150">
            <v>1.66</v>
          </cell>
          <cell r="Y150">
            <v>0.98068293341628265</v>
          </cell>
          <cell r="Z150">
            <v>1.4490000000000001</v>
          </cell>
          <cell r="AA150">
            <v>0.83599999999999997</v>
          </cell>
          <cell r="AB150">
            <v>0.72</v>
          </cell>
          <cell r="AC150">
            <v>37</v>
          </cell>
          <cell r="AD150">
            <v>1.17</v>
          </cell>
          <cell r="AE150">
            <v>139.69999999999999</v>
          </cell>
          <cell r="AF150">
            <v>7.72</v>
          </cell>
          <cell r="AG150">
            <v>1932</v>
          </cell>
          <cell r="AH150">
            <v>2303</v>
          </cell>
          <cell r="AI150">
            <v>2303</v>
          </cell>
          <cell r="AJ150">
            <v>0</v>
          </cell>
          <cell r="AK150">
            <v>0</v>
          </cell>
          <cell r="AL150" t="str">
            <v>откр ствол</v>
          </cell>
          <cell r="AM150" t="str">
            <v xml:space="preserve">1932-2303 </v>
          </cell>
          <cell r="AN150">
            <v>56.7</v>
          </cell>
          <cell r="AO150">
            <v>1932</v>
          </cell>
          <cell r="AP150">
            <v>56.3</v>
          </cell>
          <cell r="AQ150">
            <v>0</v>
          </cell>
          <cell r="AR150">
            <v>0</v>
          </cell>
          <cell r="AS150">
            <v>0</v>
          </cell>
          <cell r="AT150" t="str">
            <v>Фонтан</v>
          </cell>
          <cell r="AU150">
            <v>599</v>
          </cell>
          <cell r="AV150" t="str">
            <v>ГП</v>
          </cell>
          <cell r="AW150">
            <v>1199</v>
          </cell>
          <cell r="AX150" t="str">
            <v>ГП</v>
          </cell>
          <cell r="AY150">
            <v>1771</v>
          </cell>
          <cell r="AZ150" t="str">
            <v>ЦКсОК (3)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1782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2207</v>
          </cell>
          <cell r="BO150" t="str">
            <v>Есть</v>
          </cell>
          <cell r="BP150" t="str">
            <v>Сиант</v>
          </cell>
          <cell r="BQ150">
            <v>0</v>
          </cell>
          <cell r="BR150">
            <v>0</v>
          </cell>
          <cell r="BS150">
            <v>0</v>
          </cell>
          <cell r="BT150">
            <v>1890.3802675000002</v>
          </cell>
          <cell r="BU150">
            <v>316.61973249999983</v>
          </cell>
          <cell r="BV150">
            <v>73</v>
          </cell>
          <cell r="BW150">
            <v>5.5</v>
          </cell>
          <cell r="BX150">
            <v>18</v>
          </cell>
          <cell r="BY150" t="str">
            <v>Угловик</v>
          </cell>
          <cell r="BZ150" t="str">
            <v>Постоянный</v>
          </cell>
          <cell r="CA150">
            <v>24</v>
          </cell>
          <cell r="CB150">
            <v>0</v>
          </cell>
          <cell r="CC150">
            <v>36</v>
          </cell>
          <cell r="CD150">
            <v>62</v>
          </cell>
          <cell r="CE150">
            <v>35</v>
          </cell>
          <cell r="CF150">
            <v>43556</v>
          </cell>
          <cell r="CG150">
            <v>118.7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61</v>
          </cell>
          <cell r="CM150">
            <v>4.0059782399999992</v>
          </cell>
          <cell r="CN150">
            <v>4.8</v>
          </cell>
          <cell r="CO150">
            <v>0.17</v>
          </cell>
          <cell r="CP150">
            <v>0</v>
          </cell>
          <cell r="CQ150">
            <v>14.35</v>
          </cell>
          <cell r="CR150">
            <v>125</v>
          </cell>
          <cell r="CS150">
            <v>0</v>
          </cell>
          <cell r="CT150">
            <v>125</v>
          </cell>
          <cell r="CU150">
            <v>0</v>
          </cell>
          <cell r="CV150">
            <v>123.3374468</v>
          </cell>
          <cell r="CW150">
            <v>-2.1</v>
          </cell>
          <cell r="CX150">
            <v>119.7</v>
          </cell>
          <cell r="CY150">
            <v>-18.600000000000001</v>
          </cell>
          <cell r="CZ150">
            <v>0</v>
          </cell>
          <cell r="DA150">
            <v>14.35</v>
          </cell>
          <cell r="DB150">
            <v>3582.1462674744839</v>
          </cell>
          <cell r="DC150">
            <v>3582.1462674744839</v>
          </cell>
          <cell r="DD150" t="str">
            <v/>
          </cell>
          <cell r="DE150">
            <v>8.3188908145580581E-2</v>
          </cell>
          <cell r="DF150">
            <v>0</v>
          </cell>
          <cell r="DG150" t="str">
            <v>Фонтан</v>
          </cell>
          <cell r="DH150">
            <v>4.0059782399999992</v>
          </cell>
          <cell r="DI150">
            <v>4.8</v>
          </cell>
          <cell r="DJ150">
            <v>0.17</v>
          </cell>
          <cell r="DK150">
            <v>14.35</v>
          </cell>
          <cell r="DL150">
            <v>61</v>
          </cell>
          <cell r="DM150">
            <v>0</v>
          </cell>
          <cell r="DN150">
            <v>55</v>
          </cell>
          <cell r="DO150">
            <v>8.0804987195737074E-2</v>
          </cell>
          <cell r="DP150">
            <v>55</v>
          </cell>
          <cell r="DQ150">
            <v>4.2958088330870012</v>
          </cell>
          <cell r="DR150">
            <v>5.1472776843684516</v>
          </cell>
          <cell r="DS150">
            <v>0.17</v>
          </cell>
          <cell r="DT150">
            <v>15.38821557722652</v>
          </cell>
          <cell r="DU150">
            <v>0.28983059308700121</v>
          </cell>
          <cell r="DV150">
            <v>0.34727768436845174</v>
          </cell>
          <cell r="DW150">
            <v>1.0382155772265174</v>
          </cell>
          <cell r="DX150">
            <v>5.8875553646038706E-2</v>
          </cell>
          <cell r="DY150">
            <v>7.4366740659295161E-2</v>
          </cell>
          <cell r="DZ150">
            <v>0</v>
          </cell>
          <cell r="EA150">
            <v>0.65867684583947139</v>
          </cell>
          <cell r="EB150">
            <v>0</v>
          </cell>
          <cell r="EC150">
            <v>41433</v>
          </cell>
          <cell r="ED150" t="str">
            <v>Бесподходное ОПЗ</v>
          </cell>
          <cell r="EE150">
            <v>0</v>
          </cell>
          <cell r="EF150">
            <v>18</v>
          </cell>
          <cell r="EG150">
            <v>33</v>
          </cell>
          <cell r="EH150">
            <v>70</v>
          </cell>
          <cell r="EI150">
            <v>31</v>
          </cell>
          <cell r="EJ150" t="str">
            <v>Постоянный</v>
          </cell>
          <cell r="EK150">
            <v>24</v>
          </cell>
          <cell r="EL150">
            <v>0</v>
          </cell>
          <cell r="EM150">
            <v>1.6625531999999998</v>
          </cell>
          <cell r="EN150">
            <v>2.1</v>
          </cell>
          <cell r="EO150">
            <v>5.3</v>
          </cell>
          <cell r="EP150">
            <v>18.600000000000001</v>
          </cell>
          <cell r="EQ150">
            <v>11187.611921230551</v>
          </cell>
          <cell r="ER150">
            <v>0</v>
          </cell>
          <cell r="ES150">
            <v>0</v>
          </cell>
          <cell r="ET150">
            <v>63</v>
          </cell>
          <cell r="EU150">
            <v>18</v>
          </cell>
          <cell r="EV150">
            <v>36</v>
          </cell>
          <cell r="EW150">
            <v>62</v>
          </cell>
          <cell r="EX150">
            <v>35</v>
          </cell>
          <cell r="EY150" t="str">
            <v>Постоянный</v>
          </cell>
          <cell r="EZ150">
            <v>24</v>
          </cell>
          <cell r="FA150">
            <v>0</v>
          </cell>
          <cell r="FB150">
            <v>4.0059782399999992</v>
          </cell>
          <cell r="FC150">
            <v>4.8</v>
          </cell>
          <cell r="FD150">
            <v>0.17</v>
          </cell>
          <cell r="FE150">
            <v>14.35</v>
          </cell>
          <cell r="FF150">
            <v>3582.1462674744839</v>
          </cell>
          <cell r="FG150">
            <v>0</v>
          </cell>
          <cell r="FH150">
            <v>0</v>
          </cell>
          <cell r="FI150">
            <v>61</v>
          </cell>
          <cell r="FJ150">
            <v>0</v>
          </cell>
          <cell r="FK150">
            <v>3</v>
          </cell>
          <cell r="FL150">
            <v>-8</v>
          </cell>
          <cell r="FM150">
            <v>4</v>
          </cell>
          <cell r="FN150">
            <v>0</v>
          </cell>
          <cell r="FO150">
            <v>0</v>
          </cell>
          <cell r="FP150">
            <v>2.3434250399999996</v>
          </cell>
          <cell r="FQ150">
            <v>2.6999999999999997</v>
          </cell>
          <cell r="FR150">
            <v>-5.13</v>
          </cell>
          <cell r="FS150">
            <v>-4.2500000000000018</v>
          </cell>
          <cell r="FT150">
            <v>0</v>
          </cell>
          <cell r="FU150">
            <v>0</v>
          </cell>
          <cell r="FV150">
            <v>-7605.4656537560677</v>
          </cell>
          <cell r="FW150">
            <v>-2</v>
          </cell>
          <cell r="FX150" t="str">
            <v>Уточнение</v>
          </cell>
          <cell r="FY150" t="str">
            <v>Уточнение ТР по результатам замеров дебита. После запуска скв. 1049, 1049-2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 t="str">
            <v>уточнение режима после остановки скв 70-2 ( т.н.), сумаарнный деибт жидкости полсе остановки скважины 70-2 упал с 20 до 5м3/сут. После запуска скв 70-2 ее режим будет скорректирован до 15 м3/сут</v>
          </cell>
          <cell r="GF150" t="str">
            <v>БДНГ-2</v>
          </cell>
          <cell r="GG150" t="str">
            <v>Давыдов</v>
          </cell>
          <cell r="GH150">
            <v>0</v>
          </cell>
          <cell r="GI150" t="e">
            <v>#N/A</v>
          </cell>
          <cell r="GJ150">
            <v>0</v>
          </cell>
          <cell r="GK150">
            <v>2100</v>
          </cell>
          <cell r="GL150">
            <v>0</v>
          </cell>
          <cell r="GM150">
            <v>0</v>
          </cell>
          <cell r="GN150">
            <v>0</v>
          </cell>
          <cell r="GO150">
            <v>1</v>
          </cell>
          <cell r="GP150">
            <v>27</v>
          </cell>
          <cell r="GQ150">
            <v>61</v>
          </cell>
          <cell r="GR150">
            <v>57.7</v>
          </cell>
          <cell r="GS150" t="str">
            <v>СРГ-1</v>
          </cell>
          <cell r="GT150" t="str">
            <v>Фонтан</v>
          </cell>
          <cell r="GU150">
            <v>0</v>
          </cell>
          <cell r="GV150">
            <v>0</v>
          </cell>
          <cell r="GW150">
            <v>0</v>
          </cell>
          <cell r="GX150" t="str">
            <v>Совместный замер со скв. 70-1, 70-2, 1049</v>
          </cell>
          <cell r="GY150">
            <v>0</v>
          </cell>
        </row>
        <row r="151">
          <cell r="J151">
            <v>1050</v>
          </cell>
          <cell r="K151" t="str">
            <v>В работе</v>
          </cell>
          <cell r="L151" t="str">
            <v>Кустскважины-1050</v>
          </cell>
          <cell r="M151">
            <v>40005</v>
          </cell>
          <cell r="N151" t="str">
            <v>Верт.</v>
          </cell>
          <cell r="O151" t="str">
            <v>P1ar_Block III</v>
          </cell>
          <cell r="P151" t="str">
            <v>Действующий</v>
          </cell>
          <cell r="Q151">
            <v>-4</v>
          </cell>
          <cell r="R151">
            <v>42233</v>
          </cell>
          <cell r="S151" t="str">
            <v>МеКаМиНефть</v>
          </cell>
          <cell r="T151" t="str">
            <v>64м3 HCl 15%+МО-25</v>
          </cell>
          <cell r="U151">
            <v>206</v>
          </cell>
          <cell r="V151">
            <v>213.8</v>
          </cell>
          <cell r="W151">
            <v>0.98</v>
          </cell>
          <cell r="X151">
            <v>1.66</v>
          </cell>
          <cell r="Y151">
            <v>1.084388748166911</v>
          </cell>
          <cell r="Z151">
            <v>1.4490000000000001</v>
          </cell>
          <cell r="AA151">
            <v>0.83599999999999997</v>
          </cell>
          <cell r="AB151">
            <v>0.72</v>
          </cell>
          <cell r="AC151">
            <v>37</v>
          </cell>
          <cell r="AD151">
            <v>1.17</v>
          </cell>
          <cell r="AE151">
            <v>139.69999999999999</v>
          </cell>
          <cell r="AF151">
            <v>7.72</v>
          </cell>
          <cell r="AG151">
            <v>2049</v>
          </cell>
          <cell r="AH151">
            <v>2049</v>
          </cell>
          <cell r="AI151">
            <v>2049</v>
          </cell>
          <cell r="AJ151">
            <v>0</v>
          </cell>
          <cell r="AK151">
            <v>0</v>
          </cell>
          <cell r="AL151" t="str">
            <v>закрытый</v>
          </cell>
          <cell r="AM151" t="str">
            <v>1887-1901; 1908-1914; 1920-1924; 1928-1930; 1933-1939; 1954-1957; 1961-1963; 1967-1978; 1986-2009</v>
          </cell>
          <cell r="AN151">
            <v>161.80000000000001</v>
          </cell>
          <cell r="AO151">
            <v>1887</v>
          </cell>
          <cell r="AP151">
            <v>2.76</v>
          </cell>
          <cell r="AQ151">
            <v>0</v>
          </cell>
          <cell r="AR151">
            <v>0</v>
          </cell>
          <cell r="AS151">
            <v>0</v>
          </cell>
          <cell r="AT151" t="str">
            <v>Газлифт</v>
          </cell>
          <cell r="AU151">
            <v>550</v>
          </cell>
          <cell r="AV151" t="str">
            <v>ГП</v>
          </cell>
          <cell r="AW151">
            <v>970</v>
          </cell>
          <cell r="AX151" t="str">
            <v>ГП</v>
          </cell>
          <cell r="AY151">
            <v>1300</v>
          </cell>
          <cell r="AZ151" t="str">
            <v>ГК85/1,5</v>
          </cell>
          <cell r="BA151">
            <v>1560</v>
          </cell>
          <cell r="BB151" t="str">
            <v>ЦКсОК</v>
          </cell>
          <cell r="BC151">
            <v>1770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1870</v>
          </cell>
          <cell r="BO151" t="str">
            <v>Есть</v>
          </cell>
          <cell r="BP151" t="str">
            <v>Сиант</v>
          </cell>
          <cell r="BQ151">
            <v>81</v>
          </cell>
          <cell r="BR151">
            <v>61</v>
          </cell>
          <cell r="BS151">
            <v>10</v>
          </cell>
          <cell r="BT151">
            <v>1867.27</v>
          </cell>
          <cell r="BU151">
            <v>2.7300000000000182</v>
          </cell>
          <cell r="BV151">
            <v>73</v>
          </cell>
          <cell r="BW151">
            <v>5.5</v>
          </cell>
          <cell r="BX151">
            <v>18</v>
          </cell>
          <cell r="BY151" t="str">
            <v>Угловик</v>
          </cell>
          <cell r="BZ151" t="str">
            <v>Постоянный</v>
          </cell>
          <cell r="CA151">
            <v>24</v>
          </cell>
          <cell r="CB151">
            <v>0</v>
          </cell>
          <cell r="CC151">
            <v>35</v>
          </cell>
          <cell r="CD151">
            <v>61</v>
          </cell>
          <cell r="CE151">
            <v>33</v>
          </cell>
          <cell r="CF151">
            <v>43556</v>
          </cell>
          <cell r="CG151">
            <v>139.9</v>
          </cell>
          <cell r="CH151">
            <v>81</v>
          </cell>
          <cell r="CI151">
            <v>6</v>
          </cell>
          <cell r="CJ151">
            <v>0</v>
          </cell>
          <cell r="CK151">
            <v>0</v>
          </cell>
          <cell r="CL151">
            <v>76</v>
          </cell>
          <cell r="CM151">
            <v>3.2616540000000001</v>
          </cell>
          <cell r="CN151">
            <v>5.0999999999999996</v>
          </cell>
          <cell r="CO151">
            <v>23.5</v>
          </cell>
          <cell r="CP151">
            <v>0</v>
          </cell>
          <cell r="CQ151">
            <v>20</v>
          </cell>
          <cell r="CR151">
            <v>126</v>
          </cell>
          <cell r="CS151">
            <v>0</v>
          </cell>
          <cell r="CT151">
            <v>126</v>
          </cell>
          <cell r="CU151">
            <v>0</v>
          </cell>
          <cell r="CV151">
            <v>118.43978448</v>
          </cell>
          <cell r="CW151">
            <v>-9.3000000000000007</v>
          </cell>
          <cell r="CX151">
            <v>123.24</v>
          </cell>
          <cell r="CY151">
            <v>-28.5</v>
          </cell>
          <cell r="CZ151">
            <v>10</v>
          </cell>
          <cell r="DA151">
            <v>10</v>
          </cell>
          <cell r="DB151">
            <v>3065.9291267559342</v>
          </cell>
          <cell r="DC151">
            <v>6131.8582535118685</v>
          </cell>
          <cell r="DD151">
            <v>2150.7610360387976</v>
          </cell>
          <cell r="DE151">
            <v>7.9812206572769939E-2</v>
          </cell>
          <cell r="DF151">
            <v>0</v>
          </cell>
          <cell r="DG151" t="str">
            <v>Газлифт</v>
          </cell>
          <cell r="DH151">
            <v>3.2616540000000001</v>
          </cell>
          <cell r="DI151">
            <v>5.0999999999999996</v>
          </cell>
          <cell r="DJ151">
            <v>23.5</v>
          </cell>
          <cell r="DK151">
            <v>10</v>
          </cell>
          <cell r="DL151">
            <v>76</v>
          </cell>
          <cell r="DM151">
            <v>0</v>
          </cell>
          <cell r="DN151">
            <v>50</v>
          </cell>
          <cell r="DO151">
            <v>7.1540687406284581E-2</v>
          </cell>
          <cell r="DP151">
            <v>50</v>
          </cell>
          <cell r="DQ151">
            <v>4.1132064970209905</v>
          </cell>
          <cell r="DR151">
            <v>6.4315077978249837</v>
          </cell>
          <cell r="DS151">
            <v>23.5</v>
          </cell>
          <cell r="DT151">
            <v>12.6107996035784</v>
          </cell>
          <cell r="DU151">
            <v>0.85155249702099034</v>
          </cell>
          <cell r="DV151">
            <v>1.3315077978249841</v>
          </cell>
          <cell r="DW151">
            <v>2.6107996035784002</v>
          </cell>
          <cell r="DX151">
            <v>2.3338638058696981</v>
          </cell>
          <cell r="DY151">
            <v>3.7422293794490846</v>
          </cell>
          <cell r="DZ151">
            <v>0</v>
          </cell>
          <cell r="EA151">
            <v>4.1514430516867824</v>
          </cell>
          <cell r="EB151">
            <v>0</v>
          </cell>
          <cell r="EC151">
            <v>43229</v>
          </cell>
          <cell r="ED151" t="str">
            <v>Дострел</v>
          </cell>
          <cell r="EE151">
            <v>0</v>
          </cell>
          <cell r="EF151">
            <v>18</v>
          </cell>
          <cell r="EG151">
            <v>35</v>
          </cell>
          <cell r="EH151">
            <v>61</v>
          </cell>
          <cell r="EI151">
            <v>33</v>
          </cell>
          <cell r="EJ151" t="str">
            <v>Постоянный</v>
          </cell>
          <cell r="EK151">
            <v>24</v>
          </cell>
          <cell r="EL151">
            <v>0</v>
          </cell>
          <cell r="EM151">
            <v>7.5602155200000007</v>
          </cell>
          <cell r="EN151">
            <v>9.3000000000000007</v>
          </cell>
          <cell r="EO151">
            <v>2.76</v>
          </cell>
          <cell r="EP151">
            <v>28.5</v>
          </cell>
          <cell r="EQ151">
            <v>2447.0201875938051</v>
          </cell>
          <cell r="ER151">
            <v>81</v>
          </cell>
          <cell r="ES151">
            <v>10</v>
          </cell>
          <cell r="ET151">
            <v>95</v>
          </cell>
          <cell r="EU151">
            <v>18</v>
          </cell>
          <cell r="EV151">
            <v>35</v>
          </cell>
          <cell r="EW151">
            <v>61</v>
          </cell>
          <cell r="EX151">
            <v>33</v>
          </cell>
          <cell r="EY151" t="str">
            <v>Постоянный</v>
          </cell>
          <cell r="EZ151">
            <v>24</v>
          </cell>
          <cell r="FA151">
            <v>0</v>
          </cell>
          <cell r="FB151">
            <v>3.2616540000000001</v>
          </cell>
          <cell r="FC151">
            <v>5.0999999999999996</v>
          </cell>
          <cell r="FD151">
            <v>23.5</v>
          </cell>
          <cell r="FE151">
            <v>20</v>
          </cell>
          <cell r="FF151">
            <v>3065.9291267559342</v>
          </cell>
          <cell r="FG151">
            <v>81</v>
          </cell>
          <cell r="FH151">
            <v>10</v>
          </cell>
          <cell r="FI151">
            <v>76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-4.2985615200000007</v>
          </cell>
          <cell r="FQ151">
            <v>-4.2000000000000011</v>
          </cell>
          <cell r="FR151">
            <v>20.740000000000002</v>
          </cell>
          <cell r="FS151">
            <v>-8.5</v>
          </cell>
          <cell r="FT151">
            <v>0</v>
          </cell>
          <cell r="FU151">
            <v>0</v>
          </cell>
          <cell r="FV151">
            <v>618.90893916212917</v>
          </cell>
          <cell r="FW151">
            <v>-19</v>
          </cell>
          <cell r="FX151" t="str">
            <v>% База</v>
          </cell>
          <cell r="FY151" t="str">
            <v>Снижение дебита нефти по причине роста % обводненности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 t="str">
            <v>Необходим дополнительный замер, постоянные гидраты по скважине 1050-2</v>
          </cell>
          <cell r="GE151">
            <v>0</v>
          </cell>
          <cell r="GF151" t="str">
            <v>БДНГ-2</v>
          </cell>
          <cell r="GG151" t="str">
            <v>Давыдов</v>
          </cell>
          <cell r="GH151">
            <v>0</v>
          </cell>
          <cell r="GI151" t="e">
            <v>#N/A</v>
          </cell>
          <cell r="GJ151">
            <v>0</v>
          </cell>
          <cell r="GK151">
            <v>1850</v>
          </cell>
          <cell r="GL151">
            <v>0</v>
          </cell>
          <cell r="GM151">
            <v>0</v>
          </cell>
          <cell r="GN151">
            <v>0</v>
          </cell>
          <cell r="GO151">
            <v>2</v>
          </cell>
          <cell r="GP151">
            <v>28</v>
          </cell>
          <cell r="GQ151">
            <v>76</v>
          </cell>
          <cell r="GR151">
            <v>63.900000000000006</v>
          </cell>
          <cell r="GS151" t="str">
            <v>ЗУ-6</v>
          </cell>
          <cell r="GT151" t="str">
            <v>Газлифт</v>
          </cell>
          <cell r="GU151">
            <v>0</v>
          </cell>
          <cell r="GV151">
            <v>0</v>
          </cell>
          <cell r="GW151">
            <v>0</v>
          </cell>
          <cell r="GX151" t="str">
            <v>Совместный замер со скв. 1050-1, 1050-2</v>
          </cell>
          <cell r="GY151">
            <v>0</v>
          </cell>
        </row>
        <row r="152">
          <cell r="J152" t="str">
            <v>1050-2</v>
          </cell>
          <cell r="K152" t="str">
            <v>В бездействии текущего года</v>
          </cell>
          <cell r="L152" t="str">
            <v>Кустскважины-1050</v>
          </cell>
          <cell r="M152">
            <v>40179</v>
          </cell>
          <cell r="N152" t="str">
            <v>Гор.</v>
          </cell>
          <cell r="O152" t="str">
            <v>P1ar_Block III</v>
          </cell>
          <cell r="P152" t="str">
            <v>Действующий</v>
          </cell>
          <cell r="Q152">
            <v>-4</v>
          </cell>
          <cell r="R152" t="str">
            <v xml:space="preserve"> </v>
          </cell>
          <cell r="S152" t="str">
            <v xml:space="preserve"> </v>
          </cell>
          <cell r="T152">
            <v>0</v>
          </cell>
          <cell r="U152">
            <v>206</v>
          </cell>
          <cell r="V152">
            <v>213.8</v>
          </cell>
          <cell r="W152">
            <v>0.98</v>
          </cell>
          <cell r="X152">
            <v>1.66</v>
          </cell>
          <cell r="Y152">
            <v>0.98120581919949812</v>
          </cell>
          <cell r="Z152">
            <v>1.4490000000000001</v>
          </cell>
          <cell r="AA152">
            <v>0.83599999999999997</v>
          </cell>
          <cell r="AB152">
            <v>0.72</v>
          </cell>
          <cell r="AC152">
            <v>37</v>
          </cell>
          <cell r="AD152">
            <v>1.17</v>
          </cell>
          <cell r="AE152">
            <v>139.69999999999999</v>
          </cell>
          <cell r="AF152">
            <v>7.72</v>
          </cell>
          <cell r="AG152">
            <v>1941</v>
          </cell>
          <cell r="AH152" t="str">
            <v>1 ств 2440;
2 ств 2538</v>
          </cell>
          <cell r="AI152" t="str">
            <v>1 ств 2440;
2 ств 2538</v>
          </cell>
          <cell r="AJ152">
            <v>0</v>
          </cell>
          <cell r="AK152">
            <v>0</v>
          </cell>
          <cell r="AL152" t="str">
            <v>откр ствол</v>
          </cell>
          <cell r="AM152" t="str">
            <v xml:space="preserve">1ый ст-л 1943,11-2440;
2ой ст-л 1943,11-2538 </v>
          </cell>
          <cell r="AN152" t="str">
            <v>86,46;95,61</v>
          </cell>
          <cell r="AO152">
            <v>1943</v>
          </cell>
          <cell r="AP152">
            <v>61</v>
          </cell>
          <cell r="AQ152" t="str">
            <v>1654-1943</v>
          </cell>
          <cell r="AR152">
            <v>102</v>
          </cell>
          <cell r="AS152">
            <v>6.5</v>
          </cell>
          <cell r="AT152" t="str">
            <v>Фонтан</v>
          </cell>
          <cell r="AU152">
            <v>550</v>
          </cell>
          <cell r="AV152" t="str">
            <v>ГК83/3</v>
          </cell>
          <cell r="AW152">
            <v>1000</v>
          </cell>
          <cell r="AX152" t="str">
            <v>ГК84/3</v>
          </cell>
          <cell r="AY152">
            <v>1350</v>
          </cell>
          <cell r="AZ152" t="str">
            <v>ГК86/2</v>
          </cell>
          <cell r="BA152">
            <v>1598</v>
          </cell>
          <cell r="BB152" t="str">
            <v>ЦКсОК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1608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1660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1658.27</v>
          </cell>
          <cell r="BU152">
            <v>1.7300000000000182</v>
          </cell>
          <cell r="BV152">
            <v>73</v>
          </cell>
          <cell r="BW152">
            <v>5.5</v>
          </cell>
          <cell r="BX152">
            <v>10</v>
          </cell>
          <cell r="BY152" t="str">
            <v>Угловик</v>
          </cell>
          <cell r="BZ152" t="str">
            <v>Постоянный</v>
          </cell>
          <cell r="CA152">
            <v>24</v>
          </cell>
          <cell r="CB152">
            <v>0</v>
          </cell>
          <cell r="CC152">
            <v>58</v>
          </cell>
          <cell r="CD152">
            <v>60</v>
          </cell>
          <cell r="CE152">
            <v>34</v>
          </cell>
          <cell r="CF152">
            <v>43374</v>
          </cell>
          <cell r="CG152">
            <v>163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91</v>
          </cell>
          <cell r="CM152">
            <v>18.336824</v>
          </cell>
          <cell r="CN152">
            <v>22</v>
          </cell>
          <cell r="CO152">
            <v>0.3</v>
          </cell>
          <cell r="CP152">
            <v>0</v>
          </cell>
          <cell r="CQ152">
            <v>142</v>
          </cell>
          <cell r="CR152" t="e">
            <v>#REF!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142</v>
          </cell>
          <cell r="DB152">
            <v>7743.9800916450959</v>
          </cell>
          <cell r="DC152">
            <v>7743.9800916450959</v>
          </cell>
          <cell r="DD152" t="str">
            <v/>
          </cell>
          <cell r="DE152">
            <v>0.30555555555555558</v>
          </cell>
          <cell r="DF152">
            <v>0</v>
          </cell>
          <cell r="DG152" t="str">
            <v>Фонтан</v>
          </cell>
          <cell r="DH152">
            <v>18.336824</v>
          </cell>
          <cell r="DI152">
            <v>22</v>
          </cell>
          <cell r="DJ152">
            <v>0.3</v>
          </cell>
          <cell r="DK152">
            <v>142</v>
          </cell>
          <cell r="DL152">
            <v>91</v>
          </cell>
          <cell r="DM152">
            <v>0</v>
          </cell>
          <cell r="DN152">
            <v>60</v>
          </cell>
          <cell r="DO152">
            <v>0.27341909339364812</v>
          </cell>
          <cell r="DP152">
            <v>60</v>
          </cell>
          <cell r="DQ152">
            <v>23.472940580058427</v>
          </cell>
          <cell r="DR152">
            <v>28.162166619545754</v>
          </cell>
          <cell r="DS152">
            <v>0.3</v>
          </cell>
          <cell r="DT152">
            <v>181.77398454434075</v>
          </cell>
          <cell r="DU152">
            <v>5.1361165800584292</v>
          </cell>
          <cell r="DV152">
            <v>6.1621666195457543</v>
          </cell>
          <cell r="DW152">
            <v>39.77398454434077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43031</v>
          </cell>
          <cell r="ED152" t="str">
            <v>ЗБС</v>
          </cell>
          <cell r="EE152">
            <v>0</v>
          </cell>
          <cell r="EF152">
            <v>10</v>
          </cell>
          <cell r="EG152">
            <v>58</v>
          </cell>
          <cell r="EH152">
            <v>60</v>
          </cell>
          <cell r="EI152">
            <v>34</v>
          </cell>
          <cell r="EJ152" t="str">
            <v>Постоянный</v>
          </cell>
          <cell r="EK152">
            <v>24</v>
          </cell>
          <cell r="EL152">
            <v>0</v>
          </cell>
          <cell r="EM152">
            <v>18.336824</v>
          </cell>
          <cell r="EN152">
            <v>22</v>
          </cell>
          <cell r="EO152">
            <v>0.3</v>
          </cell>
          <cell r="EP152">
            <v>142</v>
          </cell>
          <cell r="EQ152">
            <v>7743.9800916450959</v>
          </cell>
          <cell r="ER152">
            <v>0</v>
          </cell>
          <cell r="ES152">
            <v>0</v>
          </cell>
          <cell r="ET152">
            <v>91</v>
          </cell>
          <cell r="EU152">
            <v>10</v>
          </cell>
          <cell r="EV152">
            <v>58</v>
          </cell>
          <cell r="EW152">
            <v>60</v>
          </cell>
          <cell r="EX152">
            <v>34</v>
          </cell>
          <cell r="EY152" t="str">
            <v>Постоянный</v>
          </cell>
          <cell r="EZ152">
            <v>24</v>
          </cell>
          <cell r="FA152">
            <v>0</v>
          </cell>
          <cell r="FB152">
            <v>18.336824</v>
          </cell>
          <cell r="FC152">
            <v>22</v>
          </cell>
          <cell r="FD152">
            <v>0.3</v>
          </cell>
          <cell r="FE152">
            <v>142</v>
          </cell>
          <cell r="FF152">
            <v>7743.9800916450959</v>
          </cell>
          <cell r="FG152">
            <v>0</v>
          </cell>
          <cell r="FH152">
            <v>0</v>
          </cell>
          <cell r="FI152">
            <v>91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 t="str">
            <v>Вывод из б/д</v>
          </cell>
          <cell r="GD152" t="str">
            <v>Запуск из бездействующего фонда</v>
          </cell>
          <cell r="GE152">
            <v>0</v>
          </cell>
          <cell r="GF152" t="str">
            <v>БДНГ-2</v>
          </cell>
          <cell r="GG152" t="str">
            <v>Давыдов</v>
          </cell>
          <cell r="GH152">
            <v>0</v>
          </cell>
          <cell r="GI152" t="e">
            <v>#N/A</v>
          </cell>
          <cell r="GJ152">
            <v>0</v>
          </cell>
          <cell r="GK152">
            <v>1640</v>
          </cell>
          <cell r="GL152">
            <v>0</v>
          </cell>
          <cell r="GM152">
            <v>0</v>
          </cell>
          <cell r="GN152">
            <v>0</v>
          </cell>
          <cell r="GO152">
            <v>24</v>
          </cell>
          <cell r="GP152">
            <v>26</v>
          </cell>
          <cell r="GQ152">
            <v>91</v>
          </cell>
          <cell r="GR152">
            <v>72</v>
          </cell>
          <cell r="GS152" t="str">
            <v>ЗУ-6</v>
          </cell>
          <cell r="GT152" t="str">
            <v>Фонтан</v>
          </cell>
          <cell r="GU152">
            <v>0</v>
          </cell>
          <cell r="GV152">
            <v>0</v>
          </cell>
          <cell r="GW152">
            <v>0</v>
          </cell>
          <cell r="GX152" t="str">
            <v>Совместный замер со скв. 1050, 1050-1</v>
          </cell>
          <cell r="GY152">
            <v>0</v>
          </cell>
        </row>
        <row r="153">
          <cell r="J153" t="str">
            <v>1050-1</v>
          </cell>
          <cell r="K153" t="str">
            <v>В работе</v>
          </cell>
          <cell r="L153" t="str">
            <v>Кустскважины-1050</v>
          </cell>
          <cell r="M153">
            <v>40297</v>
          </cell>
          <cell r="N153" t="str">
            <v>Гор.</v>
          </cell>
          <cell r="O153" t="str">
            <v>P1ar_Block III</v>
          </cell>
          <cell r="P153" t="str">
            <v>Действующий</v>
          </cell>
          <cell r="Q153">
            <v>-4</v>
          </cell>
          <cell r="R153" t="str">
            <v xml:space="preserve"> </v>
          </cell>
          <cell r="S153" t="str">
            <v xml:space="preserve"> </v>
          </cell>
          <cell r="T153">
            <v>0</v>
          </cell>
          <cell r="U153">
            <v>206</v>
          </cell>
          <cell r="V153">
            <v>213.8</v>
          </cell>
          <cell r="W153">
            <v>0.98</v>
          </cell>
          <cell r="X153">
            <v>1.66</v>
          </cell>
          <cell r="Y153">
            <v>0.98</v>
          </cell>
          <cell r="Z153">
            <v>1.4490000000000001</v>
          </cell>
          <cell r="AA153">
            <v>0.83599999999999997</v>
          </cell>
          <cell r="AB153">
            <v>0.72</v>
          </cell>
          <cell r="AC153">
            <v>37</v>
          </cell>
          <cell r="AD153">
            <v>1.17</v>
          </cell>
          <cell r="AE153">
            <v>139.69999999999999</v>
          </cell>
          <cell r="AF153">
            <v>7.72</v>
          </cell>
          <cell r="AG153">
            <v>1924</v>
          </cell>
          <cell r="AH153">
            <v>2500</v>
          </cell>
          <cell r="AI153">
            <v>2500</v>
          </cell>
          <cell r="AJ153">
            <v>0</v>
          </cell>
          <cell r="AK153">
            <v>0</v>
          </cell>
          <cell r="AL153" t="str">
            <v>откр ствол</v>
          </cell>
          <cell r="AM153" t="str">
            <v xml:space="preserve">1924-2500 </v>
          </cell>
          <cell r="AN153">
            <v>25.1</v>
          </cell>
          <cell r="AO153">
            <v>1924</v>
          </cell>
          <cell r="AP153">
            <v>55.3</v>
          </cell>
          <cell r="AQ153">
            <v>0</v>
          </cell>
          <cell r="AR153">
            <v>0</v>
          </cell>
          <cell r="AS153">
            <v>0</v>
          </cell>
          <cell r="AT153" t="str">
            <v>Газлифт</v>
          </cell>
          <cell r="AU153">
            <v>600</v>
          </cell>
          <cell r="AV153" t="str">
            <v>ГП</v>
          </cell>
          <cell r="AW153">
            <v>1200</v>
          </cell>
          <cell r="AX153" t="str">
            <v>ГК85/1,5</v>
          </cell>
          <cell r="AY153">
            <v>1774</v>
          </cell>
          <cell r="AZ153" t="str">
            <v>извлечен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1784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2214</v>
          </cell>
          <cell r="BO153" t="str">
            <v>Есть</v>
          </cell>
          <cell r="BP153" t="str">
            <v>Сиант</v>
          </cell>
          <cell r="BQ153">
            <v>79</v>
          </cell>
          <cell r="BR153">
            <v>48</v>
          </cell>
          <cell r="BS153">
            <v>9.5</v>
          </cell>
          <cell r="BT153">
            <v>1934.1298795180724</v>
          </cell>
          <cell r="BU153">
            <v>279.87012048192764</v>
          </cell>
          <cell r="BV153">
            <v>73</v>
          </cell>
          <cell r="BW153">
            <v>5.5</v>
          </cell>
          <cell r="BX153">
            <v>18</v>
          </cell>
          <cell r="BY153" t="str">
            <v>Угловик</v>
          </cell>
          <cell r="BZ153" t="str">
            <v>Постоянный</v>
          </cell>
          <cell r="CA153">
            <v>24</v>
          </cell>
          <cell r="CB153">
            <v>0</v>
          </cell>
          <cell r="CC153">
            <v>38</v>
          </cell>
          <cell r="CD153">
            <v>48</v>
          </cell>
          <cell r="CE153">
            <v>34</v>
          </cell>
          <cell r="CF153">
            <v>43556</v>
          </cell>
          <cell r="CG153">
            <v>109</v>
          </cell>
          <cell r="CH153">
            <v>79</v>
          </cell>
          <cell r="CI153">
            <v>6</v>
          </cell>
          <cell r="CJ153">
            <v>0</v>
          </cell>
          <cell r="CK153">
            <v>0</v>
          </cell>
          <cell r="CL153">
            <v>61</v>
          </cell>
          <cell r="CM153">
            <v>7.8583999999999996</v>
          </cell>
          <cell r="CN153">
            <v>9.4</v>
          </cell>
          <cell r="CO153">
            <v>0</v>
          </cell>
          <cell r="CP153">
            <v>0</v>
          </cell>
          <cell r="CQ153">
            <v>21.8</v>
          </cell>
          <cell r="CR153">
            <v>128</v>
          </cell>
          <cell r="CS153">
            <v>0</v>
          </cell>
          <cell r="CT153">
            <v>128</v>
          </cell>
          <cell r="CU153">
            <v>0</v>
          </cell>
          <cell r="CV153">
            <v>110.43223748</v>
          </cell>
          <cell r="CW153">
            <v>-25.41</v>
          </cell>
          <cell r="CX153">
            <v>110.7</v>
          </cell>
          <cell r="CY153">
            <v>-28.2</v>
          </cell>
          <cell r="CZ153">
            <v>9.5</v>
          </cell>
          <cell r="DA153">
            <v>12.3</v>
          </cell>
          <cell r="DB153">
            <v>1565.2041127964981</v>
          </cell>
          <cell r="DC153">
            <v>2774.1015982897284</v>
          </cell>
          <cell r="DD153">
            <v>1208.8974854932301</v>
          </cell>
          <cell r="DE153">
            <v>0.19583333333333333</v>
          </cell>
          <cell r="DF153">
            <v>0</v>
          </cell>
          <cell r="DG153" t="str">
            <v>Газлифт</v>
          </cell>
          <cell r="DH153">
            <v>7.8583999999999996</v>
          </cell>
          <cell r="DI153">
            <v>9.4</v>
          </cell>
          <cell r="DJ153">
            <v>0</v>
          </cell>
          <cell r="DK153">
            <v>12.3</v>
          </cell>
          <cell r="DL153">
            <v>61</v>
          </cell>
          <cell r="DM153">
            <v>0</v>
          </cell>
          <cell r="DN153">
            <v>50</v>
          </cell>
          <cell r="DO153">
            <v>0.18491233629066325</v>
          </cell>
          <cell r="DP153">
            <v>50</v>
          </cell>
          <cell r="DQ153">
            <v>9.1206160752006742</v>
          </cell>
          <cell r="DR153">
            <v>10.909827841149133</v>
          </cell>
          <cell r="DS153">
            <v>0</v>
          </cell>
          <cell r="DT153">
            <v>14.27562579214195</v>
          </cell>
          <cell r="DU153">
            <v>1.2622160752006744</v>
          </cell>
          <cell r="DV153">
            <v>1.5098278411491322</v>
          </cell>
          <cell r="DW153">
            <v>1.9756257921419493</v>
          </cell>
          <cell r="DX153">
            <v>2.7630739856801889</v>
          </cell>
          <cell r="DY153">
            <v>3.3051124230624271</v>
          </cell>
          <cell r="DZ153">
            <v>0</v>
          </cell>
          <cell r="EA153">
            <v>2.7680316543147825</v>
          </cell>
          <cell r="EB153">
            <v>0</v>
          </cell>
          <cell r="EC153">
            <v>41515</v>
          </cell>
          <cell r="ED153" t="str">
            <v>ОПЗ</v>
          </cell>
          <cell r="EE153">
            <v>0</v>
          </cell>
          <cell r="EF153">
            <v>18</v>
          </cell>
          <cell r="EG153">
            <v>41</v>
          </cell>
          <cell r="EH153">
            <v>51</v>
          </cell>
          <cell r="EI153">
            <v>38</v>
          </cell>
          <cell r="EJ153" t="str">
            <v>Постоянный</v>
          </cell>
          <cell r="EK153">
            <v>24</v>
          </cell>
          <cell r="EL153">
            <v>0</v>
          </cell>
          <cell r="EM153">
            <v>17.567762519999999</v>
          </cell>
          <cell r="EN153">
            <v>25.41</v>
          </cell>
          <cell r="EO153">
            <v>17.3</v>
          </cell>
          <cell r="EP153">
            <v>28.2</v>
          </cell>
          <cell r="EQ153">
            <v>603.37791952347038</v>
          </cell>
          <cell r="ER153">
            <v>78</v>
          </cell>
          <cell r="ES153">
            <v>17.600000000000001</v>
          </cell>
          <cell r="ET153">
            <v>68</v>
          </cell>
          <cell r="EU153">
            <v>18</v>
          </cell>
          <cell r="EV153">
            <v>38</v>
          </cell>
          <cell r="EW153">
            <v>48</v>
          </cell>
          <cell r="EX153">
            <v>34</v>
          </cell>
          <cell r="EY153" t="str">
            <v>Постоянный</v>
          </cell>
          <cell r="EZ153">
            <v>24</v>
          </cell>
          <cell r="FA153">
            <v>0</v>
          </cell>
          <cell r="FB153">
            <v>7.8583999999999996</v>
          </cell>
          <cell r="FC153">
            <v>9.4</v>
          </cell>
          <cell r="FD153">
            <v>0</v>
          </cell>
          <cell r="FE153">
            <v>21.8</v>
          </cell>
          <cell r="FF153">
            <v>1565.2041127964981</v>
          </cell>
          <cell r="FG153">
            <v>79</v>
          </cell>
          <cell r="FH153">
            <v>9.5</v>
          </cell>
          <cell r="FI153">
            <v>61</v>
          </cell>
          <cell r="FJ153">
            <v>0</v>
          </cell>
          <cell r="FK153">
            <v>-3</v>
          </cell>
          <cell r="FL153">
            <v>-3</v>
          </cell>
          <cell r="FM153">
            <v>-4</v>
          </cell>
          <cell r="FN153">
            <v>0</v>
          </cell>
          <cell r="FO153">
            <v>0</v>
          </cell>
          <cell r="FP153">
            <v>-9.7093625199999991</v>
          </cell>
          <cell r="FQ153">
            <v>-16.009999999999998</v>
          </cell>
          <cell r="FR153">
            <v>-17.3</v>
          </cell>
          <cell r="FS153">
            <v>-6.3999999999999986</v>
          </cell>
          <cell r="FT153">
            <v>1</v>
          </cell>
          <cell r="FU153">
            <v>-8.1000000000000014</v>
          </cell>
          <cell r="FV153">
            <v>961.82619327302768</v>
          </cell>
          <cell r="FW153">
            <v>-7</v>
          </cell>
          <cell r="FX153" t="str">
            <v>ИПП ГТМ</v>
          </cell>
          <cell r="FY153" t="str">
            <v>ОПЗ мая 2019г. Снижение эффекта от ОПЗ проведенного в мае, что подтверждается снижениями дебита с  25 до 9м3/сут и трендом снижения  забойного давления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 t="str">
            <v>Необходим дополнительный замер, постоянные гидраты по скважине 1050-2</v>
          </cell>
          <cell r="GE153">
            <v>0</v>
          </cell>
          <cell r="GF153" t="str">
            <v>БДНГ-2</v>
          </cell>
          <cell r="GG153" t="str">
            <v>Давыдов</v>
          </cell>
          <cell r="GH153">
            <v>0</v>
          </cell>
          <cell r="GI153" t="e">
            <v>#N/A</v>
          </cell>
          <cell r="GJ153">
            <v>0</v>
          </cell>
          <cell r="GK153">
            <v>2100</v>
          </cell>
          <cell r="GL153">
            <v>0</v>
          </cell>
          <cell r="GM153">
            <v>0</v>
          </cell>
          <cell r="GN153">
            <v>0</v>
          </cell>
          <cell r="GO153">
            <v>4</v>
          </cell>
          <cell r="GP153">
            <v>14</v>
          </cell>
          <cell r="GQ153">
            <v>61</v>
          </cell>
          <cell r="GR153">
            <v>48</v>
          </cell>
          <cell r="GS153" t="str">
            <v>ЗУ-6</v>
          </cell>
          <cell r="GT153" t="str">
            <v>Газлифт</v>
          </cell>
          <cell r="GU153">
            <v>0</v>
          </cell>
          <cell r="GV153">
            <v>0</v>
          </cell>
          <cell r="GW153">
            <v>0</v>
          </cell>
          <cell r="GX153" t="str">
            <v>Совместный замер со скв. 1050, 1050-2</v>
          </cell>
          <cell r="GY153">
            <v>0</v>
          </cell>
        </row>
        <row r="154">
          <cell r="J154">
            <v>1051</v>
          </cell>
          <cell r="K154" t="str">
            <v>В работе</v>
          </cell>
          <cell r="L154" t="str">
            <v>Кустскважины-1051</v>
          </cell>
          <cell r="M154">
            <v>40024</v>
          </cell>
          <cell r="N154" t="str">
            <v>Верт.</v>
          </cell>
          <cell r="O154" t="str">
            <v>P1ar_Block III</v>
          </cell>
          <cell r="P154" t="str">
            <v>Действующий</v>
          </cell>
          <cell r="Q154">
            <v>-4</v>
          </cell>
          <cell r="R154">
            <v>41838</v>
          </cell>
          <cell r="S154" t="str">
            <v>Slb</v>
          </cell>
          <cell r="T154" t="str">
            <v>64м3 15% HCL 
34м3 WF130</v>
          </cell>
          <cell r="U154">
            <v>206</v>
          </cell>
          <cell r="V154">
            <v>213.8</v>
          </cell>
          <cell r="W154">
            <v>0.98</v>
          </cell>
          <cell r="X154">
            <v>1.66</v>
          </cell>
          <cell r="Y154">
            <v>0.996740435752273</v>
          </cell>
          <cell r="Z154">
            <v>1.4490000000000001</v>
          </cell>
          <cell r="AA154">
            <v>0.83599999999999997</v>
          </cell>
          <cell r="AB154">
            <v>0.72</v>
          </cell>
          <cell r="AC154">
            <v>37</v>
          </cell>
          <cell r="AD154">
            <v>1.17</v>
          </cell>
          <cell r="AE154">
            <v>139.69999999999999</v>
          </cell>
          <cell r="AF154">
            <v>7.72</v>
          </cell>
          <cell r="AG154">
            <v>2048</v>
          </cell>
          <cell r="AH154">
            <v>2035</v>
          </cell>
          <cell r="AI154">
            <v>2035</v>
          </cell>
          <cell r="AJ154">
            <v>0</v>
          </cell>
          <cell r="AK154">
            <v>0</v>
          </cell>
          <cell r="AL154" t="str">
            <v>закрытый</v>
          </cell>
          <cell r="AM154" t="str">
            <v>1892-1912; 1916-1918; 1920-1923; 1925-1928; 1931-1937; 1940-1943</v>
          </cell>
          <cell r="AN154">
            <v>50.98</v>
          </cell>
          <cell r="AO154">
            <v>1892</v>
          </cell>
          <cell r="AP154">
            <v>0.28000000000000003</v>
          </cell>
          <cell r="AQ154">
            <v>0</v>
          </cell>
          <cell r="AR154">
            <v>0</v>
          </cell>
          <cell r="AS154">
            <v>0</v>
          </cell>
          <cell r="AT154" t="str">
            <v>Газлифт</v>
          </cell>
          <cell r="AU154">
            <v>604</v>
          </cell>
          <cell r="AV154" t="str">
            <v>ГП</v>
          </cell>
          <cell r="AW154">
            <v>1207</v>
          </cell>
          <cell r="AX154" t="str">
            <v>ГК60/2</v>
          </cell>
          <cell r="AY154">
            <v>1791</v>
          </cell>
          <cell r="AZ154" t="str">
            <v>ЦКсОК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1801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1920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1919.712</v>
          </cell>
          <cell r="BU154">
            <v>0.28800000000001091</v>
          </cell>
          <cell r="BV154">
            <v>73</v>
          </cell>
          <cell r="BW154">
            <v>5.5</v>
          </cell>
          <cell r="BX154">
            <v>18</v>
          </cell>
          <cell r="BY154" t="str">
            <v>Угловик</v>
          </cell>
          <cell r="BZ154" t="str">
            <v>Постоянный</v>
          </cell>
          <cell r="CA154">
            <v>24</v>
          </cell>
          <cell r="CB154">
            <v>0</v>
          </cell>
          <cell r="CC154">
            <v>21</v>
          </cell>
          <cell r="CD154">
            <v>66</v>
          </cell>
          <cell r="CE154">
            <v>19</v>
          </cell>
          <cell r="CF154">
            <v>43556</v>
          </cell>
          <cell r="CG154">
            <v>107.8</v>
          </cell>
          <cell r="CH154">
            <v>84</v>
          </cell>
          <cell r="CI154">
            <v>6</v>
          </cell>
          <cell r="CJ154">
            <v>0</v>
          </cell>
          <cell r="CK154">
            <v>0</v>
          </cell>
          <cell r="CL154">
            <v>41</v>
          </cell>
          <cell r="CM154">
            <v>6.7344815999999996</v>
          </cell>
          <cell r="CN154">
            <v>8.4</v>
          </cell>
          <cell r="CO154">
            <v>4.0999999999999996</v>
          </cell>
          <cell r="CP154">
            <v>0</v>
          </cell>
          <cell r="CQ154">
            <v>28.9</v>
          </cell>
          <cell r="CR154">
            <v>129</v>
          </cell>
          <cell r="CS154">
            <v>0</v>
          </cell>
          <cell r="CT154">
            <v>129</v>
          </cell>
          <cell r="CU154">
            <v>0</v>
          </cell>
          <cell r="CV154">
            <v>114.91908480000001</v>
          </cell>
          <cell r="CW154">
            <v>-17.399999999999999</v>
          </cell>
          <cell r="CX154">
            <v>125.8</v>
          </cell>
          <cell r="CY154">
            <v>-14</v>
          </cell>
          <cell r="CZ154">
            <v>6</v>
          </cell>
          <cell r="DA154">
            <v>22.9</v>
          </cell>
          <cell r="DB154">
            <v>3400.4102112328887</v>
          </cell>
          <cell r="DC154">
            <v>4291.3473844816799</v>
          </cell>
          <cell r="DD154">
            <v>841.12580314897309</v>
          </cell>
          <cell r="DE154">
            <v>0.125748502994012</v>
          </cell>
          <cell r="DF154">
            <v>0</v>
          </cell>
          <cell r="DG154" t="str">
            <v>Газлифт</v>
          </cell>
          <cell r="DH154">
            <v>6.7344815999999996</v>
          </cell>
          <cell r="DI154">
            <v>8.4</v>
          </cell>
          <cell r="DJ154">
            <v>4.0999999999999996</v>
          </cell>
          <cell r="DK154">
            <v>22.9</v>
          </cell>
          <cell r="DL154">
            <v>41</v>
          </cell>
          <cell r="DM154">
            <v>0</v>
          </cell>
          <cell r="DN154">
            <v>50</v>
          </cell>
          <cell r="DO154">
            <v>0.1453287197231834</v>
          </cell>
          <cell r="DP154">
            <v>41</v>
          </cell>
          <cell r="DQ154">
            <v>6.7344815999999996</v>
          </cell>
          <cell r="DR154">
            <v>8.4</v>
          </cell>
          <cell r="DS154">
            <v>4.0999999999999996</v>
          </cell>
          <cell r="DT154">
            <v>22.9</v>
          </cell>
          <cell r="DU154">
            <v>0</v>
          </cell>
          <cell r="DV154">
            <v>0</v>
          </cell>
          <cell r="DW154">
            <v>0</v>
          </cell>
          <cell r="DX154">
            <v>1.0758421818181816</v>
          </cell>
          <cell r="DY154">
            <v>1.6269185360094447</v>
          </cell>
          <cell r="DZ154">
            <v>0</v>
          </cell>
          <cell r="EA154">
            <v>0.75088547815820528</v>
          </cell>
          <cell r="EB154">
            <v>0</v>
          </cell>
          <cell r="EC154">
            <v>42264</v>
          </cell>
          <cell r="ED154" t="str">
            <v>ОПЗ (КГРП в июле 14г.; ПКО в окт.13г.)</v>
          </cell>
          <cell r="EE154">
            <v>0</v>
          </cell>
          <cell r="EF154">
            <v>18</v>
          </cell>
          <cell r="EG154">
            <v>22</v>
          </cell>
          <cell r="EH154">
            <v>62</v>
          </cell>
          <cell r="EI154">
            <v>21</v>
          </cell>
          <cell r="EJ154" t="str">
            <v>Постоянный</v>
          </cell>
          <cell r="EK154">
            <v>24</v>
          </cell>
          <cell r="EL154">
            <v>0</v>
          </cell>
          <cell r="EM154">
            <v>14.0809152</v>
          </cell>
          <cell r="EN154">
            <v>17.399999999999999</v>
          </cell>
          <cell r="EO154">
            <v>3.2</v>
          </cell>
          <cell r="EP154">
            <v>14</v>
          </cell>
          <cell r="EQ154">
            <v>568.14488876404857</v>
          </cell>
          <cell r="ER154">
            <v>82</v>
          </cell>
          <cell r="ES154">
            <v>6</v>
          </cell>
          <cell r="ET154">
            <v>55</v>
          </cell>
          <cell r="EU154">
            <v>18</v>
          </cell>
          <cell r="EV154">
            <v>21</v>
          </cell>
          <cell r="EW154">
            <v>66</v>
          </cell>
          <cell r="EX154">
            <v>19</v>
          </cell>
          <cell r="EY154" t="str">
            <v>Постоянный</v>
          </cell>
          <cell r="EZ154">
            <v>24</v>
          </cell>
          <cell r="FA154">
            <v>0</v>
          </cell>
          <cell r="FB154">
            <v>6.7344815999999996</v>
          </cell>
          <cell r="FC154">
            <v>8.4</v>
          </cell>
          <cell r="FD154">
            <v>4.0999999999999996</v>
          </cell>
          <cell r="FE154">
            <v>28.9</v>
          </cell>
          <cell r="FF154">
            <v>3400.4102112328887</v>
          </cell>
          <cell r="FG154">
            <v>84</v>
          </cell>
          <cell r="FH154">
            <v>6</v>
          </cell>
          <cell r="FI154">
            <v>41</v>
          </cell>
          <cell r="FJ154">
            <v>0</v>
          </cell>
          <cell r="FK154">
            <v>-1</v>
          </cell>
          <cell r="FL154">
            <v>4</v>
          </cell>
          <cell r="FM154">
            <v>-2</v>
          </cell>
          <cell r="FN154">
            <v>0</v>
          </cell>
          <cell r="FO154">
            <v>0</v>
          </cell>
          <cell r="FP154">
            <v>-7.3464336000000001</v>
          </cell>
          <cell r="FQ154">
            <v>-8.9999999999999982</v>
          </cell>
          <cell r="FR154">
            <v>0.89999999999999947</v>
          </cell>
          <cell r="FS154">
            <v>14.899999999999999</v>
          </cell>
          <cell r="FT154">
            <v>2</v>
          </cell>
          <cell r="FU154">
            <v>0</v>
          </cell>
          <cell r="FV154">
            <v>2832.2653224688402</v>
          </cell>
          <cell r="FW154">
            <v>-14</v>
          </cell>
          <cell r="FX154" t="str">
            <v>ИПП База</v>
          </cell>
          <cell r="FY154" t="str">
            <v>ПВР 2018г.Снижение энергетики пласта, что подтверждается снижениями дебита с 17 до 8 м3/сут и трендом снижения забойного давления.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 t="str">
            <v>БДНГ-2</v>
          </cell>
          <cell r="GG154" t="str">
            <v>Щукин</v>
          </cell>
          <cell r="GH154">
            <v>0</v>
          </cell>
          <cell r="GI154" t="e">
            <v>#N/A</v>
          </cell>
          <cell r="GJ154">
            <v>0</v>
          </cell>
          <cell r="GK154">
            <v>1200</v>
          </cell>
          <cell r="GL154" t="str">
            <v>Ниже не спукать, авария</v>
          </cell>
          <cell r="GM154">
            <v>0</v>
          </cell>
          <cell r="GN154">
            <v>0</v>
          </cell>
          <cell r="GO154">
            <v>2</v>
          </cell>
          <cell r="GP154">
            <v>47</v>
          </cell>
          <cell r="GQ154">
            <v>41</v>
          </cell>
          <cell r="GR154">
            <v>66.8</v>
          </cell>
          <cell r="GS154" t="str">
            <v>ЗУ-8</v>
          </cell>
          <cell r="GT154" t="str">
            <v>Газлифт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</row>
        <row r="155">
          <cell r="J155" t="str">
            <v>1051-1</v>
          </cell>
          <cell r="K155" t="str">
            <v>В работе</v>
          </cell>
          <cell r="L155" t="str">
            <v>Кустскважины-1051</v>
          </cell>
          <cell r="M155">
            <v>40289</v>
          </cell>
          <cell r="N155" t="str">
            <v>Гор.</v>
          </cell>
          <cell r="O155" t="str">
            <v>P1ar_Block III</v>
          </cell>
          <cell r="P155" t="str">
            <v>Действующий</v>
          </cell>
          <cell r="Q155">
            <v>-4</v>
          </cell>
          <cell r="R155" t="str">
            <v xml:space="preserve"> </v>
          </cell>
          <cell r="S155" t="str">
            <v xml:space="preserve"> </v>
          </cell>
          <cell r="T155">
            <v>0</v>
          </cell>
          <cell r="U155">
            <v>206</v>
          </cell>
          <cell r="V155">
            <v>213.8</v>
          </cell>
          <cell r="W155">
            <v>0.98</v>
          </cell>
          <cell r="X155">
            <v>1.66</v>
          </cell>
          <cell r="Y155">
            <v>0.98080354989630048</v>
          </cell>
          <cell r="Z155">
            <v>1.4490000000000001</v>
          </cell>
          <cell r="AA155">
            <v>0.83599999999999997</v>
          </cell>
          <cell r="AB155">
            <v>0.72</v>
          </cell>
          <cell r="AC155">
            <v>37</v>
          </cell>
          <cell r="AD155">
            <v>1.17</v>
          </cell>
          <cell r="AE155">
            <v>139.69999999999999</v>
          </cell>
          <cell r="AF155">
            <v>7.72</v>
          </cell>
          <cell r="AG155">
            <v>1977</v>
          </cell>
          <cell r="AH155">
            <v>2500</v>
          </cell>
          <cell r="AI155">
            <v>2500</v>
          </cell>
          <cell r="AJ155">
            <v>0</v>
          </cell>
          <cell r="AK155">
            <v>0</v>
          </cell>
          <cell r="AL155" t="str">
            <v>откр ствол</v>
          </cell>
          <cell r="AM155" t="str">
            <v>1977-2500</v>
          </cell>
          <cell r="AN155">
            <v>96.17</v>
          </cell>
          <cell r="AO155">
            <v>1977</v>
          </cell>
          <cell r="AP155">
            <v>65.569999999999993</v>
          </cell>
          <cell r="AQ155">
            <v>0</v>
          </cell>
          <cell r="AR155">
            <v>0</v>
          </cell>
          <cell r="AS155">
            <v>0</v>
          </cell>
          <cell r="AT155" t="str">
            <v>Газлифт</v>
          </cell>
          <cell r="AU155">
            <v>598</v>
          </cell>
          <cell r="AV155" t="str">
            <v>ГП</v>
          </cell>
          <cell r="AW155">
            <v>1197</v>
          </cell>
          <cell r="AX155" t="str">
            <v>ГК90(1)</v>
          </cell>
          <cell r="AY155">
            <v>1709</v>
          </cell>
          <cell r="AZ155" t="str">
            <v>ЦКсОК(2,5)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1722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2214</v>
          </cell>
          <cell r="BO155" t="str">
            <v>Есть</v>
          </cell>
          <cell r="BP155" t="str">
            <v>Сиант</v>
          </cell>
          <cell r="BQ155">
            <v>81</v>
          </cell>
          <cell r="BR155">
            <v>35</v>
          </cell>
          <cell r="BS155">
            <v>3.6</v>
          </cell>
          <cell r="BT155">
            <v>1925.72</v>
          </cell>
          <cell r="BU155">
            <v>288.27999999999997</v>
          </cell>
          <cell r="BV155">
            <v>73</v>
          </cell>
          <cell r="BW155">
            <v>5.5</v>
          </cell>
          <cell r="BX155">
            <v>18</v>
          </cell>
          <cell r="BY155" t="str">
            <v>Угловик</v>
          </cell>
          <cell r="BZ155" t="str">
            <v>Периодический</v>
          </cell>
          <cell r="CA155">
            <v>24</v>
          </cell>
          <cell r="CB155">
            <v>24</v>
          </cell>
          <cell r="CC155">
            <v>21</v>
          </cell>
          <cell r="CD155">
            <v>35</v>
          </cell>
          <cell r="CE155">
            <v>20</v>
          </cell>
          <cell r="CF155">
            <v>43556</v>
          </cell>
          <cell r="CG155">
            <v>104.5</v>
          </cell>
          <cell r="CH155">
            <v>81</v>
          </cell>
          <cell r="CI155">
            <v>6</v>
          </cell>
          <cell r="CJ155">
            <v>0</v>
          </cell>
          <cell r="CK155">
            <v>0</v>
          </cell>
          <cell r="CL155">
            <v>44</v>
          </cell>
          <cell r="CM155">
            <v>7.0917880000000002</v>
          </cell>
          <cell r="CN155">
            <v>8.5</v>
          </cell>
          <cell r="CO155">
            <v>0.2</v>
          </cell>
          <cell r="CP155">
            <v>0</v>
          </cell>
          <cell r="CQ155">
            <v>20.5</v>
          </cell>
          <cell r="CR155">
            <v>130</v>
          </cell>
          <cell r="CS155">
            <v>0</v>
          </cell>
          <cell r="CT155">
            <v>130</v>
          </cell>
          <cell r="CU155">
            <v>0</v>
          </cell>
          <cell r="CV155">
            <v>120.06832</v>
          </cell>
          <cell r="CW155">
            <v>-12</v>
          </cell>
          <cell r="CX155">
            <v>129</v>
          </cell>
          <cell r="CY155">
            <v>-16.2</v>
          </cell>
          <cell r="CZ155">
            <v>3.6</v>
          </cell>
          <cell r="DA155">
            <v>16.899999999999999</v>
          </cell>
          <cell r="DB155">
            <v>2383.0379588335127</v>
          </cell>
          <cell r="DC155">
            <v>2890.6673465140243</v>
          </cell>
          <cell r="DD155">
            <v>506.22416674799064</v>
          </cell>
          <cell r="DE155">
            <v>0.14049586776859505</v>
          </cell>
          <cell r="DF155">
            <v>0</v>
          </cell>
          <cell r="DG155" t="str">
            <v>Газлифт</v>
          </cell>
          <cell r="DH155">
            <v>7.0917880000000002</v>
          </cell>
          <cell r="DI155">
            <v>8.5</v>
          </cell>
          <cell r="DJ155">
            <v>0.2</v>
          </cell>
          <cell r="DK155">
            <v>16.899999999999999</v>
          </cell>
          <cell r="DL155">
            <v>44</v>
          </cell>
          <cell r="DM155">
            <v>0</v>
          </cell>
          <cell r="DN155">
            <v>43</v>
          </cell>
          <cell r="DO155">
            <v>0.13969131018652722</v>
          </cell>
          <cell r="DP155">
            <v>43</v>
          </cell>
          <cell r="DQ155">
            <v>7.1677248438862495</v>
          </cell>
          <cell r="DR155">
            <v>8.591015576471424</v>
          </cell>
          <cell r="DS155">
            <v>0.2</v>
          </cell>
          <cell r="DT155">
            <v>17.080960381454943</v>
          </cell>
          <cell r="DU155">
            <v>7.593684388625023E-2</v>
          </cell>
          <cell r="DV155">
            <v>9.1015576471423998E-2</v>
          </cell>
          <cell r="DW155">
            <v>0.18096038145494883</v>
          </cell>
          <cell r="DX155">
            <v>4.93536804733734E-2</v>
          </cell>
          <cell r="DY155">
            <v>5.9171597633136841E-2</v>
          </cell>
          <cell r="DZ155">
            <v>0</v>
          </cell>
          <cell r="EA155">
            <v>6.9822485207101465E-2</v>
          </cell>
          <cell r="EB155">
            <v>0</v>
          </cell>
          <cell r="EC155">
            <v>41511</v>
          </cell>
          <cell r="ED155" t="str">
            <v>МСКО</v>
          </cell>
          <cell r="EE155">
            <v>0</v>
          </cell>
          <cell r="EF155">
            <v>18</v>
          </cell>
          <cell r="EG155">
            <v>21</v>
          </cell>
          <cell r="EH155">
            <v>48</v>
          </cell>
          <cell r="EI155">
            <v>20</v>
          </cell>
          <cell r="EJ155" t="str">
            <v>Периодический</v>
          </cell>
          <cell r="EK155">
            <v>24</v>
          </cell>
          <cell r="EL155">
            <v>24</v>
          </cell>
          <cell r="EM155">
            <v>8.8482240000000001</v>
          </cell>
          <cell r="EN155">
            <v>10.8</v>
          </cell>
          <cell r="EO155">
            <v>2</v>
          </cell>
          <cell r="EP155">
            <v>15.2</v>
          </cell>
          <cell r="EQ155">
            <v>1310.9975515990554</v>
          </cell>
          <cell r="ER155">
            <v>79</v>
          </cell>
          <cell r="ES155">
            <v>3.6</v>
          </cell>
          <cell r="ET155">
            <v>44</v>
          </cell>
          <cell r="EU155">
            <v>18</v>
          </cell>
          <cell r="EV155">
            <v>21</v>
          </cell>
          <cell r="EW155">
            <v>35</v>
          </cell>
          <cell r="EX155">
            <v>20</v>
          </cell>
          <cell r="EY155" t="str">
            <v>Периодический</v>
          </cell>
          <cell r="EZ155">
            <v>24</v>
          </cell>
          <cell r="FA155">
            <v>24</v>
          </cell>
          <cell r="FB155">
            <v>7.0917880000000002</v>
          </cell>
          <cell r="FC155">
            <v>8.5</v>
          </cell>
          <cell r="FD155">
            <v>0.2</v>
          </cell>
          <cell r="FE155">
            <v>20.5</v>
          </cell>
          <cell r="FF155">
            <v>2383.0379588335127</v>
          </cell>
          <cell r="FG155">
            <v>81</v>
          </cell>
          <cell r="FH155">
            <v>3.6</v>
          </cell>
          <cell r="FI155">
            <v>44</v>
          </cell>
          <cell r="FJ155">
            <v>0</v>
          </cell>
          <cell r="FK155">
            <v>0</v>
          </cell>
          <cell r="FL155">
            <v>-13</v>
          </cell>
          <cell r="FM155">
            <v>0</v>
          </cell>
          <cell r="FN155">
            <v>0</v>
          </cell>
          <cell r="FO155">
            <v>0</v>
          </cell>
          <cell r="FP155">
            <v>-1.7564359999999999</v>
          </cell>
          <cell r="FQ155">
            <v>-2.3000000000000007</v>
          </cell>
          <cell r="FR155">
            <v>-1.8</v>
          </cell>
          <cell r="FS155">
            <v>5.3000000000000007</v>
          </cell>
          <cell r="FT155">
            <v>2</v>
          </cell>
          <cell r="FU155">
            <v>0</v>
          </cell>
          <cell r="FV155">
            <v>1072.0404072344572</v>
          </cell>
          <cell r="FW155">
            <v>0</v>
          </cell>
          <cell r="FX155" t="str">
            <v>Уточнение</v>
          </cell>
          <cell r="FY155" t="str">
            <v>Выход на режим после эффекта от запуска из бездействия в предыдущем месяце.</v>
          </cell>
          <cell r="FZ155">
            <v>0</v>
          </cell>
          <cell r="GA155">
            <v>0</v>
          </cell>
          <cell r="GB155">
            <v>0</v>
          </cell>
          <cell r="GC155" t="str">
            <v>Уточнение</v>
          </cell>
          <cell r="GD155" t="str">
            <v>Довывод на режим после запуска из бездействующего фонда в мае</v>
          </cell>
          <cell r="GE155">
            <v>0</v>
          </cell>
          <cell r="GF155" t="str">
            <v>БДНГ-2</v>
          </cell>
          <cell r="GG155" t="str">
            <v>Щукин</v>
          </cell>
          <cell r="GH155">
            <v>0</v>
          </cell>
          <cell r="GI155" t="e">
            <v>#N/A</v>
          </cell>
          <cell r="GJ155">
            <v>0</v>
          </cell>
          <cell r="GK155">
            <v>2100</v>
          </cell>
          <cell r="GL155">
            <v>0</v>
          </cell>
          <cell r="GM155">
            <v>0</v>
          </cell>
          <cell r="GN155">
            <v>0</v>
          </cell>
          <cell r="GO155">
            <v>1</v>
          </cell>
          <cell r="GP155">
            <v>15</v>
          </cell>
          <cell r="GQ155">
            <v>44</v>
          </cell>
          <cell r="GR155">
            <v>60.5</v>
          </cell>
          <cell r="GS155" t="str">
            <v>ЗУ-8</v>
          </cell>
          <cell r="GT155" t="str">
            <v>Газлифт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</row>
        <row r="156">
          <cell r="J156">
            <v>1052</v>
          </cell>
          <cell r="K156" t="str">
            <v>В накоплении/под циклической закачкой/</v>
          </cell>
          <cell r="L156" t="str">
            <v>Кустскважины-1052</v>
          </cell>
          <cell r="M156">
            <v>39952</v>
          </cell>
          <cell r="N156" t="str">
            <v>Гор.</v>
          </cell>
          <cell r="O156" t="str">
            <v>P1ar_Block III</v>
          </cell>
          <cell r="P156" t="str">
            <v>Действующий</v>
          </cell>
          <cell r="Q156">
            <v>-4</v>
          </cell>
          <cell r="R156" t="str">
            <v xml:space="preserve"> </v>
          </cell>
          <cell r="S156" t="str">
            <v xml:space="preserve"> </v>
          </cell>
          <cell r="T156">
            <v>0</v>
          </cell>
          <cell r="U156">
            <v>206</v>
          </cell>
          <cell r="V156">
            <v>213.8</v>
          </cell>
          <cell r="W156">
            <v>0.98</v>
          </cell>
          <cell r="X156">
            <v>1.66</v>
          </cell>
          <cell r="Y156">
            <v>0.98040161029819439</v>
          </cell>
          <cell r="Z156">
            <v>1.4490000000000001</v>
          </cell>
          <cell r="AA156">
            <v>0.83599999999999997</v>
          </cell>
          <cell r="AB156">
            <v>0.72</v>
          </cell>
          <cell r="AC156">
            <v>37</v>
          </cell>
          <cell r="AD156">
            <v>1.17</v>
          </cell>
          <cell r="AE156">
            <v>139.69999999999999</v>
          </cell>
          <cell r="AF156">
            <v>7.72</v>
          </cell>
          <cell r="AG156">
            <v>1977</v>
          </cell>
          <cell r="AH156">
            <v>2469</v>
          </cell>
          <cell r="AI156">
            <v>2469</v>
          </cell>
          <cell r="AJ156">
            <v>0</v>
          </cell>
          <cell r="AK156">
            <v>0</v>
          </cell>
          <cell r="AL156" t="str">
            <v>откр ствол</v>
          </cell>
          <cell r="AM156" t="str">
            <v>1977-2469</v>
          </cell>
          <cell r="AN156">
            <v>41.37</v>
          </cell>
          <cell r="AO156">
            <v>1977</v>
          </cell>
          <cell r="AP156">
            <v>68.72</v>
          </cell>
          <cell r="AQ156">
            <v>0</v>
          </cell>
          <cell r="AR156">
            <v>0</v>
          </cell>
          <cell r="AS156">
            <v>0</v>
          </cell>
          <cell r="AT156" t="str">
            <v>Газлифт</v>
          </cell>
          <cell r="AU156">
            <v>600</v>
          </cell>
          <cell r="AV156" t="str">
            <v>ГП</v>
          </cell>
          <cell r="AW156">
            <v>1200</v>
          </cell>
          <cell r="AX156" t="str">
            <v>извл</v>
          </cell>
          <cell r="AY156">
            <v>1755</v>
          </cell>
          <cell r="AZ156" t="str">
            <v>ЦКсОК(б/з)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1800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2300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1946.4</v>
          </cell>
          <cell r="BU156">
            <v>353.59999999999991</v>
          </cell>
          <cell r="BV156">
            <v>73</v>
          </cell>
          <cell r="BW156">
            <v>5.5</v>
          </cell>
          <cell r="BX156">
            <v>18</v>
          </cell>
          <cell r="BY156" t="str">
            <v>Угловик</v>
          </cell>
          <cell r="BZ156" t="str">
            <v>Периодический</v>
          </cell>
          <cell r="CA156">
            <v>24</v>
          </cell>
          <cell r="CB156">
            <v>24</v>
          </cell>
          <cell r="CC156">
            <v>22</v>
          </cell>
          <cell r="CD156">
            <v>44</v>
          </cell>
          <cell r="CE156">
            <v>21</v>
          </cell>
          <cell r="CF156">
            <v>43556</v>
          </cell>
          <cell r="CG156">
            <v>119.3</v>
          </cell>
          <cell r="CH156">
            <v>86</v>
          </cell>
          <cell r="CI156">
            <v>6</v>
          </cell>
          <cell r="CJ156">
            <v>0</v>
          </cell>
          <cell r="CK156">
            <v>0</v>
          </cell>
          <cell r="CL156">
            <v>52</v>
          </cell>
          <cell r="CM156">
            <v>3.7582379999999995</v>
          </cell>
          <cell r="CN156">
            <v>4.5</v>
          </cell>
          <cell r="CO156">
            <v>0.1</v>
          </cell>
          <cell r="CP156">
            <v>0</v>
          </cell>
          <cell r="CQ156">
            <v>9</v>
          </cell>
          <cell r="CR156">
            <v>131</v>
          </cell>
          <cell r="CS156">
            <v>0</v>
          </cell>
          <cell r="CT156">
            <v>131</v>
          </cell>
          <cell r="CU156">
            <v>0</v>
          </cell>
          <cell r="CV156">
            <v>127.24176199999999</v>
          </cell>
          <cell r="CW156">
            <v>-4.5</v>
          </cell>
          <cell r="CX156">
            <v>130.9</v>
          </cell>
          <cell r="CY156">
            <v>-9</v>
          </cell>
          <cell r="CZ156">
            <v>1.8</v>
          </cell>
          <cell r="DA156">
            <v>7.2</v>
          </cell>
          <cell r="DB156">
            <v>1915.7913894756002</v>
          </cell>
          <cell r="DC156">
            <v>2394.7392368445003</v>
          </cell>
          <cell r="DD156">
            <v>478.28467982427827</v>
          </cell>
          <cell r="DE156">
            <v>6.6864784546805348E-2</v>
          </cell>
          <cell r="DF156">
            <v>0</v>
          </cell>
          <cell r="DG156" t="str">
            <v>Газлифт</v>
          </cell>
          <cell r="DH156">
            <v>3.7582379999999995</v>
          </cell>
          <cell r="DI156">
            <v>4.5</v>
          </cell>
          <cell r="DJ156">
            <v>0.1</v>
          </cell>
          <cell r="DK156">
            <v>7.2</v>
          </cell>
          <cell r="DL156">
            <v>52</v>
          </cell>
          <cell r="DM156">
            <v>0</v>
          </cell>
          <cell r="DN156">
            <v>52</v>
          </cell>
          <cell r="DO156">
            <v>6.6864784546805348E-2</v>
          </cell>
          <cell r="DP156">
            <v>52</v>
          </cell>
          <cell r="DQ156">
            <v>3.7582379999999995</v>
          </cell>
          <cell r="DR156">
            <v>4.5</v>
          </cell>
          <cell r="DS156">
            <v>0.1</v>
          </cell>
          <cell r="DT156">
            <v>7.2</v>
          </cell>
          <cell r="DU156">
            <v>0</v>
          </cell>
          <cell r="DV156">
            <v>0</v>
          </cell>
          <cell r="DW156">
            <v>0</v>
          </cell>
          <cell r="DX156">
            <v>0.19632902217136858</v>
          </cell>
          <cell r="DY156">
            <v>0.23507840636254507</v>
          </cell>
          <cell r="DZ156">
            <v>0</v>
          </cell>
          <cell r="EA156">
            <v>0.29254201680672282</v>
          </cell>
          <cell r="EB156">
            <v>0</v>
          </cell>
          <cell r="EC156">
            <v>41332</v>
          </cell>
          <cell r="ED156" t="str">
            <v>ЗБС</v>
          </cell>
          <cell r="EE156">
            <v>0</v>
          </cell>
          <cell r="EF156">
            <v>18</v>
          </cell>
          <cell r="EG156">
            <v>22</v>
          </cell>
          <cell r="EH156">
            <v>44</v>
          </cell>
          <cell r="EI156">
            <v>21</v>
          </cell>
          <cell r="EJ156" t="str">
            <v>Периодический</v>
          </cell>
          <cell r="EK156">
            <v>24</v>
          </cell>
          <cell r="EL156">
            <v>24</v>
          </cell>
          <cell r="EM156">
            <v>3.7582379999999995</v>
          </cell>
          <cell r="EN156">
            <v>4.5</v>
          </cell>
          <cell r="EO156">
            <v>0.1</v>
          </cell>
          <cell r="EP156">
            <v>9</v>
          </cell>
          <cell r="EQ156">
            <v>1915.7913894756002</v>
          </cell>
          <cell r="ER156">
            <v>86</v>
          </cell>
          <cell r="ES156">
            <v>1.8</v>
          </cell>
          <cell r="ET156">
            <v>52</v>
          </cell>
          <cell r="EU156">
            <v>18</v>
          </cell>
          <cell r="EV156">
            <v>22</v>
          </cell>
          <cell r="EW156">
            <v>44</v>
          </cell>
          <cell r="EX156">
            <v>21</v>
          </cell>
          <cell r="EY156" t="str">
            <v>Периодический</v>
          </cell>
          <cell r="EZ156">
            <v>24</v>
          </cell>
          <cell r="FA156">
            <v>24</v>
          </cell>
          <cell r="FB156">
            <v>3.7582379999999995</v>
          </cell>
          <cell r="FC156">
            <v>4.5</v>
          </cell>
          <cell r="FD156">
            <v>0.1</v>
          </cell>
          <cell r="FE156">
            <v>9</v>
          </cell>
          <cell r="FF156">
            <v>1915.7913894756002</v>
          </cell>
          <cell r="FG156">
            <v>86</v>
          </cell>
          <cell r="FH156">
            <v>1.8</v>
          </cell>
          <cell r="FI156">
            <v>52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 t="str">
            <v>Остановлена (ЗБС)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 t="str">
            <v>БДНГ-2</v>
          </cell>
          <cell r="GG156" t="str">
            <v>Щукин</v>
          </cell>
          <cell r="GH156">
            <v>0</v>
          </cell>
          <cell r="GI156" t="e">
            <v>#N/A</v>
          </cell>
          <cell r="GJ156">
            <v>0</v>
          </cell>
          <cell r="GK156">
            <v>2100</v>
          </cell>
          <cell r="GL156">
            <v>0</v>
          </cell>
          <cell r="GM156">
            <v>0</v>
          </cell>
          <cell r="GN156">
            <v>0</v>
          </cell>
          <cell r="GO156">
            <v>1</v>
          </cell>
          <cell r="GP156">
            <v>23</v>
          </cell>
          <cell r="GQ156">
            <v>52</v>
          </cell>
          <cell r="GR156">
            <v>67.3</v>
          </cell>
          <cell r="GS156" t="str">
            <v>ЗУ-8</v>
          </cell>
          <cell r="GT156" t="str">
            <v>Газлифт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</row>
        <row r="157">
          <cell r="J157" t="str">
            <v>1052-1</v>
          </cell>
          <cell r="K157" t="str">
            <v>В накоплении/под циклической закачкой/</v>
          </cell>
          <cell r="L157" t="str">
            <v>Кустскважины-1052</v>
          </cell>
          <cell r="M157">
            <v>40061</v>
          </cell>
          <cell r="N157" t="str">
            <v>Гор.</v>
          </cell>
          <cell r="O157" t="str">
            <v>P1ar_Block III</v>
          </cell>
          <cell r="P157" t="str">
            <v>Действующий</v>
          </cell>
          <cell r="Q157">
            <v>-4</v>
          </cell>
          <cell r="R157" t="str">
            <v xml:space="preserve"> </v>
          </cell>
          <cell r="S157" t="str">
            <v xml:space="preserve"> </v>
          </cell>
          <cell r="T157">
            <v>0</v>
          </cell>
          <cell r="U157">
            <v>206</v>
          </cell>
          <cell r="V157">
            <v>213.8</v>
          </cell>
          <cell r="W157">
            <v>0.98</v>
          </cell>
          <cell r="X157">
            <v>1.66</v>
          </cell>
          <cell r="Y157">
            <v>0.98152787230242722</v>
          </cell>
          <cell r="Z157">
            <v>1.4490000000000001</v>
          </cell>
          <cell r="AA157">
            <v>0.83599999999999997</v>
          </cell>
          <cell r="AB157">
            <v>0.72</v>
          </cell>
          <cell r="AC157">
            <v>37</v>
          </cell>
          <cell r="AD157">
            <v>1.17</v>
          </cell>
          <cell r="AE157">
            <v>139.69999999999999</v>
          </cell>
          <cell r="AF157">
            <v>7.72</v>
          </cell>
          <cell r="AG157">
            <v>1942</v>
          </cell>
          <cell r="AH157">
            <v>2498</v>
          </cell>
          <cell r="AI157">
            <v>2498</v>
          </cell>
          <cell r="AJ157">
            <v>0</v>
          </cell>
          <cell r="AK157">
            <v>0</v>
          </cell>
          <cell r="AL157" t="str">
            <v>откр ствол</v>
          </cell>
          <cell r="AM157" t="str">
            <v>1942-2498</v>
          </cell>
          <cell r="AN157">
            <v>81.459999999999994</v>
          </cell>
          <cell r="AO157">
            <v>1942</v>
          </cell>
          <cell r="AP157">
            <v>65.8</v>
          </cell>
          <cell r="AQ157">
            <v>0</v>
          </cell>
          <cell r="AR157">
            <v>0</v>
          </cell>
          <cell r="AS157">
            <v>0</v>
          </cell>
          <cell r="AT157" t="str">
            <v>Газлифт</v>
          </cell>
          <cell r="AU157">
            <v>583</v>
          </cell>
          <cell r="AV157">
            <v>0</v>
          </cell>
          <cell r="AW157">
            <v>1187</v>
          </cell>
          <cell r="AX157">
            <v>0</v>
          </cell>
          <cell r="AY157">
            <v>1739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1751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2071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1900.22</v>
          </cell>
          <cell r="BU157">
            <v>170.77999999999997</v>
          </cell>
          <cell r="BV157">
            <v>73</v>
          </cell>
          <cell r="BW157">
            <v>5.5</v>
          </cell>
          <cell r="BX157">
            <v>18</v>
          </cell>
          <cell r="BY157" t="str">
            <v>Угловик</v>
          </cell>
          <cell r="BZ157" t="str">
            <v>Периодический</v>
          </cell>
          <cell r="CA157">
            <v>24</v>
          </cell>
          <cell r="CB157">
            <v>24</v>
          </cell>
          <cell r="CC157">
            <v>21</v>
          </cell>
          <cell r="CD157">
            <v>44</v>
          </cell>
          <cell r="CE157">
            <v>20</v>
          </cell>
          <cell r="CF157">
            <v>43556</v>
          </cell>
          <cell r="CG157">
            <v>123</v>
          </cell>
          <cell r="CH157">
            <v>86</v>
          </cell>
          <cell r="CI157">
            <v>6</v>
          </cell>
          <cell r="CJ157">
            <v>0</v>
          </cell>
          <cell r="CK157">
            <v>0</v>
          </cell>
          <cell r="CL157">
            <v>44</v>
          </cell>
          <cell r="CM157">
            <v>5.4133507999999999</v>
          </cell>
          <cell r="CN157">
            <v>6.5</v>
          </cell>
          <cell r="CO157">
            <v>0.38</v>
          </cell>
          <cell r="CP157">
            <v>0</v>
          </cell>
          <cell r="CQ157">
            <v>16</v>
          </cell>
          <cell r="CR157">
            <v>132</v>
          </cell>
          <cell r="CS157">
            <v>0</v>
          </cell>
          <cell r="CT157">
            <v>132</v>
          </cell>
          <cell r="CU157">
            <v>0</v>
          </cell>
          <cell r="CV157">
            <v>126.5866492</v>
          </cell>
          <cell r="CW157">
            <v>-6.5</v>
          </cell>
          <cell r="CX157">
            <v>131.62</v>
          </cell>
          <cell r="CY157">
            <v>-16</v>
          </cell>
          <cell r="CZ157">
            <v>3.7</v>
          </cell>
          <cell r="DA157">
            <v>12.3</v>
          </cell>
          <cell r="DB157">
            <v>2272.1601563305303</v>
          </cell>
          <cell r="DC157">
            <v>2955.6554879096325</v>
          </cell>
          <cell r="DD157">
            <v>679.90291868357417</v>
          </cell>
          <cell r="DE157">
            <v>8.2278481012658222E-2</v>
          </cell>
          <cell r="DF157">
            <v>0</v>
          </cell>
          <cell r="DG157" t="str">
            <v>Газлифт</v>
          </cell>
          <cell r="DH157">
            <v>5.4133507999999999</v>
          </cell>
          <cell r="DI157">
            <v>6.5</v>
          </cell>
          <cell r="DJ157">
            <v>0.38</v>
          </cell>
          <cell r="DK157">
            <v>12.300000000000002</v>
          </cell>
          <cell r="DL157">
            <v>44</v>
          </cell>
          <cell r="DM157">
            <v>0</v>
          </cell>
          <cell r="DN157">
            <v>55</v>
          </cell>
          <cell r="DO157">
            <v>9.5588235294117641E-2</v>
          </cell>
          <cell r="DP157">
            <v>44</v>
          </cell>
          <cell r="DQ157">
            <v>5.4133507999999999</v>
          </cell>
          <cell r="DR157">
            <v>6.5</v>
          </cell>
          <cell r="DS157">
            <v>0.38</v>
          </cell>
          <cell r="DT157">
            <v>12.300000000000002</v>
          </cell>
          <cell r="DU157">
            <v>0</v>
          </cell>
          <cell r="DV157">
            <v>0</v>
          </cell>
          <cell r="DW157">
            <v>0</v>
          </cell>
          <cell r="DX157">
            <v>0.48523944605203678</v>
          </cell>
          <cell r="DY157">
            <v>0.58264400661753513</v>
          </cell>
          <cell r="DZ157">
            <v>0</v>
          </cell>
          <cell r="EA157">
            <v>1.1204692434952599</v>
          </cell>
          <cell r="EB157">
            <v>0</v>
          </cell>
          <cell r="EC157">
            <v>41090</v>
          </cell>
          <cell r="ED157" t="str">
            <v>ОПЗ</v>
          </cell>
          <cell r="EE157">
            <v>0</v>
          </cell>
          <cell r="EF157">
            <v>18</v>
          </cell>
          <cell r="EG157">
            <v>21</v>
          </cell>
          <cell r="EH157">
            <v>44</v>
          </cell>
          <cell r="EI157">
            <v>20</v>
          </cell>
          <cell r="EJ157" t="str">
            <v>Периодический</v>
          </cell>
          <cell r="EK157">
            <v>24</v>
          </cell>
          <cell r="EL157">
            <v>24</v>
          </cell>
          <cell r="EM157">
            <v>5.4133507999999999</v>
          </cell>
          <cell r="EN157">
            <v>6.5</v>
          </cell>
          <cell r="EO157">
            <v>0.38</v>
          </cell>
          <cell r="EP157">
            <v>16</v>
          </cell>
          <cell r="EQ157">
            <v>2272.1601563305303</v>
          </cell>
          <cell r="ER157">
            <v>86</v>
          </cell>
          <cell r="ES157">
            <v>3.7</v>
          </cell>
          <cell r="ET157">
            <v>44</v>
          </cell>
          <cell r="EU157">
            <v>18</v>
          </cell>
          <cell r="EV157">
            <v>21</v>
          </cell>
          <cell r="EW157">
            <v>44</v>
          </cell>
          <cell r="EX157">
            <v>20</v>
          </cell>
          <cell r="EY157" t="str">
            <v>Периодический</v>
          </cell>
          <cell r="EZ157">
            <v>24</v>
          </cell>
          <cell r="FA157">
            <v>24</v>
          </cell>
          <cell r="FB157">
            <v>5.4133507999999999</v>
          </cell>
          <cell r="FC157">
            <v>6.5</v>
          </cell>
          <cell r="FD157">
            <v>0.38</v>
          </cell>
          <cell r="FE157">
            <v>16</v>
          </cell>
          <cell r="FF157">
            <v>2272.1601563305303</v>
          </cell>
          <cell r="FG157">
            <v>86</v>
          </cell>
          <cell r="FH157">
            <v>3.7</v>
          </cell>
          <cell r="FI157">
            <v>44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 t="str">
            <v>БДНГ-2</v>
          </cell>
          <cell r="GG157" t="str">
            <v>Щукин</v>
          </cell>
          <cell r="GH157">
            <v>0</v>
          </cell>
          <cell r="GI157" t="e">
            <v>#N/A</v>
          </cell>
          <cell r="GJ157">
            <v>0</v>
          </cell>
          <cell r="GK157">
            <v>2051</v>
          </cell>
          <cell r="GL157">
            <v>0</v>
          </cell>
          <cell r="GM157">
            <v>0</v>
          </cell>
          <cell r="GN157">
            <v>0</v>
          </cell>
          <cell r="GO157">
            <v>1</v>
          </cell>
          <cell r="GP157">
            <v>24</v>
          </cell>
          <cell r="GQ157">
            <v>44</v>
          </cell>
          <cell r="GR157">
            <v>79</v>
          </cell>
          <cell r="GS157" t="str">
            <v>ЗУ-8</v>
          </cell>
          <cell r="GT157" t="str">
            <v>Газлифт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</row>
        <row r="158">
          <cell r="J158" t="str">
            <v>1055-1</v>
          </cell>
          <cell r="K158" t="str">
            <v>В работе</v>
          </cell>
          <cell r="L158" t="str">
            <v>К-35</v>
          </cell>
          <cell r="M158">
            <v>41756</v>
          </cell>
          <cell r="N158" t="str">
            <v>Гор.</v>
          </cell>
          <cell r="O158" t="str">
            <v>P1ar_Block I</v>
          </cell>
          <cell r="P158" t="str">
            <v>Действующий</v>
          </cell>
          <cell r="Q158">
            <v>-4</v>
          </cell>
          <cell r="R158" t="str">
            <v xml:space="preserve"> </v>
          </cell>
          <cell r="S158" t="str">
            <v xml:space="preserve"> </v>
          </cell>
          <cell r="T158">
            <v>0</v>
          </cell>
          <cell r="U158">
            <v>206</v>
          </cell>
          <cell r="V158">
            <v>213.8</v>
          </cell>
          <cell r="W158">
            <v>0.98</v>
          </cell>
          <cell r="X158">
            <v>1.66</v>
          </cell>
          <cell r="Y158">
            <v>0.9809241960497721</v>
          </cell>
          <cell r="Z158">
            <v>1.4490000000000001</v>
          </cell>
          <cell r="AA158">
            <v>0.83599999999999997</v>
          </cell>
          <cell r="AB158">
            <v>0.72</v>
          </cell>
          <cell r="AC158">
            <v>37</v>
          </cell>
          <cell r="AD158">
            <v>1.17</v>
          </cell>
          <cell r="AE158">
            <v>177.8</v>
          </cell>
          <cell r="AF158">
            <v>9.19</v>
          </cell>
          <cell r="AG158">
            <v>1846</v>
          </cell>
          <cell r="AH158">
            <v>2350</v>
          </cell>
          <cell r="AI158">
            <v>2350</v>
          </cell>
          <cell r="AJ158">
            <v>0</v>
          </cell>
          <cell r="AK158">
            <v>0</v>
          </cell>
          <cell r="AL158" t="str">
            <v>откр ствол</v>
          </cell>
          <cell r="AM158" t="str">
            <v xml:space="preserve">1846-2350 </v>
          </cell>
          <cell r="AN158">
            <v>14</v>
          </cell>
          <cell r="AO158">
            <v>1846</v>
          </cell>
          <cell r="AP158">
            <v>134.34</v>
          </cell>
          <cell r="AQ158">
            <v>0</v>
          </cell>
          <cell r="AR158">
            <v>0</v>
          </cell>
          <cell r="AS158">
            <v>0</v>
          </cell>
          <cell r="AT158" t="str">
            <v>Газлифт</v>
          </cell>
          <cell r="AU158">
            <v>600</v>
          </cell>
          <cell r="AV158" t="str">
            <v>ГП</v>
          </cell>
          <cell r="AW158">
            <v>1200</v>
          </cell>
          <cell r="AX158" t="str">
            <v>ГК85/1,5</v>
          </cell>
          <cell r="AY158">
            <v>1780</v>
          </cell>
          <cell r="AZ158" t="str">
            <v>ЦКсОК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1790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2100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1808.91</v>
          </cell>
          <cell r="BU158">
            <v>291.08999999999992</v>
          </cell>
          <cell r="BV158">
            <v>73</v>
          </cell>
          <cell r="BW158">
            <v>5.5</v>
          </cell>
          <cell r="BX158">
            <v>18</v>
          </cell>
          <cell r="BY158" t="str">
            <v>Угловик</v>
          </cell>
          <cell r="BZ158" t="str">
            <v>Постоянный</v>
          </cell>
          <cell r="CA158">
            <v>24</v>
          </cell>
          <cell r="CB158">
            <v>0</v>
          </cell>
          <cell r="CC158">
            <v>30</v>
          </cell>
          <cell r="CD158">
            <v>65</v>
          </cell>
          <cell r="CE158">
            <v>29</v>
          </cell>
          <cell r="CF158">
            <v>43556</v>
          </cell>
          <cell r="CG158">
            <v>142</v>
          </cell>
          <cell r="CH158">
            <v>73</v>
          </cell>
          <cell r="CI158">
            <v>5</v>
          </cell>
          <cell r="CJ158">
            <v>0</v>
          </cell>
          <cell r="CK158">
            <v>0</v>
          </cell>
          <cell r="CL158">
            <v>67</v>
          </cell>
          <cell r="CM158">
            <v>7.5066948</v>
          </cell>
          <cell r="CN158">
            <v>9</v>
          </cell>
          <cell r="CO158">
            <v>0.23</v>
          </cell>
          <cell r="CP158">
            <v>1</v>
          </cell>
          <cell r="CQ158">
            <v>10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2</v>
          </cell>
          <cell r="DA158">
            <v>8</v>
          </cell>
          <cell r="DB158">
            <v>1065.7153665019125</v>
          </cell>
          <cell r="DC158">
            <v>1332.1442081273906</v>
          </cell>
          <cell r="DD158">
            <v>265.58078121489768</v>
          </cell>
          <cell r="DE158">
            <v>0.12</v>
          </cell>
          <cell r="DF158">
            <v>0</v>
          </cell>
          <cell r="DG158" t="str">
            <v>Газлифт</v>
          </cell>
          <cell r="DH158">
            <v>7.5066948</v>
          </cell>
          <cell r="DI158">
            <v>9</v>
          </cell>
          <cell r="DJ158">
            <v>0.23</v>
          </cell>
          <cell r="DK158">
            <v>8.0000000000000018</v>
          </cell>
          <cell r="DL158">
            <v>67</v>
          </cell>
          <cell r="DM158">
            <v>0</v>
          </cell>
          <cell r="DN158">
            <v>50</v>
          </cell>
          <cell r="DO158">
            <v>0.11165644171779139</v>
          </cell>
          <cell r="DP158">
            <v>50</v>
          </cell>
          <cell r="DQ158">
            <v>8.567968488834353</v>
          </cell>
          <cell r="DR158">
            <v>10.272392638036807</v>
          </cell>
          <cell r="DS158">
            <v>0.23</v>
          </cell>
          <cell r="DT158">
            <v>9.1310156782549399</v>
          </cell>
          <cell r="DU158">
            <v>1.0612736888343539</v>
          </cell>
          <cell r="DV158">
            <v>1.2723926380368074</v>
          </cell>
          <cell r="DW158">
            <v>1.1310156782549403</v>
          </cell>
          <cell r="DX158">
            <v>1.0436906206510688</v>
          </cell>
          <cell r="DY158">
            <v>1.2513117738394826</v>
          </cell>
          <cell r="DZ158">
            <v>0</v>
          </cell>
          <cell r="EA158">
            <v>0.90372516999518182</v>
          </cell>
          <cell r="EB158">
            <v>0</v>
          </cell>
          <cell r="EC158">
            <v>41756</v>
          </cell>
          <cell r="ED158" t="str">
            <v>ВНС</v>
          </cell>
          <cell r="EE158">
            <v>0</v>
          </cell>
          <cell r="EF158">
            <v>18</v>
          </cell>
          <cell r="EG158">
            <v>28</v>
          </cell>
          <cell r="EH158">
            <v>54</v>
          </cell>
          <cell r="EI158">
            <v>27</v>
          </cell>
          <cell r="EJ158" t="str">
            <v>Постоянный</v>
          </cell>
          <cell r="EK158">
            <v>24</v>
          </cell>
          <cell r="EL158">
            <v>0</v>
          </cell>
          <cell r="EM158">
            <v>7.5066948</v>
          </cell>
          <cell r="EN158">
            <v>9</v>
          </cell>
          <cell r="EO158">
            <v>0.23</v>
          </cell>
          <cell r="EP158">
            <v>10</v>
          </cell>
          <cell r="EQ158">
            <v>199.82163121910858</v>
          </cell>
          <cell r="ER158">
            <v>81</v>
          </cell>
          <cell r="ES158">
            <v>8.5</v>
          </cell>
          <cell r="ET158">
            <v>67</v>
          </cell>
          <cell r="EU158">
            <v>18</v>
          </cell>
          <cell r="EV158">
            <v>30</v>
          </cell>
          <cell r="EW158">
            <v>65</v>
          </cell>
          <cell r="EX158">
            <v>29</v>
          </cell>
          <cell r="EY158" t="str">
            <v>Постоянный</v>
          </cell>
          <cell r="EZ158">
            <v>24</v>
          </cell>
          <cell r="FA158">
            <v>0</v>
          </cell>
          <cell r="FB158">
            <v>7.5066948</v>
          </cell>
          <cell r="FC158">
            <v>9</v>
          </cell>
          <cell r="FD158">
            <v>0.23</v>
          </cell>
          <cell r="FE158">
            <v>10</v>
          </cell>
          <cell r="FF158">
            <v>1065.7153665019125</v>
          </cell>
          <cell r="FG158">
            <v>73</v>
          </cell>
          <cell r="FH158">
            <v>2</v>
          </cell>
          <cell r="FI158">
            <v>67</v>
          </cell>
          <cell r="FJ158">
            <v>0</v>
          </cell>
          <cell r="FK158">
            <v>2</v>
          </cell>
          <cell r="FL158">
            <v>11</v>
          </cell>
          <cell r="FM158">
            <v>2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-8</v>
          </cell>
          <cell r="FU158">
            <v>-6.5</v>
          </cell>
          <cell r="FV158">
            <v>865.89373528280396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 t="str">
            <v>БДНГ-5.1</v>
          </cell>
          <cell r="GG158" t="str">
            <v>Давыдов</v>
          </cell>
          <cell r="GH158" t="str">
            <v>Бердянка</v>
          </cell>
          <cell r="GI158" t="str">
            <v>Денис</v>
          </cell>
          <cell r="GJ158">
            <v>0</v>
          </cell>
          <cell r="GK158">
            <v>2080</v>
          </cell>
          <cell r="GL158">
            <v>0</v>
          </cell>
          <cell r="GM158">
            <v>0</v>
          </cell>
          <cell r="GN158">
            <v>0</v>
          </cell>
          <cell r="GO158">
            <v>1</v>
          </cell>
          <cell r="GP158">
            <v>36</v>
          </cell>
          <cell r="GQ158">
            <v>67</v>
          </cell>
          <cell r="GR158">
            <v>75</v>
          </cell>
          <cell r="GS158" t="str">
            <v>К-35</v>
          </cell>
          <cell r="GT158" t="str">
            <v>Газлифт</v>
          </cell>
          <cell r="GU158">
            <v>0</v>
          </cell>
          <cell r="GV158">
            <v>0</v>
          </cell>
          <cell r="GW158" t="str">
            <v>ВСГ</v>
          </cell>
          <cell r="GX158">
            <v>0</v>
          </cell>
          <cell r="GY158">
            <v>0</v>
          </cell>
        </row>
        <row r="159">
          <cell r="J159">
            <v>1056</v>
          </cell>
          <cell r="K159" t="str">
            <v>В работе</v>
          </cell>
          <cell r="L159" t="str">
            <v>Кустскважины-1056</v>
          </cell>
          <cell r="M159">
            <v>41225</v>
          </cell>
          <cell r="N159" t="str">
            <v>Гор.</v>
          </cell>
          <cell r="O159" t="str">
            <v>P1ar_Block III</v>
          </cell>
          <cell r="P159" t="str">
            <v>Действующий</v>
          </cell>
          <cell r="Q159">
            <v>-4</v>
          </cell>
          <cell r="R159" t="str">
            <v xml:space="preserve"> </v>
          </cell>
          <cell r="S159" t="str">
            <v xml:space="preserve"> </v>
          </cell>
          <cell r="T159">
            <v>0</v>
          </cell>
          <cell r="U159">
            <v>206</v>
          </cell>
          <cell r="V159">
            <v>213.8</v>
          </cell>
          <cell r="W159">
            <v>0.98</v>
          </cell>
          <cell r="X159">
            <v>1.66</v>
          </cell>
          <cell r="Y159">
            <v>1.0020844934385271</v>
          </cell>
          <cell r="Z159">
            <v>1.4490000000000001</v>
          </cell>
          <cell r="AA159">
            <v>0.83599999999999997</v>
          </cell>
          <cell r="AB159">
            <v>0.72</v>
          </cell>
          <cell r="AC159">
            <v>37</v>
          </cell>
          <cell r="AD159">
            <v>1.17</v>
          </cell>
          <cell r="AE159">
            <v>139.69999999999999</v>
          </cell>
          <cell r="AF159">
            <v>7.72</v>
          </cell>
          <cell r="AG159">
            <v>1942</v>
          </cell>
          <cell r="AH159">
            <v>2500</v>
          </cell>
          <cell r="AI159">
            <v>2500</v>
          </cell>
          <cell r="AJ159">
            <v>0</v>
          </cell>
          <cell r="AK159">
            <v>0</v>
          </cell>
          <cell r="AL159" t="str">
            <v>откр ствол</v>
          </cell>
          <cell r="AM159" t="str">
            <v xml:space="preserve">1942-2500 </v>
          </cell>
          <cell r="AN159">
            <v>37.909999999999997</v>
          </cell>
          <cell r="AO159">
            <v>1942</v>
          </cell>
          <cell r="AP159">
            <v>33.25</v>
          </cell>
          <cell r="AQ159">
            <v>0</v>
          </cell>
          <cell r="AR159">
            <v>0</v>
          </cell>
          <cell r="AS159">
            <v>0</v>
          </cell>
          <cell r="AT159" t="str">
            <v>Газлифт</v>
          </cell>
          <cell r="AU159">
            <v>600</v>
          </cell>
          <cell r="AV159" t="str">
            <v>ГП</v>
          </cell>
          <cell r="AW159">
            <v>1200</v>
          </cell>
          <cell r="AX159" t="str">
            <v>ГК82/1,5</v>
          </cell>
          <cell r="AY159">
            <v>1795</v>
          </cell>
          <cell r="AZ159" t="str">
            <v>ЦКсОК/5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1805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2280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1904.3</v>
          </cell>
          <cell r="BU159">
            <v>375.70000000000005</v>
          </cell>
          <cell r="BV159">
            <v>73</v>
          </cell>
          <cell r="BW159">
            <v>5.5</v>
          </cell>
          <cell r="BX159">
            <v>18</v>
          </cell>
          <cell r="BY159" t="str">
            <v>Угловик</v>
          </cell>
          <cell r="BZ159" t="str">
            <v>Постоянный</v>
          </cell>
          <cell r="CA159">
            <v>24</v>
          </cell>
          <cell r="CB159">
            <v>0</v>
          </cell>
          <cell r="CC159">
            <v>35</v>
          </cell>
          <cell r="CD159">
            <v>50</v>
          </cell>
          <cell r="CE159">
            <v>33</v>
          </cell>
          <cell r="CF159">
            <v>43556</v>
          </cell>
          <cell r="CG159">
            <v>122</v>
          </cell>
          <cell r="CH159">
            <v>82</v>
          </cell>
          <cell r="CI159">
            <v>6</v>
          </cell>
          <cell r="CJ159">
            <v>0</v>
          </cell>
          <cell r="CK159">
            <v>0</v>
          </cell>
          <cell r="CL159">
            <v>63</v>
          </cell>
          <cell r="CM159">
            <v>19.696477679999997</v>
          </cell>
          <cell r="CN159">
            <v>24.9</v>
          </cell>
          <cell r="CO159">
            <v>5.38</v>
          </cell>
          <cell r="CP159">
            <v>0</v>
          </cell>
          <cell r="CQ159">
            <v>34.917000000000002</v>
          </cell>
          <cell r="CR159">
            <v>134</v>
          </cell>
          <cell r="CS159">
            <v>0</v>
          </cell>
          <cell r="CT159">
            <v>134</v>
          </cell>
          <cell r="CU159">
            <v>0</v>
          </cell>
          <cell r="CV159">
            <v>116.15976000000001</v>
          </cell>
          <cell r="CW159">
            <v>-22</v>
          </cell>
          <cell r="CX159">
            <v>131</v>
          </cell>
          <cell r="CY159">
            <v>-30.5</v>
          </cell>
          <cell r="CZ159">
            <v>14.4</v>
          </cell>
          <cell r="DA159">
            <v>20.517000000000003</v>
          </cell>
          <cell r="DB159">
            <v>1041.6583276122092</v>
          </cell>
          <cell r="DC159">
            <v>1772.7535129519667</v>
          </cell>
          <cell r="DD159">
            <v>677.7185736009742</v>
          </cell>
          <cell r="DE159">
            <v>0.4220338983050847</v>
          </cell>
          <cell r="DF159">
            <v>0</v>
          </cell>
          <cell r="DG159" t="str">
            <v>Газлифт</v>
          </cell>
          <cell r="DH159">
            <v>19.696477679999997</v>
          </cell>
          <cell r="DI159">
            <v>24.9</v>
          </cell>
          <cell r="DJ159">
            <v>5.38</v>
          </cell>
          <cell r="DK159">
            <v>20.517000000000003</v>
          </cell>
          <cell r="DL159">
            <v>63</v>
          </cell>
          <cell r="DM159">
            <v>0</v>
          </cell>
          <cell r="DN159">
            <v>60</v>
          </cell>
          <cell r="DO159">
            <v>0.41615871642612773</v>
          </cell>
          <cell r="DP159">
            <v>60</v>
          </cell>
          <cell r="DQ159">
            <v>20.409854373667862</v>
          </cell>
          <cell r="DR159">
            <v>25.801840418419918</v>
          </cell>
          <cell r="DS159">
            <v>5.38</v>
          </cell>
          <cell r="DT159">
            <v>21.260094773683598</v>
          </cell>
          <cell r="DU159">
            <v>0.71337669366786338</v>
          </cell>
          <cell r="DV159">
            <v>0.90184041841991913</v>
          </cell>
          <cell r="DW159">
            <v>0.74309477368359389</v>
          </cell>
          <cell r="DX159">
            <v>1.5831996805460822</v>
          </cell>
          <cell r="DY159">
            <v>2.0573378839590539</v>
          </cell>
          <cell r="DZ159">
            <v>0</v>
          </cell>
          <cell r="EA159">
            <v>1.5467576791808944</v>
          </cell>
          <cell r="EB159">
            <v>0</v>
          </cell>
          <cell r="EC159">
            <v>41824</v>
          </cell>
          <cell r="ED159" t="str">
            <v>ОПЗ</v>
          </cell>
          <cell r="EE159">
            <v>0</v>
          </cell>
          <cell r="EF159">
            <v>18</v>
          </cell>
          <cell r="EG159">
            <v>34</v>
          </cell>
          <cell r="EH159">
            <v>49</v>
          </cell>
          <cell r="EI159">
            <v>32</v>
          </cell>
          <cell r="EJ159" t="str">
            <v>Постоянный</v>
          </cell>
          <cell r="EK159">
            <v>24</v>
          </cell>
          <cell r="EL159">
            <v>0</v>
          </cell>
          <cell r="EM159">
            <v>19.696477679999997</v>
          </cell>
          <cell r="EN159">
            <v>24.9</v>
          </cell>
          <cell r="EO159">
            <v>5.38</v>
          </cell>
          <cell r="EP159">
            <v>34.917000000000002</v>
          </cell>
          <cell r="EQ159">
            <v>1041.6583276122092</v>
          </cell>
          <cell r="ER159">
            <v>82</v>
          </cell>
          <cell r="ES159">
            <v>14.4</v>
          </cell>
          <cell r="ET159">
            <v>63</v>
          </cell>
          <cell r="EU159">
            <v>18</v>
          </cell>
          <cell r="EV159">
            <v>35</v>
          </cell>
          <cell r="EW159">
            <v>50</v>
          </cell>
          <cell r="EX159">
            <v>33</v>
          </cell>
          <cell r="EY159" t="str">
            <v>Постоянный</v>
          </cell>
          <cell r="EZ159">
            <v>24</v>
          </cell>
          <cell r="FA159">
            <v>0</v>
          </cell>
          <cell r="FB159">
            <v>19.696477679999997</v>
          </cell>
          <cell r="FC159">
            <v>24.9</v>
          </cell>
          <cell r="FD159">
            <v>5.38</v>
          </cell>
          <cell r="FE159">
            <v>34.917000000000002</v>
          </cell>
          <cell r="FF159">
            <v>1041.6583276122092</v>
          </cell>
          <cell r="FG159">
            <v>82</v>
          </cell>
          <cell r="FH159">
            <v>14.4</v>
          </cell>
          <cell r="FI159">
            <v>63</v>
          </cell>
          <cell r="FJ159">
            <v>0</v>
          </cell>
          <cell r="FK159">
            <v>1</v>
          </cell>
          <cell r="FL159">
            <v>1</v>
          </cell>
          <cell r="FM159">
            <v>1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 t="str">
            <v>Технология</v>
          </cell>
          <cell r="GD159" t="str">
            <v xml:space="preserve">Увеличение дебита на фоне снижения линейного давленя </v>
          </cell>
          <cell r="GE159">
            <v>0</v>
          </cell>
          <cell r="GF159" t="str">
            <v>БДНГ-1</v>
          </cell>
          <cell r="GG159" t="str">
            <v>Давыдов</v>
          </cell>
          <cell r="GH159">
            <v>0</v>
          </cell>
          <cell r="GI159" t="e">
            <v>#N/A</v>
          </cell>
          <cell r="GJ159">
            <v>0</v>
          </cell>
          <cell r="GK159">
            <v>2100</v>
          </cell>
          <cell r="GL159">
            <v>0</v>
          </cell>
          <cell r="GM159">
            <v>0</v>
          </cell>
          <cell r="GN159">
            <v>0</v>
          </cell>
          <cell r="GO159">
            <v>2</v>
          </cell>
          <cell r="GP159">
            <v>17</v>
          </cell>
          <cell r="GQ159">
            <v>63</v>
          </cell>
          <cell r="GR159">
            <v>59</v>
          </cell>
          <cell r="GS159" t="str">
            <v>ЗУ-2</v>
          </cell>
          <cell r="GT159" t="str">
            <v>Газлифт</v>
          </cell>
          <cell r="GU159">
            <v>0</v>
          </cell>
          <cell r="GV159">
            <v>0</v>
          </cell>
          <cell r="GW159">
            <v>0</v>
          </cell>
          <cell r="GX159" t="str">
            <v>Совместный замер со скв. 1056-1, 1056-2</v>
          </cell>
          <cell r="GY159">
            <v>0</v>
          </cell>
        </row>
        <row r="160">
          <cell r="J160" t="str">
            <v>1056-2</v>
          </cell>
          <cell r="K160" t="str">
            <v>В работе</v>
          </cell>
          <cell r="L160" t="str">
            <v>Кустскважины-1056</v>
          </cell>
          <cell r="M160">
            <v>41427</v>
          </cell>
          <cell r="N160" t="str">
            <v>Гор.</v>
          </cell>
          <cell r="O160" t="str">
            <v>P1ar_Block III</v>
          </cell>
          <cell r="P160" t="str">
            <v>Действующий</v>
          </cell>
          <cell r="Q160">
            <v>-4</v>
          </cell>
          <cell r="R160" t="str">
            <v xml:space="preserve"> </v>
          </cell>
          <cell r="S160" t="str">
            <v xml:space="preserve"> </v>
          </cell>
          <cell r="T160">
            <v>0</v>
          </cell>
          <cell r="U160">
            <v>206</v>
          </cell>
          <cell r="V160">
            <v>213.8</v>
          </cell>
          <cell r="W160">
            <v>0.98</v>
          </cell>
          <cell r="X160">
            <v>1.66</v>
          </cell>
          <cell r="Y160">
            <v>0.99219321785801406</v>
          </cell>
          <cell r="Z160">
            <v>1.4490000000000001</v>
          </cell>
          <cell r="AA160">
            <v>0.83599999999999997</v>
          </cell>
          <cell r="AB160">
            <v>0.72</v>
          </cell>
          <cell r="AC160">
            <v>37</v>
          </cell>
          <cell r="AD160">
            <v>1.17</v>
          </cell>
          <cell r="AE160">
            <v>177.8</v>
          </cell>
          <cell r="AF160">
            <v>9.19</v>
          </cell>
          <cell r="AG160">
            <v>2070</v>
          </cell>
          <cell r="AH160">
            <v>2500</v>
          </cell>
          <cell r="AI160">
            <v>2500</v>
          </cell>
          <cell r="AJ160">
            <v>0</v>
          </cell>
          <cell r="AK160">
            <v>0</v>
          </cell>
          <cell r="AL160" t="str">
            <v>откр ствол</v>
          </cell>
          <cell r="AM160" t="str">
            <v xml:space="preserve">2070-2500 </v>
          </cell>
          <cell r="AN160">
            <v>20</v>
          </cell>
          <cell r="AO160">
            <v>2070</v>
          </cell>
          <cell r="AP160">
            <v>139.27000000000001</v>
          </cell>
          <cell r="AQ160">
            <v>0</v>
          </cell>
          <cell r="AR160">
            <v>0</v>
          </cell>
          <cell r="AS160">
            <v>0</v>
          </cell>
          <cell r="AT160" t="str">
            <v>Фонтан</v>
          </cell>
          <cell r="AU160">
            <v>600</v>
          </cell>
          <cell r="AV160">
            <v>0</v>
          </cell>
          <cell r="AW160">
            <v>1200</v>
          </cell>
          <cell r="AX160">
            <v>0</v>
          </cell>
          <cell r="AY160">
            <v>1739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2065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1863.51</v>
          </cell>
          <cell r="BU160">
            <v>201.49</v>
          </cell>
          <cell r="BV160">
            <v>73</v>
          </cell>
          <cell r="BW160">
            <v>5.5</v>
          </cell>
          <cell r="BX160">
            <v>18</v>
          </cell>
          <cell r="BY160" t="str">
            <v>Угловик</v>
          </cell>
          <cell r="BZ160" t="str">
            <v>Постоянный</v>
          </cell>
          <cell r="CA160">
            <v>24</v>
          </cell>
          <cell r="CB160">
            <v>0</v>
          </cell>
          <cell r="CC160">
            <v>35</v>
          </cell>
          <cell r="CD160">
            <v>46</v>
          </cell>
          <cell r="CE160">
            <v>34</v>
          </cell>
          <cell r="CF160">
            <v>43556</v>
          </cell>
          <cell r="CG160">
            <v>130.30000000000001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65</v>
          </cell>
          <cell r="CM160">
            <v>15.40748</v>
          </cell>
          <cell r="CN160">
            <v>19</v>
          </cell>
          <cell r="CO160">
            <v>3</v>
          </cell>
          <cell r="CP160">
            <v>0</v>
          </cell>
          <cell r="CQ160">
            <v>40</v>
          </cell>
          <cell r="CR160">
            <v>135</v>
          </cell>
          <cell r="CS160">
            <v>0</v>
          </cell>
          <cell r="CT160">
            <v>135</v>
          </cell>
          <cell r="CU160">
            <v>0</v>
          </cell>
          <cell r="CV160">
            <v>121.21436</v>
          </cell>
          <cell r="CW160">
            <v>-17</v>
          </cell>
          <cell r="CX160">
            <v>132</v>
          </cell>
          <cell r="CY160">
            <v>-35</v>
          </cell>
          <cell r="CZ160">
            <v>0</v>
          </cell>
          <cell r="DA160">
            <v>40</v>
          </cell>
          <cell r="DB160">
            <v>2596.1416143327788</v>
          </cell>
          <cell r="DC160">
            <v>2596.1416143327788</v>
          </cell>
          <cell r="DD160" t="str">
            <v/>
          </cell>
          <cell r="DE160">
            <v>0.29096477794793257</v>
          </cell>
          <cell r="DF160">
            <v>0</v>
          </cell>
          <cell r="DG160" t="str">
            <v>Фонтан</v>
          </cell>
          <cell r="DH160">
            <v>15.40748</v>
          </cell>
          <cell r="DI160">
            <v>19</v>
          </cell>
          <cell r="DJ160">
            <v>3</v>
          </cell>
          <cell r="DK160">
            <v>40</v>
          </cell>
          <cell r="DL160">
            <v>65</v>
          </cell>
          <cell r="DM160">
            <v>0</v>
          </cell>
          <cell r="DN160">
            <v>55</v>
          </cell>
          <cell r="DO160">
            <v>0.27819616454374468</v>
          </cell>
          <cell r="DP160">
            <v>55</v>
          </cell>
          <cell r="DQ160">
            <v>16.987290981511553</v>
          </cell>
          <cell r="DR160">
            <v>20.948171190143977</v>
          </cell>
          <cell r="DS160">
            <v>3</v>
          </cell>
          <cell r="DT160">
            <v>44.101413031882053</v>
          </cell>
          <cell r="DU160">
            <v>1.579810981511554</v>
          </cell>
          <cell r="DV160">
            <v>1.9481711901439773</v>
          </cell>
          <cell r="DW160">
            <v>4.101413031882057</v>
          </cell>
          <cell r="DX160">
            <v>1.1076330335917315</v>
          </cell>
          <cell r="DY160">
            <v>1.4401303224356816</v>
          </cell>
          <cell r="DZ160">
            <v>0</v>
          </cell>
          <cell r="EA160">
            <v>3.0821480732501971</v>
          </cell>
          <cell r="EB160">
            <v>0</v>
          </cell>
          <cell r="EC160">
            <v>42703</v>
          </cell>
          <cell r="ED160" t="str">
            <v>ОПЗ</v>
          </cell>
          <cell r="EE160">
            <v>0</v>
          </cell>
          <cell r="EF160">
            <v>18</v>
          </cell>
          <cell r="EG160">
            <v>34</v>
          </cell>
          <cell r="EH160">
            <v>45</v>
          </cell>
          <cell r="EI160">
            <v>33</v>
          </cell>
          <cell r="EJ160" t="str">
            <v>Постоянный</v>
          </cell>
          <cell r="EK160">
            <v>24</v>
          </cell>
          <cell r="EL160">
            <v>0</v>
          </cell>
          <cell r="EM160">
            <v>15.40748</v>
          </cell>
          <cell r="EN160">
            <v>19</v>
          </cell>
          <cell r="EO160">
            <v>3</v>
          </cell>
          <cell r="EP160">
            <v>40</v>
          </cell>
          <cell r="EQ160">
            <v>2596.1416143327788</v>
          </cell>
          <cell r="ER160">
            <v>0</v>
          </cell>
          <cell r="ES160">
            <v>0</v>
          </cell>
          <cell r="ET160">
            <v>65</v>
          </cell>
          <cell r="EU160">
            <v>18</v>
          </cell>
          <cell r="EV160">
            <v>35</v>
          </cell>
          <cell r="EW160">
            <v>46</v>
          </cell>
          <cell r="EX160">
            <v>34</v>
          </cell>
          <cell r="EY160" t="str">
            <v>Постоянный</v>
          </cell>
          <cell r="EZ160">
            <v>24</v>
          </cell>
          <cell r="FA160">
            <v>0</v>
          </cell>
          <cell r="FB160">
            <v>15.40748</v>
          </cell>
          <cell r="FC160">
            <v>19</v>
          </cell>
          <cell r="FD160">
            <v>3</v>
          </cell>
          <cell r="FE160">
            <v>40</v>
          </cell>
          <cell r="FF160">
            <v>2596.1416143327788</v>
          </cell>
          <cell r="FG160">
            <v>0</v>
          </cell>
          <cell r="FH160">
            <v>0</v>
          </cell>
          <cell r="FI160">
            <v>65</v>
          </cell>
          <cell r="FJ160">
            <v>0</v>
          </cell>
          <cell r="FK160">
            <v>1</v>
          </cell>
          <cell r="FL160">
            <v>1</v>
          </cell>
          <cell r="FM160">
            <v>1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 t="str">
            <v>Технология</v>
          </cell>
          <cell r="GD160" t="str">
            <v>Увеличение дебита на фоне снижения линейного давленя с 37 до 33 ат</v>
          </cell>
          <cell r="GE160">
            <v>0</v>
          </cell>
          <cell r="GF160" t="str">
            <v>БДНГ-1</v>
          </cell>
          <cell r="GG160" t="str">
            <v>Давыдов</v>
          </cell>
          <cell r="GH160">
            <v>0</v>
          </cell>
          <cell r="GI160" t="e">
            <v>#N/A</v>
          </cell>
          <cell r="GJ160">
            <v>0</v>
          </cell>
          <cell r="GK160">
            <v>2045</v>
          </cell>
          <cell r="GL160">
            <v>0</v>
          </cell>
          <cell r="GM160">
            <v>0</v>
          </cell>
          <cell r="GN160">
            <v>0</v>
          </cell>
          <cell r="GO160">
            <v>1</v>
          </cell>
          <cell r="GP160">
            <v>12</v>
          </cell>
          <cell r="GQ160">
            <v>65</v>
          </cell>
          <cell r="GR160">
            <v>65.300000000000011</v>
          </cell>
          <cell r="GS160" t="str">
            <v>ЗУ-2</v>
          </cell>
          <cell r="GT160" t="str">
            <v>Фонтан</v>
          </cell>
          <cell r="GU160">
            <v>0</v>
          </cell>
          <cell r="GV160">
            <v>0</v>
          </cell>
          <cell r="GW160">
            <v>0</v>
          </cell>
          <cell r="GX160" t="str">
            <v>Совместный замер со скв. 1056, 1056-1</v>
          </cell>
          <cell r="GY160">
            <v>0</v>
          </cell>
        </row>
        <row r="161">
          <cell r="J161" t="str">
            <v>1056-1</v>
          </cell>
          <cell r="K161" t="str">
            <v>В работе</v>
          </cell>
          <cell r="L161" t="str">
            <v>Кустскважины-1056</v>
          </cell>
          <cell r="M161">
            <v>41299</v>
          </cell>
          <cell r="N161" t="str">
            <v>Гор.</v>
          </cell>
          <cell r="O161" t="str">
            <v>P1ar_Block III</v>
          </cell>
          <cell r="P161" t="str">
            <v>Действующий</v>
          </cell>
          <cell r="Q161">
            <v>-4</v>
          </cell>
          <cell r="R161" t="str">
            <v xml:space="preserve"> </v>
          </cell>
          <cell r="S161" t="str">
            <v xml:space="preserve"> </v>
          </cell>
          <cell r="T161">
            <v>0</v>
          </cell>
          <cell r="U161">
            <v>206</v>
          </cell>
          <cell r="V161">
            <v>213.8</v>
          </cell>
          <cell r="W161">
            <v>0.98</v>
          </cell>
          <cell r="X161">
            <v>1.66</v>
          </cell>
          <cell r="Y161">
            <v>0.99384194320903174</v>
          </cell>
          <cell r="Z161">
            <v>1.4490000000000001</v>
          </cell>
          <cell r="AA161">
            <v>0.83599999999999997</v>
          </cell>
          <cell r="AB161">
            <v>0.72</v>
          </cell>
          <cell r="AC161">
            <v>37</v>
          </cell>
          <cell r="AD161">
            <v>1.17</v>
          </cell>
          <cell r="AE161">
            <v>177.8</v>
          </cell>
          <cell r="AF161">
            <v>9.19</v>
          </cell>
          <cell r="AG161">
            <v>1970</v>
          </cell>
          <cell r="AH161">
            <v>2500</v>
          </cell>
          <cell r="AI161">
            <v>2500</v>
          </cell>
          <cell r="AJ161">
            <v>0</v>
          </cell>
          <cell r="AK161">
            <v>0</v>
          </cell>
          <cell r="AL161" t="str">
            <v>откр ствол</v>
          </cell>
          <cell r="AM161" t="str">
            <v>1970-2500</v>
          </cell>
          <cell r="AN161">
            <v>76.11</v>
          </cell>
          <cell r="AO161">
            <v>1970</v>
          </cell>
          <cell r="AP161">
            <v>102.42</v>
          </cell>
          <cell r="AQ161">
            <v>0</v>
          </cell>
          <cell r="AR161">
            <v>0</v>
          </cell>
          <cell r="AS161">
            <v>0</v>
          </cell>
          <cell r="AT161" t="str">
            <v>Газлифт</v>
          </cell>
          <cell r="AU161">
            <v>510</v>
          </cell>
          <cell r="AV161" t="str">
            <v>ГП</v>
          </cell>
          <cell r="AW161">
            <v>970</v>
          </cell>
          <cell r="AX161" t="str">
            <v>ГП</v>
          </cell>
          <cell r="AY161">
            <v>1400</v>
          </cell>
          <cell r="AZ161" t="str">
            <v>ГП</v>
          </cell>
          <cell r="BA161">
            <v>1678</v>
          </cell>
          <cell r="BB161" t="str">
            <v>ГП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1688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2200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1874.43</v>
          </cell>
          <cell r="BU161">
            <v>325.56999999999994</v>
          </cell>
          <cell r="BV161">
            <v>73</v>
          </cell>
          <cell r="BW161">
            <v>5.5</v>
          </cell>
          <cell r="BX161">
            <v>18</v>
          </cell>
          <cell r="BY161" t="str">
            <v>Угловик</v>
          </cell>
          <cell r="BZ161" t="str">
            <v>Постоянный</v>
          </cell>
          <cell r="CA161">
            <v>24</v>
          </cell>
          <cell r="CB161">
            <v>0</v>
          </cell>
          <cell r="CC161">
            <v>36</v>
          </cell>
          <cell r="CD161">
            <v>59</v>
          </cell>
          <cell r="CE161">
            <v>35</v>
          </cell>
          <cell r="CF161">
            <v>43556</v>
          </cell>
          <cell r="CG161">
            <v>122.3</v>
          </cell>
          <cell r="CH161">
            <v>90</v>
          </cell>
          <cell r="CI161">
            <v>6</v>
          </cell>
          <cell r="CJ161">
            <v>0</v>
          </cell>
          <cell r="CK161">
            <v>0</v>
          </cell>
          <cell r="CL161">
            <v>73</v>
          </cell>
          <cell r="CM161">
            <v>20.108642399999997</v>
          </cell>
          <cell r="CN161">
            <v>24.9</v>
          </cell>
          <cell r="CO161">
            <v>3.4</v>
          </cell>
          <cell r="CP161">
            <v>0</v>
          </cell>
          <cell r="CQ161">
            <v>19.425999999999998</v>
          </cell>
          <cell r="CR161">
            <v>136</v>
          </cell>
          <cell r="CS161">
            <v>0</v>
          </cell>
          <cell r="CT161">
            <v>136</v>
          </cell>
          <cell r="CU161">
            <v>0</v>
          </cell>
          <cell r="CV161">
            <v>123.833692</v>
          </cell>
          <cell r="CW161">
            <v>-14.7</v>
          </cell>
          <cell r="CX161">
            <v>135</v>
          </cell>
          <cell r="CY161">
            <v>-29.8</v>
          </cell>
          <cell r="CZ161">
            <v>12</v>
          </cell>
          <cell r="DA161">
            <v>7.4259999999999984</v>
          </cell>
          <cell r="DB161">
            <v>369.29395094320239</v>
          </cell>
          <cell r="DC161">
            <v>966.05228804506476</v>
          </cell>
          <cell r="DD161">
            <v>569.01688278781398</v>
          </cell>
          <cell r="DE161">
            <v>0.50507099391480725</v>
          </cell>
          <cell r="DF161">
            <v>0</v>
          </cell>
          <cell r="DG161" t="str">
            <v>Газлифт</v>
          </cell>
          <cell r="DH161">
            <v>20.108642399999997</v>
          </cell>
          <cell r="DI161">
            <v>24.9</v>
          </cell>
          <cell r="DJ161">
            <v>3.4</v>
          </cell>
          <cell r="DK161">
            <v>7.4259999999999984</v>
          </cell>
          <cell r="DL161">
            <v>73</v>
          </cell>
          <cell r="DM161">
            <v>0</v>
          </cell>
          <cell r="DN161">
            <v>60</v>
          </cell>
          <cell r="DO161">
            <v>0.47600215973265991</v>
          </cell>
          <cell r="DP161">
            <v>60</v>
          </cell>
          <cell r="DQ161">
            <v>23.948613425236754</v>
          </cell>
          <cell r="DR161">
            <v>29.654934551344713</v>
          </cell>
          <cell r="DS161">
            <v>3.4</v>
          </cell>
          <cell r="DT161">
            <v>8.8440780714170995</v>
          </cell>
          <cell r="DU161">
            <v>3.8399710252367587</v>
          </cell>
          <cell r="DV161">
            <v>4.7549345513447143</v>
          </cell>
          <cell r="DW161">
            <v>1.4180780714171022</v>
          </cell>
          <cell r="DX161">
            <v>4.6499450655737729</v>
          </cell>
          <cell r="DY161">
            <v>6.0457991803278723</v>
          </cell>
          <cell r="DZ161">
            <v>0</v>
          </cell>
          <cell r="EA161">
            <v>3.5776639344262318</v>
          </cell>
          <cell r="EB161">
            <v>0</v>
          </cell>
          <cell r="EC161">
            <v>41299</v>
          </cell>
          <cell r="ED161" t="str">
            <v>ВНС</v>
          </cell>
          <cell r="EE161">
            <v>0</v>
          </cell>
          <cell r="EF161">
            <v>18</v>
          </cell>
          <cell r="EG161">
            <v>35</v>
          </cell>
          <cell r="EH161">
            <v>60</v>
          </cell>
          <cell r="EI161">
            <v>33.33</v>
          </cell>
          <cell r="EJ161" t="str">
            <v>Постоянный</v>
          </cell>
          <cell r="EK161">
            <v>24</v>
          </cell>
          <cell r="EL161">
            <v>0</v>
          </cell>
          <cell r="EM161">
            <v>19.696477679999997</v>
          </cell>
          <cell r="EN161">
            <v>24.9</v>
          </cell>
          <cell r="EO161">
            <v>5.38</v>
          </cell>
          <cell r="EP161">
            <v>19.425999999999998</v>
          </cell>
          <cell r="EQ161">
            <v>377.02172543979441</v>
          </cell>
          <cell r="ER161">
            <v>83.4</v>
          </cell>
          <cell r="ES161">
            <v>12</v>
          </cell>
          <cell r="ET161">
            <v>73</v>
          </cell>
          <cell r="EU161">
            <v>18</v>
          </cell>
          <cell r="EV161">
            <v>36</v>
          </cell>
          <cell r="EW161">
            <v>59</v>
          </cell>
          <cell r="EX161">
            <v>35</v>
          </cell>
          <cell r="EY161" t="str">
            <v>Постоянный</v>
          </cell>
          <cell r="EZ161">
            <v>24</v>
          </cell>
          <cell r="FA161">
            <v>0</v>
          </cell>
          <cell r="FB161">
            <v>20.108642399999997</v>
          </cell>
          <cell r="FC161">
            <v>24.9</v>
          </cell>
          <cell r="FD161">
            <v>3.4</v>
          </cell>
          <cell r="FE161">
            <v>19.425999999999998</v>
          </cell>
          <cell r="FF161">
            <v>369.29395094320239</v>
          </cell>
          <cell r="FG161">
            <v>90</v>
          </cell>
          <cell r="FH161">
            <v>12</v>
          </cell>
          <cell r="FI161">
            <v>73</v>
          </cell>
          <cell r="FJ161">
            <v>0</v>
          </cell>
          <cell r="FK161">
            <v>1</v>
          </cell>
          <cell r="FL161">
            <v>-1</v>
          </cell>
          <cell r="FM161">
            <v>1.6700000000000017</v>
          </cell>
          <cell r="FN161">
            <v>0</v>
          </cell>
          <cell r="FO161">
            <v>0</v>
          </cell>
          <cell r="FP161">
            <v>0.41216471999999982</v>
          </cell>
          <cell r="FQ161">
            <v>0</v>
          </cell>
          <cell r="FR161">
            <v>-1.98</v>
          </cell>
          <cell r="FS161">
            <v>0</v>
          </cell>
          <cell r="FT161">
            <v>6.5999999999999943</v>
          </cell>
          <cell r="FU161">
            <v>0</v>
          </cell>
          <cell r="FV161">
            <v>-7.7277744965920192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 t="str">
            <v>Технология</v>
          </cell>
          <cell r="GD161" t="str">
            <v>Увеличение дебита на фоне снижения линейного давленя с 36 до 33 ат</v>
          </cell>
          <cell r="GE161">
            <v>0</v>
          </cell>
          <cell r="GF161" t="str">
            <v>БДНГ-1</v>
          </cell>
          <cell r="GG161" t="str">
            <v>Давыдов</v>
          </cell>
          <cell r="GH161">
            <v>0</v>
          </cell>
          <cell r="GI161" t="e">
            <v>#N/A</v>
          </cell>
          <cell r="GJ161">
            <v>0</v>
          </cell>
          <cell r="GK161">
            <v>2100</v>
          </cell>
          <cell r="GL161">
            <v>0</v>
          </cell>
          <cell r="GM161">
            <v>0</v>
          </cell>
          <cell r="GN161">
            <v>0</v>
          </cell>
          <cell r="GO161">
            <v>1</v>
          </cell>
          <cell r="GP161">
            <v>24</v>
          </cell>
          <cell r="GQ161">
            <v>73</v>
          </cell>
          <cell r="GR161">
            <v>49.3</v>
          </cell>
          <cell r="GS161" t="str">
            <v>ЗУ-2</v>
          </cell>
          <cell r="GT161" t="str">
            <v>Газлифт</v>
          </cell>
          <cell r="GU161">
            <v>0</v>
          </cell>
          <cell r="GV161">
            <v>0</v>
          </cell>
          <cell r="GW161">
            <v>0</v>
          </cell>
          <cell r="GX161" t="str">
            <v>Совместный замер со скв. 1056, 1056-2</v>
          </cell>
          <cell r="GY161">
            <v>0</v>
          </cell>
        </row>
        <row r="162">
          <cell r="J162">
            <v>1057</v>
          </cell>
          <cell r="K162" t="str">
            <v>В работе</v>
          </cell>
          <cell r="L162" t="str">
            <v>Кустскважины-1057</v>
          </cell>
          <cell r="M162">
            <v>38219</v>
          </cell>
          <cell r="N162" t="str">
            <v>Гор.</v>
          </cell>
          <cell r="O162" t="str">
            <v>P1ar_Block III</v>
          </cell>
          <cell r="P162" t="str">
            <v>Действующий</v>
          </cell>
          <cell r="Q162">
            <v>-4</v>
          </cell>
          <cell r="R162" t="str">
            <v xml:space="preserve"> </v>
          </cell>
          <cell r="S162" t="str">
            <v xml:space="preserve"> </v>
          </cell>
          <cell r="T162">
            <v>0</v>
          </cell>
          <cell r="U162">
            <v>206</v>
          </cell>
          <cell r="V162">
            <v>213.8</v>
          </cell>
          <cell r="W162">
            <v>0.98</v>
          </cell>
          <cell r="X162">
            <v>1.66</v>
          </cell>
          <cell r="Y162">
            <v>0.98</v>
          </cell>
          <cell r="Z162">
            <v>1.4490000000000001</v>
          </cell>
          <cell r="AA162">
            <v>0.83599999999999997</v>
          </cell>
          <cell r="AB162">
            <v>0.72</v>
          </cell>
          <cell r="AC162">
            <v>37</v>
          </cell>
          <cell r="AD162">
            <v>1.17</v>
          </cell>
          <cell r="AE162">
            <v>139.69999999999999</v>
          </cell>
          <cell r="AF162">
            <v>7.72</v>
          </cell>
          <cell r="AG162">
            <v>2047</v>
          </cell>
          <cell r="AH162">
            <v>2464</v>
          </cell>
          <cell r="AI162">
            <v>2464</v>
          </cell>
          <cell r="AJ162">
            <v>0</v>
          </cell>
          <cell r="AK162">
            <v>0</v>
          </cell>
          <cell r="AL162" t="str">
            <v>откр ствол</v>
          </cell>
          <cell r="AM162" t="str">
            <v>1965-2464</v>
          </cell>
          <cell r="AN162">
            <v>25</v>
          </cell>
          <cell r="AO162">
            <v>1965</v>
          </cell>
          <cell r="AP162">
            <v>1.4</v>
          </cell>
          <cell r="AQ162">
            <v>0</v>
          </cell>
          <cell r="AR162">
            <v>0</v>
          </cell>
          <cell r="AS162">
            <v>0</v>
          </cell>
          <cell r="AT162" t="str">
            <v>Газлифт</v>
          </cell>
          <cell r="AU162">
            <v>640</v>
          </cell>
          <cell r="AV162" t="str">
            <v>ГП</v>
          </cell>
          <cell r="AW162">
            <v>1160</v>
          </cell>
          <cell r="AX162" t="str">
            <v>ГК92/1</v>
          </cell>
          <cell r="AY162">
            <v>1570</v>
          </cell>
          <cell r="AZ162" t="str">
            <v>ЦКсОК/4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1580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1650</v>
          </cell>
          <cell r="BO162" t="str">
            <v>Есть</v>
          </cell>
          <cell r="BP162" t="str">
            <v>Сиант</v>
          </cell>
          <cell r="BQ162">
            <v>91</v>
          </cell>
          <cell r="BR162">
            <v>35</v>
          </cell>
          <cell r="BS162">
            <v>12</v>
          </cell>
          <cell r="BT162">
            <v>1645.12</v>
          </cell>
          <cell r="BU162">
            <v>4.8800000000001091</v>
          </cell>
          <cell r="BV162">
            <v>73</v>
          </cell>
          <cell r="BW162">
            <v>5.5</v>
          </cell>
          <cell r="BX162">
            <v>18</v>
          </cell>
          <cell r="BY162" t="str">
            <v>Угловик</v>
          </cell>
          <cell r="BZ162" t="str">
            <v>Постоянный</v>
          </cell>
          <cell r="CA162">
            <v>24</v>
          </cell>
          <cell r="CB162">
            <v>0</v>
          </cell>
          <cell r="CC162">
            <v>35</v>
          </cell>
          <cell r="CD162">
            <v>35</v>
          </cell>
          <cell r="CE162">
            <v>32</v>
          </cell>
          <cell r="CF162">
            <v>43556</v>
          </cell>
          <cell r="CG162">
            <v>136.9</v>
          </cell>
          <cell r="CH162">
            <v>91</v>
          </cell>
          <cell r="CI162">
            <v>6</v>
          </cell>
          <cell r="CJ162">
            <v>0</v>
          </cell>
          <cell r="CK162">
            <v>0</v>
          </cell>
          <cell r="CL162">
            <v>52</v>
          </cell>
          <cell r="CM162">
            <v>12.289199999999999</v>
          </cell>
          <cell r="CN162">
            <v>14.7</v>
          </cell>
          <cell r="CO162">
            <v>0</v>
          </cell>
          <cell r="CP162">
            <v>0</v>
          </cell>
          <cell r="CQ162">
            <v>29.8</v>
          </cell>
          <cell r="CR162">
            <v>137</v>
          </cell>
          <cell r="CS162">
            <v>0</v>
          </cell>
          <cell r="CT162">
            <v>137</v>
          </cell>
          <cell r="CU162">
            <v>0</v>
          </cell>
          <cell r="CV162">
            <v>124.71080000000001</v>
          </cell>
          <cell r="CW162">
            <v>-14.7</v>
          </cell>
          <cell r="CX162">
            <v>137</v>
          </cell>
          <cell r="CY162">
            <v>-29.8</v>
          </cell>
          <cell r="CZ162">
            <v>12</v>
          </cell>
          <cell r="DA162">
            <v>17.8</v>
          </cell>
          <cell r="DB162">
            <v>1448.4262604563357</v>
          </cell>
          <cell r="DC162">
            <v>2424.8934023370116</v>
          </cell>
          <cell r="DD162">
            <v>976.46714188067574</v>
          </cell>
          <cell r="DE162">
            <v>0.17314487632508832</v>
          </cell>
          <cell r="DF162">
            <v>0</v>
          </cell>
          <cell r="DG162" t="str">
            <v>Газлифт</v>
          </cell>
          <cell r="DH162">
            <v>12.289199999999999</v>
          </cell>
          <cell r="DI162">
            <v>14.7</v>
          </cell>
          <cell r="DJ162">
            <v>0</v>
          </cell>
          <cell r="DK162">
            <v>17.8</v>
          </cell>
          <cell r="DL162">
            <v>52</v>
          </cell>
          <cell r="DM162">
            <v>0</v>
          </cell>
          <cell r="DN162">
            <v>60</v>
          </cell>
          <cell r="DO162">
            <v>0.19115734720416122</v>
          </cell>
          <cell r="DP162">
            <v>52</v>
          </cell>
          <cell r="DQ162">
            <v>12.289199999999999</v>
          </cell>
          <cell r="DR162">
            <v>14.7</v>
          </cell>
          <cell r="DS162">
            <v>0</v>
          </cell>
          <cell r="DT162">
            <v>17.8</v>
          </cell>
          <cell r="DU162">
            <v>0</v>
          </cell>
          <cell r="DV162">
            <v>0</v>
          </cell>
          <cell r="DW162">
            <v>0</v>
          </cell>
          <cell r="DX162">
            <v>0.14316084429489329</v>
          </cell>
          <cell r="DY162">
            <v>0.17124502906087713</v>
          </cell>
          <cell r="DZ162">
            <v>0</v>
          </cell>
          <cell r="EA162">
            <v>0.11243360493895974</v>
          </cell>
          <cell r="EB162">
            <v>0</v>
          </cell>
          <cell r="EC162">
            <v>42416</v>
          </cell>
          <cell r="ED162" t="str">
            <v>ЗБС</v>
          </cell>
          <cell r="EE162" t="str">
            <v xml:space="preserve">доп.работы КРС (длит.норм.забоя) </v>
          </cell>
          <cell r="EF162">
            <v>18</v>
          </cell>
          <cell r="EG162">
            <v>35</v>
          </cell>
          <cell r="EH162">
            <v>35</v>
          </cell>
          <cell r="EI162">
            <v>32</v>
          </cell>
          <cell r="EJ162" t="str">
            <v>Постоянный</v>
          </cell>
          <cell r="EK162">
            <v>24</v>
          </cell>
          <cell r="EL162">
            <v>0</v>
          </cell>
          <cell r="EM162">
            <v>12.289199999999999</v>
          </cell>
          <cell r="EN162">
            <v>14.7</v>
          </cell>
          <cell r="EO162">
            <v>0</v>
          </cell>
          <cell r="EP162">
            <v>29.8</v>
          </cell>
          <cell r="EQ162">
            <v>1448.4262604563357</v>
          </cell>
          <cell r="ER162">
            <v>91</v>
          </cell>
          <cell r="ES162">
            <v>12</v>
          </cell>
          <cell r="ET162">
            <v>54</v>
          </cell>
          <cell r="EU162">
            <v>18</v>
          </cell>
          <cell r="EV162">
            <v>35</v>
          </cell>
          <cell r="EW162">
            <v>35</v>
          </cell>
          <cell r="EX162">
            <v>32</v>
          </cell>
          <cell r="EY162" t="str">
            <v>Постоянный</v>
          </cell>
          <cell r="EZ162">
            <v>24</v>
          </cell>
          <cell r="FA162">
            <v>0</v>
          </cell>
          <cell r="FB162">
            <v>12.289199999999999</v>
          </cell>
          <cell r="FC162">
            <v>14.7</v>
          </cell>
          <cell r="FD162">
            <v>0</v>
          </cell>
          <cell r="FE162">
            <v>29.8</v>
          </cell>
          <cell r="FF162">
            <v>1448.4262604563357</v>
          </cell>
          <cell r="FG162">
            <v>91</v>
          </cell>
          <cell r="FH162">
            <v>12</v>
          </cell>
          <cell r="FI162">
            <v>52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-2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 t="str">
            <v>Уточнение</v>
          </cell>
          <cell r="GD162" t="str">
            <v xml:space="preserve">Уточнение режима по результату замера дебита. </v>
          </cell>
          <cell r="GE162">
            <v>0</v>
          </cell>
          <cell r="GF162" t="str">
            <v>БДНГ-1</v>
          </cell>
          <cell r="GG162" t="str">
            <v>Щукин</v>
          </cell>
          <cell r="GH162">
            <v>0</v>
          </cell>
          <cell r="GI162" t="e">
            <v>#N/A</v>
          </cell>
          <cell r="GJ162">
            <v>0</v>
          </cell>
          <cell r="GK162">
            <v>1630</v>
          </cell>
          <cell r="GL162">
            <v>0</v>
          </cell>
          <cell r="GM162">
            <v>0</v>
          </cell>
          <cell r="GN162">
            <v>0</v>
          </cell>
          <cell r="GO162">
            <v>3</v>
          </cell>
          <cell r="GP162">
            <v>3</v>
          </cell>
          <cell r="GQ162">
            <v>52</v>
          </cell>
          <cell r="GR162">
            <v>84.9</v>
          </cell>
          <cell r="GS162" t="str">
            <v>ЗУ-2</v>
          </cell>
          <cell r="GT162" t="str">
            <v>Газлифт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</row>
        <row r="163">
          <cell r="J163" t="str">
            <v>1057-1</v>
          </cell>
          <cell r="K163" t="str">
            <v>В работе</v>
          </cell>
          <cell r="L163" t="str">
            <v>Кустскважины-1057</v>
          </cell>
          <cell r="M163">
            <v>38344</v>
          </cell>
          <cell r="N163" t="str">
            <v>Гор.</v>
          </cell>
          <cell r="O163" t="str">
            <v>P1ar_Block III</v>
          </cell>
          <cell r="P163" t="str">
            <v>Действующий</v>
          </cell>
          <cell r="Q163">
            <v>-4</v>
          </cell>
          <cell r="R163" t="str">
            <v xml:space="preserve"> </v>
          </cell>
          <cell r="S163" t="str">
            <v xml:space="preserve"> </v>
          </cell>
          <cell r="T163">
            <v>0</v>
          </cell>
          <cell r="U163">
            <v>206</v>
          </cell>
          <cell r="V163">
            <v>213.8</v>
          </cell>
          <cell r="W163">
            <v>0.98</v>
          </cell>
          <cell r="X163">
            <v>1.66</v>
          </cell>
          <cell r="Y163">
            <v>0.98</v>
          </cell>
          <cell r="Z163">
            <v>1.4490000000000001</v>
          </cell>
          <cell r="AA163">
            <v>0.83599999999999997</v>
          </cell>
          <cell r="AB163">
            <v>0.72</v>
          </cell>
          <cell r="AC163">
            <v>37</v>
          </cell>
          <cell r="AD163">
            <v>1.17</v>
          </cell>
          <cell r="AE163">
            <v>139.69999999999999</v>
          </cell>
          <cell r="AF163">
            <v>7.72</v>
          </cell>
          <cell r="AG163">
            <v>1985</v>
          </cell>
          <cell r="AH163">
            <v>2500</v>
          </cell>
          <cell r="AI163">
            <v>2500</v>
          </cell>
          <cell r="AJ163">
            <v>0</v>
          </cell>
          <cell r="AK163">
            <v>0</v>
          </cell>
          <cell r="AL163" t="str">
            <v>откр ствол</v>
          </cell>
          <cell r="AM163" t="str">
            <v xml:space="preserve">1985-2500 </v>
          </cell>
          <cell r="AN163">
            <v>8.23</v>
          </cell>
          <cell r="AO163">
            <v>1985</v>
          </cell>
          <cell r="AP163">
            <v>218.6</v>
          </cell>
          <cell r="AQ163">
            <v>0</v>
          </cell>
          <cell r="AR163">
            <v>0</v>
          </cell>
          <cell r="AS163">
            <v>0</v>
          </cell>
          <cell r="AT163" t="str">
            <v>Фонтан</v>
          </cell>
          <cell r="AU163">
            <v>600</v>
          </cell>
          <cell r="AV163">
            <v>0</v>
          </cell>
          <cell r="AW163">
            <v>1199</v>
          </cell>
          <cell r="AX163">
            <v>0</v>
          </cell>
          <cell r="AY163">
            <v>1765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2452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1876.33</v>
          </cell>
          <cell r="BU163">
            <v>575.67000000000007</v>
          </cell>
          <cell r="BV163">
            <v>73</v>
          </cell>
          <cell r="BW163">
            <v>5.5</v>
          </cell>
          <cell r="BX163">
            <v>65</v>
          </cell>
          <cell r="BY163" t="str">
            <v>Угловик</v>
          </cell>
          <cell r="BZ163" t="str">
            <v>Постоянный</v>
          </cell>
          <cell r="CA163">
            <v>24</v>
          </cell>
          <cell r="CB163">
            <v>0</v>
          </cell>
          <cell r="CC163">
            <v>97</v>
          </cell>
          <cell r="CD163">
            <v>100</v>
          </cell>
          <cell r="CE163">
            <v>95</v>
          </cell>
          <cell r="CF163">
            <v>43556</v>
          </cell>
          <cell r="CG163">
            <v>163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133.6</v>
          </cell>
          <cell r="CM163">
            <v>18.391999999999999</v>
          </cell>
          <cell r="CN163">
            <v>22</v>
          </cell>
          <cell r="CO163">
            <v>0</v>
          </cell>
          <cell r="CP163">
            <v>0</v>
          </cell>
          <cell r="CQ163">
            <v>71</v>
          </cell>
          <cell r="CR163">
            <v>138</v>
          </cell>
          <cell r="CS163">
            <v>0</v>
          </cell>
          <cell r="CT163">
            <v>138</v>
          </cell>
          <cell r="CU163">
            <v>0</v>
          </cell>
          <cell r="CV163">
            <v>119.608</v>
          </cell>
          <cell r="CW163">
            <v>-22</v>
          </cell>
          <cell r="CX163">
            <v>138</v>
          </cell>
          <cell r="CY163">
            <v>-91.4</v>
          </cell>
          <cell r="CZ163">
            <v>0</v>
          </cell>
          <cell r="DA163">
            <v>71</v>
          </cell>
          <cell r="DB163">
            <v>3860.3740756850807</v>
          </cell>
          <cell r="DC163">
            <v>3860.3740756850807</v>
          </cell>
          <cell r="DD163" t="str">
            <v/>
          </cell>
          <cell r="DE163">
            <v>0.74829931972789099</v>
          </cell>
          <cell r="DF163">
            <v>0</v>
          </cell>
          <cell r="DG163" t="str">
            <v>Фонтан</v>
          </cell>
          <cell r="DH163">
            <v>18.391999999999999</v>
          </cell>
          <cell r="DI163">
            <v>22</v>
          </cell>
          <cell r="DJ163">
            <v>0</v>
          </cell>
          <cell r="DK163">
            <v>71</v>
          </cell>
          <cell r="DL163">
            <v>133.6</v>
          </cell>
          <cell r="DM163">
            <v>0</v>
          </cell>
          <cell r="DN163">
            <v>69</v>
          </cell>
          <cell r="DO163">
            <v>0.23404255319148937</v>
          </cell>
          <cell r="DP163">
            <v>69</v>
          </cell>
          <cell r="DQ163">
            <v>18.391999999999999</v>
          </cell>
          <cell r="DR163">
            <v>22</v>
          </cell>
          <cell r="DS163">
            <v>0</v>
          </cell>
          <cell r="DT163">
            <v>71</v>
          </cell>
          <cell r="DU163">
            <v>0</v>
          </cell>
          <cell r="DV163">
            <v>0</v>
          </cell>
          <cell r="DW163">
            <v>0</v>
          </cell>
          <cell r="DX163">
            <v>28.117598346131132</v>
          </cell>
          <cell r="DY163">
            <v>33.633490844654467</v>
          </cell>
          <cell r="DZ163">
            <v>0</v>
          </cell>
          <cell r="EA163">
            <v>91.727702303603081</v>
          </cell>
          <cell r="EB163" t="str">
            <v>Фонтанный СЭ. Необходим подбор режима на различных штуцерах.</v>
          </cell>
          <cell r="EC163">
            <v>38344</v>
          </cell>
          <cell r="ED163" t="str">
            <v>ВНС</v>
          </cell>
          <cell r="EE163">
            <v>0</v>
          </cell>
          <cell r="EF163">
            <v>65</v>
          </cell>
          <cell r="EG163">
            <v>95</v>
          </cell>
          <cell r="EH163">
            <v>95</v>
          </cell>
          <cell r="EI163">
            <v>94</v>
          </cell>
          <cell r="EJ163" t="str">
            <v>Постоянный</v>
          </cell>
          <cell r="EK163">
            <v>24</v>
          </cell>
          <cell r="EL163">
            <v>0</v>
          </cell>
          <cell r="EM163">
            <v>18.391999999999999</v>
          </cell>
          <cell r="EN163">
            <v>22</v>
          </cell>
          <cell r="EO163">
            <v>0</v>
          </cell>
          <cell r="EP163">
            <v>91.4</v>
          </cell>
          <cell r="EQ163">
            <v>4969.5519791213574</v>
          </cell>
          <cell r="ER163">
            <v>0</v>
          </cell>
          <cell r="ES163">
            <v>0</v>
          </cell>
          <cell r="ET163">
            <v>133.6</v>
          </cell>
          <cell r="EU163">
            <v>65</v>
          </cell>
          <cell r="EV163">
            <v>97</v>
          </cell>
          <cell r="EW163">
            <v>100</v>
          </cell>
          <cell r="EX163">
            <v>95</v>
          </cell>
          <cell r="EY163" t="str">
            <v>Постоянный</v>
          </cell>
          <cell r="EZ163">
            <v>24</v>
          </cell>
          <cell r="FA163">
            <v>0</v>
          </cell>
          <cell r="FB163">
            <v>18.391999999999999</v>
          </cell>
          <cell r="FC163">
            <v>22</v>
          </cell>
          <cell r="FD163">
            <v>0</v>
          </cell>
          <cell r="FE163">
            <v>71</v>
          </cell>
          <cell r="FF163">
            <v>3860.3740756850807</v>
          </cell>
          <cell r="FG163">
            <v>0</v>
          </cell>
          <cell r="FH163">
            <v>0</v>
          </cell>
          <cell r="FI163">
            <v>133.6</v>
          </cell>
          <cell r="FJ163">
            <v>0</v>
          </cell>
          <cell r="FK163">
            <v>2</v>
          </cell>
          <cell r="FL163">
            <v>5</v>
          </cell>
          <cell r="FM163">
            <v>1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-20.400000000000006</v>
          </cell>
          <cell r="FT163">
            <v>0</v>
          </cell>
          <cell r="FU163">
            <v>0</v>
          </cell>
          <cell r="FV163">
            <v>-1109.1779034362767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 t="str">
            <v>БДНГ-1</v>
          </cell>
          <cell r="GG163" t="str">
            <v>Щукин</v>
          </cell>
          <cell r="GH163">
            <v>0</v>
          </cell>
          <cell r="GI163" t="e">
            <v>#N/A</v>
          </cell>
          <cell r="GJ163">
            <v>0</v>
          </cell>
          <cell r="GK163">
            <v>2100</v>
          </cell>
          <cell r="GL163">
            <v>0</v>
          </cell>
          <cell r="GM163">
            <v>0</v>
          </cell>
          <cell r="GN163">
            <v>0</v>
          </cell>
          <cell r="GO163">
            <v>2</v>
          </cell>
          <cell r="GP163">
            <v>5</v>
          </cell>
          <cell r="GQ163">
            <v>133.6</v>
          </cell>
          <cell r="GR163">
            <v>29.400000000000006</v>
          </cell>
          <cell r="GS163" t="str">
            <v>ЗУ-2</v>
          </cell>
          <cell r="GT163" t="str">
            <v>Фонтан</v>
          </cell>
          <cell r="GU163" t="str">
            <v>донор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</row>
        <row r="164">
          <cell r="J164" t="str">
            <v>1057-2</v>
          </cell>
          <cell r="K164" t="str">
            <v>В работе</v>
          </cell>
          <cell r="L164" t="str">
            <v>Кустскважины-1057</v>
          </cell>
          <cell r="M164">
            <v>38492</v>
          </cell>
          <cell r="N164" t="str">
            <v>Гор.</v>
          </cell>
          <cell r="O164" t="str">
            <v>P1ar_Block III</v>
          </cell>
          <cell r="P164" t="str">
            <v>Действующий</v>
          </cell>
          <cell r="Q164">
            <v>-4</v>
          </cell>
          <cell r="R164">
            <v>0</v>
          </cell>
          <cell r="S164">
            <v>0</v>
          </cell>
          <cell r="T164">
            <v>0</v>
          </cell>
          <cell r="U164">
            <v>206</v>
          </cell>
          <cell r="V164">
            <v>213.8</v>
          </cell>
          <cell r="W164">
            <v>0.98</v>
          </cell>
          <cell r="X164">
            <v>1.66</v>
          </cell>
          <cell r="Y164">
            <v>0.98</v>
          </cell>
          <cell r="Z164">
            <v>1.4490000000000001</v>
          </cell>
          <cell r="AA164">
            <v>0.83599999999999997</v>
          </cell>
          <cell r="AB164">
            <v>0.72</v>
          </cell>
          <cell r="AC164">
            <v>37</v>
          </cell>
          <cell r="AD164">
            <v>1.17</v>
          </cell>
          <cell r="AE164">
            <v>139.69999999999999</v>
          </cell>
          <cell r="AF164">
            <v>7.72</v>
          </cell>
          <cell r="AG164">
            <v>1957</v>
          </cell>
          <cell r="AH164">
            <v>2749</v>
          </cell>
          <cell r="AI164">
            <v>1940</v>
          </cell>
          <cell r="AJ164">
            <v>0</v>
          </cell>
          <cell r="AK164">
            <v>0</v>
          </cell>
          <cell r="AL164" t="str">
            <v>закрытый</v>
          </cell>
          <cell r="AM164" t="str">
            <v>1786-1792; 1796-1806; 1846-1906; 1916-1927</v>
          </cell>
          <cell r="AN164">
            <v>64.13</v>
          </cell>
          <cell r="AO164">
            <v>1786</v>
          </cell>
          <cell r="AP164">
            <v>6.2</v>
          </cell>
          <cell r="AQ164">
            <v>0</v>
          </cell>
          <cell r="AR164">
            <v>0</v>
          </cell>
          <cell r="AS164">
            <v>0</v>
          </cell>
          <cell r="AT164" t="str">
            <v>Фонтан</v>
          </cell>
          <cell r="AU164">
            <v>597</v>
          </cell>
          <cell r="AV164">
            <v>0</v>
          </cell>
          <cell r="AW164">
            <v>1205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1702</v>
          </cell>
          <cell r="BH164">
            <v>1715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1735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1732.61</v>
          </cell>
          <cell r="BU164">
            <v>2.3900000000001</v>
          </cell>
          <cell r="BV164">
            <v>73</v>
          </cell>
          <cell r="BW164">
            <v>5.5</v>
          </cell>
          <cell r="BX164">
            <v>65</v>
          </cell>
          <cell r="BY164" t="str">
            <v>Угловик</v>
          </cell>
          <cell r="BZ164" t="str">
            <v>Постоянный</v>
          </cell>
          <cell r="CA164">
            <v>24</v>
          </cell>
          <cell r="CB164">
            <v>0</v>
          </cell>
          <cell r="CC164">
            <v>98</v>
          </cell>
          <cell r="CD164">
            <v>107</v>
          </cell>
          <cell r="CE164">
            <v>98</v>
          </cell>
          <cell r="CF164">
            <v>43556</v>
          </cell>
          <cell r="CG164">
            <v>165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142.66</v>
          </cell>
          <cell r="CM164">
            <v>10.45</v>
          </cell>
          <cell r="CN164">
            <v>12.5</v>
          </cell>
          <cell r="CO164">
            <v>0</v>
          </cell>
          <cell r="CP164">
            <v>0</v>
          </cell>
          <cell r="CQ164">
            <v>110.4</v>
          </cell>
          <cell r="CR164">
            <v>139</v>
          </cell>
          <cell r="CS164">
            <v>809</v>
          </cell>
          <cell r="CT164">
            <v>139</v>
          </cell>
          <cell r="CU164">
            <v>0</v>
          </cell>
          <cell r="CV164">
            <v>128.55000000000001</v>
          </cell>
          <cell r="CW164">
            <v>796.5</v>
          </cell>
          <cell r="CX164">
            <v>139</v>
          </cell>
          <cell r="CY164">
            <v>-110.4</v>
          </cell>
          <cell r="CZ164">
            <v>0</v>
          </cell>
          <cell r="DA164">
            <v>110.4</v>
          </cell>
          <cell r="DB164">
            <v>10564.593301435407</v>
          </cell>
          <cell r="DC164">
            <v>10564.593301435407</v>
          </cell>
          <cell r="DD164" t="str">
            <v/>
          </cell>
          <cell r="DE164">
            <v>0.55953446732318701</v>
          </cell>
          <cell r="DF164">
            <v>0</v>
          </cell>
          <cell r="DG164" t="str">
            <v>Фонтан</v>
          </cell>
          <cell r="DH164">
            <v>10.45</v>
          </cell>
          <cell r="DI164">
            <v>12.5</v>
          </cell>
          <cell r="DJ164">
            <v>0</v>
          </cell>
          <cell r="DK164">
            <v>110.4</v>
          </cell>
          <cell r="DL164">
            <v>142.66</v>
          </cell>
          <cell r="DM164">
            <v>0</v>
          </cell>
          <cell r="DN164">
            <v>69</v>
          </cell>
          <cell r="DO164">
            <v>0.13020833333333334</v>
          </cell>
          <cell r="DP164">
            <v>69</v>
          </cell>
          <cell r="DQ164">
            <v>10.45</v>
          </cell>
          <cell r="DR164">
            <v>12.5</v>
          </cell>
          <cell r="DS164">
            <v>0</v>
          </cell>
          <cell r="DT164">
            <v>110.4</v>
          </cell>
          <cell r="DU164">
            <v>0</v>
          </cell>
          <cell r="DV164">
            <v>0</v>
          </cell>
          <cell r="DW164">
            <v>0</v>
          </cell>
          <cell r="DX164">
            <v>22.805366916381022</v>
          </cell>
          <cell r="DY164">
            <v>27.279147029163902</v>
          </cell>
          <cell r="DZ164">
            <v>0</v>
          </cell>
          <cell r="EA164">
            <v>285.8854608656377</v>
          </cell>
          <cell r="EB164" t="str">
            <v>Фонтанный СЭ. Необходим подбор режима на различных штуцерах.</v>
          </cell>
          <cell r="EC164">
            <v>42870</v>
          </cell>
          <cell r="ED164" t="str">
            <v>Вывод из контр фонда</v>
          </cell>
          <cell r="EE164">
            <v>0</v>
          </cell>
          <cell r="EF164">
            <v>65</v>
          </cell>
          <cell r="EG164">
            <v>95</v>
          </cell>
          <cell r="EH164">
            <v>106</v>
          </cell>
          <cell r="EI164">
            <v>94</v>
          </cell>
          <cell r="EJ164" t="str">
            <v>Постоянный</v>
          </cell>
          <cell r="EK164">
            <v>24</v>
          </cell>
          <cell r="EL164">
            <v>0</v>
          </cell>
          <cell r="EM164">
            <v>10.45</v>
          </cell>
          <cell r="EN164">
            <v>12.5</v>
          </cell>
          <cell r="EO164">
            <v>0</v>
          </cell>
          <cell r="EP164">
            <v>110.4</v>
          </cell>
          <cell r="EQ164">
            <v>10564.593301435407</v>
          </cell>
          <cell r="ER164">
            <v>0</v>
          </cell>
          <cell r="ES164">
            <v>0</v>
          </cell>
          <cell r="ET164">
            <v>142.66</v>
          </cell>
          <cell r="EU164">
            <v>65</v>
          </cell>
          <cell r="EV164">
            <v>98</v>
          </cell>
          <cell r="EW164">
            <v>107</v>
          </cell>
          <cell r="EX164">
            <v>98</v>
          </cell>
          <cell r="EY164" t="str">
            <v>Постоянный</v>
          </cell>
          <cell r="EZ164">
            <v>24</v>
          </cell>
          <cell r="FA164">
            <v>0</v>
          </cell>
          <cell r="FB164">
            <v>10.45</v>
          </cell>
          <cell r="FC164">
            <v>12.5</v>
          </cell>
          <cell r="FD164">
            <v>0</v>
          </cell>
          <cell r="FE164">
            <v>110.4</v>
          </cell>
          <cell r="FF164">
            <v>10564.593301435407</v>
          </cell>
          <cell r="FG164">
            <v>0</v>
          </cell>
          <cell r="FH164">
            <v>0</v>
          </cell>
          <cell r="FI164">
            <v>142.66</v>
          </cell>
          <cell r="FJ164">
            <v>0</v>
          </cell>
          <cell r="FK164">
            <v>3</v>
          </cell>
          <cell r="FL164">
            <v>1</v>
          </cell>
          <cell r="FM164">
            <v>4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 t="str">
            <v>БДНГ-1</v>
          </cell>
          <cell r="GG164" t="str">
            <v>Щукин</v>
          </cell>
          <cell r="GH164">
            <v>0</v>
          </cell>
          <cell r="GI164" t="e">
            <v>#N/A</v>
          </cell>
          <cell r="GJ164">
            <v>0</v>
          </cell>
          <cell r="GK164">
            <v>1715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9</v>
          </cell>
          <cell r="GQ164">
            <v>142.66</v>
          </cell>
          <cell r="GR164">
            <v>22.340000000000003</v>
          </cell>
          <cell r="GS164" t="str">
            <v>-</v>
          </cell>
          <cell r="GT164" t="str">
            <v>Фонтан</v>
          </cell>
          <cell r="GU164" t="str">
            <v>донор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</row>
        <row r="165">
          <cell r="J165">
            <v>1058</v>
          </cell>
          <cell r="K165" t="str">
            <v>В работе</v>
          </cell>
          <cell r="L165" t="str">
            <v>Без куста</v>
          </cell>
          <cell r="M165">
            <v>38913</v>
          </cell>
          <cell r="N165" t="str">
            <v>Гор.</v>
          </cell>
          <cell r="O165" t="str">
            <v>P1ar_Block III</v>
          </cell>
          <cell r="P165" t="str">
            <v>Действующий</v>
          </cell>
          <cell r="Q165">
            <v>-4</v>
          </cell>
          <cell r="R165" t="str">
            <v xml:space="preserve"> </v>
          </cell>
          <cell r="S165" t="str">
            <v xml:space="preserve"> </v>
          </cell>
          <cell r="T165">
            <v>0</v>
          </cell>
          <cell r="U165">
            <v>206</v>
          </cell>
          <cell r="V165">
            <v>213.8</v>
          </cell>
          <cell r="W165">
            <v>0.98</v>
          </cell>
          <cell r="X165">
            <v>1.66</v>
          </cell>
          <cell r="Y165">
            <v>1.0030087797178653</v>
          </cell>
          <cell r="Z165">
            <v>1.4490000000000001</v>
          </cell>
          <cell r="AA165">
            <v>0.83599999999999997</v>
          </cell>
          <cell r="AB165">
            <v>0.72</v>
          </cell>
          <cell r="AC165">
            <v>37</v>
          </cell>
          <cell r="AD165">
            <v>1.17</v>
          </cell>
          <cell r="AE165">
            <v>139.69999999999999</v>
          </cell>
          <cell r="AF165">
            <v>7.72</v>
          </cell>
          <cell r="AG165">
            <v>1916</v>
          </cell>
          <cell r="AH165">
            <v>2400</v>
          </cell>
          <cell r="AI165">
            <v>2400</v>
          </cell>
          <cell r="AJ165">
            <v>0</v>
          </cell>
          <cell r="AK165">
            <v>0</v>
          </cell>
          <cell r="AL165" t="str">
            <v>откр ствол</v>
          </cell>
          <cell r="AM165" t="str">
            <v xml:space="preserve">1916-2400  </v>
          </cell>
          <cell r="AN165">
            <v>48.19</v>
          </cell>
          <cell r="AO165">
            <v>1916</v>
          </cell>
          <cell r="AP165">
            <v>62.3</v>
          </cell>
          <cell r="AQ165">
            <v>0</v>
          </cell>
          <cell r="AR165">
            <v>0</v>
          </cell>
          <cell r="AS165">
            <v>0</v>
          </cell>
          <cell r="AT165" t="str">
            <v>Фонтан</v>
          </cell>
          <cell r="AU165">
            <v>600</v>
          </cell>
          <cell r="AV165">
            <v>0</v>
          </cell>
          <cell r="AW165">
            <v>1200</v>
          </cell>
          <cell r="AX165">
            <v>0</v>
          </cell>
          <cell r="AY165">
            <v>1720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1730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1940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1805.07</v>
          </cell>
          <cell r="BU165">
            <v>134.93000000000006</v>
          </cell>
          <cell r="BV165">
            <v>73</v>
          </cell>
          <cell r="BW165">
            <v>5.5</v>
          </cell>
          <cell r="BX165">
            <v>18</v>
          </cell>
          <cell r="BY165" t="str">
            <v>Угловик</v>
          </cell>
          <cell r="BZ165" t="str">
            <v>Постоянный</v>
          </cell>
          <cell r="CA165">
            <v>24</v>
          </cell>
          <cell r="CB165">
            <v>0</v>
          </cell>
          <cell r="CC165">
            <v>38</v>
          </cell>
          <cell r="CD165">
            <v>39</v>
          </cell>
          <cell r="CE165">
            <v>37</v>
          </cell>
          <cell r="CF165">
            <v>43556</v>
          </cell>
          <cell r="CG165">
            <v>110.6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65</v>
          </cell>
          <cell r="CM165">
            <v>8.4442687999999997</v>
          </cell>
          <cell r="CN165">
            <v>10.7</v>
          </cell>
          <cell r="CO165">
            <v>5.6</v>
          </cell>
          <cell r="CP165">
            <v>0</v>
          </cell>
          <cell r="CQ165">
            <v>39.5</v>
          </cell>
          <cell r="CR165">
            <v>140</v>
          </cell>
          <cell r="CS165">
            <v>0</v>
          </cell>
          <cell r="CT165">
            <v>140</v>
          </cell>
          <cell r="CU165">
            <v>0</v>
          </cell>
          <cell r="CV165">
            <v>130.54902000000001</v>
          </cell>
          <cell r="CW165">
            <v>-11.9</v>
          </cell>
          <cell r="CX165">
            <v>135</v>
          </cell>
          <cell r="CY165">
            <v>-27.6</v>
          </cell>
          <cell r="CZ165">
            <v>0</v>
          </cell>
          <cell r="DA165">
            <v>39.5</v>
          </cell>
          <cell r="DB165">
            <v>4677.7288757079832</v>
          </cell>
          <cell r="DC165">
            <v>4677.7288757079832</v>
          </cell>
          <cell r="DD165" t="str">
            <v/>
          </cell>
          <cell r="DE165">
            <v>0.23464912280701755</v>
          </cell>
          <cell r="DF165">
            <v>0</v>
          </cell>
          <cell r="DG165" t="str">
            <v>Фонтан</v>
          </cell>
          <cell r="DH165">
            <v>8.4442687999999997</v>
          </cell>
          <cell r="DI165">
            <v>10.7</v>
          </cell>
          <cell r="DJ165">
            <v>5.6</v>
          </cell>
          <cell r="DK165">
            <v>39.5</v>
          </cell>
          <cell r="DL165">
            <v>65</v>
          </cell>
          <cell r="DM165">
            <v>0</v>
          </cell>
          <cell r="DN165">
            <v>60</v>
          </cell>
          <cell r="DO165">
            <v>0.22887669666170346</v>
          </cell>
          <cell r="DP165">
            <v>60</v>
          </cell>
          <cell r="DQ165">
            <v>9.1396668451004501</v>
          </cell>
          <cell r="DR165">
            <v>11.581160851082194</v>
          </cell>
          <cell r="DS165">
            <v>5.6</v>
          </cell>
          <cell r="DT165">
            <v>42.752883515677262</v>
          </cell>
          <cell r="DU165">
            <v>0.69539804510045045</v>
          </cell>
          <cell r="DV165">
            <v>0.88116085108219444</v>
          </cell>
          <cell r="DW165">
            <v>3.2528835156772593</v>
          </cell>
          <cell r="DX165">
            <v>0.28775444227005542</v>
          </cell>
          <cell r="DY165">
            <v>0.36231987190890891</v>
          </cell>
          <cell r="DZ165">
            <v>0</v>
          </cell>
          <cell r="EA165">
            <v>0.98648435713013849</v>
          </cell>
          <cell r="EB165">
            <v>0</v>
          </cell>
          <cell r="EC165">
            <v>41898</v>
          </cell>
          <cell r="ED165" t="str">
            <v>ОПЗ</v>
          </cell>
          <cell r="EE165">
            <v>0</v>
          </cell>
          <cell r="EF165">
            <v>18</v>
          </cell>
          <cell r="EG165">
            <v>34</v>
          </cell>
          <cell r="EH165">
            <v>52</v>
          </cell>
          <cell r="EI165">
            <v>32</v>
          </cell>
          <cell r="EJ165" t="str">
            <v>Постоянный</v>
          </cell>
          <cell r="EK165">
            <v>24</v>
          </cell>
          <cell r="EL165">
            <v>0</v>
          </cell>
          <cell r="EM165">
            <v>9.4509799999999995</v>
          </cell>
          <cell r="EN165">
            <v>11.9</v>
          </cell>
          <cell r="EO165">
            <v>5</v>
          </cell>
          <cell r="EP165">
            <v>27.6</v>
          </cell>
          <cell r="EQ165">
            <v>2920.3320713830735</v>
          </cell>
          <cell r="ER165">
            <v>0</v>
          </cell>
          <cell r="ES165">
            <v>0</v>
          </cell>
          <cell r="ET165">
            <v>68</v>
          </cell>
          <cell r="EU165">
            <v>18</v>
          </cell>
          <cell r="EV165">
            <v>38</v>
          </cell>
          <cell r="EW165">
            <v>39</v>
          </cell>
          <cell r="EX165">
            <v>37</v>
          </cell>
          <cell r="EY165" t="str">
            <v>Постоянный</v>
          </cell>
          <cell r="EZ165">
            <v>24</v>
          </cell>
          <cell r="FA165">
            <v>0</v>
          </cell>
          <cell r="FB165">
            <v>8.4442687999999997</v>
          </cell>
          <cell r="FC165">
            <v>10.7</v>
          </cell>
          <cell r="FD165">
            <v>5.6</v>
          </cell>
          <cell r="FE165">
            <v>39.5</v>
          </cell>
          <cell r="FF165">
            <v>4677.7288757079832</v>
          </cell>
          <cell r="FG165">
            <v>0</v>
          </cell>
          <cell r="FH165">
            <v>0</v>
          </cell>
          <cell r="FI165">
            <v>65</v>
          </cell>
          <cell r="FJ165">
            <v>0</v>
          </cell>
          <cell r="FK165">
            <v>4</v>
          </cell>
          <cell r="FL165">
            <v>-13</v>
          </cell>
          <cell r="FM165">
            <v>5</v>
          </cell>
          <cell r="FN165">
            <v>0</v>
          </cell>
          <cell r="FO165">
            <v>0</v>
          </cell>
          <cell r="FP165">
            <v>-1.0067111999999998</v>
          </cell>
          <cell r="FQ165">
            <v>-1.2000000000000011</v>
          </cell>
          <cell r="FR165">
            <v>0.59999999999999964</v>
          </cell>
          <cell r="FS165">
            <v>11.899999999999999</v>
          </cell>
          <cell r="FT165">
            <v>0</v>
          </cell>
          <cell r="FU165">
            <v>0</v>
          </cell>
          <cell r="FV165">
            <v>1757.3968043249097</v>
          </cell>
          <cell r="FW165">
            <v>-3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 t="str">
            <v>БДНГ-2</v>
          </cell>
          <cell r="GG165" t="str">
            <v>Давыдов</v>
          </cell>
          <cell r="GH165">
            <v>0</v>
          </cell>
          <cell r="GI165" t="e">
            <v>#N/A</v>
          </cell>
          <cell r="GJ165">
            <v>0</v>
          </cell>
          <cell r="GK165">
            <v>1920</v>
          </cell>
          <cell r="GL165">
            <v>0</v>
          </cell>
          <cell r="GM165">
            <v>0</v>
          </cell>
          <cell r="GN165">
            <v>0</v>
          </cell>
          <cell r="GO165">
            <v>1</v>
          </cell>
          <cell r="GP165">
            <v>2</v>
          </cell>
          <cell r="GQ165">
            <v>65</v>
          </cell>
          <cell r="GR165">
            <v>45.599999999999994</v>
          </cell>
          <cell r="GS165" t="str">
            <v>СРГ-1</v>
          </cell>
          <cell r="GT165" t="str">
            <v>Фонтан</v>
          </cell>
          <cell r="GU165">
            <v>0</v>
          </cell>
          <cell r="GV165">
            <v>0</v>
          </cell>
          <cell r="GW165">
            <v>0</v>
          </cell>
          <cell r="GX165" t="str">
            <v>Совместный замер со скв. 1059-1</v>
          </cell>
          <cell r="GY165">
            <v>0</v>
          </cell>
        </row>
        <row r="166">
          <cell r="J166" t="str">
            <v>1058-2</v>
          </cell>
          <cell r="K166" t="str">
            <v>В работе</v>
          </cell>
          <cell r="L166" t="str">
            <v>Кустскважины-1058</v>
          </cell>
          <cell r="M166">
            <v>39819</v>
          </cell>
          <cell r="N166" t="str">
            <v>Гор.</v>
          </cell>
          <cell r="O166" t="str">
            <v>P1ar_Block III</v>
          </cell>
          <cell r="P166" t="str">
            <v>Действующий</v>
          </cell>
          <cell r="Q166">
            <v>-4</v>
          </cell>
          <cell r="R166" t="str">
            <v xml:space="preserve"> </v>
          </cell>
          <cell r="S166" t="str">
            <v xml:space="preserve"> </v>
          </cell>
          <cell r="T166">
            <v>0</v>
          </cell>
          <cell r="U166">
            <v>206</v>
          </cell>
          <cell r="V166">
            <v>213.8</v>
          </cell>
          <cell r="W166">
            <v>0.98</v>
          </cell>
          <cell r="X166">
            <v>1.66</v>
          </cell>
          <cell r="Y166">
            <v>1.0968176914778855</v>
          </cell>
          <cell r="Z166">
            <v>1.4490000000000001</v>
          </cell>
          <cell r="AA166">
            <v>0.83599999999999997</v>
          </cell>
          <cell r="AB166">
            <v>0.72</v>
          </cell>
          <cell r="AC166">
            <v>37</v>
          </cell>
          <cell r="AD166">
            <v>1.17</v>
          </cell>
          <cell r="AE166">
            <v>139.69999999999999</v>
          </cell>
          <cell r="AF166">
            <v>7.72</v>
          </cell>
          <cell r="AG166">
            <v>1956</v>
          </cell>
          <cell r="AH166">
            <v>2310</v>
          </cell>
          <cell r="AI166">
            <v>2310</v>
          </cell>
          <cell r="AJ166">
            <v>0</v>
          </cell>
          <cell r="AK166">
            <v>0</v>
          </cell>
          <cell r="AL166" t="str">
            <v>откр ствол</v>
          </cell>
          <cell r="AM166" t="str">
            <v xml:space="preserve">1956-2310 </v>
          </cell>
          <cell r="AN166">
            <v>72.64</v>
          </cell>
          <cell r="AO166">
            <v>1956</v>
          </cell>
          <cell r="AP166">
            <v>70</v>
          </cell>
          <cell r="AQ166">
            <v>0</v>
          </cell>
          <cell r="AR166">
            <v>0</v>
          </cell>
          <cell r="AS166">
            <v>0</v>
          </cell>
          <cell r="AT166" t="str">
            <v>Газлифт</v>
          </cell>
          <cell r="AU166">
            <v>410</v>
          </cell>
          <cell r="AV166" t="str">
            <v>ГП</v>
          </cell>
          <cell r="AW166">
            <v>820</v>
          </cell>
          <cell r="AX166" t="str">
            <v>ГП</v>
          </cell>
          <cell r="AY166">
            <v>1210</v>
          </cell>
          <cell r="AZ166" t="str">
            <v>ГК79/1,5</v>
          </cell>
          <cell r="BA166">
            <v>1565</v>
          </cell>
          <cell r="BB166" t="str">
            <v>ГК77/2</v>
          </cell>
          <cell r="BC166">
            <v>1730</v>
          </cell>
          <cell r="BD166" t="str">
            <v>ЦКсОК</v>
          </cell>
          <cell r="BE166">
            <v>0</v>
          </cell>
          <cell r="BF166">
            <v>0</v>
          </cell>
          <cell r="BG166">
            <v>1770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2265</v>
          </cell>
          <cell r="BO166" t="str">
            <v>Есть</v>
          </cell>
          <cell r="BP166" t="str">
            <v>Сиант</v>
          </cell>
          <cell r="BQ166">
            <v>80</v>
          </cell>
          <cell r="BR166">
            <v>72</v>
          </cell>
          <cell r="BS166">
            <v>16</v>
          </cell>
          <cell r="BT166">
            <v>1945.49</v>
          </cell>
          <cell r="BU166">
            <v>319.51</v>
          </cell>
          <cell r="BV166">
            <v>73</v>
          </cell>
          <cell r="BW166">
            <v>5.5</v>
          </cell>
          <cell r="BX166">
            <v>18</v>
          </cell>
          <cell r="BY166" t="str">
            <v>Угловик</v>
          </cell>
          <cell r="BZ166" t="str">
            <v>Постоянный</v>
          </cell>
          <cell r="CA166">
            <v>24</v>
          </cell>
          <cell r="CB166">
            <v>0</v>
          </cell>
          <cell r="CC166">
            <v>41</v>
          </cell>
          <cell r="CD166">
            <v>72</v>
          </cell>
          <cell r="CE166">
            <v>38</v>
          </cell>
          <cell r="CF166">
            <v>43556</v>
          </cell>
          <cell r="CG166">
            <v>143</v>
          </cell>
          <cell r="CH166">
            <v>80</v>
          </cell>
          <cell r="CI166">
            <v>6</v>
          </cell>
          <cell r="CJ166">
            <v>0</v>
          </cell>
          <cell r="CK166">
            <v>0</v>
          </cell>
          <cell r="CL166">
            <v>90</v>
          </cell>
          <cell r="CM166">
            <v>8.9702800000000007</v>
          </cell>
          <cell r="CN166">
            <v>14.5</v>
          </cell>
          <cell r="CO166">
            <v>26</v>
          </cell>
          <cell r="CP166">
            <v>0</v>
          </cell>
          <cell r="CQ166">
            <v>33.4</v>
          </cell>
          <cell r="CR166">
            <v>141</v>
          </cell>
          <cell r="CS166">
            <v>0</v>
          </cell>
          <cell r="CT166">
            <v>141</v>
          </cell>
          <cell r="CU166">
            <v>0</v>
          </cell>
          <cell r="CV166">
            <v>130.58678399999999</v>
          </cell>
          <cell r="CW166">
            <v>-17.3</v>
          </cell>
          <cell r="CX166">
            <v>113</v>
          </cell>
          <cell r="CY166">
            <v>-30.1</v>
          </cell>
          <cell r="CZ166">
            <v>16</v>
          </cell>
          <cell r="DA166">
            <v>17.399999999999999</v>
          </cell>
          <cell r="DB166">
            <v>1939.7387818440448</v>
          </cell>
          <cell r="DC166">
            <v>3723.4066272178793</v>
          </cell>
          <cell r="DD166">
            <v>1199.7654458553352</v>
          </cell>
          <cell r="DE166">
            <v>0.27358490566037735</v>
          </cell>
          <cell r="DF166">
            <v>0</v>
          </cell>
          <cell r="DG166" t="str">
            <v>Газлифт</v>
          </cell>
          <cell r="DH166">
            <v>10.413215999999998</v>
          </cell>
          <cell r="DI166">
            <v>17.3</v>
          </cell>
          <cell r="DJ166">
            <v>26</v>
          </cell>
          <cell r="DK166">
            <v>20.198918918918913</v>
          </cell>
          <cell r="DL166">
            <v>90</v>
          </cell>
          <cell r="DM166">
            <v>0</v>
          </cell>
          <cell r="DN166">
            <v>60</v>
          </cell>
          <cell r="DO166">
            <v>0.24304519526107943</v>
          </cell>
          <cell r="DP166">
            <v>60</v>
          </cell>
          <cell r="DQ166">
            <v>12.479670806494076</v>
          </cell>
          <cell r="DR166">
            <v>20.172751206669592</v>
          </cell>
          <cell r="DS166">
            <v>26</v>
          </cell>
          <cell r="DT166">
            <v>24.207301448003506</v>
          </cell>
          <cell r="DU166">
            <v>3.5093908064940758</v>
          </cell>
          <cell r="DV166">
            <v>5.6727512066695915</v>
          </cell>
          <cell r="DW166">
            <v>6.8073014480035079</v>
          </cell>
          <cell r="DX166">
            <v>6.9694631614246081</v>
          </cell>
          <cell r="DY166">
            <v>10.826855094489233</v>
          </cell>
          <cell r="DZ166">
            <v>0</v>
          </cell>
          <cell r="EA166">
            <v>9.3004460155940301</v>
          </cell>
          <cell r="EB166" t="str">
            <v>Высокое Рзаб по причине  обводненности продукции 23%</v>
          </cell>
          <cell r="EC166">
            <v>42657</v>
          </cell>
          <cell r="ED166" t="str">
            <v>ОПЗ</v>
          </cell>
          <cell r="EE166">
            <v>0</v>
          </cell>
          <cell r="EF166">
            <v>18</v>
          </cell>
          <cell r="EG166">
            <v>41</v>
          </cell>
          <cell r="EH166">
            <v>72</v>
          </cell>
          <cell r="EI166">
            <v>38</v>
          </cell>
          <cell r="EJ166" t="str">
            <v>Постоянный</v>
          </cell>
          <cell r="EK166">
            <v>24</v>
          </cell>
          <cell r="EL166">
            <v>0</v>
          </cell>
          <cell r="EM166">
            <v>10.413215999999998</v>
          </cell>
          <cell r="EN166">
            <v>17.3</v>
          </cell>
          <cell r="EO166">
            <v>28</v>
          </cell>
          <cell r="EP166">
            <v>30.1</v>
          </cell>
          <cell r="EQ166">
            <v>1354.0485475380519</v>
          </cell>
          <cell r="ER166">
            <v>80</v>
          </cell>
          <cell r="ES166">
            <v>16</v>
          </cell>
          <cell r="ET166">
            <v>79</v>
          </cell>
          <cell r="EU166">
            <v>18</v>
          </cell>
          <cell r="EV166">
            <v>41</v>
          </cell>
          <cell r="EW166">
            <v>72</v>
          </cell>
          <cell r="EX166">
            <v>38</v>
          </cell>
          <cell r="EY166" t="str">
            <v>Постоянный</v>
          </cell>
          <cell r="EZ166">
            <v>24</v>
          </cell>
          <cell r="FA166">
            <v>0</v>
          </cell>
          <cell r="FB166">
            <v>8.9702800000000007</v>
          </cell>
          <cell r="FC166">
            <v>14.5</v>
          </cell>
          <cell r="FD166">
            <v>26</v>
          </cell>
          <cell r="FE166">
            <v>33.4</v>
          </cell>
          <cell r="FF166">
            <v>1939.7387818440448</v>
          </cell>
          <cell r="FG166">
            <v>80</v>
          </cell>
          <cell r="FH166">
            <v>16</v>
          </cell>
          <cell r="FI166">
            <v>90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-1.4429359999999978</v>
          </cell>
          <cell r="FQ166">
            <v>-2.8000000000000007</v>
          </cell>
          <cell r="FR166">
            <v>-2</v>
          </cell>
          <cell r="FS166">
            <v>3.2999999999999972</v>
          </cell>
          <cell r="FT166">
            <v>0</v>
          </cell>
          <cell r="FU166">
            <v>0</v>
          </cell>
          <cell r="FV166">
            <v>585.69023430599282</v>
          </cell>
          <cell r="FW166">
            <v>11</v>
          </cell>
          <cell r="FX166" t="str">
            <v>Технология</v>
          </cell>
          <cell r="FY166" t="str">
            <v>Рост забойного давления</v>
          </cell>
          <cell r="FZ166">
            <v>0</v>
          </cell>
          <cell r="GA166">
            <v>0</v>
          </cell>
          <cell r="GB166">
            <v>0</v>
          </cell>
          <cell r="GC166" t="str">
            <v>Уточнение</v>
          </cell>
          <cell r="GD166" t="str">
            <v>Уточнение ТР по результатам замеров дебита</v>
          </cell>
          <cell r="GE166">
            <v>0</v>
          </cell>
          <cell r="GF166" t="str">
            <v>БДНГ-2</v>
          </cell>
          <cell r="GG166" t="str">
            <v>Щукин</v>
          </cell>
          <cell r="GH166">
            <v>0</v>
          </cell>
          <cell r="GI166" t="e">
            <v>#N/A</v>
          </cell>
          <cell r="GJ166">
            <v>0</v>
          </cell>
          <cell r="GK166">
            <v>2100</v>
          </cell>
          <cell r="GL166">
            <v>0</v>
          </cell>
          <cell r="GM166">
            <v>0</v>
          </cell>
          <cell r="GN166">
            <v>1.4429359999999978</v>
          </cell>
          <cell r="GO166">
            <v>3</v>
          </cell>
          <cell r="GP166">
            <v>34</v>
          </cell>
          <cell r="GQ166">
            <v>90</v>
          </cell>
          <cell r="GR166">
            <v>53</v>
          </cell>
          <cell r="GS166" t="str">
            <v>ЗУ-7</v>
          </cell>
          <cell r="GT166" t="str">
            <v>Газлифт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</row>
        <row r="167">
          <cell r="J167" t="str">
            <v>1058-1</v>
          </cell>
          <cell r="K167" t="str">
            <v>В накоплении/под циклической закачкой/</v>
          </cell>
          <cell r="L167" t="str">
            <v>Кустскважины-1058</v>
          </cell>
          <cell r="M167">
            <v>39720</v>
          </cell>
          <cell r="N167" t="str">
            <v>Гор.</v>
          </cell>
          <cell r="O167" t="str">
            <v>P1ar_Block III</v>
          </cell>
          <cell r="P167" t="str">
            <v>Действующий</v>
          </cell>
          <cell r="Q167">
            <v>-4</v>
          </cell>
          <cell r="R167">
            <v>39644</v>
          </cell>
          <cell r="S167" t="str">
            <v>ФилОрАм</v>
          </cell>
          <cell r="T167">
            <v>0</v>
          </cell>
          <cell r="U167">
            <v>206</v>
          </cell>
          <cell r="V167">
            <v>213.8</v>
          </cell>
          <cell r="W167">
            <v>0.98</v>
          </cell>
          <cell r="X167">
            <v>1.66</v>
          </cell>
          <cell r="Y167">
            <v>1.0046936758893281</v>
          </cell>
          <cell r="Z167">
            <v>1.4490000000000001</v>
          </cell>
          <cell r="AA167">
            <v>0.83599999999999997</v>
          </cell>
          <cell r="AB167">
            <v>0.72</v>
          </cell>
          <cell r="AC167">
            <v>37</v>
          </cell>
          <cell r="AD167">
            <v>1.17</v>
          </cell>
          <cell r="AE167">
            <v>139.69999999999999</v>
          </cell>
          <cell r="AF167">
            <v>7.72</v>
          </cell>
          <cell r="AG167">
            <v>1970</v>
          </cell>
          <cell r="AH167" t="str">
            <v>1 ств 2400
2 ств 2661</v>
          </cell>
          <cell r="AI167" t="str">
            <v>1 ств 2400
2 ств 2661</v>
          </cell>
          <cell r="AJ167">
            <v>0</v>
          </cell>
          <cell r="AK167">
            <v>0</v>
          </cell>
          <cell r="AL167" t="str">
            <v>откр ствол</v>
          </cell>
          <cell r="AM167" t="str">
            <v xml:space="preserve">1 ств 1970-2400;
2 ств 2205-2661 </v>
          </cell>
          <cell r="AN167" t="str">
            <v>42,98;19,71</v>
          </cell>
          <cell r="AO167">
            <v>1970</v>
          </cell>
          <cell r="AP167">
            <v>76.75</v>
          </cell>
          <cell r="AQ167">
            <v>0</v>
          </cell>
          <cell r="AR167">
            <v>0</v>
          </cell>
          <cell r="AS167">
            <v>0</v>
          </cell>
          <cell r="AT167" t="str">
            <v>Газлифт</v>
          </cell>
          <cell r="AU167">
            <v>600</v>
          </cell>
          <cell r="AV167" t="str">
            <v>ГП</v>
          </cell>
          <cell r="AW167">
            <v>1200</v>
          </cell>
          <cell r="AX167" t="str">
            <v>ГК86/1</v>
          </cell>
          <cell r="AY167">
            <v>1760</v>
          </cell>
          <cell r="AZ167" t="str">
            <v>ЦКсОК(3)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1772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2157</v>
          </cell>
          <cell r="BO167" t="str">
            <v>Есть</v>
          </cell>
          <cell r="BP167" t="str">
            <v>Сиант</v>
          </cell>
          <cell r="BQ167">
            <v>80</v>
          </cell>
          <cell r="BR167">
            <v>58</v>
          </cell>
          <cell r="BS167">
            <v>2.5</v>
          </cell>
          <cell r="BT167">
            <v>1919.37</v>
          </cell>
          <cell r="BU167">
            <v>237.63000000000011</v>
          </cell>
          <cell r="BV167">
            <v>73</v>
          </cell>
          <cell r="BW167">
            <v>5.5</v>
          </cell>
          <cell r="BX167">
            <v>18</v>
          </cell>
          <cell r="BY167" t="str">
            <v>Угловик</v>
          </cell>
          <cell r="BZ167" t="str">
            <v>Постоянный</v>
          </cell>
          <cell r="CA167">
            <v>24</v>
          </cell>
          <cell r="CB167">
            <v>0</v>
          </cell>
          <cell r="CC167">
            <v>43</v>
          </cell>
          <cell r="CD167">
            <v>58</v>
          </cell>
          <cell r="CE167">
            <v>36</v>
          </cell>
          <cell r="CF167">
            <v>43556</v>
          </cell>
          <cell r="CG167">
            <v>110.7</v>
          </cell>
          <cell r="CH167">
            <v>80</v>
          </cell>
          <cell r="CI167">
            <v>6</v>
          </cell>
          <cell r="CJ167">
            <v>0</v>
          </cell>
          <cell r="CK167">
            <v>0</v>
          </cell>
          <cell r="CL167">
            <v>63</v>
          </cell>
          <cell r="CM167">
            <v>7.5872851999999993</v>
          </cell>
          <cell r="CN167">
            <v>9.6549999999999994</v>
          </cell>
          <cell r="CO167">
            <v>6</v>
          </cell>
          <cell r="CP167">
            <v>0</v>
          </cell>
          <cell r="CQ167">
            <v>13.3</v>
          </cell>
          <cell r="CR167">
            <v>142</v>
          </cell>
          <cell r="CS167" t="e">
            <v>#VALUE!</v>
          </cell>
          <cell r="CT167">
            <v>142</v>
          </cell>
          <cell r="CU167">
            <v>0</v>
          </cell>
          <cell r="CV167">
            <v>134.4127148</v>
          </cell>
          <cell r="CW167" t="str">
            <v>-</v>
          </cell>
          <cell r="CX167">
            <v>136</v>
          </cell>
          <cell r="CY167">
            <v>-13.3</v>
          </cell>
          <cell r="CZ167">
            <v>2.5</v>
          </cell>
          <cell r="DA167">
            <v>10.8</v>
          </cell>
          <cell r="DB167">
            <v>1423.434036722384</v>
          </cell>
          <cell r="DC167">
            <v>1752.9326563340471</v>
          </cell>
          <cell r="DD167">
            <v>302.73253897445312</v>
          </cell>
          <cell r="DE167">
            <v>0.20241090146750521</v>
          </cell>
          <cell r="DF167">
            <v>0</v>
          </cell>
          <cell r="DG167" t="str">
            <v>Газлифт</v>
          </cell>
          <cell r="DH167">
            <v>7.5872851999999993</v>
          </cell>
          <cell r="DI167">
            <v>9.6549999999999994</v>
          </cell>
          <cell r="DJ167">
            <v>6</v>
          </cell>
          <cell r="DK167">
            <v>10.8</v>
          </cell>
          <cell r="DL167">
            <v>63</v>
          </cell>
          <cell r="DM167">
            <v>0</v>
          </cell>
          <cell r="DN167">
            <v>60</v>
          </cell>
          <cell r="DO167">
            <v>0.19939546904340827</v>
          </cell>
          <cell r="DP167">
            <v>60</v>
          </cell>
          <cell r="DQ167">
            <v>7.9443318244287493</v>
          </cell>
          <cell r="DR167">
            <v>10.1093502805008</v>
          </cell>
          <cell r="DS167">
            <v>6</v>
          </cell>
          <cell r="DT167">
            <v>11.308232317908717</v>
          </cell>
          <cell r="DU167">
            <v>0.35704662442874946</v>
          </cell>
          <cell r="DV167">
            <v>0.45435028050080106</v>
          </cell>
          <cell r="DW167">
            <v>0.50823231790871581</v>
          </cell>
          <cell r="DX167">
            <v>0.35433185994423583</v>
          </cell>
          <cell r="DY167">
            <v>0.45089567843865908</v>
          </cell>
          <cell r="DZ167">
            <v>0</v>
          </cell>
          <cell r="EA167">
            <v>0.38761617100371526</v>
          </cell>
          <cell r="EB167">
            <v>0</v>
          </cell>
          <cell r="EC167">
            <v>39854</v>
          </cell>
          <cell r="ED167" t="str">
            <v>ОПЗ (пено кислотная)</v>
          </cell>
          <cell r="EE167">
            <v>0</v>
          </cell>
          <cell r="EF167">
            <v>18</v>
          </cell>
          <cell r="EG167">
            <v>35</v>
          </cell>
          <cell r="EH167">
            <v>61</v>
          </cell>
          <cell r="EI167">
            <v>34</v>
          </cell>
          <cell r="EJ167" t="str">
            <v>Периодический</v>
          </cell>
          <cell r="EK167">
            <v>24</v>
          </cell>
          <cell r="EL167">
            <v>24</v>
          </cell>
          <cell r="EM167">
            <v>7.5872851999999993</v>
          </cell>
          <cell r="EN167">
            <v>9.6549999999999994</v>
          </cell>
          <cell r="EO167">
            <v>6</v>
          </cell>
          <cell r="EP167">
            <v>13.3</v>
          </cell>
          <cell r="EQ167">
            <v>1423.434036722384</v>
          </cell>
          <cell r="ER167">
            <v>82</v>
          </cell>
          <cell r="ES167">
            <v>2.5</v>
          </cell>
          <cell r="ET167">
            <v>91</v>
          </cell>
          <cell r="EU167">
            <v>18</v>
          </cell>
          <cell r="EV167">
            <v>43</v>
          </cell>
          <cell r="EW167">
            <v>58</v>
          </cell>
          <cell r="EX167">
            <v>36</v>
          </cell>
          <cell r="EY167" t="str">
            <v>Постоянный</v>
          </cell>
          <cell r="EZ167">
            <v>24</v>
          </cell>
          <cell r="FA167">
            <v>0</v>
          </cell>
          <cell r="FB167">
            <v>7.5872851999999993</v>
          </cell>
          <cell r="FC167">
            <v>9.6549999999999994</v>
          </cell>
          <cell r="FD167">
            <v>6</v>
          </cell>
          <cell r="FE167">
            <v>13.3</v>
          </cell>
          <cell r="FF167">
            <v>1423.434036722384</v>
          </cell>
          <cell r="FG167">
            <v>80</v>
          </cell>
          <cell r="FH167">
            <v>2.5</v>
          </cell>
          <cell r="FI167">
            <v>63</v>
          </cell>
          <cell r="FJ167">
            <v>0</v>
          </cell>
          <cell r="FK167">
            <v>8</v>
          </cell>
          <cell r="FL167">
            <v>-3</v>
          </cell>
          <cell r="FM167">
            <v>2</v>
          </cell>
          <cell r="FN167">
            <v>0</v>
          </cell>
          <cell r="FO167">
            <v>-24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-2</v>
          </cell>
          <cell r="FU167">
            <v>0</v>
          </cell>
          <cell r="FV167">
            <v>0</v>
          </cell>
          <cell r="FW167">
            <v>-28</v>
          </cell>
          <cell r="FX167">
            <v>0</v>
          </cell>
          <cell r="FY167" t="str">
            <v>Скважина переведена в постоянный режим работы. Необходим повторный замер дебита для определения ТР.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 t="str">
            <v>БДНГ-2</v>
          </cell>
          <cell r="GG167" t="str">
            <v>Щукин</v>
          </cell>
          <cell r="GH167">
            <v>0</v>
          </cell>
          <cell r="GI167" t="e">
            <v>#N/A</v>
          </cell>
          <cell r="GJ167">
            <v>0</v>
          </cell>
          <cell r="GK167">
            <v>2100</v>
          </cell>
          <cell r="GL167">
            <v>0</v>
          </cell>
          <cell r="GM167">
            <v>0</v>
          </cell>
          <cell r="GN167">
            <v>0</v>
          </cell>
          <cell r="GO167">
            <v>7</v>
          </cell>
          <cell r="GP167">
            <v>22</v>
          </cell>
          <cell r="GQ167">
            <v>63</v>
          </cell>
          <cell r="GR167">
            <v>47.7</v>
          </cell>
          <cell r="GS167" t="str">
            <v>ЗУ-7</v>
          </cell>
          <cell r="GT167" t="str">
            <v>Газлифт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</row>
        <row r="168">
          <cell r="J168" t="str">
            <v>1059-1</v>
          </cell>
          <cell r="K168" t="str">
            <v>В работе</v>
          </cell>
          <cell r="L168" t="str">
            <v>Кустскважины-1059</v>
          </cell>
          <cell r="M168">
            <v>38382</v>
          </cell>
          <cell r="N168" t="str">
            <v>БС</v>
          </cell>
          <cell r="O168" t="str">
            <v>P1ar_Block III</v>
          </cell>
          <cell r="P168" t="str">
            <v>Действующий</v>
          </cell>
          <cell r="Q168">
            <v>-4</v>
          </cell>
          <cell r="R168">
            <v>0</v>
          </cell>
          <cell r="S168">
            <v>0</v>
          </cell>
          <cell r="T168">
            <v>0</v>
          </cell>
          <cell r="U168">
            <v>206</v>
          </cell>
          <cell r="V168">
            <v>213.8</v>
          </cell>
          <cell r="W168">
            <v>0.98</v>
          </cell>
          <cell r="X168">
            <v>1.66</v>
          </cell>
          <cell r="Y168">
            <v>1.0028406008659885</v>
          </cell>
          <cell r="Z168">
            <v>1.4490000000000001</v>
          </cell>
          <cell r="AA168">
            <v>0.83599999999999997</v>
          </cell>
          <cell r="AB168">
            <v>0.72</v>
          </cell>
          <cell r="AC168">
            <v>37</v>
          </cell>
          <cell r="AD168">
            <v>1.17</v>
          </cell>
          <cell r="AE168">
            <v>139.69999999999999</v>
          </cell>
          <cell r="AF168">
            <v>7.72</v>
          </cell>
          <cell r="AG168">
            <v>1955</v>
          </cell>
          <cell r="AH168">
            <v>2620</v>
          </cell>
          <cell r="AI168">
            <v>2620</v>
          </cell>
          <cell r="AJ168">
            <v>0</v>
          </cell>
          <cell r="AK168">
            <v>0</v>
          </cell>
          <cell r="AL168" t="str">
            <v>откр ствол</v>
          </cell>
          <cell r="AM168" t="str">
            <v>1962,5-2620</v>
          </cell>
          <cell r="AN168">
            <v>657.5</v>
          </cell>
          <cell r="AO168">
            <v>1962.5</v>
          </cell>
          <cell r="AP168">
            <v>10.9</v>
          </cell>
          <cell r="AQ168" t="str">
            <v>1509-1962,5</v>
          </cell>
          <cell r="AR168">
            <v>102</v>
          </cell>
          <cell r="AS168">
            <v>6.5</v>
          </cell>
          <cell r="AT168" t="str">
            <v>Фонтан</v>
          </cell>
          <cell r="AU168">
            <v>550</v>
          </cell>
          <cell r="AV168" t="str">
            <v>ГК92/4</v>
          </cell>
          <cell r="AW168">
            <v>1010</v>
          </cell>
          <cell r="AX168" t="str">
            <v>ГК80/3</v>
          </cell>
          <cell r="AY168">
            <v>1460</v>
          </cell>
          <cell r="AZ168" t="str">
            <v>ЦКсОК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1485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1514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1485.64</v>
          </cell>
          <cell r="BU168">
            <v>28.3599999999999</v>
          </cell>
          <cell r="BV168">
            <v>73</v>
          </cell>
          <cell r="BW168">
            <v>5.5</v>
          </cell>
          <cell r="BX168">
            <v>18</v>
          </cell>
          <cell r="BY168" t="str">
            <v>Угловик</v>
          </cell>
          <cell r="BZ168" t="str">
            <v>Постоянный</v>
          </cell>
          <cell r="CA168">
            <v>24</v>
          </cell>
          <cell r="CB168">
            <v>0</v>
          </cell>
          <cell r="CC168">
            <v>38</v>
          </cell>
          <cell r="CD168">
            <v>42</v>
          </cell>
          <cell r="CE168">
            <v>37</v>
          </cell>
          <cell r="CF168">
            <v>43556</v>
          </cell>
          <cell r="CG168">
            <v>142.69999999999999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67</v>
          </cell>
          <cell r="CM168">
            <v>13.57971648</v>
          </cell>
          <cell r="CN168">
            <v>17.2</v>
          </cell>
          <cell r="CO168">
            <v>5.56</v>
          </cell>
          <cell r="CP168">
            <v>0</v>
          </cell>
          <cell r="CQ168">
            <v>63.6</v>
          </cell>
          <cell r="CR168">
            <v>143</v>
          </cell>
          <cell r="CS168">
            <v>0</v>
          </cell>
          <cell r="CT168">
            <v>143</v>
          </cell>
          <cell r="CU168">
            <v>0</v>
          </cell>
          <cell r="CV168">
            <v>127.68715520000001</v>
          </cell>
          <cell r="CW168">
            <v>-19.2</v>
          </cell>
          <cell r="CX168">
            <v>138.4</v>
          </cell>
          <cell r="CY168">
            <v>-44.4</v>
          </cell>
          <cell r="CZ168">
            <v>0</v>
          </cell>
          <cell r="DA168">
            <v>63.6</v>
          </cell>
          <cell r="DB168">
            <v>4683.4556593040152</v>
          </cell>
          <cell r="DC168">
            <v>4683.4556593040152</v>
          </cell>
          <cell r="DD168" t="str">
            <v/>
          </cell>
          <cell r="DE168">
            <v>0.22721268163804495</v>
          </cell>
          <cell r="DF168">
            <v>0</v>
          </cell>
          <cell r="DG168" t="str">
            <v>Фонтан</v>
          </cell>
          <cell r="DH168">
            <v>13.57971648</v>
          </cell>
          <cell r="DI168">
            <v>17.2</v>
          </cell>
          <cell r="DJ168">
            <v>5.56</v>
          </cell>
          <cell r="DK168">
            <v>63.6</v>
          </cell>
          <cell r="DL168">
            <v>67</v>
          </cell>
          <cell r="DM168">
            <v>0</v>
          </cell>
          <cell r="DN168">
            <v>48</v>
          </cell>
          <cell r="DO168">
            <v>0.20961903537773782</v>
          </cell>
          <cell r="DP168">
            <v>48</v>
          </cell>
          <cell r="DQ168">
            <v>15.672668689366327</v>
          </cell>
          <cell r="DR168">
            <v>19.850922650271769</v>
          </cell>
          <cell r="DS168">
            <v>5.56</v>
          </cell>
          <cell r="DT168">
            <v>73.402248869609565</v>
          </cell>
          <cell r="DU168">
            <v>2.0929522093663278</v>
          </cell>
          <cell r="DV168">
            <v>2.6509226502717702</v>
          </cell>
          <cell r="DW168">
            <v>9.8022488696095689</v>
          </cell>
          <cell r="DX168">
            <v>9.4952011920497556E-2</v>
          </cell>
          <cell r="DY168">
            <v>0.11905551533269332</v>
          </cell>
          <cell r="DZ168">
            <v>0</v>
          </cell>
          <cell r="EA168">
            <v>0.32244202069271116</v>
          </cell>
          <cell r="EB168">
            <v>0</v>
          </cell>
          <cell r="EC168">
            <v>42914</v>
          </cell>
          <cell r="ED168" t="str">
            <v>ЗБС</v>
          </cell>
          <cell r="EE168">
            <v>0</v>
          </cell>
          <cell r="EF168">
            <v>18</v>
          </cell>
          <cell r="EG168">
            <v>34</v>
          </cell>
          <cell r="EH168">
            <v>40</v>
          </cell>
          <cell r="EI168">
            <v>33</v>
          </cell>
          <cell r="EJ168" t="str">
            <v>Постоянный</v>
          </cell>
          <cell r="EK168">
            <v>24</v>
          </cell>
          <cell r="EL168">
            <v>0</v>
          </cell>
          <cell r="EM168">
            <v>15.312844799999997</v>
          </cell>
          <cell r="EN168">
            <v>19.2</v>
          </cell>
          <cell r="EO168">
            <v>4.5999999999999996</v>
          </cell>
          <cell r="EP168">
            <v>44.4</v>
          </cell>
          <cell r="EQ168">
            <v>2899.5265464977488</v>
          </cell>
          <cell r="ER168">
            <v>0</v>
          </cell>
          <cell r="ES168">
            <v>0</v>
          </cell>
          <cell r="ET168">
            <v>67</v>
          </cell>
          <cell r="EU168">
            <v>18</v>
          </cell>
          <cell r="EV168">
            <v>38</v>
          </cell>
          <cell r="EW168">
            <v>42</v>
          </cell>
          <cell r="EX168">
            <v>37</v>
          </cell>
          <cell r="EY168" t="str">
            <v>Постоянный</v>
          </cell>
          <cell r="EZ168">
            <v>24</v>
          </cell>
          <cell r="FA168">
            <v>0</v>
          </cell>
          <cell r="FB168">
            <v>13.57971648</v>
          </cell>
          <cell r="FC168">
            <v>17.2</v>
          </cell>
          <cell r="FD168">
            <v>5.56</v>
          </cell>
          <cell r="FE168">
            <v>63.6</v>
          </cell>
          <cell r="FF168">
            <v>4683.4556593040152</v>
          </cell>
          <cell r="FG168">
            <v>0</v>
          </cell>
          <cell r="FH168">
            <v>0</v>
          </cell>
          <cell r="FI168">
            <v>67</v>
          </cell>
          <cell r="FJ168">
            <v>0</v>
          </cell>
          <cell r="FK168">
            <v>4</v>
          </cell>
          <cell r="FL168">
            <v>2</v>
          </cell>
          <cell r="FM168">
            <v>4</v>
          </cell>
          <cell r="FN168">
            <v>0</v>
          </cell>
          <cell r="FO168">
            <v>0</v>
          </cell>
          <cell r="FP168">
            <v>-1.7331283199999969</v>
          </cell>
          <cell r="FQ168">
            <v>-2</v>
          </cell>
          <cell r="FR168">
            <v>0.96</v>
          </cell>
          <cell r="FS168">
            <v>19.200000000000003</v>
          </cell>
          <cell r="FT168">
            <v>0</v>
          </cell>
          <cell r="FU168">
            <v>0</v>
          </cell>
          <cell r="FV168">
            <v>1783.9291128062664</v>
          </cell>
          <cell r="FW168">
            <v>0</v>
          </cell>
          <cell r="FX168" t="str">
            <v>Уточнение</v>
          </cell>
          <cell r="FY168" t="str">
            <v xml:space="preserve">Уточнение ТР по результатам замеров дебита. 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 t="str">
            <v>БДНГ-2</v>
          </cell>
          <cell r="GG168" t="str">
            <v>Давыдов</v>
          </cell>
          <cell r="GH168">
            <v>0</v>
          </cell>
          <cell r="GI168" t="e">
            <v>#N/A</v>
          </cell>
          <cell r="GJ168">
            <v>0</v>
          </cell>
          <cell r="GK168">
            <v>1494</v>
          </cell>
          <cell r="GL168">
            <v>0</v>
          </cell>
          <cell r="GM168">
            <v>0</v>
          </cell>
          <cell r="GN168">
            <v>0</v>
          </cell>
          <cell r="GO168">
            <v>1</v>
          </cell>
          <cell r="GP168">
            <v>5</v>
          </cell>
          <cell r="GQ168">
            <v>67</v>
          </cell>
          <cell r="GR168">
            <v>75.699999999999989</v>
          </cell>
          <cell r="GS168" t="str">
            <v>СРГ-1</v>
          </cell>
          <cell r="GT168" t="str">
            <v>Фонтан</v>
          </cell>
          <cell r="GU168">
            <v>0</v>
          </cell>
          <cell r="GV168">
            <v>0</v>
          </cell>
          <cell r="GW168">
            <v>0</v>
          </cell>
          <cell r="GX168" t="str">
            <v>Совместный замер со скв. 1058</v>
          </cell>
          <cell r="GY168">
            <v>0</v>
          </cell>
        </row>
        <row r="169">
          <cell r="J169">
            <v>1059</v>
          </cell>
          <cell r="K169" t="str">
            <v>В бездействии прошлых лет</v>
          </cell>
          <cell r="L169" t="str">
            <v>Кустскважины-1059</v>
          </cell>
          <cell r="M169">
            <v>38178</v>
          </cell>
          <cell r="N169" t="str">
            <v>Гор.</v>
          </cell>
          <cell r="O169" t="str">
            <v>P1ar_Block III</v>
          </cell>
          <cell r="P169" t="str">
            <v>В бездействии прошлых лет</v>
          </cell>
          <cell r="Q169">
            <v>-4</v>
          </cell>
          <cell r="R169" t="str">
            <v xml:space="preserve"> </v>
          </cell>
          <cell r="S169" t="str">
            <v xml:space="preserve"> </v>
          </cell>
          <cell r="T169">
            <v>0</v>
          </cell>
          <cell r="U169">
            <v>206</v>
          </cell>
          <cell r="V169">
            <v>213.8</v>
          </cell>
          <cell r="W169">
            <v>0.98</v>
          </cell>
          <cell r="X169">
            <v>1.66</v>
          </cell>
          <cell r="Y169">
            <v>0.98</v>
          </cell>
          <cell r="Z169">
            <v>1.4490000000000001</v>
          </cell>
          <cell r="AA169">
            <v>0.83599999999999997</v>
          </cell>
          <cell r="AB169">
            <v>0.72</v>
          </cell>
          <cell r="AC169">
            <v>37</v>
          </cell>
          <cell r="AD169">
            <v>1.17</v>
          </cell>
          <cell r="AE169">
            <v>139.69999999999999</v>
          </cell>
          <cell r="AF169">
            <v>7.72</v>
          </cell>
          <cell r="AG169">
            <v>1930</v>
          </cell>
          <cell r="AH169">
            <v>2400</v>
          </cell>
          <cell r="AI169">
            <v>2400</v>
          </cell>
          <cell r="AJ169">
            <v>0</v>
          </cell>
          <cell r="AK169">
            <v>0</v>
          </cell>
          <cell r="AL169" t="str">
            <v>откр ствол</v>
          </cell>
          <cell r="AM169" t="str">
            <v xml:space="preserve">1930-2400 </v>
          </cell>
          <cell r="AN169">
            <v>76.13</v>
          </cell>
          <cell r="AO169">
            <v>1930</v>
          </cell>
          <cell r="AP169">
            <v>61.8</v>
          </cell>
          <cell r="AQ169">
            <v>0</v>
          </cell>
          <cell r="AR169">
            <v>0</v>
          </cell>
          <cell r="AS169">
            <v>0</v>
          </cell>
          <cell r="AT169" t="str">
            <v>Фонтан</v>
          </cell>
          <cell r="AU169">
            <v>594</v>
          </cell>
          <cell r="AV169" t="str">
            <v>ГК90</v>
          </cell>
          <cell r="AW169">
            <v>1194</v>
          </cell>
          <cell r="AX169" t="str">
            <v>ГК70</v>
          </cell>
          <cell r="AY169">
            <v>1756</v>
          </cell>
          <cell r="AZ169" t="str">
            <v>ЦКсОК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1768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1950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1870.9</v>
          </cell>
          <cell r="BU169">
            <v>79.099999999999909</v>
          </cell>
          <cell r="BV169">
            <v>73</v>
          </cell>
          <cell r="BW169">
            <v>5.5</v>
          </cell>
          <cell r="BX169" t="str">
            <v>-</v>
          </cell>
          <cell r="BY169" t="str">
            <v>-</v>
          </cell>
          <cell r="BZ169" t="str">
            <v>-</v>
          </cell>
          <cell r="CA169" t="str">
            <v>-</v>
          </cell>
          <cell r="CB169" t="str">
            <v>-</v>
          </cell>
          <cell r="CC169" t="str">
            <v>-</v>
          </cell>
          <cell r="CD169" t="str">
            <v>-</v>
          </cell>
          <cell r="CE169" t="str">
            <v>-</v>
          </cell>
          <cell r="CF169">
            <v>43556</v>
          </cell>
          <cell r="CG169">
            <v>139.4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 t="str">
            <v/>
          </cell>
          <cell r="DE169">
            <v>0</v>
          </cell>
          <cell r="DF169">
            <v>0</v>
          </cell>
          <cell r="DG169" t="str">
            <v>Фонтан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70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41166</v>
          </cell>
          <cell r="ED169" t="str">
            <v>ОПЗ</v>
          </cell>
          <cell r="EE169">
            <v>0</v>
          </cell>
          <cell r="EF169" t="str">
            <v>-</v>
          </cell>
          <cell r="EG169" t="str">
            <v>-</v>
          </cell>
          <cell r="EH169" t="str">
            <v>-</v>
          </cell>
          <cell r="EI169" t="str">
            <v>-</v>
          </cell>
          <cell r="EJ169" t="str">
            <v>-</v>
          </cell>
          <cell r="EK169" t="str">
            <v>-</v>
          </cell>
          <cell r="EL169" t="str">
            <v>-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 t="str">
            <v>-</v>
          </cell>
          <cell r="EV169" t="str">
            <v>-</v>
          </cell>
          <cell r="EW169" t="str">
            <v>-</v>
          </cell>
          <cell r="EX169" t="str">
            <v>-</v>
          </cell>
          <cell r="EY169" t="str">
            <v>-</v>
          </cell>
          <cell r="EZ169" t="str">
            <v>-</v>
          </cell>
          <cell r="FA169" t="str">
            <v>-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 t="e">
            <v>#VALUE!</v>
          </cell>
          <cell r="FK169" t="e">
            <v>#VALUE!</v>
          </cell>
          <cell r="FL169" t="e">
            <v>#VALUE!</v>
          </cell>
          <cell r="FM169" t="e">
            <v>#VALUE!</v>
          </cell>
          <cell r="FN169" t="e">
            <v>#VALUE!</v>
          </cell>
          <cell r="FO169" t="e">
            <v>#VALUE!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 t="str">
            <v>БДНГ-2</v>
          </cell>
          <cell r="GG169" t="str">
            <v>Давыдов</v>
          </cell>
          <cell r="GH169">
            <v>0</v>
          </cell>
          <cell r="GI169" t="e">
            <v>#N/A</v>
          </cell>
          <cell r="GJ169">
            <v>0</v>
          </cell>
          <cell r="GK169">
            <v>1930</v>
          </cell>
          <cell r="GL169">
            <v>0</v>
          </cell>
          <cell r="GM169">
            <v>0</v>
          </cell>
          <cell r="GN169">
            <v>0</v>
          </cell>
          <cell r="GO169" t="e">
            <v>#VALUE!</v>
          </cell>
          <cell r="GP169" t="e">
            <v>#VALUE!</v>
          </cell>
          <cell r="GQ169">
            <v>0</v>
          </cell>
          <cell r="GR169">
            <v>139.4</v>
          </cell>
          <cell r="GS169" t="str">
            <v>СРГ-1</v>
          </cell>
          <cell r="GT169" t="str">
            <v>Фонтан</v>
          </cell>
          <cell r="GU169" t="str">
            <v>КВД</v>
          </cell>
          <cell r="GV169">
            <v>0</v>
          </cell>
          <cell r="GW169">
            <v>0</v>
          </cell>
          <cell r="GX169" t="str">
            <v>Совместный замер со скв. 1059-2, 1061-3, 1070-2</v>
          </cell>
          <cell r="GY169">
            <v>0</v>
          </cell>
        </row>
        <row r="170">
          <cell r="J170" t="str">
            <v>1059-2</v>
          </cell>
          <cell r="K170" t="str">
            <v>В работе</v>
          </cell>
          <cell r="L170" t="str">
            <v>Кустскважины-1059</v>
          </cell>
          <cell r="M170">
            <v>38533</v>
          </cell>
          <cell r="N170" t="str">
            <v>Гор.</v>
          </cell>
          <cell r="O170" t="str">
            <v>P1ar_Block III</v>
          </cell>
          <cell r="P170" t="str">
            <v>Действующий</v>
          </cell>
          <cell r="Q170">
            <v>-4</v>
          </cell>
          <cell r="R170" t="str">
            <v xml:space="preserve"> </v>
          </cell>
          <cell r="S170" t="str">
            <v xml:space="preserve"> </v>
          </cell>
          <cell r="T170">
            <v>0</v>
          </cell>
          <cell r="U170">
            <v>206</v>
          </cell>
          <cell r="V170">
            <v>213.8</v>
          </cell>
          <cell r="W170">
            <v>0.98</v>
          </cell>
          <cell r="X170">
            <v>1.66</v>
          </cell>
          <cell r="Y170">
            <v>0.98080354989630048</v>
          </cell>
          <cell r="Z170">
            <v>1.4490000000000001</v>
          </cell>
          <cell r="AA170">
            <v>0.83599999999999997</v>
          </cell>
          <cell r="AB170">
            <v>0.72</v>
          </cell>
          <cell r="AC170">
            <v>37</v>
          </cell>
          <cell r="AD170">
            <v>1.17</v>
          </cell>
          <cell r="AE170">
            <v>139.69999999999999</v>
          </cell>
          <cell r="AF170">
            <v>7.72</v>
          </cell>
          <cell r="AG170">
            <v>1933</v>
          </cell>
          <cell r="AH170">
            <v>2451</v>
          </cell>
          <cell r="AI170">
            <v>2451</v>
          </cell>
          <cell r="AJ170">
            <v>0</v>
          </cell>
          <cell r="AK170">
            <v>0</v>
          </cell>
          <cell r="AL170" t="str">
            <v>откр ствол</v>
          </cell>
          <cell r="AM170" t="str">
            <v>1832-1837; 1844-1850 (газовая шапка); 1864-1868; 1878-1882; 1888-1892; 1894-1898; 1906-1912</v>
          </cell>
          <cell r="AN170">
            <v>44.400000000000091</v>
          </cell>
          <cell r="AO170">
            <v>1832</v>
          </cell>
          <cell r="AP170">
            <v>65.5</v>
          </cell>
          <cell r="AQ170">
            <v>0</v>
          </cell>
          <cell r="AR170">
            <v>0</v>
          </cell>
          <cell r="AS170">
            <v>0</v>
          </cell>
          <cell r="AT170" t="str">
            <v>Фонтан</v>
          </cell>
          <cell r="AU170">
            <v>600</v>
          </cell>
          <cell r="AV170" t="str">
            <v>ГК80/1,5</v>
          </cell>
          <cell r="AW170">
            <v>1200</v>
          </cell>
          <cell r="AX170" t="str">
            <v>ГК60/3</v>
          </cell>
          <cell r="AY170">
            <v>1750</v>
          </cell>
          <cell r="AZ170" t="str">
            <v>ЦКсОК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1760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1832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1673.63</v>
          </cell>
          <cell r="BU170">
            <v>158.36999999999989</v>
          </cell>
          <cell r="BV170">
            <v>73</v>
          </cell>
          <cell r="BW170">
            <v>5.5</v>
          </cell>
          <cell r="BX170">
            <v>18</v>
          </cell>
          <cell r="BY170" t="str">
            <v>Угловик</v>
          </cell>
          <cell r="BZ170" t="str">
            <v>Постоянный</v>
          </cell>
          <cell r="CA170">
            <v>24</v>
          </cell>
          <cell r="CB170">
            <v>0</v>
          </cell>
          <cell r="CC170">
            <v>56</v>
          </cell>
          <cell r="CD170">
            <v>59</v>
          </cell>
          <cell r="CE170">
            <v>55</v>
          </cell>
          <cell r="CF170">
            <v>43556</v>
          </cell>
          <cell r="CG170">
            <v>146.30000000000001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85</v>
          </cell>
          <cell r="CM170">
            <v>6.9249223999999998</v>
          </cell>
          <cell r="CN170">
            <v>8.3000000000000007</v>
          </cell>
          <cell r="CO170">
            <v>0.2</v>
          </cell>
          <cell r="CP170">
            <v>0</v>
          </cell>
          <cell r="CQ170">
            <v>74.5</v>
          </cell>
          <cell r="CR170">
            <v>145</v>
          </cell>
          <cell r="CS170">
            <v>0</v>
          </cell>
          <cell r="CT170">
            <v>145</v>
          </cell>
          <cell r="CU170">
            <v>0</v>
          </cell>
          <cell r="CV170">
            <v>139.57686799999999</v>
          </cell>
          <cell r="CW170">
            <v>-6.5</v>
          </cell>
          <cell r="CX170">
            <v>144.80000000000001</v>
          </cell>
          <cell r="CY170">
            <v>-74.599999999999994</v>
          </cell>
          <cell r="CZ170">
            <v>0</v>
          </cell>
          <cell r="DA170">
            <v>74.5</v>
          </cell>
          <cell r="DB170">
            <v>10758.243298148727</v>
          </cell>
          <cell r="DC170">
            <v>10758.243298148727</v>
          </cell>
          <cell r="DD170" t="str">
            <v/>
          </cell>
          <cell r="DE170">
            <v>0.13539967373572592</v>
          </cell>
          <cell r="DF170">
            <v>0</v>
          </cell>
          <cell r="DG170" t="str">
            <v>Фонтан</v>
          </cell>
          <cell r="DH170">
            <v>6.9249223999999998</v>
          </cell>
          <cell r="DI170">
            <v>8.3000000000000007</v>
          </cell>
          <cell r="DJ170">
            <v>0.2</v>
          </cell>
          <cell r="DK170">
            <v>74.5</v>
          </cell>
          <cell r="DL170">
            <v>85</v>
          </cell>
          <cell r="DM170">
            <v>0</v>
          </cell>
          <cell r="DN170">
            <v>68</v>
          </cell>
          <cell r="DO170">
            <v>0.12680688062883896</v>
          </cell>
          <cell r="DP170">
            <v>68</v>
          </cell>
          <cell r="DQ170">
            <v>8.2840249852316301</v>
          </cell>
          <cell r="DR170">
            <v>9.9289787532380913</v>
          </cell>
          <cell r="DS170">
            <v>0.2</v>
          </cell>
          <cell r="DT170">
            <v>89.121556279064791</v>
          </cell>
          <cell r="DU170">
            <v>1.3591025852316296</v>
          </cell>
          <cell r="DV170">
            <v>1.6289787532380906</v>
          </cell>
          <cell r="DW170">
            <v>14.621556279064789</v>
          </cell>
          <cell r="DX170">
            <v>0.45971560716543758</v>
          </cell>
          <cell r="DY170">
            <v>0.55100105374078012</v>
          </cell>
          <cell r="DZ170">
            <v>0</v>
          </cell>
          <cell r="EA170">
            <v>5.4569020021074852</v>
          </cell>
          <cell r="EB170">
            <v>0</v>
          </cell>
          <cell r="EC170">
            <v>38534</v>
          </cell>
          <cell r="ED170" t="str">
            <v>ОПЗ</v>
          </cell>
          <cell r="EE170">
            <v>0</v>
          </cell>
          <cell r="EF170">
            <v>18</v>
          </cell>
          <cell r="EG170">
            <v>63</v>
          </cell>
          <cell r="EH170">
            <v>64</v>
          </cell>
          <cell r="EI170">
            <v>62</v>
          </cell>
          <cell r="EJ170" t="str">
            <v>Постоянный</v>
          </cell>
          <cell r="EK170">
            <v>24</v>
          </cell>
          <cell r="EL170">
            <v>0</v>
          </cell>
          <cell r="EM170">
            <v>6.9249223999999998</v>
          </cell>
          <cell r="EN170">
            <v>8.3000000000000007</v>
          </cell>
          <cell r="EO170">
            <v>0.2</v>
          </cell>
          <cell r="EP170">
            <v>74.5</v>
          </cell>
          <cell r="EQ170">
            <v>10758.243298148727</v>
          </cell>
          <cell r="ER170">
            <v>0</v>
          </cell>
          <cell r="ES170">
            <v>0</v>
          </cell>
          <cell r="ET170">
            <v>75</v>
          </cell>
          <cell r="EU170">
            <v>18</v>
          </cell>
          <cell r="EV170">
            <v>56</v>
          </cell>
          <cell r="EW170">
            <v>59</v>
          </cell>
          <cell r="EX170">
            <v>55</v>
          </cell>
          <cell r="EY170" t="str">
            <v>Постоянный</v>
          </cell>
          <cell r="EZ170">
            <v>24</v>
          </cell>
          <cell r="FA170">
            <v>0</v>
          </cell>
          <cell r="FB170">
            <v>6.9249223999999998</v>
          </cell>
          <cell r="FC170">
            <v>8.3000000000000007</v>
          </cell>
          <cell r="FD170">
            <v>0.2</v>
          </cell>
          <cell r="FE170">
            <v>74.5</v>
          </cell>
          <cell r="FF170">
            <v>10758.243298148727</v>
          </cell>
          <cell r="FG170">
            <v>0</v>
          </cell>
          <cell r="FH170">
            <v>0</v>
          </cell>
          <cell r="FI170">
            <v>85</v>
          </cell>
          <cell r="FJ170">
            <v>0</v>
          </cell>
          <cell r="FK170">
            <v>-7</v>
          </cell>
          <cell r="FL170">
            <v>-5</v>
          </cell>
          <cell r="FM170">
            <v>-7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10</v>
          </cell>
          <cell r="FX170">
            <v>0</v>
          </cell>
          <cell r="FY170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 t="str">
            <v>БДНГ-2</v>
          </cell>
          <cell r="GG170" t="str">
            <v>Давыдов</v>
          </cell>
          <cell r="GH170">
            <v>0</v>
          </cell>
          <cell r="GI170" t="e">
            <v>#N/A</v>
          </cell>
          <cell r="GJ170">
            <v>0</v>
          </cell>
          <cell r="GK170">
            <v>1812</v>
          </cell>
          <cell r="GL170">
            <v>0</v>
          </cell>
          <cell r="GM170">
            <v>0</v>
          </cell>
          <cell r="GN170">
            <v>0</v>
          </cell>
          <cell r="GO170">
            <v>1</v>
          </cell>
          <cell r="GP170">
            <v>4</v>
          </cell>
          <cell r="GQ170">
            <v>85</v>
          </cell>
          <cell r="GR170">
            <v>61.300000000000011</v>
          </cell>
          <cell r="GS170" t="str">
            <v>СРГ-1</v>
          </cell>
          <cell r="GT170" t="str">
            <v>Фонтан</v>
          </cell>
          <cell r="GU170" t="str">
            <v>КВД</v>
          </cell>
          <cell r="GV170" t="str">
            <v>Дострел ГШ</v>
          </cell>
          <cell r="GW170">
            <v>0</v>
          </cell>
          <cell r="GX170" t="str">
            <v>Совместный замер со скв. 1059, 1061-3, 1070-2</v>
          </cell>
          <cell r="GY170">
            <v>0</v>
          </cell>
        </row>
        <row r="171">
          <cell r="J171">
            <v>1060</v>
          </cell>
          <cell r="K171" t="str">
            <v>В накоплении/под циклической закачкой/</v>
          </cell>
          <cell r="L171" t="str">
            <v>Кустскважины-1060</v>
          </cell>
          <cell r="M171">
            <v>38140</v>
          </cell>
          <cell r="N171" t="str">
            <v>Верт.</v>
          </cell>
          <cell r="O171" t="str">
            <v>P1ar_Block III</v>
          </cell>
          <cell r="P171" t="str">
            <v>Действующий</v>
          </cell>
          <cell r="Q171">
            <v>-4</v>
          </cell>
          <cell r="R171" t="str">
            <v xml:space="preserve"> </v>
          </cell>
          <cell r="S171" t="str">
            <v xml:space="preserve"> </v>
          </cell>
          <cell r="T171">
            <v>0</v>
          </cell>
          <cell r="U171">
            <v>206</v>
          </cell>
          <cell r="V171">
            <v>213.8</v>
          </cell>
          <cell r="W171">
            <v>0.98</v>
          </cell>
          <cell r="X171">
            <v>1.66</v>
          </cell>
          <cell r="Y171">
            <v>0.98</v>
          </cell>
          <cell r="Z171">
            <v>1.4490000000000001</v>
          </cell>
          <cell r="AA171">
            <v>0.83599999999999997</v>
          </cell>
          <cell r="AB171">
            <v>0.72</v>
          </cell>
          <cell r="AC171">
            <v>37</v>
          </cell>
          <cell r="AD171">
            <v>1.17</v>
          </cell>
          <cell r="AE171">
            <v>139.69999999999999</v>
          </cell>
          <cell r="AF171">
            <v>7.72</v>
          </cell>
          <cell r="AG171">
            <v>1990</v>
          </cell>
          <cell r="AH171">
            <v>2030</v>
          </cell>
          <cell r="AI171">
            <v>2030</v>
          </cell>
          <cell r="AJ171">
            <v>0</v>
          </cell>
          <cell r="AK171">
            <v>0</v>
          </cell>
          <cell r="AL171" t="str">
            <v>закрытый</v>
          </cell>
          <cell r="AM171" t="str">
            <v>1864-1866; 1868-1876; 1883-1886; 1889-1891</v>
          </cell>
          <cell r="AN171">
            <v>91.46</v>
          </cell>
          <cell r="AO171">
            <v>1864</v>
          </cell>
          <cell r="AP171">
            <v>0.4</v>
          </cell>
          <cell r="AQ171">
            <v>0</v>
          </cell>
          <cell r="AR171">
            <v>0</v>
          </cell>
          <cell r="AS171">
            <v>0</v>
          </cell>
          <cell r="AT171" t="str">
            <v>Газлифт</v>
          </cell>
          <cell r="AU171">
            <v>601</v>
          </cell>
          <cell r="AV171" t="str">
            <v>?</v>
          </cell>
          <cell r="AW171">
            <v>1202</v>
          </cell>
          <cell r="AX171" t="str">
            <v>?</v>
          </cell>
          <cell r="AY171">
            <v>1783</v>
          </cell>
          <cell r="AZ171" t="str">
            <v>?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1798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1895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1892.63</v>
          </cell>
          <cell r="BU171">
            <v>2.3699999999998909</v>
          </cell>
          <cell r="BV171">
            <v>73</v>
          </cell>
          <cell r="BW171">
            <v>5.5</v>
          </cell>
          <cell r="BX171">
            <v>18</v>
          </cell>
          <cell r="BY171" t="str">
            <v>Угловик</v>
          </cell>
          <cell r="BZ171" t="str">
            <v>Периодический</v>
          </cell>
          <cell r="CA171">
            <v>24</v>
          </cell>
          <cell r="CB171">
            <v>24</v>
          </cell>
          <cell r="CC171">
            <v>30</v>
          </cell>
          <cell r="CD171">
            <v>33</v>
          </cell>
          <cell r="CE171">
            <v>29</v>
          </cell>
          <cell r="CF171">
            <v>43556</v>
          </cell>
          <cell r="CG171">
            <v>144</v>
          </cell>
          <cell r="CH171">
            <v>96</v>
          </cell>
          <cell r="CI171">
            <v>6</v>
          </cell>
          <cell r="CJ171">
            <v>0</v>
          </cell>
          <cell r="CK171">
            <v>0</v>
          </cell>
          <cell r="CL171">
            <v>117</v>
          </cell>
          <cell r="CM171">
            <v>0.30931999999999998</v>
          </cell>
          <cell r="CN171">
            <v>0.37</v>
          </cell>
          <cell r="CO171">
            <v>0</v>
          </cell>
          <cell r="CP171">
            <v>0</v>
          </cell>
          <cell r="CQ171">
            <v>0.8</v>
          </cell>
          <cell r="CR171">
            <v>146</v>
          </cell>
          <cell r="CS171">
            <v>0</v>
          </cell>
          <cell r="CT171">
            <v>146</v>
          </cell>
          <cell r="CU171">
            <v>0</v>
          </cell>
          <cell r="CV171">
            <v>145.69067999999999</v>
          </cell>
          <cell r="CW171">
            <v>-0.37</v>
          </cell>
          <cell r="CX171">
            <v>146</v>
          </cell>
          <cell r="CY171">
            <v>-0.8</v>
          </cell>
          <cell r="CZ171">
            <v>0.5</v>
          </cell>
          <cell r="DA171">
            <v>0.30000000000000004</v>
          </cell>
          <cell r="DB171">
            <v>969.86939092202272</v>
          </cell>
          <cell r="DC171">
            <v>2586.3183757920601</v>
          </cell>
          <cell r="DD171">
            <v>1616.4489848700375</v>
          </cell>
          <cell r="DE171">
            <v>1.3703703703703704E-2</v>
          </cell>
          <cell r="DF171" t="str">
            <v>Высокое Рзаб по причине наличия воды по стволу (вода с соседней нагнетательной скважины). Неоптимальная работа   газлифтного подъемника через клапан на гл. 600 м, планируется постановка бр .ПРГС с целью оптимизации газлифтного подъемника</v>
          </cell>
          <cell r="DG171" t="str">
            <v>Газлифт</v>
          </cell>
          <cell r="DH171">
            <v>0.30931999999999998</v>
          </cell>
          <cell r="DI171">
            <v>0.37</v>
          </cell>
          <cell r="DJ171">
            <v>0</v>
          </cell>
          <cell r="DK171">
            <v>0.30000000000000004</v>
          </cell>
          <cell r="DL171">
            <v>117</v>
          </cell>
          <cell r="DM171">
            <v>0</v>
          </cell>
          <cell r="DN171">
            <v>65</v>
          </cell>
          <cell r="DO171">
            <v>1.1304402045142787E-2</v>
          </cell>
          <cell r="DP171">
            <v>65</v>
          </cell>
          <cell r="DQ171">
            <v>0.74658792866941015</v>
          </cell>
          <cell r="DR171">
            <v>0.89304776156628018</v>
          </cell>
          <cell r="DS171">
            <v>0</v>
          </cell>
          <cell r="DT171">
            <v>0.72409277964833541</v>
          </cell>
          <cell r="DU171">
            <v>0.43726792866941022</v>
          </cell>
          <cell r="DV171">
            <v>0.52304776156628019</v>
          </cell>
          <cell r="DW171">
            <v>0.42409277964833536</v>
          </cell>
          <cell r="DX171">
            <v>0.40463920787519431</v>
          </cell>
          <cell r="DY171">
            <v>0.48401819123827072</v>
          </cell>
          <cell r="DZ171">
            <v>0</v>
          </cell>
          <cell r="EA171">
            <v>0.39244718208508445</v>
          </cell>
          <cell r="EB171">
            <v>0</v>
          </cell>
          <cell r="EC171">
            <v>39427</v>
          </cell>
          <cell r="ED171" t="str">
            <v>ОПЗ</v>
          </cell>
          <cell r="EE171">
            <v>0</v>
          </cell>
          <cell r="EF171">
            <v>18</v>
          </cell>
          <cell r="EG171">
            <v>30</v>
          </cell>
          <cell r="EH171">
            <v>33</v>
          </cell>
          <cell r="EI171">
            <v>29</v>
          </cell>
          <cell r="EJ171" t="str">
            <v>Периодический</v>
          </cell>
          <cell r="EK171">
            <v>24</v>
          </cell>
          <cell r="EL171">
            <v>24</v>
          </cell>
          <cell r="EM171">
            <v>0.30931999999999998</v>
          </cell>
          <cell r="EN171">
            <v>0.37</v>
          </cell>
          <cell r="EO171">
            <v>0</v>
          </cell>
          <cell r="EP171">
            <v>0.8</v>
          </cell>
          <cell r="EQ171">
            <v>969.86939092202272</v>
          </cell>
          <cell r="ER171">
            <v>96</v>
          </cell>
          <cell r="ES171">
            <v>0.5</v>
          </cell>
          <cell r="ET171">
            <v>117</v>
          </cell>
          <cell r="EU171">
            <v>18</v>
          </cell>
          <cell r="EV171">
            <v>30</v>
          </cell>
          <cell r="EW171">
            <v>33</v>
          </cell>
          <cell r="EX171">
            <v>29</v>
          </cell>
          <cell r="EY171" t="str">
            <v>Периодический</v>
          </cell>
          <cell r="EZ171">
            <v>24</v>
          </cell>
          <cell r="FA171">
            <v>24</v>
          </cell>
          <cell r="FB171">
            <v>0.30931999999999998</v>
          </cell>
          <cell r="FC171">
            <v>0.37</v>
          </cell>
          <cell r="FD171">
            <v>0</v>
          </cell>
          <cell r="FE171">
            <v>0.8</v>
          </cell>
          <cell r="FF171">
            <v>969.86939092202272</v>
          </cell>
          <cell r="FG171">
            <v>96</v>
          </cell>
          <cell r="FH171">
            <v>0.5</v>
          </cell>
          <cell r="FI171">
            <v>117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 t="str">
            <v xml:space="preserve">Остановлена 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 t="str">
            <v>БДНГ-2</v>
          </cell>
          <cell r="GG171" t="str">
            <v>Давыдов</v>
          </cell>
          <cell r="GH171">
            <v>0</v>
          </cell>
          <cell r="GI171" t="e">
            <v>#N/A</v>
          </cell>
          <cell r="GJ171">
            <v>0</v>
          </cell>
          <cell r="GK171">
            <v>1875</v>
          </cell>
          <cell r="GL171">
            <v>0</v>
          </cell>
          <cell r="GM171">
            <v>0</v>
          </cell>
          <cell r="GN171">
            <v>0</v>
          </cell>
          <cell r="GO171">
            <v>1</v>
          </cell>
          <cell r="GP171">
            <v>4</v>
          </cell>
          <cell r="GQ171">
            <v>117</v>
          </cell>
          <cell r="GR171">
            <v>27</v>
          </cell>
          <cell r="GS171" t="str">
            <v>СРГ-1</v>
          </cell>
          <cell r="GT171" t="str">
            <v>Газлифт</v>
          </cell>
          <cell r="GU171">
            <v>0</v>
          </cell>
          <cell r="GV171">
            <v>0</v>
          </cell>
          <cell r="GW171">
            <v>0</v>
          </cell>
          <cell r="GX171" t="str">
            <v>Совместный замер со скв. 1060-2, 1061, 1061-1, 1061-2</v>
          </cell>
          <cell r="GY171">
            <v>0</v>
          </cell>
        </row>
        <row r="172">
          <cell r="J172" t="str">
            <v>1060-2</v>
          </cell>
          <cell r="K172" t="str">
            <v>В работе</v>
          </cell>
          <cell r="L172" t="str">
            <v>Кустскважины-1060</v>
          </cell>
          <cell r="M172">
            <v>38434</v>
          </cell>
          <cell r="N172" t="str">
            <v>Гор.</v>
          </cell>
          <cell r="O172" t="str">
            <v>P1ar_Block III</v>
          </cell>
          <cell r="P172" t="str">
            <v>Действующий</v>
          </cell>
          <cell r="Q172">
            <v>-4</v>
          </cell>
          <cell r="R172" t="str">
            <v xml:space="preserve"> </v>
          </cell>
          <cell r="S172" t="str">
            <v xml:space="preserve"> </v>
          </cell>
          <cell r="T172">
            <v>0</v>
          </cell>
          <cell r="U172">
            <v>206</v>
          </cell>
          <cell r="V172">
            <v>213.8</v>
          </cell>
          <cell r="W172">
            <v>0.98</v>
          </cell>
          <cell r="X172">
            <v>1.66</v>
          </cell>
          <cell r="Y172">
            <v>0.9832221255197755</v>
          </cell>
          <cell r="Z172">
            <v>1.4490000000000001</v>
          </cell>
          <cell r="AA172">
            <v>0.83599999999999997</v>
          </cell>
          <cell r="AB172">
            <v>0.72</v>
          </cell>
          <cell r="AC172">
            <v>37</v>
          </cell>
          <cell r="AD172">
            <v>1.17</v>
          </cell>
          <cell r="AE172">
            <v>139.69999999999999</v>
          </cell>
          <cell r="AF172">
            <v>7.72</v>
          </cell>
          <cell r="AG172">
            <v>1906</v>
          </cell>
          <cell r="AH172">
            <v>2439</v>
          </cell>
          <cell r="AI172">
            <v>2439</v>
          </cell>
          <cell r="AJ172">
            <v>0</v>
          </cell>
          <cell r="AK172">
            <v>0</v>
          </cell>
          <cell r="AL172" t="str">
            <v>откр ствол</v>
          </cell>
          <cell r="AM172" t="str">
            <v xml:space="preserve">1906-2439 </v>
          </cell>
          <cell r="AN172">
            <v>46.13</v>
          </cell>
          <cell r="AO172">
            <v>1906</v>
          </cell>
          <cell r="AP172">
            <v>41</v>
          </cell>
          <cell r="AQ172">
            <v>0</v>
          </cell>
          <cell r="AR172">
            <v>0</v>
          </cell>
          <cell r="AS172">
            <v>0</v>
          </cell>
          <cell r="AT172" t="str">
            <v>Фонтан</v>
          </cell>
          <cell r="AU172">
            <v>600</v>
          </cell>
          <cell r="AV172">
            <v>0</v>
          </cell>
          <cell r="AW172">
            <v>1200</v>
          </cell>
          <cell r="AX172">
            <v>0</v>
          </cell>
          <cell r="AY172">
            <v>1720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1920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1871.84</v>
          </cell>
          <cell r="BU172">
            <v>48.160000000000082</v>
          </cell>
          <cell r="BV172">
            <v>73</v>
          </cell>
          <cell r="BW172">
            <v>5.5</v>
          </cell>
          <cell r="BX172">
            <v>18</v>
          </cell>
          <cell r="BY172" t="str">
            <v>Угловик</v>
          </cell>
          <cell r="BZ172" t="str">
            <v>Постоянный</v>
          </cell>
          <cell r="CA172">
            <v>24</v>
          </cell>
          <cell r="CB172">
            <v>0</v>
          </cell>
          <cell r="CC172">
            <v>35</v>
          </cell>
          <cell r="CD172">
            <v>44</v>
          </cell>
          <cell r="CE172">
            <v>31</v>
          </cell>
          <cell r="CF172">
            <v>43556</v>
          </cell>
          <cell r="CG172">
            <v>137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51</v>
          </cell>
          <cell r="CM172">
            <v>6.9662208000000003</v>
          </cell>
          <cell r="CN172">
            <v>8.4</v>
          </cell>
          <cell r="CO172">
            <v>0.8</v>
          </cell>
          <cell r="CP172">
            <v>0</v>
          </cell>
          <cell r="CQ172">
            <v>21</v>
          </cell>
          <cell r="CR172">
            <v>147</v>
          </cell>
          <cell r="CS172">
            <v>0</v>
          </cell>
          <cell r="CT172">
            <v>147</v>
          </cell>
          <cell r="CU172">
            <v>0</v>
          </cell>
          <cell r="CV172">
            <v>140.0337792</v>
          </cell>
          <cell r="CW172">
            <v>-8.4</v>
          </cell>
          <cell r="CX172">
            <v>146.19999999999999</v>
          </cell>
          <cell r="CY172">
            <v>-21</v>
          </cell>
          <cell r="CZ172">
            <v>0</v>
          </cell>
          <cell r="DA172">
            <v>21</v>
          </cell>
          <cell r="DB172">
            <v>3014.5469979935174</v>
          </cell>
          <cell r="DC172">
            <v>3014.5469979935174</v>
          </cell>
          <cell r="DD172" t="str">
            <v/>
          </cell>
          <cell r="DE172">
            <v>9.7674418604651161E-2</v>
          </cell>
          <cell r="DF172">
            <v>0</v>
          </cell>
          <cell r="DG172" t="str">
            <v>Фонтан</v>
          </cell>
          <cell r="DH172">
            <v>6.9662208000000003</v>
          </cell>
          <cell r="DI172">
            <v>8.4</v>
          </cell>
          <cell r="DJ172">
            <v>0.8</v>
          </cell>
          <cell r="DK172">
            <v>21</v>
          </cell>
          <cell r="DL172">
            <v>51</v>
          </cell>
          <cell r="DM172">
            <v>0</v>
          </cell>
          <cell r="DN172">
            <v>55</v>
          </cell>
          <cell r="DO172">
            <v>0.10243902439024391</v>
          </cell>
          <cell r="DP172">
            <v>51</v>
          </cell>
          <cell r="DQ172">
            <v>6.9662208000000003</v>
          </cell>
          <cell r="DR172">
            <v>8.4</v>
          </cell>
          <cell r="DS172">
            <v>0.8</v>
          </cell>
          <cell r="DT172">
            <v>21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41708</v>
          </cell>
          <cell r="ED172" t="str">
            <v>подходходное ОПЗ</v>
          </cell>
          <cell r="EE172">
            <v>0</v>
          </cell>
          <cell r="EF172">
            <v>18</v>
          </cell>
          <cell r="EG172">
            <v>35</v>
          </cell>
          <cell r="EH172">
            <v>44</v>
          </cell>
          <cell r="EI172">
            <v>31</v>
          </cell>
          <cell r="EJ172" t="str">
            <v>Постоянный</v>
          </cell>
          <cell r="EK172">
            <v>24</v>
          </cell>
          <cell r="EL172">
            <v>0</v>
          </cell>
          <cell r="EM172">
            <v>6.9662208000000003</v>
          </cell>
          <cell r="EN172">
            <v>8.4</v>
          </cell>
          <cell r="EO172">
            <v>0.8</v>
          </cell>
          <cell r="EP172">
            <v>21</v>
          </cell>
          <cell r="EQ172">
            <v>3014.5469979935174</v>
          </cell>
          <cell r="ER172">
            <v>0</v>
          </cell>
          <cell r="ES172">
            <v>0</v>
          </cell>
          <cell r="ET172">
            <v>51</v>
          </cell>
          <cell r="EU172">
            <v>18</v>
          </cell>
          <cell r="EV172">
            <v>35</v>
          </cell>
          <cell r="EW172">
            <v>44</v>
          </cell>
          <cell r="EX172">
            <v>31</v>
          </cell>
          <cell r="EY172" t="str">
            <v>Постоянный</v>
          </cell>
          <cell r="EZ172">
            <v>24</v>
          </cell>
          <cell r="FA172">
            <v>0</v>
          </cell>
          <cell r="FB172">
            <v>6.9662208000000003</v>
          </cell>
          <cell r="FC172">
            <v>8.4</v>
          </cell>
          <cell r="FD172">
            <v>0.8</v>
          </cell>
          <cell r="FE172">
            <v>21</v>
          </cell>
          <cell r="FF172">
            <v>3014.5469979935174</v>
          </cell>
          <cell r="FG172">
            <v>0</v>
          </cell>
          <cell r="FH172">
            <v>0</v>
          </cell>
          <cell r="FI172">
            <v>51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 t="str">
            <v>БДНГ-2</v>
          </cell>
          <cell r="GG172" t="str">
            <v>Давыдов</v>
          </cell>
          <cell r="GH172">
            <v>0</v>
          </cell>
          <cell r="GI172" t="e">
            <v>#N/A</v>
          </cell>
          <cell r="GJ172">
            <v>0</v>
          </cell>
          <cell r="GK172">
            <v>1900</v>
          </cell>
          <cell r="GL172">
            <v>0</v>
          </cell>
          <cell r="GM172">
            <v>0</v>
          </cell>
          <cell r="GN172">
            <v>0</v>
          </cell>
          <cell r="GO172">
            <v>4</v>
          </cell>
          <cell r="GP172">
            <v>13</v>
          </cell>
          <cell r="GQ172">
            <v>51</v>
          </cell>
          <cell r="GR172">
            <v>86</v>
          </cell>
          <cell r="GS172" t="str">
            <v>СРГ-1</v>
          </cell>
          <cell r="GT172" t="str">
            <v>Фонтан</v>
          </cell>
          <cell r="GU172">
            <v>0</v>
          </cell>
          <cell r="GV172">
            <v>0</v>
          </cell>
          <cell r="GW172">
            <v>0</v>
          </cell>
          <cell r="GX172" t="str">
            <v>Совместный замер со скв. 1060, 1061, 1061-1, 1061-2</v>
          </cell>
          <cell r="GY172">
            <v>0</v>
          </cell>
        </row>
        <row r="173">
          <cell r="J173">
            <v>1061</v>
          </cell>
          <cell r="K173" t="str">
            <v>В бездействии текущего года</v>
          </cell>
          <cell r="L173" t="str">
            <v>Кустскважины-1061</v>
          </cell>
          <cell r="M173">
            <v>38717</v>
          </cell>
          <cell r="N173" t="str">
            <v>Верт.</v>
          </cell>
          <cell r="O173" t="str">
            <v>P1ar_Block III</v>
          </cell>
          <cell r="P173" t="str">
            <v>В бездействии текущего года</v>
          </cell>
          <cell r="Q173">
            <v>-4</v>
          </cell>
          <cell r="R173" t="str">
            <v xml:space="preserve"> </v>
          </cell>
          <cell r="S173" t="str">
            <v xml:space="preserve"> </v>
          </cell>
          <cell r="T173">
            <v>0</v>
          </cell>
          <cell r="U173">
            <v>206</v>
          </cell>
          <cell r="V173">
            <v>213.8</v>
          </cell>
          <cell r="W173">
            <v>0.98</v>
          </cell>
          <cell r="X173">
            <v>1.66</v>
          </cell>
          <cell r="Y173">
            <v>0.98</v>
          </cell>
          <cell r="Z173">
            <v>1.4490000000000001</v>
          </cell>
          <cell r="AA173">
            <v>0.83599999999999997</v>
          </cell>
          <cell r="AB173">
            <v>0.72</v>
          </cell>
          <cell r="AC173">
            <v>37</v>
          </cell>
          <cell r="AD173">
            <v>1.17</v>
          </cell>
          <cell r="AE173">
            <v>139.69999999999999</v>
          </cell>
          <cell r="AF173">
            <v>7.72</v>
          </cell>
          <cell r="AG173">
            <v>2048</v>
          </cell>
          <cell r="AH173">
            <v>2050</v>
          </cell>
          <cell r="AI173">
            <v>2048</v>
          </cell>
          <cell r="AJ173">
            <v>0</v>
          </cell>
          <cell r="AK173">
            <v>0</v>
          </cell>
          <cell r="AL173" t="str">
            <v>закрытый</v>
          </cell>
          <cell r="AM173" t="str">
            <v>1874-1922</v>
          </cell>
          <cell r="AN173">
            <v>79.48</v>
          </cell>
          <cell r="AO173">
            <v>1874</v>
          </cell>
          <cell r="AP173">
            <v>24.76</v>
          </cell>
          <cell r="AQ173">
            <v>0</v>
          </cell>
          <cell r="AR173">
            <v>0</v>
          </cell>
          <cell r="AS173">
            <v>0</v>
          </cell>
          <cell r="AT173" t="str">
            <v>Фонтан</v>
          </cell>
          <cell r="AU173">
            <v>601.6</v>
          </cell>
          <cell r="AV173">
            <v>0</v>
          </cell>
          <cell r="AW173">
            <v>1203.7</v>
          </cell>
          <cell r="AX173">
            <v>0</v>
          </cell>
          <cell r="AY173">
            <v>1728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1917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1916.85</v>
          </cell>
          <cell r="BU173">
            <v>0.15000000000009095</v>
          </cell>
          <cell r="BV173">
            <v>73</v>
          </cell>
          <cell r="BW173">
            <v>5.5</v>
          </cell>
          <cell r="BX173" t="str">
            <v>-</v>
          </cell>
          <cell r="BY173" t="str">
            <v>-</v>
          </cell>
          <cell r="BZ173" t="str">
            <v>-</v>
          </cell>
          <cell r="CA173" t="str">
            <v>-</v>
          </cell>
          <cell r="CB173" t="str">
            <v>-</v>
          </cell>
          <cell r="CC173" t="str">
            <v>-</v>
          </cell>
          <cell r="CD173" t="str">
            <v>-</v>
          </cell>
          <cell r="CE173" t="str">
            <v>-</v>
          </cell>
          <cell r="CF173">
            <v>43556</v>
          </cell>
          <cell r="CG173">
            <v>111.2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 t="str">
            <v/>
          </cell>
          <cell r="DE173">
            <v>0</v>
          </cell>
          <cell r="DF173">
            <v>0</v>
          </cell>
          <cell r="DG173" t="str">
            <v>Фонтан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55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38743</v>
          </cell>
          <cell r="ED173" t="str">
            <v>ОПЗ</v>
          </cell>
          <cell r="EE173">
            <v>0</v>
          </cell>
          <cell r="EF173" t="str">
            <v>-</v>
          </cell>
          <cell r="EG173" t="str">
            <v>-</v>
          </cell>
          <cell r="EH173" t="str">
            <v>-</v>
          </cell>
          <cell r="EI173" t="str">
            <v>-</v>
          </cell>
          <cell r="EJ173" t="str">
            <v>-</v>
          </cell>
          <cell r="EK173" t="str">
            <v>-</v>
          </cell>
          <cell r="EL173" t="str">
            <v>-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 t="str">
            <v>-</v>
          </cell>
          <cell r="EV173" t="str">
            <v>-</v>
          </cell>
          <cell r="EW173" t="str">
            <v>-</v>
          </cell>
          <cell r="EX173" t="str">
            <v>-</v>
          </cell>
          <cell r="EY173" t="str">
            <v>-</v>
          </cell>
          <cell r="EZ173" t="str">
            <v>-</v>
          </cell>
          <cell r="FA173" t="str">
            <v>-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 t="e">
            <v>#VALUE!</v>
          </cell>
          <cell r="FK173" t="e">
            <v>#VALUE!</v>
          </cell>
          <cell r="FL173" t="e">
            <v>#VALUE!</v>
          </cell>
          <cell r="FM173" t="e">
            <v>#VALUE!</v>
          </cell>
          <cell r="FN173" t="e">
            <v>#VALUE!</v>
          </cell>
          <cell r="FO173" t="e">
            <v>#VALUE!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 t="str">
            <v>БДНГ-2</v>
          </cell>
          <cell r="GG173" t="str">
            <v>Давыдов</v>
          </cell>
          <cell r="GH173">
            <v>0</v>
          </cell>
          <cell r="GI173" t="e">
            <v>#N/A</v>
          </cell>
          <cell r="GJ173">
            <v>0</v>
          </cell>
          <cell r="GK173">
            <v>1897</v>
          </cell>
          <cell r="GL173">
            <v>0</v>
          </cell>
          <cell r="GM173">
            <v>0</v>
          </cell>
          <cell r="GN173">
            <v>0</v>
          </cell>
          <cell r="GO173" t="e">
            <v>#VALUE!</v>
          </cell>
          <cell r="GP173" t="e">
            <v>#VALUE!</v>
          </cell>
          <cell r="GQ173">
            <v>0</v>
          </cell>
          <cell r="GR173">
            <v>111.2</v>
          </cell>
          <cell r="GS173" t="str">
            <v>СРГ-1</v>
          </cell>
          <cell r="GT173" t="str">
            <v>Фонтан</v>
          </cell>
          <cell r="GU173">
            <v>0</v>
          </cell>
          <cell r="GV173">
            <v>0</v>
          </cell>
          <cell r="GW173">
            <v>0</v>
          </cell>
          <cell r="GX173" t="str">
            <v>Совместный замер со скв. 1060, 1060-2, 1061-1, 1061-2</v>
          </cell>
          <cell r="GY173">
            <v>0</v>
          </cell>
        </row>
        <row r="174">
          <cell r="J174" t="str">
            <v>1061-2</v>
          </cell>
          <cell r="K174" t="str">
            <v>В бездействии прошлых лет</v>
          </cell>
          <cell r="L174" t="str">
            <v>Кустскважины-1061</v>
          </cell>
          <cell r="M174">
            <v>38960</v>
          </cell>
          <cell r="N174" t="str">
            <v>Гор.</v>
          </cell>
          <cell r="O174" t="str">
            <v>P1ar_Block III</v>
          </cell>
          <cell r="P174" t="str">
            <v>В бездействии прошлых лет</v>
          </cell>
          <cell r="Q174">
            <v>-4</v>
          </cell>
          <cell r="R174" t="str">
            <v xml:space="preserve"> </v>
          </cell>
          <cell r="S174" t="str">
            <v xml:space="preserve"> </v>
          </cell>
          <cell r="T174">
            <v>0</v>
          </cell>
          <cell r="U174">
            <v>206</v>
          </cell>
          <cell r="V174">
            <v>213.8</v>
          </cell>
          <cell r="W174">
            <v>0.98</v>
          </cell>
          <cell r="X174">
            <v>1.66</v>
          </cell>
          <cell r="Y174">
            <v>0.98</v>
          </cell>
          <cell r="Z174">
            <v>1.4490000000000001</v>
          </cell>
          <cell r="AA174">
            <v>0.83599999999999997</v>
          </cell>
          <cell r="AB174">
            <v>0.72</v>
          </cell>
          <cell r="AC174">
            <v>37</v>
          </cell>
          <cell r="AD174">
            <v>1.17</v>
          </cell>
          <cell r="AE174">
            <v>139.69999999999999</v>
          </cell>
          <cell r="AF174">
            <v>7.72</v>
          </cell>
          <cell r="AG174">
            <v>1973</v>
          </cell>
          <cell r="AH174">
            <v>2500</v>
          </cell>
          <cell r="AI174">
            <v>2500</v>
          </cell>
          <cell r="AJ174">
            <v>0</v>
          </cell>
          <cell r="AK174">
            <v>0</v>
          </cell>
          <cell r="AL174" t="str">
            <v>откр ствол</v>
          </cell>
          <cell r="AM174" t="str">
            <v xml:space="preserve">1973-2500 </v>
          </cell>
          <cell r="AN174">
            <v>16.2</v>
          </cell>
          <cell r="AO174">
            <v>1973</v>
          </cell>
          <cell r="AP174">
            <v>103</v>
          </cell>
          <cell r="AQ174">
            <v>0</v>
          </cell>
          <cell r="AR174">
            <v>0</v>
          </cell>
          <cell r="AS174">
            <v>0</v>
          </cell>
          <cell r="AT174" t="str">
            <v>Газлифт</v>
          </cell>
          <cell r="AU174">
            <v>600</v>
          </cell>
          <cell r="AV174">
            <v>0</v>
          </cell>
          <cell r="AW174">
            <v>1200</v>
          </cell>
          <cell r="AX174">
            <v>0</v>
          </cell>
          <cell r="AY174">
            <v>1720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1730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1990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1872.93</v>
          </cell>
          <cell r="BU174">
            <v>117.06999999999994</v>
          </cell>
          <cell r="BV174">
            <v>73</v>
          </cell>
          <cell r="BW174">
            <v>5.5</v>
          </cell>
          <cell r="BX174" t="str">
            <v>-</v>
          </cell>
          <cell r="BY174" t="str">
            <v>-</v>
          </cell>
          <cell r="BZ174" t="str">
            <v>-</v>
          </cell>
          <cell r="CA174" t="str">
            <v>-</v>
          </cell>
          <cell r="CB174" t="str">
            <v>-</v>
          </cell>
          <cell r="CC174" t="str">
            <v>-</v>
          </cell>
          <cell r="CD174" t="str">
            <v>-</v>
          </cell>
          <cell r="CE174" t="str">
            <v>-</v>
          </cell>
          <cell r="CF174">
            <v>43556</v>
          </cell>
          <cell r="CG174">
            <v>102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 t="str">
            <v/>
          </cell>
          <cell r="DE174">
            <v>0</v>
          </cell>
          <cell r="DF174">
            <v>0</v>
          </cell>
          <cell r="DG174" t="str">
            <v>Газлифт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55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41875</v>
          </cell>
          <cell r="ED174" t="str">
            <v>ОПЗ</v>
          </cell>
          <cell r="EE174">
            <v>0</v>
          </cell>
          <cell r="EF174" t="str">
            <v>-</v>
          </cell>
          <cell r="EG174" t="str">
            <v>-</v>
          </cell>
          <cell r="EH174" t="str">
            <v>-</v>
          </cell>
          <cell r="EI174" t="str">
            <v>-</v>
          </cell>
          <cell r="EJ174" t="str">
            <v>-</v>
          </cell>
          <cell r="EK174" t="str">
            <v>-</v>
          </cell>
          <cell r="EL174" t="str">
            <v>-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 t="str">
            <v>-</v>
          </cell>
          <cell r="EV174" t="str">
            <v>-</v>
          </cell>
          <cell r="EW174" t="str">
            <v>-</v>
          </cell>
          <cell r="EX174" t="str">
            <v>-</v>
          </cell>
          <cell r="EY174" t="str">
            <v>-</v>
          </cell>
          <cell r="EZ174" t="str">
            <v>-</v>
          </cell>
          <cell r="FA174" t="str">
            <v>-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 t="e">
            <v>#VALUE!</v>
          </cell>
          <cell r="FK174" t="e">
            <v>#VALUE!</v>
          </cell>
          <cell r="FL174" t="e">
            <v>#VALUE!</v>
          </cell>
          <cell r="FM174" t="e">
            <v>#VALUE!</v>
          </cell>
          <cell r="FN174" t="e">
            <v>#VALUE!</v>
          </cell>
          <cell r="FO174" t="e">
            <v>#VALUE!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 t="str">
            <v>БДНГ-2</v>
          </cell>
          <cell r="GG174" t="str">
            <v>Давыдов</v>
          </cell>
          <cell r="GH174">
            <v>0</v>
          </cell>
          <cell r="GI174" t="e">
            <v>#N/A</v>
          </cell>
          <cell r="GJ174">
            <v>0</v>
          </cell>
          <cell r="GK174">
            <v>1970</v>
          </cell>
          <cell r="GL174">
            <v>0</v>
          </cell>
          <cell r="GM174">
            <v>1</v>
          </cell>
          <cell r="GN174">
            <v>0</v>
          </cell>
          <cell r="GO174" t="e">
            <v>#VALUE!</v>
          </cell>
          <cell r="GP174" t="e">
            <v>#VALUE!</v>
          </cell>
          <cell r="GQ174">
            <v>0</v>
          </cell>
          <cell r="GR174">
            <v>102</v>
          </cell>
          <cell r="GS174" t="str">
            <v>СРГ-1</v>
          </cell>
          <cell r="GT174" t="str">
            <v>Газлифт</v>
          </cell>
          <cell r="GU174">
            <v>0</v>
          </cell>
          <cell r="GV174">
            <v>0</v>
          </cell>
          <cell r="GW174">
            <v>0</v>
          </cell>
          <cell r="GX174" t="str">
            <v>Совместный замер со скв. 1060, 1060-2, 1061, 1061-1</v>
          </cell>
          <cell r="GY174">
            <v>0</v>
          </cell>
        </row>
        <row r="175">
          <cell r="J175" t="str">
            <v>1061-1</v>
          </cell>
          <cell r="K175" t="str">
            <v>В бездействии текущего года</v>
          </cell>
          <cell r="L175" t="str">
            <v>Кустскважины-1061</v>
          </cell>
          <cell r="M175">
            <v>38837</v>
          </cell>
          <cell r="N175" t="str">
            <v>Гор.</v>
          </cell>
          <cell r="O175" t="str">
            <v>P1ar_Block III</v>
          </cell>
          <cell r="P175" t="str">
            <v>В бездействии текущего года</v>
          </cell>
          <cell r="Q175">
            <v>-4</v>
          </cell>
          <cell r="R175" t="str">
            <v xml:space="preserve"> </v>
          </cell>
          <cell r="S175" t="str">
            <v xml:space="preserve"> </v>
          </cell>
          <cell r="T175">
            <v>0</v>
          </cell>
          <cell r="U175">
            <v>206</v>
          </cell>
          <cell r="V175">
            <v>213.8</v>
          </cell>
          <cell r="W175">
            <v>0.98</v>
          </cell>
          <cell r="X175">
            <v>1.66</v>
          </cell>
          <cell r="Y175">
            <v>0.98</v>
          </cell>
          <cell r="Z175">
            <v>1.4490000000000001</v>
          </cell>
          <cell r="AA175">
            <v>0.83599999999999997</v>
          </cell>
          <cell r="AB175">
            <v>0.72</v>
          </cell>
          <cell r="AC175">
            <v>37</v>
          </cell>
          <cell r="AD175">
            <v>1.17</v>
          </cell>
          <cell r="AE175">
            <v>139.69999999999999</v>
          </cell>
          <cell r="AF175">
            <v>7.72</v>
          </cell>
          <cell r="AG175">
            <v>1929</v>
          </cell>
          <cell r="AH175">
            <v>2500</v>
          </cell>
          <cell r="AI175">
            <v>2500</v>
          </cell>
          <cell r="AJ175">
            <v>0</v>
          </cell>
          <cell r="AK175">
            <v>0</v>
          </cell>
          <cell r="AL175" t="str">
            <v>откр ствол</v>
          </cell>
          <cell r="AM175" t="str">
            <v xml:space="preserve">1929-2500 </v>
          </cell>
          <cell r="AN175">
            <v>94.17</v>
          </cell>
          <cell r="AO175">
            <v>1929</v>
          </cell>
          <cell r="AP175">
            <v>61.3</v>
          </cell>
          <cell r="AQ175">
            <v>0</v>
          </cell>
          <cell r="AR175">
            <v>0</v>
          </cell>
          <cell r="AS175">
            <v>0</v>
          </cell>
          <cell r="AT175" t="str">
            <v>Фонтан</v>
          </cell>
          <cell r="AU175">
            <v>593</v>
          </cell>
          <cell r="AV175">
            <v>0</v>
          </cell>
          <cell r="AW175">
            <v>1198.78</v>
          </cell>
          <cell r="AX175">
            <v>0</v>
          </cell>
          <cell r="AY175">
            <v>1776.3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2400.8000000000002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1896.64</v>
          </cell>
          <cell r="BU175">
            <v>504.16000000000008</v>
          </cell>
          <cell r="BV175">
            <v>73</v>
          </cell>
          <cell r="BW175">
            <v>5.5</v>
          </cell>
          <cell r="BX175" t="str">
            <v>-</v>
          </cell>
          <cell r="BY175" t="str">
            <v>-</v>
          </cell>
          <cell r="BZ175" t="str">
            <v>-</v>
          </cell>
          <cell r="CA175" t="str">
            <v>-</v>
          </cell>
          <cell r="CB175" t="str">
            <v>-</v>
          </cell>
          <cell r="CC175" t="str">
            <v>-</v>
          </cell>
          <cell r="CD175" t="str">
            <v>-</v>
          </cell>
          <cell r="CE175" t="str">
            <v>-</v>
          </cell>
          <cell r="CF175">
            <v>43556</v>
          </cell>
          <cell r="CG175">
            <v>113.72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 t="str">
            <v/>
          </cell>
          <cell r="DE175">
            <v>0</v>
          </cell>
          <cell r="DF175">
            <v>0</v>
          </cell>
          <cell r="DG175" t="str">
            <v>Фонтан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60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41427</v>
          </cell>
          <cell r="ED175" t="str">
            <v>Интенсификация</v>
          </cell>
          <cell r="EE175">
            <v>0</v>
          </cell>
          <cell r="EF175" t="str">
            <v>-</v>
          </cell>
          <cell r="EG175" t="str">
            <v>-</v>
          </cell>
          <cell r="EH175" t="str">
            <v>-</v>
          </cell>
          <cell r="EI175" t="str">
            <v>-</v>
          </cell>
          <cell r="EJ175" t="str">
            <v>-</v>
          </cell>
          <cell r="EK175" t="str">
            <v>-</v>
          </cell>
          <cell r="EL175" t="str">
            <v>-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 t="str">
            <v>-</v>
          </cell>
          <cell r="EV175" t="str">
            <v>-</v>
          </cell>
          <cell r="EW175" t="str">
            <v>-</v>
          </cell>
          <cell r="EX175" t="str">
            <v>-</v>
          </cell>
          <cell r="EY175" t="str">
            <v>-</v>
          </cell>
          <cell r="EZ175" t="str">
            <v>-</v>
          </cell>
          <cell r="FA175" t="str">
            <v>-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 t="e">
            <v>#VALUE!</v>
          </cell>
          <cell r="FK175" t="e">
            <v>#VALUE!</v>
          </cell>
          <cell r="FL175" t="e">
            <v>#VALUE!</v>
          </cell>
          <cell r="FM175" t="e">
            <v>#VALUE!</v>
          </cell>
          <cell r="FN175" t="e">
            <v>#VALUE!</v>
          </cell>
          <cell r="FO175" t="e">
            <v>#VALUE!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 t="str">
            <v>БДНГ-2</v>
          </cell>
          <cell r="GG175" t="str">
            <v>Давыдов</v>
          </cell>
          <cell r="GH175">
            <v>0</v>
          </cell>
          <cell r="GI175" t="e">
            <v>#N/A</v>
          </cell>
          <cell r="GJ175">
            <v>0</v>
          </cell>
          <cell r="GK175">
            <v>2100</v>
          </cell>
          <cell r="GL175">
            <v>0</v>
          </cell>
          <cell r="GM175">
            <v>0</v>
          </cell>
          <cell r="GN175">
            <v>0</v>
          </cell>
          <cell r="GO175" t="e">
            <v>#VALUE!</v>
          </cell>
          <cell r="GP175" t="e">
            <v>#VALUE!</v>
          </cell>
          <cell r="GQ175">
            <v>0</v>
          </cell>
          <cell r="GR175">
            <v>113.72</v>
          </cell>
          <cell r="GS175" t="str">
            <v>СРГ-1</v>
          </cell>
          <cell r="GT175" t="str">
            <v>Фонтан</v>
          </cell>
          <cell r="GU175">
            <v>0</v>
          </cell>
          <cell r="GV175">
            <v>0</v>
          </cell>
          <cell r="GW175">
            <v>0</v>
          </cell>
          <cell r="GX175" t="str">
            <v>Совместный замер со скв. 1060, 1060-2, 1061, 1061-2</v>
          </cell>
          <cell r="GY175">
            <v>0</v>
          </cell>
        </row>
        <row r="176">
          <cell r="J176" t="str">
            <v>1061-3</v>
          </cell>
          <cell r="K176" t="str">
            <v>В работе</v>
          </cell>
          <cell r="L176" t="str">
            <v>Кустскважины-1061</v>
          </cell>
          <cell r="M176">
            <v>39100</v>
          </cell>
          <cell r="N176" t="str">
            <v>Гор.</v>
          </cell>
          <cell r="O176" t="str">
            <v>P1ar_Block III</v>
          </cell>
          <cell r="P176" t="str">
            <v>Действующий</v>
          </cell>
          <cell r="Q176">
            <v>-4</v>
          </cell>
          <cell r="R176" t="str">
            <v xml:space="preserve"> </v>
          </cell>
          <cell r="S176" t="str">
            <v xml:space="preserve"> </v>
          </cell>
          <cell r="T176">
            <v>0</v>
          </cell>
          <cell r="U176">
            <v>206</v>
          </cell>
          <cell r="V176">
            <v>213.8</v>
          </cell>
          <cell r="W176">
            <v>0.98</v>
          </cell>
          <cell r="X176">
            <v>1.66</v>
          </cell>
          <cell r="Y176">
            <v>0.98</v>
          </cell>
          <cell r="Z176">
            <v>1.4490000000000001</v>
          </cell>
          <cell r="AA176">
            <v>0.83599999999999997</v>
          </cell>
          <cell r="AB176">
            <v>0.72</v>
          </cell>
          <cell r="AC176">
            <v>37</v>
          </cell>
          <cell r="AD176">
            <v>1.17</v>
          </cell>
          <cell r="AE176">
            <v>139.69999999999999</v>
          </cell>
          <cell r="AF176">
            <v>7.72</v>
          </cell>
          <cell r="AG176">
            <v>2024</v>
          </cell>
          <cell r="AH176">
            <v>2380</v>
          </cell>
          <cell r="AI176">
            <v>2380</v>
          </cell>
          <cell r="AJ176">
            <v>0</v>
          </cell>
          <cell r="AK176">
            <v>0</v>
          </cell>
          <cell r="AL176" t="str">
            <v>откр ствол</v>
          </cell>
          <cell r="AM176" t="str">
            <v xml:space="preserve">2024-2380 </v>
          </cell>
          <cell r="AN176">
            <v>37.950000000000003</v>
          </cell>
          <cell r="AO176">
            <v>2024</v>
          </cell>
          <cell r="AP176">
            <v>153.6</v>
          </cell>
          <cell r="AQ176">
            <v>0</v>
          </cell>
          <cell r="AR176">
            <v>0</v>
          </cell>
          <cell r="AS176">
            <v>0</v>
          </cell>
          <cell r="AT176" t="str">
            <v>Фонтан</v>
          </cell>
          <cell r="AU176">
            <v>599</v>
          </cell>
          <cell r="AV176">
            <v>0</v>
          </cell>
          <cell r="AW176">
            <v>1202</v>
          </cell>
          <cell r="AX176">
            <v>0</v>
          </cell>
          <cell r="AY176">
            <v>1703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2342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1890.39</v>
          </cell>
          <cell r="BU176">
            <v>451.6099999999999</v>
          </cell>
          <cell r="BV176">
            <v>73</v>
          </cell>
          <cell r="BW176">
            <v>5.5</v>
          </cell>
          <cell r="BX176">
            <v>18</v>
          </cell>
          <cell r="BY176" t="str">
            <v>Угловик</v>
          </cell>
          <cell r="BZ176" t="str">
            <v>Постоянный</v>
          </cell>
          <cell r="CA176">
            <v>24</v>
          </cell>
          <cell r="CB176">
            <v>0</v>
          </cell>
          <cell r="CC176">
            <v>61</v>
          </cell>
          <cell r="CD176">
            <v>80</v>
          </cell>
          <cell r="CE176">
            <v>55</v>
          </cell>
          <cell r="CF176">
            <v>43556</v>
          </cell>
          <cell r="CG176">
            <v>141.80000000000001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83</v>
          </cell>
          <cell r="CM176">
            <v>7.900199999999999</v>
          </cell>
          <cell r="CN176">
            <v>9.4499999999999993</v>
          </cell>
          <cell r="CO176">
            <v>0</v>
          </cell>
          <cell r="CP176">
            <v>0</v>
          </cell>
          <cell r="CQ176">
            <v>62.8</v>
          </cell>
          <cell r="CR176">
            <v>151</v>
          </cell>
          <cell r="CS176">
            <v>0</v>
          </cell>
          <cell r="CT176">
            <v>151</v>
          </cell>
          <cell r="CU176">
            <v>0</v>
          </cell>
          <cell r="CV176">
            <v>145.148</v>
          </cell>
          <cell r="CW176">
            <v>-7</v>
          </cell>
          <cell r="CX176">
            <v>151</v>
          </cell>
          <cell r="CY176">
            <v>-68</v>
          </cell>
          <cell r="CZ176">
            <v>0</v>
          </cell>
          <cell r="DA176">
            <v>62.8</v>
          </cell>
          <cell r="DB176">
            <v>7949.1658439026869</v>
          </cell>
          <cell r="DC176">
            <v>7949.1658439026869</v>
          </cell>
          <cell r="DD176" t="str">
            <v/>
          </cell>
          <cell r="DE176">
            <v>0.16071428571428567</v>
          </cell>
          <cell r="DF176">
            <v>0</v>
          </cell>
          <cell r="DG176" t="str">
            <v>Фонтан</v>
          </cell>
          <cell r="DH176">
            <v>7.900199999999999</v>
          </cell>
          <cell r="DI176">
            <v>9.4499999999999993</v>
          </cell>
          <cell r="DJ176">
            <v>0</v>
          </cell>
          <cell r="DK176">
            <v>62.8</v>
          </cell>
          <cell r="DL176">
            <v>83</v>
          </cell>
          <cell r="DM176">
            <v>0</v>
          </cell>
          <cell r="DN176">
            <v>68</v>
          </cell>
          <cell r="DO176">
            <v>0.15145121449156029</v>
          </cell>
          <cell r="DP176">
            <v>68</v>
          </cell>
          <cell r="DQ176">
            <v>9.344055290242899</v>
          </cell>
          <cell r="DR176">
            <v>11.177099629477151</v>
          </cell>
          <cell r="DS176">
            <v>0</v>
          </cell>
          <cell r="DT176">
            <v>74.277445156737059</v>
          </cell>
          <cell r="DU176">
            <v>1.4438552902428992</v>
          </cell>
          <cell r="DV176">
            <v>1.7270996294771521</v>
          </cell>
          <cell r="DW176">
            <v>11.477445156737055</v>
          </cell>
          <cell r="DX176">
            <v>2.4794673040152961</v>
          </cell>
          <cell r="DY176">
            <v>2.9658699808795408</v>
          </cell>
          <cell r="DZ176">
            <v>0</v>
          </cell>
          <cell r="EA176">
            <v>21.749713193116637</v>
          </cell>
          <cell r="EB176">
            <v>0</v>
          </cell>
          <cell r="EC176">
            <v>41200</v>
          </cell>
          <cell r="ED176" t="str">
            <v>ОПЗ</v>
          </cell>
          <cell r="EE176">
            <v>0</v>
          </cell>
          <cell r="EF176">
            <v>18</v>
          </cell>
          <cell r="EG176">
            <v>63</v>
          </cell>
          <cell r="EH176">
            <v>82</v>
          </cell>
          <cell r="EI176">
            <v>62</v>
          </cell>
          <cell r="EJ176" t="str">
            <v>Постоянный</v>
          </cell>
          <cell r="EK176">
            <v>24</v>
          </cell>
          <cell r="EL176">
            <v>0</v>
          </cell>
          <cell r="EM176">
            <v>7.900199999999999</v>
          </cell>
          <cell r="EN176">
            <v>9.4499999999999993</v>
          </cell>
          <cell r="EO176">
            <v>0</v>
          </cell>
          <cell r="EP176">
            <v>62.8</v>
          </cell>
          <cell r="EQ176">
            <v>7949.1658439026869</v>
          </cell>
          <cell r="ER176">
            <v>0</v>
          </cell>
          <cell r="ES176">
            <v>0</v>
          </cell>
          <cell r="ET176">
            <v>83</v>
          </cell>
          <cell r="EU176">
            <v>18</v>
          </cell>
          <cell r="EV176">
            <v>61</v>
          </cell>
          <cell r="EW176">
            <v>80</v>
          </cell>
          <cell r="EX176">
            <v>55</v>
          </cell>
          <cell r="EY176" t="str">
            <v>Постоянный</v>
          </cell>
          <cell r="EZ176">
            <v>24</v>
          </cell>
          <cell r="FA176">
            <v>0</v>
          </cell>
          <cell r="FB176">
            <v>7.900199999999999</v>
          </cell>
          <cell r="FC176">
            <v>9.4499999999999993</v>
          </cell>
          <cell r="FD176">
            <v>0</v>
          </cell>
          <cell r="FE176">
            <v>62.8</v>
          </cell>
          <cell r="FF176">
            <v>7949.1658439026869</v>
          </cell>
          <cell r="FG176">
            <v>0</v>
          </cell>
          <cell r="FH176">
            <v>0</v>
          </cell>
          <cell r="FI176">
            <v>83</v>
          </cell>
          <cell r="FJ176">
            <v>0</v>
          </cell>
          <cell r="FK176">
            <v>-2</v>
          </cell>
          <cell r="FL176">
            <v>-2</v>
          </cell>
          <cell r="FM176">
            <v>-7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 t="str">
            <v>БДНГ-2</v>
          </cell>
          <cell r="GG176" t="str">
            <v>Щукин</v>
          </cell>
          <cell r="GH176">
            <v>0</v>
          </cell>
          <cell r="GI176" t="e">
            <v>#N/A</v>
          </cell>
          <cell r="GJ176">
            <v>0</v>
          </cell>
          <cell r="GK176">
            <v>2100</v>
          </cell>
          <cell r="GL176">
            <v>0</v>
          </cell>
          <cell r="GM176">
            <v>0</v>
          </cell>
          <cell r="GN176">
            <v>0</v>
          </cell>
          <cell r="GO176">
            <v>6</v>
          </cell>
          <cell r="GP176">
            <v>25</v>
          </cell>
          <cell r="GQ176">
            <v>83</v>
          </cell>
          <cell r="GR176">
            <v>58.800000000000011</v>
          </cell>
          <cell r="GS176" t="str">
            <v>СРГ-1</v>
          </cell>
          <cell r="GT176" t="str">
            <v>Фонтан</v>
          </cell>
          <cell r="GU176" t="str">
            <v>КВД</v>
          </cell>
          <cell r="GV176">
            <v>0</v>
          </cell>
          <cell r="GW176">
            <v>0</v>
          </cell>
          <cell r="GX176" t="str">
            <v>Совместный замер со скв. 1059, 1059-2, 1070-2</v>
          </cell>
          <cell r="GY176">
            <v>0</v>
          </cell>
        </row>
        <row r="177">
          <cell r="J177" t="str">
            <v>1063-2</v>
          </cell>
          <cell r="K177" t="str">
            <v>В работе</v>
          </cell>
          <cell r="L177" t="str">
            <v>К-9</v>
          </cell>
          <cell r="M177">
            <v>41532</v>
          </cell>
          <cell r="N177" t="str">
            <v>Гор.</v>
          </cell>
          <cell r="O177" t="str">
            <v>P1ar_Block III</v>
          </cell>
          <cell r="P177" t="str">
            <v>Действующий</v>
          </cell>
          <cell r="Q177">
            <v>-4</v>
          </cell>
          <cell r="R177" t="str">
            <v xml:space="preserve"> </v>
          </cell>
          <cell r="S177" t="str">
            <v xml:space="preserve"> </v>
          </cell>
          <cell r="T177">
            <v>0</v>
          </cell>
          <cell r="U177">
            <v>206</v>
          </cell>
          <cell r="V177">
            <v>213.8</v>
          </cell>
          <cell r="W177">
            <v>0.98</v>
          </cell>
          <cell r="X177">
            <v>1.66</v>
          </cell>
          <cell r="Y177">
            <v>0.98</v>
          </cell>
          <cell r="Z177">
            <v>1.4490000000000001</v>
          </cell>
          <cell r="AA177">
            <v>0.83599999999999997</v>
          </cell>
          <cell r="AB177">
            <v>0.72</v>
          </cell>
          <cell r="AC177">
            <v>37</v>
          </cell>
          <cell r="AD177">
            <v>1.17</v>
          </cell>
          <cell r="AE177">
            <v>177.8</v>
          </cell>
          <cell r="AF177">
            <v>9.19</v>
          </cell>
          <cell r="AG177">
            <v>2108</v>
          </cell>
          <cell r="AH177" t="str">
            <v>1 ств 2493
2 ств 2882</v>
          </cell>
          <cell r="AI177" t="str">
            <v>1 ств 2493
2 ств 2882</v>
          </cell>
          <cell r="AJ177">
            <v>0</v>
          </cell>
          <cell r="AK177">
            <v>0</v>
          </cell>
          <cell r="AL177" t="str">
            <v>откр ствол</v>
          </cell>
          <cell r="AM177" t="str">
            <v>1 ств 2108-2493;
2 ств 2123-2882</v>
          </cell>
          <cell r="AN177">
            <v>26</v>
          </cell>
          <cell r="AO177">
            <v>2108</v>
          </cell>
          <cell r="AP177">
            <v>216.52</v>
          </cell>
          <cell r="AQ177">
            <v>0</v>
          </cell>
          <cell r="AR177">
            <v>0</v>
          </cell>
          <cell r="AS177">
            <v>0</v>
          </cell>
          <cell r="AT177" t="str">
            <v>Газлифт</v>
          </cell>
          <cell r="AU177">
            <v>600</v>
          </cell>
          <cell r="AV177" t="str">
            <v>ГП</v>
          </cell>
          <cell r="AW177">
            <v>1200</v>
          </cell>
          <cell r="AX177" t="str">
            <v>ГК101/1,5</v>
          </cell>
          <cell r="AY177">
            <v>1800</v>
          </cell>
          <cell r="AZ177" t="str">
            <v>ЦКсОК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 t="str">
            <v>-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2070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1611.25</v>
          </cell>
          <cell r="BU177">
            <v>458.75</v>
          </cell>
          <cell r="BV177">
            <v>73</v>
          </cell>
          <cell r="BW177">
            <v>5.5</v>
          </cell>
          <cell r="BX177">
            <v>18</v>
          </cell>
          <cell r="BY177" t="str">
            <v>Угловик</v>
          </cell>
          <cell r="BZ177" t="str">
            <v>Постоянный</v>
          </cell>
          <cell r="CA177">
            <v>24</v>
          </cell>
          <cell r="CB177">
            <v>0</v>
          </cell>
          <cell r="CC177">
            <v>21</v>
          </cell>
          <cell r="CD177">
            <v>42</v>
          </cell>
          <cell r="CE177">
            <v>19</v>
          </cell>
          <cell r="CF177">
            <v>43556</v>
          </cell>
          <cell r="CG177">
            <v>94</v>
          </cell>
          <cell r="CH177">
            <v>91</v>
          </cell>
          <cell r="CI177">
            <v>6</v>
          </cell>
          <cell r="CJ177">
            <v>0</v>
          </cell>
          <cell r="CK177">
            <v>0</v>
          </cell>
          <cell r="CL177">
            <v>48</v>
          </cell>
          <cell r="CM177">
            <v>9.7811999999999983</v>
          </cell>
          <cell r="CN177">
            <v>11.7</v>
          </cell>
          <cell r="CO177">
            <v>0</v>
          </cell>
          <cell r="CP177">
            <v>0</v>
          </cell>
          <cell r="CQ177">
            <v>31.3</v>
          </cell>
          <cell r="CR177">
            <v>153</v>
          </cell>
          <cell r="CS177" t="e">
            <v>#VALUE!</v>
          </cell>
          <cell r="CT177">
            <v>153</v>
          </cell>
          <cell r="CU177">
            <v>0</v>
          </cell>
          <cell r="CV177">
            <v>140.13630080000001</v>
          </cell>
          <cell r="CW177" t="str">
            <v>-</v>
          </cell>
          <cell r="CX177">
            <v>147.4</v>
          </cell>
          <cell r="CY177">
            <v>-29</v>
          </cell>
          <cell r="CZ177">
            <v>7</v>
          </cell>
          <cell r="DA177">
            <v>24.3</v>
          </cell>
          <cell r="DB177">
            <v>2484.3577475156426</v>
          </cell>
          <cell r="DC177">
            <v>3200.0163579110954</v>
          </cell>
          <cell r="DD177">
            <v>715.65861039545268</v>
          </cell>
          <cell r="DE177">
            <v>0.2543478260869565</v>
          </cell>
          <cell r="DF177">
            <v>0</v>
          </cell>
          <cell r="DG177" t="str">
            <v>Газлифт</v>
          </cell>
          <cell r="DH177">
            <v>9.7811999999999983</v>
          </cell>
          <cell r="DI177">
            <v>11.7</v>
          </cell>
          <cell r="DJ177">
            <v>0</v>
          </cell>
          <cell r="DK177">
            <v>24.3</v>
          </cell>
          <cell r="DL177">
            <v>48</v>
          </cell>
          <cell r="DM177">
            <v>0</v>
          </cell>
          <cell r="DN177">
            <v>60</v>
          </cell>
          <cell r="DO177">
            <v>0.34411764705882353</v>
          </cell>
          <cell r="DP177">
            <v>48</v>
          </cell>
          <cell r="DQ177">
            <v>9.7811999999999983</v>
          </cell>
          <cell r="DR177">
            <v>11.7</v>
          </cell>
          <cell r="DS177">
            <v>0</v>
          </cell>
          <cell r="DT177">
            <v>24.3</v>
          </cell>
          <cell r="DU177">
            <v>0</v>
          </cell>
          <cell r="DV177">
            <v>0</v>
          </cell>
          <cell r="DW177">
            <v>0</v>
          </cell>
          <cell r="DX177">
            <v>3.7321025419600251</v>
          </cell>
          <cell r="DY177">
            <v>5.0420572513923716</v>
          </cell>
          <cell r="DZ177">
            <v>0</v>
          </cell>
          <cell r="EA177">
            <v>1.4025694208580786</v>
          </cell>
          <cell r="EB177">
            <v>0</v>
          </cell>
          <cell r="EC177">
            <v>42970</v>
          </cell>
          <cell r="ED177" t="str">
            <v>Бесп. ОПЗ</v>
          </cell>
          <cell r="EE177">
            <v>0</v>
          </cell>
          <cell r="EF177">
            <v>18</v>
          </cell>
          <cell r="EG177">
            <v>22</v>
          </cell>
          <cell r="EH177">
            <v>45</v>
          </cell>
          <cell r="EI177">
            <v>19</v>
          </cell>
          <cell r="EJ177" t="str">
            <v>Постоянный</v>
          </cell>
          <cell r="EK177">
            <v>24</v>
          </cell>
          <cell r="EL177">
            <v>0</v>
          </cell>
          <cell r="EM177">
            <v>12.863699199999999</v>
          </cell>
          <cell r="EN177">
            <v>16.3</v>
          </cell>
          <cell r="EO177">
            <v>5.6</v>
          </cell>
          <cell r="EP177">
            <v>29</v>
          </cell>
          <cell r="EQ177">
            <v>1710.2389956382065</v>
          </cell>
          <cell r="ER177">
            <v>76</v>
          </cell>
          <cell r="ES177">
            <v>7</v>
          </cell>
          <cell r="ET177">
            <v>50</v>
          </cell>
          <cell r="EU177">
            <v>18</v>
          </cell>
          <cell r="EV177">
            <v>21</v>
          </cell>
          <cell r="EW177">
            <v>42</v>
          </cell>
          <cell r="EX177">
            <v>19</v>
          </cell>
          <cell r="EY177" t="str">
            <v>Постоянный</v>
          </cell>
          <cell r="EZ177">
            <v>24</v>
          </cell>
          <cell r="FA177">
            <v>0</v>
          </cell>
          <cell r="FB177">
            <v>9.7811999999999983</v>
          </cell>
          <cell r="FC177">
            <v>11.7</v>
          </cell>
          <cell r="FD177">
            <v>0</v>
          </cell>
          <cell r="FE177">
            <v>31.3</v>
          </cell>
          <cell r="FF177">
            <v>2484.3577475156426</v>
          </cell>
          <cell r="FG177">
            <v>91</v>
          </cell>
          <cell r="FH177">
            <v>7</v>
          </cell>
          <cell r="FI177">
            <v>48</v>
          </cell>
          <cell r="FJ177">
            <v>0</v>
          </cell>
          <cell r="FK177">
            <v>-1</v>
          </cell>
          <cell r="FL177">
            <v>-3</v>
          </cell>
          <cell r="FM177">
            <v>0</v>
          </cell>
          <cell r="FN177">
            <v>0</v>
          </cell>
          <cell r="FO177">
            <v>0</v>
          </cell>
          <cell r="FP177">
            <v>-3.0824992000000009</v>
          </cell>
          <cell r="FQ177">
            <v>-4.6000000000000014</v>
          </cell>
          <cell r="FR177">
            <v>-5.6</v>
          </cell>
          <cell r="FS177">
            <v>2.3000000000000007</v>
          </cell>
          <cell r="FT177">
            <v>15</v>
          </cell>
          <cell r="FU177">
            <v>0</v>
          </cell>
          <cell r="FV177">
            <v>774.11875187743613</v>
          </cell>
          <cell r="FW177">
            <v>-2</v>
          </cell>
          <cell r="FX177" t="str">
            <v>ИПП ГТМ</v>
          </cell>
          <cell r="FY177" t="str">
            <v>ГТМ февраля месяца (ЗБС). Снижение энергетики пласта, что подтверждается снижениями дебита с 16 до 12м3/сут и трендом снижения  забойного давления</v>
          </cell>
          <cell r="FZ177">
            <v>0</v>
          </cell>
          <cell r="GA177">
            <v>0</v>
          </cell>
          <cell r="GB177">
            <v>0</v>
          </cell>
          <cell r="GC177" t="str">
            <v>ИПП ГТМ</v>
          </cell>
          <cell r="GD177" t="str">
            <v>ГТМ февраля месяца (ЗБС). Снижение энергетики пласта, что подтверждается снижениями дебита с 21 до 16 м3/сут и забойного давления с 52 до 50 ат.</v>
          </cell>
          <cell r="GE177">
            <v>0</v>
          </cell>
          <cell r="GF177" t="str">
            <v>БДНГ-2</v>
          </cell>
          <cell r="GG177" t="str">
            <v>Щукин</v>
          </cell>
          <cell r="GH177">
            <v>0</v>
          </cell>
          <cell r="GI177" t="e">
            <v>#N/A</v>
          </cell>
          <cell r="GJ177">
            <v>0</v>
          </cell>
          <cell r="GK177">
            <v>2050</v>
          </cell>
          <cell r="GL177">
            <v>0</v>
          </cell>
          <cell r="GM177">
            <v>0</v>
          </cell>
          <cell r="GN177">
            <v>0</v>
          </cell>
          <cell r="GO177">
            <v>2</v>
          </cell>
          <cell r="GP177">
            <v>23</v>
          </cell>
          <cell r="GQ177">
            <v>48</v>
          </cell>
          <cell r="GR177">
            <v>46</v>
          </cell>
          <cell r="GS177" t="str">
            <v>ЗУ-8</v>
          </cell>
          <cell r="GT177" t="str">
            <v>Газлифт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</row>
        <row r="178">
          <cell r="J178">
            <v>1065</v>
          </cell>
          <cell r="K178" t="str">
            <v>В работе</v>
          </cell>
          <cell r="L178" t="str">
            <v>К-9</v>
          </cell>
          <cell r="M178">
            <v>41729</v>
          </cell>
          <cell r="N178" t="str">
            <v>Гор.</v>
          </cell>
          <cell r="O178" t="str">
            <v>P1ar_Block III</v>
          </cell>
          <cell r="P178" t="str">
            <v>Действующий</v>
          </cell>
          <cell r="Q178">
            <v>-4</v>
          </cell>
          <cell r="R178" t="str">
            <v xml:space="preserve"> </v>
          </cell>
          <cell r="S178" t="str">
            <v xml:space="preserve"> </v>
          </cell>
          <cell r="T178">
            <v>0</v>
          </cell>
          <cell r="U178">
            <v>206</v>
          </cell>
          <cell r="V178">
            <v>213.8</v>
          </cell>
          <cell r="W178">
            <v>0.98</v>
          </cell>
          <cell r="X178">
            <v>1.66</v>
          </cell>
          <cell r="Y178">
            <v>0.98</v>
          </cell>
          <cell r="Z178">
            <v>1.4490000000000001</v>
          </cell>
          <cell r="AA178">
            <v>0.83599999999999997</v>
          </cell>
          <cell r="AB178">
            <v>0.72</v>
          </cell>
          <cell r="AC178">
            <v>37</v>
          </cell>
          <cell r="AD178">
            <v>1.17</v>
          </cell>
          <cell r="AE178">
            <v>177.8</v>
          </cell>
          <cell r="AF178">
            <v>9.19</v>
          </cell>
          <cell r="AG178">
            <v>2074</v>
          </cell>
          <cell r="AH178">
            <v>2647</v>
          </cell>
          <cell r="AI178">
            <v>2647</v>
          </cell>
          <cell r="AJ178">
            <v>0</v>
          </cell>
          <cell r="AK178">
            <v>0</v>
          </cell>
          <cell r="AL178" t="str">
            <v>откр ствол</v>
          </cell>
          <cell r="AM178" t="str">
            <v xml:space="preserve">2074-2647 </v>
          </cell>
          <cell r="AN178">
            <v>20</v>
          </cell>
          <cell r="AO178">
            <v>2074</v>
          </cell>
          <cell r="AP178">
            <v>344</v>
          </cell>
          <cell r="AQ178">
            <v>0</v>
          </cell>
          <cell r="AR178">
            <v>0</v>
          </cell>
          <cell r="AS178">
            <v>0</v>
          </cell>
          <cell r="AT178" t="str">
            <v>Фонтан</v>
          </cell>
          <cell r="AU178">
            <v>600</v>
          </cell>
          <cell r="AV178" t="str">
            <v>ГК65/2</v>
          </cell>
          <cell r="AW178">
            <v>1200</v>
          </cell>
          <cell r="AX178" t="str">
            <v>ГК45</v>
          </cell>
          <cell r="AY178">
            <v>1770</v>
          </cell>
          <cell r="AZ178" t="str">
            <v>ЦКсОК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1780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2390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1938.8</v>
          </cell>
          <cell r="BU178">
            <v>451.20000000000005</v>
          </cell>
          <cell r="BV178">
            <v>73</v>
          </cell>
          <cell r="BW178">
            <v>5.5</v>
          </cell>
          <cell r="BX178">
            <v>65</v>
          </cell>
          <cell r="BY178" t="str">
            <v>Угловик</v>
          </cell>
          <cell r="BZ178" t="str">
            <v>Постоянный</v>
          </cell>
          <cell r="CA178">
            <v>24</v>
          </cell>
          <cell r="CB178">
            <v>0</v>
          </cell>
          <cell r="CC178">
            <v>95</v>
          </cell>
          <cell r="CD178">
            <v>34</v>
          </cell>
          <cell r="CE178">
            <v>94</v>
          </cell>
          <cell r="CF178">
            <v>43556</v>
          </cell>
          <cell r="CG178">
            <v>156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132.4</v>
          </cell>
          <cell r="CM178">
            <v>8.36</v>
          </cell>
          <cell r="CN178">
            <v>10</v>
          </cell>
          <cell r="CO178">
            <v>0</v>
          </cell>
          <cell r="CP178">
            <v>0</v>
          </cell>
          <cell r="CQ178">
            <v>58</v>
          </cell>
          <cell r="CR178">
            <v>154</v>
          </cell>
          <cell r="CS178">
            <v>0</v>
          </cell>
          <cell r="CT178">
            <v>154</v>
          </cell>
          <cell r="CU178">
            <v>0</v>
          </cell>
          <cell r="CV178">
            <v>145.63999999999999</v>
          </cell>
          <cell r="CW178">
            <v>-10</v>
          </cell>
          <cell r="CX178">
            <v>154</v>
          </cell>
          <cell r="CY178">
            <v>-58</v>
          </cell>
          <cell r="CZ178">
            <v>0</v>
          </cell>
          <cell r="DA178">
            <v>58</v>
          </cell>
          <cell r="DB178">
            <v>6937.7990430622012</v>
          </cell>
          <cell r="DC178">
            <v>6937.7990430622012</v>
          </cell>
          <cell r="DD178" t="str">
            <v/>
          </cell>
          <cell r="DE178">
            <v>0.42372881355932213</v>
          </cell>
          <cell r="DF178">
            <v>0</v>
          </cell>
          <cell r="DG178" t="str">
            <v>Фонтан</v>
          </cell>
          <cell r="DH178">
            <v>8.36</v>
          </cell>
          <cell r="DI178">
            <v>10</v>
          </cell>
          <cell r="DJ178">
            <v>0</v>
          </cell>
          <cell r="DK178">
            <v>58</v>
          </cell>
          <cell r="DL178">
            <v>132.4</v>
          </cell>
          <cell r="DM178">
            <v>0</v>
          </cell>
          <cell r="DN178">
            <v>70</v>
          </cell>
          <cell r="DO178">
            <v>0.11627906976744186</v>
          </cell>
          <cell r="DP178">
            <v>70</v>
          </cell>
          <cell r="DQ178">
            <v>8.36</v>
          </cell>
          <cell r="DR178">
            <v>10</v>
          </cell>
          <cell r="DS178">
            <v>0</v>
          </cell>
          <cell r="DT178">
            <v>58</v>
          </cell>
          <cell r="DU178">
            <v>0</v>
          </cell>
          <cell r="DV178">
            <v>0</v>
          </cell>
          <cell r="DW178">
            <v>0</v>
          </cell>
          <cell r="DX178">
            <v>14.941852834192177</v>
          </cell>
          <cell r="DY178">
            <v>17.873029705971504</v>
          </cell>
          <cell r="DZ178">
            <v>0</v>
          </cell>
          <cell r="EA178">
            <v>133.33280160654743</v>
          </cell>
          <cell r="EB178" t="str">
            <v>Фонтанный СЭ. Необходим подбор режима на различных штуцерах.</v>
          </cell>
          <cell r="EC178">
            <v>41654</v>
          </cell>
          <cell r="ED178" t="str">
            <v>ВНС</v>
          </cell>
          <cell r="EE178">
            <v>0</v>
          </cell>
          <cell r="EF178">
            <v>65</v>
          </cell>
          <cell r="EG178">
            <v>94</v>
          </cell>
          <cell r="EH178">
            <v>33</v>
          </cell>
          <cell r="EI178">
            <v>91</v>
          </cell>
          <cell r="EJ178" t="str">
            <v>Постоянный</v>
          </cell>
          <cell r="EK178">
            <v>24</v>
          </cell>
          <cell r="EL178">
            <v>0</v>
          </cell>
          <cell r="EM178">
            <v>8.36</v>
          </cell>
          <cell r="EN178">
            <v>10</v>
          </cell>
          <cell r="EO178">
            <v>0</v>
          </cell>
          <cell r="EP178">
            <v>58</v>
          </cell>
          <cell r="EQ178">
            <v>6937.7990430622012</v>
          </cell>
          <cell r="ER178">
            <v>0</v>
          </cell>
          <cell r="ES178">
            <v>0</v>
          </cell>
          <cell r="ET178">
            <v>132.4</v>
          </cell>
          <cell r="EU178">
            <v>65</v>
          </cell>
          <cell r="EV178">
            <v>95</v>
          </cell>
          <cell r="EW178">
            <v>34</v>
          </cell>
          <cell r="EX178">
            <v>94</v>
          </cell>
          <cell r="EY178" t="str">
            <v>Постоянный</v>
          </cell>
          <cell r="EZ178">
            <v>24</v>
          </cell>
          <cell r="FA178">
            <v>0</v>
          </cell>
          <cell r="FB178">
            <v>8.36</v>
          </cell>
          <cell r="FC178">
            <v>10</v>
          </cell>
          <cell r="FD178">
            <v>0</v>
          </cell>
          <cell r="FE178">
            <v>58</v>
          </cell>
          <cell r="FF178">
            <v>6937.7990430622012</v>
          </cell>
          <cell r="FG178">
            <v>0</v>
          </cell>
          <cell r="FH178">
            <v>0</v>
          </cell>
          <cell r="FI178">
            <v>132.4</v>
          </cell>
          <cell r="FJ178">
            <v>0</v>
          </cell>
          <cell r="FK178">
            <v>1</v>
          </cell>
          <cell r="FL178">
            <v>1</v>
          </cell>
          <cell r="FM178">
            <v>3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 t="str">
            <v>БДНГ-2</v>
          </cell>
          <cell r="GG178" t="str">
            <v>Щукин</v>
          </cell>
          <cell r="GH178">
            <v>0</v>
          </cell>
          <cell r="GI178" t="e">
            <v>#N/A</v>
          </cell>
          <cell r="GJ178">
            <v>0</v>
          </cell>
          <cell r="GK178">
            <v>2100</v>
          </cell>
          <cell r="GL178">
            <v>0</v>
          </cell>
          <cell r="GM178">
            <v>0</v>
          </cell>
          <cell r="GN178">
            <v>0</v>
          </cell>
          <cell r="GO178">
            <v>1</v>
          </cell>
          <cell r="GP178">
            <v>-60</v>
          </cell>
          <cell r="GQ178">
            <v>132.4</v>
          </cell>
          <cell r="GR178">
            <v>23.599999999999994</v>
          </cell>
          <cell r="GS178" t="str">
            <v>ЗУ-8</v>
          </cell>
          <cell r="GT178" t="str">
            <v>Фонтан</v>
          </cell>
          <cell r="GU178" t="str">
            <v>донор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</row>
        <row r="179">
          <cell r="J179" t="str">
            <v>1065-2</v>
          </cell>
          <cell r="K179" t="str">
            <v>В бездействии прошлых лет</v>
          </cell>
          <cell r="L179" t="str">
            <v>К-35</v>
          </cell>
          <cell r="M179">
            <v>41786</v>
          </cell>
          <cell r="N179" t="str">
            <v>Гор.</v>
          </cell>
          <cell r="O179" t="str">
            <v>P1ar_Block I</v>
          </cell>
          <cell r="P179" t="str">
            <v>В бездействии прошлых лет</v>
          </cell>
          <cell r="Q179">
            <v>-4</v>
          </cell>
          <cell r="R179" t="str">
            <v xml:space="preserve"> </v>
          </cell>
          <cell r="S179" t="str">
            <v xml:space="preserve"> </v>
          </cell>
          <cell r="T179">
            <v>0</v>
          </cell>
          <cell r="U179">
            <v>206</v>
          </cell>
          <cell r="V179">
            <v>213.8</v>
          </cell>
          <cell r="W179">
            <v>0.98</v>
          </cell>
          <cell r="X179">
            <v>1.66</v>
          </cell>
          <cell r="Y179">
            <v>0.98</v>
          </cell>
          <cell r="Z179">
            <v>1.4490000000000001</v>
          </cell>
          <cell r="AA179">
            <v>0.83599999999999997</v>
          </cell>
          <cell r="AB179">
            <v>0.72</v>
          </cell>
          <cell r="AC179">
            <v>37</v>
          </cell>
          <cell r="AD179">
            <v>1.17</v>
          </cell>
          <cell r="AE179">
            <v>177.8</v>
          </cell>
          <cell r="AF179">
            <v>9.19</v>
          </cell>
          <cell r="AG179">
            <v>2139</v>
          </cell>
          <cell r="AH179">
            <v>2960</v>
          </cell>
          <cell r="AI179">
            <v>2960</v>
          </cell>
          <cell r="AJ179">
            <v>0</v>
          </cell>
          <cell r="AK179">
            <v>0</v>
          </cell>
          <cell r="AL179" t="str">
            <v>откр ствол</v>
          </cell>
          <cell r="AM179" t="str">
            <v>2139-2960</v>
          </cell>
          <cell r="AN179">
            <v>17</v>
          </cell>
          <cell r="AO179">
            <v>2139</v>
          </cell>
          <cell r="AP179">
            <v>324</v>
          </cell>
          <cell r="AQ179">
            <v>0</v>
          </cell>
          <cell r="AR179">
            <v>0</v>
          </cell>
          <cell r="AS179">
            <v>0</v>
          </cell>
          <cell r="AT179" t="str">
            <v>Газлифт</v>
          </cell>
          <cell r="AU179">
            <v>325</v>
          </cell>
          <cell r="AV179" t="str">
            <v>ГП</v>
          </cell>
          <cell r="AW179">
            <v>635</v>
          </cell>
          <cell r="AX179" t="str">
            <v>ГП</v>
          </cell>
          <cell r="AY179">
            <v>960</v>
          </cell>
          <cell r="AZ179" t="str">
            <v>ГП</v>
          </cell>
          <cell r="BA179">
            <v>1290</v>
          </cell>
          <cell r="BB179" t="str">
            <v>ГП</v>
          </cell>
          <cell r="BC179">
            <v>1550</v>
          </cell>
          <cell r="BD179" t="str">
            <v>ЦКсОК(2)</v>
          </cell>
          <cell r="BE179">
            <v>0</v>
          </cell>
          <cell r="BF179">
            <v>0</v>
          </cell>
          <cell r="BG179">
            <v>1750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2100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1801.4</v>
          </cell>
          <cell r="BU179">
            <v>298.59999999999991</v>
          </cell>
          <cell r="BV179">
            <v>73</v>
          </cell>
          <cell r="BW179">
            <v>5.5</v>
          </cell>
          <cell r="BX179" t="str">
            <v>-</v>
          </cell>
          <cell r="BY179" t="str">
            <v>-</v>
          </cell>
          <cell r="BZ179" t="str">
            <v>-</v>
          </cell>
          <cell r="CA179" t="str">
            <v>-</v>
          </cell>
          <cell r="CB179" t="str">
            <v>-</v>
          </cell>
          <cell r="CC179" t="str">
            <v>-</v>
          </cell>
          <cell r="CD179" t="str">
            <v>-</v>
          </cell>
          <cell r="CE179" t="str">
            <v>-</v>
          </cell>
          <cell r="CF179">
            <v>43556</v>
          </cell>
          <cell r="CG179">
            <v>163.13999999999999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 t="str">
            <v/>
          </cell>
          <cell r="DE179">
            <v>0</v>
          </cell>
          <cell r="DF179">
            <v>0</v>
          </cell>
          <cell r="DG179" t="str">
            <v>Газлифт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65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42377</v>
          </cell>
          <cell r="ED179" t="str">
            <v>ОПЗ</v>
          </cell>
          <cell r="EE179">
            <v>0</v>
          </cell>
          <cell r="EF179" t="str">
            <v>-</v>
          </cell>
          <cell r="EG179" t="str">
            <v>-</v>
          </cell>
          <cell r="EH179" t="str">
            <v>-</v>
          </cell>
          <cell r="EI179" t="str">
            <v>-</v>
          </cell>
          <cell r="EJ179" t="str">
            <v>-</v>
          </cell>
          <cell r="EK179" t="str">
            <v>-</v>
          </cell>
          <cell r="EL179" t="str">
            <v>-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 t="str">
            <v>-</v>
          </cell>
          <cell r="EV179" t="str">
            <v>-</v>
          </cell>
          <cell r="EW179" t="str">
            <v>-</v>
          </cell>
          <cell r="EX179" t="str">
            <v>-</v>
          </cell>
          <cell r="EY179" t="str">
            <v>-</v>
          </cell>
          <cell r="EZ179" t="str">
            <v>-</v>
          </cell>
          <cell r="FA179" t="str">
            <v>-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 t="e">
            <v>#VALUE!</v>
          </cell>
          <cell r="FK179" t="e">
            <v>#VALUE!</v>
          </cell>
          <cell r="FL179" t="e">
            <v>#VALUE!</v>
          </cell>
          <cell r="FM179" t="e">
            <v>#VALUE!</v>
          </cell>
          <cell r="FN179" t="e">
            <v>#VALUE!</v>
          </cell>
          <cell r="FO179" t="e">
            <v>#VALUE!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 t="str">
            <v>БДНГ-5.1</v>
          </cell>
          <cell r="GG179" t="str">
            <v>Давыдов</v>
          </cell>
          <cell r="GH179">
            <v>0</v>
          </cell>
          <cell r="GI179" t="str">
            <v>Денис</v>
          </cell>
          <cell r="GJ179">
            <v>0</v>
          </cell>
          <cell r="GK179">
            <v>2080</v>
          </cell>
          <cell r="GL179">
            <v>0</v>
          </cell>
          <cell r="GM179">
            <v>1</v>
          </cell>
          <cell r="GN179">
            <v>0</v>
          </cell>
          <cell r="GO179" t="e">
            <v>#VALUE!</v>
          </cell>
          <cell r="GP179" t="e">
            <v>#VALUE!</v>
          </cell>
          <cell r="GQ179">
            <v>0</v>
          </cell>
          <cell r="GR179">
            <v>163.13999999999999</v>
          </cell>
          <cell r="GS179" t="str">
            <v>К-35</v>
          </cell>
          <cell r="GT179" t="str">
            <v>Газлифт</v>
          </cell>
          <cell r="GU179">
            <v>0</v>
          </cell>
          <cell r="GV179">
            <v>0</v>
          </cell>
          <cell r="GW179" t="str">
            <v>ВСГ</v>
          </cell>
          <cell r="GX179">
            <v>0</v>
          </cell>
          <cell r="GY179">
            <v>0</v>
          </cell>
        </row>
        <row r="180">
          <cell r="J180">
            <v>1068</v>
          </cell>
          <cell r="K180" t="str">
            <v>В работе</v>
          </cell>
          <cell r="L180" t="str">
            <v>Кустскважины-1068</v>
          </cell>
          <cell r="M180">
            <v>39269</v>
          </cell>
          <cell r="N180" t="str">
            <v>Гор.</v>
          </cell>
          <cell r="O180" t="str">
            <v>P1ar_Block III</v>
          </cell>
          <cell r="P180" t="str">
            <v>Действующий</v>
          </cell>
          <cell r="Q180">
            <v>-4</v>
          </cell>
          <cell r="R180" t="str">
            <v xml:space="preserve"> </v>
          </cell>
          <cell r="S180" t="str">
            <v xml:space="preserve"> </v>
          </cell>
          <cell r="T180">
            <v>0</v>
          </cell>
          <cell r="U180">
            <v>206</v>
          </cell>
          <cell r="V180">
            <v>213.8</v>
          </cell>
          <cell r="W180">
            <v>0.98</v>
          </cell>
          <cell r="X180">
            <v>1.66</v>
          </cell>
          <cell r="Y180">
            <v>0.98048197186086639</v>
          </cell>
          <cell r="Z180">
            <v>1.4490000000000001</v>
          </cell>
          <cell r="AA180">
            <v>0.83599999999999997</v>
          </cell>
          <cell r="AB180">
            <v>0.72</v>
          </cell>
          <cell r="AC180">
            <v>37</v>
          </cell>
          <cell r="AD180">
            <v>1.17</v>
          </cell>
          <cell r="AE180">
            <v>139.69999999999999</v>
          </cell>
          <cell r="AF180">
            <v>7.72</v>
          </cell>
          <cell r="AG180">
            <v>1945</v>
          </cell>
          <cell r="AH180">
            <v>2400</v>
          </cell>
          <cell r="AI180">
            <v>2400</v>
          </cell>
          <cell r="AJ180">
            <v>0</v>
          </cell>
          <cell r="AK180">
            <v>0</v>
          </cell>
          <cell r="AL180" t="str">
            <v>откр ствол</v>
          </cell>
          <cell r="AM180" t="str">
            <v xml:space="preserve">1945-2400 </v>
          </cell>
          <cell r="AN180">
            <v>38.39</v>
          </cell>
          <cell r="AO180">
            <v>1945</v>
          </cell>
          <cell r="AP180">
            <v>45.82</v>
          </cell>
          <cell r="AQ180">
            <v>0</v>
          </cell>
          <cell r="AR180">
            <v>0</v>
          </cell>
          <cell r="AS180">
            <v>0</v>
          </cell>
          <cell r="AT180" t="str">
            <v>Газлифт</v>
          </cell>
          <cell r="AU180">
            <v>600</v>
          </cell>
          <cell r="AV180" t="str">
            <v>ГП</v>
          </cell>
          <cell r="AW180">
            <v>1200</v>
          </cell>
          <cell r="AX180" t="str">
            <v>ГК95(1)</v>
          </cell>
          <cell r="AY180">
            <v>1750</v>
          </cell>
          <cell r="AZ180" t="str">
            <v>ЦКсОК(3)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1760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1945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1832.1</v>
          </cell>
          <cell r="BU180">
            <v>112.90000000000009</v>
          </cell>
          <cell r="BV180">
            <v>73</v>
          </cell>
          <cell r="BW180">
            <v>5.5</v>
          </cell>
          <cell r="BX180">
            <v>18</v>
          </cell>
          <cell r="BY180" t="str">
            <v>Угловик</v>
          </cell>
          <cell r="BZ180" t="str">
            <v>Постоянный</v>
          </cell>
          <cell r="CA180">
            <v>24</v>
          </cell>
          <cell r="CB180">
            <v>0</v>
          </cell>
          <cell r="CC180">
            <v>34</v>
          </cell>
          <cell r="CD180">
            <v>68</v>
          </cell>
          <cell r="CE180">
            <v>33</v>
          </cell>
          <cell r="CF180">
            <v>43556</v>
          </cell>
          <cell r="CG180">
            <v>96.5</v>
          </cell>
          <cell r="CH180">
            <v>86</v>
          </cell>
          <cell r="CI180">
            <v>6</v>
          </cell>
          <cell r="CJ180">
            <v>0</v>
          </cell>
          <cell r="CK180">
            <v>0</v>
          </cell>
          <cell r="CL180">
            <v>61</v>
          </cell>
          <cell r="CM180">
            <v>12.524952000000001</v>
          </cell>
          <cell r="CN180">
            <v>15</v>
          </cell>
          <cell r="CO180">
            <v>0.12</v>
          </cell>
          <cell r="CP180">
            <v>0</v>
          </cell>
          <cell r="CQ180">
            <v>23.4</v>
          </cell>
          <cell r="CR180">
            <v>156</v>
          </cell>
          <cell r="CS180">
            <v>0</v>
          </cell>
          <cell r="CT180">
            <v>156</v>
          </cell>
          <cell r="CU180">
            <v>0</v>
          </cell>
          <cell r="CV180">
            <v>131.95209216000001</v>
          </cell>
          <cell r="CW180">
            <v>-28.8</v>
          </cell>
          <cell r="CX180">
            <v>155.88</v>
          </cell>
          <cell r="CY180">
            <v>-49.6</v>
          </cell>
          <cell r="CZ180">
            <v>18.100000000000001</v>
          </cell>
          <cell r="DA180">
            <v>5.2999999999999972</v>
          </cell>
          <cell r="DB180">
            <v>423.15531428783095</v>
          </cell>
          <cell r="DC180">
            <v>1868.2706328934432</v>
          </cell>
          <cell r="DD180">
            <v>1442.7143562672311</v>
          </cell>
          <cell r="DE180">
            <v>0.42253521126760563</v>
          </cell>
          <cell r="DF180">
            <v>0</v>
          </cell>
          <cell r="DG180" t="str">
            <v>Газлифт</v>
          </cell>
          <cell r="DH180">
            <v>12.524952000000001</v>
          </cell>
          <cell r="DI180">
            <v>15</v>
          </cell>
          <cell r="DJ180">
            <v>0.12</v>
          </cell>
          <cell r="DK180">
            <v>5.2999999999999972</v>
          </cell>
          <cell r="DL180">
            <v>61</v>
          </cell>
          <cell r="DM180">
            <v>0</v>
          </cell>
          <cell r="DN180">
            <v>60</v>
          </cell>
          <cell r="DO180">
            <v>0.42020879578918802</v>
          </cell>
          <cell r="DP180">
            <v>60</v>
          </cell>
          <cell r="DQ180">
            <v>12.806864493277629</v>
          </cell>
          <cell r="DR180">
            <v>15.337621046305362</v>
          </cell>
          <cell r="DS180">
            <v>0.12</v>
          </cell>
          <cell r="DT180">
            <v>5.4192927696945583</v>
          </cell>
          <cell r="DU180">
            <v>0.28191249327762885</v>
          </cell>
          <cell r="DV180">
            <v>0.33762104630536172</v>
          </cell>
          <cell r="DW180">
            <v>0.11929276969456105</v>
          </cell>
          <cell r="DX180">
            <v>1.6944136877963176</v>
          </cell>
          <cell r="DY180">
            <v>2.0308723760874834</v>
          </cell>
          <cell r="DZ180">
            <v>0</v>
          </cell>
          <cell r="EA180">
            <v>1.4244313193391376</v>
          </cell>
          <cell r="EB180">
            <v>0</v>
          </cell>
          <cell r="EC180">
            <v>41875</v>
          </cell>
          <cell r="ED180" t="str">
            <v>ОПЗ (ВТ ОПЗ в сен.13г.)</v>
          </cell>
          <cell r="EE180">
            <v>0</v>
          </cell>
          <cell r="EF180">
            <v>18</v>
          </cell>
          <cell r="EG180">
            <v>34</v>
          </cell>
          <cell r="EH180">
            <v>76</v>
          </cell>
          <cell r="EI180">
            <v>33</v>
          </cell>
          <cell r="EJ180" t="str">
            <v>Постоянный</v>
          </cell>
          <cell r="EK180">
            <v>24</v>
          </cell>
          <cell r="EL180">
            <v>0</v>
          </cell>
          <cell r="EM180">
            <v>24.047907840000001</v>
          </cell>
          <cell r="EN180">
            <v>28.8</v>
          </cell>
          <cell r="EO180">
            <v>0.12</v>
          </cell>
          <cell r="EP180">
            <v>49.6</v>
          </cell>
          <cell r="EQ180">
            <v>1438.7946024330738</v>
          </cell>
          <cell r="ER180">
            <v>86</v>
          </cell>
          <cell r="ES180">
            <v>15</v>
          </cell>
          <cell r="ET180">
            <v>64</v>
          </cell>
          <cell r="EU180">
            <v>18</v>
          </cell>
          <cell r="EV180">
            <v>34</v>
          </cell>
          <cell r="EW180">
            <v>68</v>
          </cell>
          <cell r="EX180">
            <v>33</v>
          </cell>
          <cell r="EY180" t="str">
            <v>Постоянный</v>
          </cell>
          <cell r="EZ180">
            <v>24</v>
          </cell>
          <cell r="FA180">
            <v>0</v>
          </cell>
          <cell r="FB180">
            <v>12.524952000000001</v>
          </cell>
          <cell r="FC180">
            <v>15</v>
          </cell>
          <cell r="FD180">
            <v>0.12</v>
          </cell>
          <cell r="FE180">
            <v>23.4</v>
          </cell>
          <cell r="FF180">
            <v>423.15531428783095</v>
          </cell>
          <cell r="FG180">
            <v>86</v>
          </cell>
          <cell r="FH180">
            <v>18.100000000000001</v>
          </cell>
          <cell r="FI180">
            <v>61</v>
          </cell>
          <cell r="FJ180">
            <v>0</v>
          </cell>
          <cell r="FK180">
            <v>0</v>
          </cell>
          <cell r="FL180">
            <v>-8</v>
          </cell>
          <cell r="FM180">
            <v>0</v>
          </cell>
          <cell r="FN180">
            <v>0</v>
          </cell>
          <cell r="FO180">
            <v>0</v>
          </cell>
          <cell r="FP180">
            <v>-11.52295584</v>
          </cell>
          <cell r="FQ180">
            <v>-13.8</v>
          </cell>
          <cell r="FR180">
            <v>0</v>
          </cell>
          <cell r="FS180">
            <v>-26.200000000000003</v>
          </cell>
          <cell r="FT180">
            <v>0</v>
          </cell>
          <cell r="FU180">
            <v>3.1000000000000014</v>
          </cell>
          <cell r="FV180">
            <v>-1015.6392881452429</v>
          </cell>
          <cell r="FW180">
            <v>-3</v>
          </cell>
          <cell r="FX180" t="str">
            <v>Уточнение</v>
          </cell>
          <cell r="FY180" t="str">
            <v>Уточнение ТР по результатам раздельных замеров дебита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 t="str">
            <v>Увеличение подачи г/г</v>
          </cell>
          <cell r="GF180" t="str">
            <v>БДНГ-1</v>
          </cell>
          <cell r="GG180" t="str">
            <v>Щукин</v>
          </cell>
          <cell r="GH180">
            <v>0</v>
          </cell>
          <cell r="GI180" t="e">
            <v>#N/A</v>
          </cell>
          <cell r="GJ180">
            <v>0</v>
          </cell>
          <cell r="GK180">
            <v>1925</v>
          </cell>
          <cell r="GL180">
            <v>0</v>
          </cell>
          <cell r="GM180">
            <v>0</v>
          </cell>
          <cell r="GN180">
            <v>0</v>
          </cell>
          <cell r="GO180">
            <v>1</v>
          </cell>
          <cell r="GP180">
            <v>35</v>
          </cell>
          <cell r="GQ180">
            <v>61</v>
          </cell>
          <cell r="GR180">
            <v>35.5</v>
          </cell>
          <cell r="GS180" t="str">
            <v>ЗУ-2</v>
          </cell>
          <cell r="GT180" t="str">
            <v>Газлифт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</row>
        <row r="181">
          <cell r="J181" t="str">
            <v>1068-1</v>
          </cell>
          <cell r="K181" t="str">
            <v>В работе</v>
          </cell>
          <cell r="L181" t="str">
            <v>Кустскважины-1068</v>
          </cell>
          <cell r="M181">
            <v>39480</v>
          </cell>
          <cell r="N181" t="str">
            <v>Гор.</v>
          </cell>
          <cell r="O181" t="str">
            <v>P1ar_Block III</v>
          </cell>
          <cell r="P181" t="str">
            <v>Действующий</v>
          </cell>
          <cell r="Q181">
            <v>-4</v>
          </cell>
          <cell r="R181" t="str">
            <v xml:space="preserve"> </v>
          </cell>
          <cell r="S181" t="str">
            <v xml:space="preserve"> </v>
          </cell>
          <cell r="T181">
            <v>0</v>
          </cell>
          <cell r="U181">
            <v>206</v>
          </cell>
          <cell r="V181">
            <v>213.8</v>
          </cell>
          <cell r="W181">
            <v>0.98</v>
          </cell>
          <cell r="X181">
            <v>1.66</v>
          </cell>
          <cell r="Y181">
            <v>0.98068293341628265</v>
          </cell>
          <cell r="Z181">
            <v>1.4490000000000001</v>
          </cell>
          <cell r="AA181">
            <v>0.83599999999999997</v>
          </cell>
          <cell r="AB181">
            <v>0.72</v>
          </cell>
          <cell r="AC181">
            <v>37</v>
          </cell>
          <cell r="AD181">
            <v>1.17</v>
          </cell>
          <cell r="AE181">
            <v>139.69999999999999</v>
          </cell>
          <cell r="AF181">
            <v>7.72</v>
          </cell>
          <cell r="AG181">
            <v>1953</v>
          </cell>
          <cell r="AH181">
            <v>2450</v>
          </cell>
          <cell r="AI181">
            <v>2450</v>
          </cell>
          <cell r="AJ181">
            <v>0</v>
          </cell>
          <cell r="AK181">
            <v>0</v>
          </cell>
          <cell r="AL181" t="str">
            <v>откр ствол</v>
          </cell>
          <cell r="AM181" t="str">
            <v xml:space="preserve">1953-2450 </v>
          </cell>
          <cell r="AN181">
            <v>85.6</v>
          </cell>
          <cell r="AO181">
            <v>1953</v>
          </cell>
          <cell r="AP181">
            <v>73.989999999999995</v>
          </cell>
          <cell r="AQ181">
            <v>0</v>
          </cell>
          <cell r="AR181">
            <v>0</v>
          </cell>
          <cell r="AS181">
            <v>0</v>
          </cell>
          <cell r="AT181" t="str">
            <v>Газлифт</v>
          </cell>
          <cell r="AU181">
            <v>550</v>
          </cell>
          <cell r="AV181">
            <v>0</v>
          </cell>
          <cell r="AW181">
            <v>960</v>
          </cell>
          <cell r="AX181">
            <v>0</v>
          </cell>
          <cell r="AY181">
            <v>1275</v>
          </cell>
          <cell r="AZ181">
            <v>0</v>
          </cell>
          <cell r="BA181">
            <v>1520</v>
          </cell>
          <cell r="BB181">
            <v>0</v>
          </cell>
          <cell r="BC181">
            <v>1740</v>
          </cell>
          <cell r="BD181">
            <v>0</v>
          </cell>
          <cell r="BE181">
            <v>0</v>
          </cell>
          <cell r="BF181">
            <v>0</v>
          </cell>
          <cell r="BG181">
            <v>1750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2361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1906.59</v>
          </cell>
          <cell r="BU181">
            <v>454.41000000000008</v>
          </cell>
          <cell r="BV181">
            <v>73</v>
          </cell>
          <cell r="BW181">
            <v>5.5</v>
          </cell>
          <cell r="BX181">
            <v>18</v>
          </cell>
          <cell r="BY181" t="str">
            <v>Угловик</v>
          </cell>
          <cell r="BZ181" t="str">
            <v>Постоянный</v>
          </cell>
          <cell r="CA181">
            <v>24</v>
          </cell>
          <cell r="CB181">
            <v>0</v>
          </cell>
          <cell r="CC181">
            <v>33.83</v>
          </cell>
          <cell r="CD181">
            <v>44</v>
          </cell>
          <cell r="CE181">
            <v>33</v>
          </cell>
          <cell r="CF181">
            <v>43556</v>
          </cell>
          <cell r="CG181">
            <v>135</v>
          </cell>
          <cell r="CH181">
            <v>93</v>
          </cell>
          <cell r="CI181">
            <v>6</v>
          </cell>
          <cell r="CJ181">
            <v>0</v>
          </cell>
          <cell r="CK181">
            <v>0</v>
          </cell>
          <cell r="CL181">
            <v>56</v>
          </cell>
          <cell r="CM181">
            <v>11.592299531999998</v>
          </cell>
          <cell r="CN181">
            <v>13.89</v>
          </cell>
          <cell r="CO181">
            <v>0.17</v>
          </cell>
          <cell r="CP181">
            <v>0</v>
          </cell>
          <cell r="CQ181">
            <v>24.4</v>
          </cell>
          <cell r="CR181">
            <v>157</v>
          </cell>
          <cell r="CS181">
            <v>0</v>
          </cell>
          <cell r="CT181">
            <v>157</v>
          </cell>
          <cell r="CU181">
            <v>0</v>
          </cell>
          <cell r="CV181">
            <v>133.0068</v>
          </cell>
          <cell r="CW181">
            <v>-28.7</v>
          </cell>
          <cell r="CX181">
            <v>157</v>
          </cell>
          <cell r="CY181">
            <v>-22.669</v>
          </cell>
          <cell r="CZ181">
            <v>0</v>
          </cell>
          <cell r="DA181">
            <v>24.4</v>
          </cell>
          <cell r="DB181">
            <v>2104.8455427367921</v>
          </cell>
          <cell r="DC181">
            <v>2104.8455427367921</v>
          </cell>
          <cell r="DD181">
            <v>0</v>
          </cell>
          <cell r="DE181">
            <v>0.17582278481012659</v>
          </cell>
          <cell r="DF181">
            <v>0</v>
          </cell>
          <cell r="DG181" t="str">
            <v>Газлифт</v>
          </cell>
          <cell r="DH181">
            <v>11.592299531999998</v>
          </cell>
          <cell r="DI181">
            <v>13.89</v>
          </cell>
          <cell r="DJ181">
            <v>0.17</v>
          </cell>
          <cell r="DK181">
            <v>24.399999999999995</v>
          </cell>
          <cell r="DL181">
            <v>56</v>
          </cell>
          <cell r="DM181">
            <v>0</v>
          </cell>
          <cell r="DN181">
            <v>55</v>
          </cell>
          <cell r="DO181">
            <v>0.17504048098449757</v>
          </cell>
          <cell r="DP181">
            <v>55</v>
          </cell>
          <cell r="DQ181">
            <v>11.686805965717182</v>
          </cell>
          <cell r="DR181">
            <v>14.003238478759805</v>
          </cell>
          <cell r="DS181">
            <v>0.17</v>
          </cell>
          <cell r="DT181">
            <v>24.598921445769562</v>
          </cell>
          <cell r="DU181">
            <v>9.4506433717182869E-2</v>
          </cell>
          <cell r="DV181">
            <v>0.1132384787598042</v>
          </cell>
          <cell r="DW181">
            <v>0.19892144576956244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40760</v>
          </cell>
          <cell r="ED181" t="str">
            <v>ОПЗ</v>
          </cell>
          <cell r="EE181">
            <v>0</v>
          </cell>
          <cell r="EF181">
            <v>18</v>
          </cell>
          <cell r="EG181">
            <v>33.83</v>
          </cell>
          <cell r="EH181">
            <v>44.83</v>
          </cell>
          <cell r="EI181">
            <v>33</v>
          </cell>
          <cell r="EJ181" t="str">
            <v>Постоянный</v>
          </cell>
          <cell r="EK181">
            <v>24</v>
          </cell>
          <cell r="EL181">
            <v>0</v>
          </cell>
          <cell r="EM181">
            <v>23.993199999999998</v>
          </cell>
          <cell r="EN181">
            <v>28.7</v>
          </cell>
          <cell r="EO181">
            <v>0</v>
          </cell>
          <cell r="EP181">
            <v>22.669</v>
          </cell>
          <cell r="EQ181">
            <v>944.8093626527517</v>
          </cell>
          <cell r="ER181">
            <v>0</v>
          </cell>
          <cell r="ES181">
            <v>0</v>
          </cell>
          <cell r="ET181">
            <v>59</v>
          </cell>
          <cell r="EU181">
            <v>18</v>
          </cell>
          <cell r="EV181">
            <v>33.83</v>
          </cell>
          <cell r="EW181">
            <v>44</v>
          </cell>
          <cell r="EX181">
            <v>33</v>
          </cell>
          <cell r="EY181" t="str">
            <v>Постоянный</v>
          </cell>
          <cell r="EZ181">
            <v>24</v>
          </cell>
          <cell r="FA181">
            <v>0</v>
          </cell>
          <cell r="FB181">
            <v>11.592299531999998</v>
          </cell>
          <cell r="FC181">
            <v>13.89</v>
          </cell>
          <cell r="FD181">
            <v>0.17</v>
          </cell>
          <cell r="FE181">
            <v>24.4</v>
          </cell>
          <cell r="FF181">
            <v>2104.8455427367921</v>
          </cell>
          <cell r="FG181">
            <v>93</v>
          </cell>
          <cell r="FH181">
            <v>0</v>
          </cell>
          <cell r="FI181">
            <v>56</v>
          </cell>
          <cell r="FJ181">
            <v>0</v>
          </cell>
          <cell r="FK181">
            <v>0</v>
          </cell>
          <cell r="FL181">
            <v>-0.82999999999999829</v>
          </cell>
          <cell r="FM181">
            <v>0</v>
          </cell>
          <cell r="FN181">
            <v>0</v>
          </cell>
          <cell r="FO181">
            <v>0</v>
          </cell>
          <cell r="FP181">
            <v>-12.400900468</v>
          </cell>
          <cell r="FQ181">
            <v>-14.809999999999999</v>
          </cell>
          <cell r="FR181">
            <v>0.17</v>
          </cell>
          <cell r="FS181">
            <v>1.7309999999999981</v>
          </cell>
          <cell r="FT181">
            <v>93</v>
          </cell>
          <cell r="FU181">
            <v>0</v>
          </cell>
          <cell r="FV181">
            <v>1160.0361800840406</v>
          </cell>
          <cell r="FW181">
            <v>-3</v>
          </cell>
          <cell r="FX181" t="str">
            <v>Уточнение</v>
          </cell>
          <cell r="FY181" t="str">
            <v>Уточнение ТР по результатам раздельных замеров дебита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 t="str">
            <v>БДНГ-1</v>
          </cell>
          <cell r="GG181" t="str">
            <v>Щукин</v>
          </cell>
          <cell r="GH181">
            <v>0</v>
          </cell>
          <cell r="GI181" t="e">
            <v>#N/A</v>
          </cell>
          <cell r="GJ181">
            <v>0</v>
          </cell>
          <cell r="GK181">
            <v>2100</v>
          </cell>
          <cell r="GL181">
            <v>0</v>
          </cell>
          <cell r="GM181">
            <v>0</v>
          </cell>
          <cell r="GN181">
            <v>0</v>
          </cell>
          <cell r="GO181">
            <v>0.82999999999999829</v>
          </cell>
          <cell r="GP181">
            <v>11</v>
          </cell>
          <cell r="GQ181">
            <v>56</v>
          </cell>
          <cell r="GR181">
            <v>79</v>
          </cell>
          <cell r="GS181" t="str">
            <v>ЗУ-2</v>
          </cell>
          <cell r="GT181" t="str">
            <v>Газлифт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</row>
        <row r="182">
          <cell r="J182">
            <v>1069</v>
          </cell>
          <cell r="K182" t="str">
            <v>В работе</v>
          </cell>
          <cell r="L182" t="str">
            <v>Кустскважины-1069</v>
          </cell>
          <cell r="M182">
            <v>39123</v>
          </cell>
          <cell r="N182" t="str">
            <v>Гор.</v>
          </cell>
          <cell r="O182" t="str">
            <v>P1ar_Block III</v>
          </cell>
          <cell r="P182" t="str">
            <v>Действующий</v>
          </cell>
          <cell r="Q182">
            <v>-4</v>
          </cell>
          <cell r="R182" t="str">
            <v xml:space="preserve"> </v>
          </cell>
          <cell r="S182" t="str">
            <v xml:space="preserve"> </v>
          </cell>
          <cell r="T182">
            <v>0</v>
          </cell>
          <cell r="U182">
            <v>206</v>
          </cell>
          <cell r="V182">
            <v>213.8</v>
          </cell>
          <cell r="W182">
            <v>0.98</v>
          </cell>
          <cell r="X182">
            <v>1.66</v>
          </cell>
          <cell r="Y182">
            <v>0.98</v>
          </cell>
          <cell r="Z182">
            <v>1.4490000000000001</v>
          </cell>
          <cell r="AA182">
            <v>0.83599999999999997</v>
          </cell>
          <cell r="AB182">
            <v>0.72</v>
          </cell>
          <cell r="AC182">
            <v>37</v>
          </cell>
          <cell r="AD182">
            <v>1.17</v>
          </cell>
          <cell r="AE182">
            <v>139.69999999999999</v>
          </cell>
          <cell r="AF182">
            <v>7.72</v>
          </cell>
          <cell r="AG182">
            <v>1966</v>
          </cell>
          <cell r="AH182">
            <v>2500</v>
          </cell>
          <cell r="AI182">
            <v>2500</v>
          </cell>
          <cell r="AJ182">
            <v>0</v>
          </cell>
          <cell r="AK182">
            <v>0</v>
          </cell>
          <cell r="AL182" t="str">
            <v>откр ствол</v>
          </cell>
          <cell r="AM182" t="str">
            <v xml:space="preserve">1966-2500 </v>
          </cell>
          <cell r="AN182">
            <v>42.76</v>
          </cell>
          <cell r="AO182">
            <v>1966</v>
          </cell>
          <cell r="AP182">
            <v>104.1</v>
          </cell>
          <cell r="AQ182">
            <v>0</v>
          </cell>
          <cell r="AR182">
            <v>0</v>
          </cell>
          <cell r="AS182">
            <v>0</v>
          </cell>
          <cell r="AT182" t="str">
            <v>Фонтан</v>
          </cell>
          <cell r="AU182">
            <v>596</v>
          </cell>
          <cell r="AV182" t="str">
            <v>ГП</v>
          </cell>
          <cell r="AW182">
            <v>1201</v>
          </cell>
          <cell r="AX182" t="str">
            <v>ГП</v>
          </cell>
          <cell r="AY182">
            <v>1720</v>
          </cell>
          <cell r="AZ182" t="str">
            <v>ЦКсОК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1731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2370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1874.68</v>
          </cell>
          <cell r="BU182">
            <v>495.31999999999994</v>
          </cell>
          <cell r="BV182">
            <v>73</v>
          </cell>
          <cell r="BW182">
            <v>5.5</v>
          </cell>
          <cell r="BX182">
            <v>18</v>
          </cell>
          <cell r="BY182" t="str">
            <v>Угловик</v>
          </cell>
          <cell r="BZ182" t="str">
            <v>Постоянный</v>
          </cell>
          <cell r="CA182">
            <v>24</v>
          </cell>
          <cell r="CB182">
            <v>0</v>
          </cell>
          <cell r="CC182">
            <v>41</v>
          </cell>
          <cell r="CD182">
            <v>2</v>
          </cell>
          <cell r="CE182">
            <v>40</v>
          </cell>
          <cell r="CF182">
            <v>43556</v>
          </cell>
          <cell r="CG182">
            <v>145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67</v>
          </cell>
          <cell r="CM182">
            <v>10.700800000000001</v>
          </cell>
          <cell r="CN182">
            <v>12.8</v>
          </cell>
          <cell r="CO182">
            <v>0</v>
          </cell>
          <cell r="CP182">
            <v>0</v>
          </cell>
          <cell r="CQ182">
            <v>139.4</v>
          </cell>
          <cell r="CR182">
            <v>158</v>
          </cell>
          <cell r="CS182">
            <v>0</v>
          </cell>
          <cell r="CT182">
            <v>158</v>
          </cell>
          <cell r="CU182">
            <v>0</v>
          </cell>
          <cell r="CV182">
            <v>144.30331040000002</v>
          </cell>
          <cell r="CW182">
            <v>-16.399999999999999</v>
          </cell>
          <cell r="CX182">
            <v>157.9</v>
          </cell>
          <cell r="CY182">
            <v>-165</v>
          </cell>
          <cell r="CZ182">
            <v>0</v>
          </cell>
          <cell r="DA182">
            <v>139.4</v>
          </cell>
          <cell r="DB182">
            <v>13027.063397129185</v>
          </cell>
          <cell r="DC182">
            <v>13027.063397129185</v>
          </cell>
          <cell r="DD182" t="str">
            <v/>
          </cell>
          <cell r="DE182">
            <v>0.1641025641025641</v>
          </cell>
          <cell r="DF182">
            <v>0</v>
          </cell>
          <cell r="DG182" t="str">
            <v>Фонтан</v>
          </cell>
          <cell r="DH182">
            <v>10.700800000000001</v>
          </cell>
          <cell r="DI182">
            <v>12.8</v>
          </cell>
          <cell r="DJ182">
            <v>0</v>
          </cell>
          <cell r="DK182">
            <v>139.4</v>
          </cell>
          <cell r="DL182">
            <v>67</v>
          </cell>
          <cell r="DM182">
            <v>0</v>
          </cell>
          <cell r="DN182">
            <v>60</v>
          </cell>
          <cell r="DO182">
            <v>0.1594753014692592</v>
          </cell>
          <cell r="DP182">
            <v>60</v>
          </cell>
          <cell r="DQ182">
            <v>11.332314922405558</v>
          </cell>
          <cell r="DR182">
            <v>13.555400624887032</v>
          </cell>
          <cell r="DS182">
            <v>0</v>
          </cell>
          <cell r="DT182">
            <v>147.62678493041031</v>
          </cell>
          <cell r="DU182">
            <v>0.63151492240555773</v>
          </cell>
          <cell r="DV182">
            <v>0.75540062488703086</v>
          </cell>
          <cell r="DW182">
            <v>8.226784930410318</v>
          </cell>
          <cell r="DX182">
            <v>1.0363963940652829</v>
          </cell>
          <cell r="DY182">
            <v>1.2409495548961438</v>
          </cell>
          <cell r="DZ182">
            <v>0</v>
          </cell>
          <cell r="EA182">
            <v>12.485163204747789</v>
          </cell>
          <cell r="EB182">
            <v>0</v>
          </cell>
          <cell r="EC182">
            <v>40823</v>
          </cell>
          <cell r="ED182" t="str">
            <v>ОПЗ</v>
          </cell>
          <cell r="EE182">
            <v>0</v>
          </cell>
          <cell r="EF182">
            <v>18</v>
          </cell>
          <cell r="EG182">
            <v>41</v>
          </cell>
          <cell r="EH182">
            <v>2</v>
          </cell>
          <cell r="EI182">
            <v>40</v>
          </cell>
          <cell r="EJ182" t="str">
            <v>Постоянный</v>
          </cell>
          <cell r="EK182">
            <v>24</v>
          </cell>
          <cell r="EL182">
            <v>0</v>
          </cell>
          <cell r="EM182">
            <v>13.375999999999999</v>
          </cell>
          <cell r="EN182">
            <v>16</v>
          </cell>
          <cell r="EO182">
            <v>0</v>
          </cell>
          <cell r="EP182">
            <v>165</v>
          </cell>
          <cell r="EQ182">
            <v>12335.526315789473</v>
          </cell>
          <cell r="ER182">
            <v>0</v>
          </cell>
          <cell r="ES182">
            <v>0</v>
          </cell>
          <cell r="ET182">
            <v>69</v>
          </cell>
          <cell r="EU182">
            <v>18</v>
          </cell>
          <cell r="EV182">
            <v>41</v>
          </cell>
          <cell r="EW182">
            <v>2</v>
          </cell>
          <cell r="EX182">
            <v>40</v>
          </cell>
          <cell r="EY182" t="str">
            <v>Постоянный</v>
          </cell>
          <cell r="EZ182">
            <v>24</v>
          </cell>
          <cell r="FA182">
            <v>0</v>
          </cell>
          <cell r="FB182">
            <v>10.700800000000001</v>
          </cell>
          <cell r="FC182">
            <v>12.8</v>
          </cell>
          <cell r="FD182">
            <v>0</v>
          </cell>
          <cell r="FE182">
            <v>139.4</v>
          </cell>
          <cell r="FF182">
            <v>13027.063397129185</v>
          </cell>
          <cell r="FG182">
            <v>0</v>
          </cell>
          <cell r="FH182">
            <v>0</v>
          </cell>
          <cell r="FI182">
            <v>67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-2.6751999999999985</v>
          </cell>
          <cell r="FQ182">
            <v>-3.1999999999999993</v>
          </cell>
          <cell r="FR182">
            <v>0</v>
          </cell>
          <cell r="FS182">
            <v>-25.599999999999994</v>
          </cell>
          <cell r="FT182">
            <v>0</v>
          </cell>
          <cell r="FU182">
            <v>0</v>
          </cell>
          <cell r="FV182">
            <v>691.53708133971122</v>
          </cell>
          <cell r="FW182">
            <v>-2</v>
          </cell>
          <cell r="FX182" t="str">
            <v>ИПП База</v>
          </cell>
          <cell r="FY182" t="str">
            <v xml:space="preserve"> Снижение энергетики пласта, что подтверждается снижениями дебита с  16 до 13 м3/сут и трендом снижения  забойного давления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 t="str">
            <v>БДНГ-1</v>
          </cell>
          <cell r="GG182" t="str">
            <v>Щукин</v>
          </cell>
          <cell r="GH182">
            <v>0</v>
          </cell>
          <cell r="GI182" t="e">
            <v>#N/A</v>
          </cell>
          <cell r="GJ182">
            <v>0</v>
          </cell>
          <cell r="GK182">
            <v>2100</v>
          </cell>
          <cell r="GL182">
            <v>0</v>
          </cell>
          <cell r="GM182">
            <v>0</v>
          </cell>
          <cell r="GN182">
            <v>0</v>
          </cell>
          <cell r="GO182">
            <v>1</v>
          </cell>
          <cell r="GP182">
            <v>-38</v>
          </cell>
          <cell r="GQ182">
            <v>67</v>
          </cell>
          <cell r="GR182">
            <v>78</v>
          </cell>
          <cell r="GS182" t="str">
            <v>ЗУ-3</v>
          </cell>
          <cell r="GT182" t="str">
            <v>Фонтан</v>
          </cell>
          <cell r="GU182" t="str">
            <v>КВД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</row>
        <row r="183">
          <cell r="J183" t="str">
            <v>1069-2</v>
          </cell>
          <cell r="K183" t="str">
            <v>В работе</v>
          </cell>
          <cell r="L183" t="str">
            <v>Кустскважины-1069</v>
          </cell>
          <cell r="M183">
            <v>39490</v>
          </cell>
          <cell r="N183" t="str">
            <v>Гор.</v>
          </cell>
          <cell r="O183" t="str">
            <v>P1ar_Block III</v>
          </cell>
          <cell r="P183" t="str">
            <v>Действующий</v>
          </cell>
          <cell r="Q183">
            <v>-4</v>
          </cell>
          <cell r="R183" t="str">
            <v xml:space="preserve"> </v>
          </cell>
          <cell r="S183" t="str">
            <v xml:space="preserve"> </v>
          </cell>
          <cell r="T183">
            <v>0</v>
          </cell>
          <cell r="U183">
            <v>206</v>
          </cell>
          <cell r="V183">
            <v>213.8</v>
          </cell>
          <cell r="W183">
            <v>0.98</v>
          </cell>
          <cell r="X183">
            <v>1.66</v>
          </cell>
          <cell r="Y183">
            <v>0.98605891623227049</v>
          </cell>
          <cell r="Z183">
            <v>1.4490000000000001</v>
          </cell>
          <cell r="AA183">
            <v>0.83599999999999997</v>
          </cell>
          <cell r="AB183">
            <v>0.72</v>
          </cell>
          <cell r="AC183">
            <v>37</v>
          </cell>
          <cell r="AD183">
            <v>1.17</v>
          </cell>
          <cell r="AE183">
            <v>139.69999999999999</v>
          </cell>
          <cell r="AF183">
            <v>7.72</v>
          </cell>
          <cell r="AG183">
            <v>1925</v>
          </cell>
          <cell r="AH183" t="str">
            <v>1 ств 2480
2 ств 2647
3 ств 2270</v>
          </cell>
          <cell r="AI183" t="str">
            <v>1 ств 2480
2 ств 2647
3 ств 2270</v>
          </cell>
          <cell r="AJ183">
            <v>0</v>
          </cell>
          <cell r="AK183">
            <v>0</v>
          </cell>
          <cell r="AL183" t="str">
            <v>откр ствол</v>
          </cell>
          <cell r="AM183" t="str">
            <v>1ств 1925-2480;
2ств 1925-2647;
3ств 1925-2270</v>
          </cell>
          <cell r="AN183">
            <v>91.26</v>
          </cell>
          <cell r="AO183">
            <v>1925</v>
          </cell>
          <cell r="AP183">
            <v>60.7</v>
          </cell>
          <cell r="AQ183">
            <v>0</v>
          </cell>
          <cell r="AR183">
            <v>0</v>
          </cell>
          <cell r="AS183">
            <v>0</v>
          </cell>
          <cell r="AT183" t="str">
            <v>Фонтан</v>
          </cell>
          <cell r="AU183">
            <v>600</v>
          </cell>
          <cell r="AV183">
            <v>0</v>
          </cell>
          <cell r="AW183">
            <v>1200</v>
          </cell>
          <cell r="AX183">
            <v>0</v>
          </cell>
          <cell r="AY183">
            <v>1745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1757</v>
          </cell>
          <cell r="BH183">
            <v>1771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1930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1864.1</v>
          </cell>
          <cell r="BU183">
            <v>65.900000000000091</v>
          </cell>
          <cell r="BV183">
            <v>73</v>
          </cell>
          <cell r="BW183">
            <v>5.5</v>
          </cell>
          <cell r="BX183">
            <v>18</v>
          </cell>
          <cell r="BY183" t="str">
            <v>Угловик</v>
          </cell>
          <cell r="BZ183" t="str">
            <v>Постоянный</v>
          </cell>
          <cell r="CA183">
            <v>24</v>
          </cell>
          <cell r="CB183">
            <v>0</v>
          </cell>
          <cell r="CC183">
            <v>33</v>
          </cell>
          <cell r="CD183">
            <v>32</v>
          </cell>
          <cell r="CE183">
            <v>31</v>
          </cell>
          <cell r="CF183">
            <v>43556</v>
          </cell>
          <cell r="CG183">
            <v>111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58</v>
          </cell>
          <cell r="CM183">
            <v>9.2227519999999998</v>
          </cell>
          <cell r="CN183">
            <v>11.2</v>
          </cell>
          <cell r="CO183">
            <v>1.5</v>
          </cell>
          <cell r="CP183">
            <v>0</v>
          </cell>
          <cell r="CQ183">
            <v>10</v>
          </cell>
          <cell r="CR183">
            <v>159</v>
          </cell>
          <cell r="CS183" t="e">
            <v>#VALUE!</v>
          </cell>
          <cell r="CT183">
            <v>159</v>
          </cell>
          <cell r="CU183">
            <v>0</v>
          </cell>
          <cell r="CV183">
            <v>149.77724799999999</v>
          </cell>
          <cell r="CW183" t="str">
            <v>-</v>
          </cell>
          <cell r="CX183">
            <v>157.5</v>
          </cell>
          <cell r="CY183">
            <v>-10</v>
          </cell>
          <cell r="CZ183">
            <v>0</v>
          </cell>
          <cell r="DA183">
            <v>10</v>
          </cell>
          <cell r="DB183">
            <v>1084.2750623675015</v>
          </cell>
          <cell r="DC183">
            <v>1084.2750623675015</v>
          </cell>
          <cell r="DD183" t="str">
            <v/>
          </cell>
          <cell r="DE183">
            <v>0.21132075471698111</v>
          </cell>
          <cell r="DF183">
            <v>0</v>
          </cell>
          <cell r="DG183" t="str">
            <v>Фонтан</v>
          </cell>
          <cell r="DH183">
            <v>9.2227519999999998</v>
          </cell>
          <cell r="DI183">
            <v>11.2</v>
          </cell>
          <cell r="DJ183">
            <v>1.5</v>
          </cell>
          <cell r="DK183">
            <v>9.9999999999999982</v>
          </cell>
          <cell r="DL183">
            <v>58</v>
          </cell>
          <cell r="DM183">
            <v>0</v>
          </cell>
          <cell r="DN183">
            <v>55</v>
          </cell>
          <cell r="DO183">
            <v>0.20809858310757359</v>
          </cell>
          <cell r="DP183">
            <v>55</v>
          </cell>
          <cell r="DQ183">
            <v>9.5962081177627017</v>
          </cell>
          <cell r="DR183">
            <v>11.653520654024121</v>
          </cell>
          <cell r="DS183">
            <v>1.5</v>
          </cell>
          <cell r="DT183">
            <v>10.404929155378676</v>
          </cell>
          <cell r="DU183">
            <v>0.37345611776270288</v>
          </cell>
          <cell r="DV183">
            <v>0.45352065402412123</v>
          </cell>
          <cell r="DW183">
            <v>0.40492915537867963</v>
          </cell>
          <cell r="DX183">
            <v>0.48272677138761683</v>
          </cell>
          <cell r="DY183">
            <v>0.57881352013686538</v>
          </cell>
          <cell r="DZ183">
            <v>0</v>
          </cell>
          <cell r="EA183">
            <v>0.51040828593887211</v>
          </cell>
          <cell r="EB183">
            <v>0</v>
          </cell>
          <cell r="EC183">
            <v>39490</v>
          </cell>
          <cell r="ED183" t="str">
            <v>ВНС</v>
          </cell>
          <cell r="EE183">
            <v>0</v>
          </cell>
          <cell r="EF183">
            <v>18</v>
          </cell>
          <cell r="EG183">
            <v>33</v>
          </cell>
          <cell r="EH183">
            <v>32</v>
          </cell>
          <cell r="EI183">
            <v>31</v>
          </cell>
          <cell r="EJ183" t="str">
            <v>Постоянный</v>
          </cell>
          <cell r="EK183">
            <v>24</v>
          </cell>
          <cell r="EL183">
            <v>0</v>
          </cell>
          <cell r="EM183">
            <v>9.2227519999999998</v>
          </cell>
          <cell r="EN183">
            <v>11.2</v>
          </cell>
          <cell r="EO183">
            <v>1.5</v>
          </cell>
          <cell r="EP183">
            <v>10</v>
          </cell>
          <cell r="EQ183">
            <v>1084.2750623675015</v>
          </cell>
          <cell r="ER183">
            <v>0</v>
          </cell>
          <cell r="ES183">
            <v>0</v>
          </cell>
          <cell r="ET183">
            <v>58</v>
          </cell>
          <cell r="EU183">
            <v>18</v>
          </cell>
          <cell r="EV183">
            <v>33</v>
          </cell>
          <cell r="EW183">
            <v>32</v>
          </cell>
          <cell r="EX183">
            <v>31</v>
          </cell>
          <cell r="EY183" t="str">
            <v>Постоянный</v>
          </cell>
          <cell r="EZ183">
            <v>24</v>
          </cell>
          <cell r="FA183">
            <v>0</v>
          </cell>
          <cell r="FB183">
            <v>9.2227519999999998</v>
          </cell>
          <cell r="FC183">
            <v>11.2</v>
          </cell>
          <cell r="FD183">
            <v>1.5</v>
          </cell>
          <cell r="FE183">
            <v>10</v>
          </cell>
          <cell r="FF183">
            <v>1084.2750623675015</v>
          </cell>
          <cell r="FG183">
            <v>0</v>
          </cell>
          <cell r="FH183">
            <v>0</v>
          </cell>
          <cell r="FI183">
            <v>58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 t="str">
            <v>БДНГ-1</v>
          </cell>
          <cell r="GG183" t="str">
            <v>Щукин</v>
          </cell>
          <cell r="GH183">
            <v>0</v>
          </cell>
          <cell r="GI183" t="e">
            <v>#N/A</v>
          </cell>
          <cell r="GJ183">
            <v>0</v>
          </cell>
          <cell r="GK183">
            <v>1910</v>
          </cell>
          <cell r="GL183">
            <v>0</v>
          </cell>
          <cell r="GM183">
            <v>0</v>
          </cell>
          <cell r="GN183">
            <v>0</v>
          </cell>
          <cell r="GO183">
            <v>2</v>
          </cell>
          <cell r="GP183">
            <v>1</v>
          </cell>
          <cell r="GQ183">
            <v>58</v>
          </cell>
          <cell r="GR183">
            <v>53</v>
          </cell>
          <cell r="GS183" t="str">
            <v>ЗУ-3</v>
          </cell>
          <cell r="GT183" t="str">
            <v>Фонтан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</row>
        <row r="184">
          <cell r="J184" t="str">
            <v>1070-2</v>
          </cell>
          <cell r="K184" t="str">
            <v>В работе</v>
          </cell>
          <cell r="L184" t="str">
            <v>Кустскважины-1070</v>
          </cell>
          <cell r="M184">
            <v>38797</v>
          </cell>
          <cell r="N184" t="str">
            <v>Гор.</v>
          </cell>
          <cell r="O184" t="str">
            <v>P1ar_Block III</v>
          </cell>
          <cell r="P184" t="str">
            <v>Действующий</v>
          </cell>
          <cell r="Q184">
            <v>-4</v>
          </cell>
          <cell r="R184" t="str">
            <v xml:space="preserve"> </v>
          </cell>
          <cell r="S184" t="str">
            <v xml:space="preserve"> </v>
          </cell>
          <cell r="T184">
            <v>0</v>
          </cell>
          <cell r="U184">
            <v>206</v>
          </cell>
          <cell r="V184">
            <v>213.8</v>
          </cell>
          <cell r="W184">
            <v>0.98</v>
          </cell>
          <cell r="X184">
            <v>1.66</v>
          </cell>
          <cell r="Y184">
            <v>0.98</v>
          </cell>
          <cell r="Z184">
            <v>1.4490000000000001</v>
          </cell>
          <cell r="AA184">
            <v>0.83599999999999997</v>
          </cell>
          <cell r="AB184">
            <v>0.72</v>
          </cell>
          <cell r="AC184">
            <v>37</v>
          </cell>
          <cell r="AD184">
            <v>1.17</v>
          </cell>
          <cell r="AE184">
            <v>139.69999999999999</v>
          </cell>
          <cell r="AF184">
            <v>7.72</v>
          </cell>
          <cell r="AG184">
            <v>1920</v>
          </cell>
          <cell r="AH184">
            <v>2400</v>
          </cell>
          <cell r="AI184">
            <v>2400</v>
          </cell>
          <cell r="AJ184">
            <v>0</v>
          </cell>
          <cell r="AK184">
            <v>0</v>
          </cell>
          <cell r="AL184" t="str">
            <v>откр ствол</v>
          </cell>
          <cell r="AM184" t="str">
            <v>1827-1833; 1837-1839; 1845-1847; 1850-1858; 1864-1867; 1869-1885; 1887-1902; 1906-1917 (газ. шапка);
1920-2400 откр.ствол</v>
          </cell>
          <cell r="AN184">
            <v>89.78</v>
          </cell>
          <cell r="AO184">
            <v>1945</v>
          </cell>
          <cell r="AP184">
            <v>54.9</v>
          </cell>
          <cell r="AQ184">
            <v>0</v>
          </cell>
          <cell r="AR184">
            <v>0</v>
          </cell>
          <cell r="AS184">
            <v>0</v>
          </cell>
          <cell r="AT184" t="str">
            <v>Фонтан</v>
          </cell>
          <cell r="AU184">
            <v>600</v>
          </cell>
          <cell r="AV184" t="str">
            <v>ГК</v>
          </cell>
          <cell r="AW184">
            <v>1200</v>
          </cell>
          <cell r="AX184" t="str">
            <v>ГК</v>
          </cell>
          <cell r="AY184">
            <v>1780</v>
          </cell>
          <cell r="AZ184" t="str">
            <v>ЦКсОК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1790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1820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1725.41</v>
          </cell>
          <cell r="BU184">
            <v>94.589999999999918</v>
          </cell>
          <cell r="BV184">
            <v>73</v>
          </cell>
          <cell r="BW184">
            <v>5.5</v>
          </cell>
          <cell r="BX184">
            <v>18</v>
          </cell>
          <cell r="BY184" t="str">
            <v>Угловик</v>
          </cell>
          <cell r="BZ184" t="str">
            <v>Постоянный</v>
          </cell>
          <cell r="CA184">
            <v>24</v>
          </cell>
          <cell r="CB184">
            <v>0</v>
          </cell>
          <cell r="CC184">
            <v>64</v>
          </cell>
          <cell r="CD184">
            <v>68</v>
          </cell>
          <cell r="CE184">
            <v>62</v>
          </cell>
          <cell r="CF184">
            <v>43556</v>
          </cell>
          <cell r="CG184">
            <v>102.9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75</v>
          </cell>
          <cell r="CM184">
            <v>8.8615999999999993</v>
          </cell>
          <cell r="CN184">
            <v>10.6</v>
          </cell>
          <cell r="CO184">
            <v>0</v>
          </cell>
          <cell r="CP184">
            <v>0</v>
          </cell>
          <cell r="CQ184">
            <v>24.8</v>
          </cell>
          <cell r="CR184">
            <v>160</v>
          </cell>
          <cell r="CS184">
            <v>0</v>
          </cell>
          <cell r="CT184">
            <v>160</v>
          </cell>
          <cell r="CU184">
            <v>0</v>
          </cell>
          <cell r="CV184">
            <v>153.47919999999999</v>
          </cell>
          <cell r="CW184">
            <v>-7.8</v>
          </cell>
          <cell r="CX184">
            <v>160</v>
          </cell>
          <cell r="CY184">
            <v>-27</v>
          </cell>
          <cell r="CZ184">
            <v>0</v>
          </cell>
          <cell r="DA184">
            <v>24.8</v>
          </cell>
          <cell r="DB184">
            <v>2798.5916764466915</v>
          </cell>
          <cell r="DC184">
            <v>2798.5916764466915</v>
          </cell>
          <cell r="DD184" t="str">
            <v/>
          </cell>
          <cell r="DE184">
            <v>0.3799283154121863</v>
          </cell>
          <cell r="DF184">
            <v>0</v>
          </cell>
          <cell r="DG184" t="str">
            <v>Фонтан</v>
          </cell>
          <cell r="DH184">
            <v>8.8615999999999993</v>
          </cell>
          <cell r="DI184">
            <v>10.6</v>
          </cell>
          <cell r="DJ184">
            <v>0</v>
          </cell>
          <cell r="DK184">
            <v>24.8</v>
          </cell>
          <cell r="DL184">
            <v>75</v>
          </cell>
          <cell r="DM184">
            <v>0</v>
          </cell>
          <cell r="DN184">
            <v>70</v>
          </cell>
          <cell r="DO184">
            <v>0.37059919778389444</v>
          </cell>
          <cell r="DP184">
            <v>70</v>
          </cell>
          <cell r="DQ184">
            <v>10.193108575527347</v>
          </cell>
          <cell r="DR184">
            <v>12.192713607090129</v>
          </cell>
          <cell r="DS184">
            <v>0</v>
          </cell>
          <cell r="DT184">
            <v>28.526348816588225</v>
          </cell>
          <cell r="DU184">
            <v>1.3315085755273479</v>
          </cell>
          <cell r="DV184">
            <v>1.5927136070901291</v>
          </cell>
          <cell r="DW184">
            <v>3.7263488165882266</v>
          </cell>
          <cell r="DX184">
            <v>1.9691630707070693</v>
          </cell>
          <cell r="DY184">
            <v>2.355458218549126</v>
          </cell>
          <cell r="DZ184">
            <v>0</v>
          </cell>
          <cell r="EA184">
            <v>6.088637281910005</v>
          </cell>
          <cell r="EB184">
            <v>0</v>
          </cell>
          <cell r="EC184">
            <v>41870</v>
          </cell>
          <cell r="ED184" t="str">
            <v>ОПЗ</v>
          </cell>
          <cell r="EE184">
            <v>0</v>
          </cell>
          <cell r="EF184">
            <v>18</v>
          </cell>
          <cell r="EG184">
            <v>64</v>
          </cell>
          <cell r="EH184">
            <v>68</v>
          </cell>
          <cell r="EI184">
            <v>62</v>
          </cell>
          <cell r="EJ184" t="str">
            <v>Постоянный</v>
          </cell>
          <cell r="EK184">
            <v>24</v>
          </cell>
          <cell r="EL184">
            <v>0</v>
          </cell>
          <cell r="EM184">
            <v>8.8615999999999993</v>
          </cell>
          <cell r="EN184">
            <v>10.6</v>
          </cell>
          <cell r="EO184">
            <v>0</v>
          </cell>
          <cell r="EP184">
            <v>24.8</v>
          </cell>
          <cell r="EQ184">
            <v>2798.5916764466915</v>
          </cell>
          <cell r="ER184">
            <v>0</v>
          </cell>
          <cell r="ES184">
            <v>0</v>
          </cell>
          <cell r="ET184">
            <v>84</v>
          </cell>
          <cell r="EU184">
            <v>18</v>
          </cell>
          <cell r="EV184">
            <v>64</v>
          </cell>
          <cell r="EW184">
            <v>68</v>
          </cell>
          <cell r="EX184">
            <v>62</v>
          </cell>
          <cell r="EY184" t="str">
            <v>Постоянный</v>
          </cell>
          <cell r="EZ184">
            <v>24</v>
          </cell>
          <cell r="FA184">
            <v>0</v>
          </cell>
          <cell r="FB184">
            <v>8.8615999999999993</v>
          </cell>
          <cell r="FC184">
            <v>10.6</v>
          </cell>
          <cell r="FD184">
            <v>0</v>
          </cell>
          <cell r="FE184">
            <v>24.8</v>
          </cell>
          <cell r="FF184">
            <v>2798.5916764466915</v>
          </cell>
          <cell r="FG184">
            <v>0</v>
          </cell>
          <cell r="FH184">
            <v>0</v>
          </cell>
          <cell r="FI184">
            <v>75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-9</v>
          </cell>
          <cell r="FX184">
            <v>0</v>
          </cell>
          <cell r="FY184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 t="str">
            <v>БДНГ-2</v>
          </cell>
          <cell r="GG184" t="str">
            <v>Давыдов</v>
          </cell>
          <cell r="GH184">
            <v>0</v>
          </cell>
          <cell r="GI184" t="e">
            <v>#N/A</v>
          </cell>
          <cell r="GJ184">
            <v>0</v>
          </cell>
          <cell r="GK184">
            <v>1800</v>
          </cell>
          <cell r="GL184">
            <v>0</v>
          </cell>
          <cell r="GM184">
            <v>0</v>
          </cell>
          <cell r="GN184">
            <v>0</v>
          </cell>
          <cell r="GO184">
            <v>2</v>
          </cell>
          <cell r="GP184">
            <v>6</v>
          </cell>
          <cell r="GQ184">
            <v>75</v>
          </cell>
          <cell r="GR184">
            <v>27.900000000000006</v>
          </cell>
          <cell r="GS184" t="str">
            <v>СРГ-1</v>
          </cell>
          <cell r="GT184" t="str">
            <v>Фонтан</v>
          </cell>
          <cell r="GU184" t="str">
            <v>КВД</v>
          </cell>
          <cell r="GV184" t="str">
            <v>Дострел ГШ</v>
          </cell>
          <cell r="GW184">
            <v>0</v>
          </cell>
          <cell r="GX184" t="str">
            <v>Совместный замер со скв. 1059, 1059-2, 1061-3</v>
          </cell>
          <cell r="GY184">
            <v>0</v>
          </cell>
        </row>
        <row r="185">
          <cell r="J185" t="str">
            <v>1070-1</v>
          </cell>
          <cell r="K185" t="str">
            <v>В работе</v>
          </cell>
          <cell r="L185" t="str">
            <v>Кустскважины-1070</v>
          </cell>
          <cell r="M185">
            <v>38939</v>
          </cell>
          <cell r="N185" t="str">
            <v>Гор.</v>
          </cell>
          <cell r="O185" t="str">
            <v>P1ar_Block III</v>
          </cell>
          <cell r="P185" t="str">
            <v>Действующий</v>
          </cell>
          <cell r="Q185">
            <v>-4</v>
          </cell>
          <cell r="R185" t="str">
            <v xml:space="preserve"> </v>
          </cell>
          <cell r="S185" t="str">
            <v xml:space="preserve"> </v>
          </cell>
          <cell r="T185">
            <v>0</v>
          </cell>
          <cell r="U185">
            <v>206</v>
          </cell>
          <cell r="V185">
            <v>213.8</v>
          </cell>
          <cell r="W185">
            <v>0.98</v>
          </cell>
          <cell r="X185">
            <v>1.66</v>
          </cell>
          <cell r="Y185">
            <v>0.98</v>
          </cell>
          <cell r="Z185">
            <v>1.4490000000000001</v>
          </cell>
          <cell r="AA185">
            <v>0.83599999999999997</v>
          </cell>
          <cell r="AB185">
            <v>0.72</v>
          </cell>
          <cell r="AC185">
            <v>37</v>
          </cell>
          <cell r="AD185">
            <v>1.17</v>
          </cell>
          <cell r="AE185">
            <v>139.69999999999999</v>
          </cell>
          <cell r="AF185">
            <v>7.72</v>
          </cell>
          <cell r="AG185">
            <v>1940</v>
          </cell>
          <cell r="AH185">
            <v>2500</v>
          </cell>
          <cell r="AI185">
            <v>2500</v>
          </cell>
          <cell r="AJ185">
            <v>0</v>
          </cell>
          <cell r="AK185">
            <v>0</v>
          </cell>
          <cell r="AL185" t="str">
            <v>откр ствол</v>
          </cell>
          <cell r="AM185" t="str">
            <v xml:space="preserve">1940-2500 </v>
          </cell>
          <cell r="AN185">
            <v>56.12</v>
          </cell>
          <cell r="AO185">
            <v>1940</v>
          </cell>
          <cell r="AP185">
            <v>73.2</v>
          </cell>
          <cell r="AQ185">
            <v>0</v>
          </cell>
          <cell r="AR185">
            <v>0</v>
          </cell>
          <cell r="AS185">
            <v>0</v>
          </cell>
          <cell r="AT185" t="str">
            <v>Фонтан</v>
          </cell>
          <cell r="AU185">
            <v>600</v>
          </cell>
          <cell r="AV185" t="str">
            <v>ГП</v>
          </cell>
          <cell r="AW185">
            <v>1200</v>
          </cell>
          <cell r="AX185" t="str">
            <v>ГП</v>
          </cell>
          <cell r="AY185">
            <v>1740</v>
          </cell>
          <cell r="AZ185" t="str">
            <v>ГП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1750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2370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1875.79</v>
          </cell>
          <cell r="BU185">
            <v>494.21000000000004</v>
          </cell>
          <cell r="BV185">
            <v>73</v>
          </cell>
          <cell r="BW185">
            <v>5.5</v>
          </cell>
          <cell r="BX185">
            <v>8</v>
          </cell>
          <cell r="BY185" t="str">
            <v>Угловик</v>
          </cell>
          <cell r="BZ185" t="str">
            <v>Постоянный</v>
          </cell>
          <cell r="CA185">
            <v>24</v>
          </cell>
          <cell r="CB185">
            <v>0</v>
          </cell>
          <cell r="CC185">
            <v>59</v>
          </cell>
          <cell r="CD185">
            <v>69</v>
          </cell>
          <cell r="CE185">
            <v>58</v>
          </cell>
          <cell r="CF185">
            <v>43556</v>
          </cell>
          <cell r="CG185">
            <v>128.6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83</v>
          </cell>
          <cell r="CM185">
            <v>17.556000000000001</v>
          </cell>
          <cell r="CN185">
            <v>21</v>
          </cell>
          <cell r="CO185">
            <v>0</v>
          </cell>
          <cell r="CP185">
            <v>0</v>
          </cell>
          <cell r="CQ185">
            <v>96.7</v>
          </cell>
          <cell r="CR185">
            <v>161</v>
          </cell>
          <cell r="CS185">
            <v>0</v>
          </cell>
          <cell r="CT185">
            <v>161</v>
          </cell>
          <cell r="CU185">
            <v>0</v>
          </cell>
          <cell r="CV185">
            <v>148.12559999999999</v>
          </cell>
          <cell r="CW185">
            <v>-15.4</v>
          </cell>
          <cell r="CX185">
            <v>161</v>
          </cell>
          <cell r="CY185">
            <v>-105</v>
          </cell>
          <cell r="CZ185">
            <v>0</v>
          </cell>
          <cell r="DA185">
            <v>96.7</v>
          </cell>
          <cell r="DB185">
            <v>5508.0884028252449</v>
          </cell>
          <cell r="DC185">
            <v>5508.0884028252449</v>
          </cell>
          <cell r="DD185" t="str">
            <v/>
          </cell>
          <cell r="DE185">
            <v>0.46052631578947373</v>
          </cell>
          <cell r="DF185">
            <v>0</v>
          </cell>
          <cell r="DG185" t="str">
            <v>Фонтан</v>
          </cell>
          <cell r="DH185">
            <v>17.556000000000001</v>
          </cell>
          <cell r="DI185">
            <v>21</v>
          </cell>
          <cell r="DJ185">
            <v>0</v>
          </cell>
          <cell r="DK185">
            <v>96.7</v>
          </cell>
          <cell r="DL185">
            <v>83</v>
          </cell>
          <cell r="DM185">
            <v>0</v>
          </cell>
          <cell r="DN185">
            <v>65</v>
          </cell>
          <cell r="DO185">
            <v>0.33018867924528306</v>
          </cell>
          <cell r="DP185">
            <v>65</v>
          </cell>
          <cell r="DQ185">
            <v>17.556000000000001</v>
          </cell>
          <cell r="DR185">
            <v>21</v>
          </cell>
          <cell r="DS185">
            <v>0</v>
          </cell>
          <cell r="DT185">
            <v>96.7</v>
          </cell>
          <cell r="DU185">
            <v>0</v>
          </cell>
          <cell r="DV185">
            <v>0</v>
          </cell>
          <cell r="DW185">
            <v>0</v>
          </cell>
          <cell r="DX185">
            <v>6.8252286002014104</v>
          </cell>
          <cell r="DY185">
            <v>8.164149043303123</v>
          </cell>
          <cell r="DZ185">
            <v>0</v>
          </cell>
          <cell r="EA185">
            <v>41.4816525200211</v>
          </cell>
          <cell r="EB185" t="str">
            <v>Фонтанный СЭ. Необходим подбор режима на различных штуцерах.</v>
          </cell>
          <cell r="EC185">
            <v>42176</v>
          </cell>
          <cell r="ED185" t="str">
            <v>ОПЗ</v>
          </cell>
          <cell r="EE185">
            <v>0</v>
          </cell>
          <cell r="EF185">
            <v>8</v>
          </cell>
          <cell r="EG185">
            <v>69</v>
          </cell>
          <cell r="EH185">
            <v>77</v>
          </cell>
          <cell r="EI185">
            <v>62</v>
          </cell>
          <cell r="EJ185" t="str">
            <v>Постоянный</v>
          </cell>
          <cell r="EK185">
            <v>24</v>
          </cell>
          <cell r="EL185">
            <v>0</v>
          </cell>
          <cell r="EM185">
            <v>17.556000000000001</v>
          </cell>
          <cell r="EN185">
            <v>21</v>
          </cell>
          <cell r="EO185">
            <v>0</v>
          </cell>
          <cell r="EP185">
            <v>96.7</v>
          </cell>
          <cell r="EQ185">
            <v>5508.0884028252449</v>
          </cell>
          <cell r="ER185">
            <v>0</v>
          </cell>
          <cell r="ES185">
            <v>0</v>
          </cell>
          <cell r="ET185">
            <v>87</v>
          </cell>
          <cell r="EU185">
            <v>8</v>
          </cell>
          <cell r="EV185">
            <v>59</v>
          </cell>
          <cell r="EW185">
            <v>69</v>
          </cell>
          <cell r="EX185">
            <v>58</v>
          </cell>
          <cell r="EY185" t="str">
            <v>Постоянный</v>
          </cell>
          <cell r="EZ185">
            <v>24</v>
          </cell>
          <cell r="FA185">
            <v>0</v>
          </cell>
          <cell r="FB185">
            <v>17.556000000000001</v>
          </cell>
          <cell r="FC185">
            <v>21</v>
          </cell>
          <cell r="FD185">
            <v>0</v>
          </cell>
          <cell r="FE185">
            <v>96.7</v>
          </cell>
          <cell r="FF185">
            <v>5508.0884028252449</v>
          </cell>
          <cell r="FG185">
            <v>0</v>
          </cell>
          <cell r="FH185">
            <v>0</v>
          </cell>
          <cell r="FI185">
            <v>83</v>
          </cell>
          <cell r="FJ185">
            <v>0</v>
          </cell>
          <cell r="FK185">
            <v>-10</v>
          </cell>
          <cell r="FL185">
            <v>-8</v>
          </cell>
          <cell r="FM185">
            <v>-4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-4</v>
          </cell>
          <cell r="FX185">
            <v>0</v>
          </cell>
          <cell r="FY185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 t="str">
            <v>БДНГ-2</v>
          </cell>
          <cell r="GG185" t="str">
            <v>Щукин</v>
          </cell>
          <cell r="GH185">
            <v>0</v>
          </cell>
          <cell r="GI185" t="e">
            <v>#N/A</v>
          </cell>
          <cell r="GJ185">
            <v>0</v>
          </cell>
          <cell r="GK185">
            <v>2100</v>
          </cell>
          <cell r="GL185">
            <v>0</v>
          </cell>
          <cell r="GM185">
            <v>0</v>
          </cell>
          <cell r="GN185">
            <v>0</v>
          </cell>
          <cell r="GO185">
            <v>1</v>
          </cell>
          <cell r="GP185">
            <v>11</v>
          </cell>
          <cell r="GQ185">
            <v>83</v>
          </cell>
          <cell r="GR185">
            <v>45.599999999999994</v>
          </cell>
          <cell r="GS185" t="str">
            <v>СРГ-1</v>
          </cell>
          <cell r="GT185" t="str">
            <v>Фонтан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</row>
        <row r="186">
          <cell r="J186">
            <v>1071</v>
          </cell>
          <cell r="K186" t="str">
            <v>В работе</v>
          </cell>
          <cell r="L186" t="str">
            <v>Кустскважины-1071</v>
          </cell>
          <cell r="M186">
            <v>39724</v>
          </cell>
          <cell r="N186" t="str">
            <v>Гор.</v>
          </cell>
          <cell r="O186" t="str">
            <v>P1ar_Block III</v>
          </cell>
          <cell r="P186" t="str">
            <v>Действующий</v>
          </cell>
          <cell r="Q186">
            <v>-4</v>
          </cell>
          <cell r="R186" t="str">
            <v xml:space="preserve"> </v>
          </cell>
          <cell r="S186" t="str">
            <v xml:space="preserve"> </v>
          </cell>
          <cell r="T186">
            <v>0</v>
          </cell>
          <cell r="U186">
            <v>206</v>
          </cell>
          <cell r="V186">
            <v>213.8</v>
          </cell>
          <cell r="W186">
            <v>0.98</v>
          </cell>
          <cell r="X186">
            <v>1.66</v>
          </cell>
          <cell r="Y186">
            <v>0.98060253890945015</v>
          </cell>
          <cell r="Z186">
            <v>1.4490000000000001</v>
          </cell>
          <cell r="AA186">
            <v>0.83599999999999997</v>
          </cell>
          <cell r="AB186">
            <v>0.72</v>
          </cell>
          <cell r="AC186">
            <v>37</v>
          </cell>
          <cell r="AD186">
            <v>1.17</v>
          </cell>
          <cell r="AE186">
            <v>139.69999999999999</v>
          </cell>
          <cell r="AF186">
            <v>7.72</v>
          </cell>
          <cell r="AG186">
            <v>2002</v>
          </cell>
          <cell r="AH186" t="str">
            <v xml:space="preserve">1 ств 2400
2 ств 2756 </v>
          </cell>
          <cell r="AI186" t="str">
            <v xml:space="preserve">1 ств 2400
2 ств 2756 </v>
          </cell>
          <cell r="AJ186">
            <v>0</v>
          </cell>
          <cell r="AK186">
            <v>0</v>
          </cell>
          <cell r="AL186" t="str">
            <v>откр ствол</v>
          </cell>
          <cell r="AM186" t="str">
            <v xml:space="preserve">1 ств 2002-2400;
2 ств 2002-2756 </v>
          </cell>
          <cell r="AN186" t="str">
            <v>35,18;12,31</v>
          </cell>
          <cell r="AO186">
            <v>2002</v>
          </cell>
          <cell r="AP186">
            <v>121</v>
          </cell>
          <cell r="AQ186">
            <v>0</v>
          </cell>
          <cell r="AR186">
            <v>0</v>
          </cell>
          <cell r="AS186">
            <v>0</v>
          </cell>
          <cell r="AT186" t="str">
            <v>Газлифт</v>
          </cell>
          <cell r="AU186">
            <v>599.20000000000005</v>
          </cell>
          <cell r="AV186">
            <v>0</v>
          </cell>
          <cell r="AW186">
            <v>1194.2</v>
          </cell>
          <cell r="AX186">
            <v>0</v>
          </cell>
          <cell r="AY186">
            <v>1716.2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2097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1751.61</v>
          </cell>
          <cell r="BU186">
            <v>345.3900000000001</v>
          </cell>
          <cell r="BV186">
            <v>73</v>
          </cell>
          <cell r="BW186">
            <v>5.5</v>
          </cell>
          <cell r="BX186">
            <v>18</v>
          </cell>
          <cell r="BY186" t="str">
            <v>Угловик</v>
          </cell>
          <cell r="BZ186" t="str">
            <v>Постоянный</v>
          </cell>
          <cell r="CA186">
            <v>24</v>
          </cell>
          <cell r="CB186">
            <v>0</v>
          </cell>
          <cell r="CC186">
            <v>30</v>
          </cell>
          <cell r="CD186">
            <v>47</v>
          </cell>
          <cell r="CE186">
            <v>29</v>
          </cell>
          <cell r="CF186">
            <v>43556</v>
          </cell>
          <cell r="CG186">
            <v>118</v>
          </cell>
          <cell r="CH186">
            <v>81</v>
          </cell>
          <cell r="CI186">
            <v>6</v>
          </cell>
          <cell r="CJ186">
            <v>0</v>
          </cell>
          <cell r="CK186">
            <v>0</v>
          </cell>
          <cell r="CL186">
            <v>59</v>
          </cell>
          <cell r="CM186">
            <v>7.5961885999999996</v>
          </cell>
          <cell r="CN186">
            <v>9.1</v>
          </cell>
          <cell r="CO186">
            <v>0.15</v>
          </cell>
          <cell r="CP186">
            <v>0</v>
          </cell>
          <cell r="CQ186">
            <v>12.9</v>
          </cell>
          <cell r="CR186">
            <v>162</v>
          </cell>
          <cell r="CS186" t="e">
            <v>#VALUE!</v>
          </cell>
          <cell r="CT186">
            <v>162</v>
          </cell>
          <cell r="CU186">
            <v>0</v>
          </cell>
          <cell r="CV186">
            <v>154.4038114</v>
          </cell>
          <cell r="CW186" t="str">
            <v>-</v>
          </cell>
          <cell r="CX186">
            <v>161.85</v>
          </cell>
          <cell r="CY186">
            <v>-12.9</v>
          </cell>
          <cell r="CZ186">
            <v>5</v>
          </cell>
          <cell r="DA186">
            <v>7.9</v>
          </cell>
          <cell r="DB186">
            <v>1039.9952418243013</v>
          </cell>
          <cell r="DC186">
            <v>1698.2200784219604</v>
          </cell>
          <cell r="DD186">
            <v>656.85799884821256</v>
          </cell>
          <cell r="DE186">
            <v>0.1542372881355932</v>
          </cell>
          <cell r="DF186">
            <v>0</v>
          </cell>
          <cell r="DG186" t="str">
            <v>Газлифт</v>
          </cell>
          <cell r="DH186">
            <v>7.5961885999999996</v>
          </cell>
          <cell r="DI186">
            <v>9.1</v>
          </cell>
          <cell r="DJ186">
            <v>0.15</v>
          </cell>
          <cell r="DK186">
            <v>7.9</v>
          </cell>
          <cell r="DL186">
            <v>59</v>
          </cell>
          <cell r="DM186">
            <v>0</v>
          </cell>
          <cell r="DN186">
            <v>55</v>
          </cell>
          <cell r="DO186">
            <v>0.15124964090778512</v>
          </cell>
          <cell r="DP186">
            <v>55</v>
          </cell>
          <cell r="DQ186">
            <v>7.9540670632002302</v>
          </cell>
          <cell r="DR186">
            <v>9.5287273771904619</v>
          </cell>
          <cell r="DS186">
            <v>0.15</v>
          </cell>
          <cell r="DT186">
            <v>8.2721918988796332</v>
          </cell>
          <cell r="DU186">
            <v>0.35787846320022959</v>
          </cell>
          <cell r="DV186">
            <v>0.42872737719046228</v>
          </cell>
          <cell r="DW186">
            <v>0.37219189887963211</v>
          </cell>
          <cell r="DX186">
            <v>1.1083798800711677</v>
          </cell>
          <cell r="DY186">
            <v>1.3258132536736458</v>
          </cell>
          <cell r="DZ186">
            <v>0</v>
          </cell>
          <cell r="EA186">
            <v>0.50992817448986372</v>
          </cell>
          <cell r="EB186">
            <v>0</v>
          </cell>
          <cell r="EC186">
            <v>42219</v>
          </cell>
          <cell r="ED186" t="str">
            <v>ОПЗ</v>
          </cell>
          <cell r="EE186">
            <v>0</v>
          </cell>
          <cell r="EF186">
            <v>18</v>
          </cell>
          <cell r="EG186">
            <v>30</v>
          </cell>
          <cell r="EH186">
            <v>47</v>
          </cell>
          <cell r="EI186">
            <v>29</v>
          </cell>
          <cell r="EJ186" t="str">
            <v>Постоянный</v>
          </cell>
          <cell r="EK186">
            <v>24</v>
          </cell>
          <cell r="EL186">
            <v>0</v>
          </cell>
          <cell r="EM186">
            <v>7.5961885999999996</v>
          </cell>
          <cell r="EN186">
            <v>9.1</v>
          </cell>
          <cell r="EO186">
            <v>0.15</v>
          </cell>
          <cell r="EP186">
            <v>12.9</v>
          </cell>
          <cell r="EQ186">
            <v>1039.9952418243013</v>
          </cell>
          <cell r="ER186">
            <v>81</v>
          </cell>
          <cell r="ES186">
            <v>5</v>
          </cell>
          <cell r="ET186">
            <v>59</v>
          </cell>
          <cell r="EU186">
            <v>18</v>
          </cell>
          <cell r="EV186">
            <v>30</v>
          </cell>
          <cell r="EW186">
            <v>47</v>
          </cell>
          <cell r="EX186">
            <v>29</v>
          </cell>
          <cell r="EY186" t="str">
            <v>Постоянный</v>
          </cell>
          <cell r="EZ186">
            <v>24</v>
          </cell>
          <cell r="FA186">
            <v>0</v>
          </cell>
          <cell r="FB186">
            <v>7.5961885999999996</v>
          </cell>
          <cell r="FC186">
            <v>9.1</v>
          </cell>
          <cell r="FD186">
            <v>0.15</v>
          </cell>
          <cell r="FE186">
            <v>12.9</v>
          </cell>
          <cell r="FF186">
            <v>1039.9952418243013</v>
          </cell>
          <cell r="FG186">
            <v>81</v>
          </cell>
          <cell r="FH186">
            <v>5</v>
          </cell>
          <cell r="FI186">
            <v>59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 t="str">
            <v>БДНГ-1</v>
          </cell>
          <cell r="GG186" t="str">
            <v>Щукин</v>
          </cell>
          <cell r="GH186">
            <v>0</v>
          </cell>
          <cell r="GI186" t="e">
            <v>#N/A</v>
          </cell>
          <cell r="GJ186">
            <v>0</v>
          </cell>
          <cell r="GK186">
            <v>2077</v>
          </cell>
          <cell r="GL186">
            <v>0</v>
          </cell>
          <cell r="GM186">
            <v>0</v>
          </cell>
          <cell r="GN186">
            <v>0</v>
          </cell>
          <cell r="GO186">
            <v>1</v>
          </cell>
          <cell r="GP186">
            <v>18</v>
          </cell>
          <cell r="GQ186">
            <v>59</v>
          </cell>
          <cell r="GR186">
            <v>59</v>
          </cell>
          <cell r="GS186" t="str">
            <v>ЗУ-3</v>
          </cell>
          <cell r="GT186" t="str">
            <v>Газлифт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</row>
        <row r="187">
          <cell r="J187" t="str">
            <v>1071-1</v>
          </cell>
          <cell r="K187" t="str">
            <v>В работе</v>
          </cell>
          <cell r="L187" t="str">
            <v>Кустскважины-1071</v>
          </cell>
          <cell r="M187">
            <v>39858</v>
          </cell>
          <cell r="N187" t="str">
            <v>Гор.</v>
          </cell>
          <cell r="O187" t="str">
            <v>P1ar_Block III</v>
          </cell>
          <cell r="P187" t="str">
            <v>Действующий</v>
          </cell>
          <cell r="Q187">
            <v>-4</v>
          </cell>
          <cell r="R187" t="str">
            <v xml:space="preserve"> </v>
          </cell>
          <cell r="S187" t="str">
            <v xml:space="preserve"> </v>
          </cell>
          <cell r="T187">
            <v>0</v>
          </cell>
          <cell r="U187">
            <v>206</v>
          </cell>
          <cell r="V187">
            <v>213.8</v>
          </cell>
          <cell r="W187">
            <v>0.98</v>
          </cell>
          <cell r="X187">
            <v>1.66</v>
          </cell>
          <cell r="Y187">
            <v>0.98</v>
          </cell>
          <cell r="Z187">
            <v>1.4490000000000001</v>
          </cell>
          <cell r="AA187">
            <v>0.83599999999999997</v>
          </cell>
          <cell r="AB187">
            <v>0.72</v>
          </cell>
          <cell r="AC187">
            <v>37</v>
          </cell>
          <cell r="AD187">
            <v>1.17</v>
          </cell>
          <cell r="AE187">
            <v>139.69999999999999</v>
          </cell>
          <cell r="AF187">
            <v>7.72</v>
          </cell>
          <cell r="AG187">
            <v>1961</v>
          </cell>
          <cell r="AH187" t="str">
            <v xml:space="preserve">1 ств 2500;
2 ств 2780 </v>
          </cell>
          <cell r="AI187" t="str">
            <v xml:space="preserve">1 ств 2500;
2 ств 2780 </v>
          </cell>
          <cell r="AJ187">
            <v>0</v>
          </cell>
          <cell r="AK187">
            <v>0</v>
          </cell>
          <cell r="AL187" t="str">
            <v>откр ствол</v>
          </cell>
          <cell r="AM187" t="str">
            <v xml:space="preserve">1 ств 1961-2500;
2 ств 2490-2780 </v>
          </cell>
          <cell r="AN187" t="str">
            <v>35,17;27,40</v>
          </cell>
          <cell r="AO187" t="str">
            <v>1961;
2490</v>
          </cell>
          <cell r="AP187" t="str">
            <v>79;
87</v>
          </cell>
          <cell r="AQ187">
            <v>0</v>
          </cell>
          <cell r="AR187">
            <v>0</v>
          </cell>
          <cell r="AS187">
            <v>0</v>
          </cell>
          <cell r="AT187" t="str">
            <v>Газлифт</v>
          </cell>
          <cell r="AU187">
            <v>470</v>
          </cell>
          <cell r="AV187" t="str">
            <v>ГК</v>
          </cell>
          <cell r="AW187">
            <v>870</v>
          </cell>
          <cell r="AX187" t="str">
            <v>ГК</v>
          </cell>
          <cell r="AY187">
            <v>1225</v>
          </cell>
          <cell r="AZ187" t="str">
            <v>ГК</v>
          </cell>
          <cell r="BA187">
            <v>1530</v>
          </cell>
          <cell r="BB187" t="str">
            <v>ГК</v>
          </cell>
          <cell r="BC187">
            <v>1730</v>
          </cell>
          <cell r="BD187" t="str">
            <v>ЦКсОК</v>
          </cell>
          <cell r="BE187">
            <v>0</v>
          </cell>
          <cell r="BF187">
            <v>0</v>
          </cell>
          <cell r="BG187">
            <v>1740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2000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1625.57</v>
          </cell>
          <cell r="BU187">
            <v>374.43000000000006</v>
          </cell>
          <cell r="BV187">
            <v>73</v>
          </cell>
          <cell r="BW187">
            <v>5.5</v>
          </cell>
          <cell r="BX187">
            <v>18</v>
          </cell>
          <cell r="BY187" t="str">
            <v>Угловик</v>
          </cell>
          <cell r="BZ187" t="str">
            <v>Постоянный</v>
          </cell>
          <cell r="CA187">
            <v>24</v>
          </cell>
          <cell r="CB187">
            <v>0</v>
          </cell>
          <cell r="CC187">
            <v>32</v>
          </cell>
          <cell r="CD187">
            <v>59</v>
          </cell>
          <cell r="CE187">
            <v>30</v>
          </cell>
          <cell r="CF187">
            <v>43556</v>
          </cell>
          <cell r="CG187">
            <v>102</v>
          </cell>
          <cell r="CH187">
            <v>78</v>
          </cell>
          <cell r="CI187">
            <v>6</v>
          </cell>
          <cell r="CJ187">
            <v>0</v>
          </cell>
          <cell r="CK187">
            <v>0</v>
          </cell>
          <cell r="CL187">
            <v>53</v>
          </cell>
          <cell r="CM187">
            <v>8.36</v>
          </cell>
          <cell r="CN187">
            <v>10</v>
          </cell>
          <cell r="CO187">
            <v>0</v>
          </cell>
          <cell r="CP187">
            <v>0</v>
          </cell>
          <cell r="CQ187">
            <v>11</v>
          </cell>
          <cell r="CR187">
            <v>163</v>
          </cell>
          <cell r="CS187" t="e">
            <v>#VALUE!</v>
          </cell>
          <cell r="CT187">
            <v>163</v>
          </cell>
          <cell r="CU187">
            <v>0</v>
          </cell>
          <cell r="CV187">
            <v>157.148</v>
          </cell>
          <cell r="CW187" t="str">
            <v>-</v>
          </cell>
          <cell r="CX187">
            <v>163</v>
          </cell>
          <cell r="CY187">
            <v>-13</v>
          </cell>
          <cell r="CZ187">
            <v>5</v>
          </cell>
          <cell r="DA187">
            <v>6</v>
          </cell>
          <cell r="DB187">
            <v>717.7033492822967</v>
          </cell>
          <cell r="DC187">
            <v>1315.7894736842106</v>
          </cell>
          <cell r="DD187">
            <v>598.08612440191393</v>
          </cell>
          <cell r="DE187">
            <v>0.20408163265306123</v>
          </cell>
          <cell r="DF187">
            <v>0</v>
          </cell>
          <cell r="DG187" t="str">
            <v>Газлифт</v>
          </cell>
          <cell r="DH187">
            <v>8.36</v>
          </cell>
          <cell r="DI187">
            <v>10</v>
          </cell>
          <cell r="DJ187">
            <v>0</v>
          </cell>
          <cell r="DK187">
            <v>6</v>
          </cell>
          <cell r="DL187">
            <v>53</v>
          </cell>
          <cell r="DM187">
            <v>0</v>
          </cell>
          <cell r="DN187">
            <v>55</v>
          </cell>
          <cell r="DO187">
            <v>0.21276595744680851</v>
          </cell>
          <cell r="DP187">
            <v>53</v>
          </cell>
          <cell r="DQ187">
            <v>8.36</v>
          </cell>
          <cell r="DR187">
            <v>10</v>
          </cell>
          <cell r="DS187">
            <v>0</v>
          </cell>
          <cell r="DT187">
            <v>6</v>
          </cell>
          <cell r="DU187">
            <v>0</v>
          </cell>
          <cell r="DV187">
            <v>0</v>
          </cell>
          <cell r="DW187">
            <v>0</v>
          </cell>
          <cell r="DX187">
            <v>2.1602745859872612</v>
          </cell>
          <cell r="DY187">
            <v>2.5840605095541402</v>
          </cell>
          <cell r="DZ187">
            <v>0</v>
          </cell>
          <cell r="EA187">
            <v>3.8453503184713376</v>
          </cell>
          <cell r="EB187">
            <v>0</v>
          </cell>
          <cell r="EC187">
            <v>43143</v>
          </cell>
          <cell r="ED187" t="str">
            <v>Бесп. ОПЗ</v>
          </cell>
          <cell r="EE187">
            <v>0</v>
          </cell>
          <cell r="EF187">
            <v>18</v>
          </cell>
          <cell r="EG187">
            <v>31</v>
          </cell>
          <cell r="EH187">
            <v>58</v>
          </cell>
          <cell r="EI187">
            <v>30</v>
          </cell>
          <cell r="EJ187" t="str">
            <v>Постоянный</v>
          </cell>
          <cell r="EK187">
            <v>24</v>
          </cell>
          <cell r="EL187">
            <v>0</v>
          </cell>
          <cell r="EM187">
            <v>8.36</v>
          </cell>
          <cell r="EN187">
            <v>10</v>
          </cell>
          <cell r="EO187">
            <v>0</v>
          </cell>
          <cell r="EP187">
            <v>11</v>
          </cell>
          <cell r="EQ187">
            <v>717.7033492822967</v>
          </cell>
          <cell r="ER187">
            <v>80</v>
          </cell>
          <cell r="ES187">
            <v>5</v>
          </cell>
          <cell r="ET187">
            <v>53</v>
          </cell>
          <cell r="EU187">
            <v>18</v>
          </cell>
          <cell r="EV187">
            <v>32</v>
          </cell>
          <cell r="EW187">
            <v>59</v>
          </cell>
          <cell r="EX187">
            <v>30</v>
          </cell>
          <cell r="EY187" t="str">
            <v>Постоянный</v>
          </cell>
          <cell r="EZ187">
            <v>24</v>
          </cell>
          <cell r="FA187">
            <v>0</v>
          </cell>
          <cell r="FB187">
            <v>8.36</v>
          </cell>
          <cell r="FC187">
            <v>10</v>
          </cell>
          <cell r="FD187">
            <v>0</v>
          </cell>
          <cell r="FE187">
            <v>11</v>
          </cell>
          <cell r="FF187">
            <v>717.7033492822967</v>
          </cell>
          <cell r="FG187">
            <v>78</v>
          </cell>
          <cell r="FH187">
            <v>5</v>
          </cell>
          <cell r="FI187">
            <v>53</v>
          </cell>
          <cell r="FJ187">
            <v>0</v>
          </cell>
          <cell r="FK187">
            <v>1</v>
          </cell>
          <cell r="FL187">
            <v>1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-2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 t="str">
            <v>Уточнение</v>
          </cell>
          <cell r="GD187" t="str">
            <v>Уточнение режима по результату замеров дебита. Необходио увеличеть подачу метанола</v>
          </cell>
          <cell r="GE187">
            <v>0</v>
          </cell>
          <cell r="GF187" t="str">
            <v>БДНГ-1</v>
          </cell>
          <cell r="GG187" t="str">
            <v>Щукин</v>
          </cell>
          <cell r="GH187">
            <v>0</v>
          </cell>
          <cell r="GI187" t="e">
            <v>#N/A</v>
          </cell>
          <cell r="GJ187">
            <v>0</v>
          </cell>
          <cell r="GK187">
            <v>1980</v>
          </cell>
          <cell r="GL187">
            <v>0</v>
          </cell>
          <cell r="GM187">
            <v>0</v>
          </cell>
          <cell r="GN187">
            <v>0</v>
          </cell>
          <cell r="GO187">
            <v>2</v>
          </cell>
          <cell r="GP187">
            <v>29</v>
          </cell>
          <cell r="GQ187">
            <v>53</v>
          </cell>
          <cell r="GR187">
            <v>49</v>
          </cell>
          <cell r="GS187" t="str">
            <v>ЗУ-3</v>
          </cell>
          <cell r="GT187" t="str">
            <v>Газлифт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</row>
        <row r="188">
          <cell r="J188">
            <v>1073</v>
          </cell>
          <cell r="K188" t="str">
            <v>В работе</v>
          </cell>
          <cell r="L188" t="str">
            <v>Кустскважины-1073</v>
          </cell>
          <cell r="M188">
            <v>40033</v>
          </cell>
          <cell r="N188" t="str">
            <v>Гор.</v>
          </cell>
          <cell r="O188" t="str">
            <v>P1ar_Block III</v>
          </cell>
          <cell r="P188" t="str">
            <v>Действующий</v>
          </cell>
          <cell r="Q188">
            <v>-4</v>
          </cell>
          <cell r="R188" t="str">
            <v xml:space="preserve"> </v>
          </cell>
          <cell r="S188" t="str">
            <v xml:space="preserve"> </v>
          </cell>
          <cell r="T188">
            <v>0</v>
          </cell>
          <cell r="U188">
            <v>206</v>
          </cell>
          <cell r="V188">
            <v>213.8</v>
          </cell>
          <cell r="W188">
            <v>0.98</v>
          </cell>
          <cell r="X188">
            <v>1.66</v>
          </cell>
          <cell r="Y188">
            <v>0.98</v>
          </cell>
          <cell r="Z188">
            <v>1.4490000000000001</v>
          </cell>
          <cell r="AA188">
            <v>0.83599999999999997</v>
          </cell>
          <cell r="AB188">
            <v>0.72</v>
          </cell>
          <cell r="AC188">
            <v>37</v>
          </cell>
          <cell r="AD188">
            <v>1.17</v>
          </cell>
          <cell r="AE188">
            <v>139.69999999999999</v>
          </cell>
          <cell r="AF188">
            <v>7.72</v>
          </cell>
          <cell r="AG188">
            <v>1988</v>
          </cell>
          <cell r="AH188">
            <v>2400</v>
          </cell>
          <cell r="AI188">
            <v>2400</v>
          </cell>
          <cell r="AJ188">
            <v>0</v>
          </cell>
          <cell r="AK188">
            <v>0</v>
          </cell>
          <cell r="AL188" t="str">
            <v>откр ствол</v>
          </cell>
          <cell r="AM188" t="str">
            <v>1988-2400</v>
          </cell>
          <cell r="AN188">
            <v>37.26</v>
          </cell>
          <cell r="AO188">
            <v>1988</v>
          </cell>
          <cell r="AP188">
            <v>0.3</v>
          </cell>
          <cell r="AQ188">
            <v>0</v>
          </cell>
          <cell r="AR188">
            <v>0</v>
          </cell>
          <cell r="AS188">
            <v>0</v>
          </cell>
          <cell r="AT188" t="str">
            <v>Газлифт</v>
          </cell>
          <cell r="AU188">
            <v>598</v>
          </cell>
          <cell r="AV188">
            <v>0</v>
          </cell>
          <cell r="AW188">
            <v>1203</v>
          </cell>
          <cell r="AX188">
            <v>0</v>
          </cell>
          <cell r="AY188">
            <v>1754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2273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1931.65</v>
          </cell>
          <cell r="BU188">
            <v>341.34999999999991</v>
          </cell>
          <cell r="BV188">
            <v>73</v>
          </cell>
          <cell r="BW188">
            <v>5.5</v>
          </cell>
          <cell r="BX188">
            <v>18</v>
          </cell>
          <cell r="BY188" t="str">
            <v>Угловик</v>
          </cell>
          <cell r="BZ188" t="str">
            <v>Постоянный</v>
          </cell>
          <cell r="CA188">
            <v>24</v>
          </cell>
          <cell r="CB188">
            <v>0</v>
          </cell>
          <cell r="CC188">
            <v>24</v>
          </cell>
          <cell r="CD188">
            <v>46</v>
          </cell>
          <cell r="CE188">
            <v>19</v>
          </cell>
          <cell r="CF188">
            <v>43556</v>
          </cell>
          <cell r="CG188">
            <v>102.3</v>
          </cell>
          <cell r="CH188">
            <v>79</v>
          </cell>
          <cell r="CI188">
            <v>6</v>
          </cell>
          <cell r="CJ188">
            <v>0</v>
          </cell>
          <cell r="CK188">
            <v>0</v>
          </cell>
          <cell r="CL188">
            <v>57</v>
          </cell>
          <cell r="CM188">
            <v>10.032</v>
          </cell>
          <cell r="CN188">
            <v>12</v>
          </cell>
          <cell r="CO188">
            <v>0</v>
          </cell>
          <cell r="CP188">
            <v>0</v>
          </cell>
          <cell r="CQ188">
            <v>30.3</v>
          </cell>
          <cell r="CR188">
            <v>164</v>
          </cell>
          <cell r="CS188">
            <v>0</v>
          </cell>
          <cell r="CT188">
            <v>164</v>
          </cell>
          <cell r="CU188">
            <v>0</v>
          </cell>
          <cell r="CV188">
            <v>153.96799999999999</v>
          </cell>
          <cell r="CW188">
            <v>-12</v>
          </cell>
          <cell r="CX188">
            <v>164</v>
          </cell>
          <cell r="CY188">
            <v>-30.3</v>
          </cell>
          <cell r="CZ188">
            <v>6</v>
          </cell>
          <cell r="DA188">
            <v>24.3</v>
          </cell>
          <cell r="DB188">
            <v>2422.2488038277511</v>
          </cell>
          <cell r="DC188">
            <v>3020.3349282296649</v>
          </cell>
          <cell r="DD188">
            <v>598.08612440191393</v>
          </cell>
          <cell r="DE188">
            <v>0.26490066225165565</v>
          </cell>
          <cell r="DF188">
            <v>0</v>
          </cell>
          <cell r="DG188" t="str">
            <v>Газлифт</v>
          </cell>
          <cell r="DH188">
            <v>10.032</v>
          </cell>
          <cell r="DI188">
            <v>12</v>
          </cell>
          <cell r="DJ188">
            <v>0</v>
          </cell>
          <cell r="DK188">
            <v>24.3</v>
          </cell>
          <cell r="DL188">
            <v>57</v>
          </cell>
          <cell r="DM188">
            <v>0</v>
          </cell>
          <cell r="DN188">
            <v>45</v>
          </cell>
          <cell r="DO188">
            <v>0.24770629877893158</v>
          </cell>
          <cell r="DP188">
            <v>45</v>
          </cell>
          <cell r="DQ188">
            <v>11.865825289147402</v>
          </cell>
          <cell r="DR188">
            <v>14.193570920032778</v>
          </cell>
          <cell r="DS188">
            <v>0</v>
          </cell>
          <cell r="DT188">
            <v>28.741981113066373</v>
          </cell>
          <cell r="DU188">
            <v>1.8338252891474025</v>
          </cell>
          <cell r="DV188">
            <v>2.1935709200327782</v>
          </cell>
          <cell r="DW188">
            <v>4.441981113066376</v>
          </cell>
          <cell r="DX188">
            <v>0.38535524214287631</v>
          </cell>
          <cell r="DY188">
            <v>0.46095124658238795</v>
          </cell>
          <cell r="DZ188">
            <v>0</v>
          </cell>
          <cell r="EA188">
            <v>0.82202972307192512</v>
          </cell>
          <cell r="EB188">
            <v>0</v>
          </cell>
          <cell r="EC188">
            <v>40779</v>
          </cell>
          <cell r="ED188" t="str">
            <v>ОПЗ</v>
          </cell>
          <cell r="EE188">
            <v>0</v>
          </cell>
          <cell r="EF188">
            <v>18</v>
          </cell>
          <cell r="EG188">
            <v>24</v>
          </cell>
          <cell r="EH188">
            <v>46</v>
          </cell>
          <cell r="EI188">
            <v>19</v>
          </cell>
          <cell r="EJ188" t="str">
            <v>Постоянный</v>
          </cell>
          <cell r="EK188">
            <v>24</v>
          </cell>
          <cell r="EL188">
            <v>0</v>
          </cell>
          <cell r="EM188">
            <v>10.032</v>
          </cell>
          <cell r="EN188">
            <v>12</v>
          </cell>
          <cell r="EO188">
            <v>0</v>
          </cell>
          <cell r="EP188">
            <v>30.3</v>
          </cell>
          <cell r="EQ188">
            <v>2422.2488038277511</v>
          </cell>
          <cell r="ER188">
            <v>79</v>
          </cell>
          <cell r="ES188">
            <v>6</v>
          </cell>
          <cell r="ET188">
            <v>57</v>
          </cell>
          <cell r="EU188">
            <v>18</v>
          </cell>
          <cell r="EV188">
            <v>24</v>
          </cell>
          <cell r="EW188">
            <v>46</v>
          </cell>
          <cell r="EX188">
            <v>19</v>
          </cell>
          <cell r="EY188" t="str">
            <v>Постоянный</v>
          </cell>
          <cell r="EZ188">
            <v>24</v>
          </cell>
          <cell r="FA188">
            <v>0</v>
          </cell>
          <cell r="FB188">
            <v>10.032</v>
          </cell>
          <cell r="FC188">
            <v>12</v>
          </cell>
          <cell r="FD188">
            <v>0</v>
          </cell>
          <cell r="FE188">
            <v>30.3</v>
          </cell>
          <cell r="FF188">
            <v>2422.2488038277511</v>
          </cell>
          <cell r="FG188">
            <v>79</v>
          </cell>
          <cell r="FH188">
            <v>6</v>
          </cell>
          <cell r="FI188">
            <v>57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 t="str">
            <v>БДНГ-1</v>
          </cell>
          <cell r="GG188" t="str">
            <v>Щукин</v>
          </cell>
          <cell r="GH188">
            <v>0</v>
          </cell>
          <cell r="GI188" t="e">
            <v>#N/A</v>
          </cell>
          <cell r="GJ188">
            <v>0</v>
          </cell>
          <cell r="GK188">
            <v>2100</v>
          </cell>
          <cell r="GL188">
            <v>0</v>
          </cell>
          <cell r="GM188">
            <v>0</v>
          </cell>
          <cell r="GN188">
            <v>0</v>
          </cell>
          <cell r="GO188">
            <v>5</v>
          </cell>
          <cell r="GP188">
            <v>27</v>
          </cell>
          <cell r="GQ188">
            <v>57</v>
          </cell>
          <cell r="GR188">
            <v>45.3</v>
          </cell>
          <cell r="GS188" t="str">
            <v>ЗУ-8</v>
          </cell>
          <cell r="GT188" t="str">
            <v>Газлифт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</row>
        <row r="189">
          <cell r="J189" t="str">
            <v>1073-2</v>
          </cell>
          <cell r="K189" t="str">
            <v>В работе</v>
          </cell>
          <cell r="L189" t="str">
            <v>Кустскважины-1073</v>
          </cell>
          <cell r="M189">
            <v>40326</v>
          </cell>
          <cell r="N189" t="str">
            <v>Гор.</v>
          </cell>
          <cell r="O189" t="str">
            <v>P1ar_Block III</v>
          </cell>
          <cell r="P189" t="str">
            <v>Действующий</v>
          </cell>
          <cell r="Q189">
            <v>-4</v>
          </cell>
          <cell r="R189" t="str">
            <v xml:space="preserve"> </v>
          </cell>
          <cell r="S189" t="str">
            <v xml:space="preserve"> </v>
          </cell>
          <cell r="T189">
            <v>0</v>
          </cell>
          <cell r="U189">
            <v>206</v>
          </cell>
          <cell r="V189">
            <v>213.8</v>
          </cell>
          <cell r="W189">
            <v>0.98</v>
          </cell>
          <cell r="X189">
            <v>1.66</v>
          </cell>
          <cell r="Y189">
            <v>0.98160841861363191</v>
          </cell>
          <cell r="Z189">
            <v>1.4490000000000001</v>
          </cell>
          <cell r="AA189">
            <v>0.83599999999999997</v>
          </cell>
          <cell r="AB189">
            <v>0.72</v>
          </cell>
          <cell r="AC189">
            <v>37</v>
          </cell>
          <cell r="AD189">
            <v>1.17</v>
          </cell>
          <cell r="AE189">
            <v>139.69999999999999</v>
          </cell>
          <cell r="AF189">
            <v>7.72</v>
          </cell>
          <cell r="AG189">
            <v>1959</v>
          </cell>
          <cell r="AH189">
            <v>2515</v>
          </cell>
          <cell r="AI189">
            <v>2515</v>
          </cell>
          <cell r="AJ189">
            <v>0</v>
          </cell>
          <cell r="AK189">
            <v>0</v>
          </cell>
          <cell r="AL189" t="str">
            <v>откр ствол</v>
          </cell>
          <cell r="AM189" t="str">
            <v xml:space="preserve">1959-2515 </v>
          </cell>
          <cell r="AN189">
            <v>43.18</v>
          </cell>
          <cell r="AO189">
            <v>1959</v>
          </cell>
          <cell r="AP189">
            <v>64.37</v>
          </cell>
          <cell r="AQ189">
            <v>0</v>
          </cell>
          <cell r="AR189">
            <v>0</v>
          </cell>
          <cell r="AS189">
            <v>0</v>
          </cell>
          <cell r="AT189" t="str">
            <v>Газлифт</v>
          </cell>
          <cell r="AU189">
            <v>480</v>
          </cell>
          <cell r="AV189">
            <v>0</v>
          </cell>
          <cell r="AW189">
            <v>875</v>
          </cell>
          <cell r="AX189">
            <v>0</v>
          </cell>
          <cell r="AY189">
            <v>1215</v>
          </cell>
          <cell r="AZ189">
            <v>0</v>
          </cell>
          <cell r="BA189">
            <v>1495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1645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1621.05</v>
          </cell>
          <cell r="BU189">
            <v>23.950000000000045</v>
          </cell>
          <cell r="BV189">
            <v>73</v>
          </cell>
          <cell r="BW189">
            <v>5.5</v>
          </cell>
          <cell r="BX189">
            <v>18</v>
          </cell>
          <cell r="BY189" t="str">
            <v>Угловик</v>
          </cell>
          <cell r="BZ189" t="str">
            <v>Постоянный</v>
          </cell>
          <cell r="CA189">
            <v>24</v>
          </cell>
          <cell r="CB189">
            <v>0</v>
          </cell>
          <cell r="CC189">
            <v>21</v>
          </cell>
          <cell r="CD189">
            <v>36</v>
          </cell>
          <cell r="CE189">
            <v>19</v>
          </cell>
          <cell r="CF189">
            <v>43556</v>
          </cell>
          <cell r="CG189">
            <v>119.4</v>
          </cell>
          <cell r="CH189">
            <v>83</v>
          </cell>
          <cell r="CI189">
            <v>6</v>
          </cell>
          <cell r="CJ189">
            <v>0</v>
          </cell>
          <cell r="CK189">
            <v>0</v>
          </cell>
          <cell r="CL189">
            <v>37</v>
          </cell>
          <cell r="CM189">
            <v>5.4955295999999993</v>
          </cell>
          <cell r="CN189">
            <v>6.6</v>
          </cell>
          <cell r="CO189">
            <v>0.4</v>
          </cell>
          <cell r="CP189">
            <v>0</v>
          </cell>
          <cell r="CQ189">
            <v>35.700000000000003</v>
          </cell>
          <cell r="CR189">
            <v>165</v>
          </cell>
          <cell r="CS189">
            <v>0</v>
          </cell>
          <cell r="CT189">
            <v>165</v>
          </cell>
          <cell r="CU189">
            <v>0</v>
          </cell>
          <cell r="CV189">
            <v>157.5316358</v>
          </cell>
          <cell r="CW189">
            <v>-10.1</v>
          </cell>
          <cell r="CX189">
            <v>153.44999999999999</v>
          </cell>
          <cell r="CY189">
            <v>-35.9</v>
          </cell>
          <cell r="CZ189">
            <v>12</v>
          </cell>
          <cell r="DA189">
            <v>23.700000000000003</v>
          </cell>
          <cell r="DB189">
            <v>4312.5961872719245</v>
          </cell>
          <cell r="DC189">
            <v>6496.1891934855566</v>
          </cell>
          <cell r="DD189">
            <v>2171.5130494905202</v>
          </cell>
          <cell r="DE189">
            <v>8.0097087378640769E-2</v>
          </cell>
          <cell r="DF189">
            <v>0</v>
          </cell>
          <cell r="DG189" t="str">
            <v>Газлифт</v>
          </cell>
          <cell r="DH189">
            <v>5.4955295999999993</v>
          </cell>
          <cell r="DI189">
            <v>6.6</v>
          </cell>
          <cell r="DJ189">
            <v>0.4</v>
          </cell>
          <cell r="DK189">
            <v>23.7</v>
          </cell>
          <cell r="DL189">
            <v>37</v>
          </cell>
          <cell r="DM189">
            <v>0</v>
          </cell>
          <cell r="DN189">
            <v>40</v>
          </cell>
          <cell r="DO189">
            <v>8.3123425692695208E-2</v>
          </cell>
          <cell r="DP189">
            <v>37</v>
          </cell>
          <cell r="DQ189">
            <v>5.4955295999999993</v>
          </cell>
          <cell r="DR189">
            <v>6.6</v>
          </cell>
          <cell r="DS189">
            <v>0.4</v>
          </cell>
          <cell r="DT189">
            <v>23.7</v>
          </cell>
          <cell r="DU189">
            <v>0</v>
          </cell>
          <cell r="DV189">
            <v>0</v>
          </cell>
          <cell r="DW189">
            <v>0</v>
          </cell>
          <cell r="DX189">
            <v>8.7621409214092144E-2</v>
          </cell>
          <cell r="DY189">
            <v>0.10481029810298104</v>
          </cell>
          <cell r="DZ189">
            <v>0</v>
          </cell>
          <cell r="EA189">
            <v>0.59891598915989164</v>
          </cell>
          <cell r="EB189">
            <v>0</v>
          </cell>
          <cell r="EC189">
            <v>42225</v>
          </cell>
          <cell r="ED189" t="str">
            <v>ЗБС</v>
          </cell>
          <cell r="EE189">
            <v>0</v>
          </cell>
          <cell r="EF189">
            <v>18</v>
          </cell>
          <cell r="EG189">
            <v>26</v>
          </cell>
          <cell r="EH189">
            <v>36</v>
          </cell>
          <cell r="EI189">
            <v>22</v>
          </cell>
          <cell r="EJ189" t="str">
            <v>Постоянный</v>
          </cell>
          <cell r="EK189">
            <v>24</v>
          </cell>
          <cell r="EL189">
            <v>0</v>
          </cell>
          <cell r="EM189">
            <v>7.468364199999999</v>
          </cell>
          <cell r="EN189">
            <v>10.1</v>
          </cell>
          <cell r="EO189">
            <v>11.55</v>
          </cell>
          <cell r="EP189">
            <v>35.9</v>
          </cell>
          <cell r="EQ189">
            <v>3200.165305275284</v>
          </cell>
          <cell r="ER189">
            <v>83</v>
          </cell>
          <cell r="ES189">
            <v>12</v>
          </cell>
          <cell r="ET189">
            <v>40</v>
          </cell>
          <cell r="EU189">
            <v>18</v>
          </cell>
          <cell r="EV189">
            <v>21</v>
          </cell>
          <cell r="EW189">
            <v>36</v>
          </cell>
          <cell r="EX189">
            <v>19</v>
          </cell>
          <cell r="EY189" t="str">
            <v>Постоянный</v>
          </cell>
          <cell r="EZ189">
            <v>24</v>
          </cell>
          <cell r="FA189">
            <v>0</v>
          </cell>
          <cell r="FB189">
            <v>5.4955295999999993</v>
          </cell>
          <cell r="FC189">
            <v>6.6</v>
          </cell>
          <cell r="FD189">
            <v>0.4</v>
          </cell>
          <cell r="FE189">
            <v>35.700000000000003</v>
          </cell>
          <cell r="FF189">
            <v>4312.5961872719245</v>
          </cell>
          <cell r="FG189">
            <v>83</v>
          </cell>
          <cell r="FH189">
            <v>12</v>
          </cell>
          <cell r="FI189">
            <v>37</v>
          </cell>
          <cell r="FJ189">
            <v>0</v>
          </cell>
          <cell r="FK189">
            <v>-5</v>
          </cell>
          <cell r="FL189">
            <v>0</v>
          </cell>
          <cell r="FM189">
            <v>-3</v>
          </cell>
          <cell r="FN189">
            <v>0</v>
          </cell>
          <cell r="FO189">
            <v>0</v>
          </cell>
          <cell r="FP189">
            <v>-1.9728345999999997</v>
          </cell>
          <cell r="FQ189">
            <v>-3.5</v>
          </cell>
          <cell r="FR189">
            <v>-11.15</v>
          </cell>
          <cell r="FS189">
            <v>-0.19999999999999574</v>
          </cell>
          <cell r="FT189">
            <v>0</v>
          </cell>
          <cell r="FU189">
            <v>0</v>
          </cell>
          <cell r="FV189">
            <v>1112.4308819966404</v>
          </cell>
          <cell r="FW189">
            <v>-3</v>
          </cell>
          <cell r="FX189" t="str">
            <v>ИПП ГТМ</v>
          </cell>
          <cell r="FY189" t="str">
            <v xml:space="preserve"> ОПЗ 2019г. Снижение энергетики пласта, что подтверждается снижениями дебита с  10 до 7 м3/сут и трендом снижения  забойного давления</v>
          </cell>
          <cell r="FZ189">
            <v>0</v>
          </cell>
          <cell r="GA189">
            <v>0</v>
          </cell>
          <cell r="GB189">
            <v>0</v>
          </cell>
          <cell r="GC189" t="str">
            <v>ГТМ</v>
          </cell>
          <cell r="GD189" t="str">
            <v>Бесп. ОПЗ текущего месяца</v>
          </cell>
          <cell r="GE189">
            <v>0</v>
          </cell>
          <cell r="GF189" t="str">
            <v>БДНГ-1</v>
          </cell>
          <cell r="GG189" t="str">
            <v>Щукин</v>
          </cell>
          <cell r="GH189">
            <v>0</v>
          </cell>
          <cell r="GI189" t="e">
            <v>#N/A</v>
          </cell>
          <cell r="GJ189">
            <v>0</v>
          </cell>
          <cell r="GK189">
            <v>1625</v>
          </cell>
          <cell r="GL189">
            <v>0</v>
          </cell>
          <cell r="GM189">
            <v>0</v>
          </cell>
          <cell r="GN189">
            <v>0</v>
          </cell>
          <cell r="GO189">
            <v>2</v>
          </cell>
          <cell r="GP189">
            <v>17</v>
          </cell>
          <cell r="GQ189">
            <v>37</v>
          </cell>
          <cell r="GR189">
            <v>82.4</v>
          </cell>
          <cell r="GS189" t="str">
            <v>ЗУ-8</v>
          </cell>
          <cell r="GT189" t="str">
            <v>Газлифт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</row>
        <row r="190">
          <cell r="J190">
            <v>1074</v>
          </cell>
          <cell r="K190" t="str">
            <v>В накоплении/под циклической закачкой/</v>
          </cell>
          <cell r="L190" t="str">
            <v>К-6</v>
          </cell>
          <cell r="M190">
            <v>41561</v>
          </cell>
          <cell r="N190" t="str">
            <v>Гор.</v>
          </cell>
          <cell r="O190" t="str">
            <v>P1ar_Block I</v>
          </cell>
          <cell r="P190" t="str">
            <v>Действующий</v>
          </cell>
          <cell r="Q190">
            <v>-4</v>
          </cell>
          <cell r="R190" t="str">
            <v xml:space="preserve"> </v>
          </cell>
          <cell r="S190" t="str">
            <v xml:space="preserve"> </v>
          </cell>
          <cell r="T190">
            <v>0</v>
          </cell>
          <cell r="U190">
            <v>206</v>
          </cell>
          <cell r="V190">
            <v>213.8</v>
          </cell>
          <cell r="W190">
            <v>0.98</v>
          </cell>
          <cell r="X190">
            <v>1.66</v>
          </cell>
          <cell r="Y190">
            <v>1.2161353986005621</v>
          </cell>
          <cell r="Z190">
            <v>1.4490000000000001</v>
          </cell>
          <cell r="AA190">
            <v>0.83599999999999997</v>
          </cell>
          <cell r="AB190">
            <v>0.72</v>
          </cell>
          <cell r="AC190">
            <v>37</v>
          </cell>
          <cell r="AD190">
            <v>1.17</v>
          </cell>
          <cell r="AE190">
            <v>177.8</v>
          </cell>
          <cell r="AF190">
            <v>9.19</v>
          </cell>
          <cell r="AG190">
            <v>2049</v>
          </cell>
          <cell r="AH190">
            <v>2559</v>
          </cell>
          <cell r="AI190">
            <v>2559</v>
          </cell>
          <cell r="AJ190">
            <v>0</v>
          </cell>
          <cell r="AK190">
            <v>0</v>
          </cell>
          <cell r="AL190" t="str">
            <v>откр ствол</v>
          </cell>
          <cell r="AM190" t="str">
            <v>2049-2559</v>
          </cell>
          <cell r="AN190">
            <v>30</v>
          </cell>
          <cell r="AO190">
            <v>2049</v>
          </cell>
          <cell r="AP190">
            <v>223</v>
          </cell>
          <cell r="AQ190">
            <v>0</v>
          </cell>
          <cell r="AR190">
            <v>0</v>
          </cell>
          <cell r="AS190">
            <v>0</v>
          </cell>
          <cell r="AT190" t="str">
            <v>УЭЦН</v>
          </cell>
          <cell r="AU190">
            <v>300</v>
          </cell>
          <cell r="AV190" t="str">
            <v>ЦКсОК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1840</v>
          </cell>
          <cell r="BH190">
            <v>0</v>
          </cell>
          <cell r="BI190">
            <v>0</v>
          </cell>
          <cell r="BJ190" t="str">
            <v>D2400N 117ст.</v>
          </cell>
          <cell r="BK190">
            <v>626</v>
          </cell>
          <cell r="BL190">
            <v>67.5</v>
          </cell>
          <cell r="BM190" t="str">
            <v>69-116</v>
          </cell>
          <cell r="BN190">
            <v>1879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1709</v>
          </cell>
          <cell r="BU190">
            <v>170</v>
          </cell>
          <cell r="BV190">
            <v>73</v>
          </cell>
          <cell r="BW190">
            <v>5.5</v>
          </cell>
          <cell r="BX190">
            <v>65</v>
          </cell>
          <cell r="BY190" t="str">
            <v>Угловик</v>
          </cell>
          <cell r="BZ190" t="str">
            <v>Периодический</v>
          </cell>
          <cell r="CA190">
            <v>4.5</v>
          </cell>
          <cell r="CB190">
            <v>2</v>
          </cell>
          <cell r="CC190">
            <v>33</v>
          </cell>
          <cell r="CD190">
            <v>33</v>
          </cell>
          <cell r="CE190">
            <v>32</v>
          </cell>
          <cell r="CF190">
            <v>43556</v>
          </cell>
          <cell r="CG190">
            <v>188.5</v>
          </cell>
          <cell r="CH190">
            <v>0</v>
          </cell>
          <cell r="CI190">
            <v>0</v>
          </cell>
          <cell r="CJ190">
            <v>1210.6001259115471</v>
          </cell>
          <cell r="CK190">
            <v>71</v>
          </cell>
          <cell r="CL190">
            <v>81.712137409999997</v>
          </cell>
          <cell r="CM190">
            <v>54.527264000000002</v>
          </cell>
          <cell r="CN190">
            <v>124</v>
          </cell>
          <cell r="CO190">
            <v>47.4</v>
          </cell>
          <cell r="CP190">
            <v>187</v>
          </cell>
          <cell r="CQ190">
            <v>33</v>
          </cell>
          <cell r="CR190">
            <v>166</v>
          </cell>
          <cell r="CS190">
            <v>0</v>
          </cell>
          <cell r="CT190">
            <v>166</v>
          </cell>
          <cell r="CU190">
            <v>0</v>
          </cell>
          <cell r="CV190">
            <v>111.472736</v>
          </cell>
          <cell r="CW190">
            <v>-124</v>
          </cell>
          <cell r="CX190">
            <v>118.6</v>
          </cell>
          <cell r="CY190">
            <v>-33</v>
          </cell>
          <cell r="CZ190">
            <v>0</v>
          </cell>
          <cell r="DA190">
            <v>33</v>
          </cell>
          <cell r="DB190">
            <v>605.2018307758849</v>
          </cell>
          <cell r="DC190">
            <v>605.2018307758849</v>
          </cell>
          <cell r="DD190" t="str">
            <v/>
          </cell>
          <cell r="DE190">
            <v>1.1611806528620585</v>
          </cell>
          <cell r="DF190" t="str">
            <v>Отказ УЭЦН 12.07.2019 (R=0)</v>
          </cell>
          <cell r="DG190" t="str">
            <v>УЭЦН</v>
          </cell>
          <cell r="DH190">
            <v>54.527264000000002</v>
          </cell>
          <cell r="DI190">
            <v>124</v>
          </cell>
          <cell r="DJ190">
            <v>47.4</v>
          </cell>
          <cell r="DK190">
            <v>33</v>
          </cell>
          <cell r="DL190">
            <v>81.712137409999997</v>
          </cell>
          <cell r="DM190">
            <v>0</v>
          </cell>
          <cell r="DN190">
            <v>70</v>
          </cell>
          <cell r="DO190">
            <v>1.1183243156707929</v>
          </cell>
          <cell r="DP190">
            <v>70</v>
          </cell>
          <cell r="DQ190">
            <v>58.274444161183702</v>
          </cell>
          <cell r="DR190">
            <v>132.52143140698897</v>
          </cell>
          <cell r="DS190">
            <v>47.4</v>
          </cell>
          <cell r="DT190">
            <v>35.267800293795453</v>
          </cell>
          <cell r="DU190">
            <v>3.7471801611837003</v>
          </cell>
          <cell r="DV190">
            <v>8.5214314069889667</v>
          </cell>
          <cell r="DW190">
            <v>2.2678002937954513</v>
          </cell>
          <cell r="DX190">
            <v>0.74731135518615655</v>
          </cell>
          <cell r="DY190">
            <v>2.0316206915674115</v>
          </cell>
          <cell r="DZ190">
            <v>0</v>
          </cell>
          <cell r="EA190">
            <v>0.46584933055048922</v>
          </cell>
          <cell r="EB190">
            <v>0</v>
          </cell>
          <cell r="EC190">
            <v>41561</v>
          </cell>
          <cell r="ED190" t="str">
            <v>ВНС</v>
          </cell>
          <cell r="EE190">
            <v>0</v>
          </cell>
          <cell r="EF190">
            <v>65</v>
          </cell>
          <cell r="EG190">
            <v>33</v>
          </cell>
          <cell r="EH190">
            <v>33</v>
          </cell>
          <cell r="EI190">
            <v>32</v>
          </cell>
          <cell r="EJ190" t="str">
            <v>Периодический</v>
          </cell>
          <cell r="EK190">
            <v>4.5</v>
          </cell>
          <cell r="EL190">
            <v>2</v>
          </cell>
          <cell r="EM190">
            <v>54.527264000000002</v>
          </cell>
          <cell r="EN190">
            <v>124</v>
          </cell>
          <cell r="EO190">
            <v>47.4</v>
          </cell>
          <cell r="EP190">
            <v>33</v>
          </cell>
          <cell r="EQ190">
            <v>605.2018307758849</v>
          </cell>
          <cell r="ER190">
            <v>0</v>
          </cell>
          <cell r="ES190">
            <v>0</v>
          </cell>
          <cell r="ET190">
            <v>79.938369507800019</v>
          </cell>
          <cell r="EU190">
            <v>65</v>
          </cell>
          <cell r="EV190">
            <v>33</v>
          </cell>
          <cell r="EW190">
            <v>33</v>
          </cell>
          <cell r="EX190">
            <v>32</v>
          </cell>
          <cell r="EY190" t="str">
            <v>Периодический</v>
          </cell>
          <cell r="EZ190">
            <v>4.5</v>
          </cell>
          <cell r="FA190">
            <v>2</v>
          </cell>
          <cell r="FB190">
            <v>54.527264000000002</v>
          </cell>
          <cell r="FC190">
            <v>124</v>
          </cell>
          <cell r="FD190">
            <v>47.4</v>
          </cell>
          <cell r="FE190">
            <v>33</v>
          </cell>
          <cell r="FF190">
            <v>605.2018307758849</v>
          </cell>
          <cell r="FG190">
            <v>0</v>
          </cell>
          <cell r="FH190">
            <v>0</v>
          </cell>
          <cell r="FI190">
            <v>81.712137409999997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1.7737679021999782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 t="str">
            <v>ИПП База</v>
          </cell>
          <cell r="GD190" t="str">
            <v>Снижение дебита со 141 до 124 м3/сут на фоне тренда снижения забойного давления. Работа в АПВ режиме.</v>
          </cell>
          <cell r="GE190">
            <v>0</v>
          </cell>
          <cell r="GF190" t="str">
            <v>БДНГ-3</v>
          </cell>
          <cell r="GG190" t="str">
            <v>Давыдов</v>
          </cell>
          <cell r="GH190">
            <v>0</v>
          </cell>
          <cell r="GI190" t="e">
            <v>#N/A</v>
          </cell>
          <cell r="GJ190">
            <v>0</v>
          </cell>
          <cell r="GK190">
            <v>1859</v>
          </cell>
          <cell r="GL190">
            <v>0</v>
          </cell>
          <cell r="GM190">
            <v>0</v>
          </cell>
          <cell r="GN190">
            <v>0</v>
          </cell>
          <cell r="GO190">
            <v>1</v>
          </cell>
          <cell r="GP190">
            <v>1</v>
          </cell>
          <cell r="GQ190">
            <v>10.712137409999997</v>
          </cell>
          <cell r="GR190">
            <v>106.78786259</v>
          </cell>
          <cell r="GS190" t="str">
            <v>К-15</v>
          </cell>
          <cell r="GT190" t="str">
            <v>УЭЦН-D2400N 117ст.-626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</row>
        <row r="191">
          <cell r="J191" t="str">
            <v>1074-2</v>
          </cell>
          <cell r="K191" t="str">
            <v>В работе</v>
          </cell>
          <cell r="L191" t="str">
            <v>К-6</v>
          </cell>
          <cell r="M191">
            <v>41651</v>
          </cell>
          <cell r="N191" t="str">
            <v>Гор.</v>
          </cell>
          <cell r="O191" t="str">
            <v>P1ar_Block I</v>
          </cell>
          <cell r="P191" t="str">
            <v>Действующий</v>
          </cell>
          <cell r="Q191">
            <v>-4</v>
          </cell>
          <cell r="R191" t="str">
            <v xml:space="preserve"> </v>
          </cell>
          <cell r="S191" t="str">
            <v xml:space="preserve"> </v>
          </cell>
          <cell r="T191">
            <v>0</v>
          </cell>
          <cell r="U191">
            <v>206</v>
          </cell>
          <cell r="V191">
            <v>213.8</v>
          </cell>
          <cell r="W191">
            <v>0.98</v>
          </cell>
          <cell r="X191">
            <v>1.66</v>
          </cell>
          <cell r="Y191">
            <v>1.4923511043104618</v>
          </cell>
          <cell r="Z191">
            <v>1.4490000000000001</v>
          </cell>
          <cell r="AA191">
            <v>0.83599999999999997</v>
          </cell>
          <cell r="AB191">
            <v>0.72</v>
          </cell>
          <cell r="AC191">
            <v>37</v>
          </cell>
          <cell r="AD191">
            <v>1.17</v>
          </cell>
          <cell r="AE191">
            <v>177.8</v>
          </cell>
          <cell r="AF191">
            <v>9.19</v>
          </cell>
          <cell r="AG191">
            <v>2080</v>
          </cell>
          <cell r="AH191">
            <v>2690</v>
          </cell>
          <cell r="AI191">
            <v>2690</v>
          </cell>
          <cell r="AJ191">
            <v>0</v>
          </cell>
          <cell r="AK191">
            <v>0</v>
          </cell>
          <cell r="AL191" t="str">
            <v>откр ствол</v>
          </cell>
          <cell r="AM191" t="str">
            <v>2080-2690</v>
          </cell>
          <cell r="AN191">
            <v>19</v>
          </cell>
          <cell r="AO191">
            <v>2080</v>
          </cell>
          <cell r="AP191">
            <v>191.27</v>
          </cell>
          <cell r="AQ191">
            <v>0</v>
          </cell>
          <cell r="AR191">
            <v>0</v>
          </cell>
          <cell r="AS191">
            <v>0</v>
          </cell>
          <cell r="AT191" t="str">
            <v>УЭЦН</v>
          </cell>
          <cell r="AU191">
            <v>300</v>
          </cell>
          <cell r="AV191" t="str">
            <v>ГП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1470</v>
          </cell>
          <cell r="BH191">
            <v>0</v>
          </cell>
          <cell r="BI191">
            <v>0</v>
          </cell>
          <cell r="BJ191" t="str">
            <v>D2400N 109ст.</v>
          </cell>
          <cell r="BK191">
            <v>582</v>
          </cell>
          <cell r="BL191">
            <v>65</v>
          </cell>
          <cell r="BM191" t="str">
            <v>74-116</v>
          </cell>
          <cell r="BN191">
            <v>1490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1444.7</v>
          </cell>
          <cell r="BU191">
            <v>45.299999999999955</v>
          </cell>
          <cell r="BV191">
            <v>73</v>
          </cell>
          <cell r="BW191">
            <v>5.5</v>
          </cell>
          <cell r="BX191">
            <v>65</v>
          </cell>
          <cell r="BY191" t="str">
            <v>Угловик</v>
          </cell>
          <cell r="BZ191" t="str">
            <v>Постоянный</v>
          </cell>
          <cell r="CA191">
            <v>24</v>
          </cell>
          <cell r="CB191">
            <v>0</v>
          </cell>
          <cell r="CC191">
            <v>34</v>
          </cell>
          <cell r="CD191">
            <v>34</v>
          </cell>
          <cell r="CE191">
            <v>33</v>
          </cell>
          <cell r="CF191">
            <v>43556</v>
          </cell>
          <cell r="CG191">
            <v>204.8</v>
          </cell>
          <cell r="CH191">
            <v>0</v>
          </cell>
          <cell r="CI191">
            <v>0</v>
          </cell>
          <cell r="CJ191">
            <v>670.86861654687596</v>
          </cell>
          <cell r="CK191">
            <v>93</v>
          </cell>
          <cell r="CL191">
            <v>140.79091537573501</v>
          </cell>
          <cell r="CM191">
            <v>35.731977599999986</v>
          </cell>
          <cell r="CN191">
            <v>264</v>
          </cell>
          <cell r="CO191">
            <v>83.81</v>
          </cell>
          <cell r="CP191">
            <v>188</v>
          </cell>
          <cell r="CQ191">
            <v>36</v>
          </cell>
          <cell r="CR191">
            <v>167</v>
          </cell>
          <cell r="CS191">
            <v>0</v>
          </cell>
          <cell r="CT191">
            <v>167</v>
          </cell>
          <cell r="CU191">
            <v>0</v>
          </cell>
          <cell r="CV191">
            <v>131.26802240000001</v>
          </cell>
          <cell r="CW191">
            <v>-264</v>
          </cell>
          <cell r="CX191">
            <v>83.19</v>
          </cell>
          <cell r="CY191">
            <v>-26</v>
          </cell>
          <cell r="CZ191">
            <v>0</v>
          </cell>
          <cell r="DA191">
            <v>36</v>
          </cell>
          <cell r="DB191">
            <v>1007.5009114524917</v>
          </cell>
          <cell r="DC191">
            <v>1007.5009114524917</v>
          </cell>
          <cell r="DD191" t="str">
            <v/>
          </cell>
          <cell r="DE191">
            <v>4.1244145506795933</v>
          </cell>
          <cell r="DF191" t="str">
            <v>Для снижения Рзаб необходима оптимизация (смена УЭЦН на больший типоразмер)</v>
          </cell>
          <cell r="DG191" t="str">
            <v>УЭЦН</v>
          </cell>
          <cell r="DH191">
            <v>35.731977599999986</v>
          </cell>
          <cell r="DI191">
            <v>264</v>
          </cell>
          <cell r="DJ191">
            <v>83.81</v>
          </cell>
          <cell r="DK191">
            <v>36</v>
          </cell>
          <cell r="DL191">
            <v>140.79091537573501</v>
          </cell>
          <cell r="DM191">
            <v>0</v>
          </cell>
          <cell r="DN191">
            <v>107</v>
          </cell>
          <cell r="DO191">
            <v>3.7731773180315318</v>
          </cell>
          <cell r="DP191">
            <v>107</v>
          </cell>
          <cell r="DQ191">
            <v>49.945825562779788</v>
          </cell>
          <cell r="DR191">
            <v>369.01674170348383</v>
          </cell>
          <cell r="DS191">
            <v>83.81</v>
          </cell>
          <cell r="DT191">
            <v>50.320464777747794</v>
          </cell>
          <cell r="DU191">
            <v>14.213847962779806</v>
          </cell>
          <cell r="DV191">
            <v>105.01674170348383</v>
          </cell>
          <cell r="DW191">
            <v>14.320464777747796</v>
          </cell>
          <cell r="DX191">
            <v>16.264996074352577</v>
          </cell>
          <cell r="DY191">
            <v>102.39861542654609</v>
          </cell>
          <cell r="DZ191">
            <v>0</v>
          </cell>
          <cell r="EA191">
            <v>9.8390128701663517</v>
          </cell>
          <cell r="EB191" t="str">
            <v>ЭЦН работает в правой зоне, увеличение частоты невозможно</v>
          </cell>
          <cell r="EC191">
            <v>41651</v>
          </cell>
          <cell r="ED191" t="str">
            <v>ВНС</v>
          </cell>
          <cell r="EE191">
            <v>0</v>
          </cell>
          <cell r="EF191">
            <v>65</v>
          </cell>
          <cell r="EG191">
            <v>34</v>
          </cell>
          <cell r="EH191">
            <v>34</v>
          </cell>
          <cell r="EI191">
            <v>33</v>
          </cell>
          <cell r="EJ191" t="str">
            <v>Постоянный</v>
          </cell>
          <cell r="EK191">
            <v>24</v>
          </cell>
          <cell r="EL191">
            <v>0</v>
          </cell>
          <cell r="EM191">
            <v>35.731977599999986</v>
          </cell>
          <cell r="EN191">
            <v>264</v>
          </cell>
          <cell r="EO191">
            <v>83.81</v>
          </cell>
          <cell r="EP191">
            <v>26</v>
          </cell>
          <cell r="EQ191">
            <v>727.63954716013279</v>
          </cell>
          <cell r="ER191">
            <v>0</v>
          </cell>
          <cell r="ES191">
            <v>0</v>
          </cell>
          <cell r="ET191">
            <v>141.79091537573501</v>
          </cell>
          <cell r="EU191">
            <v>65</v>
          </cell>
          <cell r="EV191">
            <v>34</v>
          </cell>
          <cell r="EW191">
            <v>34</v>
          </cell>
          <cell r="EX191">
            <v>33</v>
          </cell>
          <cell r="EY191" t="str">
            <v>Постоянный</v>
          </cell>
          <cell r="EZ191">
            <v>24</v>
          </cell>
          <cell r="FA191">
            <v>0</v>
          </cell>
          <cell r="FB191">
            <v>35.731977599999986</v>
          </cell>
          <cell r="FC191">
            <v>264</v>
          </cell>
          <cell r="FD191">
            <v>83.81</v>
          </cell>
          <cell r="FE191">
            <v>36</v>
          </cell>
          <cell r="FF191">
            <v>1007.5009114524917</v>
          </cell>
          <cell r="FG191">
            <v>0</v>
          </cell>
          <cell r="FH191">
            <v>0</v>
          </cell>
          <cell r="FI191">
            <v>140.79091537573501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10</v>
          </cell>
          <cell r="FT191">
            <v>0</v>
          </cell>
          <cell r="FU191">
            <v>0</v>
          </cell>
          <cell r="FV191">
            <v>279.86136429235887</v>
          </cell>
          <cell r="FW191">
            <v>-1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 t="str">
            <v>БДНГ-3</v>
          </cell>
          <cell r="GG191" t="str">
            <v>Давыдов</v>
          </cell>
          <cell r="GH191">
            <v>0</v>
          </cell>
          <cell r="GI191" t="e">
            <v>#N/A</v>
          </cell>
          <cell r="GJ191">
            <v>0</v>
          </cell>
          <cell r="GK191">
            <v>1470</v>
          </cell>
          <cell r="GL191">
            <v>0</v>
          </cell>
          <cell r="GM191">
            <v>0</v>
          </cell>
          <cell r="GN191">
            <v>0</v>
          </cell>
          <cell r="GO191">
            <v>1</v>
          </cell>
          <cell r="GP191">
            <v>1</v>
          </cell>
          <cell r="GQ191">
            <v>47.790915375735011</v>
          </cell>
          <cell r="GR191">
            <v>64.009084624265</v>
          </cell>
          <cell r="GS191" t="str">
            <v>К-15</v>
          </cell>
          <cell r="GT191" t="str">
            <v>УЭЦН-D2400N 109ст.-582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</row>
        <row r="192">
          <cell r="J192" t="str">
            <v>1077-2</v>
          </cell>
          <cell r="K192" t="str">
            <v>В работе</v>
          </cell>
          <cell r="L192" t="str">
            <v>Кустскважины-1077</v>
          </cell>
          <cell r="M192">
            <v>39583</v>
          </cell>
          <cell r="N192" t="str">
            <v>Гор.</v>
          </cell>
          <cell r="O192" t="str">
            <v>P1ar_Block III</v>
          </cell>
          <cell r="P192" t="str">
            <v>Действующий</v>
          </cell>
          <cell r="Q192">
            <v>-4</v>
          </cell>
          <cell r="R192" t="str">
            <v xml:space="preserve"> </v>
          </cell>
          <cell r="S192" t="str">
            <v xml:space="preserve"> </v>
          </cell>
          <cell r="T192">
            <v>0</v>
          </cell>
          <cell r="U192">
            <v>206</v>
          </cell>
          <cell r="V192">
            <v>213.8</v>
          </cell>
          <cell r="W192">
            <v>0.98</v>
          </cell>
          <cell r="X192">
            <v>1.66</v>
          </cell>
          <cell r="Y192">
            <v>0.98016060462919219</v>
          </cell>
          <cell r="Z192">
            <v>1.4490000000000001</v>
          </cell>
          <cell r="AA192">
            <v>0.83599999999999997</v>
          </cell>
          <cell r="AB192">
            <v>0.72</v>
          </cell>
          <cell r="AC192">
            <v>37</v>
          </cell>
          <cell r="AD192">
            <v>1.17</v>
          </cell>
          <cell r="AE192">
            <v>139.69999999999999</v>
          </cell>
          <cell r="AF192">
            <v>7.72</v>
          </cell>
          <cell r="AG192">
            <v>1966</v>
          </cell>
          <cell r="AH192">
            <v>2500</v>
          </cell>
          <cell r="AI192">
            <v>2500</v>
          </cell>
          <cell r="AJ192">
            <v>0</v>
          </cell>
          <cell r="AK192">
            <v>0</v>
          </cell>
          <cell r="AL192" t="str">
            <v>откр ствол</v>
          </cell>
          <cell r="AM192" t="str">
            <v xml:space="preserve">1966-2500 </v>
          </cell>
          <cell r="AN192">
            <v>55.71</v>
          </cell>
          <cell r="AO192">
            <v>1966</v>
          </cell>
          <cell r="AP192">
            <v>86.5</v>
          </cell>
          <cell r="AQ192">
            <v>0</v>
          </cell>
          <cell r="AR192">
            <v>0</v>
          </cell>
          <cell r="AS192">
            <v>0</v>
          </cell>
          <cell r="AT192" t="str">
            <v>Газлифт</v>
          </cell>
          <cell r="AU192">
            <v>602</v>
          </cell>
          <cell r="AV192" t="str">
            <v>ГП</v>
          </cell>
          <cell r="AW192">
            <v>1196</v>
          </cell>
          <cell r="AX192" t="str">
            <v>ГК75/1,5</v>
          </cell>
          <cell r="AY192">
            <v>1742</v>
          </cell>
          <cell r="AZ192" t="str">
            <v>ЦКсОК/4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1753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1970</v>
          </cell>
          <cell r="BO192" t="str">
            <v>Есть</v>
          </cell>
          <cell r="BP192" t="str">
            <v>Сиант</v>
          </cell>
          <cell r="BQ192">
            <v>79</v>
          </cell>
          <cell r="BR192">
            <v>47</v>
          </cell>
          <cell r="BS192">
            <v>9</v>
          </cell>
          <cell r="BT192">
            <v>1880.31</v>
          </cell>
          <cell r="BU192">
            <v>89.690000000000055</v>
          </cell>
          <cell r="BV192">
            <v>73</v>
          </cell>
          <cell r="BW192">
            <v>5.5</v>
          </cell>
          <cell r="BX192">
            <v>18</v>
          </cell>
          <cell r="BY192" t="str">
            <v>Угловик</v>
          </cell>
          <cell r="BZ192" t="str">
            <v>Постоянный</v>
          </cell>
          <cell r="CA192">
            <v>24</v>
          </cell>
          <cell r="CB192">
            <v>0</v>
          </cell>
          <cell r="CC192">
            <v>31</v>
          </cell>
          <cell r="CD192">
            <v>47</v>
          </cell>
          <cell r="CE192">
            <v>30</v>
          </cell>
          <cell r="CF192">
            <v>43556</v>
          </cell>
          <cell r="CG192">
            <v>113.5</v>
          </cell>
          <cell r="CH192">
            <v>79</v>
          </cell>
          <cell r="CI192">
            <v>6</v>
          </cell>
          <cell r="CJ192">
            <v>0</v>
          </cell>
          <cell r="CK192">
            <v>0</v>
          </cell>
          <cell r="CL192">
            <v>53</v>
          </cell>
          <cell r="CM192">
            <v>10.0279872</v>
          </cell>
          <cell r="CN192">
            <v>12</v>
          </cell>
          <cell r="CO192">
            <v>0.04</v>
          </cell>
          <cell r="CP192">
            <v>0</v>
          </cell>
          <cell r="CQ192">
            <v>18</v>
          </cell>
          <cell r="CR192">
            <v>168</v>
          </cell>
          <cell r="CS192">
            <v>0</v>
          </cell>
          <cell r="CT192">
            <v>168</v>
          </cell>
          <cell r="CU192">
            <v>0</v>
          </cell>
          <cell r="CV192">
            <v>159.30907776000001</v>
          </cell>
          <cell r="CW192">
            <v>-10.4</v>
          </cell>
          <cell r="CX192">
            <v>167.96</v>
          </cell>
          <cell r="CY192">
            <v>-24.9</v>
          </cell>
          <cell r="CZ192">
            <v>9</v>
          </cell>
          <cell r="DA192">
            <v>9</v>
          </cell>
          <cell r="DB192">
            <v>897.48818187562108</v>
          </cell>
          <cell r="DC192">
            <v>1794.9763637512422</v>
          </cell>
          <cell r="DD192">
            <v>896.99098990490461</v>
          </cell>
          <cell r="DE192">
            <v>0.19834710743801653</v>
          </cell>
          <cell r="DF192">
            <v>0</v>
          </cell>
          <cell r="DG192" t="str">
            <v>Газлифт</v>
          </cell>
          <cell r="DH192">
            <v>10.0279872</v>
          </cell>
          <cell r="DI192">
            <v>12</v>
          </cell>
          <cell r="DJ192">
            <v>0.04</v>
          </cell>
          <cell r="DK192">
            <v>9</v>
          </cell>
          <cell r="DL192">
            <v>53</v>
          </cell>
          <cell r="DM192">
            <v>0</v>
          </cell>
          <cell r="DN192">
            <v>55</v>
          </cell>
          <cell r="DO192">
            <v>0.20512820512820512</v>
          </cell>
          <cell r="DP192">
            <v>53</v>
          </cell>
          <cell r="DQ192">
            <v>10.0279872</v>
          </cell>
          <cell r="DR192">
            <v>12</v>
          </cell>
          <cell r="DS192">
            <v>0.04</v>
          </cell>
          <cell r="DT192">
            <v>9</v>
          </cell>
          <cell r="DU192">
            <v>0</v>
          </cell>
          <cell r="DV192">
            <v>0</v>
          </cell>
          <cell r="DW192">
            <v>0</v>
          </cell>
          <cell r="DX192">
            <v>0.60315416076817552</v>
          </cell>
          <cell r="DY192">
            <v>0.72176497485139457</v>
          </cell>
          <cell r="DZ192">
            <v>0</v>
          </cell>
          <cell r="EA192">
            <v>0.82674897119341562</v>
          </cell>
          <cell r="EB192">
            <v>0</v>
          </cell>
          <cell r="EC192">
            <v>41408</v>
          </cell>
          <cell r="ED192" t="str">
            <v>ОПЗ</v>
          </cell>
          <cell r="EE192">
            <v>0</v>
          </cell>
          <cell r="EF192">
            <v>18</v>
          </cell>
          <cell r="EG192">
            <v>32</v>
          </cell>
          <cell r="EH192">
            <v>54</v>
          </cell>
          <cell r="EI192">
            <v>31</v>
          </cell>
          <cell r="EJ192" t="str">
            <v>Постоянный</v>
          </cell>
          <cell r="EK192">
            <v>24</v>
          </cell>
          <cell r="EL192">
            <v>0</v>
          </cell>
          <cell r="EM192">
            <v>10.0279872</v>
          </cell>
          <cell r="EN192">
            <v>12</v>
          </cell>
          <cell r="EO192">
            <v>0.04</v>
          </cell>
          <cell r="EP192">
            <v>18</v>
          </cell>
          <cell r="EQ192">
            <v>897.48818187562108</v>
          </cell>
          <cell r="ER192">
            <v>79</v>
          </cell>
          <cell r="ES192">
            <v>9</v>
          </cell>
          <cell r="ET192">
            <v>53</v>
          </cell>
          <cell r="EU192">
            <v>18</v>
          </cell>
          <cell r="EV192">
            <v>31</v>
          </cell>
          <cell r="EW192">
            <v>47</v>
          </cell>
          <cell r="EX192">
            <v>30</v>
          </cell>
          <cell r="EY192" t="str">
            <v>Постоянный</v>
          </cell>
          <cell r="EZ192">
            <v>24</v>
          </cell>
          <cell r="FA192">
            <v>0</v>
          </cell>
          <cell r="FB192">
            <v>10.0279872</v>
          </cell>
          <cell r="FC192">
            <v>12</v>
          </cell>
          <cell r="FD192">
            <v>0.04</v>
          </cell>
          <cell r="FE192">
            <v>18</v>
          </cell>
          <cell r="FF192">
            <v>897.48818187562108</v>
          </cell>
          <cell r="FG192">
            <v>79</v>
          </cell>
          <cell r="FH192">
            <v>9</v>
          </cell>
          <cell r="FI192">
            <v>53</v>
          </cell>
          <cell r="FJ192">
            <v>0</v>
          </cell>
          <cell r="FK192">
            <v>-1</v>
          </cell>
          <cell r="FL192">
            <v>-7</v>
          </cell>
          <cell r="FM192">
            <v>-1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 t="str">
            <v>Уточнение</v>
          </cell>
          <cell r="GD192" t="str">
            <v>Уточнение ТР по результатам замеров дебита</v>
          </cell>
          <cell r="GE192">
            <v>0</v>
          </cell>
          <cell r="GF192" t="str">
            <v>БДНГ-1</v>
          </cell>
          <cell r="GG192" t="str">
            <v>Щукин</v>
          </cell>
          <cell r="GH192">
            <v>0</v>
          </cell>
          <cell r="GI192" t="e">
            <v>#N/A</v>
          </cell>
          <cell r="GJ192">
            <v>0</v>
          </cell>
          <cell r="GK192">
            <v>1950</v>
          </cell>
          <cell r="GL192">
            <v>0</v>
          </cell>
          <cell r="GM192">
            <v>0</v>
          </cell>
          <cell r="GN192">
            <v>0</v>
          </cell>
          <cell r="GO192">
            <v>1</v>
          </cell>
          <cell r="GP192">
            <v>17</v>
          </cell>
          <cell r="GQ192">
            <v>53</v>
          </cell>
          <cell r="GR192">
            <v>60.5</v>
          </cell>
          <cell r="GS192" t="str">
            <v>ЗУ-4</v>
          </cell>
          <cell r="GT192" t="str">
            <v>Газлифт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</row>
        <row r="193">
          <cell r="J193" t="str">
            <v>1077-1</v>
          </cell>
          <cell r="K193" t="str">
            <v>В работе</v>
          </cell>
          <cell r="L193" t="str">
            <v>Кустскважины-1077</v>
          </cell>
          <cell r="M193">
            <v>39415</v>
          </cell>
          <cell r="N193" t="str">
            <v>Гор.</v>
          </cell>
          <cell r="O193" t="str">
            <v>P1ar_Block III</v>
          </cell>
          <cell r="P193" t="str">
            <v>Действующий</v>
          </cell>
          <cell r="Q193">
            <v>-4</v>
          </cell>
          <cell r="R193" t="str">
            <v xml:space="preserve"> </v>
          </cell>
          <cell r="S193" t="str">
            <v xml:space="preserve"> </v>
          </cell>
          <cell r="T193">
            <v>0</v>
          </cell>
          <cell r="U193">
            <v>206</v>
          </cell>
          <cell r="V193">
            <v>213.8</v>
          </cell>
          <cell r="W193">
            <v>0.98</v>
          </cell>
          <cell r="X193">
            <v>1.66</v>
          </cell>
          <cell r="Y193">
            <v>0.98</v>
          </cell>
          <cell r="Z193">
            <v>1.4490000000000001</v>
          </cell>
          <cell r="AA193">
            <v>0.83599999999999997</v>
          </cell>
          <cell r="AB193">
            <v>0.72</v>
          </cell>
          <cell r="AC193">
            <v>37</v>
          </cell>
          <cell r="AD193">
            <v>1.17</v>
          </cell>
          <cell r="AE193">
            <v>139.69999999999999</v>
          </cell>
          <cell r="AF193">
            <v>7.72</v>
          </cell>
          <cell r="AG193">
            <v>1933</v>
          </cell>
          <cell r="AH193">
            <v>2400</v>
          </cell>
          <cell r="AI193">
            <v>2400</v>
          </cell>
          <cell r="AJ193">
            <v>0</v>
          </cell>
          <cell r="AK193">
            <v>0</v>
          </cell>
          <cell r="AL193" t="str">
            <v>откр ствол</v>
          </cell>
          <cell r="AM193" t="str">
            <v xml:space="preserve">1933-2400 </v>
          </cell>
          <cell r="AN193">
            <v>54</v>
          </cell>
          <cell r="AO193">
            <v>1933</v>
          </cell>
          <cell r="AP193">
            <v>54</v>
          </cell>
          <cell r="AQ193">
            <v>0</v>
          </cell>
          <cell r="AR193">
            <v>0</v>
          </cell>
          <cell r="AS193">
            <v>0</v>
          </cell>
          <cell r="AT193" t="str">
            <v>Газлифт</v>
          </cell>
          <cell r="AU193">
            <v>600</v>
          </cell>
          <cell r="AV193" t="str">
            <v>ГП</v>
          </cell>
          <cell r="AW193">
            <v>1200</v>
          </cell>
          <cell r="AX193" t="str">
            <v>ГК75/1,5</v>
          </cell>
          <cell r="AY193">
            <v>1762</v>
          </cell>
          <cell r="AZ193" t="str">
            <v>ЦКсОК/4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1773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2357</v>
          </cell>
          <cell r="BO193" t="str">
            <v>Есть</v>
          </cell>
          <cell r="BP193" t="str">
            <v>Сиант</v>
          </cell>
          <cell r="BQ193">
            <v>79</v>
          </cell>
          <cell r="BR193">
            <v>48</v>
          </cell>
          <cell r="BS193">
            <v>8.8000000000000007</v>
          </cell>
          <cell r="BT193">
            <v>1930.13</v>
          </cell>
          <cell r="BU193">
            <v>426.86999999999989</v>
          </cell>
          <cell r="BV193">
            <v>73</v>
          </cell>
          <cell r="BW193">
            <v>5.5</v>
          </cell>
          <cell r="BX193">
            <v>18</v>
          </cell>
          <cell r="BY193" t="str">
            <v>Угловик</v>
          </cell>
          <cell r="BZ193" t="str">
            <v>Постоянный</v>
          </cell>
          <cell r="CA193">
            <v>24</v>
          </cell>
          <cell r="CB193">
            <v>0</v>
          </cell>
          <cell r="CC193">
            <v>32</v>
          </cell>
          <cell r="CD193">
            <v>48</v>
          </cell>
          <cell r="CE193">
            <v>31</v>
          </cell>
          <cell r="CF193">
            <v>43556</v>
          </cell>
          <cell r="CG193">
            <v>126.4</v>
          </cell>
          <cell r="CH193">
            <v>79</v>
          </cell>
          <cell r="CI193">
            <v>6</v>
          </cell>
          <cell r="CJ193">
            <v>0</v>
          </cell>
          <cell r="CK193">
            <v>0</v>
          </cell>
          <cell r="CL193">
            <v>52</v>
          </cell>
          <cell r="CM193">
            <v>13.375999999999999</v>
          </cell>
          <cell r="CN193">
            <v>16</v>
          </cell>
          <cell r="CO193">
            <v>0</v>
          </cell>
          <cell r="CP193">
            <v>0</v>
          </cell>
          <cell r="CQ193">
            <v>22</v>
          </cell>
          <cell r="CR193">
            <v>169</v>
          </cell>
          <cell r="CS193">
            <v>0</v>
          </cell>
          <cell r="CT193">
            <v>169</v>
          </cell>
          <cell r="CU193">
            <v>0</v>
          </cell>
          <cell r="CV193">
            <v>158.55000000000001</v>
          </cell>
          <cell r="CW193">
            <v>-12.5</v>
          </cell>
          <cell r="CX193">
            <v>169</v>
          </cell>
          <cell r="CY193">
            <v>-22</v>
          </cell>
          <cell r="CZ193">
            <v>8.8000000000000007</v>
          </cell>
          <cell r="DA193">
            <v>13.2</v>
          </cell>
          <cell r="DB193">
            <v>986.84210526315792</v>
          </cell>
          <cell r="DC193">
            <v>1644.7368421052631</v>
          </cell>
          <cell r="DD193">
            <v>657.89473684210532</v>
          </cell>
          <cell r="DE193">
            <v>0.21505376344086019</v>
          </cell>
          <cell r="DF193">
            <v>0</v>
          </cell>
          <cell r="DG193" t="str">
            <v>Газлифт</v>
          </cell>
          <cell r="DH193">
            <v>13.375999999999999</v>
          </cell>
          <cell r="DI193">
            <v>16</v>
          </cell>
          <cell r="DJ193">
            <v>0</v>
          </cell>
          <cell r="DK193">
            <v>13.2</v>
          </cell>
          <cell r="DL193">
            <v>52</v>
          </cell>
          <cell r="DM193">
            <v>0</v>
          </cell>
          <cell r="DN193">
            <v>55</v>
          </cell>
          <cell r="DO193">
            <v>0.22408963585434172</v>
          </cell>
          <cell r="DP193">
            <v>52</v>
          </cell>
          <cell r="DQ193">
            <v>13.375999999999999</v>
          </cell>
          <cell r="DR193">
            <v>16</v>
          </cell>
          <cell r="DS193">
            <v>0</v>
          </cell>
          <cell r="DT193">
            <v>13.2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41194</v>
          </cell>
          <cell r="ED193" t="str">
            <v>ОПЗ</v>
          </cell>
          <cell r="EE193">
            <v>0</v>
          </cell>
          <cell r="EF193">
            <v>18</v>
          </cell>
          <cell r="EG193">
            <v>33</v>
          </cell>
          <cell r="EH193">
            <v>48</v>
          </cell>
          <cell r="EI193">
            <v>31</v>
          </cell>
          <cell r="EJ193" t="str">
            <v>Постоянный</v>
          </cell>
          <cell r="EK193">
            <v>24</v>
          </cell>
          <cell r="EL193">
            <v>0</v>
          </cell>
          <cell r="EM193">
            <v>10.45</v>
          </cell>
          <cell r="EN193">
            <v>12.5</v>
          </cell>
          <cell r="EO193">
            <v>0</v>
          </cell>
          <cell r="EP193">
            <v>22</v>
          </cell>
          <cell r="EQ193">
            <v>1263.1578947368421</v>
          </cell>
          <cell r="ER193">
            <v>79</v>
          </cell>
          <cell r="ES193">
            <v>8.8000000000000007</v>
          </cell>
          <cell r="ET193">
            <v>52</v>
          </cell>
          <cell r="EU193">
            <v>18</v>
          </cell>
          <cell r="EV193">
            <v>32</v>
          </cell>
          <cell r="EW193">
            <v>48</v>
          </cell>
          <cell r="EX193">
            <v>31</v>
          </cell>
          <cell r="EY193" t="str">
            <v>Постоянный</v>
          </cell>
          <cell r="EZ193">
            <v>24</v>
          </cell>
          <cell r="FA193">
            <v>0</v>
          </cell>
          <cell r="FB193">
            <v>13.375999999999999</v>
          </cell>
          <cell r="FC193">
            <v>16</v>
          </cell>
          <cell r="FD193">
            <v>0</v>
          </cell>
          <cell r="FE193">
            <v>22</v>
          </cell>
          <cell r="FF193">
            <v>986.84210526315792</v>
          </cell>
          <cell r="FG193">
            <v>79</v>
          </cell>
          <cell r="FH193">
            <v>8.8000000000000007</v>
          </cell>
          <cell r="FI193">
            <v>52</v>
          </cell>
          <cell r="FJ193">
            <v>0</v>
          </cell>
          <cell r="FK193">
            <v>-1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2.9260000000000002</v>
          </cell>
          <cell r="FQ193">
            <v>3.5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-276.31578947368416</v>
          </cell>
          <cell r="FW193">
            <v>0</v>
          </cell>
          <cell r="FX193" t="str">
            <v>Уточнение</v>
          </cell>
          <cell r="FY193" t="str">
            <v>Уточнение ТР по результатам замеров дебита</v>
          </cell>
          <cell r="FZ193">
            <v>0</v>
          </cell>
          <cell r="GA193">
            <v>0</v>
          </cell>
          <cell r="GB193">
            <v>0</v>
          </cell>
          <cell r="GC193" t="str">
            <v>Уточнение</v>
          </cell>
          <cell r="GD193" t="str">
            <v>Уточнение ТР по результатам замеров дебита</v>
          </cell>
          <cell r="GE193">
            <v>0</v>
          </cell>
          <cell r="GF193" t="str">
            <v>БДНГ-1</v>
          </cell>
          <cell r="GG193" t="str">
            <v>Щукин</v>
          </cell>
          <cell r="GH193">
            <v>0</v>
          </cell>
          <cell r="GI193" t="e">
            <v>#N/A</v>
          </cell>
          <cell r="GJ193">
            <v>0</v>
          </cell>
          <cell r="GK193">
            <v>2100</v>
          </cell>
          <cell r="GL193">
            <v>0</v>
          </cell>
          <cell r="GM193">
            <v>0</v>
          </cell>
          <cell r="GN193">
            <v>0</v>
          </cell>
          <cell r="GO193">
            <v>1</v>
          </cell>
          <cell r="GP193">
            <v>17</v>
          </cell>
          <cell r="GQ193">
            <v>52</v>
          </cell>
          <cell r="GR193">
            <v>74.400000000000006</v>
          </cell>
          <cell r="GS193" t="str">
            <v>ЗУ-4</v>
          </cell>
          <cell r="GT193" t="str">
            <v>Газлифт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</row>
        <row r="194">
          <cell r="J194">
            <v>1078</v>
          </cell>
          <cell r="K194" t="str">
            <v>В консервации</v>
          </cell>
          <cell r="L194" t="str">
            <v>Кустскважины-1078</v>
          </cell>
          <cell r="M194">
            <v>38974</v>
          </cell>
          <cell r="N194" t="str">
            <v>Верт.</v>
          </cell>
          <cell r="O194" t="str">
            <v>P1ar_Block III</v>
          </cell>
          <cell r="P194" t="str">
            <v>В консервации</v>
          </cell>
          <cell r="Q194">
            <v>-4</v>
          </cell>
          <cell r="R194">
            <v>41836</v>
          </cell>
          <cell r="S194" t="str">
            <v>Slb</v>
          </cell>
          <cell r="T194" t="str">
            <v>64м3 15% HCL
 34м3 WF130</v>
          </cell>
          <cell r="U194">
            <v>206</v>
          </cell>
          <cell r="V194">
            <v>213.8</v>
          </cell>
          <cell r="W194">
            <v>0.98</v>
          </cell>
          <cell r="X194">
            <v>1.66</v>
          </cell>
          <cell r="Y194">
            <v>0.98</v>
          </cell>
          <cell r="Z194">
            <v>1.4490000000000001</v>
          </cell>
          <cell r="AA194">
            <v>0.83599999999999997</v>
          </cell>
          <cell r="AB194">
            <v>0.72</v>
          </cell>
          <cell r="AC194">
            <v>37</v>
          </cell>
          <cell r="AD194">
            <v>1.17</v>
          </cell>
          <cell r="AE194">
            <v>139.69999999999999</v>
          </cell>
          <cell r="AF194">
            <v>7.72</v>
          </cell>
          <cell r="AG194">
            <v>2050</v>
          </cell>
          <cell r="AH194">
            <v>2027</v>
          </cell>
          <cell r="AI194">
            <v>2027</v>
          </cell>
          <cell r="AJ194">
            <v>0</v>
          </cell>
          <cell r="AK194">
            <v>0</v>
          </cell>
          <cell r="AL194" t="str">
            <v>закрытый</v>
          </cell>
          <cell r="AM194" t="str">
            <v>1877-1881; 1883-1885; 1890-1898; 1901-1905; 1909-1912; 1914-1920; 1932-1936</v>
          </cell>
          <cell r="AN194">
            <v>50</v>
          </cell>
          <cell r="AO194">
            <v>1877</v>
          </cell>
          <cell r="AP194">
            <v>20</v>
          </cell>
          <cell r="AQ194">
            <v>0</v>
          </cell>
          <cell r="AR194">
            <v>0</v>
          </cell>
          <cell r="AS194">
            <v>0</v>
          </cell>
          <cell r="AT194" t="str">
            <v>Газлифт</v>
          </cell>
          <cell r="AU194">
            <v>600</v>
          </cell>
          <cell r="AV194" t="str">
            <v xml:space="preserve"> ГП</v>
          </cell>
          <cell r="AW194">
            <v>1200</v>
          </cell>
          <cell r="AX194" t="str">
            <v>ГК 90/4</v>
          </cell>
          <cell r="AY194">
            <v>1790</v>
          </cell>
          <cell r="AZ194" t="str">
            <v>ЦКсОК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1800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1850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1848.07</v>
          </cell>
          <cell r="BU194">
            <v>1.9300000000000637</v>
          </cell>
          <cell r="BV194">
            <v>73</v>
          </cell>
          <cell r="BW194">
            <v>5.5</v>
          </cell>
          <cell r="BX194">
            <v>18</v>
          </cell>
          <cell r="BY194" t="str">
            <v>Угловик</v>
          </cell>
          <cell r="BZ194" t="str">
            <v>Постоянный</v>
          </cell>
          <cell r="CA194">
            <v>24</v>
          </cell>
          <cell r="CB194">
            <v>0</v>
          </cell>
          <cell r="CC194">
            <v>29.166666666666668</v>
          </cell>
          <cell r="CD194">
            <v>79.5</v>
          </cell>
          <cell r="CE194">
            <v>26.666666666666668</v>
          </cell>
          <cell r="CF194">
            <v>43556</v>
          </cell>
          <cell r="CG194">
            <v>206</v>
          </cell>
          <cell r="CH194">
            <v>80</v>
          </cell>
          <cell r="CI194">
            <v>6</v>
          </cell>
          <cell r="CJ194">
            <v>0</v>
          </cell>
          <cell r="CK194">
            <v>0</v>
          </cell>
          <cell r="CL194" t="str">
            <v>-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170</v>
          </cell>
          <cell r="CS194">
            <v>0</v>
          </cell>
          <cell r="CT194">
            <v>170</v>
          </cell>
          <cell r="CU194">
            <v>0</v>
          </cell>
          <cell r="CV194">
            <v>170</v>
          </cell>
          <cell r="CW194">
            <v>0</v>
          </cell>
          <cell r="CX194">
            <v>170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 t="str">
            <v/>
          </cell>
          <cell r="DE194" t="e">
            <v>#VALUE!</v>
          </cell>
          <cell r="DF194">
            <v>0</v>
          </cell>
          <cell r="DG194" t="str">
            <v>Газлифт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 t="str">
            <v>-</v>
          </cell>
          <cell r="DM194">
            <v>0</v>
          </cell>
          <cell r="DN194">
            <v>60</v>
          </cell>
          <cell r="DO194" t="e">
            <v>#VALUE!</v>
          </cell>
          <cell r="DP194">
            <v>60</v>
          </cell>
          <cell r="DQ194" t="e">
            <v>#VALUE!</v>
          </cell>
          <cell r="DR194" t="e">
            <v>#VALUE!</v>
          </cell>
          <cell r="DS194">
            <v>0</v>
          </cell>
          <cell r="DT194" t="e">
            <v>#VALUE!</v>
          </cell>
          <cell r="DU194" t="e">
            <v>#VALUE!</v>
          </cell>
          <cell r="DV194" t="e">
            <v>#VALUE!</v>
          </cell>
          <cell r="DW194" t="e">
            <v>#VALUE!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41860</v>
          </cell>
          <cell r="ED194" t="str">
            <v>КГРП</v>
          </cell>
          <cell r="EE194">
            <v>0</v>
          </cell>
          <cell r="EF194">
            <v>18</v>
          </cell>
          <cell r="EG194">
            <v>29.166666666666668</v>
          </cell>
          <cell r="EH194">
            <v>79.5</v>
          </cell>
          <cell r="EI194">
            <v>26.666666666666668</v>
          </cell>
          <cell r="EJ194" t="str">
            <v>Постоянный</v>
          </cell>
          <cell r="EK194">
            <v>24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80</v>
          </cell>
          <cell r="ES194">
            <v>0</v>
          </cell>
          <cell r="ET194" t="str">
            <v>-</v>
          </cell>
          <cell r="EU194">
            <v>18</v>
          </cell>
          <cell r="EV194">
            <v>29.166666666666668</v>
          </cell>
          <cell r="EW194">
            <v>79.5</v>
          </cell>
          <cell r="EX194">
            <v>26.666666666666668</v>
          </cell>
          <cell r="EY194" t="str">
            <v>Постоянный</v>
          </cell>
          <cell r="EZ194">
            <v>24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80</v>
          </cell>
          <cell r="FH194">
            <v>0</v>
          </cell>
          <cell r="FI194" t="str">
            <v>-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 t="e">
            <v>#VALUE!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 t="str">
            <v>БДНГ-1</v>
          </cell>
          <cell r="GG194" t="str">
            <v>Щукин</v>
          </cell>
          <cell r="GH194">
            <v>0</v>
          </cell>
          <cell r="GI194" t="e">
            <v>#N/A</v>
          </cell>
          <cell r="GJ194">
            <v>0</v>
          </cell>
          <cell r="GK194">
            <v>1830</v>
          </cell>
          <cell r="GL194">
            <v>0</v>
          </cell>
          <cell r="GM194">
            <v>1</v>
          </cell>
          <cell r="GN194">
            <v>0</v>
          </cell>
          <cell r="GO194">
            <v>2.5</v>
          </cell>
          <cell r="GP194">
            <v>52.833333333333329</v>
          </cell>
          <cell r="GQ194" t="e">
            <v>#VALUE!</v>
          </cell>
          <cell r="GR194" t="e">
            <v>#VALUE!</v>
          </cell>
          <cell r="GS194" t="str">
            <v>ЗУ-4</v>
          </cell>
          <cell r="GT194" t="str">
            <v>Газлифт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</row>
        <row r="195">
          <cell r="J195" t="str">
            <v>1078-1</v>
          </cell>
          <cell r="K195" t="str">
            <v>В работе</v>
          </cell>
          <cell r="L195" t="str">
            <v>Кустскважины-1078</v>
          </cell>
          <cell r="M195">
            <v>39072</v>
          </cell>
          <cell r="N195" t="str">
            <v>Гор.</v>
          </cell>
          <cell r="O195" t="str">
            <v>P1ar_Block III</v>
          </cell>
          <cell r="P195" t="str">
            <v>Действующий</v>
          </cell>
          <cell r="Q195">
            <v>-4</v>
          </cell>
          <cell r="R195" t="str">
            <v xml:space="preserve"> </v>
          </cell>
          <cell r="S195" t="str">
            <v xml:space="preserve"> </v>
          </cell>
          <cell r="T195">
            <v>0</v>
          </cell>
          <cell r="U195">
            <v>206</v>
          </cell>
          <cell r="V195">
            <v>213.8</v>
          </cell>
          <cell r="W195">
            <v>0.98</v>
          </cell>
          <cell r="X195">
            <v>1.66</v>
          </cell>
          <cell r="Y195">
            <v>0.98</v>
          </cell>
          <cell r="Z195">
            <v>1.4490000000000001</v>
          </cell>
          <cell r="AA195">
            <v>0.83599999999999997</v>
          </cell>
          <cell r="AB195">
            <v>0.72</v>
          </cell>
          <cell r="AC195">
            <v>37</v>
          </cell>
          <cell r="AD195">
            <v>1.17</v>
          </cell>
          <cell r="AE195">
            <v>139.69999999999999</v>
          </cell>
          <cell r="AF195">
            <v>7.72</v>
          </cell>
          <cell r="AG195">
            <v>1927</v>
          </cell>
          <cell r="AH195">
            <v>2504</v>
          </cell>
          <cell r="AI195">
            <v>2504</v>
          </cell>
          <cell r="AJ195">
            <v>0</v>
          </cell>
          <cell r="AK195">
            <v>0</v>
          </cell>
          <cell r="AL195" t="str">
            <v>откр ствол</v>
          </cell>
          <cell r="AM195" t="str">
            <v>1927-2504</v>
          </cell>
          <cell r="AN195">
            <v>25.48</v>
          </cell>
          <cell r="AO195">
            <v>1927</v>
          </cell>
          <cell r="AP195">
            <v>50</v>
          </cell>
          <cell r="AQ195">
            <v>0</v>
          </cell>
          <cell r="AR195">
            <v>0</v>
          </cell>
          <cell r="AS195">
            <v>0</v>
          </cell>
          <cell r="AT195" t="str">
            <v>Фонтан</v>
          </cell>
          <cell r="AU195">
            <v>600</v>
          </cell>
          <cell r="AV195">
            <v>0</v>
          </cell>
          <cell r="AW195">
            <v>1200</v>
          </cell>
          <cell r="AX195">
            <v>0</v>
          </cell>
          <cell r="AY195">
            <v>1760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1768</v>
          </cell>
          <cell r="BH195">
            <v>1781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1925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1837.59</v>
          </cell>
          <cell r="BU195">
            <v>87.410000000000082</v>
          </cell>
          <cell r="BV195">
            <v>73</v>
          </cell>
          <cell r="BW195">
            <v>5.5</v>
          </cell>
          <cell r="BX195">
            <v>18</v>
          </cell>
          <cell r="BY195" t="str">
            <v>Угловик</v>
          </cell>
          <cell r="BZ195" t="str">
            <v>Постоянный</v>
          </cell>
          <cell r="CA195">
            <v>24</v>
          </cell>
          <cell r="CB195">
            <v>0</v>
          </cell>
          <cell r="CC195">
            <v>32</v>
          </cell>
          <cell r="CD195">
            <v>39</v>
          </cell>
          <cell r="CE195">
            <v>30</v>
          </cell>
          <cell r="CF195">
            <v>43556</v>
          </cell>
          <cell r="CG195">
            <v>115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50</v>
          </cell>
          <cell r="CM195">
            <v>11.247961999999999</v>
          </cell>
          <cell r="CN195">
            <v>13.454499999999999</v>
          </cell>
          <cell r="CO195">
            <v>0</v>
          </cell>
          <cell r="CP195">
            <v>0</v>
          </cell>
          <cell r="CQ195">
            <v>34</v>
          </cell>
          <cell r="CR195">
            <v>171</v>
          </cell>
          <cell r="CS195">
            <v>0</v>
          </cell>
          <cell r="CT195">
            <v>171</v>
          </cell>
          <cell r="CU195">
            <v>0</v>
          </cell>
          <cell r="CV195">
            <v>169.99680000000001</v>
          </cell>
          <cell r="CW195">
            <v>-1.2</v>
          </cell>
          <cell r="CX195">
            <v>171</v>
          </cell>
          <cell r="CY195">
            <v>-20.399999999999999</v>
          </cell>
          <cell r="CZ195">
            <v>0</v>
          </cell>
          <cell r="DA195">
            <v>34</v>
          </cell>
          <cell r="DB195">
            <v>3022.7698137671518</v>
          </cell>
          <cell r="DC195">
            <v>3022.7698137671518</v>
          </cell>
          <cell r="DD195" t="str">
            <v/>
          </cell>
          <cell r="DE195">
            <v>0.2069923076923077</v>
          </cell>
          <cell r="DF195">
            <v>0</v>
          </cell>
          <cell r="DG195" t="str">
            <v>Фонтан</v>
          </cell>
          <cell r="DH195">
            <v>11.247961999999999</v>
          </cell>
          <cell r="DI195">
            <v>13.454499999999999</v>
          </cell>
          <cell r="DJ195">
            <v>0</v>
          </cell>
          <cell r="DK195">
            <v>34</v>
          </cell>
          <cell r="DL195">
            <v>50</v>
          </cell>
          <cell r="DM195">
            <v>0</v>
          </cell>
          <cell r="DN195">
            <v>55</v>
          </cell>
          <cell r="DO195">
            <v>0.22424166666666664</v>
          </cell>
          <cell r="DP195">
            <v>50</v>
          </cell>
          <cell r="DQ195">
            <v>11.247961999999999</v>
          </cell>
          <cell r="DR195">
            <v>13.454499999999999</v>
          </cell>
          <cell r="DS195">
            <v>0</v>
          </cell>
          <cell r="DT195">
            <v>34</v>
          </cell>
          <cell r="DU195">
            <v>0</v>
          </cell>
          <cell r="DV195">
            <v>0</v>
          </cell>
          <cell r="DW195">
            <v>0</v>
          </cell>
          <cell r="DX195">
            <v>0.84502398252761524</v>
          </cell>
          <cell r="DY195">
            <v>1.0107942374732239</v>
          </cell>
          <cell r="DZ195">
            <v>0</v>
          </cell>
          <cell r="EA195">
            <v>1.5883909446007805</v>
          </cell>
          <cell r="EB195">
            <v>0</v>
          </cell>
          <cell r="EC195">
            <v>41420</v>
          </cell>
          <cell r="ED195" t="str">
            <v>ОПЗ</v>
          </cell>
          <cell r="EE195">
            <v>0</v>
          </cell>
          <cell r="EF195">
            <v>18</v>
          </cell>
          <cell r="EG195">
            <v>33</v>
          </cell>
          <cell r="EH195">
            <v>39</v>
          </cell>
          <cell r="EI195">
            <v>30</v>
          </cell>
          <cell r="EJ195" t="str">
            <v>Постоянный</v>
          </cell>
          <cell r="EK195">
            <v>24</v>
          </cell>
          <cell r="EL195">
            <v>0</v>
          </cell>
          <cell r="EM195">
            <v>4.18</v>
          </cell>
          <cell r="EN195">
            <v>5</v>
          </cell>
          <cell r="EO195">
            <v>0</v>
          </cell>
          <cell r="EP195">
            <v>26</v>
          </cell>
          <cell r="EQ195">
            <v>6220.0956937799047</v>
          </cell>
          <cell r="ER195">
            <v>0</v>
          </cell>
          <cell r="ES195">
            <v>0</v>
          </cell>
          <cell r="ET195">
            <v>50</v>
          </cell>
          <cell r="EU195">
            <v>18</v>
          </cell>
          <cell r="EV195">
            <v>32</v>
          </cell>
          <cell r="EW195">
            <v>39</v>
          </cell>
          <cell r="EX195">
            <v>30</v>
          </cell>
          <cell r="EY195" t="str">
            <v>Постоянный</v>
          </cell>
          <cell r="EZ195">
            <v>24</v>
          </cell>
          <cell r="FA195">
            <v>0</v>
          </cell>
          <cell r="FB195">
            <v>11.247961999999999</v>
          </cell>
          <cell r="FC195">
            <v>13.454499999999999</v>
          </cell>
          <cell r="FD195">
            <v>0</v>
          </cell>
          <cell r="FE195">
            <v>34</v>
          </cell>
          <cell r="FF195">
            <v>3022.7698137671518</v>
          </cell>
          <cell r="FG195">
            <v>0</v>
          </cell>
          <cell r="FH195">
            <v>0</v>
          </cell>
          <cell r="FI195">
            <v>50</v>
          </cell>
          <cell r="FJ195">
            <v>0</v>
          </cell>
          <cell r="FK195">
            <v>-1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7.0679619999999996</v>
          </cell>
          <cell r="FQ195">
            <v>8.4544999999999995</v>
          </cell>
          <cell r="FR195">
            <v>0</v>
          </cell>
          <cell r="FS195">
            <v>8</v>
          </cell>
          <cell r="FT195">
            <v>0</v>
          </cell>
          <cell r="FU195">
            <v>0</v>
          </cell>
          <cell r="FV195">
            <v>-3197.3258800127528</v>
          </cell>
          <cell r="FW195">
            <v>0</v>
          </cell>
          <cell r="FX195" t="str">
            <v>Уточнение</v>
          </cell>
          <cell r="FY195" t="str">
            <v>Уточнение ТР по результатам замеров дебита</v>
          </cell>
          <cell r="FZ195">
            <v>0</v>
          </cell>
          <cell r="GA195">
            <v>0</v>
          </cell>
          <cell r="GB195">
            <v>0</v>
          </cell>
          <cell r="GC195" t="str">
            <v>Уточнение</v>
          </cell>
          <cell r="GD195" t="str">
            <v>Уточнение ТР по результатам замеров дебита</v>
          </cell>
          <cell r="GE195">
            <v>0</v>
          </cell>
          <cell r="GF195" t="str">
            <v>БДНГ-1</v>
          </cell>
          <cell r="GG195" t="str">
            <v>Щукин</v>
          </cell>
          <cell r="GH195">
            <v>0</v>
          </cell>
          <cell r="GI195" t="e">
            <v>#N/A</v>
          </cell>
          <cell r="GJ195">
            <v>0</v>
          </cell>
          <cell r="GK195">
            <v>1905</v>
          </cell>
          <cell r="GL195">
            <v>0</v>
          </cell>
          <cell r="GM195">
            <v>0</v>
          </cell>
          <cell r="GN195">
            <v>0</v>
          </cell>
          <cell r="GO195">
            <v>2</v>
          </cell>
          <cell r="GP195">
            <v>9</v>
          </cell>
          <cell r="GQ195">
            <v>50</v>
          </cell>
          <cell r="GR195">
            <v>65</v>
          </cell>
          <cell r="GS195" t="str">
            <v>ЗУ-4</v>
          </cell>
          <cell r="GT195" t="str">
            <v>Фонтан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</row>
        <row r="196">
          <cell r="J196">
            <v>1080</v>
          </cell>
          <cell r="K196" t="str">
            <v>В работе</v>
          </cell>
          <cell r="L196" t="str">
            <v>Кустскважины-1080</v>
          </cell>
          <cell r="M196">
            <v>39711</v>
          </cell>
          <cell r="N196" t="str">
            <v>Гор.</v>
          </cell>
          <cell r="O196" t="str">
            <v>P1ar_Block II</v>
          </cell>
          <cell r="P196" t="str">
            <v>Действующий</v>
          </cell>
          <cell r="Q196">
            <v>-4</v>
          </cell>
          <cell r="R196" t="str">
            <v xml:space="preserve"> </v>
          </cell>
          <cell r="S196" t="str">
            <v xml:space="preserve"> </v>
          </cell>
          <cell r="T196">
            <v>0</v>
          </cell>
          <cell r="U196">
            <v>206</v>
          </cell>
          <cell r="V196">
            <v>213.8</v>
          </cell>
          <cell r="W196">
            <v>0.98</v>
          </cell>
          <cell r="X196">
            <v>1.66</v>
          </cell>
          <cell r="Y196">
            <v>0.98040161029819439</v>
          </cell>
          <cell r="Z196">
            <v>1.4490000000000001</v>
          </cell>
          <cell r="AA196">
            <v>0.83599999999999997</v>
          </cell>
          <cell r="AB196">
            <v>0.72</v>
          </cell>
          <cell r="AC196">
            <v>37</v>
          </cell>
          <cell r="AD196">
            <v>1.17</v>
          </cell>
          <cell r="AE196">
            <v>139.69999999999999</v>
          </cell>
          <cell r="AF196">
            <v>7.72</v>
          </cell>
          <cell r="AG196">
            <v>1927</v>
          </cell>
          <cell r="AH196">
            <v>2400</v>
          </cell>
          <cell r="AI196">
            <v>2400</v>
          </cell>
          <cell r="AJ196">
            <v>0</v>
          </cell>
          <cell r="AK196">
            <v>0</v>
          </cell>
          <cell r="AL196" t="str">
            <v>откр ствол</v>
          </cell>
          <cell r="AM196" t="str">
            <v xml:space="preserve">1927-2400 </v>
          </cell>
          <cell r="AN196">
            <v>87.13</v>
          </cell>
          <cell r="AO196">
            <v>1927</v>
          </cell>
          <cell r="AP196">
            <v>21</v>
          </cell>
          <cell r="AQ196">
            <v>0</v>
          </cell>
          <cell r="AR196">
            <v>0</v>
          </cell>
          <cell r="AS196">
            <v>0</v>
          </cell>
          <cell r="AT196" t="str">
            <v>Газлифт</v>
          </cell>
          <cell r="AU196">
            <v>609</v>
          </cell>
          <cell r="AV196" t="str">
            <v>ГП</v>
          </cell>
          <cell r="AW196">
            <v>1203</v>
          </cell>
          <cell r="AX196" t="str">
            <v>ГК82/1</v>
          </cell>
          <cell r="AY196">
            <v>1778</v>
          </cell>
          <cell r="AZ196" t="str">
            <v>ЦКсОК(б/з)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1789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2087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1927.22</v>
          </cell>
          <cell r="BU196">
            <v>159.77999999999997</v>
          </cell>
          <cell r="BV196">
            <v>73</v>
          </cell>
          <cell r="BW196">
            <v>5.5</v>
          </cell>
          <cell r="BX196">
            <v>18</v>
          </cell>
          <cell r="BY196" t="str">
            <v>Угловик</v>
          </cell>
          <cell r="BZ196" t="str">
            <v>Постоянный</v>
          </cell>
          <cell r="CA196">
            <v>24</v>
          </cell>
          <cell r="CB196">
            <v>0</v>
          </cell>
          <cell r="CC196">
            <v>32</v>
          </cell>
          <cell r="CD196">
            <v>52</v>
          </cell>
          <cell r="CE196">
            <v>30</v>
          </cell>
          <cell r="CF196">
            <v>43556</v>
          </cell>
          <cell r="CG196">
            <v>115</v>
          </cell>
          <cell r="CH196">
            <v>78</v>
          </cell>
          <cell r="CI196">
            <v>6</v>
          </cell>
          <cell r="CJ196">
            <v>0</v>
          </cell>
          <cell r="CK196">
            <v>0</v>
          </cell>
          <cell r="CL196">
            <v>55</v>
          </cell>
          <cell r="CM196">
            <v>13.362624</v>
          </cell>
          <cell r="CN196">
            <v>16</v>
          </cell>
          <cell r="CO196">
            <v>0.1</v>
          </cell>
          <cell r="CP196">
            <v>0</v>
          </cell>
          <cell r="CQ196">
            <v>29</v>
          </cell>
          <cell r="CR196">
            <v>172</v>
          </cell>
          <cell r="CS196">
            <v>0</v>
          </cell>
          <cell r="CT196">
            <v>172</v>
          </cell>
          <cell r="CU196">
            <v>0</v>
          </cell>
          <cell r="CV196">
            <v>151.12090000000001</v>
          </cell>
          <cell r="CW196">
            <v>-25</v>
          </cell>
          <cell r="CX196">
            <v>171.9</v>
          </cell>
          <cell r="CY196">
            <v>-39</v>
          </cell>
          <cell r="CZ196">
            <v>10</v>
          </cell>
          <cell r="DA196">
            <v>19</v>
          </cell>
          <cell r="DB196">
            <v>1421.8764218764218</v>
          </cell>
          <cell r="DC196">
            <v>2170.232433390328</v>
          </cell>
          <cell r="DD196">
            <v>747.3198122254347</v>
          </cell>
          <cell r="DE196">
            <v>0.26666666666666666</v>
          </cell>
          <cell r="DF196">
            <v>0</v>
          </cell>
          <cell r="DG196" t="str">
            <v>Газлифт</v>
          </cell>
          <cell r="DH196">
            <v>13.362624</v>
          </cell>
          <cell r="DI196">
            <v>16</v>
          </cell>
          <cell r="DJ196">
            <v>0.1</v>
          </cell>
          <cell r="DK196">
            <v>19</v>
          </cell>
          <cell r="DL196">
            <v>55</v>
          </cell>
          <cell r="DM196">
            <v>0</v>
          </cell>
          <cell r="DN196">
            <v>60</v>
          </cell>
          <cell r="DO196">
            <v>0.29090909090909089</v>
          </cell>
          <cell r="DP196">
            <v>55</v>
          </cell>
          <cell r="DQ196">
            <v>13.362624</v>
          </cell>
          <cell r="DR196">
            <v>16</v>
          </cell>
          <cell r="DS196">
            <v>0.1</v>
          </cell>
          <cell r="DT196">
            <v>19</v>
          </cell>
          <cell r="DU196">
            <v>0</v>
          </cell>
          <cell r="DV196">
            <v>0</v>
          </cell>
          <cell r="DW196">
            <v>0</v>
          </cell>
          <cell r="DX196">
            <v>0.16585339805825405</v>
          </cell>
          <cell r="DY196">
            <v>0.19858781994704522</v>
          </cell>
          <cell r="DZ196">
            <v>0</v>
          </cell>
          <cell r="EA196">
            <v>0.32171226831421318</v>
          </cell>
          <cell r="EB196">
            <v>0</v>
          </cell>
          <cell r="EC196">
            <v>40683</v>
          </cell>
          <cell r="ED196" t="str">
            <v>ОПЗ</v>
          </cell>
          <cell r="EE196" t="str">
            <v>НСL-12% V-50м3</v>
          </cell>
          <cell r="EF196">
            <v>18</v>
          </cell>
          <cell r="EG196">
            <v>33</v>
          </cell>
          <cell r="EH196">
            <v>53</v>
          </cell>
          <cell r="EI196">
            <v>31</v>
          </cell>
          <cell r="EJ196" t="str">
            <v>Постоянный</v>
          </cell>
          <cell r="EK196">
            <v>24</v>
          </cell>
          <cell r="EL196">
            <v>0</v>
          </cell>
          <cell r="EM196">
            <v>20.879100000000001</v>
          </cell>
          <cell r="EN196">
            <v>25</v>
          </cell>
          <cell r="EO196">
            <v>0.1</v>
          </cell>
          <cell r="EP196">
            <v>39</v>
          </cell>
          <cell r="EQ196">
            <v>1388.94875736981</v>
          </cell>
          <cell r="ER196">
            <v>78</v>
          </cell>
          <cell r="ES196">
            <v>10</v>
          </cell>
          <cell r="ET196">
            <v>55</v>
          </cell>
          <cell r="EU196">
            <v>18</v>
          </cell>
          <cell r="EV196">
            <v>32</v>
          </cell>
          <cell r="EW196">
            <v>52</v>
          </cell>
          <cell r="EX196">
            <v>30</v>
          </cell>
          <cell r="EY196" t="str">
            <v>Постоянный</v>
          </cell>
          <cell r="EZ196">
            <v>24</v>
          </cell>
          <cell r="FA196">
            <v>0</v>
          </cell>
          <cell r="FB196">
            <v>13.362624</v>
          </cell>
          <cell r="FC196">
            <v>16</v>
          </cell>
          <cell r="FD196">
            <v>0.1</v>
          </cell>
          <cell r="FE196">
            <v>29</v>
          </cell>
          <cell r="FF196">
            <v>1421.8764218764218</v>
          </cell>
          <cell r="FG196">
            <v>78</v>
          </cell>
          <cell r="FH196">
            <v>10</v>
          </cell>
          <cell r="FI196">
            <v>55</v>
          </cell>
          <cell r="FJ196">
            <v>0</v>
          </cell>
          <cell r="FK196">
            <v>-1</v>
          </cell>
          <cell r="FL196">
            <v>-1</v>
          </cell>
          <cell r="FM196">
            <v>-1</v>
          </cell>
          <cell r="FN196">
            <v>0</v>
          </cell>
          <cell r="FO196">
            <v>0</v>
          </cell>
          <cell r="FP196">
            <v>-7.5164760000000008</v>
          </cell>
          <cell r="FQ196">
            <v>-9</v>
          </cell>
          <cell r="FR196">
            <v>0</v>
          </cell>
          <cell r="FS196">
            <v>-10</v>
          </cell>
          <cell r="FT196">
            <v>0</v>
          </cell>
          <cell r="FU196">
            <v>0</v>
          </cell>
          <cell r="FV196">
            <v>32.927664506611791</v>
          </cell>
          <cell r="FW196">
            <v>0</v>
          </cell>
          <cell r="FX196" t="str">
            <v>Уточнение</v>
          </cell>
          <cell r="FY196" t="str">
            <v>Уточнение ТР по результатам замеров дебита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 t="str">
            <v>БДНГ-1</v>
          </cell>
          <cell r="GG196" t="str">
            <v>Тайланов</v>
          </cell>
          <cell r="GH196">
            <v>0</v>
          </cell>
          <cell r="GI196" t="e">
            <v>#N/A</v>
          </cell>
          <cell r="GJ196">
            <v>0</v>
          </cell>
          <cell r="GK196">
            <v>2067</v>
          </cell>
          <cell r="GL196">
            <v>0</v>
          </cell>
          <cell r="GM196">
            <v>0</v>
          </cell>
          <cell r="GN196">
            <v>0</v>
          </cell>
          <cell r="GO196">
            <v>2</v>
          </cell>
          <cell r="GP196">
            <v>22</v>
          </cell>
          <cell r="GQ196">
            <v>55</v>
          </cell>
          <cell r="GR196">
            <v>60</v>
          </cell>
          <cell r="GS196" t="str">
            <v>ЗУ-4</v>
          </cell>
          <cell r="GT196" t="str">
            <v>Газлифт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</row>
        <row r="197">
          <cell r="J197" t="str">
            <v>1080-2</v>
          </cell>
          <cell r="K197" t="str">
            <v>В работе</v>
          </cell>
          <cell r="L197" t="str">
            <v>Кустскважины-1080</v>
          </cell>
          <cell r="M197">
            <v>39923</v>
          </cell>
          <cell r="N197" t="str">
            <v>Гор.</v>
          </cell>
          <cell r="O197" t="str">
            <v>P1ar_Block II</v>
          </cell>
          <cell r="P197" t="str">
            <v>Действующий</v>
          </cell>
          <cell r="Q197">
            <v>-4</v>
          </cell>
          <cell r="R197" t="str">
            <v xml:space="preserve"> </v>
          </cell>
          <cell r="S197" t="str">
            <v xml:space="preserve"> </v>
          </cell>
          <cell r="T197">
            <v>0</v>
          </cell>
          <cell r="U197">
            <v>206</v>
          </cell>
          <cell r="V197">
            <v>213.8</v>
          </cell>
          <cell r="W197">
            <v>0.98</v>
          </cell>
          <cell r="X197">
            <v>1.66</v>
          </cell>
          <cell r="Y197">
            <v>0.98028109265066365</v>
          </cell>
          <cell r="Z197">
            <v>1.4490000000000001</v>
          </cell>
          <cell r="AA197">
            <v>0.83599999999999997</v>
          </cell>
          <cell r="AB197">
            <v>0.72</v>
          </cell>
          <cell r="AC197">
            <v>37</v>
          </cell>
          <cell r="AD197">
            <v>1.17</v>
          </cell>
          <cell r="AE197">
            <v>139.69999999999999</v>
          </cell>
          <cell r="AF197">
            <v>7.72</v>
          </cell>
          <cell r="AG197">
            <v>1921</v>
          </cell>
          <cell r="AH197">
            <v>2498</v>
          </cell>
          <cell r="AI197">
            <v>2498</v>
          </cell>
          <cell r="AJ197">
            <v>0</v>
          </cell>
          <cell r="AK197">
            <v>0</v>
          </cell>
          <cell r="AL197" t="str">
            <v>откр ствол</v>
          </cell>
          <cell r="AM197" t="str">
            <v>1921-2498</v>
          </cell>
          <cell r="AN197">
            <v>56.1</v>
          </cell>
          <cell r="AO197">
            <v>1921</v>
          </cell>
          <cell r="AP197">
            <v>29</v>
          </cell>
          <cell r="AQ197">
            <v>0</v>
          </cell>
          <cell r="AR197">
            <v>0</v>
          </cell>
          <cell r="AS197">
            <v>0</v>
          </cell>
          <cell r="AT197" t="str">
            <v>Газлифт</v>
          </cell>
          <cell r="AU197">
            <v>610</v>
          </cell>
          <cell r="AV197" t="str">
            <v>ГП</v>
          </cell>
          <cell r="AW197">
            <v>1216</v>
          </cell>
          <cell r="AX197" t="str">
            <v>ГК82/1</v>
          </cell>
          <cell r="AY197">
            <v>1769</v>
          </cell>
          <cell r="AZ197" t="str">
            <v>ЦКсОК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1781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1990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1919.62</v>
          </cell>
          <cell r="BU197">
            <v>70.380000000000109</v>
          </cell>
          <cell r="BV197">
            <v>73</v>
          </cell>
          <cell r="BW197">
            <v>5.5</v>
          </cell>
          <cell r="BX197">
            <v>18</v>
          </cell>
          <cell r="BY197" t="str">
            <v>Угловик</v>
          </cell>
          <cell r="BZ197" t="str">
            <v>Постоянный</v>
          </cell>
          <cell r="CA197">
            <v>24</v>
          </cell>
          <cell r="CB197">
            <v>0</v>
          </cell>
          <cell r="CC197">
            <v>32</v>
          </cell>
          <cell r="CD197">
            <v>52</v>
          </cell>
          <cell r="CE197">
            <v>31</v>
          </cell>
          <cell r="CF197">
            <v>43556</v>
          </cell>
          <cell r="CG197">
            <v>119.1</v>
          </cell>
          <cell r="CH197">
            <v>78</v>
          </cell>
          <cell r="CI197">
            <v>6</v>
          </cell>
          <cell r="CJ197">
            <v>0</v>
          </cell>
          <cell r="CK197">
            <v>0</v>
          </cell>
          <cell r="CL197">
            <v>58</v>
          </cell>
          <cell r="CM197">
            <v>12.948929399999999</v>
          </cell>
          <cell r="CN197">
            <v>15.5</v>
          </cell>
          <cell r="CO197">
            <v>7.0000000000000007E-2</v>
          </cell>
          <cell r="CP197">
            <v>0</v>
          </cell>
          <cell r="CQ197">
            <v>24</v>
          </cell>
          <cell r="CR197">
            <v>173</v>
          </cell>
          <cell r="CS197">
            <v>0</v>
          </cell>
          <cell r="CT197">
            <v>173</v>
          </cell>
          <cell r="CU197">
            <v>0</v>
          </cell>
          <cell r="CV197">
            <v>168.99000896000001</v>
          </cell>
          <cell r="CW197">
            <v>-4.8</v>
          </cell>
          <cell r="CX197">
            <v>172.93</v>
          </cell>
          <cell r="CY197">
            <v>-21</v>
          </cell>
          <cell r="CZ197">
            <v>11.4</v>
          </cell>
          <cell r="DA197">
            <v>12.6</v>
          </cell>
          <cell r="DB197">
            <v>973.05341706473439</v>
          </cell>
          <cell r="DC197">
            <v>1853.4350801233036</v>
          </cell>
          <cell r="DD197">
            <v>879.52825992578312</v>
          </cell>
          <cell r="DE197">
            <v>0.25368248772504093</v>
          </cell>
          <cell r="DF197">
            <v>0</v>
          </cell>
          <cell r="DG197" t="str">
            <v>Газлифт</v>
          </cell>
          <cell r="DH197">
            <v>12.948929399999999</v>
          </cell>
          <cell r="DI197">
            <v>15.5</v>
          </cell>
          <cell r="DJ197">
            <v>7.0000000000000007E-2</v>
          </cell>
          <cell r="DK197">
            <v>12.6</v>
          </cell>
          <cell r="DL197">
            <v>58</v>
          </cell>
          <cell r="DM197">
            <v>0</v>
          </cell>
          <cell r="DN197">
            <v>55</v>
          </cell>
          <cell r="DO197">
            <v>0.25000370844685305</v>
          </cell>
          <cell r="DP197">
            <v>55</v>
          </cell>
          <cell r="DQ197">
            <v>13.387720757657844</v>
          </cell>
          <cell r="DR197">
            <v>16.025237711443278</v>
          </cell>
          <cell r="DS197">
            <v>7.0000000000000007E-2</v>
          </cell>
          <cell r="DT197">
            <v>13.026967429947439</v>
          </cell>
          <cell r="DU197">
            <v>0.43879135765784394</v>
          </cell>
          <cell r="DV197">
            <v>0.52523771144327824</v>
          </cell>
          <cell r="DW197">
            <v>0.42696742994743903</v>
          </cell>
          <cell r="DX197">
            <v>0.14828571836431187</v>
          </cell>
          <cell r="DY197">
            <v>0.17749951085893123</v>
          </cell>
          <cell r="DZ197">
            <v>0</v>
          </cell>
          <cell r="EA197">
            <v>0.2958325180982187</v>
          </cell>
          <cell r="EB197">
            <v>0</v>
          </cell>
          <cell r="EC197">
            <v>42810</v>
          </cell>
          <cell r="ED197" t="str">
            <v>ОПЗ</v>
          </cell>
          <cell r="EE197">
            <v>0</v>
          </cell>
          <cell r="EF197">
            <v>18</v>
          </cell>
          <cell r="EG197">
            <v>32</v>
          </cell>
          <cell r="EH197">
            <v>52</v>
          </cell>
          <cell r="EI197">
            <v>31</v>
          </cell>
          <cell r="EJ197" t="str">
            <v>Постоянный</v>
          </cell>
          <cell r="EK197">
            <v>24</v>
          </cell>
          <cell r="EL197">
            <v>0</v>
          </cell>
          <cell r="EM197">
            <v>4.0099910400000001</v>
          </cell>
          <cell r="EN197">
            <v>4.8</v>
          </cell>
          <cell r="EO197">
            <v>7.0000000000000007E-2</v>
          </cell>
          <cell r="EP197">
            <v>21</v>
          </cell>
          <cell r="EQ197">
            <v>1995.0169265216114</v>
          </cell>
          <cell r="ER197">
            <v>78</v>
          </cell>
          <cell r="ES197">
            <v>11.4</v>
          </cell>
          <cell r="ET197">
            <v>58</v>
          </cell>
          <cell r="EU197">
            <v>18</v>
          </cell>
          <cell r="EV197">
            <v>32</v>
          </cell>
          <cell r="EW197">
            <v>52</v>
          </cell>
          <cell r="EX197">
            <v>31</v>
          </cell>
          <cell r="EY197" t="str">
            <v>Постоянный</v>
          </cell>
          <cell r="EZ197">
            <v>24</v>
          </cell>
          <cell r="FA197">
            <v>0</v>
          </cell>
          <cell r="FB197">
            <v>12.948929399999999</v>
          </cell>
          <cell r="FC197">
            <v>15.5</v>
          </cell>
          <cell r="FD197">
            <v>7.0000000000000007E-2</v>
          </cell>
          <cell r="FE197">
            <v>24</v>
          </cell>
          <cell r="FF197">
            <v>973.05341706473439</v>
          </cell>
          <cell r="FG197">
            <v>78</v>
          </cell>
          <cell r="FH197">
            <v>11.4</v>
          </cell>
          <cell r="FI197">
            <v>58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8.9389383599999981</v>
          </cell>
          <cell r="FQ197">
            <v>10.7</v>
          </cell>
          <cell r="FR197">
            <v>0</v>
          </cell>
          <cell r="FS197">
            <v>3</v>
          </cell>
          <cell r="FT197">
            <v>0</v>
          </cell>
          <cell r="FU197">
            <v>0</v>
          </cell>
          <cell r="FV197">
            <v>-1021.963509456877</v>
          </cell>
          <cell r="FW197">
            <v>0</v>
          </cell>
          <cell r="FX197" t="str">
            <v>Уточнение</v>
          </cell>
          <cell r="FY197" t="str">
            <v>Уточнение ТР по результатам замеров дебита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 t="str">
            <v>БДНГ-1</v>
          </cell>
          <cell r="GG197" t="str">
            <v>Тайланов</v>
          </cell>
          <cell r="GH197">
            <v>0</v>
          </cell>
          <cell r="GI197" t="e">
            <v>#N/A</v>
          </cell>
          <cell r="GJ197">
            <v>0</v>
          </cell>
          <cell r="GK197">
            <v>1970</v>
          </cell>
          <cell r="GL197">
            <v>0</v>
          </cell>
          <cell r="GM197">
            <v>0</v>
          </cell>
          <cell r="GN197">
            <v>0</v>
          </cell>
          <cell r="GO197">
            <v>1</v>
          </cell>
          <cell r="GP197">
            <v>21</v>
          </cell>
          <cell r="GQ197">
            <v>58</v>
          </cell>
          <cell r="GR197">
            <v>61.099999999999994</v>
          </cell>
          <cell r="GS197" t="str">
            <v>ЗУ-4</v>
          </cell>
          <cell r="GT197" t="str">
            <v>Газлифт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</row>
        <row r="198">
          <cell r="J198" t="str">
            <v>1080-1</v>
          </cell>
          <cell r="K198" t="str">
            <v>В работе</v>
          </cell>
          <cell r="L198" t="str">
            <v>Кустскважины-1080</v>
          </cell>
          <cell r="M198">
            <v>39803</v>
          </cell>
          <cell r="N198" t="str">
            <v>Гор.</v>
          </cell>
          <cell r="O198" t="str">
            <v>P1ar_Block III</v>
          </cell>
          <cell r="P198" t="str">
            <v>Действующий</v>
          </cell>
          <cell r="Q198">
            <v>-4</v>
          </cell>
          <cell r="R198" t="str">
            <v xml:space="preserve"> </v>
          </cell>
          <cell r="S198" t="str">
            <v xml:space="preserve"> </v>
          </cell>
          <cell r="T198">
            <v>0</v>
          </cell>
          <cell r="U198">
            <v>206</v>
          </cell>
          <cell r="V198">
            <v>213.8</v>
          </cell>
          <cell r="W198">
            <v>0.98</v>
          </cell>
          <cell r="X198">
            <v>1.66</v>
          </cell>
          <cell r="Y198">
            <v>0.98</v>
          </cell>
          <cell r="Z198">
            <v>1.4490000000000001</v>
          </cell>
          <cell r="AA198">
            <v>0.83599999999999997</v>
          </cell>
          <cell r="AB198">
            <v>0.72</v>
          </cell>
          <cell r="AC198">
            <v>37</v>
          </cell>
          <cell r="AD198">
            <v>1.17</v>
          </cell>
          <cell r="AE198">
            <v>139.69999999999999</v>
          </cell>
          <cell r="AF198">
            <v>7.72</v>
          </cell>
          <cell r="AG198">
            <v>1944</v>
          </cell>
          <cell r="AH198" t="str">
            <v>1 ств 2500
2 ств 2856</v>
          </cell>
          <cell r="AI198" t="str">
            <v>1 ств 2500
2 ств 2856</v>
          </cell>
          <cell r="AJ198">
            <v>0</v>
          </cell>
          <cell r="AK198">
            <v>0</v>
          </cell>
          <cell r="AL198" t="str">
            <v>откр ствол</v>
          </cell>
          <cell r="AM198" t="str">
            <v>1 ств 1944-2500;
2 ств 2450-2856</v>
          </cell>
          <cell r="AN198" t="str">
            <v>41,37;53,05</v>
          </cell>
          <cell r="AO198">
            <v>1944</v>
          </cell>
          <cell r="AP198">
            <v>42.6</v>
          </cell>
          <cell r="AQ198">
            <v>0</v>
          </cell>
          <cell r="AR198">
            <v>0</v>
          </cell>
          <cell r="AS198">
            <v>0</v>
          </cell>
          <cell r="AT198" t="str">
            <v>Газлифт</v>
          </cell>
          <cell r="AU198">
            <v>600</v>
          </cell>
          <cell r="AV198" t="str">
            <v>ГП</v>
          </cell>
          <cell r="AW198">
            <v>1200</v>
          </cell>
          <cell r="AX198" t="str">
            <v>ГК70/1,5</v>
          </cell>
          <cell r="AY198">
            <v>1774</v>
          </cell>
          <cell r="AZ198" t="str">
            <v>ЦКсОК(3+3)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2006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1721.09</v>
          </cell>
          <cell r="BU198">
            <v>284.91000000000008</v>
          </cell>
          <cell r="BV198">
            <v>73</v>
          </cell>
          <cell r="BW198">
            <v>5.5</v>
          </cell>
          <cell r="BX198">
            <v>18</v>
          </cell>
          <cell r="BY198" t="str">
            <v>Угловик</v>
          </cell>
          <cell r="BZ198" t="str">
            <v>Постоянный</v>
          </cell>
          <cell r="CA198">
            <v>24</v>
          </cell>
          <cell r="CB198">
            <v>0</v>
          </cell>
          <cell r="CC198">
            <v>32</v>
          </cell>
          <cell r="CD198">
            <v>52</v>
          </cell>
          <cell r="CE198">
            <v>31</v>
          </cell>
          <cell r="CF198">
            <v>43556</v>
          </cell>
          <cell r="CG198">
            <v>113.7</v>
          </cell>
          <cell r="CH198">
            <v>78</v>
          </cell>
          <cell r="CI198">
            <v>6</v>
          </cell>
          <cell r="CJ198">
            <v>0</v>
          </cell>
          <cell r="CK198">
            <v>0</v>
          </cell>
          <cell r="CL198">
            <v>58</v>
          </cell>
          <cell r="CM198">
            <v>10.868</v>
          </cell>
          <cell r="CN198">
            <v>13</v>
          </cell>
          <cell r="CO198">
            <v>0</v>
          </cell>
          <cell r="CP198">
            <v>0</v>
          </cell>
          <cell r="CQ198">
            <v>31</v>
          </cell>
          <cell r="CR198">
            <v>174</v>
          </cell>
          <cell r="CS198" t="e">
            <v>#VALUE!</v>
          </cell>
          <cell r="CT198">
            <v>174</v>
          </cell>
          <cell r="CU198">
            <v>0</v>
          </cell>
          <cell r="CV198">
            <v>164.72040000000001</v>
          </cell>
          <cell r="CW198" t="str">
            <v>-</v>
          </cell>
          <cell r="CX198">
            <v>174</v>
          </cell>
          <cell r="CY198">
            <v>-22</v>
          </cell>
          <cell r="CZ198">
            <v>5</v>
          </cell>
          <cell r="DA198">
            <v>26</v>
          </cell>
          <cell r="DB198">
            <v>2392.3444976076553</v>
          </cell>
          <cell r="DC198">
            <v>2852.4107471475891</v>
          </cell>
          <cell r="DD198">
            <v>460.06624953993378</v>
          </cell>
          <cell r="DE198">
            <v>0.23339317773788149</v>
          </cell>
          <cell r="DF198">
            <v>0</v>
          </cell>
          <cell r="DG198" t="str">
            <v>Газлифт</v>
          </cell>
          <cell r="DH198">
            <v>10.868</v>
          </cell>
          <cell r="DI198">
            <v>13</v>
          </cell>
          <cell r="DJ198">
            <v>0</v>
          </cell>
          <cell r="DK198">
            <v>26</v>
          </cell>
          <cell r="DL198">
            <v>58</v>
          </cell>
          <cell r="DM198">
            <v>0</v>
          </cell>
          <cell r="DN198">
            <v>60</v>
          </cell>
          <cell r="DO198">
            <v>0.24208566108007448</v>
          </cell>
          <cell r="DP198">
            <v>58</v>
          </cell>
          <cell r="DQ198">
            <v>10.868</v>
          </cell>
          <cell r="DR198">
            <v>13</v>
          </cell>
          <cell r="DS198">
            <v>0</v>
          </cell>
          <cell r="DT198">
            <v>26</v>
          </cell>
          <cell r="DU198">
            <v>0</v>
          </cell>
          <cell r="DV198">
            <v>0</v>
          </cell>
          <cell r="DW198">
            <v>0</v>
          </cell>
          <cell r="DX198">
            <v>0.25656703730025709</v>
          </cell>
          <cell r="DY198">
            <v>0.30689836997638409</v>
          </cell>
          <cell r="DZ198">
            <v>0</v>
          </cell>
          <cell r="EA198">
            <v>0.38707902519543952</v>
          </cell>
          <cell r="EB198">
            <v>0</v>
          </cell>
          <cell r="EC198">
            <v>42153</v>
          </cell>
          <cell r="ED198" t="str">
            <v>ОПЗ</v>
          </cell>
          <cell r="EE198">
            <v>0</v>
          </cell>
          <cell r="EF198">
            <v>18</v>
          </cell>
          <cell r="EG198">
            <v>33</v>
          </cell>
          <cell r="EH198">
            <v>52</v>
          </cell>
          <cell r="EI198">
            <v>31</v>
          </cell>
          <cell r="EJ198" t="str">
            <v>Постоянный</v>
          </cell>
          <cell r="EK198">
            <v>24</v>
          </cell>
          <cell r="EL198">
            <v>0</v>
          </cell>
          <cell r="EM198">
            <v>9.2795999999999985</v>
          </cell>
          <cell r="EN198">
            <v>11.1</v>
          </cell>
          <cell r="EO198">
            <v>0</v>
          </cell>
          <cell r="EP198">
            <v>22</v>
          </cell>
          <cell r="EQ198">
            <v>1831.9755161860428</v>
          </cell>
          <cell r="ER198">
            <v>78</v>
          </cell>
          <cell r="ES198">
            <v>5</v>
          </cell>
          <cell r="ET198">
            <v>58</v>
          </cell>
          <cell r="EU198">
            <v>18</v>
          </cell>
          <cell r="EV198">
            <v>32</v>
          </cell>
          <cell r="EW198">
            <v>52</v>
          </cell>
          <cell r="EX198">
            <v>31</v>
          </cell>
          <cell r="EY198" t="str">
            <v>Постоянный</v>
          </cell>
          <cell r="EZ198">
            <v>24</v>
          </cell>
          <cell r="FA198">
            <v>0</v>
          </cell>
          <cell r="FB198">
            <v>10.868</v>
          </cell>
          <cell r="FC198">
            <v>13</v>
          </cell>
          <cell r="FD198">
            <v>0</v>
          </cell>
          <cell r="FE198">
            <v>31</v>
          </cell>
          <cell r="FF198">
            <v>2392.3444976076553</v>
          </cell>
          <cell r="FG198">
            <v>78</v>
          </cell>
          <cell r="FH198">
            <v>5</v>
          </cell>
          <cell r="FI198">
            <v>58</v>
          </cell>
          <cell r="FJ198">
            <v>0</v>
          </cell>
          <cell r="FK198">
            <v>-1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1.5884000000000018</v>
          </cell>
          <cell r="FQ198">
            <v>1.9000000000000004</v>
          </cell>
          <cell r="FR198">
            <v>0</v>
          </cell>
          <cell r="FS198">
            <v>9</v>
          </cell>
          <cell r="FT198">
            <v>0</v>
          </cell>
          <cell r="FU198">
            <v>0</v>
          </cell>
          <cell r="FV198">
            <v>560.36898142161249</v>
          </cell>
          <cell r="FW198">
            <v>0</v>
          </cell>
          <cell r="FX198" t="str">
            <v>Уточнение</v>
          </cell>
          <cell r="FY198" t="str">
            <v>Уточнение ТР по результатам замеров дебита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 t="str">
            <v>БДНГ-1</v>
          </cell>
          <cell r="GG198" t="str">
            <v>Щукин</v>
          </cell>
          <cell r="GH198">
            <v>0</v>
          </cell>
          <cell r="GI198" t="e">
            <v>#N/A</v>
          </cell>
          <cell r="GJ198">
            <v>0</v>
          </cell>
          <cell r="GK198">
            <v>1986</v>
          </cell>
          <cell r="GL198">
            <v>0</v>
          </cell>
          <cell r="GM198">
            <v>0</v>
          </cell>
          <cell r="GN198">
            <v>0</v>
          </cell>
          <cell r="GO198">
            <v>1</v>
          </cell>
          <cell r="GP198">
            <v>21</v>
          </cell>
          <cell r="GQ198">
            <v>58</v>
          </cell>
          <cell r="GR198">
            <v>55.7</v>
          </cell>
          <cell r="GS198" t="str">
            <v>ЗУ-4</v>
          </cell>
          <cell r="GT198" t="str">
            <v>Газлифт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</row>
        <row r="199">
          <cell r="J199">
            <v>1081</v>
          </cell>
          <cell r="K199" t="str">
            <v>В работе</v>
          </cell>
          <cell r="L199" t="str">
            <v>Кустскважины-1081</v>
          </cell>
          <cell r="M199">
            <v>39361</v>
          </cell>
          <cell r="N199" t="str">
            <v>Гор.</v>
          </cell>
          <cell r="O199" t="str">
            <v>P1ar_Block II</v>
          </cell>
          <cell r="P199" t="str">
            <v>Действующий</v>
          </cell>
          <cell r="Q199">
            <v>-4</v>
          </cell>
          <cell r="R199" t="str">
            <v xml:space="preserve"> </v>
          </cell>
          <cell r="S199" t="str">
            <v xml:space="preserve"> </v>
          </cell>
          <cell r="T199">
            <v>0</v>
          </cell>
          <cell r="U199">
            <v>206</v>
          </cell>
          <cell r="V199">
            <v>213.8</v>
          </cell>
          <cell r="W199">
            <v>0.98</v>
          </cell>
          <cell r="X199">
            <v>1.66</v>
          </cell>
          <cell r="Y199">
            <v>0.98</v>
          </cell>
          <cell r="Z199">
            <v>1.4490000000000001</v>
          </cell>
          <cell r="AA199">
            <v>0.83599999999999997</v>
          </cell>
          <cell r="AB199">
            <v>0.72</v>
          </cell>
          <cell r="AC199">
            <v>37</v>
          </cell>
          <cell r="AD199">
            <v>1.17</v>
          </cell>
          <cell r="AE199">
            <v>139.69999999999999</v>
          </cell>
          <cell r="AF199">
            <v>7.72</v>
          </cell>
          <cell r="AG199">
            <v>1991.5</v>
          </cell>
          <cell r="AH199">
            <v>2376</v>
          </cell>
          <cell r="AI199">
            <v>2376</v>
          </cell>
          <cell r="AJ199">
            <v>0</v>
          </cell>
          <cell r="AK199">
            <v>0</v>
          </cell>
          <cell r="AL199" t="str">
            <v>откр ствол</v>
          </cell>
          <cell r="AM199" t="str">
            <v>1942-1948; 1952-1986 перфорация; 
1992-2379  откр.ствол</v>
          </cell>
          <cell r="AN199">
            <v>21.69</v>
          </cell>
          <cell r="AO199">
            <v>1942</v>
          </cell>
          <cell r="AP199">
            <v>62.3</v>
          </cell>
          <cell r="AQ199">
            <v>0</v>
          </cell>
          <cell r="AR199">
            <v>0</v>
          </cell>
          <cell r="AS199">
            <v>0</v>
          </cell>
          <cell r="AT199" t="str">
            <v>Газлифт</v>
          </cell>
          <cell r="AU199">
            <v>365</v>
          </cell>
          <cell r="AV199" t="str">
            <v>ГП</v>
          </cell>
          <cell r="AW199">
            <v>700</v>
          </cell>
          <cell r="AX199" t="str">
            <v>ГП</v>
          </cell>
          <cell r="AY199">
            <v>995</v>
          </cell>
          <cell r="AZ199" t="str">
            <v>ГП</v>
          </cell>
          <cell r="BA199">
            <v>1245</v>
          </cell>
          <cell r="BB199" t="str">
            <v>ГП</v>
          </cell>
          <cell r="BC199">
            <v>1460</v>
          </cell>
          <cell r="BD199" t="str">
            <v>ГК85/1,5</v>
          </cell>
          <cell r="BE199">
            <v>0</v>
          </cell>
          <cell r="BF199">
            <v>0</v>
          </cell>
          <cell r="BG199">
            <v>1720</v>
          </cell>
          <cell r="BH199">
            <v>0</v>
          </cell>
          <cell r="BI199" t="str">
            <v>На гл. 1942 - перфоратор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1942</v>
          </cell>
          <cell r="BO199" t="str">
            <v>Есть</v>
          </cell>
          <cell r="BP199" t="str">
            <v>Сиант</v>
          </cell>
          <cell r="BQ199">
            <v>79</v>
          </cell>
          <cell r="BR199">
            <v>46</v>
          </cell>
          <cell r="BS199">
            <v>5</v>
          </cell>
          <cell r="BT199">
            <v>1852.73</v>
          </cell>
          <cell r="BU199">
            <v>89.269999999999982</v>
          </cell>
          <cell r="BV199">
            <v>73</v>
          </cell>
          <cell r="BW199">
            <v>5.5</v>
          </cell>
          <cell r="BX199">
            <v>18</v>
          </cell>
          <cell r="BY199" t="str">
            <v>Угловик</v>
          </cell>
          <cell r="BZ199" t="str">
            <v>Периодический</v>
          </cell>
          <cell r="CA199">
            <v>24</v>
          </cell>
          <cell r="CB199">
            <v>24</v>
          </cell>
          <cell r="CC199">
            <v>31</v>
          </cell>
          <cell r="CD199">
            <v>46</v>
          </cell>
          <cell r="CE199">
            <v>30</v>
          </cell>
          <cell r="CF199">
            <v>43556</v>
          </cell>
          <cell r="CG199">
            <v>98.5</v>
          </cell>
          <cell r="CH199">
            <v>79</v>
          </cell>
          <cell r="CI199">
            <v>6</v>
          </cell>
          <cell r="CJ199">
            <v>0</v>
          </cell>
          <cell r="CK199">
            <v>0</v>
          </cell>
          <cell r="CL199">
            <v>54</v>
          </cell>
          <cell r="CM199">
            <v>3.3439999999999999</v>
          </cell>
          <cell r="CN199">
            <v>4</v>
          </cell>
          <cell r="CO199">
            <v>0</v>
          </cell>
          <cell r="CP199">
            <v>0</v>
          </cell>
          <cell r="CQ199">
            <v>12</v>
          </cell>
          <cell r="CR199">
            <v>175</v>
          </cell>
          <cell r="CS199">
            <v>0</v>
          </cell>
          <cell r="CT199">
            <v>175</v>
          </cell>
          <cell r="CU199">
            <v>0</v>
          </cell>
          <cell r="CV199">
            <v>171.65600000000001</v>
          </cell>
          <cell r="CW199">
            <v>-4</v>
          </cell>
          <cell r="CX199">
            <v>175</v>
          </cell>
          <cell r="CY199">
            <v>-12</v>
          </cell>
          <cell r="CZ199">
            <v>5</v>
          </cell>
          <cell r="DA199">
            <v>7</v>
          </cell>
          <cell r="DB199">
            <v>2093.3014354066986</v>
          </cell>
          <cell r="DC199">
            <v>3588.5167464114834</v>
          </cell>
          <cell r="DD199">
            <v>1495.2153110047848</v>
          </cell>
          <cell r="DE199">
            <v>8.98876404494382E-2</v>
          </cell>
          <cell r="DF199">
            <v>0</v>
          </cell>
          <cell r="DG199" t="str">
            <v>Газлифт</v>
          </cell>
          <cell r="DH199">
            <v>3.3439999999999999</v>
          </cell>
          <cell r="DI199">
            <v>4</v>
          </cell>
          <cell r="DJ199">
            <v>0</v>
          </cell>
          <cell r="DK199">
            <v>7</v>
          </cell>
          <cell r="DL199">
            <v>54</v>
          </cell>
          <cell r="DM199">
            <v>0</v>
          </cell>
          <cell r="DN199">
            <v>50</v>
          </cell>
          <cell r="DO199">
            <v>8.7857714906472761E-2</v>
          </cell>
          <cell r="DP199">
            <v>50</v>
          </cell>
          <cell r="DQ199">
            <v>3.5622789085978446</v>
          </cell>
          <cell r="DR199">
            <v>4.2610991729639291</v>
          </cell>
          <cell r="DS199">
            <v>0</v>
          </cell>
          <cell r="DT199">
            <v>7.4569235526868765</v>
          </cell>
          <cell r="DU199">
            <v>0.21827890859784477</v>
          </cell>
          <cell r="DV199">
            <v>0.26109917296392915</v>
          </cell>
          <cell r="DW199">
            <v>0.45692355268687601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42099</v>
          </cell>
          <cell r="ED199" t="str">
            <v>ОПЗ</v>
          </cell>
          <cell r="EE199">
            <v>0</v>
          </cell>
          <cell r="EF199">
            <v>18</v>
          </cell>
          <cell r="EG199">
            <v>31</v>
          </cell>
          <cell r="EH199">
            <v>46</v>
          </cell>
          <cell r="EI199">
            <v>30</v>
          </cell>
          <cell r="EJ199" t="str">
            <v>Периодический</v>
          </cell>
          <cell r="EK199">
            <v>24</v>
          </cell>
          <cell r="EL199">
            <v>24</v>
          </cell>
          <cell r="EM199">
            <v>3.3439999999999999</v>
          </cell>
          <cell r="EN199">
            <v>4</v>
          </cell>
          <cell r="EO199">
            <v>0</v>
          </cell>
          <cell r="EP199">
            <v>12</v>
          </cell>
          <cell r="EQ199">
            <v>2093.3014354066986</v>
          </cell>
          <cell r="ER199">
            <v>79</v>
          </cell>
          <cell r="ES199">
            <v>5</v>
          </cell>
          <cell r="ET199">
            <v>54</v>
          </cell>
          <cell r="EU199">
            <v>18</v>
          </cell>
          <cell r="EV199">
            <v>31</v>
          </cell>
          <cell r="EW199">
            <v>46</v>
          </cell>
          <cell r="EX199">
            <v>30</v>
          </cell>
          <cell r="EY199" t="str">
            <v>Периодический</v>
          </cell>
          <cell r="EZ199">
            <v>24</v>
          </cell>
          <cell r="FA199">
            <v>24</v>
          </cell>
          <cell r="FB199">
            <v>3.3439999999999999</v>
          </cell>
          <cell r="FC199">
            <v>4</v>
          </cell>
          <cell r="FD199">
            <v>0</v>
          </cell>
          <cell r="FE199">
            <v>12</v>
          </cell>
          <cell r="FF199">
            <v>2093.3014354066986</v>
          </cell>
          <cell r="FG199">
            <v>79</v>
          </cell>
          <cell r="FH199">
            <v>5</v>
          </cell>
          <cell r="FI199">
            <v>54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 t="str">
            <v>БДНГ-1</v>
          </cell>
          <cell r="GG199" t="str">
            <v>Тайланов</v>
          </cell>
          <cell r="GH199">
            <v>0</v>
          </cell>
          <cell r="GI199" t="e">
            <v>#N/A</v>
          </cell>
          <cell r="GJ199">
            <v>0</v>
          </cell>
          <cell r="GK199">
            <v>1922</v>
          </cell>
          <cell r="GL199">
            <v>0</v>
          </cell>
          <cell r="GM199">
            <v>0</v>
          </cell>
          <cell r="GN199">
            <v>0</v>
          </cell>
          <cell r="GO199">
            <v>1</v>
          </cell>
          <cell r="GP199">
            <v>16</v>
          </cell>
          <cell r="GQ199">
            <v>54</v>
          </cell>
          <cell r="GR199">
            <v>44.5</v>
          </cell>
          <cell r="GS199" t="str">
            <v>ЗУ-4</v>
          </cell>
          <cell r="GT199" t="str">
            <v>Газлифт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</row>
        <row r="200">
          <cell r="J200" t="str">
            <v>1081-2</v>
          </cell>
          <cell r="K200" t="str">
            <v>В работе</v>
          </cell>
          <cell r="L200" t="str">
            <v>Кустскважины-1081</v>
          </cell>
          <cell r="M200">
            <v>39609</v>
          </cell>
          <cell r="N200" t="str">
            <v>Гор.</v>
          </cell>
          <cell r="O200" t="str">
            <v>P1ar_Block II</v>
          </cell>
          <cell r="P200" t="str">
            <v>Действующий</v>
          </cell>
          <cell r="Q200">
            <v>-4</v>
          </cell>
          <cell r="R200" t="str">
            <v xml:space="preserve"> </v>
          </cell>
          <cell r="S200" t="str">
            <v xml:space="preserve"> </v>
          </cell>
          <cell r="T200">
            <v>0</v>
          </cell>
          <cell r="U200">
            <v>206</v>
          </cell>
          <cell r="V200">
            <v>213.8</v>
          </cell>
          <cell r="W200">
            <v>0.98</v>
          </cell>
          <cell r="X200">
            <v>1.66</v>
          </cell>
          <cell r="Y200">
            <v>0.98</v>
          </cell>
          <cell r="Z200">
            <v>1.4490000000000001</v>
          </cell>
          <cell r="AA200">
            <v>0.83599999999999997</v>
          </cell>
          <cell r="AB200">
            <v>0.72</v>
          </cell>
          <cell r="AC200">
            <v>37</v>
          </cell>
          <cell r="AD200">
            <v>1.17</v>
          </cell>
          <cell r="AE200">
            <v>139.69999999999999</v>
          </cell>
          <cell r="AF200">
            <v>7.72</v>
          </cell>
          <cell r="AG200">
            <v>2032</v>
          </cell>
          <cell r="AH200" t="str">
            <v>1 ств 2500
2 ств 2125
3 ств 2174</v>
          </cell>
          <cell r="AI200" t="str">
            <v>1 ств 2500
2 ств 2125
3 ств 2174</v>
          </cell>
          <cell r="AJ200">
            <v>0</v>
          </cell>
          <cell r="AK200">
            <v>0</v>
          </cell>
          <cell r="AL200" t="str">
            <v>откр ствол</v>
          </cell>
          <cell r="AM200" t="str">
            <v>1 ств 2032-2500;
2 ств 2045-2125;
3 ств 2075-2174</v>
          </cell>
          <cell r="AN200" t="str">
            <v>39,50;8,37;18,59</v>
          </cell>
          <cell r="AO200">
            <v>2032</v>
          </cell>
          <cell r="AP200">
            <v>136.1</v>
          </cell>
          <cell r="AQ200">
            <v>0</v>
          </cell>
          <cell r="AR200">
            <v>0</v>
          </cell>
          <cell r="AS200">
            <v>0</v>
          </cell>
          <cell r="AT200" t="str">
            <v>Газлифт</v>
          </cell>
          <cell r="AU200">
            <v>600</v>
          </cell>
          <cell r="AV200" t="str">
            <v>ГП</v>
          </cell>
          <cell r="AW200">
            <v>1197</v>
          </cell>
          <cell r="AX200" t="str">
            <v>ГК84/1,5</v>
          </cell>
          <cell r="AY200">
            <v>1743</v>
          </cell>
          <cell r="AZ200" t="str">
            <v>ЦКсОК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1755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2282</v>
          </cell>
          <cell r="BO200" t="str">
            <v>Есть</v>
          </cell>
          <cell r="BP200" t="str">
            <v>Сиант</v>
          </cell>
          <cell r="BQ200">
            <v>79</v>
          </cell>
          <cell r="BR200">
            <v>47</v>
          </cell>
          <cell r="BS200">
            <v>18.3</v>
          </cell>
          <cell r="BT200">
            <v>1917</v>
          </cell>
          <cell r="BU200">
            <v>365</v>
          </cell>
          <cell r="BV200">
            <v>73</v>
          </cell>
          <cell r="BW200">
            <v>5.5</v>
          </cell>
          <cell r="BX200">
            <v>18</v>
          </cell>
          <cell r="BY200" t="str">
            <v>Угловик</v>
          </cell>
          <cell r="BZ200" t="str">
            <v>Постоянный</v>
          </cell>
          <cell r="CA200">
            <v>24</v>
          </cell>
          <cell r="CB200">
            <v>0</v>
          </cell>
          <cell r="CC200">
            <v>32</v>
          </cell>
          <cell r="CD200">
            <v>47</v>
          </cell>
          <cell r="CE200">
            <v>31</v>
          </cell>
          <cell r="CF200">
            <v>43556</v>
          </cell>
          <cell r="CG200">
            <v>96.6</v>
          </cell>
          <cell r="CH200">
            <v>79</v>
          </cell>
          <cell r="CI200">
            <v>6</v>
          </cell>
          <cell r="CJ200">
            <v>0</v>
          </cell>
          <cell r="CK200">
            <v>0</v>
          </cell>
          <cell r="CL200">
            <v>60</v>
          </cell>
          <cell r="CM200">
            <v>9.1959999999999997</v>
          </cell>
          <cell r="CN200">
            <v>11</v>
          </cell>
          <cell r="CO200">
            <v>0</v>
          </cell>
          <cell r="CP200">
            <v>0</v>
          </cell>
          <cell r="CQ200">
            <v>26</v>
          </cell>
          <cell r="CR200">
            <v>176</v>
          </cell>
          <cell r="CS200" t="e">
            <v>#VALUE!</v>
          </cell>
          <cell r="CT200">
            <v>176</v>
          </cell>
          <cell r="CU200">
            <v>0</v>
          </cell>
          <cell r="CV200">
            <v>169.73</v>
          </cell>
          <cell r="CW200" t="str">
            <v>-</v>
          </cell>
          <cell r="CX200">
            <v>176</v>
          </cell>
          <cell r="CY200">
            <v>-18.600000000000001</v>
          </cell>
          <cell r="CZ200">
            <v>18.3</v>
          </cell>
          <cell r="DA200">
            <v>7.6999999999999993</v>
          </cell>
          <cell r="DB200">
            <v>837.32057416267935</v>
          </cell>
          <cell r="DC200">
            <v>2827.3162244454111</v>
          </cell>
          <cell r="DD200">
            <v>1989.9956502827317</v>
          </cell>
          <cell r="DE200">
            <v>0.30054644808743175</v>
          </cell>
          <cell r="DF200">
            <v>0</v>
          </cell>
          <cell r="DG200" t="str">
            <v>Газлифт</v>
          </cell>
          <cell r="DH200">
            <v>9.1959999999999997</v>
          </cell>
          <cell r="DI200">
            <v>11</v>
          </cell>
          <cell r="DJ200">
            <v>0</v>
          </cell>
          <cell r="DK200">
            <v>7.6999999999999993</v>
          </cell>
          <cell r="DL200">
            <v>60</v>
          </cell>
          <cell r="DM200">
            <v>0</v>
          </cell>
          <cell r="DN200">
            <v>60</v>
          </cell>
          <cell r="DO200">
            <v>0.30054644808743175</v>
          </cell>
          <cell r="DP200">
            <v>60</v>
          </cell>
          <cell r="DQ200">
            <v>9.1959999999999997</v>
          </cell>
          <cell r="DR200">
            <v>11</v>
          </cell>
          <cell r="DS200">
            <v>0</v>
          </cell>
          <cell r="DT200">
            <v>7.6999999999999993</v>
          </cell>
          <cell r="DU200">
            <v>0</v>
          </cell>
          <cell r="DV200">
            <v>0</v>
          </cell>
          <cell r="DW200">
            <v>0</v>
          </cell>
          <cell r="DX200">
            <v>0.64569438726790496</v>
          </cell>
          <cell r="DY200">
            <v>0.8295153122739336</v>
          </cell>
          <cell r="DZ200">
            <v>0</v>
          </cell>
          <cell r="EA200">
            <v>0.52566385338799182</v>
          </cell>
          <cell r="EB200">
            <v>0</v>
          </cell>
          <cell r="EC200">
            <v>41253</v>
          </cell>
          <cell r="ED200" t="str">
            <v>ОПЗ</v>
          </cell>
          <cell r="EE200">
            <v>0</v>
          </cell>
          <cell r="EF200">
            <v>18</v>
          </cell>
          <cell r="EG200">
            <v>32</v>
          </cell>
          <cell r="EH200">
            <v>47</v>
          </cell>
          <cell r="EI200">
            <v>31</v>
          </cell>
          <cell r="EJ200" t="str">
            <v>Постоянный</v>
          </cell>
          <cell r="EK200">
            <v>24</v>
          </cell>
          <cell r="EL200">
            <v>0</v>
          </cell>
          <cell r="EM200">
            <v>6.27</v>
          </cell>
          <cell r="EN200">
            <v>7.5</v>
          </cell>
          <cell r="EO200">
            <v>0</v>
          </cell>
          <cell r="EP200">
            <v>18.600000000000001</v>
          </cell>
          <cell r="EQ200">
            <v>574.16267942583761</v>
          </cell>
          <cell r="ER200">
            <v>79</v>
          </cell>
          <cell r="ES200">
            <v>15</v>
          </cell>
          <cell r="ET200">
            <v>60</v>
          </cell>
          <cell r="EU200">
            <v>18</v>
          </cell>
          <cell r="EV200">
            <v>32</v>
          </cell>
          <cell r="EW200">
            <v>47</v>
          </cell>
          <cell r="EX200">
            <v>31</v>
          </cell>
          <cell r="EY200" t="str">
            <v>Постоянный</v>
          </cell>
          <cell r="EZ200">
            <v>24</v>
          </cell>
          <cell r="FA200">
            <v>0</v>
          </cell>
          <cell r="FB200">
            <v>9.1959999999999997</v>
          </cell>
          <cell r="FC200">
            <v>11</v>
          </cell>
          <cell r="FD200">
            <v>0</v>
          </cell>
          <cell r="FE200">
            <v>26</v>
          </cell>
          <cell r="FF200">
            <v>837.32057416267935</v>
          </cell>
          <cell r="FG200">
            <v>79</v>
          </cell>
          <cell r="FH200">
            <v>18.3</v>
          </cell>
          <cell r="FI200">
            <v>60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2.9260000000000002</v>
          </cell>
          <cell r="FQ200">
            <v>3.5</v>
          </cell>
          <cell r="FR200">
            <v>0</v>
          </cell>
          <cell r="FS200">
            <v>7.3999999999999986</v>
          </cell>
          <cell r="FT200">
            <v>0</v>
          </cell>
          <cell r="FU200">
            <v>3.3000000000000007</v>
          </cell>
          <cell r="FV200">
            <v>263.15789473684174</v>
          </cell>
          <cell r="FW200">
            <v>0</v>
          </cell>
          <cell r="FX200" t="str">
            <v>Уточнение</v>
          </cell>
          <cell r="FY200" t="str">
            <v>Уточнение ТР по результатам замеров дебита</v>
          </cell>
          <cell r="FZ200">
            <v>0</v>
          </cell>
          <cell r="GA200">
            <v>0</v>
          </cell>
          <cell r="GB200">
            <v>0</v>
          </cell>
          <cell r="GC200" t="str">
            <v>Уточнение</v>
          </cell>
          <cell r="GD200" t="str">
            <v>Уточнение ТР по результатам замеров дебита</v>
          </cell>
          <cell r="GE200">
            <v>0</v>
          </cell>
          <cell r="GF200" t="str">
            <v>БДНГ-1</v>
          </cell>
          <cell r="GG200" t="str">
            <v>Тайланов</v>
          </cell>
          <cell r="GH200">
            <v>0</v>
          </cell>
          <cell r="GI200" t="e">
            <v>#N/A</v>
          </cell>
          <cell r="GJ200">
            <v>0</v>
          </cell>
          <cell r="GK200">
            <v>2100</v>
          </cell>
          <cell r="GL200">
            <v>0</v>
          </cell>
          <cell r="GM200">
            <v>0</v>
          </cell>
          <cell r="GN200">
            <v>0</v>
          </cell>
          <cell r="GO200">
            <v>1</v>
          </cell>
          <cell r="GP200">
            <v>16</v>
          </cell>
          <cell r="GQ200">
            <v>60</v>
          </cell>
          <cell r="GR200">
            <v>36.599999999999994</v>
          </cell>
          <cell r="GS200" t="str">
            <v>ЗУ-4</v>
          </cell>
          <cell r="GT200" t="str">
            <v>Газлифт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</row>
        <row r="201">
          <cell r="J201" t="str">
            <v>1081-1</v>
          </cell>
          <cell r="K201" t="str">
            <v>В работе</v>
          </cell>
          <cell r="L201" t="str">
            <v>Кустскважины-1081</v>
          </cell>
          <cell r="M201">
            <v>39477</v>
          </cell>
          <cell r="N201" t="str">
            <v>Гор.</v>
          </cell>
          <cell r="O201" t="str">
            <v>P1ar_Block II</v>
          </cell>
          <cell r="P201" t="str">
            <v>Действующий</v>
          </cell>
          <cell r="Q201">
            <v>-4</v>
          </cell>
          <cell r="R201" t="str">
            <v xml:space="preserve"> </v>
          </cell>
          <cell r="S201" t="str">
            <v xml:space="preserve"> </v>
          </cell>
          <cell r="T201">
            <v>0</v>
          </cell>
          <cell r="U201">
            <v>206</v>
          </cell>
          <cell r="V201">
            <v>213.8</v>
          </cell>
          <cell r="W201">
            <v>0.98</v>
          </cell>
          <cell r="X201">
            <v>1.66</v>
          </cell>
          <cell r="Y201">
            <v>0.98</v>
          </cell>
          <cell r="Z201">
            <v>1.4490000000000001</v>
          </cell>
          <cell r="AA201">
            <v>0.83599999999999997</v>
          </cell>
          <cell r="AB201">
            <v>0.72</v>
          </cell>
          <cell r="AC201">
            <v>37</v>
          </cell>
          <cell r="AD201">
            <v>1.17</v>
          </cell>
          <cell r="AE201">
            <v>139.69999999999999</v>
          </cell>
          <cell r="AF201">
            <v>7.72</v>
          </cell>
          <cell r="AG201">
            <v>1932</v>
          </cell>
          <cell r="AH201" t="str">
            <v>1 ств 2400
2 ств 2650</v>
          </cell>
          <cell r="AI201" t="str">
            <v>1 ств 2400
2 ств 2650</v>
          </cell>
          <cell r="AJ201">
            <v>0</v>
          </cell>
          <cell r="AK201">
            <v>0</v>
          </cell>
          <cell r="AL201" t="str">
            <v>откр ствол</v>
          </cell>
          <cell r="AM201" t="str">
            <v>1 ств 1932-2400;
2 ств 2340-2650</v>
          </cell>
          <cell r="AN201" t="str">
            <v>23,54;12,68</v>
          </cell>
          <cell r="AO201">
            <v>1932</v>
          </cell>
          <cell r="AP201">
            <v>116.8</v>
          </cell>
          <cell r="AQ201">
            <v>0</v>
          </cell>
          <cell r="AR201">
            <v>0</v>
          </cell>
          <cell r="AS201">
            <v>0</v>
          </cell>
          <cell r="AT201" t="str">
            <v>Газлифт</v>
          </cell>
          <cell r="AU201">
            <v>600</v>
          </cell>
          <cell r="AV201" t="str">
            <v>ГП</v>
          </cell>
          <cell r="AW201">
            <v>1204</v>
          </cell>
          <cell r="AX201" t="str">
            <v>ГК</v>
          </cell>
          <cell r="AY201">
            <v>1747</v>
          </cell>
          <cell r="AZ201" t="str">
            <v>ЦксОК/2,5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1756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2282</v>
          </cell>
          <cell r="BO201" t="str">
            <v>Есть</v>
          </cell>
          <cell r="BP201" t="str">
            <v>Сиант</v>
          </cell>
          <cell r="BQ201">
            <v>79</v>
          </cell>
          <cell r="BR201">
            <v>51</v>
          </cell>
          <cell r="BS201">
            <v>10.699</v>
          </cell>
          <cell r="BT201">
            <v>1878.14</v>
          </cell>
          <cell r="BU201">
            <v>403.8599999999999</v>
          </cell>
          <cell r="BV201">
            <v>73</v>
          </cell>
          <cell r="BW201">
            <v>5.5</v>
          </cell>
          <cell r="BX201">
            <v>18</v>
          </cell>
          <cell r="BY201" t="str">
            <v>Угловик</v>
          </cell>
          <cell r="BZ201" t="str">
            <v>Постоянный</v>
          </cell>
          <cell r="CA201">
            <v>24</v>
          </cell>
          <cell r="CB201">
            <v>0</v>
          </cell>
          <cell r="CC201">
            <v>33</v>
          </cell>
          <cell r="CD201">
            <v>51</v>
          </cell>
          <cell r="CE201">
            <v>31</v>
          </cell>
          <cell r="CF201">
            <v>43556</v>
          </cell>
          <cell r="CG201">
            <v>121.8</v>
          </cell>
          <cell r="CH201">
            <v>79</v>
          </cell>
          <cell r="CI201">
            <v>6</v>
          </cell>
          <cell r="CJ201">
            <v>0</v>
          </cell>
          <cell r="CK201">
            <v>0</v>
          </cell>
          <cell r="CL201">
            <v>58</v>
          </cell>
          <cell r="CM201">
            <v>12.8744</v>
          </cell>
          <cell r="CN201">
            <v>15.4</v>
          </cell>
          <cell r="CO201">
            <v>0</v>
          </cell>
          <cell r="CP201">
            <v>0</v>
          </cell>
          <cell r="CQ201">
            <v>26</v>
          </cell>
          <cell r="CR201">
            <v>177</v>
          </cell>
          <cell r="CS201" t="e">
            <v>#VALUE!</v>
          </cell>
          <cell r="CT201">
            <v>177</v>
          </cell>
          <cell r="CU201">
            <v>0</v>
          </cell>
          <cell r="CV201">
            <v>160.28</v>
          </cell>
          <cell r="CW201" t="str">
            <v>-</v>
          </cell>
          <cell r="CX201">
            <v>177</v>
          </cell>
          <cell r="CY201">
            <v>-45</v>
          </cell>
          <cell r="CZ201">
            <v>10.699</v>
          </cell>
          <cell r="DA201">
            <v>15.301</v>
          </cell>
          <cell r="DB201">
            <v>1188.4825700615174</v>
          </cell>
          <cell r="DC201">
            <v>2019.5115888895793</v>
          </cell>
          <cell r="DD201">
            <v>831.02901882806191</v>
          </cell>
          <cell r="DE201">
            <v>0.2413793103448276</v>
          </cell>
          <cell r="DF201">
            <v>0</v>
          </cell>
          <cell r="DG201" t="str">
            <v>Газлифт</v>
          </cell>
          <cell r="DH201">
            <v>16.72</v>
          </cell>
          <cell r="DI201">
            <v>20</v>
          </cell>
          <cell r="DJ201">
            <v>0</v>
          </cell>
          <cell r="DK201">
            <v>19.87142857142857</v>
          </cell>
          <cell r="DL201">
            <v>58</v>
          </cell>
          <cell r="DM201">
            <v>0</v>
          </cell>
          <cell r="DN201">
            <v>60</v>
          </cell>
          <cell r="DO201">
            <v>0.24919093851132687</v>
          </cell>
          <cell r="DP201">
            <v>58</v>
          </cell>
          <cell r="DQ201">
            <v>12.8744</v>
          </cell>
          <cell r="DR201">
            <v>15.4</v>
          </cell>
          <cell r="DS201">
            <v>0</v>
          </cell>
          <cell r="DT201">
            <v>15.301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40785</v>
          </cell>
          <cell r="ED201" t="str">
            <v>ОПЗ</v>
          </cell>
          <cell r="EE201">
            <v>0</v>
          </cell>
          <cell r="EF201">
            <v>18</v>
          </cell>
          <cell r="EG201">
            <v>33</v>
          </cell>
          <cell r="EH201">
            <v>51</v>
          </cell>
          <cell r="EI201">
            <v>31</v>
          </cell>
          <cell r="EJ201" t="str">
            <v>Постоянный</v>
          </cell>
          <cell r="EK201">
            <v>24</v>
          </cell>
          <cell r="EL201">
            <v>0</v>
          </cell>
          <cell r="EM201">
            <v>16.72</v>
          </cell>
          <cell r="EN201">
            <v>20</v>
          </cell>
          <cell r="EO201">
            <v>0</v>
          </cell>
          <cell r="EP201">
            <v>45</v>
          </cell>
          <cell r="EQ201">
            <v>2051.4952153110048</v>
          </cell>
          <cell r="ER201">
            <v>79</v>
          </cell>
          <cell r="ES201">
            <v>10.699</v>
          </cell>
          <cell r="ET201">
            <v>58</v>
          </cell>
          <cell r="EU201">
            <v>18</v>
          </cell>
          <cell r="EV201">
            <v>33</v>
          </cell>
          <cell r="EW201">
            <v>51</v>
          </cell>
          <cell r="EX201">
            <v>31</v>
          </cell>
          <cell r="EY201" t="str">
            <v>Постоянный</v>
          </cell>
          <cell r="EZ201">
            <v>24</v>
          </cell>
          <cell r="FA201">
            <v>0</v>
          </cell>
          <cell r="FB201">
            <v>12.8744</v>
          </cell>
          <cell r="FC201">
            <v>15.4</v>
          </cell>
          <cell r="FD201">
            <v>0</v>
          </cell>
          <cell r="FE201">
            <v>26</v>
          </cell>
          <cell r="FF201">
            <v>1188.4825700615174</v>
          </cell>
          <cell r="FG201">
            <v>79</v>
          </cell>
          <cell r="FH201">
            <v>10.699</v>
          </cell>
          <cell r="FI201">
            <v>58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-3.8455999999999992</v>
          </cell>
          <cell r="FQ201">
            <v>-4.5999999999999996</v>
          </cell>
          <cell r="FR201">
            <v>0</v>
          </cell>
          <cell r="FS201">
            <v>-19</v>
          </cell>
          <cell r="FT201">
            <v>0</v>
          </cell>
          <cell r="FU201">
            <v>0</v>
          </cell>
          <cell r="FV201">
            <v>-863.01264524948738</v>
          </cell>
          <cell r="FW201">
            <v>0</v>
          </cell>
          <cell r="FX201" t="str">
            <v>Технология</v>
          </cell>
          <cell r="FY201" t="str">
            <v xml:space="preserve">Снижение общего дебита газа 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 t="str">
            <v>БДНГ-1</v>
          </cell>
          <cell r="GG201" t="str">
            <v>Тайланов</v>
          </cell>
          <cell r="GH201">
            <v>0</v>
          </cell>
          <cell r="GI201" t="e">
            <v>#N/A</v>
          </cell>
          <cell r="GJ201">
            <v>0</v>
          </cell>
          <cell r="GK201">
            <v>2100</v>
          </cell>
          <cell r="GL201">
            <v>0</v>
          </cell>
          <cell r="GM201">
            <v>0</v>
          </cell>
          <cell r="GN201">
            <v>3.8455999999999992</v>
          </cell>
          <cell r="GO201">
            <v>2</v>
          </cell>
          <cell r="GP201">
            <v>20</v>
          </cell>
          <cell r="GQ201">
            <v>58</v>
          </cell>
          <cell r="GR201">
            <v>63.8</v>
          </cell>
          <cell r="GS201" t="str">
            <v>ЗУ-4</v>
          </cell>
          <cell r="GT201" t="str">
            <v>Газлифт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</row>
        <row r="202">
          <cell r="J202">
            <v>1084</v>
          </cell>
          <cell r="K202" t="str">
            <v>В работе</v>
          </cell>
          <cell r="L202" t="str">
            <v>Кустскважины-1084</v>
          </cell>
          <cell r="M202">
            <v>40073</v>
          </cell>
          <cell r="N202" t="str">
            <v>Гор.</v>
          </cell>
          <cell r="O202" t="str">
            <v>P1ar_Block II</v>
          </cell>
          <cell r="P202" t="str">
            <v>Действующий</v>
          </cell>
          <cell r="Q202">
            <v>-4</v>
          </cell>
          <cell r="R202" t="str">
            <v xml:space="preserve"> </v>
          </cell>
          <cell r="S202" t="str">
            <v xml:space="preserve"> </v>
          </cell>
          <cell r="T202">
            <v>0</v>
          </cell>
          <cell r="U202">
            <v>206</v>
          </cell>
          <cell r="V202">
            <v>213.8</v>
          </cell>
          <cell r="W202">
            <v>0.98</v>
          </cell>
          <cell r="X202">
            <v>1.66</v>
          </cell>
          <cell r="Y202">
            <v>0.98</v>
          </cell>
          <cell r="Z202">
            <v>1.4490000000000001</v>
          </cell>
          <cell r="AA202">
            <v>0.83599999999999997</v>
          </cell>
          <cell r="AB202">
            <v>0.72</v>
          </cell>
          <cell r="AC202">
            <v>37</v>
          </cell>
          <cell r="AD202">
            <v>1.17</v>
          </cell>
          <cell r="AE202">
            <v>139.69999999999999</v>
          </cell>
          <cell r="AF202">
            <v>7.72</v>
          </cell>
          <cell r="AG202">
            <v>1931</v>
          </cell>
          <cell r="AH202">
            <v>2600</v>
          </cell>
          <cell r="AI202">
            <v>2600</v>
          </cell>
          <cell r="AJ202">
            <v>0</v>
          </cell>
          <cell r="AK202">
            <v>0</v>
          </cell>
          <cell r="AL202" t="str">
            <v>откр ствол</v>
          </cell>
          <cell r="AM202" t="str">
            <v xml:space="preserve">1917-2600 </v>
          </cell>
          <cell r="AN202">
            <v>42.16</v>
          </cell>
          <cell r="AO202">
            <v>1917</v>
          </cell>
          <cell r="AP202">
            <v>28</v>
          </cell>
          <cell r="AQ202" t="str">
            <v>1660-1917</v>
          </cell>
          <cell r="AR202">
            <v>102</v>
          </cell>
          <cell r="AS202">
            <v>6.5</v>
          </cell>
          <cell r="AT202" t="str">
            <v>Газлифт</v>
          </cell>
          <cell r="AU202">
            <v>360</v>
          </cell>
          <cell r="AV202">
            <v>0</v>
          </cell>
          <cell r="AW202">
            <v>600</v>
          </cell>
          <cell r="AX202">
            <v>0</v>
          </cell>
          <cell r="AY202">
            <v>830</v>
          </cell>
          <cell r="AZ202">
            <v>0</v>
          </cell>
          <cell r="BA202">
            <v>1040</v>
          </cell>
          <cell r="BB202">
            <v>0</v>
          </cell>
          <cell r="BC202">
            <v>1230</v>
          </cell>
          <cell r="BD202">
            <v>0</v>
          </cell>
          <cell r="BE202">
            <v>0</v>
          </cell>
          <cell r="BF202">
            <v>0</v>
          </cell>
          <cell r="BG202">
            <v>1600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1630</v>
          </cell>
          <cell r="BO202" t="str">
            <v>Есть</v>
          </cell>
          <cell r="BP202" t="str">
            <v>Сиант</v>
          </cell>
          <cell r="BQ202">
            <v>78</v>
          </cell>
          <cell r="BR202">
            <v>56</v>
          </cell>
          <cell r="BS202">
            <v>12</v>
          </cell>
          <cell r="BT202">
            <v>1623.53</v>
          </cell>
          <cell r="BU202">
            <v>6.4700000000000273</v>
          </cell>
          <cell r="BV202">
            <v>73</v>
          </cell>
          <cell r="BW202">
            <v>5.5</v>
          </cell>
          <cell r="BX202">
            <v>18</v>
          </cell>
          <cell r="BY202" t="str">
            <v>Угловик</v>
          </cell>
          <cell r="BZ202" t="str">
            <v>Постоянный</v>
          </cell>
          <cell r="CA202">
            <v>24</v>
          </cell>
          <cell r="CB202">
            <v>0</v>
          </cell>
          <cell r="CC202">
            <v>38</v>
          </cell>
          <cell r="CD202">
            <v>56</v>
          </cell>
          <cell r="CE202">
            <v>37</v>
          </cell>
          <cell r="CF202">
            <v>43556</v>
          </cell>
          <cell r="CG202">
            <v>111.7</v>
          </cell>
          <cell r="CH202">
            <v>78</v>
          </cell>
          <cell r="CI202">
            <v>6</v>
          </cell>
          <cell r="CJ202">
            <v>0</v>
          </cell>
          <cell r="CK202">
            <v>0</v>
          </cell>
          <cell r="CL202">
            <v>64</v>
          </cell>
          <cell r="CM202">
            <v>24.578399999999998</v>
          </cell>
          <cell r="CN202">
            <v>29.4</v>
          </cell>
          <cell r="CO202">
            <v>0</v>
          </cell>
          <cell r="CP202">
            <v>22</v>
          </cell>
          <cell r="CQ202">
            <v>20.6</v>
          </cell>
          <cell r="CR202">
            <v>178</v>
          </cell>
          <cell r="CS202">
            <v>0</v>
          </cell>
          <cell r="CT202">
            <v>178</v>
          </cell>
          <cell r="CU202">
            <v>0</v>
          </cell>
          <cell r="CV202">
            <v>158.48399799999999</v>
          </cell>
          <cell r="CW202">
            <v>-23.7</v>
          </cell>
          <cell r="CX202">
            <v>176.5</v>
          </cell>
          <cell r="CY202">
            <v>-38.4</v>
          </cell>
          <cell r="CZ202">
            <v>12</v>
          </cell>
          <cell r="DA202">
            <v>8.6000000000000014</v>
          </cell>
          <cell r="DB202">
            <v>349.90072584057555</v>
          </cell>
          <cell r="DC202">
            <v>838.13429678091336</v>
          </cell>
          <cell r="DD202">
            <v>488.23357094033787</v>
          </cell>
          <cell r="DE202">
            <v>0.61635220125786161</v>
          </cell>
          <cell r="DF202">
            <v>0</v>
          </cell>
          <cell r="DG202" t="str">
            <v>Газлифт</v>
          </cell>
          <cell r="DH202">
            <v>24.578399999999998</v>
          </cell>
          <cell r="DI202">
            <v>29.4</v>
          </cell>
          <cell r="DJ202">
            <v>0</v>
          </cell>
          <cell r="DK202">
            <v>8.6000000000000014</v>
          </cell>
          <cell r="DL202">
            <v>64</v>
          </cell>
          <cell r="DM202">
            <v>0</v>
          </cell>
          <cell r="DN202">
            <v>50</v>
          </cell>
          <cell r="DO202">
            <v>0.57397562265695257</v>
          </cell>
          <cell r="DP202">
            <v>50</v>
          </cell>
          <cell r="DQ202">
            <v>29.606351387392802</v>
          </cell>
          <cell r="DR202">
            <v>35.414295917933977</v>
          </cell>
          <cell r="DS202">
            <v>0</v>
          </cell>
          <cell r="DT202">
            <v>10.359283839939872</v>
          </cell>
          <cell r="DU202">
            <v>5.0279513873928057</v>
          </cell>
          <cell r="DV202">
            <v>6.0142959179339783</v>
          </cell>
          <cell r="DW202">
            <v>1.7592838399398716</v>
          </cell>
          <cell r="DX202">
            <v>5.9395372903225878</v>
          </cell>
          <cell r="DY202">
            <v>7.2129032258064605</v>
          </cell>
          <cell r="DZ202">
            <v>0</v>
          </cell>
          <cell r="EA202">
            <v>2.8795698924731217</v>
          </cell>
          <cell r="EB202" t="str">
            <v>Замечаений по работе Газлифтной компановки нет, уведечение подачи г/г</v>
          </cell>
          <cell r="EC202">
            <v>41969</v>
          </cell>
          <cell r="ED202" t="str">
            <v>ЗБС</v>
          </cell>
          <cell r="EE202">
            <v>0</v>
          </cell>
          <cell r="EF202">
            <v>18</v>
          </cell>
          <cell r="EG202">
            <v>35</v>
          </cell>
          <cell r="EH202">
            <v>56</v>
          </cell>
          <cell r="EI202">
            <v>34</v>
          </cell>
          <cell r="EJ202" t="str">
            <v>Постоянный</v>
          </cell>
          <cell r="EK202">
            <v>24</v>
          </cell>
          <cell r="EL202">
            <v>0</v>
          </cell>
          <cell r="EM202">
            <v>19.516002</v>
          </cell>
          <cell r="EN202">
            <v>23.7</v>
          </cell>
          <cell r="EO202">
            <v>1.5</v>
          </cell>
          <cell r="EP202">
            <v>38.4</v>
          </cell>
          <cell r="EQ202">
            <v>1455.2160837040292</v>
          </cell>
          <cell r="ER202">
            <v>78</v>
          </cell>
          <cell r="ES202">
            <v>10</v>
          </cell>
          <cell r="ET202">
            <v>70</v>
          </cell>
          <cell r="EU202">
            <v>18</v>
          </cell>
          <cell r="EV202">
            <v>38</v>
          </cell>
          <cell r="EW202">
            <v>56</v>
          </cell>
          <cell r="EX202">
            <v>37</v>
          </cell>
          <cell r="EY202" t="str">
            <v>Постоянный</v>
          </cell>
          <cell r="EZ202">
            <v>24</v>
          </cell>
          <cell r="FA202">
            <v>0</v>
          </cell>
          <cell r="FB202">
            <v>24.578399999999998</v>
          </cell>
          <cell r="FC202">
            <v>29.4</v>
          </cell>
          <cell r="FD202">
            <v>0</v>
          </cell>
          <cell r="FE202">
            <v>20.6</v>
          </cell>
          <cell r="FF202">
            <v>349.90072584057555</v>
          </cell>
          <cell r="FG202">
            <v>78</v>
          </cell>
          <cell r="FH202">
            <v>12</v>
          </cell>
          <cell r="FI202">
            <v>64</v>
          </cell>
          <cell r="FJ202">
            <v>0</v>
          </cell>
          <cell r="FK202">
            <v>3</v>
          </cell>
          <cell r="FL202">
            <v>0</v>
          </cell>
          <cell r="FM202">
            <v>3</v>
          </cell>
          <cell r="FN202">
            <v>0</v>
          </cell>
          <cell r="FO202">
            <v>0</v>
          </cell>
          <cell r="FP202">
            <v>5.0623979999999982</v>
          </cell>
          <cell r="FQ202">
            <v>5.6999999999999993</v>
          </cell>
          <cell r="FR202">
            <v>-1.5</v>
          </cell>
          <cell r="FS202">
            <v>-17.799999999999997</v>
          </cell>
          <cell r="FT202">
            <v>0</v>
          </cell>
          <cell r="FU202">
            <v>2</v>
          </cell>
          <cell r="FV202">
            <v>-1105.3153578634538</v>
          </cell>
          <cell r="FW202">
            <v>-6</v>
          </cell>
          <cell r="FX202" t="str">
            <v>Технология</v>
          </cell>
          <cell r="FY202" t="str">
            <v>Рост дебита на фоне увеличения расхода г/г.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 t="str">
            <v>БДНГ-3</v>
          </cell>
          <cell r="GG202" t="str">
            <v>Тайланов</v>
          </cell>
          <cell r="GH202">
            <v>0</v>
          </cell>
          <cell r="GI202" t="e">
            <v>#N/A</v>
          </cell>
          <cell r="GJ202">
            <v>0</v>
          </cell>
          <cell r="GK202">
            <v>1610</v>
          </cell>
          <cell r="GL202">
            <v>0</v>
          </cell>
          <cell r="GM202">
            <v>0</v>
          </cell>
          <cell r="GN202">
            <v>0</v>
          </cell>
          <cell r="GO202">
            <v>1</v>
          </cell>
          <cell r="GP202">
            <v>19</v>
          </cell>
          <cell r="GQ202">
            <v>64</v>
          </cell>
          <cell r="GR202">
            <v>47.7</v>
          </cell>
          <cell r="GS202" t="str">
            <v>ЗУ-5</v>
          </cell>
          <cell r="GT202" t="str">
            <v>Газлифт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</row>
        <row r="203">
          <cell r="J203">
            <v>1085</v>
          </cell>
          <cell r="K203" t="str">
            <v>В работе</v>
          </cell>
          <cell r="L203" t="str">
            <v>Кустскважины-1085</v>
          </cell>
          <cell r="M203">
            <v>39770</v>
          </cell>
          <cell r="N203" t="str">
            <v>Гор.</v>
          </cell>
          <cell r="O203" t="str">
            <v>P1ar_Block II</v>
          </cell>
          <cell r="P203" t="str">
            <v>Действующий</v>
          </cell>
          <cell r="Q203">
            <v>-4</v>
          </cell>
          <cell r="R203" t="str">
            <v xml:space="preserve"> </v>
          </cell>
          <cell r="S203" t="str">
            <v xml:space="preserve"> </v>
          </cell>
          <cell r="T203">
            <v>0</v>
          </cell>
          <cell r="U203">
            <v>206</v>
          </cell>
          <cell r="V203">
            <v>213.8</v>
          </cell>
          <cell r="W203">
            <v>0.98</v>
          </cell>
          <cell r="X203">
            <v>1.66</v>
          </cell>
          <cell r="Y203">
            <v>0.98</v>
          </cell>
          <cell r="Z203">
            <v>1.4490000000000001</v>
          </cell>
          <cell r="AA203">
            <v>0.83599999999999997</v>
          </cell>
          <cell r="AB203">
            <v>0.72</v>
          </cell>
          <cell r="AC203">
            <v>37</v>
          </cell>
          <cell r="AD203">
            <v>1.17</v>
          </cell>
          <cell r="AE203">
            <v>139.69999999999999</v>
          </cell>
          <cell r="AF203">
            <v>7.72</v>
          </cell>
          <cell r="AG203">
            <v>1962</v>
          </cell>
          <cell r="AH203">
            <v>2500</v>
          </cell>
          <cell r="AI203">
            <v>2500</v>
          </cell>
          <cell r="AJ203">
            <v>0</v>
          </cell>
          <cell r="AK203">
            <v>0</v>
          </cell>
          <cell r="AL203" t="str">
            <v>откр ствол</v>
          </cell>
          <cell r="AM203" t="str">
            <v xml:space="preserve">1962-2500 </v>
          </cell>
          <cell r="AN203">
            <v>38.71</v>
          </cell>
          <cell r="AO203">
            <v>1962</v>
          </cell>
          <cell r="AP203">
            <v>65.599999999999994</v>
          </cell>
          <cell r="AQ203">
            <v>0</v>
          </cell>
          <cell r="AR203">
            <v>0</v>
          </cell>
          <cell r="AS203">
            <v>0</v>
          </cell>
          <cell r="AT203" t="str">
            <v>Газлифт</v>
          </cell>
          <cell r="AU203">
            <v>485</v>
          </cell>
          <cell r="AV203" t="str">
            <v>ГП</v>
          </cell>
          <cell r="AW203">
            <v>900</v>
          </cell>
          <cell r="AX203" t="str">
            <v>ГП</v>
          </cell>
          <cell r="AY203">
            <v>1260</v>
          </cell>
          <cell r="AZ203" t="str">
            <v>ГК87/1,5</v>
          </cell>
          <cell r="BA203">
            <v>1600</v>
          </cell>
          <cell r="BB203" t="str">
            <v>ЦКсОК/3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1650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1840</v>
          </cell>
          <cell r="BO203" t="str">
            <v>Есть</v>
          </cell>
          <cell r="BP203" t="str">
            <v>Сиант</v>
          </cell>
          <cell r="BQ203">
            <v>80</v>
          </cell>
          <cell r="BR203">
            <v>50</v>
          </cell>
          <cell r="BS203">
            <v>12</v>
          </cell>
          <cell r="BT203">
            <v>1834.15</v>
          </cell>
          <cell r="BU203">
            <v>5.8499999999999091</v>
          </cell>
          <cell r="BV203">
            <v>73</v>
          </cell>
          <cell r="BW203">
            <v>5.5</v>
          </cell>
          <cell r="BX203">
            <v>18</v>
          </cell>
          <cell r="BY203" t="str">
            <v>Угловик</v>
          </cell>
          <cell r="BZ203" t="str">
            <v>Постоянный</v>
          </cell>
          <cell r="CA203">
            <v>24</v>
          </cell>
          <cell r="CB203">
            <v>0</v>
          </cell>
          <cell r="CC203">
            <v>32</v>
          </cell>
          <cell r="CD203">
            <v>50</v>
          </cell>
          <cell r="CE203">
            <v>30</v>
          </cell>
          <cell r="CF203">
            <v>43556</v>
          </cell>
          <cell r="CG203">
            <v>119</v>
          </cell>
          <cell r="CH203">
            <v>80</v>
          </cell>
          <cell r="CI203">
            <v>6</v>
          </cell>
          <cell r="CJ203">
            <v>0</v>
          </cell>
          <cell r="CK203">
            <v>0</v>
          </cell>
          <cell r="CL203">
            <v>63</v>
          </cell>
          <cell r="CM203">
            <v>12.8744</v>
          </cell>
          <cell r="CN203">
            <v>15.4</v>
          </cell>
          <cell r="CO203">
            <v>0</v>
          </cell>
          <cell r="CP203">
            <v>0</v>
          </cell>
          <cell r="CQ203">
            <v>19.7</v>
          </cell>
          <cell r="CR203">
            <v>179</v>
          </cell>
          <cell r="CS203">
            <v>0</v>
          </cell>
          <cell r="CT203">
            <v>179</v>
          </cell>
          <cell r="CU203">
            <v>0</v>
          </cell>
          <cell r="CV203">
            <v>169.5532</v>
          </cell>
          <cell r="CW203">
            <v>-11.3</v>
          </cell>
          <cell r="CX203">
            <v>179</v>
          </cell>
          <cell r="CY203">
            <v>-18.7</v>
          </cell>
          <cell r="CZ203">
            <v>12</v>
          </cell>
          <cell r="DA203">
            <v>7.6999999999999993</v>
          </cell>
          <cell r="DB203">
            <v>598.08612440191382</v>
          </cell>
          <cell r="DC203">
            <v>1530.1683961971044</v>
          </cell>
          <cell r="DD203">
            <v>932.08227179519042</v>
          </cell>
          <cell r="DE203">
            <v>0.27500000000000002</v>
          </cell>
          <cell r="DF203">
            <v>0</v>
          </cell>
          <cell r="DG203" t="str">
            <v>Газлифт</v>
          </cell>
          <cell r="DH203">
            <v>12.8744</v>
          </cell>
          <cell r="DI203">
            <v>15.4</v>
          </cell>
          <cell r="DJ203">
            <v>0</v>
          </cell>
          <cell r="DK203">
            <v>7.6999999999999993</v>
          </cell>
          <cell r="DL203">
            <v>63</v>
          </cell>
          <cell r="DM203">
            <v>0</v>
          </cell>
          <cell r="DN203">
            <v>60</v>
          </cell>
          <cell r="DO203">
            <v>0.27110389610389618</v>
          </cell>
          <cell r="DP203">
            <v>60</v>
          </cell>
          <cell r="DQ203">
            <v>13.371928571428574</v>
          </cell>
          <cell r="DR203">
            <v>15.995129870129874</v>
          </cell>
          <cell r="DS203">
            <v>0</v>
          </cell>
          <cell r="DT203">
            <v>7.9975649350649363</v>
          </cell>
          <cell r="DU203">
            <v>0.4975285714285746</v>
          </cell>
          <cell r="DV203">
            <v>0.59512987012987395</v>
          </cell>
          <cell r="DW203">
            <v>0.29756493506493692</v>
          </cell>
          <cell r="DX203">
            <v>1.3982498235709222</v>
          </cell>
          <cell r="DY203">
            <v>1.6725476358503855</v>
          </cell>
          <cell r="DZ203">
            <v>0</v>
          </cell>
          <cell r="EA203">
            <v>0.44601270289343614</v>
          </cell>
          <cell r="EB203">
            <v>0</v>
          </cell>
          <cell r="EC203">
            <v>42589</v>
          </cell>
          <cell r="ED203" t="str">
            <v>ОПЗ</v>
          </cell>
          <cell r="EE203">
            <v>0</v>
          </cell>
          <cell r="EF203">
            <v>18</v>
          </cell>
          <cell r="EG203">
            <v>33</v>
          </cell>
          <cell r="EH203">
            <v>50</v>
          </cell>
          <cell r="EI203">
            <v>32</v>
          </cell>
          <cell r="EJ203" t="str">
            <v>Постоянный</v>
          </cell>
          <cell r="EK203">
            <v>24</v>
          </cell>
          <cell r="EL203">
            <v>0</v>
          </cell>
          <cell r="EM203">
            <v>9.4467999999999996</v>
          </cell>
          <cell r="EN203">
            <v>11.3</v>
          </cell>
          <cell r="EO203">
            <v>0</v>
          </cell>
          <cell r="EP203">
            <v>18.7</v>
          </cell>
          <cell r="EQ203">
            <v>1344.3705805140366</v>
          </cell>
          <cell r="ER203">
            <v>77</v>
          </cell>
          <cell r="ES203">
            <v>13</v>
          </cell>
          <cell r="ET203">
            <v>77</v>
          </cell>
          <cell r="EU203">
            <v>18</v>
          </cell>
          <cell r="EV203">
            <v>32</v>
          </cell>
          <cell r="EW203">
            <v>50</v>
          </cell>
          <cell r="EX203">
            <v>30</v>
          </cell>
          <cell r="EY203" t="str">
            <v>Постоянный</v>
          </cell>
          <cell r="EZ203">
            <v>24</v>
          </cell>
          <cell r="FA203">
            <v>0</v>
          </cell>
          <cell r="FB203">
            <v>12.8744</v>
          </cell>
          <cell r="FC203">
            <v>15.4</v>
          </cell>
          <cell r="FD203">
            <v>0</v>
          </cell>
          <cell r="FE203">
            <v>19.7</v>
          </cell>
          <cell r="FF203">
            <v>598.08612440191382</v>
          </cell>
          <cell r="FG203">
            <v>80</v>
          </cell>
          <cell r="FH203">
            <v>12</v>
          </cell>
          <cell r="FI203">
            <v>63</v>
          </cell>
          <cell r="FJ203">
            <v>0</v>
          </cell>
          <cell r="FK203">
            <v>-1</v>
          </cell>
          <cell r="FL203">
            <v>0</v>
          </cell>
          <cell r="FM203">
            <v>-2</v>
          </cell>
          <cell r="FN203">
            <v>0</v>
          </cell>
          <cell r="FO203">
            <v>0</v>
          </cell>
          <cell r="FP203">
            <v>3.4276</v>
          </cell>
          <cell r="FQ203">
            <v>4.0999999999999996</v>
          </cell>
          <cell r="FR203">
            <v>0</v>
          </cell>
          <cell r="FS203">
            <v>1</v>
          </cell>
          <cell r="FT203">
            <v>3</v>
          </cell>
          <cell r="FU203">
            <v>-1</v>
          </cell>
          <cell r="FV203">
            <v>-746.28445611212283</v>
          </cell>
          <cell r="FW203">
            <v>-14</v>
          </cell>
          <cell r="FX203" t="str">
            <v>Технология</v>
          </cell>
          <cell r="FY203" t="str">
            <v>Увеличение дебита на фоне тренда снижения линейного давления</v>
          </cell>
          <cell r="FZ203">
            <v>0</v>
          </cell>
          <cell r="GA203">
            <v>0</v>
          </cell>
          <cell r="GB203">
            <v>0</v>
          </cell>
          <cell r="GC203" t="str">
            <v>Уточнение</v>
          </cell>
          <cell r="GD203" t="str">
            <v>Выход на режимные параметры после эффекта от запуска из простоя.</v>
          </cell>
          <cell r="GE203">
            <v>0</v>
          </cell>
          <cell r="GF203" t="str">
            <v>БДНГ-1</v>
          </cell>
          <cell r="GG203" t="str">
            <v>Тайланов</v>
          </cell>
          <cell r="GH203">
            <v>0</v>
          </cell>
          <cell r="GI203" t="e">
            <v>#N/A</v>
          </cell>
          <cell r="GJ203">
            <v>0</v>
          </cell>
          <cell r="GK203">
            <v>1820</v>
          </cell>
          <cell r="GL203">
            <v>0</v>
          </cell>
          <cell r="GM203">
            <v>0</v>
          </cell>
          <cell r="GN203">
            <v>0</v>
          </cell>
          <cell r="GO203">
            <v>2</v>
          </cell>
          <cell r="GP203">
            <v>20</v>
          </cell>
          <cell r="GQ203">
            <v>63</v>
          </cell>
          <cell r="GR203">
            <v>56</v>
          </cell>
          <cell r="GS203" t="str">
            <v>ЗУ-4</v>
          </cell>
          <cell r="GT203" t="str">
            <v>Газлифт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</row>
        <row r="204">
          <cell r="J204" t="str">
            <v>1085-2</v>
          </cell>
          <cell r="K204" t="str">
            <v>В накоплении/под циклической закачкой/</v>
          </cell>
          <cell r="L204" t="str">
            <v>Кустскважины-1085</v>
          </cell>
          <cell r="M204">
            <v>40051</v>
          </cell>
          <cell r="N204" t="str">
            <v>Гор.</v>
          </cell>
          <cell r="O204" t="str">
            <v>P1ar_Block II</v>
          </cell>
          <cell r="P204" t="str">
            <v>Действующий</v>
          </cell>
          <cell r="Q204">
            <v>-4</v>
          </cell>
          <cell r="R204" t="str">
            <v xml:space="preserve"> </v>
          </cell>
          <cell r="S204" t="str">
            <v xml:space="preserve"> </v>
          </cell>
          <cell r="T204">
            <v>0</v>
          </cell>
          <cell r="U204">
            <v>206</v>
          </cell>
          <cell r="V204">
            <v>213.8</v>
          </cell>
          <cell r="W204">
            <v>0.98</v>
          </cell>
          <cell r="X204">
            <v>1.66</v>
          </cell>
          <cell r="Y204">
            <v>0.98004014622285718</v>
          </cell>
          <cell r="Z204">
            <v>1.4490000000000001</v>
          </cell>
          <cell r="AA204">
            <v>0.83599999999999997</v>
          </cell>
          <cell r="AB204">
            <v>0.72</v>
          </cell>
          <cell r="AC204">
            <v>37</v>
          </cell>
          <cell r="AD204">
            <v>1.17</v>
          </cell>
          <cell r="AE204">
            <v>139.69999999999999</v>
          </cell>
          <cell r="AF204">
            <v>7.72</v>
          </cell>
          <cell r="AG204">
            <v>1987</v>
          </cell>
          <cell r="AH204">
            <v>2500</v>
          </cell>
          <cell r="AI204">
            <v>2500</v>
          </cell>
          <cell r="AJ204">
            <v>0</v>
          </cell>
          <cell r="AK204">
            <v>0</v>
          </cell>
          <cell r="AL204" t="str">
            <v>откр ствол</v>
          </cell>
          <cell r="AM204" t="str">
            <v xml:space="preserve">1987-2500 </v>
          </cell>
          <cell r="AN204">
            <v>25.91</v>
          </cell>
          <cell r="AO204">
            <v>1987</v>
          </cell>
          <cell r="AP204">
            <v>95.2</v>
          </cell>
          <cell r="AQ204">
            <v>0</v>
          </cell>
          <cell r="AR204">
            <v>0</v>
          </cell>
          <cell r="AS204">
            <v>0</v>
          </cell>
          <cell r="AT204" t="str">
            <v>Газлифт</v>
          </cell>
          <cell r="AU204">
            <v>600</v>
          </cell>
          <cell r="AV204" t="str">
            <v>ГП</v>
          </cell>
          <cell r="AW204">
            <v>1200</v>
          </cell>
          <cell r="AX204" t="str">
            <v>ГК74/2</v>
          </cell>
          <cell r="AY204">
            <v>1765</v>
          </cell>
          <cell r="AZ204" t="str">
            <v>ЦКсОК/4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1777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2423</v>
          </cell>
          <cell r="BO204" t="str">
            <v>Есть</v>
          </cell>
          <cell r="BP204" t="str">
            <v>Сиант</v>
          </cell>
          <cell r="BQ204">
            <v>80</v>
          </cell>
          <cell r="BR204">
            <v>53</v>
          </cell>
          <cell r="BS204">
            <v>3.2</v>
          </cell>
          <cell r="BT204">
            <v>1905.63</v>
          </cell>
          <cell r="BU204">
            <v>517.36999999999989</v>
          </cell>
          <cell r="BV204">
            <v>73</v>
          </cell>
          <cell r="BW204">
            <v>5.5</v>
          </cell>
          <cell r="BX204">
            <v>18</v>
          </cell>
          <cell r="BY204" t="str">
            <v>Угловик</v>
          </cell>
          <cell r="BZ204" t="str">
            <v>Периодический</v>
          </cell>
          <cell r="CA204">
            <v>24</v>
          </cell>
          <cell r="CB204">
            <v>24</v>
          </cell>
          <cell r="CC204">
            <v>31</v>
          </cell>
          <cell r="CD204">
            <v>53</v>
          </cell>
          <cell r="CE204">
            <v>30</v>
          </cell>
          <cell r="CF204">
            <v>43556</v>
          </cell>
          <cell r="CG204">
            <v>113.5</v>
          </cell>
          <cell r="CH204">
            <v>80</v>
          </cell>
          <cell r="CI204">
            <v>6</v>
          </cell>
          <cell r="CJ204">
            <v>0</v>
          </cell>
          <cell r="CK204">
            <v>0</v>
          </cell>
          <cell r="CL204">
            <v>51</v>
          </cell>
          <cell r="CM204">
            <v>4.681131839999999</v>
          </cell>
          <cell r="CN204">
            <v>5.6</v>
          </cell>
          <cell r="CO204">
            <v>0.01</v>
          </cell>
          <cell r="CP204">
            <v>0</v>
          </cell>
          <cell r="CQ204">
            <v>18</v>
          </cell>
          <cell r="CR204">
            <v>180</v>
          </cell>
          <cell r="CS204">
            <v>0</v>
          </cell>
          <cell r="CT204">
            <v>180</v>
          </cell>
          <cell r="CU204">
            <v>0</v>
          </cell>
          <cell r="CV204">
            <v>175.31886815999999</v>
          </cell>
          <cell r="CW204">
            <v>-5.6</v>
          </cell>
          <cell r="CX204">
            <v>179.99</v>
          </cell>
          <cell r="CY204">
            <v>-18</v>
          </cell>
          <cell r="CZ204">
            <v>3.2</v>
          </cell>
          <cell r="DA204">
            <v>14.8</v>
          </cell>
          <cell r="DB204">
            <v>3161.6285346921577</v>
          </cell>
          <cell r="DC204">
            <v>3845.2238935445157</v>
          </cell>
          <cell r="DD204">
            <v>683.50067309437554</v>
          </cell>
          <cell r="DE204">
            <v>8.9599999999999999E-2</v>
          </cell>
          <cell r="DF204" t="str">
            <v>ВНР (ОПЗ июля)</v>
          </cell>
          <cell r="DG204" t="str">
            <v>Газлифт</v>
          </cell>
          <cell r="DH204">
            <v>4.681131839999999</v>
          </cell>
          <cell r="DI204">
            <v>5.6</v>
          </cell>
          <cell r="DJ204">
            <v>0.01</v>
          </cell>
          <cell r="DK204">
            <v>14.800000000000002</v>
          </cell>
          <cell r="DL204">
            <v>51</v>
          </cell>
          <cell r="DM204">
            <v>0</v>
          </cell>
          <cell r="DN204">
            <v>60</v>
          </cell>
          <cell r="DO204">
            <v>0.10467289719626167</v>
          </cell>
          <cell r="DP204">
            <v>51</v>
          </cell>
          <cell r="DQ204">
            <v>4.681131839999999</v>
          </cell>
          <cell r="DR204">
            <v>5.6</v>
          </cell>
          <cell r="DS204">
            <v>0.01</v>
          </cell>
          <cell r="DT204">
            <v>14.800000000000002</v>
          </cell>
          <cell r="DU204">
            <v>0</v>
          </cell>
          <cell r="DV204">
            <v>0</v>
          </cell>
          <cell r="DW204">
            <v>0</v>
          </cell>
          <cell r="DX204">
            <v>1.2197851031818414</v>
          </cell>
          <cell r="DY204">
            <v>1.4592190118316157</v>
          </cell>
          <cell r="DZ204">
            <v>0</v>
          </cell>
          <cell r="EA204">
            <v>1.6360940435687812</v>
          </cell>
          <cell r="EB204">
            <v>0</v>
          </cell>
          <cell r="EC204">
            <v>41719</v>
          </cell>
          <cell r="ED204" t="str">
            <v>ОПЗ</v>
          </cell>
          <cell r="EE204">
            <v>0</v>
          </cell>
          <cell r="EF204">
            <v>18</v>
          </cell>
          <cell r="EG204">
            <v>31</v>
          </cell>
          <cell r="EH204">
            <v>53</v>
          </cell>
          <cell r="EI204">
            <v>30</v>
          </cell>
          <cell r="EJ204" t="str">
            <v>Периодический</v>
          </cell>
          <cell r="EK204">
            <v>24</v>
          </cell>
          <cell r="EL204">
            <v>24</v>
          </cell>
          <cell r="EM204">
            <v>4.681131839999999</v>
          </cell>
          <cell r="EN204">
            <v>5.6</v>
          </cell>
          <cell r="EO204">
            <v>0.01</v>
          </cell>
          <cell r="EP204">
            <v>18</v>
          </cell>
          <cell r="EQ204">
            <v>3161.6285346921577</v>
          </cell>
          <cell r="ER204">
            <v>80</v>
          </cell>
          <cell r="ES204">
            <v>3.2</v>
          </cell>
          <cell r="ET204">
            <v>51</v>
          </cell>
          <cell r="EU204">
            <v>18</v>
          </cell>
          <cell r="EV204">
            <v>31</v>
          </cell>
          <cell r="EW204">
            <v>53</v>
          </cell>
          <cell r="EX204">
            <v>30</v>
          </cell>
          <cell r="EY204" t="str">
            <v>Периодический</v>
          </cell>
          <cell r="EZ204">
            <v>24</v>
          </cell>
          <cell r="FA204">
            <v>24</v>
          </cell>
          <cell r="FB204">
            <v>4.681131839999999</v>
          </cell>
          <cell r="FC204">
            <v>5.6</v>
          </cell>
          <cell r="FD204">
            <v>0.01</v>
          </cell>
          <cell r="FE204">
            <v>18</v>
          </cell>
          <cell r="FF204">
            <v>3161.6285346921577</v>
          </cell>
          <cell r="FG204">
            <v>80</v>
          </cell>
          <cell r="FH204">
            <v>3.2</v>
          </cell>
          <cell r="FI204">
            <v>51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 t="str">
            <v>Уточнение</v>
          </cell>
          <cell r="GD204" t="str">
            <v>Уточнение ТР по результатам замеров дебита</v>
          </cell>
          <cell r="GE204">
            <v>0</v>
          </cell>
          <cell r="GF204" t="str">
            <v>БДНГ-1</v>
          </cell>
          <cell r="GG204" t="str">
            <v>Тайланов</v>
          </cell>
          <cell r="GH204">
            <v>0</v>
          </cell>
          <cell r="GI204" t="e">
            <v>#N/A</v>
          </cell>
          <cell r="GJ204">
            <v>0</v>
          </cell>
          <cell r="GK204">
            <v>2100</v>
          </cell>
          <cell r="GL204">
            <v>0</v>
          </cell>
          <cell r="GM204">
            <v>0</v>
          </cell>
          <cell r="GN204">
            <v>0</v>
          </cell>
          <cell r="GO204">
            <v>1</v>
          </cell>
          <cell r="GP204">
            <v>23</v>
          </cell>
          <cell r="GQ204">
            <v>51</v>
          </cell>
          <cell r="GR204">
            <v>62.5</v>
          </cell>
          <cell r="GS204" t="str">
            <v>ЗУ-4</v>
          </cell>
          <cell r="GT204" t="str">
            <v>Газлифт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</row>
        <row r="205">
          <cell r="J205" t="str">
            <v>1085-1</v>
          </cell>
          <cell r="K205" t="str">
            <v>В накоплении/под циклической закачкой/</v>
          </cell>
          <cell r="L205" t="str">
            <v>Кустскважины-1085</v>
          </cell>
          <cell r="M205">
            <v>39903</v>
          </cell>
          <cell r="N205" t="str">
            <v>Гор.</v>
          </cell>
          <cell r="O205" t="str">
            <v>P1ar_Block II</v>
          </cell>
          <cell r="P205" t="str">
            <v>Действующий</v>
          </cell>
          <cell r="Q205">
            <v>-4</v>
          </cell>
          <cell r="R205" t="str">
            <v xml:space="preserve"> </v>
          </cell>
          <cell r="S205" t="str">
            <v xml:space="preserve"> </v>
          </cell>
          <cell r="T205">
            <v>0</v>
          </cell>
          <cell r="U205">
            <v>206</v>
          </cell>
          <cell r="V205">
            <v>213.8</v>
          </cell>
          <cell r="W205">
            <v>0.98</v>
          </cell>
          <cell r="X205">
            <v>1.66</v>
          </cell>
          <cell r="Y205">
            <v>1.1758018986295129</v>
          </cell>
          <cell r="Z205">
            <v>1.4490000000000001</v>
          </cell>
          <cell r="AA205">
            <v>0.83599999999999997</v>
          </cell>
          <cell r="AB205">
            <v>0.72</v>
          </cell>
          <cell r="AC205">
            <v>37</v>
          </cell>
          <cell r="AD205">
            <v>1.17</v>
          </cell>
          <cell r="AE205">
            <v>139.69999999999999</v>
          </cell>
          <cell r="AF205">
            <v>7.72</v>
          </cell>
          <cell r="AG205">
            <v>1999</v>
          </cell>
          <cell r="AH205" t="str">
            <v>1 ств 2500
2 ств 2370</v>
          </cell>
          <cell r="AI205" t="str">
            <v>1 ств 2500
2 ств 2370</v>
          </cell>
          <cell r="AJ205">
            <v>0</v>
          </cell>
          <cell r="AK205">
            <v>0</v>
          </cell>
          <cell r="AL205" t="str">
            <v>откр ствол</v>
          </cell>
          <cell r="AM205" t="str">
            <v xml:space="preserve">1 ств 1999-2500;
2 ств 2008-2370 </v>
          </cell>
          <cell r="AN205" t="str">
            <v>58,17;31,82</v>
          </cell>
          <cell r="AO205">
            <v>1999</v>
          </cell>
          <cell r="AP205">
            <v>113.8</v>
          </cell>
          <cell r="AQ205">
            <v>0</v>
          </cell>
          <cell r="AR205">
            <v>0</v>
          </cell>
          <cell r="AS205">
            <v>0</v>
          </cell>
          <cell r="AT205" t="str">
            <v>Газлифт</v>
          </cell>
          <cell r="AU205">
            <v>588</v>
          </cell>
          <cell r="AV205" t="str">
            <v>ГП</v>
          </cell>
          <cell r="AW205">
            <v>1176</v>
          </cell>
          <cell r="AX205" t="str">
            <v>ГК</v>
          </cell>
          <cell r="AY205">
            <v>1717</v>
          </cell>
          <cell r="AZ205" t="str">
            <v>ЦКсОК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1729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1790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1604.92</v>
          </cell>
          <cell r="BU205">
            <v>185.07999999999993</v>
          </cell>
          <cell r="BV205">
            <v>73</v>
          </cell>
          <cell r="BW205">
            <v>5.5</v>
          </cell>
          <cell r="BX205">
            <v>18</v>
          </cell>
          <cell r="BY205" t="str">
            <v>Угловик</v>
          </cell>
          <cell r="BZ205" t="str">
            <v>Периодический</v>
          </cell>
          <cell r="CA205">
            <v>24</v>
          </cell>
          <cell r="CB205">
            <v>24</v>
          </cell>
          <cell r="CC205">
            <v>31</v>
          </cell>
          <cell r="CD205">
            <v>47</v>
          </cell>
          <cell r="CE205">
            <v>29</v>
          </cell>
          <cell r="CF205">
            <v>43556</v>
          </cell>
          <cell r="CG205">
            <v>79.400000000000006</v>
          </cell>
          <cell r="CH205">
            <v>81</v>
          </cell>
          <cell r="CI205">
            <v>6</v>
          </cell>
          <cell r="CJ205">
            <v>0</v>
          </cell>
          <cell r="CK205">
            <v>0</v>
          </cell>
          <cell r="CL205">
            <v>53</v>
          </cell>
          <cell r="CM205">
            <v>6.5491704959999995</v>
          </cell>
          <cell r="CN205">
            <v>13.2</v>
          </cell>
          <cell r="CO205">
            <v>40.652000000000001</v>
          </cell>
          <cell r="CP205">
            <v>0</v>
          </cell>
          <cell r="CQ205">
            <v>32.700000000000003</v>
          </cell>
          <cell r="CR205">
            <v>181</v>
          </cell>
          <cell r="CS205" t="e">
            <v>#VALUE!</v>
          </cell>
          <cell r="CT205">
            <v>181</v>
          </cell>
          <cell r="CU205">
            <v>0</v>
          </cell>
          <cell r="CV205">
            <v>176.53994</v>
          </cell>
          <cell r="CW205" t="str">
            <v>-</v>
          </cell>
          <cell r="CX205">
            <v>178</v>
          </cell>
          <cell r="CY205">
            <v>-16</v>
          </cell>
          <cell r="CZ205">
            <v>1.3</v>
          </cell>
          <cell r="DA205">
            <v>31.400000000000002</v>
          </cell>
          <cell r="DB205">
            <v>4794.5003140745848</v>
          </cell>
          <cell r="DC205">
            <v>4992.9987347209853</v>
          </cell>
          <cell r="DD205">
            <v>101.85635073369005</v>
          </cell>
          <cell r="DE205">
            <v>0.49999999999999989</v>
          </cell>
          <cell r="DF205">
            <v>0</v>
          </cell>
          <cell r="DG205" t="str">
            <v>Газлифт</v>
          </cell>
          <cell r="DH205">
            <v>6.5491704959999995</v>
          </cell>
          <cell r="DI205">
            <v>13.2</v>
          </cell>
          <cell r="DJ205">
            <v>40.652000000000001</v>
          </cell>
          <cell r="DK205">
            <v>31.400000000000002</v>
          </cell>
          <cell r="DL205">
            <v>53</v>
          </cell>
          <cell r="DM205">
            <v>0</v>
          </cell>
          <cell r="DN205">
            <v>50</v>
          </cell>
          <cell r="DO205">
            <v>0.49014778325123143</v>
          </cell>
          <cell r="DP205">
            <v>50</v>
          </cell>
          <cell r="DQ205">
            <v>7.1496822107586198</v>
          </cell>
          <cell r="DR205">
            <v>14.410344827586206</v>
          </cell>
          <cell r="DS205">
            <v>40.652000000000001</v>
          </cell>
          <cell r="DT205">
            <v>34.279153605015672</v>
          </cell>
          <cell r="DU205">
            <v>0.60051171475862064</v>
          </cell>
          <cell r="DV205">
            <v>1.2103448275862068</v>
          </cell>
          <cell r="DW205">
            <v>2.8791536050156741</v>
          </cell>
          <cell r="DX205">
            <v>0.81770334175277304</v>
          </cell>
          <cell r="DY205">
            <v>0.97909313829711664</v>
          </cell>
          <cell r="DZ205">
            <v>0</v>
          </cell>
          <cell r="EA205">
            <v>1.8183158282660734</v>
          </cell>
          <cell r="EB205">
            <v>0</v>
          </cell>
          <cell r="EC205">
            <v>41455</v>
          </cell>
          <cell r="ED205" t="str">
            <v>ОПЗ</v>
          </cell>
          <cell r="EE205">
            <v>0</v>
          </cell>
          <cell r="EF205">
            <v>18</v>
          </cell>
          <cell r="EG205">
            <v>31</v>
          </cell>
          <cell r="EH205">
            <v>47</v>
          </cell>
          <cell r="EI205">
            <v>29</v>
          </cell>
          <cell r="EJ205" t="str">
            <v>Периодический</v>
          </cell>
          <cell r="EK205">
            <v>24</v>
          </cell>
          <cell r="EL205">
            <v>24</v>
          </cell>
          <cell r="EM205">
            <v>6.5491704959999995</v>
          </cell>
          <cell r="EN205">
            <v>13.2</v>
          </cell>
          <cell r="EO205">
            <v>40.652000000000001</v>
          </cell>
          <cell r="EP205">
            <v>32.700000000000003</v>
          </cell>
          <cell r="EQ205">
            <v>4794.5003140745848</v>
          </cell>
          <cell r="ER205">
            <v>81</v>
          </cell>
          <cell r="ES205">
            <v>1.3</v>
          </cell>
          <cell r="ET205">
            <v>53</v>
          </cell>
          <cell r="EU205">
            <v>18</v>
          </cell>
          <cell r="EV205">
            <v>31</v>
          </cell>
          <cell r="EW205">
            <v>47</v>
          </cell>
          <cell r="EX205">
            <v>29</v>
          </cell>
          <cell r="EY205" t="str">
            <v>Периодический</v>
          </cell>
          <cell r="EZ205">
            <v>24</v>
          </cell>
          <cell r="FA205">
            <v>24</v>
          </cell>
          <cell r="FB205">
            <v>6.5491704959999995</v>
          </cell>
          <cell r="FC205">
            <v>13.2</v>
          </cell>
          <cell r="FD205">
            <v>40.652000000000001</v>
          </cell>
          <cell r="FE205">
            <v>32.700000000000003</v>
          </cell>
          <cell r="FF205">
            <v>4794.5003140745848</v>
          </cell>
          <cell r="FG205">
            <v>81</v>
          </cell>
          <cell r="FH205">
            <v>1.3</v>
          </cell>
          <cell r="FI205">
            <v>53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 t="str">
            <v>Бесп. ОПЗ июня</v>
          </cell>
          <cell r="FZ205">
            <v>0</v>
          </cell>
          <cell r="GA205">
            <v>0</v>
          </cell>
          <cell r="GB205">
            <v>0</v>
          </cell>
          <cell r="GC205" t="str">
            <v>Уточнение</v>
          </cell>
          <cell r="GD205" t="str">
            <v>Уточнение ТР по результатам замеров дебита</v>
          </cell>
          <cell r="GE205">
            <v>0</v>
          </cell>
          <cell r="GF205" t="str">
            <v>БДНГ-1</v>
          </cell>
          <cell r="GG205" t="str">
            <v>Тайланов</v>
          </cell>
          <cell r="GH205">
            <v>0</v>
          </cell>
          <cell r="GI205" t="e">
            <v>#N/A</v>
          </cell>
          <cell r="GJ205">
            <v>0</v>
          </cell>
          <cell r="GK205">
            <v>1770</v>
          </cell>
          <cell r="GL205">
            <v>0</v>
          </cell>
          <cell r="GM205">
            <v>0</v>
          </cell>
          <cell r="GN205">
            <v>0</v>
          </cell>
          <cell r="GO205">
            <v>2</v>
          </cell>
          <cell r="GP205">
            <v>18</v>
          </cell>
          <cell r="GQ205">
            <v>53</v>
          </cell>
          <cell r="GR205">
            <v>26.400000000000006</v>
          </cell>
          <cell r="GS205" t="str">
            <v>ЗУ-4</v>
          </cell>
          <cell r="GT205" t="str">
            <v>Газлифт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</row>
        <row r="206">
          <cell r="J206">
            <v>1092</v>
          </cell>
          <cell r="K206" t="str">
            <v>В накоплении/под циклической закачкой/</v>
          </cell>
          <cell r="L206" t="str">
            <v>К-23</v>
          </cell>
          <cell r="M206">
            <v>41875</v>
          </cell>
          <cell r="N206" t="str">
            <v>Гор.</v>
          </cell>
          <cell r="O206" t="str">
            <v>P1ar_Block III</v>
          </cell>
          <cell r="P206" t="str">
            <v>Действующий</v>
          </cell>
          <cell r="Q206">
            <v>-4</v>
          </cell>
          <cell r="R206">
            <v>0</v>
          </cell>
          <cell r="S206">
            <v>0</v>
          </cell>
          <cell r="T206">
            <v>0</v>
          </cell>
          <cell r="U206">
            <v>206</v>
          </cell>
          <cell r="V206">
            <v>213.8</v>
          </cell>
          <cell r="W206">
            <v>0.98</v>
          </cell>
          <cell r="X206">
            <v>1.66</v>
          </cell>
          <cell r="Y206">
            <v>0.9820113485452131</v>
          </cell>
          <cell r="Z206">
            <v>1.4490000000000001</v>
          </cell>
          <cell r="AA206">
            <v>0.83599999999999997</v>
          </cell>
          <cell r="AB206">
            <v>0.72</v>
          </cell>
          <cell r="AC206">
            <v>37</v>
          </cell>
          <cell r="AD206">
            <v>1.17</v>
          </cell>
          <cell r="AE206">
            <v>177.8</v>
          </cell>
          <cell r="AF206">
            <v>9.19</v>
          </cell>
          <cell r="AG206">
            <v>2063</v>
          </cell>
          <cell r="AH206">
            <v>3181</v>
          </cell>
          <cell r="AI206">
            <v>3181</v>
          </cell>
          <cell r="AJ206">
            <v>0</v>
          </cell>
          <cell r="AK206">
            <v>0</v>
          </cell>
          <cell r="AL206" t="str">
            <v>откр ствол</v>
          </cell>
          <cell r="AM206" t="str">
            <v>2063-3181</v>
          </cell>
          <cell r="AN206">
            <v>15.8</v>
          </cell>
          <cell r="AO206">
            <v>2063</v>
          </cell>
          <cell r="AP206">
            <v>156.49</v>
          </cell>
          <cell r="AQ206">
            <v>0</v>
          </cell>
          <cell r="AR206">
            <v>0</v>
          </cell>
          <cell r="AS206">
            <v>0</v>
          </cell>
          <cell r="AT206" t="str">
            <v>Газлифт</v>
          </cell>
          <cell r="AU206">
            <v>600</v>
          </cell>
          <cell r="AV206" t="str">
            <v>ГП</v>
          </cell>
          <cell r="AW206">
            <v>1200</v>
          </cell>
          <cell r="AX206" t="str">
            <v>ГК85/1,5</v>
          </cell>
          <cell r="AY206">
            <v>1500</v>
          </cell>
          <cell r="AZ206" t="str">
            <v>ЦКсОК(3)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1700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2090</v>
          </cell>
          <cell r="BO206" t="str">
            <v>Есть</v>
          </cell>
          <cell r="BP206" t="str">
            <v>Сиант</v>
          </cell>
          <cell r="BQ206">
            <v>87</v>
          </cell>
          <cell r="BR206">
            <v>69</v>
          </cell>
          <cell r="BS206">
            <v>26.9</v>
          </cell>
          <cell r="BT206">
            <v>1708.71</v>
          </cell>
          <cell r="BU206">
            <v>381.28999999999996</v>
          </cell>
          <cell r="BV206">
            <v>73</v>
          </cell>
          <cell r="BW206">
            <v>5.5</v>
          </cell>
          <cell r="BX206">
            <v>18</v>
          </cell>
          <cell r="BY206" t="str">
            <v>Угловик</v>
          </cell>
          <cell r="BZ206" t="str">
            <v>Периодический</v>
          </cell>
          <cell r="CA206">
            <v>24</v>
          </cell>
          <cell r="CB206">
            <v>24</v>
          </cell>
          <cell r="CC206">
            <v>22</v>
          </cell>
          <cell r="CD206">
            <v>69</v>
          </cell>
          <cell r="CE206">
            <v>21</v>
          </cell>
          <cell r="CF206">
            <v>43556</v>
          </cell>
          <cell r="CG206">
            <v>180</v>
          </cell>
          <cell r="CH206">
            <v>87</v>
          </cell>
          <cell r="CI206">
            <v>6</v>
          </cell>
          <cell r="CJ206">
            <v>0</v>
          </cell>
          <cell r="CK206">
            <v>0</v>
          </cell>
          <cell r="CL206">
            <v>59</v>
          </cell>
          <cell r="CM206">
            <v>16.885945999999997</v>
          </cell>
          <cell r="CN206">
            <v>20.3</v>
          </cell>
          <cell r="CO206">
            <v>0.5</v>
          </cell>
          <cell r="CP206">
            <v>0</v>
          </cell>
          <cell r="CQ206">
            <v>42.2</v>
          </cell>
          <cell r="CR206">
            <v>182</v>
          </cell>
          <cell r="CS206">
            <v>0</v>
          </cell>
          <cell r="CT206">
            <v>182</v>
          </cell>
          <cell r="CU206">
            <v>0</v>
          </cell>
          <cell r="CV206">
            <v>178.07079999999999</v>
          </cell>
          <cell r="CW206">
            <v>-4.7</v>
          </cell>
          <cell r="CX206">
            <v>182</v>
          </cell>
          <cell r="CY206">
            <v>-10</v>
          </cell>
          <cell r="CZ206">
            <v>26.9</v>
          </cell>
          <cell r="DA206">
            <v>15.300000000000004</v>
          </cell>
          <cell r="DB206">
            <v>906.0789368863318</v>
          </cell>
          <cell r="DC206">
            <v>2499.1196821309277</v>
          </cell>
          <cell r="DD206">
            <v>1582.0288113911718</v>
          </cell>
          <cell r="DE206">
            <v>0.16776859504132233</v>
          </cell>
          <cell r="DF206" t="str">
            <v>ЗБС июля 2019г</v>
          </cell>
          <cell r="DG206" t="str">
            <v>Газлифт</v>
          </cell>
          <cell r="DH206">
            <v>17.5</v>
          </cell>
          <cell r="DI206">
            <v>20.933014354066987</v>
          </cell>
          <cell r="DJ206">
            <v>0.5</v>
          </cell>
          <cell r="DK206">
            <v>10.5</v>
          </cell>
          <cell r="DL206">
            <v>60</v>
          </cell>
          <cell r="DM206">
            <v>0</v>
          </cell>
          <cell r="DN206">
            <v>44</v>
          </cell>
          <cell r="DO206">
            <v>0.15890757769759051</v>
          </cell>
          <cell r="DP206">
            <v>44</v>
          </cell>
          <cell r="DQ206">
            <v>17.976820174135721</v>
          </cell>
          <cell r="DR206">
            <v>21.611430566872308</v>
          </cell>
          <cell r="DS206">
            <v>0.5</v>
          </cell>
          <cell r="DT206">
            <v>16.288418111977656</v>
          </cell>
          <cell r="DU206">
            <v>1.0908741741357224</v>
          </cell>
          <cell r="DV206">
            <v>1.311430566872307</v>
          </cell>
          <cell r="DW206">
            <v>0.98841811197765062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41875</v>
          </cell>
          <cell r="ED206" t="str">
            <v>ВНС</v>
          </cell>
          <cell r="EE206">
            <v>0</v>
          </cell>
          <cell r="EF206">
            <v>18</v>
          </cell>
          <cell r="EG206">
            <v>21</v>
          </cell>
          <cell r="EH206">
            <v>40</v>
          </cell>
          <cell r="EI206">
            <v>20</v>
          </cell>
          <cell r="EJ206" t="str">
            <v>Периодический</v>
          </cell>
          <cell r="EK206">
            <v>24</v>
          </cell>
          <cell r="EL206">
            <v>24</v>
          </cell>
          <cell r="EM206">
            <v>3.9291999999999998</v>
          </cell>
          <cell r="EN206">
            <v>4.7</v>
          </cell>
          <cell r="EO206">
            <v>0</v>
          </cell>
          <cell r="EP206">
            <v>10</v>
          </cell>
          <cell r="EQ206">
            <v>1476.1274559706812</v>
          </cell>
          <cell r="ER206">
            <v>80</v>
          </cell>
          <cell r="ES206">
            <v>4.2</v>
          </cell>
          <cell r="ET206">
            <v>44</v>
          </cell>
          <cell r="EU206">
            <v>18</v>
          </cell>
          <cell r="EV206">
            <v>22</v>
          </cell>
          <cell r="EW206">
            <v>69</v>
          </cell>
          <cell r="EX206">
            <v>21</v>
          </cell>
          <cell r="EY206" t="str">
            <v>Периодический</v>
          </cell>
          <cell r="EZ206">
            <v>24</v>
          </cell>
          <cell r="FA206">
            <v>24</v>
          </cell>
          <cell r="FB206">
            <v>16.885945999999997</v>
          </cell>
          <cell r="FC206">
            <v>20.3</v>
          </cell>
          <cell r="FD206">
            <v>0.5</v>
          </cell>
          <cell r="FE206">
            <v>42.2</v>
          </cell>
          <cell r="FF206">
            <v>906.0789368863318</v>
          </cell>
          <cell r="FG206">
            <v>87</v>
          </cell>
          <cell r="FH206">
            <v>26.9</v>
          </cell>
          <cell r="FI206">
            <v>59</v>
          </cell>
          <cell r="FJ206">
            <v>0</v>
          </cell>
          <cell r="FK206">
            <v>1</v>
          </cell>
          <cell r="FL206">
            <v>29</v>
          </cell>
          <cell r="FM206">
            <v>1</v>
          </cell>
          <cell r="FN206">
            <v>0</v>
          </cell>
          <cell r="FO206">
            <v>0</v>
          </cell>
          <cell r="FP206">
            <v>12.956745999999997</v>
          </cell>
          <cell r="FQ206">
            <v>15.600000000000001</v>
          </cell>
          <cell r="FR206">
            <v>0.5</v>
          </cell>
          <cell r="FS206">
            <v>32.200000000000003</v>
          </cell>
          <cell r="FT206">
            <v>7</v>
          </cell>
          <cell r="FU206">
            <v>22.7</v>
          </cell>
          <cell r="FV206">
            <v>-570.04851908434944</v>
          </cell>
          <cell r="FW206">
            <v>15</v>
          </cell>
          <cell r="FX206" t="str">
            <v>ГТМ</v>
          </cell>
          <cell r="FY206" t="str">
            <v>ЗБС июля 2019г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 t="str">
            <v>Остановлена (ЗБС)</v>
          </cell>
          <cell r="GE206">
            <v>0</v>
          </cell>
          <cell r="GF206" t="str">
            <v>БДНГ-2</v>
          </cell>
          <cell r="GG206" t="str">
            <v>Щукин</v>
          </cell>
          <cell r="GH206">
            <v>0</v>
          </cell>
          <cell r="GI206" t="e">
            <v>#N/A</v>
          </cell>
          <cell r="GJ206">
            <v>0</v>
          </cell>
          <cell r="GK206">
            <v>2070</v>
          </cell>
          <cell r="GL206">
            <v>0</v>
          </cell>
          <cell r="GM206">
            <v>0</v>
          </cell>
          <cell r="GN206">
            <v>0.61405400000000299</v>
          </cell>
          <cell r="GO206">
            <v>1</v>
          </cell>
          <cell r="GP206">
            <v>48</v>
          </cell>
          <cell r="GQ206">
            <v>59</v>
          </cell>
          <cell r="GR206">
            <v>121</v>
          </cell>
          <cell r="GS206" t="str">
            <v>-</v>
          </cell>
          <cell r="GT206" t="str">
            <v>Газлифт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</row>
        <row r="207">
          <cell r="J207" t="str">
            <v>1092-2</v>
          </cell>
          <cell r="K207" t="str">
            <v>В работе</v>
          </cell>
          <cell r="L207" t="str">
            <v>К-23</v>
          </cell>
          <cell r="M207">
            <v>41814</v>
          </cell>
          <cell r="N207" t="str">
            <v>Гор.</v>
          </cell>
          <cell r="O207" t="str">
            <v>P1ar_Block III</v>
          </cell>
          <cell r="P207" t="str">
            <v>Действующий</v>
          </cell>
          <cell r="Q207">
            <v>-4</v>
          </cell>
          <cell r="R207">
            <v>41787</v>
          </cell>
          <cell r="S207" t="str">
            <v>Slb</v>
          </cell>
          <cell r="T207" t="str">
            <v>160м3 15% HCL 
 64м3 WF130</v>
          </cell>
          <cell r="U207">
            <v>206</v>
          </cell>
          <cell r="V207">
            <v>213.8</v>
          </cell>
          <cell r="W207">
            <v>0.98</v>
          </cell>
          <cell r="X207">
            <v>1.66</v>
          </cell>
          <cell r="Y207">
            <v>0.98</v>
          </cell>
          <cell r="Z207">
            <v>1.4490000000000001</v>
          </cell>
          <cell r="AA207">
            <v>0.83599999999999997</v>
          </cell>
          <cell r="AB207">
            <v>0.72</v>
          </cell>
          <cell r="AC207">
            <v>37</v>
          </cell>
          <cell r="AD207">
            <v>1.17</v>
          </cell>
          <cell r="AE207">
            <v>177.8</v>
          </cell>
          <cell r="AF207">
            <v>9.19</v>
          </cell>
          <cell r="AG207">
            <v>2080</v>
          </cell>
          <cell r="AH207">
            <v>2700</v>
          </cell>
          <cell r="AI207">
            <v>2698</v>
          </cell>
          <cell r="AJ207">
            <v>0</v>
          </cell>
          <cell r="AK207">
            <v>0</v>
          </cell>
          <cell r="AL207" t="str">
            <v>закрытый</v>
          </cell>
          <cell r="AM207" t="str">
            <v>2080-2698</v>
          </cell>
          <cell r="AN207">
            <v>17</v>
          </cell>
          <cell r="AO207">
            <v>2080</v>
          </cell>
          <cell r="AP207">
            <v>185.13</v>
          </cell>
          <cell r="AQ207" t="str">
            <v>1987-2698</v>
          </cell>
          <cell r="AR207">
            <v>114.3</v>
          </cell>
          <cell r="AS207">
            <v>7.4</v>
          </cell>
          <cell r="AT207" t="str">
            <v>Газлифт</v>
          </cell>
          <cell r="AU207">
            <v>600</v>
          </cell>
          <cell r="AV207" t="str">
            <v>ГП</v>
          </cell>
          <cell r="AW207">
            <v>1200</v>
          </cell>
          <cell r="AX207" t="str">
            <v>ГК88(1,5)</v>
          </cell>
          <cell r="AY207">
            <v>1780</v>
          </cell>
          <cell r="AZ207" t="str">
            <v>ЦКсОК(4)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1790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1993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1868.6</v>
          </cell>
          <cell r="BU207">
            <v>124.40000000000009</v>
          </cell>
          <cell r="BV207">
            <v>73</v>
          </cell>
          <cell r="BW207">
            <v>5.5</v>
          </cell>
          <cell r="BX207">
            <v>18</v>
          </cell>
          <cell r="BY207" t="str">
            <v>Угловик</v>
          </cell>
          <cell r="BZ207" t="str">
            <v>Постоянный</v>
          </cell>
          <cell r="CA207">
            <v>24</v>
          </cell>
          <cell r="CB207">
            <v>0</v>
          </cell>
          <cell r="CC207">
            <v>20</v>
          </cell>
          <cell r="CD207">
            <v>53</v>
          </cell>
          <cell r="CE207">
            <v>18</v>
          </cell>
          <cell r="CF207">
            <v>43556</v>
          </cell>
          <cell r="CG207">
            <v>121</v>
          </cell>
          <cell r="CH207">
            <v>82</v>
          </cell>
          <cell r="CI207">
            <v>6</v>
          </cell>
          <cell r="CJ207">
            <v>0</v>
          </cell>
          <cell r="CK207">
            <v>0</v>
          </cell>
          <cell r="CL207">
            <v>45</v>
          </cell>
          <cell r="CM207">
            <v>6.7715999999999994</v>
          </cell>
          <cell r="CN207">
            <v>8.1</v>
          </cell>
          <cell r="CO207">
            <v>0</v>
          </cell>
          <cell r="CP207">
            <v>0</v>
          </cell>
          <cell r="CQ207">
            <v>13.4</v>
          </cell>
          <cell r="CR207">
            <v>183</v>
          </cell>
          <cell r="CS207">
            <v>2</v>
          </cell>
          <cell r="CT207">
            <v>183</v>
          </cell>
          <cell r="CU207">
            <v>0</v>
          </cell>
          <cell r="CV207">
            <v>174.64</v>
          </cell>
          <cell r="CW207">
            <v>-8</v>
          </cell>
          <cell r="CX207">
            <v>183</v>
          </cell>
          <cell r="CY207">
            <v>-14.8</v>
          </cell>
          <cell r="CZ207">
            <v>8.6</v>
          </cell>
          <cell r="DA207">
            <v>4.8000000000000007</v>
          </cell>
          <cell r="DB207">
            <v>708.84281410597225</v>
          </cell>
          <cell r="DC207">
            <v>1978.8528560458387</v>
          </cell>
          <cell r="DD207">
            <v>1270.0100419398666</v>
          </cell>
          <cell r="DE207">
            <v>0.10657894736842105</v>
          </cell>
          <cell r="DF207">
            <v>0</v>
          </cell>
          <cell r="DG207" t="str">
            <v>Газлифт</v>
          </cell>
          <cell r="DH207">
            <v>6.7715999999999994</v>
          </cell>
          <cell r="DI207">
            <v>8.1</v>
          </cell>
          <cell r="DJ207">
            <v>0</v>
          </cell>
          <cell r="DK207">
            <v>4.8000000000000007</v>
          </cell>
          <cell r="DL207">
            <v>45</v>
          </cell>
          <cell r="DM207">
            <v>0</v>
          </cell>
          <cell r="DN207">
            <v>49</v>
          </cell>
          <cell r="DO207">
            <v>0.11249999999999999</v>
          </cell>
          <cell r="DP207">
            <v>45</v>
          </cell>
          <cell r="DQ207">
            <v>6.7715999999999994</v>
          </cell>
          <cell r="DR207">
            <v>8.1</v>
          </cell>
          <cell r="DS207">
            <v>0</v>
          </cell>
          <cell r="DT207">
            <v>4.8000000000000007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43189</v>
          </cell>
          <cell r="ED207" t="str">
            <v>БОПЗ</v>
          </cell>
          <cell r="EE207" t="str">
            <v>ККГРП+разбур. Портов - 2014г.</v>
          </cell>
          <cell r="EF207">
            <v>18</v>
          </cell>
          <cell r="EG207">
            <v>22</v>
          </cell>
          <cell r="EH207">
            <v>56</v>
          </cell>
          <cell r="EI207">
            <v>19</v>
          </cell>
          <cell r="EJ207" t="str">
            <v>Постоянный</v>
          </cell>
          <cell r="EK207">
            <v>24</v>
          </cell>
          <cell r="EL207">
            <v>0</v>
          </cell>
          <cell r="EM207">
            <v>8.36</v>
          </cell>
          <cell r="EN207">
            <v>10</v>
          </cell>
          <cell r="EO207">
            <v>0</v>
          </cell>
          <cell r="EP207">
            <v>14.8</v>
          </cell>
          <cell r="EQ207">
            <v>514.35406698564611</v>
          </cell>
          <cell r="ER207">
            <v>81</v>
          </cell>
          <cell r="ES207">
            <v>10.5</v>
          </cell>
          <cell r="ET207">
            <v>41</v>
          </cell>
          <cell r="EU207">
            <v>18</v>
          </cell>
          <cell r="EV207">
            <v>20</v>
          </cell>
          <cell r="EW207">
            <v>53</v>
          </cell>
          <cell r="EX207">
            <v>18</v>
          </cell>
          <cell r="EY207" t="str">
            <v>Постоянный</v>
          </cell>
          <cell r="EZ207">
            <v>24</v>
          </cell>
          <cell r="FA207">
            <v>0</v>
          </cell>
          <cell r="FB207">
            <v>6.7715999999999994</v>
          </cell>
          <cell r="FC207">
            <v>8.1</v>
          </cell>
          <cell r="FD207">
            <v>0</v>
          </cell>
          <cell r="FE207">
            <v>13.4</v>
          </cell>
          <cell r="FF207">
            <v>708.84281410597225</v>
          </cell>
          <cell r="FG207">
            <v>82</v>
          </cell>
          <cell r="FH207">
            <v>8.6</v>
          </cell>
          <cell r="FI207">
            <v>45</v>
          </cell>
          <cell r="FJ207">
            <v>0</v>
          </cell>
          <cell r="FK207">
            <v>-2</v>
          </cell>
          <cell r="FL207">
            <v>-3</v>
          </cell>
          <cell r="FM207">
            <v>-1</v>
          </cell>
          <cell r="FN207">
            <v>0</v>
          </cell>
          <cell r="FO207">
            <v>0</v>
          </cell>
          <cell r="FP207">
            <v>-1.5884</v>
          </cell>
          <cell r="FQ207">
            <v>-1.9000000000000004</v>
          </cell>
          <cell r="FR207">
            <v>0</v>
          </cell>
          <cell r="FS207">
            <v>-1.4000000000000004</v>
          </cell>
          <cell r="FT207">
            <v>1</v>
          </cell>
          <cell r="FU207">
            <v>-1.9000000000000004</v>
          </cell>
          <cell r="FV207">
            <v>194.48874712032614</v>
          </cell>
          <cell r="FW207">
            <v>4</v>
          </cell>
          <cell r="FX207" t="str">
            <v>Уточнение</v>
          </cell>
          <cell r="FY207" t="str">
            <v>Уточнение ТР по результатам замеров дебита</v>
          </cell>
          <cell r="FZ207">
            <v>0</v>
          </cell>
          <cell r="GA207">
            <v>0</v>
          </cell>
          <cell r="GB207">
            <v>0</v>
          </cell>
          <cell r="GC207" t="str">
            <v>ИПП База</v>
          </cell>
          <cell r="GD207" t="str">
            <v>Снижение энергетики пласта, что подтверждается снижениями дебита с 15 до 10 м3/сут и забойного давления с 42 до 41 ат.</v>
          </cell>
          <cell r="GE207">
            <v>0</v>
          </cell>
          <cell r="GF207" t="str">
            <v>БДНГ-2</v>
          </cell>
          <cell r="GG207" t="str">
            <v>Щукин</v>
          </cell>
          <cell r="GH207">
            <v>0</v>
          </cell>
          <cell r="GI207" t="e">
            <v>#N/A</v>
          </cell>
          <cell r="GJ207">
            <v>0</v>
          </cell>
          <cell r="GK207">
            <v>1973</v>
          </cell>
          <cell r="GL207">
            <v>0</v>
          </cell>
          <cell r="GM207">
            <v>0</v>
          </cell>
          <cell r="GN207">
            <v>0</v>
          </cell>
          <cell r="GO207">
            <v>2</v>
          </cell>
          <cell r="GP207">
            <v>35</v>
          </cell>
          <cell r="GQ207">
            <v>45</v>
          </cell>
          <cell r="GR207">
            <v>76</v>
          </cell>
          <cell r="GS207" t="str">
            <v>-</v>
          </cell>
          <cell r="GT207" t="str">
            <v>Газлифт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</row>
        <row r="208">
          <cell r="J208" t="str">
            <v>1092-1</v>
          </cell>
          <cell r="K208" t="str">
            <v>В накоплении/под циклической закачкой/</v>
          </cell>
          <cell r="L208" t="str">
            <v>К-23</v>
          </cell>
          <cell r="M208">
            <v>42581</v>
          </cell>
          <cell r="N208" t="str">
            <v>Гор.</v>
          </cell>
          <cell r="O208" t="str">
            <v>P1ar_Block III</v>
          </cell>
          <cell r="P208" t="str">
            <v>Действующий</v>
          </cell>
          <cell r="Q208">
            <v>-4</v>
          </cell>
          <cell r="R208">
            <v>0</v>
          </cell>
          <cell r="S208">
            <v>0</v>
          </cell>
          <cell r="T208">
            <v>0</v>
          </cell>
          <cell r="U208">
            <v>206</v>
          </cell>
          <cell r="V208">
            <v>213.8</v>
          </cell>
          <cell r="W208">
            <v>0.98</v>
          </cell>
          <cell r="X208">
            <v>1.66</v>
          </cell>
          <cell r="Y208">
            <v>1.0674540682414697</v>
          </cell>
          <cell r="Z208">
            <v>1.4490000000000001</v>
          </cell>
          <cell r="AA208">
            <v>0.83599999999999997</v>
          </cell>
          <cell r="AB208">
            <v>0.72</v>
          </cell>
          <cell r="AC208">
            <v>37</v>
          </cell>
          <cell r="AD208">
            <v>1.17</v>
          </cell>
          <cell r="AE208">
            <v>177.8</v>
          </cell>
          <cell r="AF208">
            <v>9.19</v>
          </cell>
          <cell r="AG208">
            <v>2192</v>
          </cell>
          <cell r="AH208" t="str">
            <v>1 ств 2905,
2 ств 3020</v>
          </cell>
          <cell r="AI208" t="str">
            <v>1 ств 2905,
2 ств 3020</v>
          </cell>
          <cell r="AJ208">
            <v>0</v>
          </cell>
          <cell r="AK208">
            <v>0</v>
          </cell>
          <cell r="AL208" t="str">
            <v>откр ствол</v>
          </cell>
          <cell r="AM208" t="str">
            <v>1 ствол-2192-2905;
2 ствол-2235-3020</v>
          </cell>
          <cell r="AN208" t="str">
            <v>34,76;20,5</v>
          </cell>
          <cell r="AO208">
            <v>2192</v>
          </cell>
          <cell r="AP208">
            <v>293</v>
          </cell>
          <cell r="AQ208">
            <v>0</v>
          </cell>
          <cell r="AR208">
            <v>0</v>
          </cell>
          <cell r="AS208">
            <v>0</v>
          </cell>
          <cell r="AT208" t="str">
            <v>УЭЦН</v>
          </cell>
          <cell r="AU208">
            <v>450</v>
          </cell>
          <cell r="AV208">
            <v>0</v>
          </cell>
          <cell r="AW208">
            <v>810</v>
          </cell>
          <cell r="AX208">
            <v>0</v>
          </cell>
          <cell r="AY208">
            <v>1090</v>
          </cell>
          <cell r="AZ208">
            <v>0</v>
          </cell>
          <cell r="BA208">
            <v>1330</v>
          </cell>
          <cell r="BB208">
            <v>0</v>
          </cell>
          <cell r="BC208">
            <v>1530</v>
          </cell>
          <cell r="BD208">
            <v>0</v>
          </cell>
          <cell r="BE208">
            <v>0</v>
          </cell>
          <cell r="BF208">
            <v>0</v>
          </cell>
          <cell r="BG208">
            <v>1960</v>
          </cell>
          <cell r="BH208">
            <v>0</v>
          </cell>
          <cell r="BI208">
            <v>0</v>
          </cell>
          <cell r="BJ208" t="str">
            <v>D3500N 178ст</v>
          </cell>
          <cell r="BK208">
            <v>1003</v>
          </cell>
          <cell r="BL208">
            <v>48</v>
          </cell>
          <cell r="BM208" t="str">
            <v>69-116</v>
          </cell>
          <cell r="BN208">
            <v>1910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1722.21</v>
          </cell>
          <cell r="BU208">
            <v>187.78999999999996</v>
          </cell>
          <cell r="BV208">
            <v>73</v>
          </cell>
          <cell r="BW208">
            <v>5.5</v>
          </cell>
          <cell r="BX208">
            <v>65</v>
          </cell>
          <cell r="BY208" t="str">
            <v>Угловик</v>
          </cell>
          <cell r="BZ208" t="str">
            <v>Периодический</v>
          </cell>
          <cell r="CA208">
            <v>2</v>
          </cell>
          <cell r="CB208">
            <v>3</v>
          </cell>
          <cell r="CC208">
            <v>19</v>
          </cell>
          <cell r="CD208">
            <v>19</v>
          </cell>
          <cell r="CE208">
            <v>18</v>
          </cell>
          <cell r="CF208">
            <v>43556</v>
          </cell>
          <cell r="CG208">
            <v>172.7</v>
          </cell>
          <cell r="CH208">
            <v>0</v>
          </cell>
          <cell r="CI208">
            <v>0</v>
          </cell>
          <cell r="CJ208">
            <v>1564.8205660773308</v>
          </cell>
          <cell r="CK208">
            <v>31</v>
          </cell>
          <cell r="CL208">
            <v>45.047910189999996</v>
          </cell>
          <cell r="CM208">
            <v>24.7456</v>
          </cell>
          <cell r="CN208">
            <v>37</v>
          </cell>
          <cell r="CO208">
            <v>20</v>
          </cell>
          <cell r="CP208">
            <v>0</v>
          </cell>
          <cell r="CQ208">
            <v>3.6</v>
          </cell>
          <cell r="CR208">
            <v>184</v>
          </cell>
          <cell r="CS208" t="e">
            <v>#VALUE!</v>
          </cell>
          <cell r="CT208">
            <v>184</v>
          </cell>
          <cell r="CU208">
            <v>0</v>
          </cell>
          <cell r="CV208">
            <v>172.82736159999999</v>
          </cell>
          <cell r="CW208" t="str">
            <v>-</v>
          </cell>
          <cell r="CX208">
            <v>98.8</v>
          </cell>
          <cell r="CY208">
            <v>-2.5</v>
          </cell>
          <cell r="CZ208">
            <v>0</v>
          </cell>
          <cell r="DA208">
            <v>3.6</v>
          </cell>
          <cell r="DB208">
            <v>145.48040863830337</v>
          </cell>
          <cell r="DC208">
            <v>145.48040863830337</v>
          </cell>
          <cell r="DD208" t="str">
            <v/>
          </cell>
          <cell r="DE208">
            <v>0.28985032720632747</v>
          </cell>
          <cell r="DF208">
            <v>0</v>
          </cell>
          <cell r="DG208" t="str">
            <v>УЭЦН</v>
          </cell>
          <cell r="DH208">
            <v>24.7456</v>
          </cell>
          <cell r="DI208">
            <v>37</v>
          </cell>
          <cell r="DJ208">
            <v>20</v>
          </cell>
          <cell r="DK208">
            <v>3.6</v>
          </cell>
          <cell r="DL208">
            <v>45.047910189999996</v>
          </cell>
          <cell r="DM208">
            <v>0</v>
          </cell>
          <cell r="DN208">
            <v>69</v>
          </cell>
          <cell r="DO208">
            <v>0.35679845708775315</v>
          </cell>
          <cell r="DP208">
            <v>45.047910189999996</v>
          </cell>
          <cell r="DQ208">
            <v>24.7456</v>
          </cell>
          <cell r="DR208">
            <v>37</v>
          </cell>
          <cell r="DS208">
            <v>20</v>
          </cell>
          <cell r="DT208">
            <v>3.6</v>
          </cell>
          <cell r="DU208">
            <v>0</v>
          </cell>
          <cell r="DV208">
            <v>0</v>
          </cell>
          <cell r="DW208">
            <v>0</v>
          </cell>
          <cell r="DX208">
            <v>3.6480146525056192</v>
          </cell>
          <cell r="DY208">
            <v>109.09134726392392</v>
          </cell>
          <cell r="DZ208">
            <v>0</v>
          </cell>
          <cell r="EA208">
            <v>4.1541407070699519</v>
          </cell>
          <cell r="EB208">
            <v>0</v>
          </cell>
          <cell r="EC208">
            <v>42581</v>
          </cell>
          <cell r="ED208" t="str">
            <v>ВНС</v>
          </cell>
          <cell r="EE208">
            <v>0</v>
          </cell>
          <cell r="EF208">
            <v>65</v>
          </cell>
          <cell r="EG208">
            <v>22</v>
          </cell>
          <cell r="EH208">
            <v>22</v>
          </cell>
          <cell r="EI208">
            <v>21</v>
          </cell>
          <cell r="EJ208" t="str">
            <v>Периодический</v>
          </cell>
          <cell r="EK208">
            <v>2</v>
          </cell>
          <cell r="EL208">
            <v>2</v>
          </cell>
          <cell r="EM208">
            <v>11.1726384</v>
          </cell>
          <cell r="EN208">
            <v>90.3</v>
          </cell>
          <cell r="EO208">
            <v>85.2</v>
          </cell>
          <cell r="EP208">
            <v>2.5</v>
          </cell>
          <cell r="EQ208">
            <v>223.76093367525436</v>
          </cell>
          <cell r="ER208">
            <v>0</v>
          </cell>
          <cell r="ES208">
            <v>0</v>
          </cell>
          <cell r="ET208">
            <v>51.136375436599998</v>
          </cell>
          <cell r="EU208">
            <v>65</v>
          </cell>
          <cell r="EV208">
            <v>19</v>
          </cell>
          <cell r="EW208">
            <v>19</v>
          </cell>
          <cell r="EX208">
            <v>18</v>
          </cell>
          <cell r="EY208" t="str">
            <v>Периодический</v>
          </cell>
          <cell r="EZ208">
            <v>2</v>
          </cell>
          <cell r="FA208">
            <v>3</v>
          </cell>
          <cell r="FB208">
            <v>24.7456</v>
          </cell>
          <cell r="FC208">
            <v>37</v>
          </cell>
          <cell r="FD208">
            <v>20</v>
          </cell>
          <cell r="FE208">
            <v>3.6</v>
          </cell>
          <cell r="FF208">
            <v>145.48040863830337</v>
          </cell>
          <cell r="FG208">
            <v>0</v>
          </cell>
          <cell r="FH208">
            <v>0</v>
          </cell>
          <cell r="FI208">
            <v>45.047910189999996</v>
          </cell>
          <cell r="FJ208">
            <v>0</v>
          </cell>
          <cell r="FK208">
            <v>-3</v>
          </cell>
          <cell r="FL208">
            <v>-3</v>
          </cell>
          <cell r="FM208">
            <v>-3</v>
          </cell>
          <cell r="FN208">
            <v>0</v>
          </cell>
          <cell r="FO208">
            <v>1</v>
          </cell>
          <cell r="FP208">
            <v>13.572961599999999</v>
          </cell>
          <cell r="FQ208">
            <v>-53.3</v>
          </cell>
          <cell r="FR208">
            <v>-65.2</v>
          </cell>
          <cell r="FS208">
            <v>1.1000000000000001</v>
          </cell>
          <cell r="FT208">
            <v>0</v>
          </cell>
          <cell r="FU208">
            <v>0</v>
          </cell>
          <cell r="FV208">
            <v>-78.280525036950991</v>
          </cell>
          <cell r="FW208">
            <v>-6.088465246600002</v>
          </cell>
          <cell r="FX208" t="str">
            <v>% База</v>
          </cell>
          <cell r="FY208" t="str">
            <v>Увеличение дебита нефти по причине снижения % обводненности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 t="str">
            <v>Необходим повторный замер дебита</v>
          </cell>
          <cell r="GE208">
            <v>0</v>
          </cell>
          <cell r="GF208" t="str">
            <v>БДНГ-2</v>
          </cell>
          <cell r="GG208" t="str">
            <v>Щукин</v>
          </cell>
          <cell r="GH208">
            <v>0</v>
          </cell>
          <cell r="GI208" t="e">
            <v>#N/A</v>
          </cell>
          <cell r="GJ208">
            <v>0</v>
          </cell>
          <cell r="GK208">
            <v>1890</v>
          </cell>
          <cell r="GL208">
            <v>0</v>
          </cell>
          <cell r="GM208">
            <v>0</v>
          </cell>
          <cell r="GN208">
            <v>0</v>
          </cell>
          <cell r="GO208">
            <v>1</v>
          </cell>
          <cell r="GP208">
            <v>1</v>
          </cell>
          <cell r="GQ208">
            <v>14.047910189999996</v>
          </cell>
          <cell r="GR208">
            <v>127.65208980999999</v>
          </cell>
          <cell r="GS208" t="str">
            <v>-</v>
          </cell>
          <cell r="GT208" t="str">
            <v>УЭЦН-D3500N 178ст-1003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</row>
        <row r="209">
          <cell r="J209">
            <v>1093</v>
          </cell>
          <cell r="K209" t="str">
            <v>В работе</v>
          </cell>
          <cell r="L209" t="str">
            <v>Кустскважины-1093</v>
          </cell>
          <cell r="M209">
            <v>40231</v>
          </cell>
          <cell r="N209" t="str">
            <v>Гор.</v>
          </cell>
          <cell r="O209" t="str">
            <v>P1ar_Block II</v>
          </cell>
          <cell r="P209" t="str">
            <v>Действующий</v>
          </cell>
          <cell r="Q209">
            <v>-4</v>
          </cell>
          <cell r="R209" t="str">
            <v xml:space="preserve"> </v>
          </cell>
          <cell r="S209" t="str">
            <v xml:space="preserve"> </v>
          </cell>
          <cell r="T209">
            <v>0</v>
          </cell>
          <cell r="U209">
            <v>206</v>
          </cell>
          <cell r="V209">
            <v>213.8</v>
          </cell>
          <cell r="W209">
            <v>0.98</v>
          </cell>
          <cell r="X209">
            <v>1.66</v>
          </cell>
          <cell r="Y209">
            <v>0.98080354989630048</v>
          </cell>
          <cell r="Z209">
            <v>1.4490000000000001</v>
          </cell>
          <cell r="AA209">
            <v>0.83599999999999997</v>
          </cell>
          <cell r="AB209">
            <v>0.72</v>
          </cell>
          <cell r="AC209">
            <v>37</v>
          </cell>
          <cell r="AD209">
            <v>1.17</v>
          </cell>
          <cell r="AE209">
            <v>139.69999999999999</v>
          </cell>
          <cell r="AF209">
            <v>7.72</v>
          </cell>
          <cell r="AG209">
            <v>1918</v>
          </cell>
          <cell r="AH209">
            <v>2433</v>
          </cell>
          <cell r="AI209">
            <v>2433</v>
          </cell>
          <cell r="AJ209">
            <v>0</v>
          </cell>
          <cell r="AK209">
            <v>0</v>
          </cell>
          <cell r="AL209" t="str">
            <v>откр ствол</v>
          </cell>
          <cell r="AM209" t="str">
            <v xml:space="preserve">1918-2433 </v>
          </cell>
          <cell r="AN209">
            <v>25</v>
          </cell>
          <cell r="AO209">
            <v>1918</v>
          </cell>
          <cell r="AP209">
            <v>11.4</v>
          </cell>
          <cell r="AQ209">
            <v>0</v>
          </cell>
          <cell r="AR209">
            <v>0</v>
          </cell>
          <cell r="AS209">
            <v>0</v>
          </cell>
          <cell r="AT209" t="str">
            <v>Газлифт</v>
          </cell>
          <cell r="AU209">
            <v>600</v>
          </cell>
          <cell r="AV209" t="str">
            <v>ГП</v>
          </cell>
          <cell r="AW209">
            <v>1200</v>
          </cell>
          <cell r="AX209" t="str">
            <v>ГК45/2</v>
          </cell>
          <cell r="AY209">
            <v>1703</v>
          </cell>
          <cell r="AZ209" t="str">
            <v>ЦКсОК/3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1713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1900</v>
          </cell>
          <cell r="BO209" t="str">
            <v>Есть</v>
          </cell>
          <cell r="BP209" t="str">
            <v>Сиант</v>
          </cell>
          <cell r="BQ209">
            <v>80</v>
          </cell>
          <cell r="BR209">
            <v>52</v>
          </cell>
          <cell r="BS209">
            <v>10.08</v>
          </cell>
          <cell r="BT209">
            <v>1885.12</v>
          </cell>
          <cell r="BU209">
            <v>14.880000000000109</v>
          </cell>
          <cell r="BV209">
            <v>73</v>
          </cell>
          <cell r="BW209">
            <v>5.5</v>
          </cell>
          <cell r="BX209">
            <v>18</v>
          </cell>
          <cell r="BY209" t="str">
            <v>Угловик</v>
          </cell>
          <cell r="BZ209" t="str">
            <v>Постоянный</v>
          </cell>
          <cell r="CA209">
            <v>24</v>
          </cell>
          <cell r="CB209">
            <v>0</v>
          </cell>
          <cell r="CC209">
            <v>38</v>
          </cell>
          <cell r="CD209">
            <v>52</v>
          </cell>
          <cell r="CE209">
            <v>36</v>
          </cell>
          <cell r="CF209">
            <v>43556</v>
          </cell>
          <cell r="CG209">
            <v>86.9</v>
          </cell>
          <cell r="CH209">
            <v>80</v>
          </cell>
          <cell r="CI209">
            <v>6</v>
          </cell>
          <cell r="CJ209">
            <v>0</v>
          </cell>
          <cell r="CK209">
            <v>0</v>
          </cell>
          <cell r="CL209">
            <v>59</v>
          </cell>
          <cell r="CM209">
            <v>7.0250417599999997</v>
          </cell>
          <cell r="CN209">
            <v>8.42</v>
          </cell>
          <cell r="CO209">
            <v>0.2</v>
          </cell>
          <cell r="CP209">
            <v>22</v>
          </cell>
          <cell r="CQ209">
            <v>13.228999999999999</v>
          </cell>
          <cell r="CR209">
            <v>185</v>
          </cell>
          <cell r="CS209">
            <v>0</v>
          </cell>
          <cell r="CT209">
            <v>185</v>
          </cell>
          <cell r="CU209">
            <v>0</v>
          </cell>
          <cell r="CV209">
            <v>177.97495824000001</v>
          </cell>
          <cell r="CW209">
            <v>-8.42</v>
          </cell>
          <cell r="CX209">
            <v>184.8</v>
          </cell>
          <cell r="CY209">
            <v>-13.228999999999999</v>
          </cell>
          <cell r="CZ209">
            <v>10.08</v>
          </cell>
          <cell r="DA209">
            <v>3.1489999999999991</v>
          </cell>
          <cell r="DB209">
            <v>448.25356312187949</v>
          </cell>
          <cell r="DC209">
            <v>1883.1204784183376</v>
          </cell>
          <cell r="DD209">
            <v>1430.8949131356505</v>
          </cell>
          <cell r="DE209">
            <v>0.30179211469534045</v>
          </cell>
          <cell r="DF209">
            <v>0</v>
          </cell>
          <cell r="DG209" t="str">
            <v>Газлифт</v>
          </cell>
          <cell r="DH209">
            <v>7.0250417599999997</v>
          </cell>
          <cell r="DI209">
            <v>8.42</v>
          </cell>
          <cell r="DJ209">
            <v>0.2</v>
          </cell>
          <cell r="DK209">
            <v>3.1489999999999991</v>
          </cell>
          <cell r="DL209">
            <v>59</v>
          </cell>
          <cell r="DM209">
            <v>0</v>
          </cell>
          <cell r="DN209">
            <v>55</v>
          </cell>
          <cell r="DO209">
            <v>0.29459051315152918</v>
          </cell>
          <cell r="DP209">
            <v>55</v>
          </cell>
          <cell r="DQ209">
            <v>7.8405451256483829</v>
          </cell>
          <cell r="DR209">
            <v>9.3974373695337832</v>
          </cell>
          <cell r="DS209">
            <v>0.2</v>
          </cell>
          <cell r="DT209">
            <v>3.5145522893897718</v>
          </cell>
          <cell r="DU209">
            <v>0.81550336564838233</v>
          </cell>
          <cell r="DV209">
            <v>0.97743736953378324</v>
          </cell>
          <cell r="DW209">
            <v>0.36555228938977236</v>
          </cell>
          <cell r="DX209">
            <v>0.94969284379424412</v>
          </cell>
          <cell r="DY209">
            <v>1.1382727701746127</v>
          </cell>
          <cell r="DZ209">
            <v>0</v>
          </cell>
          <cell r="EA209">
            <v>0.59759320434167174</v>
          </cell>
          <cell r="EB209">
            <v>0</v>
          </cell>
          <cell r="EC209">
            <v>42864</v>
          </cell>
          <cell r="ED209" t="str">
            <v>ОПЗ</v>
          </cell>
          <cell r="EE209">
            <v>0</v>
          </cell>
          <cell r="EF209">
            <v>18</v>
          </cell>
          <cell r="EG209">
            <v>35</v>
          </cell>
          <cell r="EH209">
            <v>48</v>
          </cell>
          <cell r="EI209">
            <v>33</v>
          </cell>
          <cell r="EJ209" t="str">
            <v>Постоянный</v>
          </cell>
          <cell r="EK209">
            <v>24</v>
          </cell>
          <cell r="EL209">
            <v>0</v>
          </cell>
          <cell r="EM209">
            <v>7.0250417599999997</v>
          </cell>
          <cell r="EN209">
            <v>8.42</v>
          </cell>
          <cell r="EO209">
            <v>0.2</v>
          </cell>
          <cell r="EP209">
            <v>13.228999999999999</v>
          </cell>
          <cell r="EQ209">
            <v>448.25356312187949</v>
          </cell>
          <cell r="ER209">
            <v>78</v>
          </cell>
          <cell r="ES209">
            <v>10.08</v>
          </cell>
          <cell r="ET209">
            <v>61</v>
          </cell>
          <cell r="EU209">
            <v>18</v>
          </cell>
          <cell r="EV209">
            <v>38</v>
          </cell>
          <cell r="EW209">
            <v>52</v>
          </cell>
          <cell r="EX209">
            <v>36</v>
          </cell>
          <cell r="EY209" t="str">
            <v>Постоянный</v>
          </cell>
          <cell r="EZ209">
            <v>24</v>
          </cell>
          <cell r="FA209">
            <v>0</v>
          </cell>
          <cell r="FB209">
            <v>7.0250417599999997</v>
          </cell>
          <cell r="FC209">
            <v>8.42</v>
          </cell>
          <cell r="FD209">
            <v>0.2</v>
          </cell>
          <cell r="FE209">
            <v>13.228999999999999</v>
          </cell>
          <cell r="FF209">
            <v>448.25356312187949</v>
          </cell>
          <cell r="FG209">
            <v>80</v>
          </cell>
          <cell r="FH209">
            <v>10.08</v>
          </cell>
          <cell r="FI209">
            <v>59</v>
          </cell>
          <cell r="FJ209">
            <v>0</v>
          </cell>
          <cell r="FK209">
            <v>3</v>
          </cell>
          <cell r="FL209">
            <v>4</v>
          </cell>
          <cell r="FM209">
            <v>3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2</v>
          </cell>
          <cell r="FU209">
            <v>0</v>
          </cell>
          <cell r="FV209">
            <v>0</v>
          </cell>
          <cell r="FW209">
            <v>-2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 t="str">
            <v>Суммарно уточнение дебита после последнего ГТМ 0,4 т.н.</v>
          </cell>
          <cell r="GF209" t="str">
            <v>БДНГ-3</v>
          </cell>
          <cell r="GG209" t="str">
            <v>Тайланов</v>
          </cell>
          <cell r="GH209">
            <v>0</v>
          </cell>
          <cell r="GI209" t="e">
            <v>#N/A</v>
          </cell>
          <cell r="GJ209">
            <v>0</v>
          </cell>
          <cell r="GK209">
            <v>1880</v>
          </cell>
          <cell r="GL209">
            <v>0</v>
          </cell>
          <cell r="GM209">
            <v>0</v>
          </cell>
          <cell r="GN209">
            <v>0</v>
          </cell>
          <cell r="GO209">
            <v>2</v>
          </cell>
          <cell r="GP209">
            <v>16</v>
          </cell>
          <cell r="GQ209">
            <v>59</v>
          </cell>
          <cell r="GR209">
            <v>27.900000000000006</v>
          </cell>
          <cell r="GS209" t="str">
            <v>ЗУ-5</v>
          </cell>
          <cell r="GT209" t="str">
            <v>Газлифт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</row>
        <row r="210">
          <cell r="J210" t="str">
            <v>1093-2</v>
          </cell>
          <cell r="K210" t="str">
            <v>В работе</v>
          </cell>
          <cell r="L210" t="str">
            <v>Кустскважины-1093</v>
          </cell>
          <cell r="M210">
            <v>40474</v>
          </cell>
          <cell r="N210" t="str">
            <v>Гор.</v>
          </cell>
          <cell r="O210" t="str">
            <v>P1ar_Block II</v>
          </cell>
          <cell r="P210" t="str">
            <v>Действующий</v>
          </cell>
          <cell r="Q210">
            <v>-4</v>
          </cell>
          <cell r="R210" t="str">
            <v xml:space="preserve"> </v>
          </cell>
          <cell r="S210" t="str">
            <v xml:space="preserve"> </v>
          </cell>
          <cell r="T210">
            <v>0</v>
          </cell>
          <cell r="U210">
            <v>206</v>
          </cell>
          <cell r="V210">
            <v>213.8</v>
          </cell>
          <cell r="W210">
            <v>0.98</v>
          </cell>
          <cell r="X210">
            <v>1.66</v>
          </cell>
          <cell r="Y210">
            <v>1.0014971976793434</v>
          </cell>
          <cell r="Z210">
            <v>1.4490000000000001</v>
          </cell>
          <cell r="AA210">
            <v>0.83599999999999997</v>
          </cell>
          <cell r="AB210">
            <v>0.72</v>
          </cell>
          <cell r="AC210">
            <v>37</v>
          </cell>
          <cell r="AD210">
            <v>1.17</v>
          </cell>
          <cell r="AE210">
            <v>139.69999999999999</v>
          </cell>
          <cell r="AF210">
            <v>7.72</v>
          </cell>
          <cell r="AG210">
            <v>1914</v>
          </cell>
          <cell r="AH210">
            <v>2500</v>
          </cell>
          <cell r="AI210">
            <v>2500</v>
          </cell>
          <cell r="AJ210">
            <v>0</v>
          </cell>
          <cell r="AK210">
            <v>0</v>
          </cell>
          <cell r="AL210" t="str">
            <v>откр ствол</v>
          </cell>
          <cell r="AM210" t="str">
            <v>1914-2500</v>
          </cell>
          <cell r="AN210">
            <v>15.2</v>
          </cell>
          <cell r="AO210">
            <v>1914</v>
          </cell>
          <cell r="AP210">
            <v>24.53</v>
          </cell>
          <cell r="AQ210">
            <v>0</v>
          </cell>
          <cell r="AR210">
            <v>0</v>
          </cell>
          <cell r="AS210">
            <v>0</v>
          </cell>
          <cell r="AT210" t="str">
            <v>Газлифт</v>
          </cell>
          <cell r="AU210">
            <v>600</v>
          </cell>
          <cell r="AV210" t="str">
            <v>ГП</v>
          </cell>
          <cell r="AW210">
            <v>1205</v>
          </cell>
          <cell r="AX210" t="str">
            <v>ГК84/1,5</v>
          </cell>
          <cell r="AY210">
            <v>1784</v>
          </cell>
          <cell r="AZ210" t="str">
            <v>ЦКсОК/5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1795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2012</v>
          </cell>
          <cell r="BO210" t="str">
            <v>Есть</v>
          </cell>
          <cell r="BP210" t="str">
            <v>Сиант</v>
          </cell>
          <cell r="BQ210">
            <v>80</v>
          </cell>
          <cell r="BR210">
            <v>56</v>
          </cell>
          <cell r="BS210">
            <v>9.9</v>
          </cell>
          <cell r="BT210">
            <v>1836.99</v>
          </cell>
          <cell r="BU210">
            <v>175.01</v>
          </cell>
          <cell r="BV210">
            <v>73</v>
          </cell>
          <cell r="BW210">
            <v>5.5</v>
          </cell>
          <cell r="BX210">
            <v>18</v>
          </cell>
          <cell r="BY210" t="str">
            <v>Угловик</v>
          </cell>
          <cell r="BZ210" t="str">
            <v>Постоянный</v>
          </cell>
          <cell r="CA210">
            <v>24</v>
          </cell>
          <cell r="CB210">
            <v>0</v>
          </cell>
          <cell r="CC210">
            <v>37</v>
          </cell>
          <cell r="CD210">
            <v>56</v>
          </cell>
          <cell r="CE210">
            <v>36</v>
          </cell>
          <cell r="CF210">
            <v>43556</v>
          </cell>
          <cell r="CG210">
            <v>130.4</v>
          </cell>
          <cell r="CH210">
            <v>80</v>
          </cell>
          <cell r="CI210">
            <v>6</v>
          </cell>
          <cell r="CJ210">
            <v>0</v>
          </cell>
          <cell r="CK210">
            <v>0</v>
          </cell>
          <cell r="CL210">
            <v>60</v>
          </cell>
          <cell r="CM210">
            <v>11.882904</v>
          </cell>
          <cell r="CN210">
            <v>15</v>
          </cell>
          <cell r="CO210">
            <v>5.24</v>
          </cell>
          <cell r="CP210">
            <v>22</v>
          </cell>
          <cell r="CQ210">
            <v>26.257000000000001</v>
          </cell>
          <cell r="CR210">
            <v>186</v>
          </cell>
          <cell r="CS210">
            <v>0</v>
          </cell>
          <cell r="CT210">
            <v>186</v>
          </cell>
          <cell r="CU210">
            <v>0</v>
          </cell>
          <cell r="CV210">
            <v>174.117096</v>
          </cell>
          <cell r="CW210">
            <v>-15</v>
          </cell>
          <cell r="CX210">
            <v>180.76</v>
          </cell>
          <cell r="CY210">
            <v>-26.257000000000001</v>
          </cell>
          <cell r="CZ210">
            <v>9.9</v>
          </cell>
          <cell r="DA210">
            <v>16.356999999999999</v>
          </cell>
          <cell r="DB210">
            <v>1376.5153703168855</v>
          </cell>
          <cell r="DC210">
            <v>2209.645049728585</v>
          </cell>
          <cell r="DD210">
            <v>773.8551399458396</v>
          </cell>
          <cell r="DE210">
            <v>0.2130681818181818</v>
          </cell>
          <cell r="DF210">
            <v>0</v>
          </cell>
          <cell r="DG210" t="str">
            <v>Газлифт</v>
          </cell>
          <cell r="DH210">
            <v>11.882904</v>
          </cell>
          <cell r="DI210">
            <v>15</v>
          </cell>
          <cell r="DJ210">
            <v>5.24</v>
          </cell>
          <cell r="DK210">
            <v>16.356999999999999</v>
          </cell>
          <cell r="DL210">
            <v>60</v>
          </cell>
          <cell r="DM210">
            <v>0</v>
          </cell>
          <cell r="DN210">
            <v>55</v>
          </cell>
          <cell r="DO210">
            <v>0.20829086832450058</v>
          </cell>
          <cell r="DP210">
            <v>55</v>
          </cell>
          <cell r="DQ210">
            <v>12.441504639013452</v>
          </cell>
          <cell r="DR210">
            <v>15.705131471667345</v>
          </cell>
          <cell r="DS210">
            <v>5.24</v>
          </cell>
          <cell r="DT210">
            <v>17.125922365470853</v>
          </cell>
          <cell r="DU210">
            <v>0.55860063901345192</v>
          </cell>
          <cell r="DV210">
            <v>0.70513147166734491</v>
          </cell>
          <cell r="DW210">
            <v>0.76892236547085069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41398</v>
          </cell>
          <cell r="ED210" t="str">
            <v>ОПЗ</v>
          </cell>
          <cell r="EE210">
            <v>0</v>
          </cell>
          <cell r="EF210">
            <v>18</v>
          </cell>
          <cell r="EG210">
            <v>35</v>
          </cell>
          <cell r="EH210">
            <v>56</v>
          </cell>
          <cell r="EI210">
            <v>33</v>
          </cell>
          <cell r="EJ210" t="str">
            <v>Постоянный</v>
          </cell>
          <cell r="EK210">
            <v>24</v>
          </cell>
          <cell r="EL210">
            <v>0</v>
          </cell>
          <cell r="EM210">
            <v>11.882904</v>
          </cell>
          <cell r="EN210">
            <v>15</v>
          </cell>
          <cell r="EO210">
            <v>5.24</v>
          </cell>
          <cell r="EP210">
            <v>26.257000000000001</v>
          </cell>
          <cell r="EQ210">
            <v>1376.5153703168855</v>
          </cell>
          <cell r="ER210">
            <v>78</v>
          </cell>
          <cell r="ES210">
            <v>9.9</v>
          </cell>
          <cell r="ET210">
            <v>60</v>
          </cell>
          <cell r="EU210">
            <v>18</v>
          </cell>
          <cell r="EV210">
            <v>37</v>
          </cell>
          <cell r="EW210">
            <v>56</v>
          </cell>
          <cell r="EX210">
            <v>36</v>
          </cell>
          <cell r="EY210" t="str">
            <v>Постоянный</v>
          </cell>
          <cell r="EZ210">
            <v>24</v>
          </cell>
          <cell r="FA210">
            <v>0</v>
          </cell>
          <cell r="FB210">
            <v>11.882904</v>
          </cell>
          <cell r="FC210">
            <v>15</v>
          </cell>
          <cell r="FD210">
            <v>5.24</v>
          </cell>
          <cell r="FE210">
            <v>26.257000000000001</v>
          </cell>
          <cell r="FF210">
            <v>1376.5153703168855</v>
          </cell>
          <cell r="FG210">
            <v>80</v>
          </cell>
          <cell r="FH210">
            <v>9.9</v>
          </cell>
          <cell r="FI210">
            <v>60</v>
          </cell>
          <cell r="FJ210">
            <v>0</v>
          </cell>
          <cell r="FK210">
            <v>2</v>
          </cell>
          <cell r="FL210">
            <v>0</v>
          </cell>
          <cell r="FM210">
            <v>3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2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 t="str">
            <v>БДНГ-3</v>
          </cell>
          <cell r="GG210" t="str">
            <v>Тайланов</v>
          </cell>
          <cell r="GH210">
            <v>0</v>
          </cell>
          <cell r="GI210" t="e">
            <v>#N/A</v>
          </cell>
          <cell r="GJ210">
            <v>0</v>
          </cell>
          <cell r="GK210">
            <v>1992</v>
          </cell>
          <cell r="GL210">
            <v>0</v>
          </cell>
          <cell r="GM210">
            <v>0</v>
          </cell>
          <cell r="GN210">
            <v>0</v>
          </cell>
          <cell r="GO210">
            <v>1</v>
          </cell>
          <cell r="GP210">
            <v>20</v>
          </cell>
          <cell r="GQ210">
            <v>60</v>
          </cell>
          <cell r="GR210">
            <v>70.400000000000006</v>
          </cell>
          <cell r="GS210" t="str">
            <v>ЗУ-5</v>
          </cell>
          <cell r="GT210" t="str">
            <v>Газлифт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</row>
        <row r="211">
          <cell r="J211" t="str">
            <v>1093-1</v>
          </cell>
          <cell r="K211" t="str">
            <v>В накоплении/под циклической закачкой/</v>
          </cell>
          <cell r="L211" t="str">
            <v>Кустскважины-1093</v>
          </cell>
          <cell r="M211">
            <v>40340</v>
          </cell>
          <cell r="N211" t="str">
            <v>Гор.</v>
          </cell>
          <cell r="O211" t="str">
            <v>P1ar_Block II</v>
          </cell>
          <cell r="P211" t="str">
            <v>Действующий</v>
          </cell>
          <cell r="Q211">
            <v>-4</v>
          </cell>
          <cell r="R211" t="str">
            <v xml:space="preserve"> </v>
          </cell>
          <cell r="S211" t="str">
            <v xml:space="preserve"> </v>
          </cell>
          <cell r="T211">
            <v>0</v>
          </cell>
          <cell r="U211">
            <v>206</v>
          </cell>
          <cell r="V211">
            <v>213.8</v>
          </cell>
          <cell r="W211">
            <v>0.98</v>
          </cell>
          <cell r="X211">
            <v>1.66</v>
          </cell>
          <cell r="Y211">
            <v>0.98</v>
          </cell>
          <cell r="Z211">
            <v>1.4490000000000001</v>
          </cell>
          <cell r="AA211">
            <v>0.83599999999999997</v>
          </cell>
          <cell r="AB211">
            <v>0.72</v>
          </cell>
          <cell r="AC211">
            <v>37</v>
          </cell>
          <cell r="AD211">
            <v>1.17</v>
          </cell>
          <cell r="AE211">
            <v>139.69999999999999</v>
          </cell>
          <cell r="AF211">
            <v>7.72</v>
          </cell>
          <cell r="AG211">
            <v>1904</v>
          </cell>
          <cell r="AH211">
            <v>2500</v>
          </cell>
          <cell r="AI211">
            <v>2500</v>
          </cell>
          <cell r="AJ211">
            <v>0</v>
          </cell>
          <cell r="AK211">
            <v>0</v>
          </cell>
          <cell r="AL211" t="str">
            <v>откр ствол</v>
          </cell>
          <cell r="AM211" t="str">
            <v>1904-2500</v>
          </cell>
          <cell r="AN211">
            <v>47.13</v>
          </cell>
          <cell r="AO211">
            <v>1904</v>
          </cell>
          <cell r="AP211">
            <v>14.97</v>
          </cell>
          <cell r="AQ211">
            <v>0</v>
          </cell>
          <cell r="AR211">
            <v>0</v>
          </cell>
          <cell r="AS211">
            <v>0</v>
          </cell>
          <cell r="AT211" t="str">
            <v>Газлифт</v>
          </cell>
          <cell r="AU211">
            <v>600</v>
          </cell>
          <cell r="AV211" t="str">
            <v>ГП</v>
          </cell>
          <cell r="AW211">
            <v>1200</v>
          </cell>
          <cell r="AX211" t="str">
            <v>ГК80/1,5</v>
          </cell>
          <cell r="AY211">
            <v>1802</v>
          </cell>
          <cell r="AZ211" t="str">
            <v>ЦКсОК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1814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1942</v>
          </cell>
          <cell r="BO211" t="str">
            <v>Есть</v>
          </cell>
          <cell r="BP211" t="str">
            <v>Сиант</v>
          </cell>
          <cell r="BQ211">
            <v>80</v>
          </cell>
          <cell r="BR211">
            <v>56</v>
          </cell>
          <cell r="BS211">
            <v>4.8</v>
          </cell>
          <cell r="BT211">
            <v>1909.29</v>
          </cell>
          <cell r="BU211">
            <v>32.710000000000036</v>
          </cell>
          <cell r="BV211">
            <v>73</v>
          </cell>
          <cell r="BW211">
            <v>5.5</v>
          </cell>
          <cell r="BX211">
            <v>18</v>
          </cell>
          <cell r="BY211" t="str">
            <v>Угловик</v>
          </cell>
          <cell r="BZ211" t="str">
            <v>Периодический</v>
          </cell>
          <cell r="CA211">
            <v>24</v>
          </cell>
          <cell r="CB211">
            <v>24</v>
          </cell>
          <cell r="CC211">
            <v>37</v>
          </cell>
          <cell r="CD211">
            <v>56</v>
          </cell>
          <cell r="CE211">
            <v>36</v>
          </cell>
          <cell r="CF211">
            <v>43556</v>
          </cell>
          <cell r="CG211">
            <v>122.3</v>
          </cell>
          <cell r="CH211">
            <v>80</v>
          </cell>
          <cell r="CI211">
            <v>6</v>
          </cell>
          <cell r="CJ211">
            <v>0</v>
          </cell>
          <cell r="CK211">
            <v>0</v>
          </cell>
          <cell r="CL211">
            <v>67</v>
          </cell>
          <cell r="CM211">
            <v>6.27</v>
          </cell>
          <cell r="CN211">
            <v>7.5</v>
          </cell>
          <cell r="CO211">
            <v>0</v>
          </cell>
          <cell r="CP211">
            <v>22</v>
          </cell>
          <cell r="CQ211">
            <v>10</v>
          </cell>
          <cell r="CR211">
            <v>187</v>
          </cell>
          <cell r="CS211">
            <v>0</v>
          </cell>
          <cell r="CT211">
            <v>187</v>
          </cell>
          <cell r="CU211">
            <v>0</v>
          </cell>
          <cell r="CV211">
            <v>180.73</v>
          </cell>
          <cell r="CW211">
            <v>-7.5</v>
          </cell>
          <cell r="CX211">
            <v>187</v>
          </cell>
          <cell r="CY211">
            <v>-10</v>
          </cell>
          <cell r="CZ211">
            <v>4.8</v>
          </cell>
          <cell r="DA211">
            <v>5.2</v>
          </cell>
          <cell r="DB211">
            <v>829.34609250398728</v>
          </cell>
          <cell r="DC211">
            <v>1594.8963317384371</v>
          </cell>
          <cell r="DD211">
            <v>765.5502392344498</v>
          </cell>
          <cell r="DE211">
            <v>0.13562386980108498</v>
          </cell>
          <cell r="DF211">
            <v>0</v>
          </cell>
          <cell r="DG211" t="str">
            <v>Газлифт</v>
          </cell>
          <cell r="DH211">
            <v>6.27</v>
          </cell>
          <cell r="DI211">
            <v>7.5</v>
          </cell>
          <cell r="DJ211">
            <v>0</v>
          </cell>
          <cell r="DK211">
            <v>5.2</v>
          </cell>
          <cell r="DL211">
            <v>67</v>
          </cell>
          <cell r="DM211">
            <v>0</v>
          </cell>
          <cell r="DN211">
            <v>60</v>
          </cell>
          <cell r="DO211">
            <v>0.13130611158115277</v>
          </cell>
          <cell r="DP211">
            <v>60</v>
          </cell>
          <cell r="DQ211">
            <v>6.8387899482588628</v>
          </cell>
          <cell r="DR211">
            <v>8.1803707515058175</v>
          </cell>
          <cell r="DS211">
            <v>0</v>
          </cell>
          <cell r="DT211">
            <v>5.6717237210440334</v>
          </cell>
          <cell r="DU211">
            <v>0.56878994825886342</v>
          </cell>
          <cell r="DV211">
            <v>0.68037075150581749</v>
          </cell>
          <cell r="DW211">
            <v>0.47172372104403348</v>
          </cell>
          <cell r="DX211">
            <v>7.4467020023556915E-2</v>
          </cell>
          <cell r="DY211">
            <v>8.9075382803297742E-2</v>
          </cell>
          <cell r="DZ211">
            <v>0</v>
          </cell>
          <cell r="EA211">
            <v>6.1758932076953106E-2</v>
          </cell>
          <cell r="EB211">
            <v>0</v>
          </cell>
          <cell r="EC211">
            <v>41277</v>
          </cell>
          <cell r="ED211" t="str">
            <v>Интенсификация</v>
          </cell>
          <cell r="EE211">
            <v>0</v>
          </cell>
          <cell r="EF211">
            <v>18</v>
          </cell>
          <cell r="EG211">
            <v>35</v>
          </cell>
          <cell r="EH211">
            <v>56</v>
          </cell>
          <cell r="EI211">
            <v>33</v>
          </cell>
          <cell r="EJ211" t="str">
            <v>Периодический</v>
          </cell>
          <cell r="EK211">
            <v>24</v>
          </cell>
          <cell r="EL211">
            <v>24</v>
          </cell>
          <cell r="EM211">
            <v>6.25</v>
          </cell>
          <cell r="EN211">
            <v>7.5</v>
          </cell>
          <cell r="EO211">
            <v>0</v>
          </cell>
          <cell r="EP211">
            <v>10</v>
          </cell>
          <cell r="EQ211">
            <v>829.34609250398728</v>
          </cell>
          <cell r="ER211">
            <v>80</v>
          </cell>
          <cell r="ES211">
            <v>4.8</v>
          </cell>
          <cell r="ET211">
            <v>69</v>
          </cell>
          <cell r="EU211">
            <v>18</v>
          </cell>
          <cell r="EV211">
            <v>37</v>
          </cell>
          <cell r="EW211">
            <v>56</v>
          </cell>
          <cell r="EX211">
            <v>36</v>
          </cell>
          <cell r="EY211" t="str">
            <v>Периодический</v>
          </cell>
          <cell r="EZ211">
            <v>24</v>
          </cell>
          <cell r="FA211">
            <v>24</v>
          </cell>
          <cell r="FB211">
            <v>6.27</v>
          </cell>
          <cell r="FC211">
            <v>7.5</v>
          </cell>
          <cell r="FD211">
            <v>0</v>
          </cell>
          <cell r="FE211">
            <v>10</v>
          </cell>
          <cell r="FF211">
            <v>829.34609250398728</v>
          </cell>
          <cell r="FG211">
            <v>80</v>
          </cell>
          <cell r="FH211">
            <v>4.8</v>
          </cell>
          <cell r="FI211">
            <v>67</v>
          </cell>
          <cell r="FJ211">
            <v>0</v>
          </cell>
          <cell r="FK211">
            <v>2</v>
          </cell>
          <cell r="FL211">
            <v>0</v>
          </cell>
          <cell r="FM211">
            <v>3</v>
          </cell>
          <cell r="FN211">
            <v>0</v>
          </cell>
          <cell r="FO211">
            <v>0</v>
          </cell>
          <cell r="FP211">
            <v>1.9999999999999574E-2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-2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 t="str">
            <v>БДНГ-3</v>
          </cell>
          <cell r="GG211" t="str">
            <v>Тайланов</v>
          </cell>
          <cell r="GH211">
            <v>0</v>
          </cell>
          <cell r="GI211" t="e">
            <v>#N/A</v>
          </cell>
          <cell r="GJ211">
            <v>0</v>
          </cell>
          <cell r="GK211">
            <v>1922</v>
          </cell>
          <cell r="GL211">
            <v>0</v>
          </cell>
          <cell r="GM211">
            <v>0</v>
          </cell>
          <cell r="GN211">
            <v>0</v>
          </cell>
          <cell r="GO211">
            <v>1</v>
          </cell>
          <cell r="GP211">
            <v>20</v>
          </cell>
          <cell r="GQ211">
            <v>67</v>
          </cell>
          <cell r="GR211">
            <v>55.3</v>
          </cell>
          <cell r="GS211" t="str">
            <v>ЗУ-5</v>
          </cell>
          <cell r="GT211" t="str">
            <v>Газлифт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</row>
        <row r="212">
          <cell r="J212">
            <v>1094</v>
          </cell>
          <cell r="K212" t="str">
            <v>В работе</v>
          </cell>
          <cell r="L212" t="str">
            <v>Кустскважины-1094</v>
          </cell>
          <cell r="M212">
            <v>40466</v>
          </cell>
          <cell r="N212" t="str">
            <v>Гор.</v>
          </cell>
          <cell r="O212" t="str">
            <v>P1ar_Block II</v>
          </cell>
          <cell r="P212" t="str">
            <v>Действующий</v>
          </cell>
          <cell r="Q212">
            <v>-4</v>
          </cell>
          <cell r="R212" t="str">
            <v xml:space="preserve"> </v>
          </cell>
          <cell r="S212" t="str">
            <v xml:space="preserve"> </v>
          </cell>
          <cell r="T212">
            <v>0</v>
          </cell>
          <cell r="U212">
            <v>206</v>
          </cell>
          <cell r="V212">
            <v>213.8</v>
          </cell>
          <cell r="W212">
            <v>0.98</v>
          </cell>
          <cell r="X212">
            <v>1.66</v>
          </cell>
          <cell r="Y212">
            <v>1.0218592964824118</v>
          </cell>
          <cell r="Z212">
            <v>1.4490000000000001</v>
          </cell>
          <cell r="AA212">
            <v>0.83599999999999997</v>
          </cell>
          <cell r="AB212">
            <v>0.72</v>
          </cell>
          <cell r="AC212">
            <v>37</v>
          </cell>
          <cell r="AD212">
            <v>1.17</v>
          </cell>
          <cell r="AE212">
            <v>139.69999999999999</v>
          </cell>
          <cell r="AF212">
            <v>7.72</v>
          </cell>
          <cell r="AG212">
            <v>1953</v>
          </cell>
          <cell r="AH212">
            <v>2400</v>
          </cell>
          <cell r="AI212">
            <v>2400</v>
          </cell>
          <cell r="AJ212">
            <v>0</v>
          </cell>
          <cell r="AK212">
            <v>0</v>
          </cell>
          <cell r="AL212" t="str">
            <v>откр ствол</v>
          </cell>
          <cell r="AM212" t="str">
            <v>1953-2400</v>
          </cell>
          <cell r="AN212">
            <v>98.1</v>
          </cell>
          <cell r="AO212">
            <v>1953</v>
          </cell>
          <cell r="AP212">
            <v>72.3</v>
          </cell>
          <cell r="AQ212">
            <v>0</v>
          </cell>
          <cell r="AR212">
            <v>0</v>
          </cell>
          <cell r="AS212">
            <v>0</v>
          </cell>
          <cell r="AT212" t="str">
            <v>Газлифт</v>
          </cell>
          <cell r="AU212">
            <v>500</v>
          </cell>
          <cell r="AV212" t="str">
            <v>ГП</v>
          </cell>
          <cell r="AW212">
            <v>900</v>
          </cell>
          <cell r="AX212" t="str">
            <v>ГП</v>
          </cell>
          <cell r="AY212">
            <v>1220</v>
          </cell>
          <cell r="AZ212" t="str">
            <v>ГП</v>
          </cell>
          <cell r="BA212">
            <v>1480</v>
          </cell>
          <cell r="BB212" t="str">
            <v>ГК108/2</v>
          </cell>
          <cell r="BC212">
            <v>1730</v>
          </cell>
          <cell r="BD212" t="str">
            <v>ЦКсОК</v>
          </cell>
          <cell r="BE212">
            <v>0</v>
          </cell>
          <cell r="BF212">
            <v>0</v>
          </cell>
          <cell r="BG212">
            <v>1770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1836</v>
          </cell>
          <cell r="BO212" t="str">
            <v>Есть</v>
          </cell>
          <cell r="BP212" t="str">
            <v>Сиант</v>
          </cell>
          <cell r="BQ212">
            <v>78</v>
          </cell>
          <cell r="BR212">
            <v>58</v>
          </cell>
          <cell r="BS212">
            <v>9.6</v>
          </cell>
          <cell r="BT212">
            <v>1738.27</v>
          </cell>
          <cell r="BU212">
            <v>97.730000000000018</v>
          </cell>
          <cell r="BV212">
            <v>73</v>
          </cell>
          <cell r="BW212">
            <v>5.5</v>
          </cell>
          <cell r="BX212">
            <v>18</v>
          </cell>
          <cell r="BY212" t="str">
            <v>Угловик</v>
          </cell>
          <cell r="BZ212" t="str">
            <v>Постоянный</v>
          </cell>
          <cell r="CA212">
            <v>24</v>
          </cell>
          <cell r="CB212">
            <v>0</v>
          </cell>
          <cell r="CC212">
            <v>37</v>
          </cell>
          <cell r="CD212">
            <v>58</v>
          </cell>
          <cell r="CE212">
            <v>36</v>
          </cell>
          <cell r="CF212">
            <v>43556</v>
          </cell>
          <cell r="CG212">
            <v>126.5</v>
          </cell>
          <cell r="CH212">
            <v>78</v>
          </cell>
          <cell r="CI212">
            <v>6</v>
          </cell>
          <cell r="CJ212">
            <v>0</v>
          </cell>
          <cell r="CK212">
            <v>0</v>
          </cell>
          <cell r="CL212">
            <v>60</v>
          </cell>
          <cell r="CM212">
            <v>7.2230400000000001</v>
          </cell>
          <cell r="CN212">
            <v>9.6</v>
          </cell>
          <cell r="CO212">
            <v>10</v>
          </cell>
          <cell r="CP212">
            <v>22</v>
          </cell>
          <cell r="CQ212">
            <v>17</v>
          </cell>
          <cell r="CR212">
            <v>188</v>
          </cell>
          <cell r="CS212">
            <v>0</v>
          </cell>
          <cell r="CT212">
            <v>188</v>
          </cell>
          <cell r="CU212">
            <v>0</v>
          </cell>
          <cell r="CV212">
            <v>180.77696</v>
          </cell>
          <cell r="CW212">
            <v>-9.6</v>
          </cell>
          <cell r="CX212">
            <v>178</v>
          </cell>
          <cell r="CY212">
            <v>-17</v>
          </cell>
          <cell r="CZ212">
            <v>9.6</v>
          </cell>
          <cell r="DA212">
            <v>7.4</v>
          </cell>
          <cell r="DB212">
            <v>1024.4993797625377</v>
          </cell>
          <cell r="DC212">
            <v>2353.579656211235</v>
          </cell>
          <cell r="DD212">
            <v>1151.808339092375</v>
          </cell>
          <cell r="DE212">
            <v>0.14436090225563908</v>
          </cell>
          <cell r="DF212">
            <v>0</v>
          </cell>
          <cell r="DG212" t="str">
            <v>Газлифт</v>
          </cell>
          <cell r="DH212">
            <v>7.2230400000000001</v>
          </cell>
          <cell r="DI212">
            <v>9.6</v>
          </cell>
          <cell r="DJ212">
            <v>10</v>
          </cell>
          <cell r="DK212">
            <v>7.4000000000000012</v>
          </cell>
          <cell r="DL212">
            <v>60</v>
          </cell>
          <cell r="DM212">
            <v>0</v>
          </cell>
          <cell r="DN212">
            <v>50</v>
          </cell>
          <cell r="DO212">
            <v>0.13774263739578171</v>
          </cell>
          <cell r="DP212">
            <v>50</v>
          </cell>
          <cell r="DQ212">
            <v>7.928273368808842</v>
          </cell>
          <cell r="DR212">
            <v>10.537311760777301</v>
          </cell>
          <cell r="DS212">
            <v>10</v>
          </cell>
          <cell r="DT212">
            <v>8.1225111489325048</v>
          </cell>
          <cell r="DU212">
            <v>0.70523336880884191</v>
          </cell>
          <cell r="DV212">
            <v>0.93731176077730183</v>
          </cell>
          <cell r="DW212">
            <v>0.72251114893250357</v>
          </cell>
          <cell r="DX212">
            <v>0.27674088591368662</v>
          </cell>
          <cell r="DY212">
            <v>0.36781085315482009</v>
          </cell>
          <cell r="DZ212">
            <v>0</v>
          </cell>
          <cell r="EA212">
            <v>0.72795898020224814</v>
          </cell>
          <cell r="EB212">
            <v>0</v>
          </cell>
          <cell r="EC212">
            <v>42678</v>
          </cell>
          <cell r="ED212" t="str">
            <v>ОПЗ</v>
          </cell>
          <cell r="EE212">
            <v>0</v>
          </cell>
          <cell r="EF212">
            <v>18</v>
          </cell>
          <cell r="EG212">
            <v>35</v>
          </cell>
          <cell r="EH212">
            <v>58</v>
          </cell>
          <cell r="EI212">
            <v>34</v>
          </cell>
          <cell r="EJ212" t="str">
            <v>Постоянный</v>
          </cell>
          <cell r="EK212">
            <v>24</v>
          </cell>
          <cell r="EL212">
            <v>0</v>
          </cell>
          <cell r="EM212">
            <v>7.2230400000000001</v>
          </cell>
          <cell r="EN212">
            <v>9.6</v>
          </cell>
          <cell r="EO212">
            <v>10</v>
          </cell>
          <cell r="EP212">
            <v>17</v>
          </cell>
          <cell r="EQ212">
            <v>1024.4993797625377</v>
          </cell>
          <cell r="ER212">
            <v>78</v>
          </cell>
          <cell r="ES212">
            <v>9.6</v>
          </cell>
          <cell r="ET212">
            <v>61</v>
          </cell>
          <cell r="EU212">
            <v>18</v>
          </cell>
          <cell r="EV212">
            <v>37</v>
          </cell>
          <cell r="EW212">
            <v>58</v>
          </cell>
          <cell r="EX212">
            <v>36</v>
          </cell>
          <cell r="EY212" t="str">
            <v>Постоянный</v>
          </cell>
          <cell r="EZ212">
            <v>24</v>
          </cell>
          <cell r="FA212">
            <v>0</v>
          </cell>
          <cell r="FB212">
            <v>7.2230400000000001</v>
          </cell>
          <cell r="FC212">
            <v>9.6</v>
          </cell>
          <cell r="FD212">
            <v>10</v>
          </cell>
          <cell r="FE212">
            <v>17</v>
          </cell>
          <cell r="FF212">
            <v>1024.4993797625377</v>
          </cell>
          <cell r="FG212">
            <v>78</v>
          </cell>
          <cell r="FH212">
            <v>9.6</v>
          </cell>
          <cell r="FI212">
            <v>60</v>
          </cell>
          <cell r="FJ212">
            <v>0</v>
          </cell>
          <cell r="FK212">
            <v>2</v>
          </cell>
          <cell r="FL212">
            <v>0</v>
          </cell>
          <cell r="FM212">
            <v>2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-1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 t="str">
            <v>БДНГ-3</v>
          </cell>
          <cell r="GG212" t="str">
            <v>Тайланов</v>
          </cell>
          <cell r="GH212">
            <v>0</v>
          </cell>
          <cell r="GI212" t="e">
            <v>#N/A</v>
          </cell>
          <cell r="GJ212">
            <v>0</v>
          </cell>
          <cell r="GK212">
            <v>1816</v>
          </cell>
          <cell r="GL212">
            <v>0</v>
          </cell>
          <cell r="GM212">
            <v>0</v>
          </cell>
          <cell r="GN212">
            <v>0</v>
          </cell>
          <cell r="GO212">
            <v>1</v>
          </cell>
          <cell r="GP212">
            <v>22</v>
          </cell>
          <cell r="GQ212">
            <v>60</v>
          </cell>
          <cell r="GR212">
            <v>66.5</v>
          </cell>
          <cell r="GS212" t="str">
            <v>ЗУ-5</v>
          </cell>
          <cell r="GT212" t="str">
            <v>Газлифт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</row>
        <row r="213">
          <cell r="J213" t="str">
            <v>1094-2</v>
          </cell>
          <cell r="K213" t="str">
            <v>В работе</v>
          </cell>
          <cell r="L213" t="str">
            <v>Кустскважины-1094</v>
          </cell>
          <cell r="M213">
            <v>41151</v>
          </cell>
          <cell r="N213" t="str">
            <v>Гор.</v>
          </cell>
          <cell r="O213" t="str">
            <v>P1ar_Block II</v>
          </cell>
          <cell r="P213" t="str">
            <v>Действующий</v>
          </cell>
          <cell r="Q213">
            <v>-4</v>
          </cell>
          <cell r="R213" t="str">
            <v xml:space="preserve"> </v>
          </cell>
          <cell r="S213" t="str">
            <v xml:space="preserve"> </v>
          </cell>
          <cell r="T213">
            <v>0</v>
          </cell>
          <cell r="U213">
            <v>206</v>
          </cell>
          <cell r="V213">
            <v>213.8</v>
          </cell>
          <cell r="W213">
            <v>0.98</v>
          </cell>
          <cell r="X213">
            <v>1.66</v>
          </cell>
          <cell r="Y213">
            <v>1.0405260195466406</v>
          </cell>
          <cell r="Z213">
            <v>1.4490000000000001</v>
          </cell>
          <cell r="AA213">
            <v>0.83599999999999997</v>
          </cell>
          <cell r="AB213">
            <v>0.72</v>
          </cell>
          <cell r="AC213">
            <v>37</v>
          </cell>
          <cell r="AD213">
            <v>1.17</v>
          </cell>
          <cell r="AE213">
            <v>177.8</v>
          </cell>
          <cell r="AF213">
            <v>8.0500000000000007</v>
          </cell>
          <cell r="AG213">
            <v>1899</v>
          </cell>
          <cell r="AH213">
            <v>2472</v>
          </cell>
          <cell r="AI213">
            <v>2472</v>
          </cell>
          <cell r="AJ213">
            <v>0</v>
          </cell>
          <cell r="AK213">
            <v>0</v>
          </cell>
          <cell r="AL213" t="str">
            <v>откр ствол</v>
          </cell>
          <cell r="AM213" t="str">
            <v>1663-2472</v>
          </cell>
          <cell r="AN213">
            <v>18.760000000000002</v>
          </cell>
          <cell r="AO213">
            <v>1663</v>
          </cell>
          <cell r="AP213">
            <v>0.26</v>
          </cell>
          <cell r="AQ213">
            <v>0</v>
          </cell>
          <cell r="AR213">
            <v>0</v>
          </cell>
          <cell r="AS213">
            <v>0</v>
          </cell>
          <cell r="AT213" t="str">
            <v>Газлифт</v>
          </cell>
          <cell r="AU213">
            <v>450</v>
          </cell>
          <cell r="AV213" t="str">
            <v>ГК78/3</v>
          </cell>
          <cell r="AW213">
            <v>820</v>
          </cell>
          <cell r="AX213" t="str">
            <v>ГК774</v>
          </cell>
          <cell r="AY213">
            <v>1120</v>
          </cell>
          <cell r="AZ213" t="str">
            <v>ГК76/4</v>
          </cell>
          <cell r="BA213">
            <v>1380</v>
          </cell>
          <cell r="BB213" t="str">
            <v>ГК76/5</v>
          </cell>
          <cell r="BC213">
            <v>1600</v>
          </cell>
          <cell r="BD213" t="str">
            <v>ЦКсОК</v>
          </cell>
          <cell r="BE213">
            <v>0</v>
          </cell>
          <cell r="BF213">
            <v>0</v>
          </cell>
          <cell r="BG213">
            <v>1620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1950</v>
          </cell>
          <cell r="BO213" t="str">
            <v>Есть</v>
          </cell>
          <cell r="BP213" t="str">
            <v>Сиант</v>
          </cell>
          <cell r="BQ213">
            <v>80</v>
          </cell>
          <cell r="BR213">
            <v>62</v>
          </cell>
          <cell r="BS213">
            <v>15.3</v>
          </cell>
          <cell r="BT213">
            <v>1881.07</v>
          </cell>
          <cell r="BU213">
            <v>68.930000000000064</v>
          </cell>
          <cell r="BV213">
            <v>73</v>
          </cell>
          <cell r="BW213">
            <v>5.5</v>
          </cell>
          <cell r="BX213">
            <v>18</v>
          </cell>
          <cell r="BY213" t="str">
            <v>Угловик</v>
          </cell>
          <cell r="BZ213" t="str">
            <v>Постоянный</v>
          </cell>
          <cell r="CA213">
            <v>24</v>
          </cell>
          <cell r="CB213">
            <v>0</v>
          </cell>
          <cell r="CC213">
            <v>36</v>
          </cell>
          <cell r="CD213">
            <v>62</v>
          </cell>
          <cell r="CE213">
            <v>35</v>
          </cell>
          <cell r="CF213">
            <v>43556</v>
          </cell>
          <cell r="CG213">
            <v>166.7</v>
          </cell>
          <cell r="CH213">
            <v>80</v>
          </cell>
          <cell r="CI213">
            <v>6</v>
          </cell>
          <cell r="CJ213">
            <v>0</v>
          </cell>
          <cell r="CK213">
            <v>0</v>
          </cell>
          <cell r="CL213">
            <v>62</v>
          </cell>
          <cell r="CM213">
            <v>14.690058240000001</v>
          </cell>
          <cell r="CN213">
            <v>20.48</v>
          </cell>
          <cell r="CO213">
            <v>14.2</v>
          </cell>
          <cell r="CP213">
            <v>22</v>
          </cell>
          <cell r="CQ213">
            <v>24.3</v>
          </cell>
          <cell r="CR213">
            <v>189</v>
          </cell>
          <cell r="CS213">
            <v>0</v>
          </cell>
          <cell r="CT213">
            <v>189</v>
          </cell>
          <cell r="CU213">
            <v>0</v>
          </cell>
          <cell r="CV213">
            <v>174.30994175999999</v>
          </cell>
          <cell r="CW213">
            <v>-20.48</v>
          </cell>
          <cell r="CX213">
            <v>174.8</v>
          </cell>
          <cell r="CY213">
            <v>-24.3</v>
          </cell>
          <cell r="CZ213">
            <v>15.3</v>
          </cell>
          <cell r="DA213">
            <v>9</v>
          </cell>
          <cell r="DB213">
            <v>612.65924565864759</v>
          </cell>
          <cell r="DC213">
            <v>1654.1799632783484</v>
          </cell>
          <cell r="DD213">
            <v>847.28363127237094</v>
          </cell>
          <cell r="DE213">
            <v>0.19560649474689593</v>
          </cell>
          <cell r="DF213">
            <v>0</v>
          </cell>
          <cell r="DG213" t="str">
            <v>Газлифт</v>
          </cell>
          <cell r="DH213">
            <v>14.690058240000001</v>
          </cell>
          <cell r="DI213">
            <v>20.48</v>
          </cell>
          <cell r="DJ213">
            <v>14.2</v>
          </cell>
          <cell r="DK213">
            <v>9</v>
          </cell>
          <cell r="DL213">
            <v>62</v>
          </cell>
          <cell r="DM213">
            <v>0</v>
          </cell>
          <cell r="DN213">
            <v>55</v>
          </cell>
          <cell r="DO213">
            <v>0.19054224892820606</v>
          </cell>
          <cell r="DP213">
            <v>55</v>
          </cell>
          <cell r="DQ213">
            <v>15.266448788117319</v>
          </cell>
          <cell r="DR213">
            <v>21.283569205280614</v>
          </cell>
          <cell r="DS213">
            <v>14.2</v>
          </cell>
          <cell r="DT213">
            <v>9.3531309984143309</v>
          </cell>
          <cell r="DU213">
            <v>0.5763905481173206</v>
          </cell>
          <cell r="DV213">
            <v>0.80356920528061337</v>
          </cell>
          <cell r="DW213">
            <v>0.35313099841433204</v>
          </cell>
          <cell r="DX213">
            <v>0.16757234156394876</v>
          </cell>
          <cell r="DY213">
            <v>0.20064603067654829</v>
          </cell>
          <cell r="DZ213">
            <v>0</v>
          </cell>
          <cell r="EA213">
            <v>0.16348935832903932</v>
          </cell>
          <cell r="EB213">
            <v>0</v>
          </cell>
          <cell r="EC213">
            <v>43060</v>
          </cell>
          <cell r="ED213" t="str">
            <v>ЗБС</v>
          </cell>
          <cell r="EE213">
            <v>0</v>
          </cell>
          <cell r="EF213">
            <v>18</v>
          </cell>
          <cell r="EG213">
            <v>35</v>
          </cell>
          <cell r="EH213">
            <v>64</v>
          </cell>
          <cell r="EI213">
            <v>34</v>
          </cell>
          <cell r="EJ213" t="str">
            <v>Постоянный</v>
          </cell>
          <cell r="EK213">
            <v>24</v>
          </cell>
          <cell r="EL213">
            <v>0</v>
          </cell>
          <cell r="EM213">
            <v>14.690058240000001</v>
          </cell>
          <cell r="EN213">
            <v>20.48</v>
          </cell>
          <cell r="EO213">
            <v>14.2</v>
          </cell>
          <cell r="EP213">
            <v>24.3</v>
          </cell>
          <cell r="EQ213">
            <v>612.65924565864759</v>
          </cell>
          <cell r="ER213">
            <v>80</v>
          </cell>
          <cell r="ES213">
            <v>15.3</v>
          </cell>
          <cell r="ET213">
            <v>63</v>
          </cell>
          <cell r="EU213">
            <v>18</v>
          </cell>
          <cell r="EV213">
            <v>36</v>
          </cell>
          <cell r="EW213">
            <v>62</v>
          </cell>
          <cell r="EX213">
            <v>35</v>
          </cell>
          <cell r="EY213" t="str">
            <v>Постоянный</v>
          </cell>
          <cell r="EZ213">
            <v>24</v>
          </cell>
          <cell r="FA213">
            <v>0</v>
          </cell>
          <cell r="FB213">
            <v>14.690058240000001</v>
          </cell>
          <cell r="FC213">
            <v>20.48</v>
          </cell>
          <cell r="FD213">
            <v>14.2</v>
          </cell>
          <cell r="FE213">
            <v>24.3</v>
          </cell>
          <cell r="FF213">
            <v>612.65924565864759</v>
          </cell>
          <cell r="FG213">
            <v>80</v>
          </cell>
          <cell r="FH213">
            <v>15.3</v>
          </cell>
          <cell r="FI213">
            <v>62</v>
          </cell>
          <cell r="FJ213">
            <v>0</v>
          </cell>
          <cell r="FK213">
            <v>1</v>
          </cell>
          <cell r="FL213">
            <v>-2</v>
          </cell>
          <cell r="FM213">
            <v>1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-1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 t="str">
            <v>БДНГ-3</v>
          </cell>
          <cell r="GG213" t="str">
            <v>Тайланов</v>
          </cell>
          <cell r="GH213">
            <v>0</v>
          </cell>
          <cell r="GI213" t="e">
            <v>#N/A</v>
          </cell>
          <cell r="GJ213">
            <v>0</v>
          </cell>
          <cell r="GK213">
            <v>1930</v>
          </cell>
          <cell r="GL213">
            <v>0</v>
          </cell>
          <cell r="GM213">
            <v>0</v>
          </cell>
          <cell r="GN213">
            <v>0</v>
          </cell>
          <cell r="GO213">
            <v>1</v>
          </cell>
          <cell r="GP213">
            <v>27</v>
          </cell>
          <cell r="GQ213">
            <v>62</v>
          </cell>
          <cell r="GR213">
            <v>104.69999999999999</v>
          </cell>
          <cell r="GS213" t="str">
            <v>ЗУ-5</v>
          </cell>
          <cell r="GT213" t="str">
            <v>Газлифт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</row>
        <row r="214">
          <cell r="J214">
            <v>1099</v>
          </cell>
          <cell r="K214" t="str">
            <v>В бездействии прошлых лет</v>
          </cell>
          <cell r="L214" t="str">
            <v>Кустскважины-1099</v>
          </cell>
          <cell r="M214">
            <v>41178</v>
          </cell>
          <cell r="N214" t="str">
            <v>Гор.</v>
          </cell>
          <cell r="O214" t="str">
            <v>P1ar_Block II</v>
          </cell>
          <cell r="P214" t="str">
            <v>Действующий</v>
          </cell>
          <cell r="Q214">
            <v>-4</v>
          </cell>
          <cell r="R214" t="str">
            <v xml:space="preserve"> </v>
          </cell>
          <cell r="S214" t="str">
            <v xml:space="preserve"> </v>
          </cell>
          <cell r="T214">
            <v>0</v>
          </cell>
          <cell r="U214">
            <v>206</v>
          </cell>
          <cell r="V214">
            <v>213.8</v>
          </cell>
          <cell r="W214">
            <v>0.98</v>
          </cell>
          <cell r="X214">
            <v>1.66</v>
          </cell>
          <cell r="Y214">
            <v>1.2717323327079424</v>
          </cell>
          <cell r="Z214">
            <v>1.4490000000000001</v>
          </cell>
          <cell r="AA214">
            <v>0.83599999999999997</v>
          </cell>
          <cell r="AB214">
            <v>0.72</v>
          </cell>
          <cell r="AC214">
            <v>37</v>
          </cell>
          <cell r="AD214">
            <v>1.17</v>
          </cell>
          <cell r="AE214">
            <v>177.8</v>
          </cell>
          <cell r="AF214">
            <v>8.0500000000000007</v>
          </cell>
          <cell r="AG214">
            <v>1915</v>
          </cell>
          <cell r="AH214">
            <v>2500</v>
          </cell>
          <cell r="AI214">
            <v>2500</v>
          </cell>
          <cell r="AJ214">
            <v>0</v>
          </cell>
          <cell r="AK214">
            <v>0</v>
          </cell>
          <cell r="AL214" t="str">
            <v>откр ствол</v>
          </cell>
          <cell r="AM214" t="str">
            <v>1915-2500</v>
          </cell>
          <cell r="AN214">
            <v>28.9</v>
          </cell>
          <cell r="AO214">
            <v>1915</v>
          </cell>
          <cell r="AP214">
            <v>23.03</v>
          </cell>
          <cell r="AQ214">
            <v>0</v>
          </cell>
          <cell r="AR214">
            <v>0</v>
          </cell>
          <cell r="AS214">
            <v>0</v>
          </cell>
          <cell r="AT214" t="str">
            <v>УЭЦН</v>
          </cell>
          <cell r="AU214">
            <v>600</v>
          </cell>
          <cell r="AV214">
            <v>0</v>
          </cell>
          <cell r="AW214">
            <v>1200</v>
          </cell>
          <cell r="AX214">
            <v>0</v>
          </cell>
          <cell r="AY214">
            <v>1785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1797</v>
          </cell>
          <cell r="BH214">
            <v>1812</v>
          </cell>
          <cell r="BI214">
            <v>0</v>
          </cell>
          <cell r="BJ214" t="str">
            <v>D460N 164ст</v>
          </cell>
          <cell r="BK214">
            <v>1930</v>
          </cell>
          <cell r="BL214">
            <v>48</v>
          </cell>
          <cell r="BM214">
            <v>0</v>
          </cell>
          <cell r="BN214">
            <v>1734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1730</v>
          </cell>
          <cell r="BU214">
            <v>4</v>
          </cell>
          <cell r="BV214">
            <v>73</v>
          </cell>
          <cell r="BW214">
            <v>5.5</v>
          </cell>
          <cell r="BX214">
            <v>65</v>
          </cell>
          <cell r="BY214" t="str">
            <v>Угловик</v>
          </cell>
          <cell r="BZ214" t="str">
            <v>Постоянный</v>
          </cell>
          <cell r="CA214">
            <v>24</v>
          </cell>
          <cell r="CB214">
            <v>0</v>
          </cell>
          <cell r="CC214">
            <v>37</v>
          </cell>
          <cell r="CD214">
            <v>37</v>
          </cell>
          <cell r="CE214">
            <v>36</v>
          </cell>
          <cell r="CF214">
            <v>43556</v>
          </cell>
          <cell r="CG214">
            <v>192.28</v>
          </cell>
          <cell r="CH214">
            <v>0</v>
          </cell>
          <cell r="CI214">
            <v>0</v>
          </cell>
          <cell r="CJ214">
            <v>129.874088452862</v>
          </cell>
          <cell r="CK214">
            <v>159</v>
          </cell>
          <cell r="CL214">
            <v>174.44435780399999</v>
          </cell>
          <cell r="CM214">
            <v>31.560671999999993</v>
          </cell>
          <cell r="CN214">
            <v>85.8</v>
          </cell>
          <cell r="CO214">
            <v>56</v>
          </cell>
          <cell r="CP214">
            <v>0</v>
          </cell>
          <cell r="CQ214">
            <v>3.1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3.1</v>
          </cell>
          <cell r="DB214">
            <v>98.223510576707639</v>
          </cell>
          <cell r="DC214">
            <v>98.223510576707639</v>
          </cell>
          <cell r="DD214" t="str">
            <v/>
          </cell>
          <cell r="DE214">
            <v>4.8105921310331246</v>
          </cell>
          <cell r="DF214" t="str">
            <v>Запуск из бездействующего фонда (ТКРС УЭЦН)</v>
          </cell>
          <cell r="DG214" t="str">
            <v>УЭЦН</v>
          </cell>
          <cell r="DH214">
            <v>31.560671999999993</v>
          </cell>
          <cell r="DI214">
            <v>85.8</v>
          </cell>
          <cell r="DJ214">
            <v>56</v>
          </cell>
          <cell r="DK214">
            <v>3.1</v>
          </cell>
          <cell r="DL214">
            <v>174.44435780399999</v>
          </cell>
          <cell r="DM214">
            <v>0</v>
          </cell>
          <cell r="DN214">
            <v>107</v>
          </cell>
          <cell r="DO214">
            <v>4.0284038229467036</v>
          </cell>
          <cell r="DP214">
            <v>107</v>
          </cell>
          <cell r="DQ214">
            <v>126.36859154720594</v>
          </cell>
          <cell r="DR214">
            <v>343.54227802089486</v>
          </cell>
          <cell r="DS214">
            <v>56</v>
          </cell>
          <cell r="DT214">
            <v>12.412366688400631</v>
          </cell>
          <cell r="DU214">
            <v>94.807919547205941</v>
          </cell>
          <cell r="DV214">
            <v>257.74227802089484</v>
          </cell>
          <cell r="DW214">
            <v>9.312366688400628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41178</v>
          </cell>
          <cell r="ED214" t="str">
            <v>ВНС</v>
          </cell>
          <cell r="EE214">
            <v>0</v>
          </cell>
          <cell r="EF214" t="str">
            <v>-</v>
          </cell>
          <cell r="EG214" t="str">
            <v>-</v>
          </cell>
          <cell r="EH214" t="str">
            <v>-</v>
          </cell>
          <cell r="EI214" t="str">
            <v>-</v>
          </cell>
          <cell r="EJ214" t="str">
            <v>-</v>
          </cell>
          <cell r="EK214" t="str">
            <v>-</v>
          </cell>
          <cell r="EL214" t="str">
            <v>-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65</v>
          </cell>
          <cell r="EV214">
            <v>37</v>
          </cell>
          <cell r="EW214">
            <v>37</v>
          </cell>
          <cell r="EX214">
            <v>36</v>
          </cell>
          <cell r="EY214" t="str">
            <v>Постоянный</v>
          </cell>
          <cell r="EZ214">
            <v>24</v>
          </cell>
          <cell r="FA214">
            <v>0</v>
          </cell>
          <cell r="FB214">
            <v>31.560671999999993</v>
          </cell>
          <cell r="FC214">
            <v>85.8</v>
          </cell>
          <cell r="FD214">
            <v>56</v>
          </cell>
          <cell r="FE214">
            <v>3.1</v>
          </cell>
          <cell r="FF214">
            <v>98.223510576707639</v>
          </cell>
          <cell r="FG214">
            <v>0</v>
          </cell>
          <cell r="FH214">
            <v>0</v>
          </cell>
          <cell r="FI214">
            <v>174.44435780399999</v>
          </cell>
          <cell r="FJ214" t="e">
            <v>#VALUE!</v>
          </cell>
          <cell r="FK214" t="e">
            <v>#VALUE!</v>
          </cell>
          <cell r="FL214" t="e">
            <v>#VALUE!</v>
          </cell>
          <cell r="FM214" t="e">
            <v>#VALUE!</v>
          </cell>
          <cell r="FN214" t="e">
            <v>#VALUE!</v>
          </cell>
          <cell r="FO214" t="e">
            <v>#VALUE!</v>
          </cell>
          <cell r="FP214">
            <v>31.560671999999993</v>
          </cell>
          <cell r="FQ214">
            <v>85.8</v>
          </cell>
          <cell r="FR214">
            <v>56</v>
          </cell>
          <cell r="FS214">
            <v>3.1</v>
          </cell>
          <cell r="FT214">
            <v>0</v>
          </cell>
          <cell r="FU214">
            <v>0</v>
          </cell>
          <cell r="FV214">
            <v>98.223510576707639</v>
          </cell>
          <cell r="FW214">
            <v>174.44435780399999</v>
          </cell>
          <cell r="FX214" t="str">
            <v>ТКРС</v>
          </cell>
          <cell r="FY214" t="str">
            <v>Запуск из бездействующего фонда (ТКРС УЭЦН)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 t="str">
            <v>БДНГ-3</v>
          </cell>
          <cell r="GG214" t="str">
            <v>Тайланов</v>
          </cell>
          <cell r="GH214">
            <v>0</v>
          </cell>
          <cell r="GI214" t="e">
            <v>#N/A</v>
          </cell>
          <cell r="GJ214">
            <v>0</v>
          </cell>
          <cell r="GK214">
            <v>1714</v>
          </cell>
          <cell r="GL214">
            <v>0</v>
          </cell>
          <cell r="GM214">
            <v>1</v>
          </cell>
          <cell r="GN214">
            <v>0</v>
          </cell>
          <cell r="GO214">
            <v>1</v>
          </cell>
          <cell r="GP214">
            <v>1</v>
          </cell>
          <cell r="GQ214">
            <v>15.444357803999992</v>
          </cell>
          <cell r="GR214">
            <v>17.835642196000009</v>
          </cell>
          <cell r="GS214" t="str">
            <v>ЗУ-5</v>
          </cell>
          <cell r="GT214" t="str">
            <v>УЭЦН-D460N 164ст-1930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</row>
        <row r="215">
          <cell r="J215" t="str">
            <v>1099-1</v>
          </cell>
          <cell r="K215" t="str">
            <v>В бездействии прошлых лет</v>
          </cell>
          <cell r="L215" t="str">
            <v>Кустскважины-1099</v>
          </cell>
          <cell r="M215">
            <v>41243</v>
          </cell>
          <cell r="N215" t="str">
            <v>Гор.</v>
          </cell>
          <cell r="O215" t="str">
            <v>P1ar_Block II</v>
          </cell>
          <cell r="P215" t="str">
            <v>В бездействии прошлых лет</v>
          </cell>
          <cell r="Q215">
            <v>-4</v>
          </cell>
          <cell r="R215">
            <v>0</v>
          </cell>
          <cell r="S215">
            <v>0</v>
          </cell>
          <cell r="T215">
            <v>0</v>
          </cell>
          <cell r="U215">
            <v>206</v>
          </cell>
          <cell r="V215">
            <v>213.8</v>
          </cell>
          <cell r="W215">
            <v>0.98</v>
          </cell>
          <cell r="X215">
            <v>1.66</v>
          </cell>
          <cell r="Y215">
            <v>0.98</v>
          </cell>
          <cell r="Z215">
            <v>1.4490000000000001</v>
          </cell>
          <cell r="AA215">
            <v>0.83599999999999997</v>
          </cell>
          <cell r="AB215">
            <v>0.72</v>
          </cell>
          <cell r="AC215">
            <v>37</v>
          </cell>
          <cell r="AD215">
            <v>1.17</v>
          </cell>
          <cell r="AE215">
            <v>177.8</v>
          </cell>
          <cell r="AF215">
            <v>0</v>
          </cell>
          <cell r="AG215">
            <v>1808</v>
          </cell>
          <cell r="AH215">
            <v>2500</v>
          </cell>
          <cell r="AI215">
            <v>2500</v>
          </cell>
          <cell r="AJ215">
            <v>0</v>
          </cell>
          <cell r="AK215">
            <v>0</v>
          </cell>
          <cell r="AL215" t="str">
            <v>откр ствол</v>
          </cell>
          <cell r="AM215" t="str">
            <v>1808-2500</v>
          </cell>
          <cell r="AN215">
            <v>17.34</v>
          </cell>
          <cell r="AO215">
            <v>1808</v>
          </cell>
          <cell r="AP215">
            <v>52</v>
          </cell>
          <cell r="AQ215">
            <v>0</v>
          </cell>
          <cell r="AR215">
            <v>0</v>
          </cell>
          <cell r="AS215">
            <v>0</v>
          </cell>
          <cell r="AT215" t="str">
            <v>УЭЦН</v>
          </cell>
          <cell r="AU215">
            <v>600</v>
          </cell>
          <cell r="AV215" t="str">
            <v>ГП</v>
          </cell>
          <cell r="AW215">
            <v>1200</v>
          </cell>
          <cell r="AX215" t="str">
            <v>ГК</v>
          </cell>
          <cell r="AY215">
            <v>1755</v>
          </cell>
          <cell r="AZ215" t="str">
            <v>ЦКсОК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1765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1993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1923.52</v>
          </cell>
          <cell r="BU215">
            <v>69.480000000000018</v>
          </cell>
          <cell r="BV215">
            <v>73</v>
          </cell>
          <cell r="BW215">
            <v>5.5</v>
          </cell>
          <cell r="BX215" t="str">
            <v>-</v>
          </cell>
          <cell r="BY215" t="str">
            <v>-</v>
          </cell>
          <cell r="BZ215" t="str">
            <v>-</v>
          </cell>
          <cell r="CA215" t="str">
            <v>-</v>
          </cell>
          <cell r="CB215" t="str">
            <v>-</v>
          </cell>
          <cell r="CC215" t="str">
            <v>-</v>
          </cell>
          <cell r="CD215" t="str">
            <v>-</v>
          </cell>
          <cell r="CE215" t="str">
            <v>-</v>
          </cell>
          <cell r="CF215">
            <v>43556</v>
          </cell>
          <cell r="CG215">
            <v>188.21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 t="str">
            <v/>
          </cell>
          <cell r="DE215">
            <v>0</v>
          </cell>
          <cell r="DF215">
            <v>0</v>
          </cell>
          <cell r="DG215" t="str">
            <v>УЭЦН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107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 t="str">
            <v>-</v>
          </cell>
          <cell r="EG215" t="str">
            <v>-</v>
          </cell>
          <cell r="EH215" t="str">
            <v>-</v>
          </cell>
          <cell r="EI215" t="str">
            <v>-</v>
          </cell>
          <cell r="EJ215" t="str">
            <v>-</v>
          </cell>
          <cell r="EK215" t="str">
            <v>-</v>
          </cell>
          <cell r="EL215" t="str">
            <v>-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 t="str">
            <v>-</v>
          </cell>
          <cell r="EV215" t="str">
            <v>-</v>
          </cell>
          <cell r="EW215" t="str">
            <v>-</v>
          </cell>
          <cell r="EX215" t="str">
            <v>-</v>
          </cell>
          <cell r="EY215" t="str">
            <v>-</v>
          </cell>
          <cell r="EZ215" t="str">
            <v>-</v>
          </cell>
          <cell r="FA215" t="str">
            <v>-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 t="e">
            <v>#VALUE!</v>
          </cell>
          <cell r="FK215" t="e">
            <v>#VALUE!</v>
          </cell>
          <cell r="FL215" t="e">
            <v>#VALUE!</v>
          </cell>
          <cell r="FM215" t="e">
            <v>#VALUE!</v>
          </cell>
          <cell r="FN215" t="e">
            <v>#VALUE!</v>
          </cell>
          <cell r="FO215" t="e">
            <v>#VALUE!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 t="str">
            <v>БДНГ-3</v>
          </cell>
          <cell r="GG215" t="str">
            <v>Тайланов</v>
          </cell>
          <cell r="GH215">
            <v>0</v>
          </cell>
          <cell r="GI215" t="e">
            <v>#N/A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 t="e">
            <v>#VALUE!</v>
          </cell>
          <cell r="GP215" t="e">
            <v>#VALUE!</v>
          </cell>
          <cell r="GQ215">
            <v>0</v>
          </cell>
          <cell r="GR215">
            <v>188.21</v>
          </cell>
          <cell r="GS215" t="str">
            <v>ЗУ-5</v>
          </cell>
          <cell r="GT215" t="str">
            <v>УЭЦН--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</row>
        <row r="216">
          <cell r="J216" t="str">
            <v>1100-2</v>
          </cell>
          <cell r="K216" t="str">
            <v>В работе</v>
          </cell>
          <cell r="L216" t="str">
            <v>К-40</v>
          </cell>
          <cell r="M216">
            <v>41820</v>
          </cell>
          <cell r="N216" t="str">
            <v>Гор.</v>
          </cell>
          <cell r="O216" t="str">
            <v>P1ar_Block III</v>
          </cell>
          <cell r="P216" t="str">
            <v>Действующий</v>
          </cell>
          <cell r="Q216">
            <v>-4</v>
          </cell>
          <cell r="R216">
            <v>41798</v>
          </cell>
          <cell r="S216" t="str">
            <v>Slb</v>
          </cell>
          <cell r="T216" t="str">
            <v>180м3 15% HCL 
 46м3 WF130</v>
          </cell>
          <cell r="U216">
            <v>206</v>
          </cell>
          <cell r="V216">
            <v>213.8</v>
          </cell>
          <cell r="W216">
            <v>0.98</v>
          </cell>
          <cell r="X216">
            <v>1.66</v>
          </cell>
          <cell r="Y216">
            <v>0.98040161029819439</v>
          </cell>
          <cell r="Z216">
            <v>1.4490000000000001</v>
          </cell>
          <cell r="AA216">
            <v>0.83599999999999997</v>
          </cell>
          <cell r="AB216">
            <v>0.72</v>
          </cell>
          <cell r="AC216">
            <v>37</v>
          </cell>
          <cell r="AD216">
            <v>1.17</v>
          </cell>
          <cell r="AE216">
            <v>177.8</v>
          </cell>
          <cell r="AF216">
            <v>9.19</v>
          </cell>
          <cell r="AG216">
            <v>2091</v>
          </cell>
          <cell r="AH216">
            <v>2780</v>
          </cell>
          <cell r="AI216">
            <v>2780</v>
          </cell>
          <cell r="AJ216">
            <v>0</v>
          </cell>
          <cell r="AK216">
            <v>0</v>
          </cell>
          <cell r="AL216" t="str">
            <v>закрытый</v>
          </cell>
          <cell r="AM216" t="str">
            <v>2211-2212; 2350-2351; 2503-2504; 2621-2622</v>
          </cell>
          <cell r="AN216">
            <v>32.1</v>
          </cell>
          <cell r="AO216">
            <v>2211</v>
          </cell>
          <cell r="AP216">
            <v>328.14</v>
          </cell>
          <cell r="AQ216" t="str">
            <v>2006-2780</v>
          </cell>
          <cell r="AR216">
            <v>114.3</v>
          </cell>
          <cell r="AS216">
            <v>7.4</v>
          </cell>
          <cell r="AT216" t="str">
            <v>Газлифт</v>
          </cell>
          <cell r="AU216">
            <v>600</v>
          </cell>
          <cell r="AV216" t="str">
            <v>ГП</v>
          </cell>
          <cell r="AW216">
            <v>1200</v>
          </cell>
          <cell r="AX216" t="str">
            <v>ГК84/1</v>
          </cell>
          <cell r="AY216">
            <v>1850</v>
          </cell>
          <cell r="AZ216" t="str">
            <v>ЦКсОК/4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1860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2011</v>
          </cell>
          <cell r="BO216" t="str">
            <v>Есть</v>
          </cell>
          <cell r="BP216" t="str">
            <v>Сиант</v>
          </cell>
          <cell r="BQ216">
            <v>78</v>
          </cell>
          <cell r="BR216">
            <v>59</v>
          </cell>
          <cell r="BS216">
            <v>9.6</v>
          </cell>
          <cell r="BT216">
            <v>1841.67</v>
          </cell>
          <cell r="BU216">
            <v>169.32999999999993</v>
          </cell>
          <cell r="BV216">
            <v>73</v>
          </cell>
          <cell r="BW216">
            <v>5.5</v>
          </cell>
          <cell r="BX216">
            <v>18</v>
          </cell>
          <cell r="BY216" t="str">
            <v>Угловик</v>
          </cell>
          <cell r="BZ216" t="str">
            <v>Постоянный</v>
          </cell>
          <cell r="CA216">
            <v>24</v>
          </cell>
          <cell r="CB216">
            <v>0</v>
          </cell>
          <cell r="CC216">
            <v>35</v>
          </cell>
          <cell r="CD216">
            <v>59</v>
          </cell>
          <cell r="CE216">
            <v>32</v>
          </cell>
          <cell r="CF216">
            <v>43556</v>
          </cell>
          <cell r="CG216">
            <v>117.2</v>
          </cell>
          <cell r="CH216">
            <v>78</v>
          </cell>
          <cell r="CI216">
            <v>6</v>
          </cell>
          <cell r="CJ216">
            <v>0</v>
          </cell>
          <cell r="CK216">
            <v>0</v>
          </cell>
          <cell r="CL216">
            <v>64</v>
          </cell>
          <cell r="CM216">
            <v>16.452730799999998</v>
          </cell>
          <cell r="CN216">
            <v>19.7</v>
          </cell>
          <cell r="CO216">
            <v>0.1</v>
          </cell>
          <cell r="CP216">
            <v>0</v>
          </cell>
          <cell r="CQ216">
            <v>25.4</v>
          </cell>
          <cell r="CR216">
            <v>192</v>
          </cell>
          <cell r="CS216">
            <v>0</v>
          </cell>
          <cell r="CT216">
            <v>192</v>
          </cell>
          <cell r="CU216">
            <v>0</v>
          </cell>
          <cell r="CV216">
            <v>175.54726920000002</v>
          </cell>
          <cell r="CW216">
            <v>-19.7</v>
          </cell>
          <cell r="CX216">
            <v>191.9</v>
          </cell>
          <cell r="CY216">
            <v>-25.4</v>
          </cell>
          <cell r="CZ216">
            <v>9.6</v>
          </cell>
          <cell r="DA216">
            <v>15.799999999999999</v>
          </cell>
          <cell r="DB216">
            <v>960.3269020848503</v>
          </cell>
          <cell r="DC216">
            <v>1543.8166653769115</v>
          </cell>
          <cell r="DD216">
            <v>582.68184344074507</v>
          </cell>
          <cell r="DE216">
            <v>0.37030075187969924</v>
          </cell>
          <cell r="DF216">
            <v>0</v>
          </cell>
          <cell r="DG216" t="str">
            <v>Газлифт</v>
          </cell>
          <cell r="DH216">
            <v>16.452730799999998</v>
          </cell>
          <cell r="DI216">
            <v>19.7</v>
          </cell>
          <cell r="DJ216">
            <v>0.1</v>
          </cell>
          <cell r="DK216">
            <v>15.799999999999999</v>
          </cell>
          <cell r="DL216">
            <v>64</v>
          </cell>
          <cell r="DM216">
            <v>0</v>
          </cell>
          <cell r="DN216">
            <v>60</v>
          </cell>
          <cell r="DO216">
            <v>0.36326415801975254</v>
          </cell>
          <cell r="DP216">
            <v>60</v>
          </cell>
          <cell r="DQ216">
            <v>17.353630423752971</v>
          </cell>
          <cell r="DR216">
            <v>20.778709838729846</v>
          </cell>
          <cell r="DS216">
            <v>0.1</v>
          </cell>
          <cell r="DT216">
            <v>16.6651581447681</v>
          </cell>
          <cell r="DU216">
            <v>0.90089962375297328</v>
          </cell>
          <cell r="DV216">
            <v>1.0787098387298464</v>
          </cell>
          <cell r="DW216">
            <v>0.86515814476810005</v>
          </cell>
          <cell r="DX216">
            <v>1.3729826043237823</v>
          </cell>
          <cell r="DY216">
            <v>1.6423236893825148</v>
          </cell>
          <cell r="DZ216">
            <v>0</v>
          </cell>
          <cell r="EA216">
            <v>1.2117144293614897</v>
          </cell>
          <cell r="EB216">
            <v>0</v>
          </cell>
          <cell r="EC216">
            <v>41820</v>
          </cell>
          <cell r="ED216" t="str">
            <v>ВНС</v>
          </cell>
          <cell r="EE216">
            <v>0</v>
          </cell>
          <cell r="EF216">
            <v>18</v>
          </cell>
          <cell r="EG216">
            <v>35</v>
          </cell>
          <cell r="EH216">
            <v>60</v>
          </cell>
          <cell r="EI216">
            <v>33</v>
          </cell>
          <cell r="EJ216" t="str">
            <v>Постоянный</v>
          </cell>
          <cell r="EK216">
            <v>24</v>
          </cell>
          <cell r="EL216">
            <v>0</v>
          </cell>
          <cell r="EM216">
            <v>16.452730799999998</v>
          </cell>
          <cell r="EN216">
            <v>19.7</v>
          </cell>
          <cell r="EO216">
            <v>0.1</v>
          </cell>
          <cell r="EP216">
            <v>25.4</v>
          </cell>
          <cell r="EQ216">
            <v>960.3269020848503</v>
          </cell>
          <cell r="ER216">
            <v>80</v>
          </cell>
          <cell r="ES216">
            <v>9.6</v>
          </cell>
          <cell r="ET216">
            <v>70</v>
          </cell>
          <cell r="EU216">
            <v>18</v>
          </cell>
          <cell r="EV216">
            <v>35</v>
          </cell>
          <cell r="EW216">
            <v>59</v>
          </cell>
          <cell r="EX216">
            <v>32</v>
          </cell>
          <cell r="EY216" t="str">
            <v>Постоянный</v>
          </cell>
          <cell r="EZ216">
            <v>24</v>
          </cell>
          <cell r="FA216">
            <v>0</v>
          </cell>
          <cell r="FB216">
            <v>16.452730799999998</v>
          </cell>
          <cell r="FC216">
            <v>19.7</v>
          </cell>
          <cell r="FD216">
            <v>0.1</v>
          </cell>
          <cell r="FE216">
            <v>25.4</v>
          </cell>
          <cell r="FF216">
            <v>960.3269020848503</v>
          </cell>
          <cell r="FG216">
            <v>78</v>
          </cell>
          <cell r="FH216">
            <v>9.6</v>
          </cell>
          <cell r="FI216">
            <v>64</v>
          </cell>
          <cell r="FJ216">
            <v>0</v>
          </cell>
          <cell r="FK216">
            <v>0</v>
          </cell>
          <cell r="FL216">
            <v>-1</v>
          </cell>
          <cell r="FM216">
            <v>-1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-2</v>
          </cell>
          <cell r="FU216">
            <v>0</v>
          </cell>
          <cell r="FV216">
            <v>0</v>
          </cell>
          <cell r="FW216">
            <v>-6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 t="str">
            <v>Технология</v>
          </cell>
          <cell r="GD216" t="str">
            <v>Оптимизация расхода г/г с 12,9 тыс.м3/сут до 9,6 тыс.м3/сут (АСУРГ)</v>
          </cell>
          <cell r="GE216">
            <v>0</v>
          </cell>
          <cell r="GF216" t="str">
            <v>БДНГ-1</v>
          </cell>
          <cell r="GG216" t="str">
            <v>Щукин</v>
          </cell>
          <cell r="GH216">
            <v>0</v>
          </cell>
          <cell r="GI216" t="e">
            <v>#N/A</v>
          </cell>
          <cell r="GJ216">
            <v>0</v>
          </cell>
          <cell r="GK216">
            <v>1991</v>
          </cell>
          <cell r="GL216">
            <v>0</v>
          </cell>
          <cell r="GM216">
            <v>0</v>
          </cell>
          <cell r="GN216">
            <v>0</v>
          </cell>
          <cell r="GO216">
            <v>3</v>
          </cell>
          <cell r="GP216">
            <v>27</v>
          </cell>
          <cell r="GQ216">
            <v>64</v>
          </cell>
          <cell r="GR216">
            <v>53.2</v>
          </cell>
          <cell r="GS216" t="str">
            <v>К-1</v>
          </cell>
          <cell r="GT216" t="str">
            <v>Газлифт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</row>
        <row r="217">
          <cell r="J217" t="str">
            <v>1100-1</v>
          </cell>
          <cell r="K217" t="str">
            <v>В накоплении/под циклической закачкой/</v>
          </cell>
          <cell r="L217" t="str">
            <v>Без куста</v>
          </cell>
          <cell r="M217">
            <v>41280</v>
          </cell>
          <cell r="N217" t="str">
            <v>Гор.</v>
          </cell>
          <cell r="O217" t="str">
            <v>P1ar_Block II</v>
          </cell>
          <cell r="P217" t="str">
            <v>Действующий</v>
          </cell>
          <cell r="Q217">
            <v>-4</v>
          </cell>
          <cell r="R217" t="str">
            <v xml:space="preserve"> </v>
          </cell>
          <cell r="S217" t="str">
            <v xml:space="preserve"> </v>
          </cell>
          <cell r="T217">
            <v>0</v>
          </cell>
          <cell r="U217">
            <v>206</v>
          </cell>
          <cell r="V217">
            <v>213.8</v>
          </cell>
          <cell r="W217">
            <v>0.98</v>
          </cell>
          <cell r="X217">
            <v>1.66</v>
          </cell>
          <cell r="Y217">
            <v>0.98</v>
          </cell>
          <cell r="Z217">
            <v>1.4490000000000001</v>
          </cell>
          <cell r="AA217">
            <v>0.83599999999999997</v>
          </cell>
          <cell r="AB217">
            <v>0.72</v>
          </cell>
          <cell r="AC217">
            <v>37</v>
          </cell>
          <cell r="AD217">
            <v>1.17</v>
          </cell>
          <cell r="AE217">
            <v>177.8</v>
          </cell>
          <cell r="AF217">
            <v>8.0500000000000007</v>
          </cell>
          <cell r="AG217">
            <v>2371</v>
          </cell>
          <cell r="AH217">
            <v>2957</v>
          </cell>
          <cell r="AI217">
            <v>2957</v>
          </cell>
          <cell r="AJ217">
            <v>0</v>
          </cell>
          <cell r="AK217">
            <v>0</v>
          </cell>
          <cell r="AL217" t="str">
            <v>откр ствол</v>
          </cell>
          <cell r="AM217" t="str">
            <v>2371-2957</v>
          </cell>
          <cell r="AN217">
            <v>28.46</v>
          </cell>
          <cell r="AO217">
            <v>2371</v>
          </cell>
          <cell r="AP217">
            <v>493.1</v>
          </cell>
          <cell r="AQ217">
            <v>0</v>
          </cell>
          <cell r="AR217">
            <v>0</v>
          </cell>
          <cell r="AS217">
            <v>0</v>
          </cell>
          <cell r="AT217" t="str">
            <v>Газлифт</v>
          </cell>
          <cell r="AU217">
            <v>600</v>
          </cell>
          <cell r="AV217" t="str">
            <v>ГП</v>
          </cell>
          <cell r="AW217">
            <v>1200</v>
          </cell>
          <cell r="AX217" t="str">
            <v>ГП</v>
          </cell>
          <cell r="AY217">
            <v>1460</v>
          </cell>
          <cell r="AZ217" t="str">
            <v>ЦКсОК(4)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1470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2152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1814.57</v>
          </cell>
          <cell r="BU217">
            <v>337.43000000000006</v>
          </cell>
          <cell r="BV217">
            <v>73</v>
          </cell>
          <cell r="BW217">
            <v>5.5</v>
          </cell>
          <cell r="BX217">
            <v>18</v>
          </cell>
          <cell r="BY217" t="str">
            <v>Угловик</v>
          </cell>
          <cell r="BZ217" t="str">
            <v>Периодический</v>
          </cell>
          <cell r="CA217">
            <v>24</v>
          </cell>
          <cell r="CB217">
            <v>24</v>
          </cell>
          <cell r="CC217">
            <v>35</v>
          </cell>
          <cell r="CD217">
            <v>80</v>
          </cell>
          <cell r="CE217">
            <v>34</v>
          </cell>
          <cell r="CF217">
            <v>43556</v>
          </cell>
          <cell r="CG217">
            <v>139</v>
          </cell>
          <cell r="CH217">
            <v>80</v>
          </cell>
          <cell r="CI217">
            <v>6</v>
          </cell>
          <cell r="CJ217">
            <v>0</v>
          </cell>
          <cell r="CK217">
            <v>0</v>
          </cell>
          <cell r="CL217">
            <v>70</v>
          </cell>
          <cell r="CM217">
            <v>5.4340000000000002</v>
          </cell>
          <cell r="CN217">
            <v>6.5</v>
          </cell>
          <cell r="CO217">
            <v>0</v>
          </cell>
          <cell r="CP217">
            <v>22</v>
          </cell>
          <cell r="CQ217">
            <v>13.5</v>
          </cell>
          <cell r="CR217">
            <v>193</v>
          </cell>
          <cell r="CS217">
            <v>0</v>
          </cell>
          <cell r="CT217">
            <v>193</v>
          </cell>
          <cell r="CU217">
            <v>0</v>
          </cell>
          <cell r="CV217">
            <v>187.566</v>
          </cell>
          <cell r="CW217">
            <v>-6.5</v>
          </cell>
          <cell r="CX217">
            <v>193</v>
          </cell>
          <cell r="CY217">
            <v>-13.5</v>
          </cell>
          <cell r="CZ217">
            <v>4</v>
          </cell>
          <cell r="DA217">
            <v>9.5</v>
          </cell>
          <cell r="DB217">
            <v>1748.2517482517483</v>
          </cell>
          <cell r="DC217">
            <v>2484.3577475156421</v>
          </cell>
          <cell r="DD217">
            <v>736.10599926389409</v>
          </cell>
          <cell r="DE217">
            <v>9.420289855072464E-2</v>
          </cell>
          <cell r="DF217">
            <v>0</v>
          </cell>
          <cell r="DG217" t="str">
            <v>Газлифт</v>
          </cell>
          <cell r="DH217">
            <v>5.4340000000000002</v>
          </cell>
          <cell r="DI217">
            <v>6.5</v>
          </cell>
          <cell r="DJ217">
            <v>0</v>
          </cell>
          <cell r="DK217">
            <v>9.5</v>
          </cell>
          <cell r="DL217">
            <v>70</v>
          </cell>
          <cell r="DM217">
            <v>0</v>
          </cell>
          <cell r="DN217">
            <v>60</v>
          </cell>
          <cell r="DO217">
            <v>9.0338164251207734E-2</v>
          </cell>
          <cell r="DP217">
            <v>60</v>
          </cell>
          <cell r="DQ217">
            <v>5.9662937198067638</v>
          </cell>
          <cell r="DR217">
            <v>7.1367149758454111</v>
          </cell>
          <cell r="DS217">
            <v>0</v>
          </cell>
          <cell r="DT217">
            <v>10.430583426235602</v>
          </cell>
          <cell r="DU217">
            <v>0.53229371980676365</v>
          </cell>
          <cell r="DV217">
            <v>0.63671497584541115</v>
          </cell>
          <cell r="DW217">
            <v>0.93058342623560075</v>
          </cell>
          <cell r="DX217">
            <v>0.52280466472303266</v>
          </cell>
          <cell r="DY217">
            <v>0.62536443148688114</v>
          </cell>
          <cell r="DZ217">
            <v>0</v>
          </cell>
          <cell r="EA217">
            <v>0.91399416909621101</v>
          </cell>
          <cell r="EB217">
            <v>0</v>
          </cell>
          <cell r="EC217">
            <v>42929</v>
          </cell>
          <cell r="ED217" t="str">
            <v>ОПЗ</v>
          </cell>
          <cell r="EE217">
            <v>0</v>
          </cell>
          <cell r="EF217">
            <v>18</v>
          </cell>
          <cell r="EG217">
            <v>34</v>
          </cell>
          <cell r="EH217">
            <v>72</v>
          </cell>
          <cell r="EI217">
            <v>33</v>
          </cell>
          <cell r="EJ217" t="str">
            <v>Периодический</v>
          </cell>
          <cell r="EK217">
            <v>24</v>
          </cell>
          <cell r="EL217">
            <v>24</v>
          </cell>
          <cell r="EM217">
            <v>5.4340000000000002</v>
          </cell>
          <cell r="EN217">
            <v>6.5</v>
          </cell>
          <cell r="EO217">
            <v>0</v>
          </cell>
          <cell r="EP217">
            <v>13.5</v>
          </cell>
          <cell r="EQ217">
            <v>1748.2517482517483</v>
          </cell>
          <cell r="ER217">
            <v>78</v>
          </cell>
          <cell r="ES217">
            <v>4</v>
          </cell>
          <cell r="ET217">
            <v>70</v>
          </cell>
          <cell r="EU217">
            <v>18</v>
          </cell>
          <cell r="EV217">
            <v>35</v>
          </cell>
          <cell r="EW217">
            <v>80</v>
          </cell>
          <cell r="EX217">
            <v>34</v>
          </cell>
          <cell r="EY217" t="str">
            <v>Периодический</v>
          </cell>
          <cell r="EZ217">
            <v>24</v>
          </cell>
          <cell r="FA217">
            <v>24</v>
          </cell>
          <cell r="FB217">
            <v>5.4340000000000002</v>
          </cell>
          <cell r="FC217">
            <v>6.5</v>
          </cell>
          <cell r="FD217">
            <v>0</v>
          </cell>
          <cell r="FE217">
            <v>13.5</v>
          </cell>
          <cell r="FF217">
            <v>1748.2517482517483</v>
          </cell>
          <cell r="FG217">
            <v>80</v>
          </cell>
          <cell r="FH217">
            <v>4</v>
          </cell>
          <cell r="FI217">
            <v>70</v>
          </cell>
          <cell r="FJ217">
            <v>0</v>
          </cell>
          <cell r="FK217">
            <v>1</v>
          </cell>
          <cell r="FL217">
            <v>8</v>
          </cell>
          <cell r="FM217">
            <v>1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2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 t="str">
            <v>БДНГ-3</v>
          </cell>
          <cell r="GG217" t="str">
            <v>Тайланов</v>
          </cell>
          <cell r="GH217">
            <v>0</v>
          </cell>
          <cell r="GI217" t="e">
            <v>#N/A</v>
          </cell>
          <cell r="GJ217">
            <v>0</v>
          </cell>
          <cell r="GK217">
            <v>2100</v>
          </cell>
          <cell r="GL217">
            <v>0</v>
          </cell>
          <cell r="GM217">
            <v>0</v>
          </cell>
          <cell r="GN217">
            <v>0</v>
          </cell>
          <cell r="GO217">
            <v>1</v>
          </cell>
          <cell r="GP217">
            <v>46</v>
          </cell>
          <cell r="GQ217">
            <v>70</v>
          </cell>
          <cell r="GR217">
            <v>69</v>
          </cell>
          <cell r="GS217" t="str">
            <v>ЗУ-5</v>
          </cell>
          <cell r="GT217" t="str">
            <v>Газлифт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</row>
        <row r="218">
          <cell r="J218">
            <v>1101</v>
          </cell>
          <cell r="K218" t="str">
            <v>В работе</v>
          </cell>
          <cell r="L218" t="str">
            <v>К-1</v>
          </cell>
          <cell r="M218">
            <v>41552</v>
          </cell>
          <cell r="N218" t="str">
            <v>Гор.</v>
          </cell>
          <cell r="O218" t="str">
            <v>P1ar_Block III</v>
          </cell>
          <cell r="P218" t="str">
            <v>Действующий</v>
          </cell>
          <cell r="Q218">
            <v>-4</v>
          </cell>
          <cell r="R218">
            <v>41533</v>
          </cell>
          <cell r="S218" t="str">
            <v>Slb</v>
          </cell>
          <cell r="T218" t="str">
            <v>200м3 15% HCL 
 80м3 WF130</v>
          </cell>
          <cell r="U218">
            <v>206</v>
          </cell>
          <cell r="V218">
            <v>213.8</v>
          </cell>
          <cell r="W218">
            <v>0.98</v>
          </cell>
          <cell r="X218">
            <v>1.66</v>
          </cell>
          <cell r="Y218">
            <v>0.98040161029819439</v>
          </cell>
          <cell r="Z218">
            <v>1.4490000000000001</v>
          </cell>
          <cell r="AA218">
            <v>0.83599999999999997</v>
          </cell>
          <cell r="AB218">
            <v>0.72</v>
          </cell>
          <cell r="AC218">
            <v>37</v>
          </cell>
          <cell r="AD218">
            <v>1.17</v>
          </cell>
          <cell r="AE218" t="str">
            <v>177,8; 114,3</v>
          </cell>
          <cell r="AF218" t="str">
            <v>9,19; 7,4</v>
          </cell>
          <cell r="AG218" t="str">
            <v>0-2195; 2098-2677</v>
          </cell>
          <cell r="AH218">
            <v>2677</v>
          </cell>
          <cell r="AI218">
            <v>2677</v>
          </cell>
          <cell r="AJ218">
            <v>0</v>
          </cell>
          <cell r="AK218">
            <v>0</v>
          </cell>
          <cell r="AL218" t="str">
            <v>Закрытый</v>
          </cell>
          <cell r="AM218" t="str">
            <v>2241-2240; 2334-2335; 2436-2437; 2538-2539; 2644-2645</v>
          </cell>
          <cell r="AN218">
            <v>40</v>
          </cell>
          <cell r="AO218">
            <v>2241</v>
          </cell>
          <cell r="AP218">
            <v>353.5</v>
          </cell>
          <cell r="AQ218">
            <v>0</v>
          </cell>
          <cell r="AR218">
            <v>0</v>
          </cell>
          <cell r="AS218">
            <v>0</v>
          </cell>
          <cell r="AT218" t="str">
            <v>Газлифт</v>
          </cell>
          <cell r="AU218">
            <v>600</v>
          </cell>
          <cell r="AV218" t="str">
            <v>ГК 65(1,5)</v>
          </cell>
          <cell r="AW218">
            <v>1200</v>
          </cell>
          <cell r="AX218" t="str">
            <v>ГК 45(2,5)</v>
          </cell>
          <cell r="AY218">
            <v>1800</v>
          </cell>
          <cell r="AZ218" t="str">
            <v>ЦКсОК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 t="str">
            <v>-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2102</v>
          </cell>
          <cell r="BO218" t="str">
            <v>Есть</v>
          </cell>
          <cell r="BP218" t="str">
            <v>Сиант</v>
          </cell>
          <cell r="BQ218">
            <v>78</v>
          </cell>
          <cell r="BR218">
            <v>48</v>
          </cell>
          <cell r="BS218">
            <v>12.5</v>
          </cell>
          <cell r="BT218">
            <v>1870.2</v>
          </cell>
          <cell r="BU218">
            <v>231.79999999999995</v>
          </cell>
          <cell r="BV218">
            <v>73</v>
          </cell>
          <cell r="BW218">
            <v>5.5</v>
          </cell>
          <cell r="BX218">
            <v>18</v>
          </cell>
          <cell r="BY218" t="str">
            <v>Угловик</v>
          </cell>
          <cell r="BZ218" t="str">
            <v>Постоянный</v>
          </cell>
          <cell r="CA218">
            <v>24</v>
          </cell>
          <cell r="CB218">
            <v>0</v>
          </cell>
          <cell r="CC218">
            <v>32</v>
          </cell>
          <cell r="CD218">
            <v>48</v>
          </cell>
          <cell r="CE218">
            <v>31</v>
          </cell>
          <cell r="CF218">
            <v>43556</v>
          </cell>
          <cell r="CG218">
            <v>118.7</v>
          </cell>
          <cell r="CH218">
            <v>78</v>
          </cell>
          <cell r="CI218">
            <v>6</v>
          </cell>
          <cell r="CJ218">
            <v>0</v>
          </cell>
          <cell r="CK218">
            <v>0</v>
          </cell>
          <cell r="CL218">
            <v>57</v>
          </cell>
          <cell r="CM218">
            <v>15.868116000000001</v>
          </cell>
          <cell r="CN218">
            <v>19</v>
          </cell>
          <cell r="CO218">
            <v>0.1</v>
          </cell>
          <cell r="CP218">
            <v>0</v>
          </cell>
          <cell r="CQ218">
            <v>30</v>
          </cell>
          <cell r="CR218">
            <v>194</v>
          </cell>
          <cell r="CS218">
            <v>0</v>
          </cell>
          <cell r="CT218">
            <v>194</v>
          </cell>
          <cell r="CU218">
            <v>0</v>
          </cell>
          <cell r="CV218">
            <v>173.956064</v>
          </cell>
          <cell r="CW218">
            <v>-24</v>
          </cell>
          <cell r="CX218">
            <v>193.9</v>
          </cell>
          <cell r="CY218">
            <v>-23</v>
          </cell>
          <cell r="CZ218">
            <v>12.5</v>
          </cell>
          <cell r="DA218">
            <v>17.5</v>
          </cell>
          <cell r="DB218">
            <v>1102.8404380204934</v>
          </cell>
          <cell r="DC218">
            <v>1890.5836080351314</v>
          </cell>
          <cell r="DD218">
            <v>786.65243392151035</v>
          </cell>
          <cell r="DE218">
            <v>0.3079416531604538</v>
          </cell>
          <cell r="DF218">
            <v>0</v>
          </cell>
          <cell r="DG218" t="str">
            <v>Газлифт</v>
          </cell>
          <cell r="DH218">
            <v>15.868116000000001</v>
          </cell>
          <cell r="DI218">
            <v>19</v>
          </cell>
          <cell r="DJ218">
            <v>0.1</v>
          </cell>
          <cell r="DK218">
            <v>17.5</v>
          </cell>
          <cell r="DL218">
            <v>57</v>
          </cell>
          <cell r="DM218">
            <v>0</v>
          </cell>
          <cell r="DN218">
            <v>60</v>
          </cell>
          <cell r="DO218">
            <v>0.32367972742759793</v>
          </cell>
          <cell r="DP218">
            <v>57</v>
          </cell>
          <cell r="DQ218">
            <v>15.868116000000001</v>
          </cell>
          <cell r="DR218">
            <v>19</v>
          </cell>
          <cell r="DS218">
            <v>0.1</v>
          </cell>
          <cell r="DT218">
            <v>17.5</v>
          </cell>
          <cell r="DU218">
            <v>0</v>
          </cell>
          <cell r="DV218">
            <v>0</v>
          </cell>
          <cell r="DW218">
            <v>0</v>
          </cell>
          <cell r="DX218">
            <v>0.50640649110320557</v>
          </cell>
          <cell r="DY218">
            <v>0.60635574701879591</v>
          </cell>
          <cell r="DZ218">
            <v>0</v>
          </cell>
          <cell r="EA218">
            <v>0.6316205698112457</v>
          </cell>
          <cell r="EB218">
            <v>0</v>
          </cell>
          <cell r="EC218">
            <v>41552</v>
          </cell>
          <cell r="ED218" t="str">
            <v>ВНС</v>
          </cell>
          <cell r="EE218">
            <v>0</v>
          </cell>
          <cell r="EF218">
            <v>18</v>
          </cell>
          <cell r="EG218">
            <v>34</v>
          </cell>
          <cell r="EH218">
            <v>49</v>
          </cell>
          <cell r="EI218">
            <v>31</v>
          </cell>
          <cell r="EJ218" t="str">
            <v>Постоянный</v>
          </cell>
          <cell r="EK218">
            <v>24</v>
          </cell>
          <cell r="EL218">
            <v>0</v>
          </cell>
          <cell r="EM218">
            <v>20.043935999999999</v>
          </cell>
          <cell r="EN218">
            <v>24</v>
          </cell>
          <cell r="EO218">
            <v>0.1</v>
          </cell>
          <cell r="EP218">
            <v>23</v>
          </cell>
          <cell r="EQ218">
            <v>523.84920805973445</v>
          </cell>
          <cell r="ER218">
            <v>79</v>
          </cell>
          <cell r="ES218">
            <v>12.5</v>
          </cell>
          <cell r="ET218">
            <v>62</v>
          </cell>
          <cell r="EU218">
            <v>18</v>
          </cell>
          <cell r="EV218">
            <v>32</v>
          </cell>
          <cell r="EW218">
            <v>48</v>
          </cell>
          <cell r="EX218">
            <v>31</v>
          </cell>
          <cell r="EY218" t="str">
            <v>Постоянный</v>
          </cell>
          <cell r="EZ218">
            <v>24</v>
          </cell>
          <cell r="FA218">
            <v>0</v>
          </cell>
          <cell r="FB218">
            <v>15.868116000000001</v>
          </cell>
          <cell r="FC218">
            <v>19</v>
          </cell>
          <cell r="FD218">
            <v>0.1</v>
          </cell>
          <cell r="FE218">
            <v>30</v>
          </cell>
          <cell r="FF218">
            <v>1102.8404380204934</v>
          </cell>
          <cell r="FG218">
            <v>78</v>
          </cell>
          <cell r="FH218">
            <v>12.5</v>
          </cell>
          <cell r="FI218">
            <v>57</v>
          </cell>
          <cell r="FJ218">
            <v>0</v>
          </cell>
          <cell r="FK218">
            <v>-2</v>
          </cell>
          <cell r="FL218">
            <v>-1</v>
          </cell>
          <cell r="FM218">
            <v>0</v>
          </cell>
          <cell r="FN218">
            <v>0</v>
          </cell>
          <cell r="FO218">
            <v>0</v>
          </cell>
          <cell r="FP218">
            <v>-4.1758199999999981</v>
          </cell>
          <cell r="FQ218">
            <v>-5</v>
          </cell>
          <cell r="FR218">
            <v>0</v>
          </cell>
          <cell r="FS218">
            <v>7</v>
          </cell>
          <cell r="FT218">
            <v>-1</v>
          </cell>
          <cell r="FU218">
            <v>0</v>
          </cell>
          <cell r="FV218">
            <v>578.99122996075891</v>
          </cell>
          <cell r="FW218">
            <v>-5</v>
          </cell>
          <cell r="FX218" t="str">
            <v>ИПП База</v>
          </cell>
          <cell r="FY218" t="str">
            <v xml:space="preserve"> Снижение энергетики пласта, что подтверждается снижениями дебита с  24 до 19 м3/сут и трендом снижения  забойного давления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 t="str">
            <v>Проводятся исследования скважины на разных режимах работы (ОЗНА+АГЗУ). ТР оставлен без изменений</v>
          </cell>
          <cell r="GE218">
            <v>0</v>
          </cell>
          <cell r="GF218" t="str">
            <v>БДНГ-1</v>
          </cell>
          <cell r="GG218" t="str">
            <v>Щукин</v>
          </cell>
          <cell r="GH218">
            <v>0</v>
          </cell>
          <cell r="GI218" t="e">
            <v>#N/A</v>
          </cell>
          <cell r="GJ218">
            <v>0</v>
          </cell>
          <cell r="GK218">
            <v>2082</v>
          </cell>
          <cell r="GL218">
            <v>0</v>
          </cell>
          <cell r="GM218">
            <v>0</v>
          </cell>
          <cell r="GN218">
            <v>0</v>
          </cell>
          <cell r="GO218">
            <v>1</v>
          </cell>
          <cell r="GP218">
            <v>17</v>
          </cell>
          <cell r="GQ218">
            <v>57</v>
          </cell>
          <cell r="GR218">
            <v>61.7</v>
          </cell>
          <cell r="GS218" t="str">
            <v>К-1</v>
          </cell>
          <cell r="GT218" t="str">
            <v>Газлифт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</row>
        <row r="219">
          <cell r="J219" t="str">
            <v>1101-2</v>
          </cell>
          <cell r="K219" t="str">
            <v>В работе</v>
          </cell>
          <cell r="L219" t="str">
            <v>К-1</v>
          </cell>
          <cell r="M219">
            <v>41722</v>
          </cell>
          <cell r="N219" t="str">
            <v>Гор.</v>
          </cell>
          <cell r="O219" t="str">
            <v>P1ar_Block III</v>
          </cell>
          <cell r="P219" t="str">
            <v>Действующий</v>
          </cell>
          <cell r="Q219">
            <v>-4</v>
          </cell>
          <cell r="R219">
            <v>41698</v>
          </cell>
          <cell r="S219" t="str">
            <v>Slb</v>
          </cell>
          <cell r="T219" t="str">
            <v>280м3 15% HCL 
 112м3 WF130</v>
          </cell>
          <cell r="U219">
            <v>206</v>
          </cell>
          <cell r="V219">
            <v>213.8</v>
          </cell>
          <cell r="W219">
            <v>0.98</v>
          </cell>
          <cell r="X219">
            <v>1.66</v>
          </cell>
          <cell r="Y219">
            <v>0.98</v>
          </cell>
          <cell r="Z219">
            <v>1.4490000000000001</v>
          </cell>
          <cell r="AA219">
            <v>0.83599999999999997</v>
          </cell>
          <cell r="AB219">
            <v>0.72</v>
          </cell>
          <cell r="AC219">
            <v>37</v>
          </cell>
          <cell r="AD219">
            <v>1.17</v>
          </cell>
          <cell r="AE219" t="str">
            <v>177,8; 114,3</v>
          </cell>
          <cell r="AF219" t="str">
            <v>9,19; 7,4</v>
          </cell>
          <cell r="AG219">
            <v>2040</v>
          </cell>
          <cell r="AH219">
            <v>2687</v>
          </cell>
          <cell r="AI219">
            <v>2687</v>
          </cell>
          <cell r="AJ219">
            <v>0</v>
          </cell>
          <cell r="AK219">
            <v>0</v>
          </cell>
          <cell r="AL219" t="str">
            <v>закрытый</v>
          </cell>
          <cell r="AM219" t="str">
            <v>1970-2687</v>
          </cell>
          <cell r="AN219">
            <v>26</v>
          </cell>
          <cell r="AO219">
            <v>1970</v>
          </cell>
          <cell r="AP219">
            <v>233.2</v>
          </cell>
          <cell r="AQ219" t="str">
            <v>1970-2687</v>
          </cell>
          <cell r="AR219">
            <v>114.3</v>
          </cell>
          <cell r="AS219">
            <v>7.37</v>
          </cell>
          <cell r="AT219" t="str">
            <v>Газлифт</v>
          </cell>
          <cell r="AU219">
            <v>600</v>
          </cell>
          <cell r="AV219" t="str">
            <v>ГП</v>
          </cell>
          <cell r="AW219">
            <v>1200</v>
          </cell>
          <cell r="AX219" t="str">
            <v>ГК80/1,5</v>
          </cell>
          <cell r="AY219">
            <v>1810</v>
          </cell>
          <cell r="AZ219" t="str">
            <v>ЦКсОК/3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1820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1980</v>
          </cell>
          <cell r="BO219" t="str">
            <v>Есть</v>
          </cell>
          <cell r="BP219" t="str">
            <v>Сиант</v>
          </cell>
          <cell r="BQ219">
            <v>79</v>
          </cell>
          <cell r="BR219">
            <v>52</v>
          </cell>
          <cell r="BS219">
            <v>12</v>
          </cell>
          <cell r="BT219">
            <v>1861.6</v>
          </cell>
          <cell r="BU219">
            <v>118.40000000000009</v>
          </cell>
          <cell r="BV219">
            <v>73</v>
          </cell>
          <cell r="BW219">
            <v>5.5</v>
          </cell>
          <cell r="BX219">
            <v>18</v>
          </cell>
          <cell r="BY219" t="str">
            <v>Угловик</v>
          </cell>
          <cell r="BZ219" t="str">
            <v>Постоянный</v>
          </cell>
          <cell r="CA219">
            <v>24</v>
          </cell>
          <cell r="CB219">
            <v>0</v>
          </cell>
          <cell r="CC219">
            <v>33</v>
          </cell>
          <cell r="CD219">
            <v>52</v>
          </cell>
          <cell r="CE219">
            <v>31</v>
          </cell>
          <cell r="CF219">
            <v>43556</v>
          </cell>
          <cell r="CG219">
            <v>119.5</v>
          </cell>
          <cell r="CH219">
            <v>79</v>
          </cell>
          <cell r="CI219">
            <v>6</v>
          </cell>
          <cell r="CJ219">
            <v>0</v>
          </cell>
          <cell r="CK219">
            <v>0</v>
          </cell>
          <cell r="CL219">
            <v>58</v>
          </cell>
          <cell r="CM219">
            <v>25.08</v>
          </cell>
          <cell r="CN219">
            <v>30</v>
          </cell>
          <cell r="CO219">
            <v>0</v>
          </cell>
          <cell r="CP219">
            <v>0</v>
          </cell>
          <cell r="CQ219">
            <v>40.5</v>
          </cell>
          <cell r="CR219">
            <v>195</v>
          </cell>
          <cell r="CS219">
            <v>0</v>
          </cell>
          <cell r="CT219">
            <v>195</v>
          </cell>
          <cell r="CU219">
            <v>0</v>
          </cell>
          <cell r="CV219">
            <v>157.63079999999999</v>
          </cell>
          <cell r="CW219">
            <v>-44.7</v>
          </cell>
          <cell r="CX219">
            <v>195</v>
          </cell>
          <cell r="CY219">
            <v>-37.5</v>
          </cell>
          <cell r="CZ219">
            <v>12</v>
          </cell>
          <cell r="DA219">
            <v>28.5</v>
          </cell>
          <cell r="DB219">
            <v>1136.3636363636365</v>
          </cell>
          <cell r="DC219">
            <v>1614.8325358851675</v>
          </cell>
          <cell r="DD219">
            <v>478.46889952153117</v>
          </cell>
          <cell r="DE219">
            <v>0.48780487804878048</v>
          </cell>
          <cell r="DF219">
            <v>0</v>
          </cell>
          <cell r="DG219" t="str">
            <v>Газлифт</v>
          </cell>
          <cell r="DH219">
            <v>25.08</v>
          </cell>
          <cell r="DI219">
            <v>30</v>
          </cell>
          <cell r="DJ219">
            <v>0</v>
          </cell>
          <cell r="DK219">
            <v>28.5</v>
          </cell>
          <cell r="DL219">
            <v>58</v>
          </cell>
          <cell r="DM219">
            <v>0</v>
          </cell>
          <cell r="DN219">
            <v>60</v>
          </cell>
          <cell r="DO219">
            <v>0.50420168067226889</v>
          </cell>
          <cell r="DP219">
            <v>58</v>
          </cell>
          <cell r="DQ219">
            <v>25.08</v>
          </cell>
          <cell r="DR219">
            <v>30</v>
          </cell>
          <cell r="DS219">
            <v>0</v>
          </cell>
          <cell r="DT219">
            <v>28.5</v>
          </cell>
          <cell r="DU219">
            <v>0</v>
          </cell>
          <cell r="DV219">
            <v>0</v>
          </cell>
          <cell r="DW219">
            <v>0</v>
          </cell>
          <cell r="DX219">
            <v>3.9346133223174582</v>
          </cell>
          <cell r="DY219">
            <v>4.7064752659299742</v>
          </cell>
          <cell r="DZ219">
            <v>0</v>
          </cell>
          <cell r="EA219">
            <v>3.3617680470928386</v>
          </cell>
          <cell r="EB219">
            <v>0</v>
          </cell>
          <cell r="EC219">
            <v>41722</v>
          </cell>
          <cell r="ED219" t="str">
            <v>ВНС</v>
          </cell>
          <cell r="EE219">
            <v>0</v>
          </cell>
          <cell r="EF219">
            <v>18</v>
          </cell>
          <cell r="EG219">
            <v>34</v>
          </cell>
          <cell r="EH219">
            <v>54</v>
          </cell>
          <cell r="EI219">
            <v>31</v>
          </cell>
          <cell r="EJ219" t="str">
            <v>Постоянный</v>
          </cell>
          <cell r="EK219">
            <v>24</v>
          </cell>
          <cell r="EL219">
            <v>0</v>
          </cell>
          <cell r="EM219">
            <v>37.369199999999999</v>
          </cell>
          <cell r="EN219">
            <v>44.7</v>
          </cell>
          <cell r="EO219">
            <v>0</v>
          </cell>
          <cell r="EP219">
            <v>37.5</v>
          </cell>
          <cell r="EQ219">
            <v>628.86013080290718</v>
          </cell>
          <cell r="ER219">
            <v>79</v>
          </cell>
          <cell r="ES219">
            <v>14</v>
          </cell>
          <cell r="ET219">
            <v>65</v>
          </cell>
          <cell r="EU219">
            <v>18</v>
          </cell>
          <cell r="EV219">
            <v>33</v>
          </cell>
          <cell r="EW219">
            <v>52</v>
          </cell>
          <cell r="EX219">
            <v>31</v>
          </cell>
          <cell r="EY219" t="str">
            <v>Постоянный</v>
          </cell>
          <cell r="EZ219">
            <v>24</v>
          </cell>
          <cell r="FA219">
            <v>0</v>
          </cell>
          <cell r="FB219">
            <v>25.08</v>
          </cell>
          <cell r="FC219">
            <v>30</v>
          </cell>
          <cell r="FD219">
            <v>0</v>
          </cell>
          <cell r="FE219">
            <v>40.5</v>
          </cell>
          <cell r="FF219">
            <v>1136.3636363636365</v>
          </cell>
          <cell r="FG219">
            <v>79</v>
          </cell>
          <cell r="FH219">
            <v>12</v>
          </cell>
          <cell r="FI219">
            <v>58</v>
          </cell>
          <cell r="FJ219">
            <v>0</v>
          </cell>
          <cell r="FK219">
            <v>-1</v>
          </cell>
          <cell r="FL219">
            <v>-2</v>
          </cell>
          <cell r="FM219">
            <v>0</v>
          </cell>
          <cell r="FN219">
            <v>0</v>
          </cell>
          <cell r="FO219">
            <v>0</v>
          </cell>
          <cell r="FP219">
            <v>-12.289200000000001</v>
          </cell>
          <cell r="FQ219">
            <v>-14.700000000000003</v>
          </cell>
          <cell r="FR219">
            <v>0</v>
          </cell>
          <cell r="FS219">
            <v>3</v>
          </cell>
          <cell r="FT219">
            <v>0</v>
          </cell>
          <cell r="FU219">
            <v>-2</v>
          </cell>
          <cell r="FV219">
            <v>507.50350556072931</v>
          </cell>
          <cell r="FW219">
            <v>-7</v>
          </cell>
          <cell r="FX219" t="str">
            <v>ИПП База/Уточнение</v>
          </cell>
          <cell r="FY219" t="str">
            <v xml:space="preserve"> Снижение энергетики пласта, что подтверждается снижениями дебита с  45 до 30 м3/сут и трендом снижения  забойного давления. Уточнение 6,9т/сут (по предыдущим шифрам)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 t="str">
            <v>Проводятся исследования скважины на разных режимах работы (ОЗНА+АГЗУ). ТР оставлен без изменений</v>
          </cell>
          <cell r="GE219">
            <v>0</v>
          </cell>
          <cell r="GF219" t="str">
            <v>БДНГ-1</v>
          </cell>
          <cell r="GG219" t="str">
            <v>Щукин</v>
          </cell>
          <cell r="GH219">
            <v>0</v>
          </cell>
          <cell r="GI219" t="e">
            <v>#N/A</v>
          </cell>
          <cell r="GJ219">
            <v>0</v>
          </cell>
          <cell r="GK219">
            <v>1960</v>
          </cell>
          <cell r="GL219">
            <v>0</v>
          </cell>
          <cell r="GM219">
            <v>0</v>
          </cell>
          <cell r="GN219">
            <v>0</v>
          </cell>
          <cell r="GO219">
            <v>2</v>
          </cell>
          <cell r="GP219">
            <v>21</v>
          </cell>
          <cell r="GQ219">
            <v>58</v>
          </cell>
          <cell r="GR219">
            <v>61.5</v>
          </cell>
          <cell r="GS219" t="str">
            <v>К-1</v>
          </cell>
          <cell r="GT219" t="str">
            <v>Газлифт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</row>
        <row r="220">
          <cell r="J220" t="str">
            <v>1101-1</v>
          </cell>
          <cell r="K220" t="str">
            <v>В работе</v>
          </cell>
          <cell r="L220" t="str">
            <v>К-1</v>
          </cell>
          <cell r="M220">
            <v>41632</v>
          </cell>
          <cell r="N220" t="str">
            <v>Гор.</v>
          </cell>
          <cell r="O220" t="str">
            <v>P1ar_Block III</v>
          </cell>
          <cell r="P220" t="str">
            <v>Действующий</v>
          </cell>
          <cell r="Q220">
            <v>-4</v>
          </cell>
          <cell r="R220" t="str">
            <v xml:space="preserve"> </v>
          </cell>
          <cell r="S220" t="str">
            <v xml:space="preserve"> </v>
          </cell>
          <cell r="T220">
            <v>0</v>
          </cell>
          <cell r="U220">
            <v>206</v>
          </cell>
          <cell r="V220">
            <v>213.8</v>
          </cell>
          <cell r="W220">
            <v>0.98</v>
          </cell>
          <cell r="X220">
            <v>1.66</v>
          </cell>
          <cell r="Y220">
            <v>0.98096441803025625</v>
          </cell>
          <cell r="Z220">
            <v>1.4490000000000001</v>
          </cell>
          <cell r="AA220">
            <v>0.83599999999999997</v>
          </cell>
          <cell r="AB220">
            <v>0.72</v>
          </cell>
          <cell r="AC220">
            <v>37</v>
          </cell>
          <cell r="AD220">
            <v>1.17</v>
          </cell>
          <cell r="AE220">
            <v>177.8</v>
          </cell>
          <cell r="AF220">
            <v>9.19</v>
          </cell>
          <cell r="AG220">
            <v>2088</v>
          </cell>
          <cell r="AH220" t="str">
            <v>1 ств 2600
2 ств 2550
3 ств 2500</v>
          </cell>
          <cell r="AI220" t="str">
            <v>1 ств 2600
2 ств 2550
3 ств 2500</v>
          </cell>
          <cell r="AJ220">
            <v>0</v>
          </cell>
          <cell r="AK220">
            <v>0</v>
          </cell>
          <cell r="AL220" t="str">
            <v>откр ствол</v>
          </cell>
          <cell r="AM220" t="str">
            <v>1ств 2094,8-2600;
2 ств 2235,5-2550;
3 ств 2094,8-2500</v>
          </cell>
          <cell r="AN220">
            <v>30</v>
          </cell>
          <cell r="AO220">
            <v>2094</v>
          </cell>
          <cell r="AP220">
            <v>203.7</v>
          </cell>
          <cell r="AQ220">
            <v>0</v>
          </cell>
          <cell r="AR220">
            <v>0</v>
          </cell>
          <cell r="AS220">
            <v>0</v>
          </cell>
          <cell r="AT220" t="str">
            <v>Фонтан</v>
          </cell>
          <cell r="AU220">
            <v>605</v>
          </cell>
          <cell r="AV220" t="str">
            <v>ГК65/2</v>
          </cell>
          <cell r="AW220">
            <v>1206</v>
          </cell>
          <cell r="AX220" t="str">
            <v>ГК45/3+3</v>
          </cell>
          <cell r="AY220">
            <v>1779</v>
          </cell>
          <cell r="AZ220" t="str">
            <v>ЦКсОК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1790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2075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1882.7</v>
          </cell>
          <cell r="BU220">
            <v>192.29999999999995</v>
          </cell>
          <cell r="BV220">
            <v>73</v>
          </cell>
          <cell r="BW220">
            <v>5.5</v>
          </cell>
          <cell r="BX220">
            <v>18</v>
          </cell>
          <cell r="BY220" t="str">
            <v>Угловик</v>
          </cell>
          <cell r="BZ220" t="str">
            <v>Постоянный</v>
          </cell>
          <cell r="CA220">
            <v>24</v>
          </cell>
          <cell r="CB220">
            <v>0</v>
          </cell>
          <cell r="CC220">
            <v>45</v>
          </cell>
          <cell r="CD220">
            <v>46</v>
          </cell>
          <cell r="CE220">
            <v>44</v>
          </cell>
          <cell r="CF220">
            <v>43556</v>
          </cell>
          <cell r="CG220">
            <v>125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66</v>
          </cell>
          <cell r="CM220">
            <v>13.227138496</v>
          </cell>
          <cell r="CN220">
            <v>15.86</v>
          </cell>
          <cell r="CO220">
            <v>0.24</v>
          </cell>
          <cell r="CP220">
            <v>0</v>
          </cell>
          <cell r="CQ220">
            <v>37</v>
          </cell>
          <cell r="CR220">
            <v>196</v>
          </cell>
          <cell r="CS220" t="e">
            <v>#VALUE!</v>
          </cell>
          <cell r="CT220">
            <v>196</v>
          </cell>
          <cell r="CU220">
            <v>0</v>
          </cell>
          <cell r="CV220">
            <v>181.8221088</v>
          </cell>
          <cell r="CW220" t="str">
            <v>-</v>
          </cell>
          <cell r="CX220">
            <v>195.76</v>
          </cell>
          <cell r="CY220">
            <v>-42.7</v>
          </cell>
          <cell r="CZ220">
            <v>0</v>
          </cell>
          <cell r="DA220">
            <v>37</v>
          </cell>
          <cell r="DB220">
            <v>2797.2792460885712</v>
          </cell>
          <cell r="DC220">
            <v>2797.2792460885712</v>
          </cell>
          <cell r="DD220" t="str">
            <v/>
          </cell>
          <cell r="DE220">
            <v>0.26881355932203388</v>
          </cell>
          <cell r="DF220">
            <v>0</v>
          </cell>
          <cell r="DG220" t="str">
            <v>Фонтан</v>
          </cell>
          <cell r="DH220">
            <v>13.227138496</v>
          </cell>
          <cell r="DI220">
            <v>15.86</v>
          </cell>
          <cell r="DJ220">
            <v>0.24</v>
          </cell>
          <cell r="DK220">
            <v>37</v>
          </cell>
          <cell r="DL220">
            <v>66</v>
          </cell>
          <cell r="DM220">
            <v>0</v>
          </cell>
          <cell r="DN220">
            <v>60</v>
          </cell>
          <cell r="DO220">
            <v>0.26155650035271016</v>
          </cell>
          <cell r="DP220">
            <v>60</v>
          </cell>
          <cell r="DQ220">
            <v>14.178869076616271</v>
          </cell>
          <cell r="DR220">
            <v>17.001172522926161</v>
          </cell>
          <cell r="DS220">
            <v>0.24</v>
          </cell>
          <cell r="DT220">
            <v>39.66225620102572</v>
          </cell>
          <cell r="DU220">
            <v>0.95173058061627247</v>
          </cell>
          <cell r="DV220">
            <v>1.141172522926162</v>
          </cell>
          <cell r="DW220">
            <v>2.6622562010257247</v>
          </cell>
          <cell r="DX220">
            <v>0.79862333571428779</v>
          </cell>
          <cell r="DY220">
            <v>0.95758928571428825</v>
          </cell>
          <cell r="DZ220">
            <v>0</v>
          </cell>
          <cell r="EA220">
            <v>1.8716517857142903</v>
          </cell>
          <cell r="EB220">
            <v>0</v>
          </cell>
          <cell r="EC220">
            <v>41632</v>
          </cell>
          <cell r="ED220" t="str">
            <v>ВНС</v>
          </cell>
          <cell r="EE220">
            <v>0</v>
          </cell>
          <cell r="EF220">
            <v>18</v>
          </cell>
          <cell r="EG220">
            <v>44</v>
          </cell>
          <cell r="EH220">
            <v>46</v>
          </cell>
          <cell r="EI220">
            <v>42</v>
          </cell>
          <cell r="EJ220" t="str">
            <v>Постоянный</v>
          </cell>
          <cell r="EK220">
            <v>24</v>
          </cell>
          <cell r="EL220">
            <v>0</v>
          </cell>
          <cell r="EM220">
            <v>14.177891199999999</v>
          </cell>
          <cell r="EN220">
            <v>17</v>
          </cell>
          <cell r="EO220">
            <v>0.24</v>
          </cell>
          <cell r="EP220">
            <v>42.7</v>
          </cell>
          <cell r="EQ220">
            <v>3011.7313920422807</v>
          </cell>
          <cell r="ER220">
            <v>0</v>
          </cell>
          <cell r="ES220">
            <v>0</v>
          </cell>
          <cell r="ET220">
            <v>62</v>
          </cell>
          <cell r="EU220">
            <v>18</v>
          </cell>
          <cell r="EV220">
            <v>45</v>
          </cell>
          <cell r="EW220">
            <v>46</v>
          </cell>
          <cell r="EX220">
            <v>44</v>
          </cell>
          <cell r="EY220" t="str">
            <v>Постоянный</v>
          </cell>
          <cell r="EZ220">
            <v>24</v>
          </cell>
          <cell r="FA220">
            <v>0</v>
          </cell>
          <cell r="FB220">
            <v>13.227138496</v>
          </cell>
          <cell r="FC220">
            <v>15.86</v>
          </cell>
          <cell r="FD220">
            <v>0.24</v>
          </cell>
          <cell r="FE220">
            <v>37</v>
          </cell>
          <cell r="FF220">
            <v>2797.2792460885712</v>
          </cell>
          <cell r="FG220">
            <v>0</v>
          </cell>
          <cell r="FH220">
            <v>0</v>
          </cell>
          <cell r="FI220">
            <v>66</v>
          </cell>
          <cell r="FJ220">
            <v>0</v>
          </cell>
          <cell r="FK220">
            <v>1</v>
          </cell>
          <cell r="FL220">
            <v>0</v>
          </cell>
          <cell r="FM220">
            <v>2</v>
          </cell>
          <cell r="FN220">
            <v>0</v>
          </cell>
          <cell r="FO220">
            <v>0</v>
          </cell>
          <cell r="FP220">
            <v>-0.95075270399999923</v>
          </cell>
          <cell r="FQ220">
            <v>-1.1400000000000006</v>
          </cell>
          <cell r="FR220">
            <v>0</v>
          </cell>
          <cell r="FS220">
            <v>-5.7000000000000028</v>
          </cell>
          <cell r="FT220">
            <v>0</v>
          </cell>
          <cell r="FU220">
            <v>0</v>
          </cell>
          <cell r="FV220">
            <v>-214.45214595370953</v>
          </cell>
          <cell r="FW220">
            <v>4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 t="str">
            <v>ИПП База</v>
          </cell>
          <cell r="GD220" t="str">
            <v>Снижение энергетики пласта, что подтверждается снижениями  дебита с 22 до 17 м3/сут и забойного давления с 64 до 62 ат.</v>
          </cell>
          <cell r="GE220">
            <v>0</v>
          </cell>
          <cell r="GF220" t="str">
            <v>БДНГ-1</v>
          </cell>
          <cell r="GG220" t="str">
            <v>Щукин</v>
          </cell>
          <cell r="GH220">
            <v>0</v>
          </cell>
          <cell r="GI220" t="e">
            <v>#N/A</v>
          </cell>
          <cell r="GJ220">
            <v>0</v>
          </cell>
          <cell r="GK220">
            <v>2055</v>
          </cell>
          <cell r="GL220">
            <v>0</v>
          </cell>
          <cell r="GM220">
            <v>0</v>
          </cell>
          <cell r="GN220">
            <v>0</v>
          </cell>
          <cell r="GO220">
            <v>1</v>
          </cell>
          <cell r="GP220">
            <v>2</v>
          </cell>
          <cell r="GQ220">
            <v>66</v>
          </cell>
          <cell r="GR220">
            <v>59</v>
          </cell>
          <cell r="GS220" t="str">
            <v>ЗУ-3</v>
          </cell>
          <cell r="GT220" t="str">
            <v>Фонтан</v>
          </cell>
          <cell r="GU220" t="str">
            <v>КВД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</row>
        <row r="221">
          <cell r="J221">
            <v>1103</v>
          </cell>
          <cell r="K221" t="str">
            <v>В работе</v>
          </cell>
          <cell r="L221" t="str">
            <v>К-10</v>
          </cell>
          <cell r="M221">
            <v>41528</v>
          </cell>
          <cell r="N221" t="str">
            <v>Гор.</v>
          </cell>
          <cell r="O221" t="str">
            <v>P1ar_Block II</v>
          </cell>
          <cell r="P221" t="str">
            <v>Действующий</v>
          </cell>
          <cell r="Q221">
            <v>-4</v>
          </cell>
          <cell r="R221">
            <v>41508</v>
          </cell>
          <cell r="S221" t="str">
            <v>Slb</v>
          </cell>
          <cell r="T221" t="str">
            <v>160м3 15% HCL 
+ 80м3 WF130</v>
          </cell>
          <cell r="U221">
            <v>206</v>
          </cell>
          <cell r="V221">
            <v>213.8</v>
          </cell>
          <cell r="W221">
            <v>0.98</v>
          </cell>
          <cell r="X221">
            <v>1.66</v>
          </cell>
          <cell r="Y221">
            <v>1.3583834335337339</v>
          </cell>
          <cell r="Z221">
            <v>1.4490000000000001</v>
          </cell>
          <cell r="AA221">
            <v>0.83599999999999997</v>
          </cell>
          <cell r="AB221">
            <v>0.72</v>
          </cell>
          <cell r="AC221">
            <v>37</v>
          </cell>
          <cell r="AD221">
            <v>1.17</v>
          </cell>
          <cell r="AE221">
            <v>177.8</v>
          </cell>
          <cell r="AF221">
            <v>9.19</v>
          </cell>
          <cell r="AG221">
            <v>1983</v>
          </cell>
          <cell r="AH221">
            <v>2756</v>
          </cell>
          <cell r="AI221">
            <v>2745</v>
          </cell>
          <cell r="AJ221">
            <v>0</v>
          </cell>
          <cell r="AK221">
            <v>0</v>
          </cell>
          <cell r="AL221" t="str">
            <v>закрытый</v>
          </cell>
          <cell r="AM221" t="str">
            <v>1915-2745</v>
          </cell>
          <cell r="AN221">
            <v>20</v>
          </cell>
          <cell r="AO221">
            <v>1983</v>
          </cell>
          <cell r="AP221">
            <v>239.3</v>
          </cell>
          <cell r="AQ221" t="str">
            <v>1915-2745</v>
          </cell>
          <cell r="AR221">
            <v>114</v>
          </cell>
          <cell r="AS221">
            <v>7.4</v>
          </cell>
          <cell r="AT221" t="str">
            <v>УЭЦН</v>
          </cell>
          <cell r="AU221">
            <v>300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 t="str">
            <v>D2400N 109ст.</v>
          </cell>
          <cell r="BK221">
            <v>994</v>
          </cell>
          <cell r="BL221">
            <v>55</v>
          </cell>
          <cell r="BM221" t="str">
            <v>69-116</v>
          </cell>
          <cell r="BN221">
            <v>1742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1688.24</v>
          </cell>
          <cell r="BU221">
            <v>53.759999999999991</v>
          </cell>
          <cell r="BV221">
            <v>73</v>
          </cell>
          <cell r="BW221">
            <v>5.5</v>
          </cell>
          <cell r="BX221">
            <v>65</v>
          </cell>
          <cell r="BY221" t="str">
            <v>Угловик</v>
          </cell>
          <cell r="BZ221" t="str">
            <v>Постоянный</v>
          </cell>
          <cell r="CA221">
            <v>24</v>
          </cell>
          <cell r="CB221">
            <v>0</v>
          </cell>
          <cell r="CC221">
            <v>54</v>
          </cell>
          <cell r="CD221">
            <v>54</v>
          </cell>
          <cell r="CE221">
            <v>53</v>
          </cell>
          <cell r="CF221">
            <v>43556</v>
          </cell>
          <cell r="CG221">
            <v>193.31</v>
          </cell>
          <cell r="CH221">
            <v>0</v>
          </cell>
          <cell r="CI221">
            <v>0</v>
          </cell>
          <cell r="CJ221">
            <v>966.87176118776563</v>
          </cell>
          <cell r="CK221">
            <v>109</v>
          </cell>
          <cell r="CL221">
            <v>114.58208227600001</v>
          </cell>
          <cell r="CM221">
            <v>43.257983999999986</v>
          </cell>
          <cell r="CN221">
            <v>161.69999999999999</v>
          </cell>
          <cell r="CO221">
            <v>68</v>
          </cell>
          <cell r="CP221">
            <v>22</v>
          </cell>
          <cell r="CQ221">
            <v>24</v>
          </cell>
          <cell r="CR221">
            <v>197</v>
          </cell>
          <cell r="CS221">
            <v>11</v>
          </cell>
          <cell r="CT221">
            <v>197</v>
          </cell>
          <cell r="CU221">
            <v>0</v>
          </cell>
          <cell r="CV221">
            <v>153.74201600000001</v>
          </cell>
          <cell r="CW221">
            <v>-150.69999999999999</v>
          </cell>
          <cell r="CX221">
            <v>129</v>
          </cell>
          <cell r="CY221">
            <v>-24</v>
          </cell>
          <cell r="CZ221">
            <v>0</v>
          </cell>
          <cell r="DA221">
            <v>24</v>
          </cell>
          <cell r="DB221">
            <v>554.8108760685659</v>
          </cell>
          <cell r="DC221">
            <v>554.8108760685659</v>
          </cell>
          <cell r="DD221" t="str">
            <v/>
          </cell>
          <cell r="DE221">
            <v>2.0539092697317227</v>
          </cell>
          <cell r="DF221" t="str">
            <v>Для снижения Рзаб необходима оптимизация (смена УЭЦН на больший типоразмер)</v>
          </cell>
          <cell r="DG221" t="str">
            <v>УЭЦН</v>
          </cell>
          <cell r="DH221">
            <v>43.257983999999986</v>
          </cell>
          <cell r="DI221">
            <v>161.69999999999999</v>
          </cell>
          <cell r="DJ221">
            <v>68</v>
          </cell>
          <cell r="DK221">
            <v>24</v>
          </cell>
          <cell r="DL221">
            <v>114.58208227600001</v>
          </cell>
          <cell r="DM221">
            <v>0</v>
          </cell>
          <cell r="DN221">
            <v>107</v>
          </cell>
          <cell r="DO221">
            <v>2.0101921080556449</v>
          </cell>
          <cell r="DP221">
            <v>107</v>
          </cell>
          <cell r="DQ221">
            <v>46.41463461999755</v>
          </cell>
          <cell r="DR221">
            <v>173.49968084628273</v>
          </cell>
          <cell r="DS221">
            <v>68</v>
          </cell>
          <cell r="DT221">
            <v>25.75134409592323</v>
          </cell>
          <cell r="DU221">
            <v>3.1566506199975581</v>
          </cell>
          <cell r="DV221">
            <v>11.79968084628274</v>
          </cell>
          <cell r="DW221">
            <v>1.7513440959232269</v>
          </cell>
          <cell r="DX221">
            <v>57.702455876887875</v>
          </cell>
          <cell r="DY221">
            <v>215.69398877425198</v>
          </cell>
          <cell r="DZ221">
            <v>0</v>
          </cell>
          <cell r="EA221">
            <v>32.013950096363928</v>
          </cell>
          <cell r="EB221" t="str">
            <v>Высокое Рзаб по причине  обводненности продукции ,Проводятся мероприятия по снижению Рлин</v>
          </cell>
          <cell r="EC221">
            <v>41528</v>
          </cell>
          <cell r="ED221" t="str">
            <v>ВНС</v>
          </cell>
          <cell r="EE221">
            <v>0</v>
          </cell>
          <cell r="EF221">
            <v>65</v>
          </cell>
          <cell r="EG221">
            <v>54</v>
          </cell>
          <cell r="EH221">
            <v>54</v>
          </cell>
          <cell r="EI221">
            <v>53</v>
          </cell>
          <cell r="EJ221" t="str">
            <v>Постоянный</v>
          </cell>
          <cell r="EK221">
            <v>24</v>
          </cell>
          <cell r="EL221">
            <v>0</v>
          </cell>
          <cell r="EM221">
            <v>43.257983999999986</v>
          </cell>
          <cell r="EN221">
            <v>161.69999999999999</v>
          </cell>
          <cell r="EO221">
            <v>68</v>
          </cell>
          <cell r="EP221">
            <v>24</v>
          </cell>
          <cell r="EQ221">
            <v>554.8108760685659</v>
          </cell>
          <cell r="ER221">
            <v>0</v>
          </cell>
          <cell r="ES221">
            <v>0</v>
          </cell>
          <cell r="ET221">
            <v>117.58208227600001</v>
          </cell>
          <cell r="EU221">
            <v>65</v>
          </cell>
          <cell r="EV221">
            <v>54</v>
          </cell>
          <cell r="EW221">
            <v>54</v>
          </cell>
          <cell r="EX221">
            <v>53</v>
          </cell>
          <cell r="EY221" t="str">
            <v>Постоянный</v>
          </cell>
          <cell r="EZ221">
            <v>24</v>
          </cell>
          <cell r="FA221">
            <v>0</v>
          </cell>
          <cell r="FB221">
            <v>43.257983999999986</v>
          </cell>
          <cell r="FC221">
            <v>161.69999999999999</v>
          </cell>
          <cell r="FD221">
            <v>68</v>
          </cell>
          <cell r="FE221">
            <v>24</v>
          </cell>
          <cell r="FF221">
            <v>554.8108760685659</v>
          </cell>
          <cell r="FG221">
            <v>0</v>
          </cell>
          <cell r="FH221">
            <v>0</v>
          </cell>
          <cell r="FI221">
            <v>114.58208227600001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-3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 t="str">
            <v>БДНГ-3</v>
          </cell>
          <cell r="GG221" t="str">
            <v>Тайланов</v>
          </cell>
          <cell r="GH221">
            <v>0</v>
          </cell>
          <cell r="GI221" t="e">
            <v>#N/A</v>
          </cell>
          <cell r="GJ221">
            <v>0</v>
          </cell>
          <cell r="GK221">
            <v>1722</v>
          </cell>
          <cell r="GL221">
            <v>0</v>
          </cell>
          <cell r="GM221">
            <v>0</v>
          </cell>
          <cell r="GN221">
            <v>0</v>
          </cell>
          <cell r="GO221">
            <v>1</v>
          </cell>
          <cell r="GP221">
            <v>1</v>
          </cell>
          <cell r="GQ221">
            <v>5.5820822760000084</v>
          </cell>
          <cell r="GR221">
            <v>78.727917723999994</v>
          </cell>
          <cell r="GS221" t="str">
            <v>ЗУ-5</v>
          </cell>
          <cell r="GT221" t="str">
            <v>УЭЦН-D2400N 109ст.-994</v>
          </cell>
          <cell r="GU221">
            <v>0</v>
          </cell>
          <cell r="GV221">
            <v>0</v>
          </cell>
          <cell r="GW221">
            <v>0</v>
          </cell>
          <cell r="GX221" t="str">
            <v>Совместный замер со скв. 1103-1</v>
          </cell>
          <cell r="GY221">
            <v>0</v>
          </cell>
        </row>
        <row r="222">
          <cell r="J222" t="str">
            <v>1103-2</v>
          </cell>
          <cell r="K222" t="str">
            <v>В работе</v>
          </cell>
          <cell r="L222" t="str">
            <v>К-40</v>
          </cell>
          <cell r="M222">
            <v>41892</v>
          </cell>
          <cell r="N222" t="str">
            <v>Гор.</v>
          </cell>
          <cell r="O222" t="str">
            <v>P1ar_Block III</v>
          </cell>
          <cell r="P222" t="str">
            <v>Действующий</v>
          </cell>
          <cell r="Q222">
            <v>-4</v>
          </cell>
          <cell r="R222">
            <v>0</v>
          </cell>
          <cell r="S222">
            <v>0</v>
          </cell>
          <cell r="T222">
            <v>0</v>
          </cell>
          <cell r="U222">
            <v>206</v>
          </cell>
          <cell r="V222">
            <v>213.8</v>
          </cell>
          <cell r="W222">
            <v>0.98</v>
          </cell>
          <cell r="X222">
            <v>1.66</v>
          </cell>
          <cell r="Y222">
            <v>0.98080354989630048</v>
          </cell>
          <cell r="Z222">
            <v>1.4490000000000001</v>
          </cell>
          <cell r="AA222">
            <v>0.83599999999999997</v>
          </cell>
          <cell r="AB222">
            <v>0.72</v>
          </cell>
          <cell r="AC222">
            <v>37</v>
          </cell>
          <cell r="AD222">
            <v>1.17</v>
          </cell>
          <cell r="AE222">
            <v>177.8</v>
          </cell>
          <cell r="AF222">
            <v>9.19</v>
          </cell>
          <cell r="AG222">
            <v>2092</v>
          </cell>
          <cell r="AH222">
            <v>2676</v>
          </cell>
          <cell r="AI222">
            <v>2676</v>
          </cell>
          <cell r="AJ222">
            <v>0</v>
          </cell>
          <cell r="AK222">
            <v>0</v>
          </cell>
          <cell r="AL222" t="str">
            <v>откр ствол</v>
          </cell>
          <cell r="AM222" t="str">
            <v>2092-2676</v>
          </cell>
          <cell r="AN222">
            <v>45</v>
          </cell>
          <cell r="AO222">
            <v>2092</v>
          </cell>
          <cell r="AP222">
            <v>388.65</v>
          </cell>
          <cell r="AQ222">
            <v>0</v>
          </cell>
          <cell r="AR222">
            <v>0</v>
          </cell>
          <cell r="AS222">
            <v>0</v>
          </cell>
          <cell r="AT222" t="str">
            <v>Газлифт</v>
          </cell>
          <cell r="AU222">
            <v>600</v>
          </cell>
          <cell r="AV222">
            <v>0</v>
          </cell>
          <cell r="AW222">
            <v>1200</v>
          </cell>
          <cell r="AX222">
            <v>0</v>
          </cell>
          <cell r="AY222">
            <v>1500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1820</v>
          </cell>
          <cell r="BH222">
            <v>1832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2120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1873.56</v>
          </cell>
          <cell r="BU222">
            <v>246.44000000000005</v>
          </cell>
          <cell r="BV222">
            <v>73</v>
          </cell>
          <cell r="BW222">
            <v>5.5</v>
          </cell>
          <cell r="BX222">
            <v>18</v>
          </cell>
          <cell r="BY222" t="str">
            <v>Угловик</v>
          </cell>
          <cell r="BZ222" t="str">
            <v>Постоянный</v>
          </cell>
          <cell r="CA222">
            <v>24</v>
          </cell>
          <cell r="CB222">
            <v>0</v>
          </cell>
          <cell r="CC222">
            <v>32</v>
          </cell>
          <cell r="CD222">
            <v>74</v>
          </cell>
          <cell r="CE222">
            <v>31</v>
          </cell>
          <cell r="CF222">
            <v>43556</v>
          </cell>
          <cell r="CG222">
            <v>122</v>
          </cell>
          <cell r="CH222">
            <v>78</v>
          </cell>
          <cell r="CI222">
            <v>6</v>
          </cell>
          <cell r="CJ222">
            <v>0</v>
          </cell>
          <cell r="CK222">
            <v>0</v>
          </cell>
          <cell r="CL222">
            <v>82</v>
          </cell>
          <cell r="CM222">
            <v>8.1346979999999984</v>
          </cell>
          <cell r="CN222">
            <v>9.75</v>
          </cell>
          <cell r="CO222">
            <v>0.2</v>
          </cell>
          <cell r="CP222">
            <v>0</v>
          </cell>
          <cell r="CQ222">
            <v>25</v>
          </cell>
          <cell r="CR222">
            <v>198</v>
          </cell>
          <cell r="CS222">
            <v>0</v>
          </cell>
          <cell r="CT222">
            <v>198</v>
          </cell>
          <cell r="CU222">
            <v>0</v>
          </cell>
          <cell r="CV222">
            <v>195.33015040000001</v>
          </cell>
          <cell r="CW222">
            <v>-3.2</v>
          </cell>
          <cell r="CX222">
            <v>197.8</v>
          </cell>
          <cell r="CY222">
            <v>-1.9</v>
          </cell>
          <cell r="CZ222">
            <v>7.5</v>
          </cell>
          <cell r="DA222">
            <v>17.5</v>
          </cell>
          <cell r="DB222">
            <v>2151.2783879622825</v>
          </cell>
          <cell r="DC222">
            <v>3073.254839946118</v>
          </cell>
          <cell r="DD222">
            <v>919.42423447818817</v>
          </cell>
          <cell r="DE222">
            <v>0.24374999999999999</v>
          </cell>
          <cell r="DF222" t="str">
            <v>Неоптимальная работа газлифтного подъемника. Планируется постановка бр. ПРГС с целью переоснащения газлифтного ПО.</v>
          </cell>
          <cell r="DG222" t="str">
            <v>Газлифт</v>
          </cell>
          <cell r="DH222">
            <v>8.1346979999999984</v>
          </cell>
          <cell r="DI222">
            <v>9.75</v>
          </cell>
          <cell r="DJ222">
            <v>0.2</v>
          </cell>
          <cell r="DK222">
            <v>17.5</v>
          </cell>
          <cell r="DL222">
            <v>82</v>
          </cell>
          <cell r="DM222">
            <v>0</v>
          </cell>
          <cell r="DN222">
            <v>60</v>
          </cell>
          <cell r="DO222">
            <v>0.22088219616204693</v>
          </cell>
          <cell r="DP222">
            <v>60</v>
          </cell>
          <cell r="DQ222">
            <v>11.425868459488273</v>
          </cell>
          <cell r="DR222">
            <v>13.69469616204691</v>
          </cell>
          <cell r="DS222">
            <v>0.2</v>
          </cell>
          <cell r="DT222">
            <v>24.580223880597018</v>
          </cell>
          <cell r="DU222">
            <v>3.2911704594882738</v>
          </cell>
          <cell r="DV222">
            <v>3.9446961620469096</v>
          </cell>
          <cell r="DW222">
            <v>7.0802238805970186</v>
          </cell>
          <cell r="DX222">
            <v>3.1985019009388851</v>
          </cell>
          <cell r="DY222">
            <v>3.8336264645785416</v>
          </cell>
          <cell r="DZ222">
            <v>0</v>
          </cell>
          <cell r="EA222">
            <v>6.8808680133461015</v>
          </cell>
          <cell r="EB222">
            <v>0</v>
          </cell>
          <cell r="EC222">
            <v>41892</v>
          </cell>
          <cell r="ED222" t="str">
            <v>ВНС</v>
          </cell>
          <cell r="EE222">
            <v>0</v>
          </cell>
          <cell r="EF222">
            <v>18</v>
          </cell>
          <cell r="EG222">
            <v>32</v>
          </cell>
          <cell r="EH222">
            <v>74</v>
          </cell>
          <cell r="EI222">
            <v>31</v>
          </cell>
          <cell r="EJ222" t="str">
            <v>Постоянный</v>
          </cell>
          <cell r="EK222">
            <v>24</v>
          </cell>
          <cell r="EL222">
            <v>0</v>
          </cell>
          <cell r="EM222">
            <v>8.1346979999999984</v>
          </cell>
          <cell r="EN222">
            <v>9.75</v>
          </cell>
          <cell r="EO222">
            <v>0.2</v>
          </cell>
          <cell r="EP222">
            <v>25</v>
          </cell>
          <cell r="EQ222">
            <v>2151.2783879622825</v>
          </cell>
          <cell r="ER222">
            <v>78</v>
          </cell>
          <cell r="ES222">
            <v>7.5</v>
          </cell>
          <cell r="ET222">
            <v>82</v>
          </cell>
          <cell r="EU222">
            <v>18</v>
          </cell>
          <cell r="EV222">
            <v>32</v>
          </cell>
          <cell r="EW222">
            <v>74</v>
          </cell>
          <cell r="EX222">
            <v>31</v>
          </cell>
          <cell r="EY222" t="str">
            <v>Постоянный</v>
          </cell>
          <cell r="EZ222">
            <v>24</v>
          </cell>
          <cell r="FA222">
            <v>0</v>
          </cell>
          <cell r="FB222">
            <v>8.1346979999999984</v>
          </cell>
          <cell r="FC222">
            <v>9.75</v>
          </cell>
          <cell r="FD222">
            <v>0.2</v>
          </cell>
          <cell r="FE222">
            <v>25</v>
          </cell>
          <cell r="FF222">
            <v>2151.2783879622825</v>
          </cell>
          <cell r="FG222">
            <v>78</v>
          </cell>
          <cell r="FH222">
            <v>7.5</v>
          </cell>
          <cell r="FI222">
            <v>82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 t="str">
            <v>Необходим замер дебита</v>
          </cell>
          <cell r="GE222">
            <v>0</v>
          </cell>
          <cell r="GF222" t="str">
            <v>БДНГ-1</v>
          </cell>
          <cell r="GG222" t="str">
            <v>Щукин</v>
          </cell>
          <cell r="GH222">
            <v>0</v>
          </cell>
          <cell r="GI222" t="e">
            <v>#N/A</v>
          </cell>
          <cell r="GJ222">
            <v>0</v>
          </cell>
          <cell r="GK222">
            <v>2100</v>
          </cell>
          <cell r="GL222">
            <v>0</v>
          </cell>
          <cell r="GM222">
            <v>0</v>
          </cell>
          <cell r="GN222">
            <v>0</v>
          </cell>
          <cell r="GO222">
            <v>1</v>
          </cell>
          <cell r="GP222">
            <v>43</v>
          </cell>
          <cell r="GQ222">
            <v>82</v>
          </cell>
          <cell r="GR222">
            <v>40</v>
          </cell>
          <cell r="GS222" t="str">
            <v>К-1</v>
          </cell>
          <cell r="GT222" t="str">
            <v>Газлифт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</row>
        <row r="223">
          <cell r="J223" t="str">
            <v>1103-1</v>
          </cell>
          <cell r="K223" t="str">
            <v>В накоплении/под циклической закачкой/</v>
          </cell>
          <cell r="L223" t="str">
            <v>К-10</v>
          </cell>
          <cell r="M223">
            <v>41568</v>
          </cell>
          <cell r="N223" t="str">
            <v>Гор.</v>
          </cell>
          <cell r="O223" t="str">
            <v>P1ar_Block II</v>
          </cell>
          <cell r="P223" t="str">
            <v>Действующий</v>
          </cell>
          <cell r="Q223">
            <v>-4</v>
          </cell>
          <cell r="R223" t="str">
            <v xml:space="preserve"> </v>
          </cell>
          <cell r="S223" t="str">
            <v xml:space="preserve"> </v>
          </cell>
          <cell r="T223">
            <v>0</v>
          </cell>
          <cell r="U223">
            <v>206</v>
          </cell>
          <cell r="V223">
            <v>213.8</v>
          </cell>
          <cell r="W223">
            <v>0.98</v>
          </cell>
          <cell r="X223">
            <v>1.66</v>
          </cell>
          <cell r="Y223">
            <v>1.3891450626771868</v>
          </cell>
          <cell r="Z223">
            <v>1.4490000000000001</v>
          </cell>
          <cell r="AA223">
            <v>0.83599999999999997</v>
          </cell>
          <cell r="AB223">
            <v>0.72</v>
          </cell>
          <cell r="AC223">
            <v>37</v>
          </cell>
          <cell r="AD223">
            <v>1.17</v>
          </cell>
          <cell r="AE223">
            <v>177.8</v>
          </cell>
          <cell r="AF223">
            <v>8.0500000000000007</v>
          </cell>
          <cell r="AG223">
            <v>2065</v>
          </cell>
          <cell r="AH223">
            <v>2722</v>
          </cell>
          <cell r="AI223">
            <v>2722</v>
          </cell>
          <cell r="AJ223">
            <v>0</v>
          </cell>
          <cell r="AK223">
            <v>0</v>
          </cell>
          <cell r="AL223" t="str">
            <v>откр ствол</v>
          </cell>
          <cell r="AM223" t="str">
            <v>2065-2722</v>
          </cell>
          <cell r="AN223">
            <v>40</v>
          </cell>
          <cell r="AO223">
            <v>2065</v>
          </cell>
          <cell r="AP223">
            <v>213</v>
          </cell>
          <cell r="AQ223">
            <v>0</v>
          </cell>
          <cell r="AR223">
            <v>0</v>
          </cell>
          <cell r="AS223">
            <v>0</v>
          </cell>
          <cell r="AT223" t="str">
            <v>УЭЦН</v>
          </cell>
          <cell r="AU223">
            <v>300</v>
          </cell>
          <cell r="AV223" t="str">
            <v>ЦКсОК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1590</v>
          </cell>
          <cell r="BH223">
            <v>0</v>
          </cell>
          <cell r="BI223">
            <v>0</v>
          </cell>
          <cell r="BJ223" t="str">
            <v>D1050N 201ст.</v>
          </cell>
          <cell r="BK223">
            <v>1110</v>
          </cell>
          <cell r="BL223">
            <v>50</v>
          </cell>
          <cell r="BM223" t="str">
            <v>69-116</v>
          </cell>
          <cell r="BN223">
            <v>1600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1526.21</v>
          </cell>
          <cell r="BU223">
            <v>73.789999999999964</v>
          </cell>
          <cell r="BV223">
            <v>73</v>
          </cell>
          <cell r="BW223">
            <v>5.5</v>
          </cell>
          <cell r="BX223">
            <v>65</v>
          </cell>
          <cell r="BY223" t="str">
            <v>Угловик</v>
          </cell>
          <cell r="BZ223" t="str">
            <v>Периодический</v>
          </cell>
          <cell r="CA223">
            <v>10</v>
          </cell>
          <cell r="CB223">
            <v>2</v>
          </cell>
          <cell r="CC223">
            <v>33</v>
          </cell>
          <cell r="CD223">
            <v>33</v>
          </cell>
          <cell r="CE223">
            <v>32</v>
          </cell>
          <cell r="CF223">
            <v>43556</v>
          </cell>
          <cell r="CG223">
            <v>192</v>
          </cell>
          <cell r="CH223">
            <v>0</v>
          </cell>
          <cell r="CI223">
            <v>0</v>
          </cell>
          <cell r="CJ223">
            <v>476.94710718220472</v>
          </cell>
          <cell r="CK223">
            <v>113</v>
          </cell>
          <cell r="CL223">
            <v>146.35185695645001</v>
          </cell>
          <cell r="CM223">
            <v>19.967859999999995</v>
          </cell>
          <cell r="CN223">
            <v>85</v>
          </cell>
          <cell r="CO223">
            <v>71.900000000000006</v>
          </cell>
          <cell r="CP223">
            <v>22</v>
          </cell>
          <cell r="CQ223">
            <v>14</v>
          </cell>
          <cell r="CR223">
            <v>199</v>
          </cell>
          <cell r="CS223">
            <v>0</v>
          </cell>
          <cell r="CT223">
            <v>199</v>
          </cell>
          <cell r="CU223">
            <v>0</v>
          </cell>
          <cell r="CV223">
            <v>179.03214</v>
          </cell>
          <cell r="CW223">
            <v>-85</v>
          </cell>
          <cell r="CX223">
            <v>127.1</v>
          </cell>
          <cell r="CY223">
            <v>-14</v>
          </cell>
          <cell r="CZ223">
            <v>0</v>
          </cell>
          <cell r="DA223">
            <v>14</v>
          </cell>
          <cell r="DB223">
            <v>701.12671062397294</v>
          </cell>
          <cell r="DC223">
            <v>701.12671062397294</v>
          </cell>
          <cell r="DD223" t="str">
            <v/>
          </cell>
          <cell r="DE223">
            <v>1.8620691737428816</v>
          </cell>
          <cell r="DF223" t="str">
            <v>Для снижения Рзаб необходима оптимизация (смена УЭЦН на больший типоразмер).</v>
          </cell>
          <cell r="DG223" t="str">
            <v>УЭЦН</v>
          </cell>
          <cell r="DH223">
            <v>19.967859999999995</v>
          </cell>
          <cell r="DI223">
            <v>85</v>
          </cell>
          <cell r="DJ223">
            <v>71.900000000000006</v>
          </cell>
          <cell r="DK223">
            <v>14</v>
          </cell>
          <cell r="DL223">
            <v>146.35185695645001</v>
          </cell>
          <cell r="DM223">
            <v>0</v>
          </cell>
          <cell r="DN223">
            <v>107</v>
          </cell>
          <cell r="DO223">
            <v>1.67240817315811</v>
          </cell>
          <cell r="DP223">
            <v>107</v>
          </cell>
          <cell r="DQ223">
            <v>33.394412264476884</v>
          </cell>
          <cell r="DR223">
            <v>142.15469471843934</v>
          </cell>
          <cell r="DS223">
            <v>71.900000000000006</v>
          </cell>
          <cell r="DT223">
            <v>23.413714424213538</v>
          </cell>
          <cell r="DU223">
            <v>13.426552264476893</v>
          </cell>
          <cell r="DV223">
            <v>57.154694718439345</v>
          </cell>
          <cell r="DW223">
            <v>9.4137144242135378</v>
          </cell>
          <cell r="DX223">
            <v>12.801487861791044</v>
          </cell>
          <cell r="DY223">
            <v>54.493895102040938</v>
          </cell>
          <cell r="DZ223">
            <v>0</v>
          </cell>
          <cell r="EA223">
            <v>8.9754650756302716</v>
          </cell>
          <cell r="EB223" t="str">
            <v>Высокое Рзаб по причине  обводненности продукции ,Проводятся мероприятия по снижению Рлин</v>
          </cell>
          <cell r="EC223">
            <v>41568</v>
          </cell>
          <cell r="ED223" t="str">
            <v>ВНС</v>
          </cell>
          <cell r="EE223">
            <v>0</v>
          </cell>
          <cell r="EF223">
            <v>65</v>
          </cell>
          <cell r="EG223">
            <v>22</v>
          </cell>
          <cell r="EH223">
            <v>22</v>
          </cell>
          <cell r="EI223">
            <v>20</v>
          </cell>
          <cell r="EJ223" t="str">
            <v>Периодический</v>
          </cell>
          <cell r="EK223">
            <v>3.5</v>
          </cell>
          <cell r="EL223">
            <v>2</v>
          </cell>
          <cell r="EM223">
            <v>19.967859999999995</v>
          </cell>
          <cell r="EN223">
            <v>85</v>
          </cell>
          <cell r="EO223">
            <v>71.900000000000006</v>
          </cell>
          <cell r="EP223">
            <v>14</v>
          </cell>
          <cell r="EQ223">
            <v>701.12671062397294</v>
          </cell>
          <cell r="ER223">
            <v>0</v>
          </cell>
          <cell r="ES223">
            <v>0</v>
          </cell>
          <cell r="ET223">
            <v>146.35185695645001</v>
          </cell>
          <cell r="EU223">
            <v>65</v>
          </cell>
          <cell r="EV223">
            <v>33</v>
          </cell>
          <cell r="EW223">
            <v>33</v>
          </cell>
          <cell r="EX223">
            <v>32</v>
          </cell>
          <cell r="EY223" t="str">
            <v>Периодический</v>
          </cell>
          <cell r="EZ223">
            <v>10</v>
          </cell>
          <cell r="FA223">
            <v>2</v>
          </cell>
          <cell r="FB223">
            <v>19.967859999999995</v>
          </cell>
          <cell r="FC223">
            <v>85</v>
          </cell>
          <cell r="FD223">
            <v>71.900000000000006</v>
          </cell>
          <cell r="FE223">
            <v>14</v>
          </cell>
          <cell r="FF223">
            <v>701.12671062397294</v>
          </cell>
          <cell r="FG223">
            <v>0</v>
          </cell>
          <cell r="FH223">
            <v>0</v>
          </cell>
          <cell r="FI223">
            <v>146.35185695645001</v>
          </cell>
          <cell r="FJ223">
            <v>0</v>
          </cell>
          <cell r="FK223">
            <v>11</v>
          </cell>
          <cell r="FL223">
            <v>11</v>
          </cell>
          <cell r="FM223">
            <v>12</v>
          </cell>
          <cell r="FN223">
            <v>6.5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 t="str">
            <v>БДНГ-3</v>
          </cell>
          <cell r="GG223" t="str">
            <v>Тайланов</v>
          </cell>
          <cell r="GH223">
            <v>0</v>
          </cell>
          <cell r="GI223" t="e">
            <v>#N/A</v>
          </cell>
          <cell r="GJ223">
            <v>0</v>
          </cell>
          <cell r="GK223">
            <v>1580</v>
          </cell>
          <cell r="GL223">
            <v>0</v>
          </cell>
          <cell r="GM223">
            <v>0</v>
          </cell>
          <cell r="GN223">
            <v>0</v>
          </cell>
          <cell r="GO223">
            <v>1</v>
          </cell>
          <cell r="GP223">
            <v>1</v>
          </cell>
          <cell r="GQ223">
            <v>33.351856956450007</v>
          </cell>
          <cell r="GR223">
            <v>45.648143043549993</v>
          </cell>
          <cell r="GS223" t="str">
            <v>ЗУ-5</v>
          </cell>
          <cell r="GT223" t="str">
            <v>УЭЦН-D1050N 201ст.-1110</v>
          </cell>
          <cell r="GU223">
            <v>0</v>
          </cell>
          <cell r="GV223">
            <v>0</v>
          </cell>
          <cell r="GW223">
            <v>0</v>
          </cell>
          <cell r="GX223" t="str">
            <v>Совместный замер со скв. 1103</v>
          </cell>
          <cell r="GY223">
            <v>0</v>
          </cell>
        </row>
        <row r="224">
          <cell r="J224" t="str">
            <v>1105-2</v>
          </cell>
          <cell r="K224" t="str">
            <v>В накоплении/под циклической закачкой/</v>
          </cell>
          <cell r="L224" t="str">
            <v>К-5</v>
          </cell>
          <cell r="M224">
            <v>41445</v>
          </cell>
          <cell r="N224" t="str">
            <v>Гор.</v>
          </cell>
          <cell r="O224" t="str">
            <v>P1ar_Block II</v>
          </cell>
          <cell r="P224" t="str">
            <v>Действующий</v>
          </cell>
          <cell r="Q224">
            <v>-4</v>
          </cell>
          <cell r="R224" t="str">
            <v xml:space="preserve"> </v>
          </cell>
          <cell r="S224" t="str">
            <v xml:space="preserve"> </v>
          </cell>
          <cell r="T224">
            <v>0</v>
          </cell>
          <cell r="U224">
            <v>206</v>
          </cell>
          <cell r="V224">
            <v>213.8</v>
          </cell>
          <cell r="W224">
            <v>0.98</v>
          </cell>
          <cell r="X224">
            <v>1.66</v>
          </cell>
          <cell r="Y224">
            <v>1.3548447275319639</v>
          </cell>
          <cell r="Z224">
            <v>1.4490000000000001</v>
          </cell>
          <cell r="AA224">
            <v>0.83599999999999997</v>
          </cell>
          <cell r="AB224">
            <v>0.72</v>
          </cell>
          <cell r="AC224">
            <v>37</v>
          </cell>
          <cell r="AD224">
            <v>1.17</v>
          </cell>
          <cell r="AE224">
            <v>177.8</v>
          </cell>
          <cell r="AF224">
            <v>8.0500000000000007</v>
          </cell>
          <cell r="AG224">
            <v>1932</v>
          </cell>
          <cell r="AH224">
            <v>2496</v>
          </cell>
          <cell r="AI224">
            <v>2496</v>
          </cell>
          <cell r="AJ224">
            <v>0</v>
          </cell>
          <cell r="AK224">
            <v>0</v>
          </cell>
          <cell r="AL224" t="str">
            <v>откр ствол</v>
          </cell>
          <cell r="AM224" t="str">
            <v xml:space="preserve">1932-2496 </v>
          </cell>
          <cell r="AN224">
            <v>26</v>
          </cell>
          <cell r="AO224">
            <v>1933</v>
          </cell>
          <cell r="AP224">
            <v>88</v>
          </cell>
          <cell r="AQ224">
            <v>0</v>
          </cell>
          <cell r="AR224">
            <v>0</v>
          </cell>
          <cell r="AS224">
            <v>0</v>
          </cell>
          <cell r="AT224" t="str">
            <v>УЭЦН</v>
          </cell>
          <cell r="AU224">
            <v>430</v>
          </cell>
          <cell r="AV224" t="str">
            <v>ГП</v>
          </cell>
          <cell r="AW224">
            <v>790</v>
          </cell>
          <cell r="AX224" t="str">
            <v>ГП</v>
          </cell>
          <cell r="AY224">
            <v>1080</v>
          </cell>
          <cell r="AZ224" t="str">
            <v>ГП</v>
          </cell>
          <cell r="BA224">
            <v>1320</v>
          </cell>
          <cell r="BB224" t="str">
            <v>ГП</v>
          </cell>
          <cell r="BC224">
            <v>1538</v>
          </cell>
          <cell r="BD224" t="str">
            <v>ГП</v>
          </cell>
          <cell r="BE224">
            <v>1680</v>
          </cell>
          <cell r="BF224" t="str">
            <v>ЦКсОК</v>
          </cell>
          <cell r="BG224">
            <v>1690</v>
          </cell>
          <cell r="BH224">
            <v>0</v>
          </cell>
          <cell r="BI224">
            <v>0</v>
          </cell>
          <cell r="BJ224" t="str">
            <v>D3500N 178ст</v>
          </cell>
          <cell r="BK224">
            <v>1003</v>
          </cell>
          <cell r="BL224">
            <v>54</v>
          </cell>
          <cell r="BM224" t="str">
            <v>156-116</v>
          </cell>
          <cell r="BN224">
            <v>1520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1497.75</v>
          </cell>
          <cell r="BU224">
            <v>22.25</v>
          </cell>
          <cell r="BV224">
            <v>73</v>
          </cell>
          <cell r="BW224">
            <v>5.5</v>
          </cell>
          <cell r="BX224">
            <v>65</v>
          </cell>
          <cell r="BY224" t="str">
            <v>Угловик</v>
          </cell>
          <cell r="BZ224" t="str">
            <v>Периодический</v>
          </cell>
          <cell r="CA224">
            <v>4</v>
          </cell>
          <cell r="CB224">
            <v>2</v>
          </cell>
          <cell r="CC224">
            <v>45</v>
          </cell>
          <cell r="CD224">
            <v>45</v>
          </cell>
          <cell r="CE224">
            <v>44</v>
          </cell>
          <cell r="CF224">
            <v>43556</v>
          </cell>
          <cell r="CG224">
            <v>191</v>
          </cell>
          <cell r="CH224">
            <v>0</v>
          </cell>
          <cell r="CI224">
            <v>0</v>
          </cell>
          <cell r="CJ224">
            <v>933.77119511043497</v>
          </cell>
          <cell r="CK224">
            <v>88</v>
          </cell>
          <cell r="CL224">
            <v>122.88040583425</v>
          </cell>
          <cell r="CM224">
            <v>49.334266079999985</v>
          </cell>
          <cell r="CN224">
            <v>181.8</v>
          </cell>
          <cell r="CO224">
            <v>67.540000000000006</v>
          </cell>
          <cell r="CP224">
            <v>22</v>
          </cell>
          <cell r="CQ224">
            <v>79.2</v>
          </cell>
          <cell r="CR224">
            <v>200</v>
          </cell>
          <cell r="CS224">
            <v>0</v>
          </cell>
          <cell r="CT224">
            <v>200</v>
          </cell>
          <cell r="CU224">
            <v>0</v>
          </cell>
          <cell r="CV224">
            <v>139.24788000000001</v>
          </cell>
          <cell r="CW224">
            <v>-169</v>
          </cell>
          <cell r="CX224">
            <v>143</v>
          </cell>
          <cell r="CY224">
            <v>-34</v>
          </cell>
          <cell r="CZ224">
            <v>0</v>
          </cell>
          <cell r="DA224">
            <v>79.2</v>
          </cell>
          <cell r="DB224">
            <v>1605.3750525358992</v>
          </cell>
          <cell r="DC224">
            <v>1605.3750525358992</v>
          </cell>
          <cell r="DD224" t="str">
            <v/>
          </cell>
          <cell r="DE224">
            <v>2.6688356298430156</v>
          </cell>
          <cell r="DF224" t="str">
            <v>Для снижения Рзаб необходима оптимизация (смена УЭЦН на больший типоразмер)</v>
          </cell>
          <cell r="DG224" t="str">
            <v>УЭЦН</v>
          </cell>
          <cell r="DH224">
            <v>49.334266079999985</v>
          </cell>
          <cell r="DI224">
            <v>181.8</v>
          </cell>
          <cell r="DJ224">
            <v>67.540000000000006</v>
          </cell>
          <cell r="DK224">
            <v>79.2</v>
          </cell>
          <cell r="DL224">
            <v>122.88040583425</v>
          </cell>
          <cell r="DM224">
            <v>0</v>
          </cell>
          <cell r="DN224">
            <v>107</v>
          </cell>
          <cell r="DO224">
            <v>2.5516380927359217</v>
          </cell>
          <cell r="DP224">
            <v>107</v>
          </cell>
          <cell r="DQ224">
            <v>58.163851369523648</v>
          </cell>
          <cell r="DR224">
            <v>214.3375997898174</v>
          </cell>
          <cell r="DS224">
            <v>67.540000000000006</v>
          </cell>
          <cell r="DT224">
            <v>93.374795948039264</v>
          </cell>
          <cell r="DU224">
            <v>8.8295852895236671</v>
          </cell>
          <cell r="DV224">
            <v>32.537599789817392</v>
          </cell>
          <cell r="DW224">
            <v>14.174795948039261</v>
          </cell>
          <cell r="DX224">
            <v>4.3683959121561866</v>
          </cell>
          <cell r="DY224">
            <v>14.929582748312328</v>
          </cell>
          <cell r="DZ224">
            <v>0</v>
          </cell>
          <cell r="EA224">
            <v>2.3015800742516435</v>
          </cell>
          <cell r="EB224" t="str">
            <v xml:space="preserve">Частые остановки по ЗСП, </v>
          </cell>
          <cell r="EC224">
            <v>41445</v>
          </cell>
          <cell r="ED224" t="str">
            <v>ВНС</v>
          </cell>
          <cell r="EE224">
            <v>0</v>
          </cell>
          <cell r="EF224">
            <v>65</v>
          </cell>
          <cell r="EG224">
            <v>45</v>
          </cell>
          <cell r="EH224">
            <v>45</v>
          </cell>
          <cell r="EI224">
            <v>44</v>
          </cell>
          <cell r="EJ224" t="str">
            <v>Периодический</v>
          </cell>
          <cell r="EK224">
            <v>4</v>
          </cell>
          <cell r="EL224">
            <v>2</v>
          </cell>
          <cell r="EM224">
            <v>49.334266079999985</v>
          </cell>
          <cell r="EN224">
            <v>181.8</v>
          </cell>
          <cell r="EO224">
            <v>67.540000000000006</v>
          </cell>
          <cell r="EP224">
            <v>79.2</v>
          </cell>
          <cell r="EQ224">
            <v>1605.3750525358992</v>
          </cell>
          <cell r="ER224">
            <v>0</v>
          </cell>
          <cell r="ES224">
            <v>0</v>
          </cell>
          <cell r="ET224">
            <v>122.88040583425</v>
          </cell>
          <cell r="EU224">
            <v>65</v>
          </cell>
          <cell r="EV224">
            <v>45</v>
          </cell>
          <cell r="EW224">
            <v>45</v>
          </cell>
          <cell r="EX224">
            <v>44</v>
          </cell>
          <cell r="EY224" t="str">
            <v>Периодический</v>
          </cell>
          <cell r="EZ224">
            <v>4</v>
          </cell>
          <cell r="FA224">
            <v>2</v>
          </cell>
          <cell r="FB224">
            <v>49.334266079999985</v>
          </cell>
          <cell r="FC224">
            <v>181.8</v>
          </cell>
          <cell r="FD224">
            <v>67.540000000000006</v>
          </cell>
          <cell r="FE224">
            <v>79.2</v>
          </cell>
          <cell r="FF224">
            <v>1605.3750525358992</v>
          </cell>
          <cell r="FG224">
            <v>0</v>
          </cell>
          <cell r="FH224">
            <v>0</v>
          </cell>
          <cell r="FI224">
            <v>122.88040583425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 t="str">
            <v>БДНГ-3</v>
          </cell>
          <cell r="GG224" t="str">
            <v>Тайланов</v>
          </cell>
          <cell r="GH224">
            <v>0</v>
          </cell>
          <cell r="GI224" t="e">
            <v>#N/A</v>
          </cell>
          <cell r="GJ224">
            <v>0</v>
          </cell>
          <cell r="GK224">
            <v>1500</v>
          </cell>
          <cell r="GL224">
            <v>0</v>
          </cell>
          <cell r="GM224">
            <v>0</v>
          </cell>
          <cell r="GN224">
            <v>0</v>
          </cell>
          <cell r="GO224">
            <v>1</v>
          </cell>
          <cell r="GP224">
            <v>1</v>
          </cell>
          <cell r="GQ224">
            <v>34.880405834249999</v>
          </cell>
          <cell r="GR224">
            <v>68.119594165750001</v>
          </cell>
          <cell r="GS224" t="str">
            <v>ЗУ-5</v>
          </cell>
          <cell r="GT224" t="str">
            <v>УЭЦН-D3500N 178ст-1003</v>
          </cell>
          <cell r="GU224">
            <v>0</v>
          </cell>
          <cell r="GV224">
            <v>0</v>
          </cell>
          <cell r="GW224">
            <v>0</v>
          </cell>
          <cell r="GX224" t="str">
            <v>Совместный замер со скв. 1105-1</v>
          </cell>
          <cell r="GY224">
            <v>0</v>
          </cell>
        </row>
        <row r="225">
          <cell r="J225" t="str">
            <v>1105-1</v>
          </cell>
          <cell r="K225" t="str">
            <v>В работе</v>
          </cell>
          <cell r="L225" t="str">
            <v>К-5</v>
          </cell>
          <cell r="M225">
            <v>41521</v>
          </cell>
          <cell r="N225" t="str">
            <v>Гор.</v>
          </cell>
          <cell r="O225" t="str">
            <v>P1ar_Block II</v>
          </cell>
          <cell r="P225" t="str">
            <v>Действующий</v>
          </cell>
          <cell r="Q225">
            <v>-4</v>
          </cell>
          <cell r="R225" t="str">
            <v xml:space="preserve"> </v>
          </cell>
          <cell r="S225" t="str">
            <v xml:space="preserve"> </v>
          </cell>
          <cell r="T225">
            <v>0</v>
          </cell>
          <cell r="U225">
            <v>206</v>
          </cell>
          <cell r="V225">
            <v>213.8</v>
          </cell>
          <cell r="W225">
            <v>0.98</v>
          </cell>
          <cell r="X225">
            <v>1.66</v>
          </cell>
          <cell r="Y225">
            <v>1.3661404098085321</v>
          </cell>
          <cell r="Z225">
            <v>1.4490000000000001</v>
          </cell>
          <cell r="AA225">
            <v>0.83599999999999997</v>
          </cell>
          <cell r="AB225">
            <v>0.72</v>
          </cell>
          <cell r="AC225">
            <v>37</v>
          </cell>
          <cell r="AD225">
            <v>1.17</v>
          </cell>
          <cell r="AE225">
            <v>177.8</v>
          </cell>
          <cell r="AF225">
            <v>9.19</v>
          </cell>
          <cell r="AG225">
            <v>2013</v>
          </cell>
          <cell r="AH225">
            <v>2550</v>
          </cell>
          <cell r="AI225">
            <v>2550</v>
          </cell>
          <cell r="AJ225">
            <v>0</v>
          </cell>
          <cell r="AK225">
            <v>0</v>
          </cell>
          <cell r="AL225" t="str">
            <v>откр ствол</v>
          </cell>
          <cell r="AM225" t="str">
            <v>2013-2550</v>
          </cell>
          <cell r="AN225">
            <v>30</v>
          </cell>
          <cell r="AO225">
            <v>2013</v>
          </cell>
          <cell r="AP225">
            <v>159.19999999999999</v>
          </cell>
          <cell r="AQ225">
            <v>0</v>
          </cell>
          <cell r="AR225">
            <v>0</v>
          </cell>
          <cell r="AS225">
            <v>0</v>
          </cell>
          <cell r="AT225" t="str">
            <v>УЭЦН</v>
          </cell>
          <cell r="AU225">
            <v>420</v>
          </cell>
          <cell r="AV225" t="str">
            <v>ГК</v>
          </cell>
          <cell r="AW225">
            <v>755</v>
          </cell>
          <cell r="AX225" t="str">
            <v>ГК</v>
          </cell>
          <cell r="AY225">
            <v>1050</v>
          </cell>
          <cell r="AZ225" t="str">
            <v>ГК</v>
          </cell>
          <cell r="BA225">
            <v>1290</v>
          </cell>
          <cell r="BB225" t="str">
            <v>ГК</v>
          </cell>
          <cell r="BC225">
            <v>1490</v>
          </cell>
          <cell r="BD225" t="str">
            <v>ГК</v>
          </cell>
          <cell r="BE225">
            <v>1660</v>
          </cell>
          <cell r="BF225" t="str">
            <v>ЦКсОК</v>
          </cell>
          <cell r="BG225">
            <v>0</v>
          </cell>
          <cell r="BH225">
            <v>0</v>
          </cell>
          <cell r="BI225">
            <v>0</v>
          </cell>
          <cell r="BJ225" t="str">
            <v>D2400N 117ст</v>
          </cell>
          <cell r="BK225">
            <v>625</v>
          </cell>
          <cell r="BL225">
            <v>62</v>
          </cell>
          <cell r="BM225" t="str">
            <v>74-116</v>
          </cell>
          <cell r="BN225">
            <v>1650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1579</v>
          </cell>
          <cell r="BU225">
            <v>71</v>
          </cell>
          <cell r="BV225">
            <v>73</v>
          </cell>
          <cell r="BW225">
            <v>5.5</v>
          </cell>
          <cell r="BX225">
            <v>65</v>
          </cell>
          <cell r="BY225" t="str">
            <v>Угловик</v>
          </cell>
          <cell r="BZ225" t="str">
            <v>Постоянный</v>
          </cell>
          <cell r="CA225">
            <v>24</v>
          </cell>
          <cell r="CB225">
            <v>0</v>
          </cell>
          <cell r="CC225">
            <v>49</v>
          </cell>
          <cell r="CD225">
            <v>49</v>
          </cell>
          <cell r="CE225">
            <v>48</v>
          </cell>
          <cell r="CF225">
            <v>43556</v>
          </cell>
          <cell r="CG225">
            <v>197</v>
          </cell>
          <cell r="CH225">
            <v>0</v>
          </cell>
          <cell r="CI225">
            <v>0</v>
          </cell>
          <cell r="CJ225">
            <v>923.2106919888779</v>
          </cell>
          <cell r="CK225">
            <v>99</v>
          </cell>
          <cell r="CL225">
            <v>126.78009533999999</v>
          </cell>
          <cell r="CM225">
            <v>73.860600000000005</v>
          </cell>
          <cell r="CN225">
            <v>285</v>
          </cell>
          <cell r="CO225">
            <v>69</v>
          </cell>
          <cell r="CP225">
            <v>22</v>
          </cell>
          <cell r="CQ225">
            <v>24.4</v>
          </cell>
          <cell r="CR225">
            <v>201</v>
          </cell>
          <cell r="CS225">
            <v>0</v>
          </cell>
          <cell r="CT225">
            <v>201</v>
          </cell>
          <cell r="CU225">
            <v>0</v>
          </cell>
          <cell r="CV225">
            <v>115.69623200000002</v>
          </cell>
          <cell r="CW225">
            <v>-326</v>
          </cell>
          <cell r="CX225">
            <v>132.30000000000001</v>
          </cell>
          <cell r="CY225">
            <v>-28</v>
          </cell>
          <cell r="CZ225">
            <v>0</v>
          </cell>
          <cell r="DA225">
            <v>24.4</v>
          </cell>
          <cell r="DB225">
            <v>330.35204154853869</v>
          </cell>
          <cell r="DC225">
            <v>330.35204154853869</v>
          </cell>
          <cell r="DD225" t="str">
            <v/>
          </cell>
          <cell r="DE225">
            <v>4.0586782534090666</v>
          </cell>
          <cell r="DF225" t="str">
            <v>Для снижения Рзаб необходима оптимизация (смена УЭЦН на больший типоразмер)</v>
          </cell>
          <cell r="DG225" t="str">
            <v>УЭЦН</v>
          </cell>
          <cell r="DH225">
            <v>73.860600000000005</v>
          </cell>
          <cell r="DI225">
            <v>285</v>
          </cell>
          <cell r="DJ225">
            <v>69</v>
          </cell>
          <cell r="DK225">
            <v>24.4</v>
          </cell>
          <cell r="DL225">
            <v>126.78009533999999</v>
          </cell>
          <cell r="DM225">
            <v>0</v>
          </cell>
          <cell r="DN225">
            <v>107</v>
          </cell>
          <cell r="DO225">
            <v>3.8434649400337921</v>
          </cell>
          <cell r="DP225">
            <v>107</v>
          </cell>
          <cell r="DQ225">
            <v>89.646513647324198</v>
          </cell>
          <cell r="DR225">
            <v>345.91184460304129</v>
          </cell>
          <cell r="DS225">
            <v>69</v>
          </cell>
          <cell r="DT225">
            <v>29.614908801102484</v>
          </cell>
          <cell r="DU225">
            <v>15.785913647324184</v>
          </cell>
          <cell r="DV225">
            <v>60.911844603041288</v>
          </cell>
          <cell r="DW225">
            <v>5.2149088011024833</v>
          </cell>
          <cell r="DX225">
            <v>11.101085518521613</v>
          </cell>
          <cell r="DY225">
            <v>51.072347803283094</v>
          </cell>
          <cell r="DZ225">
            <v>0</v>
          </cell>
          <cell r="EA225">
            <v>4.5276904080924725</v>
          </cell>
          <cell r="EB225" t="str">
            <v>Район 3 пилота, высокое Рзаб по причине  обводненности продукции</v>
          </cell>
          <cell r="EC225">
            <v>41521</v>
          </cell>
          <cell r="ED225" t="str">
            <v>ВНС</v>
          </cell>
          <cell r="EE225">
            <v>0</v>
          </cell>
          <cell r="EF225">
            <v>65</v>
          </cell>
          <cell r="EG225">
            <v>49</v>
          </cell>
          <cell r="EH225">
            <v>49</v>
          </cell>
          <cell r="EI225">
            <v>48</v>
          </cell>
          <cell r="EJ225" t="str">
            <v>Постоянный</v>
          </cell>
          <cell r="EK225">
            <v>24</v>
          </cell>
          <cell r="EL225">
            <v>0</v>
          </cell>
          <cell r="EM225">
            <v>73.860600000000005</v>
          </cell>
          <cell r="EN225">
            <v>285</v>
          </cell>
          <cell r="EO225">
            <v>69</v>
          </cell>
          <cell r="EP225">
            <v>24.4</v>
          </cell>
          <cell r="EQ225">
            <v>330.35204154853869</v>
          </cell>
          <cell r="ER225">
            <v>0</v>
          </cell>
          <cell r="ES225">
            <v>0</v>
          </cell>
          <cell r="ET225">
            <v>128.78009534</v>
          </cell>
          <cell r="EU225">
            <v>65</v>
          </cell>
          <cell r="EV225">
            <v>49</v>
          </cell>
          <cell r="EW225">
            <v>49</v>
          </cell>
          <cell r="EX225">
            <v>48</v>
          </cell>
          <cell r="EY225" t="str">
            <v>Постоянный</v>
          </cell>
          <cell r="EZ225">
            <v>24</v>
          </cell>
          <cell r="FA225">
            <v>0</v>
          </cell>
          <cell r="FB225">
            <v>73.860600000000005</v>
          </cell>
          <cell r="FC225">
            <v>285</v>
          </cell>
          <cell r="FD225">
            <v>69</v>
          </cell>
          <cell r="FE225">
            <v>24.4</v>
          </cell>
          <cell r="FF225">
            <v>330.35204154853869</v>
          </cell>
          <cell r="FG225">
            <v>0</v>
          </cell>
          <cell r="FH225">
            <v>0</v>
          </cell>
          <cell r="FI225">
            <v>126.78009533999999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-2.0000000000000142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 t="str">
            <v>Уточнение</v>
          </cell>
          <cell r="GD225" t="str">
            <v>Отказ соседней скважины 1105-2. Контроль дебита после запуска скв. 1105-2, по результатам уточнение шифра изменения режима.</v>
          </cell>
          <cell r="GE225">
            <v>0</v>
          </cell>
          <cell r="GF225" t="str">
            <v>БДНГ-3</v>
          </cell>
          <cell r="GG225" t="str">
            <v>Тайланов</v>
          </cell>
          <cell r="GH225">
            <v>0</v>
          </cell>
          <cell r="GI225" t="e">
            <v>#N/A</v>
          </cell>
          <cell r="GJ225">
            <v>0</v>
          </cell>
          <cell r="GK225">
            <v>1630</v>
          </cell>
          <cell r="GL225">
            <v>0</v>
          </cell>
          <cell r="GM225">
            <v>0</v>
          </cell>
          <cell r="GN225">
            <v>0</v>
          </cell>
          <cell r="GO225">
            <v>1</v>
          </cell>
          <cell r="GP225">
            <v>1</v>
          </cell>
          <cell r="GQ225">
            <v>27.780095339999988</v>
          </cell>
          <cell r="GR225">
            <v>70.219904660000012</v>
          </cell>
          <cell r="GS225" t="str">
            <v>ЗУ-5</v>
          </cell>
          <cell r="GT225" t="str">
            <v>УЭЦН-D2400N 117ст-625</v>
          </cell>
          <cell r="GU225">
            <v>0</v>
          </cell>
          <cell r="GV225">
            <v>0</v>
          </cell>
          <cell r="GW225">
            <v>0</v>
          </cell>
          <cell r="GX225" t="str">
            <v>Совместный замер со скв. 1105-2</v>
          </cell>
          <cell r="GY225">
            <v>0</v>
          </cell>
        </row>
        <row r="226">
          <cell r="J226">
            <v>1106</v>
          </cell>
          <cell r="K226" t="str">
            <v>В бездействии текущего года</v>
          </cell>
          <cell r="L226" t="str">
            <v>К-13</v>
          </cell>
          <cell r="M226">
            <v>41797</v>
          </cell>
          <cell r="N226" t="str">
            <v>Гор.</v>
          </cell>
          <cell r="O226" t="str">
            <v>P1ar_Block I</v>
          </cell>
          <cell r="P226" t="str">
            <v>В бездействии текущего года</v>
          </cell>
          <cell r="Q226">
            <v>-4</v>
          </cell>
          <cell r="R226" t="str">
            <v xml:space="preserve"> </v>
          </cell>
          <cell r="S226" t="str">
            <v xml:space="preserve"> </v>
          </cell>
          <cell r="T226">
            <v>0</v>
          </cell>
          <cell r="U226">
            <v>206</v>
          </cell>
          <cell r="V226">
            <v>213.8</v>
          </cell>
          <cell r="W226">
            <v>0.98</v>
          </cell>
          <cell r="X226">
            <v>1.66</v>
          </cell>
          <cell r="Y226">
            <v>0.98</v>
          </cell>
          <cell r="Z226">
            <v>1.4490000000000001</v>
          </cell>
          <cell r="AA226">
            <v>0.83599999999999997</v>
          </cell>
          <cell r="AB226">
            <v>0.72</v>
          </cell>
          <cell r="AC226">
            <v>37</v>
          </cell>
          <cell r="AD226">
            <v>1.17</v>
          </cell>
          <cell r="AE226">
            <v>177.8</v>
          </cell>
          <cell r="AF226">
            <v>9.19</v>
          </cell>
          <cell r="AG226">
            <v>2114</v>
          </cell>
          <cell r="AH226">
            <v>2749</v>
          </cell>
          <cell r="AI226">
            <v>2749</v>
          </cell>
          <cell r="AJ226">
            <v>0</v>
          </cell>
          <cell r="AK226">
            <v>0</v>
          </cell>
          <cell r="AL226" t="str">
            <v>откр ствол</v>
          </cell>
          <cell r="AM226" t="str">
            <v>2114-2749</v>
          </cell>
          <cell r="AN226">
            <v>13</v>
          </cell>
          <cell r="AO226">
            <v>2114</v>
          </cell>
          <cell r="AP226">
            <v>265.3</v>
          </cell>
          <cell r="AQ226">
            <v>0</v>
          </cell>
          <cell r="AR226">
            <v>0</v>
          </cell>
          <cell r="AS226">
            <v>0</v>
          </cell>
          <cell r="AT226" t="str">
            <v>Газлифт</v>
          </cell>
          <cell r="AU226">
            <v>550</v>
          </cell>
          <cell r="AV226" t="str">
            <v>ГК82/1</v>
          </cell>
          <cell r="AW226">
            <v>1100</v>
          </cell>
          <cell r="AX226" t="str">
            <v>ГК77/2</v>
          </cell>
          <cell r="AY226">
            <v>1680</v>
          </cell>
          <cell r="AZ226" t="str">
            <v>ЦКсОК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1690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2217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1849.1</v>
          </cell>
          <cell r="BU226">
            <v>367.90000000000009</v>
          </cell>
          <cell r="BV226">
            <v>73</v>
          </cell>
          <cell r="BW226">
            <v>5.5</v>
          </cell>
          <cell r="BX226" t="str">
            <v>-</v>
          </cell>
          <cell r="BY226" t="str">
            <v>-</v>
          </cell>
          <cell r="BZ226" t="str">
            <v>-</v>
          </cell>
          <cell r="CA226" t="str">
            <v>-</v>
          </cell>
          <cell r="CB226" t="str">
            <v>-</v>
          </cell>
          <cell r="CC226" t="str">
            <v>-</v>
          </cell>
          <cell r="CD226" t="str">
            <v>-</v>
          </cell>
          <cell r="CE226" t="str">
            <v>-</v>
          </cell>
          <cell r="CF226">
            <v>43556</v>
          </cell>
          <cell r="CG226">
            <v>133</v>
          </cell>
          <cell r="CH226">
            <v>84</v>
          </cell>
          <cell r="CI226">
            <v>6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 t="str">
            <v/>
          </cell>
          <cell r="DE226">
            <v>0</v>
          </cell>
          <cell r="DF226">
            <v>0</v>
          </cell>
          <cell r="DG226" t="str">
            <v>Газлифт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54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41805</v>
          </cell>
          <cell r="ED226" t="str">
            <v>ВНС</v>
          </cell>
          <cell r="EE226">
            <v>0</v>
          </cell>
          <cell r="EF226" t="str">
            <v>-</v>
          </cell>
          <cell r="EG226" t="str">
            <v>-</v>
          </cell>
          <cell r="EH226" t="str">
            <v>-</v>
          </cell>
          <cell r="EI226" t="str">
            <v>-</v>
          </cell>
          <cell r="EJ226" t="str">
            <v>-</v>
          </cell>
          <cell r="EK226" t="str">
            <v>-</v>
          </cell>
          <cell r="EL226" t="str">
            <v>-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84</v>
          </cell>
          <cell r="ES226">
            <v>0</v>
          </cell>
          <cell r="ET226">
            <v>0</v>
          </cell>
          <cell r="EU226" t="str">
            <v>-</v>
          </cell>
          <cell r="EV226" t="str">
            <v>-</v>
          </cell>
          <cell r="EW226" t="str">
            <v>-</v>
          </cell>
          <cell r="EX226" t="str">
            <v>-</v>
          </cell>
          <cell r="EY226" t="str">
            <v>-</v>
          </cell>
          <cell r="EZ226" t="str">
            <v>-</v>
          </cell>
          <cell r="FA226" t="str">
            <v>-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84</v>
          </cell>
          <cell r="FH226">
            <v>0</v>
          </cell>
          <cell r="FI226">
            <v>0</v>
          </cell>
          <cell r="FJ226" t="e">
            <v>#VALUE!</v>
          </cell>
          <cell r="FK226" t="e">
            <v>#VALUE!</v>
          </cell>
          <cell r="FL226" t="e">
            <v>#VALUE!</v>
          </cell>
          <cell r="FM226" t="e">
            <v>#VALUE!</v>
          </cell>
          <cell r="FN226" t="e">
            <v>#VALUE!</v>
          </cell>
          <cell r="FO226" t="e">
            <v>#VALUE!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 t="str">
            <v>БДНГ-5.1</v>
          </cell>
          <cell r="GG226" t="str">
            <v>Давыдов</v>
          </cell>
          <cell r="GH226" t="str">
            <v>Бердянка</v>
          </cell>
          <cell r="GI226" t="str">
            <v>Денис</v>
          </cell>
          <cell r="GJ226">
            <v>0</v>
          </cell>
          <cell r="GK226">
            <v>2100</v>
          </cell>
          <cell r="GL226">
            <v>0</v>
          </cell>
          <cell r="GM226">
            <v>0</v>
          </cell>
          <cell r="GN226">
            <v>0</v>
          </cell>
          <cell r="GO226" t="e">
            <v>#VALUE!</v>
          </cell>
          <cell r="GP226" t="e">
            <v>#VALUE!</v>
          </cell>
          <cell r="GQ226">
            <v>0</v>
          </cell>
          <cell r="GR226">
            <v>133</v>
          </cell>
          <cell r="GS226" t="str">
            <v>К-12</v>
          </cell>
          <cell r="GT226" t="str">
            <v>Газлифт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</row>
        <row r="227">
          <cell r="J227" t="str">
            <v>1106-2</v>
          </cell>
          <cell r="K227" t="str">
            <v>В накоплении/под циклической закачкой/</v>
          </cell>
          <cell r="L227" t="str">
            <v>К-50</v>
          </cell>
          <cell r="M227">
            <v>41954</v>
          </cell>
          <cell r="N227" t="str">
            <v>Гор.</v>
          </cell>
          <cell r="O227" t="str">
            <v>P1ar_Block I</v>
          </cell>
          <cell r="P227" t="str">
            <v>Действующий</v>
          </cell>
          <cell r="Q227">
            <v>-4</v>
          </cell>
          <cell r="R227">
            <v>0</v>
          </cell>
          <cell r="S227">
            <v>0</v>
          </cell>
          <cell r="T227">
            <v>0</v>
          </cell>
          <cell r="U227">
            <v>206</v>
          </cell>
          <cell r="V227">
            <v>213.8</v>
          </cell>
          <cell r="W227">
            <v>0.98</v>
          </cell>
          <cell r="X227">
            <v>1.66</v>
          </cell>
          <cell r="Y227">
            <v>0.98164869672679167</v>
          </cell>
          <cell r="Z227">
            <v>1.4490000000000001</v>
          </cell>
          <cell r="AA227">
            <v>0.83599999999999997</v>
          </cell>
          <cell r="AB227">
            <v>0.72</v>
          </cell>
          <cell r="AC227">
            <v>37</v>
          </cell>
          <cell r="AD227">
            <v>1.17</v>
          </cell>
          <cell r="AE227" t="str">
            <v>177,8;
114,3</v>
          </cell>
          <cell r="AF227">
            <v>9.19</v>
          </cell>
          <cell r="AG227">
            <v>2211.1</v>
          </cell>
          <cell r="AH227">
            <v>2957</v>
          </cell>
          <cell r="AI227">
            <v>2957</v>
          </cell>
          <cell r="AJ227">
            <v>0</v>
          </cell>
          <cell r="AK227">
            <v>0</v>
          </cell>
          <cell r="AL227" t="str">
            <v>закрытый</v>
          </cell>
          <cell r="AM227" t="str">
            <v>2243,6-2245,4; 2374,4-2376,1; 2502,1-2503,8; 2655,2-2656,9; 2933,8-2934,8</v>
          </cell>
          <cell r="AN227">
            <v>108</v>
          </cell>
          <cell r="AO227">
            <v>2243.6</v>
          </cell>
          <cell r="AP227">
            <v>440.25</v>
          </cell>
          <cell r="AQ227" t="str">
            <v>2137--2957</v>
          </cell>
          <cell r="AR227">
            <v>114</v>
          </cell>
          <cell r="AS227">
            <v>7.37</v>
          </cell>
          <cell r="AT227" t="str">
            <v>Газлифт</v>
          </cell>
          <cell r="AU227">
            <v>600</v>
          </cell>
          <cell r="AV227" t="str">
            <v>ГК82/1</v>
          </cell>
          <cell r="AW227">
            <v>1200</v>
          </cell>
          <cell r="AX227" t="str">
            <v>ГК75/2</v>
          </cell>
          <cell r="AY227">
            <v>1500</v>
          </cell>
          <cell r="AZ227" t="str">
            <v>ГК74/2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1700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2142</v>
          </cell>
          <cell r="BO227" t="str">
            <v>Есть</v>
          </cell>
          <cell r="BP227" t="str">
            <v>Сиант</v>
          </cell>
          <cell r="BQ227">
            <v>73</v>
          </cell>
          <cell r="BR227">
            <v>59.33</v>
          </cell>
          <cell r="BS227">
            <v>3.6</v>
          </cell>
          <cell r="BT227">
            <v>1741.93</v>
          </cell>
          <cell r="BU227">
            <v>400.06999999999994</v>
          </cell>
          <cell r="BV227">
            <v>73</v>
          </cell>
          <cell r="BW227">
            <v>5.5</v>
          </cell>
          <cell r="BX227">
            <v>18</v>
          </cell>
          <cell r="BY227" t="str">
            <v>Угловик</v>
          </cell>
          <cell r="BZ227" t="str">
            <v>Периодический</v>
          </cell>
          <cell r="CA227">
            <v>24</v>
          </cell>
          <cell r="CB227">
            <v>24</v>
          </cell>
          <cell r="CC227">
            <v>32.17</v>
          </cell>
          <cell r="CD227">
            <v>59.33</v>
          </cell>
          <cell r="CE227">
            <v>30.17</v>
          </cell>
          <cell r="CF227">
            <v>43556</v>
          </cell>
          <cell r="CG227">
            <v>115</v>
          </cell>
          <cell r="CH227">
            <v>73</v>
          </cell>
          <cell r="CI227">
            <v>5</v>
          </cell>
          <cell r="CJ227">
            <v>0</v>
          </cell>
          <cell r="CK227">
            <v>0</v>
          </cell>
          <cell r="CL227">
            <v>61</v>
          </cell>
          <cell r="CM227">
            <v>5.4117205999999998</v>
          </cell>
          <cell r="CN227">
            <v>6.5</v>
          </cell>
          <cell r="CO227">
            <v>0.41</v>
          </cell>
          <cell r="CP227">
            <v>1</v>
          </cell>
          <cell r="CQ227">
            <v>14.5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3.6</v>
          </cell>
          <cell r="DA227">
            <v>10.9</v>
          </cell>
          <cell r="DB227">
            <v>2014.1468500794369</v>
          </cell>
          <cell r="DC227">
            <v>2679.3696629497099</v>
          </cell>
          <cell r="DD227">
            <v>661.45084502458428</v>
          </cell>
          <cell r="DE227">
            <v>0.12037037037037036</v>
          </cell>
          <cell r="DF227">
            <v>0</v>
          </cell>
          <cell r="DG227" t="str">
            <v>Газлифт</v>
          </cell>
          <cell r="DH227">
            <v>5.4117205999999998</v>
          </cell>
          <cell r="DI227">
            <v>6.5</v>
          </cell>
          <cell r="DJ227">
            <v>0.41</v>
          </cell>
          <cell r="DK227">
            <v>10.9</v>
          </cell>
          <cell r="DL227">
            <v>61</v>
          </cell>
          <cell r="DM227">
            <v>0</v>
          </cell>
          <cell r="DN227">
            <v>60</v>
          </cell>
          <cell r="DO227">
            <v>0.11978248089359202</v>
          </cell>
          <cell r="DP227">
            <v>60</v>
          </cell>
          <cell r="DQ227">
            <v>5.4850173177542629</v>
          </cell>
          <cell r="DR227">
            <v>6.5880364491475607</v>
          </cell>
          <cell r="DS227">
            <v>0.41</v>
          </cell>
          <cell r="DT227">
            <v>11.047630353185911</v>
          </cell>
          <cell r="DU227">
            <v>7.3296717754262566E-2</v>
          </cell>
          <cell r="DV227">
            <v>8.8036449147560702E-2</v>
          </cell>
          <cell r="DW227">
            <v>0.14763035318590947</v>
          </cell>
          <cell r="DX227">
            <v>0.66817343960194453</v>
          </cell>
          <cell r="DY227">
            <v>0.80254094370885287</v>
          </cell>
          <cell r="DZ227">
            <v>0</v>
          </cell>
          <cell r="EA227">
            <v>0.29632280998480726</v>
          </cell>
          <cell r="EB227">
            <v>0</v>
          </cell>
          <cell r="EC227">
            <v>41954</v>
          </cell>
          <cell r="ED227" t="str">
            <v>ВНС</v>
          </cell>
          <cell r="EE227">
            <v>0</v>
          </cell>
          <cell r="EF227">
            <v>18</v>
          </cell>
          <cell r="EG227">
            <v>28</v>
          </cell>
          <cell r="EH227">
            <v>55</v>
          </cell>
          <cell r="EI227">
            <v>26</v>
          </cell>
          <cell r="EJ227" t="str">
            <v>Периодический</v>
          </cell>
          <cell r="EK227">
            <v>24</v>
          </cell>
          <cell r="EL227">
            <v>24</v>
          </cell>
          <cell r="EM227">
            <v>5.4117205999999998</v>
          </cell>
          <cell r="EN227">
            <v>6.5</v>
          </cell>
          <cell r="EO227">
            <v>0.41</v>
          </cell>
          <cell r="EP227">
            <v>5</v>
          </cell>
          <cell r="EQ227">
            <v>258.69776056066161</v>
          </cell>
          <cell r="ER227">
            <v>75</v>
          </cell>
          <cell r="ES227">
            <v>3.6</v>
          </cell>
          <cell r="ET227">
            <v>73</v>
          </cell>
          <cell r="EU227">
            <v>18</v>
          </cell>
          <cell r="EV227">
            <v>32.17</v>
          </cell>
          <cell r="EW227">
            <v>59.33</v>
          </cell>
          <cell r="EX227">
            <v>30.17</v>
          </cell>
          <cell r="EY227" t="str">
            <v>Периодический</v>
          </cell>
          <cell r="EZ227">
            <v>24</v>
          </cell>
          <cell r="FA227">
            <v>24</v>
          </cell>
          <cell r="FB227">
            <v>5.4117205999999998</v>
          </cell>
          <cell r="FC227">
            <v>6.5</v>
          </cell>
          <cell r="FD227">
            <v>0.41</v>
          </cell>
          <cell r="FE227">
            <v>14.5</v>
          </cell>
          <cell r="FF227">
            <v>2014.1468500794369</v>
          </cell>
          <cell r="FG227">
            <v>73</v>
          </cell>
          <cell r="FH227">
            <v>3.6</v>
          </cell>
          <cell r="FI227">
            <v>61</v>
          </cell>
          <cell r="FJ227">
            <v>0</v>
          </cell>
          <cell r="FK227">
            <v>4.1700000000000017</v>
          </cell>
          <cell r="FL227">
            <v>4.3299999999999983</v>
          </cell>
          <cell r="FM227">
            <v>4.1700000000000017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9.5</v>
          </cell>
          <cell r="FT227">
            <v>-2</v>
          </cell>
          <cell r="FU227">
            <v>0</v>
          </cell>
          <cell r="FV227">
            <v>1755.4490895187753</v>
          </cell>
          <cell r="FW227">
            <v>-12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 t="str">
            <v>БДНГ-5.1</v>
          </cell>
          <cell r="GG227" t="str">
            <v>Давыдов</v>
          </cell>
          <cell r="GH227" t="str">
            <v>Бердянка</v>
          </cell>
          <cell r="GI227" t="str">
            <v>Денис</v>
          </cell>
          <cell r="GJ227">
            <v>0</v>
          </cell>
          <cell r="GK227">
            <v>2100</v>
          </cell>
          <cell r="GL227">
            <v>0</v>
          </cell>
          <cell r="GM227">
            <v>0</v>
          </cell>
          <cell r="GN227">
            <v>0</v>
          </cell>
          <cell r="GO227">
            <v>2</v>
          </cell>
          <cell r="GP227">
            <v>29.159999999999997</v>
          </cell>
          <cell r="GQ227">
            <v>61</v>
          </cell>
          <cell r="GR227">
            <v>54</v>
          </cell>
          <cell r="GS227" t="str">
            <v>К-14</v>
          </cell>
          <cell r="GT227" t="str">
            <v>Газлифт</v>
          </cell>
          <cell r="GU227">
            <v>0</v>
          </cell>
          <cell r="GV227">
            <v>0</v>
          </cell>
          <cell r="GW227" t="str">
            <v>ВСГ</v>
          </cell>
          <cell r="GX227">
            <v>0</v>
          </cell>
          <cell r="GY227">
            <v>0</v>
          </cell>
        </row>
        <row r="228">
          <cell r="J228" t="str">
            <v>1106-1</v>
          </cell>
          <cell r="K228" t="str">
            <v>В накоплении/под циклической закачкой/</v>
          </cell>
          <cell r="L228" t="str">
            <v>К-50</v>
          </cell>
          <cell r="M228">
            <v>41901</v>
          </cell>
          <cell r="N228" t="str">
            <v>Гор.</v>
          </cell>
          <cell r="O228" t="str">
            <v>P1ar_Block I</v>
          </cell>
          <cell r="P228" t="str">
            <v>Действующий</v>
          </cell>
          <cell r="Q228">
            <v>-4</v>
          </cell>
          <cell r="R228">
            <v>0</v>
          </cell>
          <cell r="S228">
            <v>0</v>
          </cell>
          <cell r="T228">
            <v>0</v>
          </cell>
          <cell r="U228">
            <v>206</v>
          </cell>
          <cell r="V228">
            <v>213.8</v>
          </cell>
          <cell r="W228">
            <v>0.98</v>
          </cell>
          <cell r="X228">
            <v>1.66</v>
          </cell>
          <cell r="Y228">
            <v>0.98060253890945015</v>
          </cell>
          <cell r="Z228">
            <v>1.4490000000000001</v>
          </cell>
          <cell r="AA228">
            <v>0.83599999999999997</v>
          </cell>
          <cell r="AB228">
            <v>0.72</v>
          </cell>
          <cell r="AC228">
            <v>37</v>
          </cell>
          <cell r="AD228">
            <v>1.17</v>
          </cell>
          <cell r="AE228">
            <v>177.8</v>
          </cell>
          <cell r="AF228">
            <v>9.19</v>
          </cell>
          <cell r="AG228">
            <v>2052</v>
          </cell>
          <cell r="AH228">
            <v>2660</v>
          </cell>
          <cell r="AI228">
            <v>2660</v>
          </cell>
          <cell r="AJ228">
            <v>0</v>
          </cell>
          <cell r="AK228">
            <v>0</v>
          </cell>
          <cell r="AL228" t="str">
            <v>откр ствол</v>
          </cell>
          <cell r="AM228" t="str">
            <v>2052-2660</v>
          </cell>
          <cell r="AN228">
            <v>17.100000000000001</v>
          </cell>
          <cell r="AO228">
            <v>2052</v>
          </cell>
          <cell r="AP228">
            <v>192.29</v>
          </cell>
          <cell r="AQ228">
            <v>0</v>
          </cell>
          <cell r="AR228">
            <v>0</v>
          </cell>
          <cell r="AS228">
            <v>0</v>
          </cell>
          <cell r="AT228" t="str">
            <v>Газлифт</v>
          </cell>
          <cell r="AU228">
            <v>500</v>
          </cell>
          <cell r="AV228" t="str">
            <v>ГП</v>
          </cell>
          <cell r="AW228">
            <v>850</v>
          </cell>
          <cell r="AX228" t="str">
            <v>ГП</v>
          </cell>
          <cell r="AY228">
            <v>1100</v>
          </cell>
          <cell r="AZ228" t="str">
            <v>ГП</v>
          </cell>
          <cell r="BA228">
            <v>1350</v>
          </cell>
          <cell r="BB228" t="str">
            <v>ГК85/1,5</v>
          </cell>
          <cell r="BC228">
            <v>1600</v>
          </cell>
          <cell r="BD228" t="str">
            <v>ЦКсОК</v>
          </cell>
          <cell r="BE228">
            <v>0</v>
          </cell>
          <cell r="BF228">
            <v>0</v>
          </cell>
          <cell r="BG228">
            <v>1805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2070</v>
          </cell>
          <cell r="BO228" t="str">
            <v>Есть</v>
          </cell>
          <cell r="BP228" t="str">
            <v>Сиант</v>
          </cell>
          <cell r="BQ228">
            <v>74</v>
          </cell>
          <cell r="BR228">
            <v>55</v>
          </cell>
          <cell r="BS228">
            <v>4</v>
          </cell>
          <cell r="BT228">
            <v>1804.25</v>
          </cell>
          <cell r="BU228">
            <v>265.75</v>
          </cell>
          <cell r="BV228">
            <v>73</v>
          </cell>
          <cell r="BW228">
            <v>5.5</v>
          </cell>
          <cell r="BX228">
            <v>18</v>
          </cell>
          <cell r="BY228" t="str">
            <v>Угловик</v>
          </cell>
          <cell r="BZ228" t="str">
            <v>Периодический</v>
          </cell>
          <cell r="CA228">
            <v>24</v>
          </cell>
          <cell r="CB228">
            <v>24</v>
          </cell>
          <cell r="CC228">
            <v>30</v>
          </cell>
          <cell r="CD228">
            <v>55</v>
          </cell>
          <cell r="CE228">
            <v>29</v>
          </cell>
          <cell r="CF228">
            <v>43556</v>
          </cell>
          <cell r="CG228">
            <v>123</v>
          </cell>
          <cell r="CH228">
            <v>74</v>
          </cell>
          <cell r="CI228">
            <v>5</v>
          </cell>
          <cell r="CJ228">
            <v>0</v>
          </cell>
          <cell r="CK228">
            <v>0</v>
          </cell>
          <cell r="CL228">
            <v>67</v>
          </cell>
          <cell r="CM228">
            <v>7.5127140000000008</v>
          </cell>
          <cell r="CN228">
            <v>9</v>
          </cell>
          <cell r="CO228">
            <v>0.15</v>
          </cell>
          <cell r="CP228">
            <v>1</v>
          </cell>
          <cell r="CQ228">
            <v>15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4</v>
          </cell>
          <cell r="DA228">
            <v>11</v>
          </cell>
          <cell r="DB228">
            <v>1464.1845809650147</v>
          </cell>
          <cell r="DC228">
            <v>1996.6153376795653</v>
          </cell>
          <cell r="DD228">
            <v>531.32513684610979</v>
          </cell>
          <cell r="DE228">
            <v>0.16071428571428573</v>
          </cell>
          <cell r="DF228">
            <v>0</v>
          </cell>
          <cell r="DG228" t="str">
            <v>Газлифт</v>
          </cell>
          <cell r="DH228">
            <v>7.5127140000000008</v>
          </cell>
          <cell r="DI228">
            <v>9</v>
          </cell>
          <cell r="DJ228">
            <v>0.15</v>
          </cell>
          <cell r="DK228">
            <v>11</v>
          </cell>
          <cell r="DL228">
            <v>67</v>
          </cell>
          <cell r="DM228">
            <v>0</v>
          </cell>
          <cell r="DN228">
            <v>60</v>
          </cell>
          <cell r="DO228">
            <v>0.15561802297362887</v>
          </cell>
          <cell r="DP228">
            <v>60</v>
          </cell>
          <cell r="DQ228">
            <v>8.1837958989241226</v>
          </cell>
          <cell r="DR228">
            <v>9.8039354473386187</v>
          </cell>
          <cell r="DS228">
            <v>0.15</v>
          </cell>
          <cell r="DT228">
            <v>11.982587768969422</v>
          </cell>
          <cell r="DU228">
            <v>0.67108189892412262</v>
          </cell>
          <cell r="DV228">
            <v>0.80393544733861866</v>
          </cell>
          <cell r="DW228">
            <v>0.98258776896942279</v>
          </cell>
          <cell r="DX228">
            <v>0.65663518918918917</v>
          </cell>
          <cell r="DY228">
            <v>0.78662873399715494</v>
          </cell>
          <cell r="DZ228">
            <v>0</v>
          </cell>
          <cell r="EA228">
            <v>0.34961277066540219</v>
          </cell>
          <cell r="EB228">
            <v>0</v>
          </cell>
          <cell r="EC228">
            <v>41901</v>
          </cell>
          <cell r="ED228" t="str">
            <v>ВНС</v>
          </cell>
          <cell r="EE228">
            <v>0</v>
          </cell>
          <cell r="EF228">
            <v>18</v>
          </cell>
          <cell r="EG228">
            <v>32</v>
          </cell>
          <cell r="EH228">
            <v>58</v>
          </cell>
          <cell r="EI228">
            <v>29</v>
          </cell>
          <cell r="EJ228" t="str">
            <v>Периодический</v>
          </cell>
          <cell r="EK228">
            <v>24</v>
          </cell>
          <cell r="EL228">
            <v>24</v>
          </cell>
          <cell r="EM228">
            <v>7.5127140000000008</v>
          </cell>
          <cell r="EN228">
            <v>9</v>
          </cell>
          <cell r="EO228">
            <v>0.15</v>
          </cell>
          <cell r="EP228">
            <v>15</v>
          </cell>
          <cell r="EQ228">
            <v>1464.1845809650147</v>
          </cell>
          <cell r="ER228">
            <v>74</v>
          </cell>
          <cell r="ES228">
            <v>4</v>
          </cell>
          <cell r="ET228">
            <v>67</v>
          </cell>
          <cell r="EU228">
            <v>18</v>
          </cell>
          <cell r="EV228">
            <v>30</v>
          </cell>
          <cell r="EW228">
            <v>55</v>
          </cell>
          <cell r="EX228">
            <v>29</v>
          </cell>
          <cell r="EY228" t="str">
            <v>Периодический</v>
          </cell>
          <cell r="EZ228">
            <v>24</v>
          </cell>
          <cell r="FA228">
            <v>24</v>
          </cell>
          <cell r="FB228">
            <v>7.5127140000000008</v>
          </cell>
          <cell r="FC228">
            <v>9</v>
          </cell>
          <cell r="FD228">
            <v>0.15</v>
          </cell>
          <cell r="FE228">
            <v>15</v>
          </cell>
          <cell r="FF228">
            <v>1464.1845809650147</v>
          </cell>
          <cell r="FG228">
            <v>74</v>
          </cell>
          <cell r="FH228">
            <v>4</v>
          </cell>
          <cell r="FI228">
            <v>67</v>
          </cell>
          <cell r="FJ228">
            <v>0</v>
          </cell>
          <cell r="FK228">
            <v>-2</v>
          </cell>
          <cell r="FL228">
            <v>-3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 t="str">
            <v>БДНГ-5.1</v>
          </cell>
          <cell r="GG228" t="str">
            <v>Давыдов</v>
          </cell>
          <cell r="GH228" t="str">
            <v>Бердянка</v>
          </cell>
          <cell r="GI228" t="str">
            <v>Денис</v>
          </cell>
          <cell r="GJ228">
            <v>0</v>
          </cell>
          <cell r="GK228">
            <v>2050</v>
          </cell>
          <cell r="GL228">
            <v>0</v>
          </cell>
          <cell r="GM228">
            <v>0</v>
          </cell>
          <cell r="GN228">
            <v>0</v>
          </cell>
          <cell r="GO228">
            <v>1</v>
          </cell>
          <cell r="GP228">
            <v>26</v>
          </cell>
          <cell r="GQ228">
            <v>67</v>
          </cell>
          <cell r="GR228">
            <v>56</v>
          </cell>
          <cell r="GS228" t="str">
            <v>К-14</v>
          </cell>
          <cell r="GT228" t="str">
            <v>Газлифт</v>
          </cell>
          <cell r="GU228">
            <v>0</v>
          </cell>
          <cell r="GV228">
            <v>0</v>
          </cell>
          <cell r="GW228" t="str">
            <v>ВСГ</v>
          </cell>
          <cell r="GX228">
            <v>0</v>
          </cell>
          <cell r="GY228">
            <v>0</v>
          </cell>
        </row>
        <row r="229">
          <cell r="J229">
            <v>1108</v>
          </cell>
          <cell r="K229" t="str">
            <v>В работе</v>
          </cell>
          <cell r="L229" t="str">
            <v>К-6</v>
          </cell>
          <cell r="M229">
            <v>41425</v>
          </cell>
          <cell r="N229" t="str">
            <v>Гор.</v>
          </cell>
          <cell r="O229" t="str">
            <v>P1ar_Block I</v>
          </cell>
          <cell r="P229" t="str">
            <v>Действующий</v>
          </cell>
          <cell r="Q229">
            <v>-4</v>
          </cell>
          <cell r="R229" t="str">
            <v xml:space="preserve"> </v>
          </cell>
          <cell r="S229" t="str">
            <v xml:space="preserve"> </v>
          </cell>
          <cell r="T229">
            <v>0</v>
          </cell>
          <cell r="U229">
            <v>206</v>
          </cell>
          <cell r="V229">
            <v>213.8</v>
          </cell>
          <cell r="W229">
            <v>0.98</v>
          </cell>
          <cell r="X229">
            <v>1.66</v>
          </cell>
          <cell r="Y229">
            <v>1.4455510296929759</v>
          </cell>
          <cell r="Z229">
            <v>1.4490000000000001</v>
          </cell>
          <cell r="AA229">
            <v>0.83599999999999997</v>
          </cell>
          <cell r="AB229">
            <v>0.72</v>
          </cell>
          <cell r="AC229">
            <v>37</v>
          </cell>
          <cell r="AD229">
            <v>1.17</v>
          </cell>
          <cell r="AE229">
            <v>177.8</v>
          </cell>
          <cell r="AF229">
            <v>9.19</v>
          </cell>
          <cell r="AG229">
            <v>2070</v>
          </cell>
          <cell r="AH229">
            <v>2820</v>
          </cell>
          <cell r="AI229">
            <v>2820</v>
          </cell>
          <cell r="AJ229">
            <v>0</v>
          </cell>
          <cell r="AK229">
            <v>0</v>
          </cell>
          <cell r="AL229" t="str">
            <v>откр ствол</v>
          </cell>
          <cell r="AM229" t="str">
            <v xml:space="preserve">2070-2820 </v>
          </cell>
          <cell r="AN229">
            <v>25</v>
          </cell>
          <cell r="AO229">
            <v>2070</v>
          </cell>
          <cell r="AP229">
            <v>274.69</v>
          </cell>
          <cell r="AQ229">
            <v>0</v>
          </cell>
          <cell r="AR229">
            <v>0</v>
          </cell>
          <cell r="AS229">
            <v>0</v>
          </cell>
          <cell r="AT229" t="str">
            <v>УЭЦН</v>
          </cell>
          <cell r="AU229">
            <v>400</v>
          </cell>
          <cell r="AV229" t="str">
            <v>ГК 65(1,5)</v>
          </cell>
          <cell r="AW229">
            <v>800</v>
          </cell>
          <cell r="AX229" t="str">
            <v>ГК 50(3)</v>
          </cell>
          <cell r="AY229">
            <v>1228</v>
          </cell>
          <cell r="AZ229" t="str">
            <v>ЦКсОК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1238</v>
          </cell>
          <cell r="BH229">
            <v>0</v>
          </cell>
          <cell r="BI229">
            <v>0</v>
          </cell>
          <cell r="BJ229" t="str">
            <v>D1050N 201ст.</v>
          </cell>
          <cell r="BK229">
            <v>1110</v>
          </cell>
          <cell r="BL229">
            <v>54</v>
          </cell>
          <cell r="BM229" t="str">
            <v>56-117</v>
          </cell>
          <cell r="BN229">
            <v>1562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1440</v>
          </cell>
          <cell r="BU229">
            <v>122</v>
          </cell>
          <cell r="BV229">
            <v>73</v>
          </cell>
          <cell r="BW229">
            <v>5.5</v>
          </cell>
          <cell r="BX229">
            <v>65</v>
          </cell>
          <cell r="BY229" t="str">
            <v>Угловик</v>
          </cell>
          <cell r="BZ229" t="str">
            <v>Постоянный</v>
          </cell>
          <cell r="CA229">
            <v>24</v>
          </cell>
          <cell r="CB229">
            <v>0</v>
          </cell>
          <cell r="CC229">
            <v>33</v>
          </cell>
          <cell r="CD229">
            <v>33</v>
          </cell>
          <cell r="CE229">
            <v>32</v>
          </cell>
          <cell r="CF229">
            <v>43556</v>
          </cell>
          <cell r="CG229">
            <v>192</v>
          </cell>
          <cell r="CH229">
            <v>0</v>
          </cell>
          <cell r="CI229">
            <v>0</v>
          </cell>
          <cell r="CJ229">
            <v>548.12654110487392</v>
          </cell>
          <cell r="CK229">
            <v>101</v>
          </cell>
          <cell r="CL229">
            <v>138.42792867268997</v>
          </cell>
          <cell r="CM229">
            <v>29.325346775999996</v>
          </cell>
          <cell r="CN229">
            <v>164.07</v>
          </cell>
          <cell r="CO229">
            <v>78.62</v>
          </cell>
          <cell r="CP229">
            <v>226</v>
          </cell>
          <cell r="CQ229">
            <v>12.6</v>
          </cell>
          <cell r="CR229">
            <v>205</v>
          </cell>
          <cell r="CS229">
            <v>0</v>
          </cell>
          <cell r="CT229">
            <v>205</v>
          </cell>
          <cell r="CU229">
            <v>0</v>
          </cell>
          <cell r="CV229">
            <v>175.674653224</v>
          </cell>
          <cell r="CW229">
            <v>-164.07</v>
          </cell>
          <cell r="CX229">
            <v>126.38</v>
          </cell>
          <cell r="CY229">
            <v>-12.6</v>
          </cell>
          <cell r="CZ229">
            <v>0</v>
          </cell>
          <cell r="DA229">
            <v>12.6</v>
          </cell>
          <cell r="DB229">
            <v>429.66243830787022</v>
          </cell>
          <cell r="DC229">
            <v>429.66243830787022</v>
          </cell>
          <cell r="DD229" t="str">
            <v/>
          </cell>
          <cell r="DE229">
            <v>3.0626032545499173</v>
          </cell>
          <cell r="DF229" t="str">
            <v>Для снижения Рзаб необходима оптимизация (смена УЭЦН на больший типоразмер)</v>
          </cell>
          <cell r="DG229" t="str">
            <v>УЭЦН</v>
          </cell>
          <cell r="DH229">
            <v>29.325346775999996</v>
          </cell>
          <cell r="DI229">
            <v>164.07</v>
          </cell>
          <cell r="DJ229">
            <v>78.62</v>
          </cell>
          <cell r="DK229">
            <v>12.6</v>
          </cell>
          <cell r="DL229">
            <v>138.42792867268997</v>
          </cell>
          <cell r="DM229">
            <v>0</v>
          </cell>
          <cell r="DN229">
            <v>107</v>
          </cell>
          <cell r="DO229">
            <v>2.8082581881740358</v>
          </cell>
          <cell r="DP229">
            <v>107</v>
          </cell>
          <cell r="DQ229">
            <v>42.664821980882124</v>
          </cell>
          <cell r="DR229">
            <v>238.70194599479305</v>
          </cell>
          <cell r="DS229">
            <v>78.62</v>
          </cell>
          <cell r="DT229">
            <v>18.331471442277032</v>
          </cell>
          <cell r="DU229">
            <v>13.339475204882126</v>
          </cell>
          <cell r="DV229">
            <v>74.631945994793057</v>
          </cell>
          <cell r="DW229">
            <v>5.731471442277031</v>
          </cell>
          <cell r="DX229">
            <v>23.298144603915887</v>
          </cell>
          <cell r="DY229">
            <v>125.53420731451729</v>
          </cell>
          <cell r="DZ229">
            <v>0</v>
          </cell>
          <cell r="EA229">
            <v>6.3561623956717614</v>
          </cell>
          <cell r="EB229" t="str">
            <v>Район 3 пилота, высокое Рзаб по причине  обводненности продукции</v>
          </cell>
          <cell r="EC229">
            <v>41739</v>
          </cell>
          <cell r="ED229" t="str">
            <v>ОПЗ (ОПЗ в июне 13г.)</v>
          </cell>
          <cell r="EE229">
            <v>0</v>
          </cell>
          <cell r="EF229">
            <v>65</v>
          </cell>
          <cell r="EG229">
            <v>33</v>
          </cell>
          <cell r="EH229">
            <v>33</v>
          </cell>
          <cell r="EI229">
            <v>32</v>
          </cell>
          <cell r="EJ229" t="str">
            <v>Постоянный</v>
          </cell>
          <cell r="EK229">
            <v>24</v>
          </cell>
          <cell r="EL229">
            <v>0</v>
          </cell>
          <cell r="EM229">
            <v>29.325346775999996</v>
          </cell>
          <cell r="EN229">
            <v>164.07</v>
          </cell>
          <cell r="EO229">
            <v>78.62</v>
          </cell>
          <cell r="EP229">
            <v>12.6</v>
          </cell>
          <cell r="EQ229">
            <v>429.66243830787022</v>
          </cell>
          <cell r="ER229">
            <v>0</v>
          </cell>
          <cell r="ES229">
            <v>0</v>
          </cell>
          <cell r="ET229">
            <v>139.42792867268997</v>
          </cell>
          <cell r="EU229">
            <v>65</v>
          </cell>
          <cell r="EV229">
            <v>33</v>
          </cell>
          <cell r="EW229">
            <v>33</v>
          </cell>
          <cell r="EX229">
            <v>32</v>
          </cell>
          <cell r="EY229" t="str">
            <v>Постоянный</v>
          </cell>
          <cell r="EZ229">
            <v>24</v>
          </cell>
          <cell r="FA229">
            <v>0</v>
          </cell>
          <cell r="FB229">
            <v>29.325346775999996</v>
          </cell>
          <cell r="FC229">
            <v>164.07</v>
          </cell>
          <cell r="FD229">
            <v>78.62</v>
          </cell>
          <cell r="FE229">
            <v>12.6</v>
          </cell>
          <cell r="FF229">
            <v>429.66243830787022</v>
          </cell>
          <cell r="FG229">
            <v>0</v>
          </cell>
          <cell r="FH229">
            <v>0</v>
          </cell>
          <cell r="FI229">
            <v>138.42792867268997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-1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 t="str">
            <v>БДНГ-3</v>
          </cell>
          <cell r="GG229" t="str">
            <v>Давыдов</v>
          </cell>
          <cell r="GH229">
            <v>0</v>
          </cell>
          <cell r="GI229" t="e">
            <v>#N/A</v>
          </cell>
          <cell r="GJ229">
            <v>0</v>
          </cell>
          <cell r="GK229">
            <v>1542</v>
          </cell>
          <cell r="GL229">
            <v>0</v>
          </cell>
          <cell r="GM229">
            <v>0</v>
          </cell>
          <cell r="GN229">
            <v>0</v>
          </cell>
          <cell r="GO229">
            <v>1</v>
          </cell>
          <cell r="GP229">
            <v>1</v>
          </cell>
          <cell r="GQ229">
            <v>37.427928672689973</v>
          </cell>
          <cell r="GR229">
            <v>53.572071327310027</v>
          </cell>
          <cell r="GS229" t="str">
            <v>К-15</v>
          </cell>
          <cell r="GT229" t="str">
            <v>УЭЦН-D1050N 201ст.-1110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</row>
        <row r="230">
          <cell r="J230" t="str">
            <v>1108-2</v>
          </cell>
          <cell r="K230" t="str">
            <v>В работе</v>
          </cell>
          <cell r="L230" t="str">
            <v>К-6</v>
          </cell>
          <cell r="M230">
            <v>41484</v>
          </cell>
          <cell r="N230" t="str">
            <v>Гор.</v>
          </cell>
          <cell r="O230" t="str">
            <v>P1ar_Block I</v>
          </cell>
          <cell r="P230" t="str">
            <v>Действующий</v>
          </cell>
          <cell r="Q230">
            <v>-4</v>
          </cell>
          <cell r="R230">
            <v>0</v>
          </cell>
          <cell r="S230">
            <v>0</v>
          </cell>
          <cell r="T230">
            <v>0</v>
          </cell>
          <cell r="U230">
            <v>206</v>
          </cell>
          <cell r="V230">
            <v>213.8</v>
          </cell>
          <cell r="W230">
            <v>0.98</v>
          </cell>
          <cell r="X230">
            <v>1.66</v>
          </cell>
          <cell r="Y230">
            <v>1.2322338062905429</v>
          </cell>
          <cell r="Z230">
            <v>1.4490000000000001</v>
          </cell>
          <cell r="AA230">
            <v>0.83599999999999997</v>
          </cell>
          <cell r="AB230">
            <v>0.72</v>
          </cell>
          <cell r="AC230">
            <v>37</v>
          </cell>
          <cell r="AD230">
            <v>1.17</v>
          </cell>
          <cell r="AE230">
            <v>177.8</v>
          </cell>
          <cell r="AF230">
            <v>9.19</v>
          </cell>
          <cell r="AG230">
            <v>2320</v>
          </cell>
          <cell r="AH230">
            <v>2970</v>
          </cell>
          <cell r="AI230">
            <v>2970</v>
          </cell>
          <cell r="AJ230">
            <v>0</v>
          </cell>
          <cell r="AK230">
            <v>0</v>
          </cell>
          <cell r="AL230" t="str">
            <v>откр ствол</v>
          </cell>
          <cell r="AM230" t="str">
            <v>2236-2970</v>
          </cell>
          <cell r="AN230">
            <v>28.16</v>
          </cell>
          <cell r="AO230">
            <v>2236</v>
          </cell>
          <cell r="AP230">
            <v>437</v>
          </cell>
          <cell r="AQ230">
            <v>0</v>
          </cell>
          <cell r="AR230">
            <v>0</v>
          </cell>
          <cell r="AS230">
            <v>0</v>
          </cell>
          <cell r="AT230" t="str">
            <v>УЭЦН</v>
          </cell>
          <cell r="AU230">
            <v>300</v>
          </cell>
          <cell r="AV230" t="str">
            <v>ЦКсОК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1753</v>
          </cell>
          <cell r="BH230">
            <v>0</v>
          </cell>
          <cell r="BI230">
            <v>0</v>
          </cell>
          <cell r="BJ230" t="str">
            <v>D1050N 240ст.</v>
          </cell>
          <cell r="BK230">
            <v>1320</v>
          </cell>
          <cell r="BL230">
            <v>59</v>
          </cell>
          <cell r="BM230" t="str">
            <v>74-116</v>
          </cell>
          <cell r="BN230">
            <v>1780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1627</v>
          </cell>
          <cell r="BU230">
            <v>153</v>
          </cell>
          <cell r="BV230">
            <v>73</v>
          </cell>
          <cell r="BW230">
            <v>5.5</v>
          </cell>
          <cell r="BX230">
            <v>65</v>
          </cell>
          <cell r="BY230" t="str">
            <v>Угловик</v>
          </cell>
          <cell r="BZ230" t="str">
            <v>Постоянный</v>
          </cell>
          <cell r="CA230">
            <v>24</v>
          </cell>
          <cell r="CB230">
            <v>0</v>
          </cell>
          <cell r="CC230">
            <v>32</v>
          </cell>
          <cell r="CD230">
            <v>32</v>
          </cell>
          <cell r="CE230">
            <v>31</v>
          </cell>
          <cell r="CF230">
            <v>43556</v>
          </cell>
          <cell r="CG230">
            <v>132.69999999999999</v>
          </cell>
          <cell r="CH230">
            <v>0</v>
          </cell>
          <cell r="CI230">
            <v>0</v>
          </cell>
          <cell r="CJ230">
            <v>1325.3369183148839</v>
          </cell>
          <cell r="CK230">
            <v>55</v>
          </cell>
          <cell r="CL230">
            <v>70.942896117999993</v>
          </cell>
          <cell r="CM230">
            <v>48.935343599999989</v>
          </cell>
          <cell r="CN230">
            <v>117</v>
          </cell>
          <cell r="CO230">
            <v>49.97</v>
          </cell>
          <cell r="CP230">
            <v>227</v>
          </cell>
          <cell r="CQ230">
            <v>42.5</v>
          </cell>
          <cell r="CR230">
            <v>206</v>
          </cell>
          <cell r="CS230">
            <v>0</v>
          </cell>
          <cell r="CT230">
            <v>206</v>
          </cell>
          <cell r="CU230">
            <v>0</v>
          </cell>
          <cell r="CV230">
            <v>157.06465640000002</v>
          </cell>
          <cell r="CW230">
            <v>-117</v>
          </cell>
          <cell r="CX230">
            <v>156.03</v>
          </cell>
          <cell r="CY230">
            <v>-35.5</v>
          </cell>
          <cell r="CZ230">
            <v>0</v>
          </cell>
          <cell r="DA230">
            <v>42.5</v>
          </cell>
          <cell r="DB230">
            <v>868.4929311500739</v>
          </cell>
          <cell r="DC230">
            <v>868.4929311500739</v>
          </cell>
          <cell r="DD230" t="str">
            <v/>
          </cell>
          <cell r="DE230">
            <v>1.8945188916817284</v>
          </cell>
          <cell r="DF230">
            <v>0</v>
          </cell>
          <cell r="DG230" t="str">
            <v>УЭЦН</v>
          </cell>
          <cell r="DH230">
            <v>48.935343599999989</v>
          </cell>
          <cell r="DI230">
            <v>117</v>
          </cell>
          <cell r="DJ230">
            <v>49.97</v>
          </cell>
          <cell r="DK230">
            <v>42.5</v>
          </cell>
          <cell r="DL230">
            <v>70.942896117999993</v>
          </cell>
          <cell r="DM230">
            <v>0</v>
          </cell>
          <cell r="DN230">
            <v>80</v>
          </cell>
          <cell r="DO230">
            <v>2.2201138519924104</v>
          </cell>
          <cell r="DP230">
            <v>70.942896117999993</v>
          </cell>
          <cell r="DQ230">
            <v>48.935343599999989</v>
          </cell>
          <cell r="DR230">
            <v>117</v>
          </cell>
          <cell r="DS230">
            <v>49.97</v>
          </cell>
          <cell r="DT230">
            <v>42.5</v>
          </cell>
          <cell r="DU230">
            <v>0</v>
          </cell>
          <cell r="DV230">
            <v>0</v>
          </cell>
          <cell r="DW230">
            <v>0</v>
          </cell>
          <cell r="DX230">
            <v>2.8956293205493182</v>
          </cell>
          <cell r="DY230">
            <v>7.5297205131821272</v>
          </cell>
          <cell r="DZ230">
            <v>0</v>
          </cell>
          <cell r="EA230">
            <v>1.1537474979875839</v>
          </cell>
          <cell r="EB230">
            <v>0</v>
          </cell>
          <cell r="EC230">
            <v>41699</v>
          </cell>
          <cell r="ED230" t="str">
            <v>ВНС</v>
          </cell>
          <cell r="EE230">
            <v>0</v>
          </cell>
          <cell r="EF230">
            <v>65</v>
          </cell>
          <cell r="EG230">
            <v>32</v>
          </cell>
          <cell r="EH230">
            <v>32</v>
          </cell>
          <cell r="EI230">
            <v>31</v>
          </cell>
          <cell r="EJ230" t="str">
            <v>Постоянный</v>
          </cell>
          <cell r="EK230">
            <v>24</v>
          </cell>
          <cell r="EL230">
            <v>0</v>
          </cell>
          <cell r="EM230">
            <v>48.935343599999989</v>
          </cell>
          <cell r="EN230">
            <v>117</v>
          </cell>
          <cell r="EO230">
            <v>49.97</v>
          </cell>
          <cell r="EP230">
            <v>35.5</v>
          </cell>
          <cell r="EQ230">
            <v>725.44703660770881</v>
          </cell>
          <cell r="ER230">
            <v>0</v>
          </cell>
          <cell r="ES230">
            <v>0</v>
          </cell>
          <cell r="ET230">
            <v>70.942896117999993</v>
          </cell>
          <cell r="EU230">
            <v>65</v>
          </cell>
          <cell r="EV230">
            <v>32</v>
          </cell>
          <cell r="EW230">
            <v>32</v>
          </cell>
          <cell r="EX230">
            <v>31</v>
          </cell>
          <cell r="EY230" t="str">
            <v>Постоянный</v>
          </cell>
          <cell r="EZ230">
            <v>24</v>
          </cell>
          <cell r="FA230">
            <v>0</v>
          </cell>
          <cell r="FB230">
            <v>48.935343599999989</v>
          </cell>
          <cell r="FC230">
            <v>117</v>
          </cell>
          <cell r="FD230">
            <v>49.97</v>
          </cell>
          <cell r="FE230">
            <v>42.5</v>
          </cell>
          <cell r="FF230">
            <v>868.4929311500739</v>
          </cell>
          <cell r="FG230">
            <v>0</v>
          </cell>
          <cell r="FH230">
            <v>0</v>
          </cell>
          <cell r="FI230">
            <v>70.942896117999993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7</v>
          </cell>
          <cell r="FT230">
            <v>0</v>
          </cell>
          <cell r="FU230">
            <v>0</v>
          </cell>
          <cell r="FV230">
            <v>143.04589454236509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 t="str">
            <v>БДНГ-3</v>
          </cell>
          <cell r="GG230" t="str">
            <v>Давыдов</v>
          </cell>
          <cell r="GH230">
            <v>0</v>
          </cell>
          <cell r="GI230" t="e">
            <v>#N/A</v>
          </cell>
          <cell r="GJ230">
            <v>0</v>
          </cell>
          <cell r="GK230">
            <v>1760</v>
          </cell>
          <cell r="GL230">
            <v>0</v>
          </cell>
          <cell r="GM230">
            <v>0</v>
          </cell>
          <cell r="GN230">
            <v>0</v>
          </cell>
          <cell r="GO230">
            <v>1</v>
          </cell>
          <cell r="GP230">
            <v>1</v>
          </cell>
          <cell r="GQ230">
            <v>15.942896117999993</v>
          </cell>
          <cell r="GR230">
            <v>61.757103881999996</v>
          </cell>
          <cell r="GS230" t="str">
            <v>К-15</v>
          </cell>
          <cell r="GT230" t="str">
            <v>УЭЦН-D1050N 240ст.-1320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</row>
        <row r="231">
          <cell r="J231" t="str">
            <v>1110-1</v>
          </cell>
          <cell r="K231" t="str">
            <v>В накоплении/под циклической закачкой/</v>
          </cell>
          <cell r="L231" t="str">
            <v>К-14</v>
          </cell>
          <cell r="M231">
            <v>41886</v>
          </cell>
          <cell r="N231" t="str">
            <v>Гор.</v>
          </cell>
          <cell r="O231" t="str">
            <v>P1ar_Block I</v>
          </cell>
          <cell r="P231" t="str">
            <v>Действующий</v>
          </cell>
          <cell r="Q231">
            <v>-4</v>
          </cell>
          <cell r="R231">
            <v>0</v>
          </cell>
          <cell r="S231">
            <v>0</v>
          </cell>
          <cell r="T231">
            <v>0</v>
          </cell>
          <cell r="U231">
            <v>206</v>
          </cell>
          <cell r="V231">
            <v>213.8</v>
          </cell>
          <cell r="W231">
            <v>0.98</v>
          </cell>
          <cell r="X231">
            <v>1.66</v>
          </cell>
          <cell r="Y231">
            <v>0.98</v>
          </cell>
          <cell r="Z231">
            <v>1.4490000000000001</v>
          </cell>
          <cell r="AA231">
            <v>0.83599999999999997</v>
          </cell>
          <cell r="AB231">
            <v>0.72</v>
          </cell>
          <cell r="AC231">
            <v>37</v>
          </cell>
          <cell r="AD231">
            <v>1.17</v>
          </cell>
          <cell r="AE231">
            <v>177.8</v>
          </cell>
          <cell r="AF231">
            <v>9.19</v>
          </cell>
          <cell r="AG231">
            <v>2011</v>
          </cell>
          <cell r="AH231">
            <v>2700</v>
          </cell>
          <cell r="AI231">
            <v>2700</v>
          </cell>
          <cell r="AJ231">
            <v>0</v>
          </cell>
          <cell r="AK231">
            <v>0</v>
          </cell>
          <cell r="AL231" t="str">
            <v>откр ствол</v>
          </cell>
          <cell r="AM231" t="str">
            <v>2011-2700</v>
          </cell>
          <cell r="AN231">
            <v>10</v>
          </cell>
          <cell r="AO231">
            <v>2011</v>
          </cell>
          <cell r="AP231">
            <v>193.16</v>
          </cell>
          <cell r="AQ231">
            <v>0</v>
          </cell>
          <cell r="AR231">
            <v>0</v>
          </cell>
          <cell r="AS231">
            <v>0</v>
          </cell>
          <cell r="AT231" t="str">
            <v>Газлифт</v>
          </cell>
          <cell r="AU231">
            <v>600</v>
          </cell>
          <cell r="AV231" t="str">
            <v>ГП</v>
          </cell>
          <cell r="AW231">
            <v>1200</v>
          </cell>
          <cell r="AX231" t="str">
            <v>ГК87/1</v>
          </cell>
          <cell r="AY231">
            <v>1500</v>
          </cell>
          <cell r="AZ231" t="str">
            <v>ЦКсОК/4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1730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2100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1825.49</v>
          </cell>
          <cell r="BU231">
            <v>274.51</v>
          </cell>
          <cell r="BV231">
            <v>73</v>
          </cell>
          <cell r="BW231">
            <v>5.5</v>
          </cell>
          <cell r="BX231">
            <v>18</v>
          </cell>
          <cell r="BY231" t="str">
            <v>Угловик</v>
          </cell>
          <cell r="BZ231" t="str">
            <v>Периодический</v>
          </cell>
          <cell r="CA231">
            <v>24</v>
          </cell>
          <cell r="CB231">
            <v>24</v>
          </cell>
          <cell r="CC231">
            <v>30</v>
          </cell>
          <cell r="CD231">
            <v>51</v>
          </cell>
          <cell r="CE231">
            <v>29</v>
          </cell>
          <cell r="CF231">
            <v>43556</v>
          </cell>
          <cell r="CG231">
            <v>95</v>
          </cell>
          <cell r="CH231">
            <v>74</v>
          </cell>
          <cell r="CI231">
            <v>5</v>
          </cell>
          <cell r="CJ231">
            <v>0</v>
          </cell>
          <cell r="CK231">
            <v>0</v>
          </cell>
          <cell r="CL231">
            <v>63</v>
          </cell>
          <cell r="CM231">
            <v>6.6879999999999997</v>
          </cell>
          <cell r="CN231">
            <v>8</v>
          </cell>
          <cell r="CO231">
            <v>0</v>
          </cell>
          <cell r="CP231">
            <v>0</v>
          </cell>
          <cell r="CQ231">
            <v>7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3.2</v>
          </cell>
          <cell r="DA231">
            <v>3.8</v>
          </cell>
          <cell r="DB231">
            <v>568.18181818181824</v>
          </cell>
          <cell r="DC231">
            <v>1046.6507177033493</v>
          </cell>
          <cell r="DD231">
            <v>478.46889952153117</v>
          </cell>
          <cell r="DE231">
            <v>0.25</v>
          </cell>
          <cell r="DF231">
            <v>0</v>
          </cell>
          <cell r="DG231" t="str">
            <v>Газлифт</v>
          </cell>
          <cell r="DH231">
            <v>6.6879999999999997</v>
          </cell>
          <cell r="DI231">
            <v>8</v>
          </cell>
          <cell r="DJ231">
            <v>0</v>
          </cell>
          <cell r="DK231">
            <v>3.8000000000000003</v>
          </cell>
          <cell r="DL231">
            <v>63</v>
          </cell>
          <cell r="DM231">
            <v>0</v>
          </cell>
          <cell r="DN231">
            <v>60</v>
          </cell>
          <cell r="DO231">
            <v>0.24587345254470425</v>
          </cell>
          <cell r="DP231">
            <v>60</v>
          </cell>
          <cell r="DQ231">
            <v>7.194257221458046</v>
          </cell>
          <cell r="DR231">
            <v>8.605570839064649</v>
          </cell>
          <cell r="DS231">
            <v>0</v>
          </cell>
          <cell r="DT231">
            <v>4.0876461485557085</v>
          </cell>
          <cell r="DU231">
            <v>0.50625722145804652</v>
          </cell>
          <cell r="DV231">
            <v>0.60557083906464904</v>
          </cell>
          <cell r="DW231">
            <v>0.2876461485557083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41886</v>
          </cell>
          <cell r="ED231" t="str">
            <v>ВНС</v>
          </cell>
          <cell r="EE231">
            <v>0</v>
          </cell>
          <cell r="EF231">
            <v>18</v>
          </cell>
          <cell r="EG231">
            <v>30</v>
          </cell>
          <cell r="EH231">
            <v>51</v>
          </cell>
          <cell r="EI231">
            <v>29</v>
          </cell>
          <cell r="EJ231" t="str">
            <v>Периодический</v>
          </cell>
          <cell r="EK231">
            <v>24</v>
          </cell>
          <cell r="EL231">
            <v>24</v>
          </cell>
          <cell r="EM231">
            <v>6.6879999999999997</v>
          </cell>
          <cell r="EN231">
            <v>8</v>
          </cell>
          <cell r="EO231">
            <v>0</v>
          </cell>
          <cell r="EP231">
            <v>7</v>
          </cell>
          <cell r="EQ231">
            <v>568.18181818181824</v>
          </cell>
          <cell r="ER231">
            <v>74</v>
          </cell>
          <cell r="ES231">
            <v>3.2</v>
          </cell>
          <cell r="ET231">
            <v>63</v>
          </cell>
          <cell r="EU231">
            <v>18</v>
          </cell>
          <cell r="EV231">
            <v>30</v>
          </cell>
          <cell r="EW231">
            <v>51</v>
          </cell>
          <cell r="EX231">
            <v>29</v>
          </cell>
          <cell r="EY231" t="str">
            <v>Периодический</v>
          </cell>
          <cell r="EZ231">
            <v>24</v>
          </cell>
          <cell r="FA231">
            <v>24</v>
          </cell>
          <cell r="FB231">
            <v>6.6879999999999997</v>
          </cell>
          <cell r="FC231">
            <v>8</v>
          </cell>
          <cell r="FD231">
            <v>0</v>
          </cell>
          <cell r="FE231">
            <v>7</v>
          </cell>
          <cell r="FF231">
            <v>568.18181818181824</v>
          </cell>
          <cell r="FG231">
            <v>74</v>
          </cell>
          <cell r="FH231">
            <v>3.2</v>
          </cell>
          <cell r="FI231">
            <v>63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 t="str">
            <v>БДНГ-5.1</v>
          </cell>
          <cell r="GG231" t="str">
            <v>Давыдов</v>
          </cell>
          <cell r="GH231" t="str">
            <v>Бердянка</v>
          </cell>
          <cell r="GI231" t="str">
            <v>Денис</v>
          </cell>
          <cell r="GJ231">
            <v>0</v>
          </cell>
          <cell r="GK231">
            <v>2080</v>
          </cell>
          <cell r="GL231">
            <v>0</v>
          </cell>
          <cell r="GM231">
            <v>0</v>
          </cell>
          <cell r="GN231">
            <v>0</v>
          </cell>
          <cell r="GO231">
            <v>1</v>
          </cell>
          <cell r="GP231">
            <v>22</v>
          </cell>
          <cell r="GQ231">
            <v>63</v>
          </cell>
          <cell r="GR231">
            <v>32</v>
          </cell>
          <cell r="GS231" t="str">
            <v>К-14</v>
          </cell>
          <cell r="GT231" t="str">
            <v>Газлифт</v>
          </cell>
          <cell r="GU231">
            <v>0</v>
          </cell>
          <cell r="GV231">
            <v>0</v>
          </cell>
          <cell r="GW231" t="str">
            <v>ВСГ</v>
          </cell>
          <cell r="GX231">
            <v>0</v>
          </cell>
          <cell r="GY231">
            <v>0</v>
          </cell>
        </row>
        <row r="232">
          <cell r="J232">
            <v>1111</v>
          </cell>
          <cell r="K232" t="str">
            <v>В работе</v>
          </cell>
          <cell r="L232" t="str">
            <v>К-11</v>
          </cell>
          <cell r="M232">
            <v>42004</v>
          </cell>
          <cell r="N232" t="str">
            <v>Гор.</v>
          </cell>
          <cell r="O232" t="str">
            <v>P1ar_Block I</v>
          </cell>
          <cell r="P232" t="str">
            <v>Действующий</v>
          </cell>
          <cell r="Q232">
            <v>-4</v>
          </cell>
          <cell r="R232">
            <v>0</v>
          </cell>
          <cell r="S232">
            <v>0</v>
          </cell>
          <cell r="T232">
            <v>0</v>
          </cell>
          <cell r="U232">
            <v>206</v>
          </cell>
          <cell r="V232">
            <v>213.8</v>
          </cell>
          <cell r="W232">
            <v>0.98</v>
          </cell>
          <cell r="X232">
            <v>1.66</v>
          </cell>
          <cell r="Y232">
            <v>0.9809241960497721</v>
          </cell>
          <cell r="Z232">
            <v>1.4490000000000001</v>
          </cell>
          <cell r="AA232">
            <v>0.83599999999999997</v>
          </cell>
          <cell r="AB232">
            <v>0.72</v>
          </cell>
          <cell r="AC232">
            <v>37</v>
          </cell>
          <cell r="AD232">
            <v>1.17</v>
          </cell>
          <cell r="AE232">
            <v>177.8</v>
          </cell>
          <cell r="AF232">
            <v>9.19</v>
          </cell>
          <cell r="AG232">
            <v>1996</v>
          </cell>
          <cell r="AH232">
            <v>2870</v>
          </cell>
          <cell r="AI232">
            <v>2870</v>
          </cell>
          <cell r="AJ232">
            <v>0</v>
          </cell>
          <cell r="AK232">
            <v>0</v>
          </cell>
          <cell r="AL232" t="str">
            <v>откр ствол</v>
          </cell>
          <cell r="AM232" t="str">
            <v>1996-2870</v>
          </cell>
          <cell r="AN232">
            <v>97.46</v>
          </cell>
          <cell r="AO232">
            <v>1996</v>
          </cell>
          <cell r="AP232">
            <v>93</v>
          </cell>
          <cell r="AQ232">
            <v>0</v>
          </cell>
          <cell r="AR232">
            <v>0</v>
          </cell>
          <cell r="AS232">
            <v>0</v>
          </cell>
          <cell r="AT232" t="str">
            <v>Газлифт</v>
          </cell>
          <cell r="AU232">
            <v>440</v>
          </cell>
          <cell r="AV232" t="str">
            <v>ГП</v>
          </cell>
          <cell r="AW232">
            <v>790</v>
          </cell>
          <cell r="AX232" t="str">
            <v>ГП</v>
          </cell>
          <cell r="AY232">
            <v>1070</v>
          </cell>
          <cell r="AZ232" t="str">
            <v>ГП</v>
          </cell>
          <cell r="BA232">
            <v>1300</v>
          </cell>
          <cell r="BB232" t="str">
            <v>ГК86/1,5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1670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2020</v>
          </cell>
          <cell r="BO232" t="str">
            <v>Есть</v>
          </cell>
          <cell r="BP232" t="str">
            <v>Сиант</v>
          </cell>
          <cell r="BQ232">
            <v>78</v>
          </cell>
          <cell r="BR232">
            <v>45</v>
          </cell>
          <cell r="BS232">
            <v>5</v>
          </cell>
          <cell r="BT232">
            <v>1745.56</v>
          </cell>
          <cell r="BU232">
            <v>274.44000000000005</v>
          </cell>
          <cell r="BV232">
            <v>73</v>
          </cell>
          <cell r="BW232">
            <v>5.5</v>
          </cell>
          <cell r="BX232">
            <v>18</v>
          </cell>
          <cell r="BY232" t="str">
            <v>Угловик</v>
          </cell>
          <cell r="BZ232" t="str">
            <v>Постоянный</v>
          </cell>
          <cell r="CA232">
            <v>24</v>
          </cell>
          <cell r="CB232">
            <v>0</v>
          </cell>
          <cell r="CC232">
            <v>33</v>
          </cell>
          <cell r="CD232">
            <v>45</v>
          </cell>
          <cell r="CE232">
            <v>32</v>
          </cell>
          <cell r="CF232">
            <v>43556</v>
          </cell>
          <cell r="CG232">
            <v>133.4</v>
          </cell>
          <cell r="CH232">
            <v>78</v>
          </cell>
          <cell r="CI232">
            <v>6</v>
          </cell>
          <cell r="CJ232">
            <v>0</v>
          </cell>
          <cell r="CK232">
            <v>0</v>
          </cell>
          <cell r="CL232">
            <v>57</v>
          </cell>
          <cell r="CM232">
            <v>7.5066948</v>
          </cell>
          <cell r="CN232">
            <v>9</v>
          </cell>
          <cell r="CO232">
            <v>0.23</v>
          </cell>
          <cell r="CP232">
            <v>229</v>
          </cell>
          <cell r="CQ232">
            <v>12.5</v>
          </cell>
          <cell r="CR232">
            <v>208</v>
          </cell>
          <cell r="CS232">
            <v>0</v>
          </cell>
          <cell r="CT232">
            <v>208</v>
          </cell>
          <cell r="CU232">
            <v>0</v>
          </cell>
          <cell r="CV232">
            <v>201.91123644000001</v>
          </cell>
          <cell r="CW232">
            <v>-7.3</v>
          </cell>
          <cell r="CX232">
            <v>207.77</v>
          </cell>
          <cell r="CY232">
            <v>-10</v>
          </cell>
          <cell r="CZ232">
            <v>5</v>
          </cell>
          <cell r="DA232">
            <v>7.5</v>
          </cell>
          <cell r="DB232">
            <v>999.10815609554288</v>
          </cell>
          <cell r="DC232">
            <v>1665.1802601592381</v>
          </cell>
          <cell r="DD232">
            <v>663.95195303724427</v>
          </cell>
          <cell r="DE232">
            <v>0.11780104712041883</v>
          </cell>
          <cell r="DF232">
            <v>0</v>
          </cell>
          <cell r="DG232" t="str">
            <v>Газлифт</v>
          </cell>
          <cell r="DH232">
            <v>7.5066948</v>
          </cell>
          <cell r="DI232">
            <v>9</v>
          </cell>
          <cell r="DJ232">
            <v>0.23</v>
          </cell>
          <cell r="DK232">
            <v>7.5</v>
          </cell>
          <cell r="DL232">
            <v>57</v>
          </cell>
          <cell r="DM232">
            <v>0</v>
          </cell>
          <cell r="DN232">
            <v>50</v>
          </cell>
          <cell r="DO232">
            <v>0.11411565123285267</v>
          </cell>
          <cell r="DP232">
            <v>50</v>
          </cell>
          <cell r="DQ232">
            <v>7.9381173222299566</v>
          </cell>
          <cell r="DR232">
            <v>9.517245312819913</v>
          </cell>
          <cell r="DS232">
            <v>0.23</v>
          </cell>
          <cell r="DT232">
            <v>7.9310377606832612</v>
          </cell>
          <cell r="DU232">
            <v>0.43142252222995719</v>
          </cell>
          <cell r="DV232">
            <v>0.51724531281991304</v>
          </cell>
          <cell r="DW232">
            <v>0.43103776068326088</v>
          </cell>
          <cell r="DX232">
            <v>0.13844473517417716</v>
          </cell>
          <cell r="DY232">
            <v>0.16562031223956986</v>
          </cell>
          <cell r="DZ232">
            <v>0</v>
          </cell>
          <cell r="EA232">
            <v>0.23186843713539776</v>
          </cell>
          <cell r="EB232">
            <v>0</v>
          </cell>
          <cell r="EC232" t="str">
            <v>07.03.2017</v>
          </cell>
          <cell r="ED232" t="str">
            <v>ОПЗ</v>
          </cell>
          <cell r="EE232">
            <v>0</v>
          </cell>
          <cell r="EF232">
            <v>18</v>
          </cell>
          <cell r="EG232">
            <v>33</v>
          </cell>
          <cell r="EH232">
            <v>45</v>
          </cell>
          <cell r="EI232">
            <v>32</v>
          </cell>
          <cell r="EJ232" t="str">
            <v>Постоянный</v>
          </cell>
          <cell r="EK232">
            <v>24</v>
          </cell>
          <cell r="EL232">
            <v>0</v>
          </cell>
          <cell r="EM232">
            <v>6.0887635600000003</v>
          </cell>
          <cell r="EN232">
            <v>7.3</v>
          </cell>
          <cell r="EO232">
            <v>0.23</v>
          </cell>
          <cell r="EP232">
            <v>10</v>
          </cell>
          <cell r="EQ232">
            <v>821.18478583195304</v>
          </cell>
          <cell r="ER232">
            <v>78</v>
          </cell>
          <cell r="ES232">
            <v>5</v>
          </cell>
          <cell r="ET232">
            <v>57</v>
          </cell>
          <cell r="EU232">
            <v>18</v>
          </cell>
          <cell r="EV232">
            <v>33</v>
          </cell>
          <cell r="EW232">
            <v>45</v>
          </cell>
          <cell r="EX232">
            <v>32</v>
          </cell>
          <cell r="EY232" t="str">
            <v>Постоянный</v>
          </cell>
          <cell r="EZ232">
            <v>24</v>
          </cell>
          <cell r="FA232">
            <v>0</v>
          </cell>
          <cell r="FB232">
            <v>7.5066948</v>
          </cell>
          <cell r="FC232">
            <v>9</v>
          </cell>
          <cell r="FD232">
            <v>0.23</v>
          </cell>
          <cell r="FE232">
            <v>12.5</v>
          </cell>
          <cell r="FF232">
            <v>999.10815609554288</v>
          </cell>
          <cell r="FG232">
            <v>78</v>
          </cell>
          <cell r="FH232">
            <v>5</v>
          </cell>
          <cell r="FI232">
            <v>57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1.4179312399999997</v>
          </cell>
          <cell r="FQ232">
            <v>1.7000000000000002</v>
          </cell>
          <cell r="FR232">
            <v>0</v>
          </cell>
          <cell r="FS232">
            <v>2.5</v>
          </cell>
          <cell r="FT232">
            <v>0</v>
          </cell>
          <cell r="FU232">
            <v>0</v>
          </cell>
          <cell r="FV232">
            <v>177.92337026358985</v>
          </cell>
          <cell r="FW232">
            <v>0</v>
          </cell>
          <cell r="FX232" t="str">
            <v>Технология</v>
          </cell>
          <cell r="FY232" t="str">
            <v>Возврат технологических потерь предыдущего месяца</v>
          </cell>
          <cell r="FZ232">
            <v>0</v>
          </cell>
          <cell r="GA232">
            <v>0</v>
          </cell>
          <cell r="GB232">
            <v>0</v>
          </cell>
          <cell r="GC232" t="str">
            <v>Технология</v>
          </cell>
          <cell r="GD232" t="str">
            <v>Снижение дебита на фоне роста линейного давления с 28 до 32 ат.</v>
          </cell>
          <cell r="GE232">
            <v>0</v>
          </cell>
          <cell r="GF232" t="str">
            <v>БДНГ-3</v>
          </cell>
          <cell r="GG232" t="str">
            <v>Давыдов</v>
          </cell>
          <cell r="GH232">
            <v>0</v>
          </cell>
          <cell r="GI232" t="e">
            <v>#N/A</v>
          </cell>
          <cell r="GJ232">
            <v>0</v>
          </cell>
          <cell r="GK232">
            <v>2000</v>
          </cell>
          <cell r="GL232">
            <v>0</v>
          </cell>
          <cell r="GM232">
            <v>0</v>
          </cell>
          <cell r="GN232">
            <v>0</v>
          </cell>
          <cell r="GO232">
            <v>1</v>
          </cell>
          <cell r="GP232">
            <v>13</v>
          </cell>
          <cell r="GQ232">
            <v>57</v>
          </cell>
          <cell r="GR232">
            <v>76.400000000000006</v>
          </cell>
          <cell r="GS232" t="str">
            <v>К-3</v>
          </cell>
          <cell r="GT232" t="str">
            <v>Газлифт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</row>
        <row r="233">
          <cell r="J233" t="str">
            <v>1111-2</v>
          </cell>
          <cell r="K233" t="str">
            <v>В работе</v>
          </cell>
          <cell r="L233" t="str">
            <v>К-33</v>
          </cell>
          <cell r="M233">
            <v>41882</v>
          </cell>
          <cell r="N233" t="str">
            <v>Гор.</v>
          </cell>
          <cell r="O233" t="str">
            <v>P1ar_Block I</v>
          </cell>
          <cell r="P233" t="str">
            <v>Действующий</v>
          </cell>
          <cell r="Q233">
            <v>-4</v>
          </cell>
          <cell r="R233">
            <v>0</v>
          </cell>
          <cell r="S233">
            <v>0</v>
          </cell>
          <cell r="T233">
            <v>0</v>
          </cell>
          <cell r="U233">
            <v>206</v>
          </cell>
          <cell r="V233">
            <v>213.8</v>
          </cell>
          <cell r="W233">
            <v>0.98</v>
          </cell>
          <cell r="X233">
            <v>1.66</v>
          </cell>
          <cell r="Y233">
            <v>0.98</v>
          </cell>
          <cell r="Z233">
            <v>1.4490000000000001</v>
          </cell>
          <cell r="AA233">
            <v>0.83599999999999997</v>
          </cell>
          <cell r="AB233">
            <v>0.72</v>
          </cell>
          <cell r="AC233">
            <v>37</v>
          </cell>
          <cell r="AD233">
            <v>1.17</v>
          </cell>
          <cell r="AE233">
            <v>177.8</v>
          </cell>
          <cell r="AF233">
            <v>9.19</v>
          </cell>
          <cell r="AG233">
            <v>2183</v>
          </cell>
          <cell r="AH233">
            <v>2839</v>
          </cell>
          <cell r="AI233">
            <v>2839</v>
          </cell>
          <cell r="AJ233">
            <v>0</v>
          </cell>
          <cell r="AK233">
            <v>0</v>
          </cell>
          <cell r="AL233" t="str">
            <v>откр ствол</v>
          </cell>
          <cell r="AM233" t="str">
            <v>2183-2839</v>
          </cell>
          <cell r="AN233">
            <v>13.5</v>
          </cell>
          <cell r="AO233">
            <v>2183</v>
          </cell>
          <cell r="AP233">
            <v>253.05</v>
          </cell>
          <cell r="AQ233">
            <v>0</v>
          </cell>
          <cell r="AR233">
            <v>0</v>
          </cell>
          <cell r="AS233">
            <v>0</v>
          </cell>
          <cell r="AT233" t="str">
            <v>Газлифт</v>
          </cell>
          <cell r="AU233">
            <v>600</v>
          </cell>
          <cell r="AV233">
            <v>0</v>
          </cell>
          <cell r="AW233">
            <v>1200</v>
          </cell>
          <cell r="AX233">
            <v>0</v>
          </cell>
          <cell r="AY233">
            <v>1500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1850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2270</v>
          </cell>
          <cell r="BO233" t="str">
            <v>Есть</v>
          </cell>
          <cell r="BP233" t="str">
            <v>Сиант</v>
          </cell>
          <cell r="BQ233">
            <v>82</v>
          </cell>
          <cell r="BR233">
            <v>36</v>
          </cell>
          <cell r="BS233">
            <v>4</v>
          </cell>
          <cell r="BT233">
            <v>1942.07</v>
          </cell>
          <cell r="BU233">
            <v>327.93000000000006</v>
          </cell>
          <cell r="BV233">
            <v>73</v>
          </cell>
          <cell r="BW233">
            <v>5.5</v>
          </cell>
          <cell r="BX233">
            <v>18</v>
          </cell>
          <cell r="BY233" t="str">
            <v>Угловик</v>
          </cell>
          <cell r="BZ233" t="str">
            <v>Периодический</v>
          </cell>
          <cell r="CA233">
            <v>24</v>
          </cell>
          <cell r="CB233">
            <v>24</v>
          </cell>
          <cell r="CC233">
            <v>23</v>
          </cell>
          <cell r="CD233">
            <v>36</v>
          </cell>
          <cell r="CE233">
            <v>22</v>
          </cell>
          <cell r="CF233">
            <v>43556</v>
          </cell>
          <cell r="CG233">
            <v>144.80000000000001</v>
          </cell>
          <cell r="CH233">
            <v>82</v>
          </cell>
          <cell r="CI233">
            <v>6</v>
          </cell>
          <cell r="CJ233">
            <v>0</v>
          </cell>
          <cell r="CK233">
            <v>0</v>
          </cell>
          <cell r="CL233">
            <v>49</v>
          </cell>
          <cell r="CM233">
            <v>4.18</v>
          </cell>
          <cell r="CN233">
            <v>5</v>
          </cell>
          <cell r="CO233">
            <v>0</v>
          </cell>
          <cell r="CP233">
            <v>1</v>
          </cell>
          <cell r="CQ233">
            <v>12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4</v>
          </cell>
          <cell r="DA233">
            <v>8</v>
          </cell>
          <cell r="DB233">
            <v>1913.8755980861245</v>
          </cell>
          <cell r="DC233">
            <v>2870.8133971291868</v>
          </cell>
          <cell r="DD233">
            <v>956.93779904306234</v>
          </cell>
          <cell r="DE233">
            <v>5.2192066805845504E-2</v>
          </cell>
          <cell r="DF233" t="str">
            <v>Запуск скважины после длительного простоя. Скважина находится на выводе на режим.</v>
          </cell>
          <cell r="DG233" t="str">
            <v>Газлифт</v>
          </cell>
          <cell r="DH233">
            <v>4.18</v>
          </cell>
          <cell r="DI233">
            <v>5</v>
          </cell>
          <cell r="DJ233">
            <v>0</v>
          </cell>
          <cell r="DK233">
            <v>8</v>
          </cell>
          <cell r="DL233">
            <v>49</v>
          </cell>
          <cell r="DM233">
            <v>0</v>
          </cell>
          <cell r="DN233">
            <v>45</v>
          </cell>
          <cell r="DO233">
            <v>5.1284378687482972E-2</v>
          </cell>
          <cell r="DP233">
            <v>45</v>
          </cell>
          <cell r="DQ233">
            <v>4.2787993101570301</v>
          </cell>
          <cell r="DR233">
            <v>5.1181809930108013</v>
          </cell>
          <cell r="DS233">
            <v>0</v>
          </cell>
          <cell r="DT233">
            <v>8.1890895888172821</v>
          </cell>
          <cell r="DU233">
            <v>9.879931015702989E-2</v>
          </cell>
          <cell r="DV233">
            <v>0.11818099301080132</v>
          </cell>
          <cell r="DW233">
            <v>0.18908958881728211</v>
          </cell>
          <cell r="DX233">
            <v>1.5657844990548404E-2</v>
          </cell>
          <cell r="DY233">
            <v>1.8729479653766035E-2</v>
          </cell>
          <cell r="DZ233">
            <v>0</v>
          </cell>
          <cell r="EA233">
            <v>3.1215799422943391E-2</v>
          </cell>
          <cell r="EB233">
            <v>0</v>
          </cell>
          <cell r="EC233">
            <v>41879</v>
          </cell>
          <cell r="ED233" t="str">
            <v>ВНС</v>
          </cell>
          <cell r="EE233">
            <v>0</v>
          </cell>
          <cell r="EF233">
            <v>18</v>
          </cell>
          <cell r="EG233">
            <v>22</v>
          </cell>
          <cell r="EH233">
            <v>42</v>
          </cell>
          <cell r="EI233">
            <v>21</v>
          </cell>
          <cell r="EJ233" t="str">
            <v>Периодический</v>
          </cell>
          <cell r="EK233">
            <v>24</v>
          </cell>
          <cell r="EL233">
            <v>24</v>
          </cell>
          <cell r="EM233">
            <v>4.18</v>
          </cell>
          <cell r="EN233">
            <v>5</v>
          </cell>
          <cell r="EO233">
            <v>0</v>
          </cell>
          <cell r="EP233">
            <v>10</v>
          </cell>
          <cell r="EQ233">
            <v>1435.4066985645934</v>
          </cell>
          <cell r="ER233">
            <v>80</v>
          </cell>
          <cell r="ES233">
            <v>4</v>
          </cell>
          <cell r="ET233">
            <v>45</v>
          </cell>
          <cell r="EU233">
            <v>18</v>
          </cell>
          <cell r="EV233">
            <v>23</v>
          </cell>
          <cell r="EW233">
            <v>36</v>
          </cell>
          <cell r="EX233">
            <v>22</v>
          </cell>
          <cell r="EY233" t="str">
            <v>Периодический</v>
          </cell>
          <cell r="EZ233">
            <v>24</v>
          </cell>
          <cell r="FA233">
            <v>24</v>
          </cell>
          <cell r="FB233">
            <v>4.18</v>
          </cell>
          <cell r="FC233">
            <v>5</v>
          </cell>
          <cell r="FD233">
            <v>0</v>
          </cell>
          <cell r="FE233">
            <v>12</v>
          </cell>
          <cell r="FF233">
            <v>1913.8755980861245</v>
          </cell>
          <cell r="FG233">
            <v>82</v>
          </cell>
          <cell r="FH233">
            <v>4</v>
          </cell>
          <cell r="FI233">
            <v>49</v>
          </cell>
          <cell r="FJ233">
            <v>0</v>
          </cell>
          <cell r="FK233">
            <v>1</v>
          </cell>
          <cell r="FL233">
            <v>-6</v>
          </cell>
          <cell r="FM233">
            <v>1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2</v>
          </cell>
          <cell r="FT233">
            <v>2</v>
          </cell>
          <cell r="FU233">
            <v>0</v>
          </cell>
          <cell r="FV233">
            <v>478.46889952153106</v>
          </cell>
          <cell r="FW233">
            <v>4</v>
          </cell>
          <cell r="FX233">
            <v>0</v>
          </cell>
          <cell r="FY233" t="str">
            <v>Режим не был скорректирован по 1 замеру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 t="str">
            <v>БДНГ-5.1</v>
          </cell>
          <cell r="GG233" t="str">
            <v>Давыдов</v>
          </cell>
          <cell r="GH233" t="str">
            <v>Бердянка</v>
          </cell>
          <cell r="GI233" t="str">
            <v>Денис</v>
          </cell>
          <cell r="GJ233">
            <v>0</v>
          </cell>
          <cell r="GK233">
            <v>2100</v>
          </cell>
          <cell r="GL233">
            <v>0</v>
          </cell>
          <cell r="GM233">
            <v>0</v>
          </cell>
          <cell r="GN233">
            <v>0</v>
          </cell>
          <cell r="GO233">
            <v>1</v>
          </cell>
          <cell r="GP233">
            <v>14</v>
          </cell>
          <cell r="GQ233">
            <v>49</v>
          </cell>
          <cell r="GR233">
            <v>95.800000000000011</v>
          </cell>
          <cell r="GS233" t="str">
            <v>К-33</v>
          </cell>
          <cell r="GT233" t="str">
            <v>Газлифт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</row>
        <row r="234">
          <cell r="J234" t="str">
            <v>1111-1</v>
          </cell>
          <cell r="K234" t="str">
            <v>В работе</v>
          </cell>
          <cell r="L234" t="str">
            <v>К-33</v>
          </cell>
          <cell r="M234">
            <v>41814</v>
          </cell>
          <cell r="N234" t="str">
            <v>Гор.</v>
          </cell>
          <cell r="O234" t="str">
            <v>P1ar_Block I</v>
          </cell>
          <cell r="P234" t="str">
            <v>Действующий</v>
          </cell>
          <cell r="Q234">
            <v>-4</v>
          </cell>
          <cell r="R234" t="str">
            <v xml:space="preserve"> </v>
          </cell>
          <cell r="S234" t="str">
            <v xml:space="preserve"> </v>
          </cell>
          <cell r="T234">
            <v>0</v>
          </cell>
          <cell r="U234">
            <v>206</v>
          </cell>
          <cell r="V234">
            <v>213.8</v>
          </cell>
          <cell r="W234">
            <v>0.98</v>
          </cell>
          <cell r="X234">
            <v>1.66</v>
          </cell>
          <cell r="Y234">
            <v>0.98060253890945015</v>
          </cell>
          <cell r="Z234">
            <v>1.4490000000000001</v>
          </cell>
          <cell r="AA234">
            <v>0.83599999999999997</v>
          </cell>
          <cell r="AB234">
            <v>0.72</v>
          </cell>
          <cell r="AC234">
            <v>37</v>
          </cell>
          <cell r="AD234">
            <v>1.17</v>
          </cell>
          <cell r="AE234">
            <v>177.8</v>
          </cell>
          <cell r="AF234">
            <v>9.19</v>
          </cell>
          <cell r="AG234">
            <v>2183</v>
          </cell>
          <cell r="AH234">
            <v>2893</v>
          </cell>
          <cell r="AI234">
            <v>2893</v>
          </cell>
          <cell r="AJ234">
            <v>0</v>
          </cell>
          <cell r="AK234">
            <v>0</v>
          </cell>
          <cell r="AL234" t="str">
            <v>откр ствол</v>
          </cell>
          <cell r="AM234" t="str">
            <v>2183-2893</v>
          </cell>
          <cell r="AN234">
            <v>22</v>
          </cell>
          <cell r="AO234">
            <v>2183</v>
          </cell>
          <cell r="AP234">
            <v>268.82</v>
          </cell>
          <cell r="AQ234">
            <v>0</v>
          </cell>
          <cell r="AR234">
            <v>0</v>
          </cell>
          <cell r="AS234">
            <v>0</v>
          </cell>
          <cell r="AT234" t="str">
            <v>Газлифт</v>
          </cell>
          <cell r="AU234">
            <v>600</v>
          </cell>
          <cell r="AV234" t="str">
            <v>ГП</v>
          </cell>
          <cell r="AW234">
            <v>1200</v>
          </cell>
          <cell r="AX234" t="str">
            <v>ГК85(1,5)</v>
          </cell>
          <cell r="AY234">
            <v>1810</v>
          </cell>
          <cell r="AZ234" t="str">
            <v>ЦКсОК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1820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2260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1924.37</v>
          </cell>
          <cell r="BU234">
            <v>335.63000000000011</v>
          </cell>
          <cell r="BV234">
            <v>73</v>
          </cell>
          <cell r="BW234">
            <v>5.5</v>
          </cell>
          <cell r="BX234">
            <v>18</v>
          </cell>
          <cell r="BY234" t="str">
            <v>Угловик</v>
          </cell>
          <cell r="BZ234" t="str">
            <v>Периодический</v>
          </cell>
          <cell r="CA234">
            <v>24</v>
          </cell>
          <cell r="CB234">
            <v>24</v>
          </cell>
          <cell r="CC234">
            <v>22</v>
          </cell>
          <cell r="CD234">
            <v>53</v>
          </cell>
          <cell r="CE234">
            <v>21</v>
          </cell>
          <cell r="CF234">
            <v>43556</v>
          </cell>
          <cell r="CG234">
            <v>133.30000000000001</v>
          </cell>
          <cell r="CH234">
            <v>80</v>
          </cell>
          <cell r="CI234">
            <v>6</v>
          </cell>
          <cell r="CJ234">
            <v>0</v>
          </cell>
          <cell r="CK234">
            <v>0</v>
          </cell>
          <cell r="CL234">
            <v>53</v>
          </cell>
          <cell r="CM234">
            <v>6.2605950000000004</v>
          </cell>
          <cell r="CN234">
            <v>7.5</v>
          </cell>
          <cell r="CO234">
            <v>0.15</v>
          </cell>
          <cell r="CP234">
            <v>0</v>
          </cell>
          <cell r="CQ234">
            <v>11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5</v>
          </cell>
          <cell r="DA234">
            <v>6</v>
          </cell>
          <cell r="DB234">
            <v>958.37536208619144</v>
          </cell>
          <cell r="DC234">
            <v>1757.0214971580176</v>
          </cell>
          <cell r="DD234">
            <v>796.98770526916462</v>
          </cell>
          <cell r="DE234">
            <v>9.3399750933997494E-2</v>
          </cell>
          <cell r="DF234">
            <v>0</v>
          </cell>
          <cell r="DG234" t="str">
            <v>Газлифт</v>
          </cell>
          <cell r="DH234">
            <v>6.2605950000000004</v>
          </cell>
          <cell r="DI234">
            <v>7.5</v>
          </cell>
          <cell r="DJ234">
            <v>0.15</v>
          </cell>
          <cell r="DK234">
            <v>6</v>
          </cell>
          <cell r="DL234">
            <v>53</v>
          </cell>
          <cell r="DM234">
            <v>0</v>
          </cell>
          <cell r="DN234">
            <v>50</v>
          </cell>
          <cell r="DO234">
            <v>9.2123943294603119E-2</v>
          </cell>
          <cell r="DP234">
            <v>50</v>
          </cell>
          <cell r="DQ234">
            <v>6.4057777610107518</v>
          </cell>
          <cell r="DR234">
            <v>7.6739244764404404</v>
          </cell>
          <cell r="DS234">
            <v>0.15</v>
          </cell>
          <cell r="DT234">
            <v>6.1391395811523513</v>
          </cell>
          <cell r="DU234">
            <v>0.14518276101075187</v>
          </cell>
          <cell r="DV234">
            <v>0.1739244764404404</v>
          </cell>
          <cell r="DW234">
            <v>0.13913958115235231</v>
          </cell>
          <cell r="DX234">
            <v>0.13884801886792578</v>
          </cell>
          <cell r="DY234">
            <v>0.16633565044687337</v>
          </cell>
          <cell r="DZ234">
            <v>0</v>
          </cell>
          <cell r="EA234">
            <v>0.26613704071499744</v>
          </cell>
          <cell r="EB234">
            <v>0</v>
          </cell>
          <cell r="EC234">
            <v>42560</v>
          </cell>
          <cell r="ED234" t="str">
            <v>ОПЗ</v>
          </cell>
          <cell r="EE234">
            <v>0</v>
          </cell>
          <cell r="EF234">
            <v>18</v>
          </cell>
          <cell r="EG234">
            <v>22</v>
          </cell>
          <cell r="EH234">
            <v>53</v>
          </cell>
          <cell r="EI234">
            <v>21</v>
          </cell>
          <cell r="EJ234" t="str">
            <v>Периодический</v>
          </cell>
          <cell r="EK234">
            <v>24</v>
          </cell>
          <cell r="EL234">
            <v>24</v>
          </cell>
          <cell r="EM234">
            <v>6.2605950000000004</v>
          </cell>
          <cell r="EN234">
            <v>7.5</v>
          </cell>
          <cell r="EO234">
            <v>0.15</v>
          </cell>
          <cell r="EP234">
            <v>11</v>
          </cell>
          <cell r="EQ234">
            <v>958.37536208619144</v>
          </cell>
          <cell r="ER234">
            <v>80</v>
          </cell>
          <cell r="ES234">
            <v>5</v>
          </cell>
          <cell r="ET234">
            <v>51</v>
          </cell>
          <cell r="EU234">
            <v>18</v>
          </cell>
          <cell r="EV234">
            <v>22</v>
          </cell>
          <cell r="EW234">
            <v>53</v>
          </cell>
          <cell r="EX234">
            <v>21</v>
          </cell>
          <cell r="EY234" t="str">
            <v>Периодический</v>
          </cell>
          <cell r="EZ234">
            <v>24</v>
          </cell>
          <cell r="FA234">
            <v>24</v>
          </cell>
          <cell r="FB234">
            <v>6.2605950000000004</v>
          </cell>
          <cell r="FC234">
            <v>7.5</v>
          </cell>
          <cell r="FD234">
            <v>0.15</v>
          </cell>
          <cell r="FE234">
            <v>11</v>
          </cell>
          <cell r="FF234">
            <v>958.37536208619144</v>
          </cell>
          <cell r="FG234">
            <v>80</v>
          </cell>
          <cell r="FH234">
            <v>5</v>
          </cell>
          <cell r="FI234">
            <v>53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2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 t="str">
            <v>Уточнение</v>
          </cell>
          <cell r="GD234" t="str">
            <v>Уточнение ТР по результатам замеров дебита</v>
          </cell>
          <cell r="GE234">
            <v>0</v>
          </cell>
          <cell r="GF234" t="str">
            <v>БДНГ-5.1</v>
          </cell>
          <cell r="GG234" t="str">
            <v>Давыдов</v>
          </cell>
          <cell r="GH234" t="str">
            <v>Бердянка</v>
          </cell>
          <cell r="GI234" t="str">
            <v>Денис</v>
          </cell>
          <cell r="GJ234">
            <v>0</v>
          </cell>
          <cell r="GK234">
            <v>2100</v>
          </cell>
          <cell r="GL234">
            <v>0</v>
          </cell>
          <cell r="GM234">
            <v>0</v>
          </cell>
          <cell r="GN234">
            <v>0</v>
          </cell>
          <cell r="GO234">
            <v>1</v>
          </cell>
          <cell r="GP234">
            <v>32</v>
          </cell>
          <cell r="GQ234">
            <v>53</v>
          </cell>
          <cell r="GR234">
            <v>80.300000000000011</v>
          </cell>
          <cell r="GS234" t="str">
            <v>К-33</v>
          </cell>
          <cell r="GT234" t="str">
            <v>Газлифт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</row>
        <row r="235">
          <cell r="J235">
            <v>1112</v>
          </cell>
          <cell r="K235" t="str">
            <v>В накоплении/под циклической закачкой/</v>
          </cell>
          <cell r="L235" t="str">
            <v>Кустскважины-1112</v>
          </cell>
          <cell r="M235">
            <v>40999</v>
          </cell>
          <cell r="N235" t="str">
            <v>Гор.</v>
          </cell>
          <cell r="O235" t="str">
            <v>P1ar_Block I</v>
          </cell>
          <cell r="P235" t="str">
            <v>Действующий</v>
          </cell>
          <cell r="Q235">
            <v>-4</v>
          </cell>
          <cell r="R235" t="str">
            <v xml:space="preserve"> </v>
          </cell>
          <cell r="S235" t="str">
            <v xml:space="preserve"> </v>
          </cell>
          <cell r="T235">
            <v>0</v>
          </cell>
          <cell r="U235">
            <v>206</v>
          </cell>
          <cell r="V235">
            <v>213.8</v>
          </cell>
          <cell r="W235">
            <v>0.98</v>
          </cell>
          <cell r="X235">
            <v>1.66</v>
          </cell>
          <cell r="Y235">
            <v>0.98</v>
          </cell>
          <cell r="Z235">
            <v>1.4490000000000001</v>
          </cell>
          <cell r="AA235">
            <v>0.83599999999999997</v>
          </cell>
          <cell r="AB235">
            <v>0.72</v>
          </cell>
          <cell r="AC235">
            <v>37</v>
          </cell>
          <cell r="AD235">
            <v>1.17</v>
          </cell>
          <cell r="AE235">
            <v>139.69999999999999</v>
          </cell>
          <cell r="AF235">
            <v>7.72</v>
          </cell>
          <cell r="AG235">
            <v>1945</v>
          </cell>
          <cell r="AH235">
            <v>2400</v>
          </cell>
          <cell r="AI235">
            <v>2400</v>
          </cell>
          <cell r="AJ235">
            <v>0</v>
          </cell>
          <cell r="AK235">
            <v>0</v>
          </cell>
          <cell r="AL235" t="str">
            <v>откр ствол</v>
          </cell>
          <cell r="AM235" t="str">
            <v xml:space="preserve">1945-2400 </v>
          </cell>
          <cell r="AN235">
            <v>129.30000000000001</v>
          </cell>
          <cell r="AO235">
            <v>1945</v>
          </cell>
          <cell r="AP235">
            <v>3.46</v>
          </cell>
          <cell r="AQ235">
            <v>0</v>
          </cell>
          <cell r="AR235">
            <v>0</v>
          </cell>
          <cell r="AS235">
            <v>0</v>
          </cell>
          <cell r="AT235" t="str">
            <v>Газлифт</v>
          </cell>
          <cell r="AU235">
            <v>600</v>
          </cell>
          <cell r="AV235">
            <v>0</v>
          </cell>
          <cell r="AW235">
            <v>1200</v>
          </cell>
          <cell r="AX235">
            <v>0</v>
          </cell>
          <cell r="AY235">
            <v>1810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1820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1980</v>
          </cell>
          <cell r="BO235" t="str">
            <v>Есть</v>
          </cell>
          <cell r="BP235" t="str">
            <v>Сиант</v>
          </cell>
          <cell r="BQ235">
            <v>79</v>
          </cell>
          <cell r="BR235">
            <v>45</v>
          </cell>
          <cell r="BS235">
            <v>3</v>
          </cell>
          <cell r="BT235">
            <v>1912.41</v>
          </cell>
          <cell r="BU235">
            <v>67.589999999999918</v>
          </cell>
          <cell r="BV235">
            <v>73</v>
          </cell>
          <cell r="BW235">
            <v>5.5</v>
          </cell>
          <cell r="BX235">
            <v>18</v>
          </cell>
          <cell r="BY235" t="str">
            <v>Угловик</v>
          </cell>
          <cell r="BZ235" t="str">
            <v>Периодический</v>
          </cell>
          <cell r="CA235">
            <v>24</v>
          </cell>
          <cell r="CB235">
            <v>24</v>
          </cell>
          <cell r="CC235">
            <v>22</v>
          </cell>
          <cell r="CD235">
            <v>45</v>
          </cell>
          <cell r="CE235">
            <v>21</v>
          </cell>
          <cell r="CF235">
            <v>43556</v>
          </cell>
          <cell r="CG235">
            <v>85</v>
          </cell>
          <cell r="CH235">
            <v>79</v>
          </cell>
          <cell r="CI235">
            <v>5</v>
          </cell>
          <cell r="CJ235">
            <v>0</v>
          </cell>
          <cell r="CK235">
            <v>0</v>
          </cell>
          <cell r="CL235">
            <v>52</v>
          </cell>
          <cell r="CM235">
            <v>4.18</v>
          </cell>
          <cell r="CN235">
            <v>5</v>
          </cell>
          <cell r="CO235">
            <v>0</v>
          </cell>
          <cell r="CP235">
            <v>0</v>
          </cell>
          <cell r="CQ235">
            <v>9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3</v>
          </cell>
          <cell r="DA235">
            <v>6</v>
          </cell>
          <cell r="DB235">
            <v>1435.4066985645934</v>
          </cell>
          <cell r="DC235">
            <v>2153.1100478468902</v>
          </cell>
          <cell r="DD235">
            <v>717.7033492822967</v>
          </cell>
          <cell r="DE235">
            <v>0.15151515151515152</v>
          </cell>
          <cell r="DF235">
            <v>0</v>
          </cell>
          <cell r="DG235" t="str">
            <v>Газлифт</v>
          </cell>
          <cell r="DH235">
            <v>4.18</v>
          </cell>
          <cell r="DI235">
            <v>5</v>
          </cell>
          <cell r="DJ235">
            <v>0</v>
          </cell>
          <cell r="DK235">
            <v>6</v>
          </cell>
          <cell r="DL235">
            <v>52</v>
          </cell>
          <cell r="DM235">
            <v>0</v>
          </cell>
          <cell r="DN235">
            <v>50</v>
          </cell>
          <cell r="DO235">
            <v>0.1496002680836804</v>
          </cell>
          <cell r="DP235">
            <v>50</v>
          </cell>
          <cell r="DQ235">
            <v>4.3773038441284884</v>
          </cell>
          <cell r="DR235">
            <v>5.2360093829288141</v>
          </cell>
          <cell r="DS235">
            <v>0</v>
          </cell>
          <cell r="DT235">
            <v>6.2832112595145775</v>
          </cell>
          <cell r="DU235">
            <v>0.19730384412848861</v>
          </cell>
          <cell r="DV235">
            <v>0.23600938292881413</v>
          </cell>
          <cell r="DW235">
            <v>0.28321125951457699</v>
          </cell>
          <cell r="DX235">
            <v>0.57064136627635897</v>
          </cell>
          <cell r="DY235">
            <v>0.68258536635928113</v>
          </cell>
          <cell r="DZ235">
            <v>0</v>
          </cell>
          <cell r="EA235">
            <v>0.27303414654371244</v>
          </cell>
          <cell r="EB235">
            <v>0</v>
          </cell>
          <cell r="EC235">
            <v>41638</v>
          </cell>
          <cell r="ED235" t="str">
            <v>Интенсификация (КСБ в окт.13г.)</v>
          </cell>
          <cell r="EE235">
            <v>0</v>
          </cell>
          <cell r="EF235">
            <v>18</v>
          </cell>
          <cell r="EG235">
            <v>21</v>
          </cell>
          <cell r="EH235">
            <v>51</v>
          </cell>
          <cell r="EI235">
            <v>20</v>
          </cell>
          <cell r="EJ235" t="str">
            <v>Периодический</v>
          </cell>
          <cell r="EK235">
            <v>24</v>
          </cell>
          <cell r="EL235">
            <v>24</v>
          </cell>
          <cell r="EM235">
            <v>4.18</v>
          </cell>
          <cell r="EN235">
            <v>5</v>
          </cell>
          <cell r="EO235">
            <v>0</v>
          </cell>
          <cell r="EP235">
            <v>9</v>
          </cell>
          <cell r="EQ235">
            <v>1435.4066985645934</v>
          </cell>
          <cell r="ER235">
            <v>79</v>
          </cell>
          <cell r="ES235">
            <v>3</v>
          </cell>
          <cell r="ET235">
            <v>52</v>
          </cell>
          <cell r="EU235">
            <v>18</v>
          </cell>
          <cell r="EV235">
            <v>22</v>
          </cell>
          <cell r="EW235">
            <v>45</v>
          </cell>
          <cell r="EX235">
            <v>21</v>
          </cell>
          <cell r="EY235" t="str">
            <v>Периодический</v>
          </cell>
          <cell r="EZ235">
            <v>24</v>
          </cell>
          <cell r="FA235">
            <v>24</v>
          </cell>
          <cell r="FB235">
            <v>4.18</v>
          </cell>
          <cell r="FC235">
            <v>5</v>
          </cell>
          <cell r="FD235">
            <v>0</v>
          </cell>
          <cell r="FE235">
            <v>9</v>
          </cell>
          <cell r="FF235">
            <v>1435.4066985645934</v>
          </cell>
          <cell r="FG235">
            <v>79</v>
          </cell>
          <cell r="FH235">
            <v>3</v>
          </cell>
          <cell r="FI235">
            <v>52</v>
          </cell>
          <cell r="FJ235">
            <v>0</v>
          </cell>
          <cell r="FK235">
            <v>1</v>
          </cell>
          <cell r="FL235">
            <v>-6</v>
          </cell>
          <cell r="FM235">
            <v>1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 t="str">
            <v>Режим не был скорректирован по 1 замеру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 t="str">
            <v>БДНГ-5.1</v>
          </cell>
          <cell r="GG235" t="str">
            <v>Давыдов</v>
          </cell>
          <cell r="GH235" t="str">
            <v>Бердянка</v>
          </cell>
          <cell r="GI235" t="str">
            <v>Денис</v>
          </cell>
          <cell r="GJ235">
            <v>0</v>
          </cell>
          <cell r="GK235">
            <v>1960</v>
          </cell>
          <cell r="GL235">
            <v>0</v>
          </cell>
          <cell r="GM235">
            <v>0</v>
          </cell>
          <cell r="GN235">
            <v>0</v>
          </cell>
          <cell r="GO235">
            <v>1</v>
          </cell>
          <cell r="GP235">
            <v>24</v>
          </cell>
          <cell r="GQ235">
            <v>52</v>
          </cell>
          <cell r="GR235">
            <v>33</v>
          </cell>
          <cell r="GS235" t="str">
            <v>К-33</v>
          </cell>
          <cell r="GT235" t="str">
            <v>Газлифт</v>
          </cell>
          <cell r="GU235">
            <v>0</v>
          </cell>
          <cell r="GV235">
            <v>0</v>
          </cell>
          <cell r="GW235">
            <v>0</v>
          </cell>
          <cell r="GX235" t="str">
            <v>Совместный замер со скв. 1112-1, 1112-2</v>
          </cell>
          <cell r="GY235">
            <v>0</v>
          </cell>
        </row>
        <row r="236">
          <cell r="J236" t="str">
            <v>1112-2</v>
          </cell>
          <cell r="K236" t="str">
            <v>В работе</v>
          </cell>
          <cell r="L236" t="str">
            <v>Кустскважины-1112</v>
          </cell>
          <cell r="M236">
            <v>41151</v>
          </cell>
          <cell r="N236" t="str">
            <v>Гор.</v>
          </cell>
          <cell r="O236" t="str">
            <v>P1ar_Block I</v>
          </cell>
          <cell r="P236" t="str">
            <v>Действующий</v>
          </cell>
          <cell r="Q236">
            <v>-4</v>
          </cell>
          <cell r="R236" t="str">
            <v xml:space="preserve"> </v>
          </cell>
          <cell r="S236" t="str">
            <v xml:space="preserve"> </v>
          </cell>
          <cell r="T236">
            <v>0</v>
          </cell>
          <cell r="U236">
            <v>206</v>
          </cell>
          <cell r="V236">
            <v>213.8</v>
          </cell>
          <cell r="W236">
            <v>0.98</v>
          </cell>
          <cell r="X236">
            <v>1.66</v>
          </cell>
          <cell r="Y236">
            <v>0.98809523809523803</v>
          </cell>
          <cell r="Z236">
            <v>1.4490000000000001</v>
          </cell>
          <cell r="AA236">
            <v>0.83599999999999997</v>
          </cell>
          <cell r="AB236">
            <v>0.72</v>
          </cell>
          <cell r="AC236">
            <v>37</v>
          </cell>
          <cell r="AD236">
            <v>1.17</v>
          </cell>
          <cell r="AE236">
            <v>177.8</v>
          </cell>
          <cell r="AF236">
            <v>8.0500000000000007</v>
          </cell>
          <cell r="AG236">
            <v>1945</v>
          </cell>
          <cell r="AH236">
            <v>2500</v>
          </cell>
          <cell r="AI236">
            <v>2500</v>
          </cell>
          <cell r="AJ236">
            <v>0</v>
          </cell>
          <cell r="AK236">
            <v>0</v>
          </cell>
          <cell r="AL236" t="str">
            <v>откр ствол</v>
          </cell>
          <cell r="AM236" t="str">
            <v xml:space="preserve">1945-2500 </v>
          </cell>
          <cell r="AN236">
            <v>54.21</v>
          </cell>
          <cell r="AO236">
            <v>1945</v>
          </cell>
          <cell r="AP236">
            <v>4.6900000000000004</v>
          </cell>
          <cell r="AQ236">
            <v>0</v>
          </cell>
          <cell r="AR236">
            <v>0</v>
          </cell>
          <cell r="AS236">
            <v>0</v>
          </cell>
          <cell r="AT236" t="str">
            <v>Газлифт</v>
          </cell>
          <cell r="AU236">
            <v>604</v>
          </cell>
          <cell r="AV236" t="str">
            <v>ГП</v>
          </cell>
          <cell r="AW236">
            <v>1203</v>
          </cell>
          <cell r="AX236" t="str">
            <v>ГК83/1,5</v>
          </cell>
          <cell r="AY236">
            <v>1773</v>
          </cell>
          <cell r="AZ236" t="str">
            <v>ЦКсОК/3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1783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1950</v>
          </cell>
          <cell r="BO236" t="str">
            <v>Есть</v>
          </cell>
          <cell r="BP236" t="str">
            <v>Сиант</v>
          </cell>
          <cell r="BQ236">
            <v>79</v>
          </cell>
          <cell r="BR236">
            <v>62</v>
          </cell>
          <cell r="BS236">
            <v>3</v>
          </cell>
          <cell r="BT236">
            <v>1820.29</v>
          </cell>
          <cell r="BU236">
            <v>129.71000000000004</v>
          </cell>
          <cell r="BV236">
            <v>73</v>
          </cell>
          <cell r="BW236">
            <v>5.5</v>
          </cell>
          <cell r="BX236">
            <v>18</v>
          </cell>
          <cell r="BY236" t="str">
            <v>Угловик</v>
          </cell>
          <cell r="BZ236" t="str">
            <v>Периодический</v>
          </cell>
          <cell r="CA236">
            <v>24</v>
          </cell>
          <cell r="CB236">
            <v>24</v>
          </cell>
          <cell r="CC236">
            <v>23</v>
          </cell>
          <cell r="CD236">
            <v>62</v>
          </cell>
          <cell r="CE236">
            <v>22</v>
          </cell>
          <cell r="CF236">
            <v>43556</v>
          </cell>
          <cell r="CG236">
            <v>119.6</v>
          </cell>
          <cell r="CH236">
            <v>79</v>
          </cell>
          <cell r="CI236">
            <v>5</v>
          </cell>
          <cell r="CJ236">
            <v>0</v>
          </cell>
          <cell r="CK236">
            <v>0</v>
          </cell>
          <cell r="CL236">
            <v>65</v>
          </cell>
          <cell r="CM236">
            <v>3.2771199999999996</v>
          </cell>
          <cell r="CN236">
            <v>4</v>
          </cell>
          <cell r="CO236">
            <v>2</v>
          </cell>
          <cell r="CP236">
            <v>0</v>
          </cell>
          <cell r="CQ236">
            <v>5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3</v>
          </cell>
          <cell r="DA236">
            <v>2</v>
          </cell>
          <cell r="DB236">
            <v>610.29196367542238</v>
          </cell>
          <cell r="DC236">
            <v>1525.7299091885559</v>
          </cell>
          <cell r="DD236">
            <v>890.2711172309007</v>
          </cell>
          <cell r="DE236">
            <v>7.3260073260073263E-2</v>
          </cell>
          <cell r="DF236">
            <v>0</v>
          </cell>
          <cell r="DG236" t="str">
            <v>Газлифт</v>
          </cell>
          <cell r="DH236">
            <v>3.2771199999999996</v>
          </cell>
          <cell r="DI236">
            <v>4</v>
          </cell>
          <cell r="DJ236">
            <v>2</v>
          </cell>
          <cell r="DK236">
            <v>2</v>
          </cell>
          <cell r="DL236">
            <v>65</v>
          </cell>
          <cell r="DM236">
            <v>0</v>
          </cell>
          <cell r="DN236">
            <v>60</v>
          </cell>
          <cell r="DO236">
            <v>7.1552379244686937E-2</v>
          </cell>
          <cell r="DP236">
            <v>60</v>
          </cell>
          <cell r="DQ236">
            <v>3.4938374227481916</v>
          </cell>
          <cell r="DR236">
            <v>4.2645218029833414</v>
          </cell>
          <cell r="DS236">
            <v>2</v>
          </cell>
          <cell r="DT236">
            <v>2.1322609014916707</v>
          </cell>
          <cell r="DU236">
            <v>0.21671742274819192</v>
          </cell>
          <cell r="DV236">
            <v>0.26452180298334138</v>
          </cell>
          <cell r="DW236">
            <v>0.13226090149167069</v>
          </cell>
          <cell r="DX236">
            <v>0.2413687185628737</v>
          </cell>
          <cell r="DY236">
            <v>0.29461077844311312</v>
          </cell>
          <cell r="DZ236">
            <v>0</v>
          </cell>
          <cell r="EA236">
            <v>0.14730538922155656</v>
          </cell>
          <cell r="EB236">
            <v>0</v>
          </cell>
          <cell r="EC236">
            <v>41687</v>
          </cell>
          <cell r="ED236" t="str">
            <v>ОПЗ</v>
          </cell>
          <cell r="EE236">
            <v>0</v>
          </cell>
          <cell r="EF236">
            <v>18</v>
          </cell>
          <cell r="EG236">
            <v>21</v>
          </cell>
          <cell r="EH236">
            <v>68</v>
          </cell>
          <cell r="EI236">
            <v>20</v>
          </cell>
          <cell r="EJ236" t="str">
            <v>Периодический</v>
          </cell>
          <cell r="EK236">
            <v>24</v>
          </cell>
          <cell r="EL236">
            <v>24</v>
          </cell>
          <cell r="EM236">
            <v>3.2771199999999996</v>
          </cell>
          <cell r="EN236">
            <v>4</v>
          </cell>
          <cell r="EO236">
            <v>2</v>
          </cell>
          <cell r="EP236">
            <v>5</v>
          </cell>
          <cell r="EQ236">
            <v>610.29196367542238</v>
          </cell>
          <cell r="ER236">
            <v>79</v>
          </cell>
          <cell r="ES236">
            <v>3</v>
          </cell>
          <cell r="ET236">
            <v>65</v>
          </cell>
          <cell r="EU236">
            <v>18</v>
          </cell>
          <cell r="EV236">
            <v>23</v>
          </cell>
          <cell r="EW236">
            <v>62</v>
          </cell>
          <cell r="EX236">
            <v>22</v>
          </cell>
          <cell r="EY236" t="str">
            <v>Периодический</v>
          </cell>
          <cell r="EZ236">
            <v>24</v>
          </cell>
          <cell r="FA236">
            <v>24</v>
          </cell>
          <cell r="FB236">
            <v>3.2771199999999996</v>
          </cell>
          <cell r="FC236">
            <v>4</v>
          </cell>
          <cell r="FD236">
            <v>2</v>
          </cell>
          <cell r="FE236">
            <v>5</v>
          </cell>
          <cell r="FF236">
            <v>610.29196367542238</v>
          </cell>
          <cell r="FG236">
            <v>79</v>
          </cell>
          <cell r="FH236">
            <v>3</v>
          </cell>
          <cell r="FI236">
            <v>65</v>
          </cell>
          <cell r="FJ236">
            <v>0</v>
          </cell>
          <cell r="FK236">
            <v>2</v>
          </cell>
          <cell r="FL236">
            <v>-6</v>
          </cell>
          <cell r="FM236">
            <v>2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 t="str">
            <v>БДНГ-5.1</v>
          </cell>
          <cell r="GG236" t="str">
            <v>Давыдов</v>
          </cell>
          <cell r="GH236" t="str">
            <v>Бердянка</v>
          </cell>
          <cell r="GI236" t="str">
            <v>Денис</v>
          </cell>
          <cell r="GJ236">
            <v>0</v>
          </cell>
          <cell r="GK236">
            <v>1930</v>
          </cell>
          <cell r="GL236">
            <v>0</v>
          </cell>
          <cell r="GM236">
            <v>0</v>
          </cell>
          <cell r="GN236">
            <v>0</v>
          </cell>
          <cell r="GO236">
            <v>1</v>
          </cell>
          <cell r="GP236">
            <v>40</v>
          </cell>
          <cell r="GQ236">
            <v>65</v>
          </cell>
          <cell r="GR236">
            <v>54.599999999999994</v>
          </cell>
          <cell r="GS236" t="str">
            <v>К-33</v>
          </cell>
          <cell r="GT236" t="str">
            <v>Газлифт</v>
          </cell>
          <cell r="GU236">
            <v>0</v>
          </cell>
          <cell r="GV236">
            <v>0</v>
          </cell>
          <cell r="GW236">
            <v>0</v>
          </cell>
          <cell r="GX236" t="str">
            <v>Совместный замер со скв. 1112, 1112-1</v>
          </cell>
          <cell r="GY236">
            <v>0</v>
          </cell>
        </row>
        <row r="237">
          <cell r="J237" t="str">
            <v>1112-1</v>
          </cell>
          <cell r="K237" t="str">
            <v>В работе</v>
          </cell>
          <cell r="L237" t="str">
            <v>Кустскважины-1112</v>
          </cell>
          <cell r="M237">
            <v>41070</v>
          </cell>
          <cell r="N237" t="str">
            <v>Гор.</v>
          </cell>
          <cell r="O237" t="str">
            <v>P1ar_Block I</v>
          </cell>
          <cell r="P237" t="str">
            <v>Действующий</v>
          </cell>
          <cell r="Q237">
            <v>-4</v>
          </cell>
          <cell r="R237" t="str">
            <v xml:space="preserve"> </v>
          </cell>
          <cell r="S237" t="str">
            <v xml:space="preserve"> </v>
          </cell>
          <cell r="T237">
            <v>0</v>
          </cell>
          <cell r="U237">
            <v>206</v>
          </cell>
          <cell r="V237">
            <v>213.8</v>
          </cell>
          <cell r="W237">
            <v>0.98</v>
          </cell>
          <cell r="X237">
            <v>1.66</v>
          </cell>
          <cell r="Y237">
            <v>0.98</v>
          </cell>
          <cell r="Z237">
            <v>1.4490000000000001</v>
          </cell>
          <cell r="AA237">
            <v>0.83599999999999997</v>
          </cell>
          <cell r="AB237">
            <v>0.72</v>
          </cell>
          <cell r="AC237">
            <v>37</v>
          </cell>
          <cell r="AD237">
            <v>1.17</v>
          </cell>
          <cell r="AE237">
            <v>139.69999999999999</v>
          </cell>
          <cell r="AF237">
            <v>7.72</v>
          </cell>
          <cell r="AG237">
            <v>1953</v>
          </cell>
          <cell r="AH237">
            <v>2450</v>
          </cell>
          <cell r="AI237">
            <v>2450</v>
          </cell>
          <cell r="AJ237">
            <v>0</v>
          </cell>
          <cell r="AK237">
            <v>0</v>
          </cell>
          <cell r="AL237" t="str">
            <v>откр ствол</v>
          </cell>
          <cell r="AM237" t="str">
            <v xml:space="preserve">1953-2450 </v>
          </cell>
          <cell r="AN237">
            <v>15.8</v>
          </cell>
          <cell r="AO237">
            <v>1953</v>
          </cell>
          <cell r="AP237">
            <v>27.9</v>
          </cell>
          <cell r="AQ237">
            <v>0</v>
          </cell>
          <cell r="AR237">
            <v>0</v>
          </cell>
          <cell r="AS237">
            <v>0</v>
          </cell>
          <cell r="AT237" t="str">
            <v>Газлифт</v>
          </cell>
          <cell r="AU237">
            <v>600</v>
          </cell>
          <cell r="AV237">
            <v>0</v>
          </cell>
          <cell r="AW237">
            <v>1200</v>
          </cell>
          <cell r="AX237">
            <v>0</v>
          </cell>
          <cell r="AY237">
            <v>1740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1950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1921.94</v>
          </cell>
          <cell r="BU237">
            <v>28.059999999999945</v>
          </cell>
          <cell r="BV237">
            <v>73</v>
          </cell>
          <cell r="BW237">
            <v>5.5</v>
          </cell>
          <cell r="BX237">
            <v>18</v>
          </cell>
          <cell r="BY237" t="str">
            <v>Угловик</v>
          </cell>
          <cell r="BZ237" t="str">
            <v>Периодический</v>
          </cell>
          <cell r="CA237">
            <v>24</v>
          </cell>
          <cell r="CB237">
            <v>24</v>
          </cell>
          <cell r="CC237">
            <v>22</v>
          </cell>
          <cell r="CD237">
            <v>45</v>
          </cell>
          <cell r="CE237">
            <v>21</v>
          </cell>
          <cell r="CF237">
            <v>43556</v>
          </cell>
          <cell r="CG237">
            <v>118.5</v>
          </cell>
          <cell r="CH237">
            <v>79</v>
          </cell>
          <cell r="CI237">
            <v>6</v>
          </cell>
          <cell r="CJ237">
            <v>0</v>
          </cell>
          <cell r="CK237">
            <v>0</v>
          </cell>
          <cell r="CL237">
            <v>51</v>
          </cell>
          <cell r="CM237">
            <v>4.7652000000000001</v>
          </cell>
          <cell r="CN237">
            <v>5.7</v>
          </cell>
          <cell r="CO237">
            <v>0</v>
          </cell>
          <cell r="CP237">
            <v>0</v>
          </cell>
          <cell r="CQ237">
            <v>7.3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4.75</v>
          </cell>
          <cell r="DA237">
            <v>2.5499999999999998</v>
          </cell>
          <cell r="DB237">
            <v>535.12969025434393</v>
          </cell>
          <cell r="DC237">
            <v>1531.9398975908671</v>
          </cell>
          <cell r="DD237">
            <v>996.81020733652315</v>
          </cell>
          <cell r="DE237">
            <v>8.4444444444444447E-2</v>
          </cell>
          <cell r="DF237">
            <v>0</v>
          </cell>
          <cell r="DG237" t="str">
            <v>Газлифт</v>
          </cell>
          <cell r="DH237">
            <v>4.7652000000000001</v>
          </cell>
          <cell r="DI237">
            <v>5.7</v>
          </cell>
          <cell r="DJ237">
            <v>0</v>
          </cell>
          <cell r="DK237">
            <v>2.5499999999999994</v>
          </cell>
          <cell r="DL237">
            <v>51</v>
          </cell>
          <cell r="DM237">
            <v>0</v>
          </cell>
          <cell r="DN237">
            <v>50</v>
          </cell>
          <cell r="DO237">
            <v>8.402036688289044E-2</v>
          </cell>
          <cell r="DP237">
            <v>50</v>
          </cell>
          <cell r="DQ237">
            <v>4.8115103299156035</v>
          </cell>
          <cell r="DR237">
            <v>5.7553951314779948</v>
          </cell>
          <cell r="DS237">
            <v>0</v>
          </cell>
          <cell r="DT237">
            <v>2.5747820325033133</v>
          </cell>
          <cell r="DU237">
            <v>4.6310329915603465E-2</v>
          </cell>
          <cell r="DV237">
            <v>5.5395131477994575E-2</v>
          </cell>
          <cell r="DW237">
            <v>2.4782032503313359E-2</v>
          </cell>
          <cell r="DX237">
            <v>5.1671806703301133E-2</v>
          </cell>
          <cell r="DY237">
            <v>6.1808381224044417E-2</v>
          </cell>
          <cell r="DZ237">
            <v>0</v>
          </cell>
          <cell r="EA237">
            <v>2.7651117916019867E-2</v>
          </cell>
          <cell r="EB237">
            <v>0</v>
          </cell>
          <cell r="EC237">
            <v>41070</v>
          </cell>
          <cell r="ED237" t="str">
            <v>ВНС</v>
          </cell>
          <cell r="EE237">
            <v>0</v>
          </cell>
          <cell r="EF237">
            <v>18</v>
          </cell>
          <cell r="EG237">
            <v>21</v>
          </cell>
          <cell r="EH237">
            <v>50</v>
          </cell>
          <cell r="EI237">
            <v>20</v>
          </cell>
          <cell r="EJ237" t="str">
            <v>Периодический</v>
          </cell>
          <cell r="EK237">
            <v>24</v>
          </cell>
          <cell r="EL237">
            <v>24</v>
          </cell>
          <cell r="EM237">
            <v>4.7652000000000001</v>
          </cell>
          <cell r="EN237">
            <v>5.7</v>
          </cell>
          <cell r="EO237">
            <v>0</v>
          </cell>
          <cell r="EP237">
            <v>7.3</v>
          </cell>
          <cell r="EQ237">
            <v>535.12969025434393</v>
          </cell>
          <cell r="ER237">
            <v>79</v>
          </cell>
          <cell r="ES237">
            <v>4.75</v>
          </cell>
          <cell r="ET237">
            <v>51</v>
          </cell>
          <cell r="EU237">
            <v>18</v>
          </cell>
          <cell r="EV237">
            <v>22</v>
          </cell>
          <cell r="EW237">
            <v>45</v>
          </cell>
          <cell r="EX237">
            <v>21</v>
          </cell>
          <cell r="EY237" t="str">
            <v>Периодический</v>
          </cell>
          <cell r="EZ237">
            <v>24</v>
          </cell>
          <cell r="FA237">
            <v>24</v>
          </cell>
          <cell r="FB237">
            <v>4.7652000000000001</v>
          </cell>
          <cell r="FC237">
            <v>5.7</v>
          </cell>
          <cell r="FD237">
            <v>0</v>
          </cell>
          <cell r="FE237">
            <v>7.3</v>
          </cell>
          <cell r="FF237">
            <v>535.12969025434393</v>
          </cell>
          <cell r="FG237">
            <v>79</v>
          </cell>
          <cell r="FH237">
            <v>4.75</v>
          </cell>
          <cell r="FI237">
            <v>51</v>
          </cell>
          <cell r="FJ237">
            <v>0</v>
          </cell>
          <cell r="FK237">
            <v>1</v>
          </cell>
          <cell r="FL237">
            <v>-5</v>
          </cell>
          <cell r="FM237">
            <v>1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 t="str">
            <v>БДНГ-5.1</v>
          </cell>
          <cell r="GG237" t="str">
            <v>Давыдов</v>
          </cell>
          <cell r="GH237" t="str">
            <v>Бердянка</v>
          </cell>
          <cell r="GI237" t="str">
            <v>Денис</v>
          </cell>
          <cell r="GJ237">
            <v>0</v>
          </cell>
          <cell r="GK237">
            <v>1930</v>
          </cell>
          <cell r="GL237">
            <v>0</v>
          </cell>
          <cell r="GM237">
            <v>0</v>
          </cell>
          <cell r="GN237">
            <v>0</v>
          </cell>
          <cell r="GO237">
            <v>1</v>
          </cell>
          <cell r="GP237">
            <v>24</v>
          </cell>
          <cell r="GQ237">
            <v>51</v>
          </cell>
          <cell r="GR237">
            <v>67.5</v>
          </cell>
          <cell r="GS237" t="str">
            <v>К-33</v>
          </cell>
          <cell r="GT237" t="str">
            <v>Газлифт</v>
          </cell>
          <cell r="GU237">
            <v>0</v>
          </cell>
          <cell r="GV237">
            <v>0</v>
          </cell>
          <cell r="GW237">
            <v>0</v>
          </cell>
          <cell r="GX237" t="str">
            <v>Совместный замер со скв. 1112, 1112-2</v>
          </cell>
          <cell r="GY237">
            <v>0</v>
          </cell>
        </row>
        <row r="238">
          <cell r="J238">
            <v>1113</v>
          </cell>
          <cell r="K238" t="str">
            <v>В работе</v>
          </cell>
          <cell r="L238" t="str">
            <v>К-12</v>
          </cell>
          <cell r="M238">
            <v>41912</v>
          </cell>
          <cell r="N238" t="str">
            <v>Гор.</v>
          </cell>
          <cell r="O238" t="str">
            <v>P1ar_Block I</v>
          </cell>
          <cell r="P238" t="str">
            <v>Действующий</v>
          </cell>
          <cell r="Q238">
            <v>-4</v>
          </cell>
          <cell r="R238">
            <v>0</v>
          </cell>
          <cell r="S238">
            <v>0</v>
          </cell>
          <cell r="T238">
            <v>0</v>
          </cell>
          <cell r="U238">
            <v>206</v>
          </cell>
          <cell r="V238">
            <v>213.8</v>
          </cell>
          <cell r="W238">
            <v>0.98</v>
          </cell>
          <cell r="X238">
            <v>1.66</v>
          </cell>
          <cell r="Y238">
            <v>1.4848484848484849</v>
          </cell>
          <cell r="Z238">
            <v>1.4490000000000001</v>
          </cell>
          <cell r="AA238">
            <v>0.83599999999999997</v>
          </cell>
          <cell r="AB238">
            <v>0.72</v>
          </cell>
          <cell r="AC238">
            <v>37</v>
          </cell>
          <cell r="AD238">
            <v>1.17</v>
          </cell>
          <cell r="AE238">
            <v>177.8</v>
          </cell>
          <cell r="AF238">
            <v>9.19</v>
          </cell>
          <cell r="AG238">
            <v>2199</v>
          </cell>
          <cell r="AH238">
            <v>2817</v>
          </cell>
          <cell r="AI238">
            <v>2817</v>
          </cell>
          <cell r="AJ238">
            <v>0</v>
          </cell>
          <cell r="AK238">
            <v>0</v>
          </cell>
          <cell r="AL238" t="str">
            <v>откр ствол</v>
          </cell>
          <cell r="AM238" t="str">
            <v>2199-2817</v>
          </cell>
          <cell r="AN238">
            <v>16.899999999999999</v>
          </cell>
          <cell r="AO238">
            <v>2199</v>
          </cell>
          <cell r="AP238">
            <v>332.87</v>
          </cell>
          <cell r="AQ238">
            <v>0</v>
          </cell>
          <cell r="AR238">
            <v>0</v>
          </cell>
          <cell r="AS238">
            <v>0</v>
          </cell>
          <cell r="AT238" t="str">
            <v>УЭЦН</v>
          </cell>
          <cell r="AU238">
            <v>300</v>
          </cell>
          <cell r="AV238" t="str">
            <v>ГП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1700</v>
          </cell>
          <cell r="BH238">
            <v>0</v>
          </cell>
          <cell r="BI238">
            <v>0</v>
          </cell>
          <cell r="BJ238" t="str">
            <v>D2400N 109ст.</v>
          </cell>
          <cell r="BK238">
            <v>583</v>
          </cell>
          <cell r="BL238">
            <v>64</v>
          </cell>
          <cell r="BM238" t="str">
            <v>83-116</v>
          </cell>
          <cell r="BN238">
            <v>1745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1593.55</v>
          </cell>
          <cell r="BU238">
            <v>151.45000000000005</v>
          </cell>
          <cell r="BV238">
            <v>73</v>
          </cell>
          <cell r="BW238">
            <v>5.5</v>
          </cell>
          <cell r="BX238">
            <v>65</v>
          </cell>
          <cell r="BY238" t="str">
            <v>Угловик</v>
          </cell>
          <cell r="BZ238" t="str">
            <v>Постоянный</v>
          </cell>
          <cell r="CA238">
            <v>24</v>
          </cell>
          <cell r="CB238">
            <v>0</v>
          </cell>
          <cell r="CC238">
            <v>28</v>
          </cell>
          <cell r="CD238">
            <v>28</v>
          </cell>
          <cell r="CE238">
            <v>27</v>
          </cell>
          <cell r="CF238">
            <v>43556</v>
          </cell>
          <cell r="CG238">
            <v>168.9</v>
          </cell>
          <cell r="CH238">
            <v>0</v>
          </cell>
          <cell r="CI238">
            <v>0</v>
          </cell>
          <cell r="CJ238">
            <v>780.3712580662085</v>
          </cell>
          <cell r="CK238">
            <v>90</v>
          </cell>
          <cell r="CL238">
            <v>119.24029716300001</v>
          </cell>
          <cell r="CM238">
            <v>47.325960000000009</v>
          </cell>
          <cell r="CN238">
            <v>333</v>
          </cell>
          <cell r="CO238">
            <v>83</v>
          </cell>
          <cell r="CP238">
            <v>0</v>
          </cell>
          <cell r="CQ238">
            <v>43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43</v>
          </cell>
          <cell r="DB238">
            <v>908.59223986158952</v>
          </cell>
          <cell r="DC238">
            <v>908.59223986158952</v>
          </cell>
          <cell r="DD238" t="str">
            <v/>
          </cell>
          <cell r="DE238">
            <v>6.7056381930640834</v>
          </cell>
          <cell r="DF238" t="str">
            <v>Для снижения Рзаб необходима оптимизация (смена УЭЦН на больший типоразмер)</v>
          </cell>
          <cell r="DG238" t="str">
            <v>УЭЦН</v>
          </cell>
          <cell r="DH238">
            <v>47.325960000000009</v>
          </cell>
          <cell r="DI238">
            <v>333</v>
          </cell>
          <cell r="DJ238">
            <v>83</v>
          </cell>
          <cell r="DK238">
            <v>43</v>
          </cell>
          <cell r="DL238">
            <v>119.24029716300001</v>
          </cell>
          <cell r="DM238">
            <v>0</v>
          </cell>
          <cell r="DN238">
            <v>107</v>
          </cell>
          <cell r="DO238">
            <v>6.4571889616965121</v>
          </cell>
          <cell r="DP238">
            <v>107</v>
          </cell>
          <cell r="DQ238">
            <v>56.805363535127505</v>
          </cell>
          <cell r="DR238">
            <v>399.69999672901412</v>
          </cell>
          <cell r="DS238">
            <v>83</v>
          </cell>
          <cell r="DT238">
            <v>51.612912490533361</v>
          </cell>
          <cell r="DU238">
            <v>9.4794035351274886</v>
          </cell>
          <cell r="DV238">
            <v>66.699996729014117</v>
          </cell>
          <cell r="DW238">
            <v>8.6129124905333558</v>
          </cell>
          <cell r="DX238">
            <v>16.064826699405067</v>
          </cell>
          <cell r="DY238">
            <v>101.13842041932179</v>
          </cell>
          <cell r="DZ238">
            <v>0</v>
          </cell>
          <cell r="EA238">
            <v>7.6220258866735255</v>
          </cell>
          <cell r="EB238" t="str">
            <v>Район 3 пилота, высокое Рзаб по причине  обводненности продукции</v>
          </cell>
          <cell r="EC238">
            <v>41912</v>
          </cell>
          <cell r="ED238" t="str">
            <v>ВНС</v>
          </cell>
          <cell r="EE238">
            <v>0</v>
          </cell>
          <cell r="EF238">
            <v>65</v>
          </cell>
          <cell r="EG238">
            <v>28</v>
          </cell>
          <cell r="EH238">
            <v>28</v>
          </cell>
          <cell r="EI238">
            <v>27</v>
          </cell>
          <cell r="EJ238" t="str">
            <v>Постоянный</v>
          </cell>
          <cell r="EK238">
            <v>24</v>
          </cell>
          <cell r="EL238">
            <v>0</v>
          </cell>
          <cell r="EM238">
            <v>47.325960000000009</v>
          </cell>
          <cell r="EN238">
            <v>333</v>
          </cell>
          <cell r="EO238">
            <v>83</v>
          </cell>
          <cell r="EP238">
            <v>33</v>
          </cell>
          <cell r="EQ238">
            <v>697.29171896354546</v>
          </cell>
          <cell r="ER238">
            <v>0</v>
          </cell>
          <cell r="ES238">
            <v>0</v>
          </cell>
          <cell r="ET238">
            <v>119.24029716300001</v>
          </cell>
          <cell r="EU238">
            <v>65</v>
          </cell>
          <cell r="EV238">
            <v>28</v>
          </cell>
          <cell r="EW238">
            <v>28</v>
          </cell>
          <cell r="EX238">
            <v>27</v>
          </cell>
          <cell r="EY238" t="str">
            <v>Постоянный</v>
          </cell>
          <cell r="EZ238">
            <v>24</v>
          </cell>
          <cell r="FA238">
            <v>0</v>
          </cell>
          <cell r="FB238">
            <v>47.325960000000009</v>
          </cell>
          <cell r="FC238">
            <v>333</v>
          </cell>
          <cell r="FD238">
            <v>83</v>
          </cell>
          <cell r="FE238">
            <v>43</v>
          </cell>
          <cell r="FF238">
            <v>908.59223986158952</v>
          </cell>
          <cell r="FG238">
            <v>0</v>
          </cell>
          <cell r="FH238">
            <v>0</v>
          </cell>
          <cell r="FI238">
            <v>119.24029716300001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10</v>
          </cell>
          <cell r="FT238">
            <v>0</v>
          </cell>
          <cell r="FU238">
            <v>0</v>
          </cell>
          <cell r="FV238">
            <v>211.30052089804406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 t="str">
            <v>% База</v>
          </cell>
          <cell r="GD238" t="str">
            <v>Снижение дебита нефти с 54,8 до 47,3 т/сут по причине роста процента обводенности по показаниям массомера с 81 до 83 %.</v>
          </cell>
          <cell r="GE238">
            <v>0</v>
          </cell>
          <cell r="GF238" t="str">
            <v>БДНГ-5.1</v>
          </cell>
          <cell r="GG238" t="str">
            <v>Давыдов</v>
          </cell>
          <cell r="GH238" t="str">
            <v>Бердянка</v>
          </cell>
          <cell r="GI238" t="str">
            <v>Денис</v>
          </cell>
          <cell r="GJ238">
            <v>0</v>
          </cell>
          <cell r="GK238">
            <v>1725</v>
          </cell>
          <cell r="GL238">
            <v>0</v>
          </cell>
          <cell r="GM238">
            <v>0</v>
          </cell>
          <cell r="GN238">
            <v>0</v>
          </cell>
          <cell r="GO238">
            <v>1</v>
          </cell>
          <cell r="GP238">
            <v>1</v>
          </cell>
          <cell r="GQ238">
            <v>29.240297163000008</v>
          </cell>
          <cell r="GR238">
            <v>49.659702836999998</v>
          </cell>
          <cell r="GS238" t="str">
            <v>К-12</v>
          </cell>
          <cell r="GT238" t="str">
            <v>УЭЦН-D2400N 109ст.-583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</row>
        <row r="239">
          <cell r="J239" t="str">
            <v>1113-1</v>
          </cell>
          <cell r="K239" t="str">
            <v>В работе</v>
          </cell>
          <cell r="L239" t="str">
            <v>К-12</v>
          </cell>
          <cell r="M239">
            <v>41814</v>
          </cell>
          <cell r="N239" t="str">
            <v>Гор.</v>
          </cell>
          <cell r="O239" t="str">
            <v>P1ar_Block I</v>
          </cell>
          <cell r="P239" t="str">
            <v>Действующий</v>
          </cell>
          <cell r="Q239">
            <v>-4</v>
          </cell>
          <cell r="R239">
            <v>41794</v>
          </cell>
          <cell r="S239" t="str">
            <v>Slb</v>
          </cell>
          <cell r="T239" t="str">
            <v>160м3 15% HCL 
 40м3 WF130</v>
          </cell>
          <cell r="U239">
            <v>206</v>
          </cell>
          <cell r="V239">
            <v>213.8</v>
          </cell>
          <cell r="W239">
            <v>0.98</v>
          </cell>
          <cell r="X239">
            <v>1.66</v>
          </cell>
          <cell r="Y239">
            <v>1.5936520376175547</v>
          </cell>
          <cell r="Z239">
            <v>1.4490000000000001</v>
          </cell>
          <cell r="AA239">
            <v>0.83599999999999997</v>
          </cell>
          <cell r="AB239">
            <v>0.72</v>
          </cell>
          <cell r="AC239">
            <v>37</v>
          </cell>
          <cell r="AD239">
            <v>1.17</v>
          </cell>
          <cell r="AE239" t="str">
            <v>177,8; 
114,3</v>
          </cell>
          <cell r="AF239">
            <v>9.19</v>
          </cell>
          <cell r="AG239" t="str">
            <v>0-2152 
1969-2722</v>
          </cell>
          <cell r="AH239">
            <v>2730</v>
          </cell>
          <cell r="AI239">
            <v>2730</v>
          </cell>
          <cell r="AJ239">
            <v>0</v>
          </cell>
          <cell r="AK239">
            <v>0</v>
          </cell>
          <cell r="AL239" t="str">
            <v>Закрытый</v>
          </cell>
          <cell r="AM239" t="str">
            <v>2200-2201; 2340-2341; 2533-2534; 2649-2650; 2697-2698</v>
          </cell>
          <cell r="AN239">
            <v>15.3</v>
          </cell>
          <cell r="AO239">
            <v>2200</v>
          </cell>
          <cell r="AP239">
            <v>352</v>
          </cell>
          <cell r="AQ239">
            <v>0</v>
          </cell>
          <cell r="AR239">
            <v>0</v>
          </cell>
          <cell r="AS239">
            <v>0</v>
          </cell>
          <cell r="AT239" t="str">
            <v>Газлифт</v>
          </cell>
          <cell r="AU239">
            <v>520</v>
          </cell>
          <cell r="AV239" t="str">
            <v>ГП</v>
          </cell>
          <cell r="AW239">
            <v>1100</v>
          </cell>
          <cell r="AX239">
            <v>0</v>
          </cell>
          <cell r="AY239">
            <v>1490</v>
          </cell>
          <cell r="AZ239">
            <v>0</v>
          </cell>
          <cell r="BA239">
            <v>1885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1895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 t="str">
            <v>32-103</v>
          </cell>
          <cell r="BN239">
            <v>1974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1767.72</v>
          </cell>
          <cell r="BU239">
            <v>206.27999999999997</v>
          </cell>
          <cell r="BV239">
            <v>73</v>
          </cell>
          <cell r="BW239">
            <v>5.5</v>
          </cell>
          <cell r="BX239">
            <v>18</v>
          </cell>
          <cell r="BY239" t="str">
            <v>Угловик</v>
          </cell>
          <cell r="BZ239" t="str">
            <v>Постоянный</v>
          </cell>
          <cell r="CA239">
            <v>24</v>
          </cell>
          <cell r="CB239">
            <v>0</v>
          </cell>
          <cell r="CC239">
            <v>28</v>
          </cell>
          <cell r="CD239">
            <v>80</v>
          </cell>
          <cell r="CE239">
            <v>27</v>
          </cell>
          <cell r="CF239">
            <v>43556</v>
          </cell>
          <cell r="CG239">
            <v>206</v>
          </cell>
          <cell r="CH239">
            <v>78</v>
          </cell>
          <cell r="CI239">
            <v>6</v>
          </cell>
          <cell r="CJ239">
            <v>0</v>
          </cell>
          <cell r="CK239">
            <v>0</v>
          </cell>
          <cell r="CL239">
            <v>198</v>
          </cell>
          <cell r="CM239">
            <v>0.80256000000000072</v>
          </cell>
          <cell r="CN239">
            <v>16</v>
          </cell>
          <cell r="CO239">
            <v>94</v>
          </cell>
          <cell r="CP239">
            <v>1</v>
          </cell>
          <cell r="CQ239">
            <v>20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17</v>
          </cell>
          <cell r="DA239">
            <v>3</v>
          </cell>
          <cell r="DB239">
            <v>3738.0382775119583</v>
          </cell>
          <cell r="DC239">
            <v>24920.255183413057</v>
          </cell>
          <cell r="DD239">
            <v>933.09797309165015</v>
          </cell>
          <cell r="DE239">
            <v>2</v>
          </cell>
          <cell r="DF239" t="str">
            <v>Высокая обводненность</v>
          </cell>
          <cell r="DG239" t="str">
            <v>Газлифт</v>
          </cell>
          <cell r="DH239">
            <v>0.80256000000000072</v>
          </cell>
          <cell r="DI239">
            <v>16</v>
          </cell>
          <cell r="DJ239">
            <v>94</v>
          </cell>
          <cell r="DK239">
            <v>3</v>
          </cell>
          <cell r="DL239">
            <v>198</v>
          </cell>
          <cell r="DM239">
            <v>0</v>
          </cell>
          <cell r="DN239">
            <v>55</v>
          </cell>
          <cell r="DO239">
            <v>1.3721185510428122</v>
          </cell>
          <cell r="DP239">
            <v>55</v>
          </cell>
          <cell r="DQ239">
            <v>10.392645444566435</v>
          </cell>
          <cell r="DR239">
            <v>207.18990120746466</v>
          </cell>
          <cell r="DS239">
            <v>94</v>
          </cell>
          <cell r="DT239">
            <v>38.848106476399622</v>
          </cell>
          <cell r="DU239">
            <v>9.5900854445664354</v>
          </cell>
          <cell r="DV239">
            <v>191.18990120746466</v>
          </cell>
          <cell r="DW239">
            <v>35.848106476399622</v>
          </cell>
          <cell r="DX239">
            <v>0.42659539701007948</v>
          </cell>
          <cell r="DY239">
            <v>0.52069548507235552</v>
          </cell>
          <cell r="DZ239">
            <v>0</v>
          </cell>
          <cell r="EA239">
            <v>0.18934381275358383</v>
          </cell>
          <cell r="EB239">
            <v>0</v>
          </cell>
          <cell r="EC239">
            <v>41817</v>
          </cell>
          <cell r="ED239" t="str">
            <v>ВНС</v>
          </cell>
          <cell r="EE239">
            <v>0</v>
          </cell>
          <cell r="EF239">
            <v>18</v>
          </cell>
          <cell r="EG239">
            <v>28</v>
          </cell>
          <cell r="EH239">
            <v>77</v>
          </cell>
          <cell r="EI239">
            <v>27</v>
          </cell>
          <cell r="EJ239" t="str">
            <v>Периодический</v>
          </cell>
          <cell r="EK239">
            <v>24</v>
          </cell>
          <cell r="EL239">
            <v>24</v>
          </cell>
          <cell r="EM239">
            <v>1.2122000000000011</v>
          </cell>
          <cell r="EN239">
            <v>29</v>
          </cell>
          <cell r="EO239">
            <v>95</v>
          </cell>
          <cell r="EP239">
            <v>12</v>
          </cell>
          <cell r="EQ239">
            <v>3299.785513941591</v>
          </cell>
          <cell r="ER239">
            <v>78</v>
          </cell>
          <cell r="ES239">
            <v>8</v>
          </cell>
          <cell r="ET239">
            <v>198</v>
          </cell>
          <cell r="EU239">
            <v>18</v>
          </cell>
          <cell r="EV239">
            <v>28</v>
          </cell>
          <cell r="EW239">
            <v>80</v>
          </cell>
          <cell r="EX239">
            <v>27</v>
          </cell>
          <cell r="EY239" t="str">
            <v>Постоянный</v>
          </cell>
          <cell r="EZ239">
            <v>24</v>
          </cell>
          <cell r="FA239">
            <v>0</v>
          </cell>
          <cell r="FB239">
            <v>0.80256000000000072</v>
          </cell>
          <cell r="FC239">
            <v>16</v>
          </cell>
          <cell r="FD239">
            <v>94</v>
          </cell>
          <cell r="FE239">
            <v>20</v>
          </cell>
          <cell r="FF239">
            <v>3738.0382775119583</v>
          </cell>
          <cell r="FG239">
            <v>78</v>
          </cell>
          <cell r="FH239">
            <v>17</v>
          </cell>
          <cell r="FI239">
            <v>198</v>
          </cell>
          <cell r="FJ239">
            <v>0</v>
          </cell>
          <cell r="FK239">
            <v>0</v>
          </cell>
          <cell r="FL239">
            <v>3</v>
          </cell>
          <cell r="FM239">
            <v>0</v>
          </cell>
          <cell r="FN239">
            <v>0</v>
          </cell>
          <cell r="FO239">
            <v>-24</v>
          </cell>
          <cell r="FP239">
            <v>-0.40964000000000034</v>
          </cell>
          <cell r="FQ239">
            <v>-13</v>
          </cell>
          <cell r="FR239">
            <v>-1</v>
          </cell>
          <cell r="FS239">
            <v>8</v>
          </cell>
          <cell r="FT239">
            <v>0</v>
          </cell>
          <cell r="FU239">
            <v>9</v>
          </cell>
          <cell r="FV239">
            <v>438.25276357036728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 t="str">
            <v>% База</v>
          </cell>
          <cell r="GD239" t="str">
            <v>Снижение дебита нефти с 9 до 1,2 т/сут по причине роста процента обводенности по показаниям массомера с 2 до 95 %.</v>
          </cell>
          <cell r="GE239">
            <v>0</v>
          </cell>
          <cell r="GF239" t="str">
            <v>БДНГ-5.1</v>
          </cell>
          <cell r="GG239" t="str">
            <v>Давыдов</v>
          </cell>
          <cell r="GH239" t="str">
            <v>Бердянка</v>
          </cell>
          <cell r="GI239" t="str">
            <v>Денис</v>
          </cell>
          <cell r="GJ239">
            <v>0</v>
          </cell>
          <cell r="GK239">
            <v>1954</v>
          </cell>
          <cell r="GL239">
            <v>0</v>
          </cell>
          <cell r="GM239">
            <v>0</v>
          </cell>
          <cell r="GN239">
            <v>0</v>
          </cell>
          <cell r="GO239">
            <v>1</v>
          </cell>
          <cell r="GP239">
            <v>53</v>
          </cell>
          <cell r="GQ239">
            <v>198</v>
          </cell>
          <cell r="GR239">
            <v>8</v>
          </cell>
          <cell r="GS239" t="str">
            <v>К-12</v>
          </cell>
          <cell r="GT239" t="str">
            <v>Газлифт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</row>
        <row r="240">
          <cell r="J240">
            <v>1114</v>
          </cell>
          <cell r="K240" t="str">
            <v>В работе</v>
          </cell>
          <cell r="L240" t="str">
            <v>К-18</v>
          </cell>
          <cell r="M240">
            <v>41680</v>
          </cell>
          <cell r="N240" t="str">
            <v>Гор.</v>
          </cell>
          <cell r="O240" t="str">
            <v>P1ar_Block I</v>
          </cell>
          <cell r="P240" t="str">
            <v>Действующий</v>
          </cell>
          <cell r="Q240">
            <v>-4</v>
          </cell>
          <cell r="R240" t="str">
            <v xml:space="preserve"> </v>
          </cell>
          <cell r="S240" t="str">
            <v xml:space="preserve"> </v>
          </cell>
          <cell r="T240">
            <v>0</v>
          </cell>
          <cell r="U240">
            <v>206</v>
          </cell>
          <cell r="V240">
            <v>213.8</v>
          </cell>
          <cell r="W240">
            <v>0.98</v>
          </cell>
          <cell r="X240">
            <v>1.66</v>
          </cell>
          <cell r="Y240">
            <v>0.98</v>
          </cell>
          <cell r="Z240">
            <v>1.4490000000000001</v>
          </cell>
          <cell r="AA240">
            <v>0.83599999999999997</v>
          </cell>
          <cell r="AB240">
            <v>0.72</v>
          </cell>
          <cell r="AC240">
            <v>37</v>
          </cell>
          <cell r="AD240">
            <v>1.17</v>
          </cell>
          <cell r="AE240">
            <v>177.8</v>
          </cell>
          <cell r="AF240">
            <v>9.19</v>
          </cell>
          <cell r="AG240">
            <v>2492</v>
          </cell>
          <cell r="AH240">
            <v>3237</v>
          </cell>
          <cell r="AI240">
            <v>3237</v>
          </cell>
          <cell r="AJ240">
            <v>0</v>
          </cell>
          <cell r="AK240">
            <v>0</v>
          </cell>
          <cell r="AL240" t="str">
            <v>откр ствол</v>
          </cell>
          <cell r="AM240" t="str">
            <v>2492-3237</v>
          </cell>
          <cell r="AN240">
            <v>18</v>
          </cell>
          <cell r="AO240">
            <v>2492</v>
          </cell>
          <cell r="AP240">
            <v>638</v>
          </cell>
          <cell r="AQ240">
            <v>0</v>
          </cell>
          <cell r="AR240">
            <v>0</v>
          </cell>
          <cell r="AS240">
            <v>0</v>
          </cell>
          <cell r="AT240" t="str">
            <v>Газлифт</v>
          </cell>
          <cell r="AU240">
            <v>480</v>
          </cell>
          <cell r="AV240" t="str">
            <v>ГК78/3</v>
          </cell>
          <cell r="AW240">
            <v>860</v>
          </cell>
          <cell r="AX240" t="str">
            <v>ГК77/3</v>
          </cell>
          <cell r="AY240">
            <v>1170</v>
          </cell>
          <cell r="AZ240" t="str">
            <v>ГК77/3</v>
          </cell>
          <cell r="BA240">
            <v>1420</v>
          </cell>
          <cell r="BB240" t="str">
            <v>ГК76/4</v>
          </cell>
          <cell r="BC240">
            <v>1620</v>
          </cell>
          <cell r="BD240" t="str">
            <v>ГК75/4</v>
          </cell>
          <cell r="BE240">
            <v>1800</v>
          </cell>
          <cell r="BF240" t="str">
            <v>ЦКсОК</v>
          </cell>
          <cell r="BG240">
            <v>1890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2540</v>
          </cell>
          <cell r="BO240" t="str">
            <v>Есть</v>
          </cell>
          <cell r="BP240" t="str">
            <v>Сиант</v>
          </cell>
          <cell r="BQ240">
            <v>73.25</v>
          </cell>
          <cell r="BR240">
            <v>57.75</v>
          </cell>
          <cell r="BS240">
            <v>7</v>
          </cell>
          <cell r="BT240">
            <v>1839.83</v>
          </cell>
          <cell r="BU240">
            <v>700.17000000000007</v>
          </cell>
          <cell r="BV240">
            <v>73</v>
          </cell>
          <cell r="BW240">
            <v>5.5</v>
          </cell>
          <cell r="BX240">
            <v>18</v>
          </cell>
          <cell r="BY240" t="str">
            <v>Угловик</v>
          </cell>
          <cell r="BZ240" t="str">
            <v>Постоянный</v>
          </cell>
          <cell r="CA240">
            <v>24</v>
          </cell>
          <cell r="CB240">
            <v>0</v>
          </cell>
          <cell r="CC240">
            <v>30.25</v>
          </cell>
          <cell r="CD240">
            <v>57.75</v>
          </cell>
          <cell r="CE240">
            <v>28.75</v>
          </cell>
          <cell r="CF240">
            <v>43556</v>
          </cell>
          <cell r="CG240">
            <v>161</v>
          </cell>
          <cell r="CH240">
            <v>73.25</v>
          </cell>
          <cell r="CI240">
            <v>5</v>
          </cell>
          <cell r="CJ240">
            <v>0</v>
          </cell>
          <cell r="CK240">
            <v>0</v>
          </cell>
          <cell r="CL240">
            <v>66</v>
          </cell>
          <cell r="CM240">
            <v>11.703999999999999</v>
          </cell>
          <cell r="CN240">
            <v>14</v>
          </cell>
          <cell r="CO240">
            <v>0</v>
          </cell>
          <cell r="CP240">
            <v>237</v>
          </cell>
          <cell r="CQ240">
            <v>17</v>
          </cell>
          <cell r="CR240">
            <v>216</v>
          </cell>
          <cell r="CS240">
            <v>0</v>
          </cell>
          <cell r="CT240">
            <v>216</v>
          </cell>
          <cell r="CU240">
            <v>0</v>
          </cell>
          <cell r="CV240">
            <v>204.29599999999999</v>
          </cell>
          <cell r="CW240">
            <v>-14</v>
          </cell>
          <cell r="CX240">
            <v>216</v>
          </cell>
          <cell r="CY240">
            <v>-17</v>
          </cell>
          <cell r="CZ240">
            <v>7</v>
          </cell>
          <cell r="DA240">
            <v>10</v>
          </cell>
          <cell r="DB240">
            <v>854.40874914559129</v>
          </cell>
          <cell r="DC240">
            <v>1452.4948735475052</v>
          </cell>
          <cell r="DD240">
            <v>598.08612440191393</v>
          </cell>
          <cell r="DE240">
            <v>0.14736842105263157</v>
          </cell>
          <cell r="DF240">
            <v>0</v>
          </cell>
          <cell r="DG240" t="str">
            <v>Газлифт</v>
          </cell>
          <cell r="DH240">
            <v>11.703999999999999</v>
          </cell>
          <cell r="DI240">
            <v>14</v>
          </cell>
          <cell r="DJ240">
            <v>0</v>
          </cell>
          <cell r="DK240">
            <v>10</v>
          </cell>
          <cell r="DL240">
            <v>66</v>
          </cell>
          <cell r="DM240">
            <v>0</v>
          </cell>
          <cell r="DN240">
            <v>60</v>
          </cell>
          <cell r="DO240">
            <v>0.14405986903648271</v>
          </cell>
          <cell r="DP240">
            <v>60</v>
          </cell>
          <cell r="DQ240">
            <v>12.163839101964454</v>
          </cell>
          <cell r="DR240">
            <v>14.550046772684754</v>
          </cell>
          <cell r="DS240">
            <v>0</v>
          </cell>
          <cell r="DT240">
            <v>10.392890551917683</v>
          </cell>
          <cell r="DU240">
            <v>0.45983910196445393</v>
          </cell>
          <cell r="DV240">
            <v>0.55004677268475355</v>
          </cell>
          <cell r="DW240">
            <v>0.39289055191768107</v>
          </cell>
          <cell r="DX240">
            <v>0.28387107462911498</v>
          </cell>
          <cell r="DY240">
            <v>0.33955870170946767</v>
          </cell>
          <cell r="DZ240">
            <v>0</v>
          </cell>
          <cell r="EA240">
            <v>0.30182995707508242</v>
          </cell>
          <cell r="EB240">
            <v>0</v>
          </cell>
          <cell r="EC240">
            <v>43117</v>
          </cell>
          <cell r="ED240" t="str">
            <v>Бесп. ОПЗ</v>
          </cell>
          <cell r="EE240">
            <v>0</v>
          </cell>
          <cell r="EF240">
            <v>18</v>
          </cell>
          <cell r="EG240">
            <v>29.67</v>
          </cell>
          <cell r="EH240">
            <v>49.17</v>
          </cell>
          <cell r="EI240">
            <v>29.67</v>
          </cell>
          <cell r="EJ240" t="str">
            <v>Постоянный</v>
          </cell>
          <cell r="EK240">
            <v>24</v>
          </cell>
          <cell r="EL240">
            <v>0</v>
          </cell>
          <cell r="EM240">
            <v>11.703999999999999</v>
          </cell>
          <cell r="EN240">
            <v>14</v>
          </cell>
          <cell r="EO240">
            <v>0</v>
          </cell>
          <cell r="EP240">
            <v>17</v>
          </cell>
          <cell r="EQ240">
            <v>854.40874914559129</v>
          </cell>
          <cell r="ER240">
            <v>73.17</v>
          </cell>
          <cell r="ES240">
            <v>7</v>
          </cell>
          <cell r="ET240">
            <v>72</v>
          </cell>
          <cell r="EU240">
            <v>18</v>
          </cell>
          <cell r="EV240">
            <v>30.25</v>
          </cell>
          <cell r="EW240">
            <v>57.75</v>
          </cell>
          <cell r="EX240">
            <v>28.75</v>
          </cell>
          <cell r="EY240" t="str">
            <v>Постоянный</v>
          </cell>
          <cell r="EZ240">
            <v>24</v>
          </cell>
          <cell r="FA240">
            <v>0</v>
          </cell>
          <cell r="FB240">
            <v>11.703999999999999</v>
          </cell>
          <cell r="FC240">
            <v>14</v>
          </cell>
          <cell r="FD240">
            <v>0</v>
          </cell>
          <cell r="FE240">
            <v>17</v>
          </cell>
          <cell r="FF240">
            <v>854.40874914559129</v>
          </cell>
          <cell r="FG240">
            <v>73.25</v>
          </cell>
          <cell r="FH240">
            <v>7</v>
          </cell>
          <cell r="FI240">
            <v>66</v>
          </cell>
          <cell r="FJ240">
            <v>0</v>
          </cell>
          <cell r="FK240">
            <v>0.57999999999999829</v>
          </cell>
          <cell r="FL240">
            <v>8.5799999999999983</v>
          </cell>
          <cell r="FM240">
            <v>-0.92000000000000171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7.9999999999998295E-2</v>
          </cell>
          <cell r="FU240">
            <v>0</v>
          </cell>
          <cell r="FV240">
            <v>0</v>
          </cell>
          <cell r="FW240">
            <v>-6</v>
          </cell>
          <cell r="FX240">
            <v>0</v>
          </cell>
          <cell r="FY240" t="str">
            <v>Проверка работы АГЗУ (подана заявка в ННГА)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 t="str">
            <v>БДНГ-5.2</v>
          </cell>
          <cell r="GG240" t="str">
            <v>Курбатов</v>
          </cell>
          <cell r="GH240" t="str">
            <v>Бердянка</v>
          </cell>
          <cell r="GI240" t="str">
            <v>Курбатов</v>
          </cell>
          <cell r="GJ240">
            <v>0</v>
          </cell>
          <cell r="GK240">
            <v>2100</v>
          </cell>
          <cell r="GL240">
            <v>0</v>
          </cell>
          <cell r="GM240">
            <v>0</v>
          </cell>
          <cell r="GN240">
            <v>0</v>
          </cell>
          <cell r="GO240">
            <v>1.5</v>
          </cell>
          <cell r="GP240">
            <v>29</v>
          </cell>
          <cell r="GQ240">
            <v>66</v>
          </cell>
          <cell r="GR240">
            <v>95</v>
          </cell>
          <cell r="GS240" t="str">
            <v>К-18</v>
          </cell>
          <cell r="GT240" t="str">
            <v>Газлифт</v>
          </cell>
          <cell r="GU240">
            <v>0</v>
          </cell>
          <cell r="GV240">
            <v>0</v>
          </cell>
          <cell r="GW240" t="str">
            <v>ВСГ</v>
          </cell>
          <cell r="GX240">
            <v>0</v>
          </cell>
          <cell r="GY240">
            <v>0</v>
          </cell>
        </row>
        <row r="241">
          <cell r="J241">
            <v>1117</v>
          </cell>
          <cell r="K241" t="str">
            <v>В бездействии текущего года</v>
          </cell>
          <cell r="L241" t="str">
            <v>К-18</v>
          </cell>
          <cell r="M241">
            <v>41642</v>
          </cell>
          <cell r="N241" t="str">
            <v>Гор.</v>
          </cell>
          <cell r="O241" t="str">
            <v>P1ar_Block I</v>
          </cell>
          <cell r="P241" t="str">
            <v>Действующий</v>
          </cell>
          <cell r="Q241">
            <v>-4</v>
          </cell>
          <cell r="R241">
            <v>41627</v>
          </cell>
          <cell r="S241" t="str">
            <v>Slb</v>
          </cell>
          <cell r="T241" t="str">
            <v>90м3 15% HCL + 30м3 WF125</v>
          </cell>
          <cell r="U241">
            <v>206</v>
          </cell>
          <cell r="V241">
            <v>213.8</v>
          </cell>
          <cell r="W241">
            <v>0.98</v>
          </cell>
          <cell r="X241">
            <v>1.66</v>
          </cell>
          <cell r="Y241">
            <v>1.0819366852886405</v>
          </cell>
          <cell r="Z241">
            <v>1.4490000000000001</v>
          </cell>
          <cell r="AA241">
            <v>0.83599999999999997</v>
          </cell>
          <cell r="AB241">
            <v>0.72</v>
          </cell>
          <cell r="AC241">
            <v>37</v>
          </cell>
          <cell r="AD241">
            <v>1.17</v>
          </cell>
          <cell r="AE241">
            <v>177.8</v>
          </cell>
          <cell r="AF241">
            <v>9.19</v>
          </cell>
          <cell r="AG241">
            <v>2037.11</v>
          </cell>
          <cell r="AH241">
            <v>2845</v>
          </cell>
          <cell r="AI241">
            <v>2845</v>
          </cell>
          <cell r="AJ241">
            <v>0</v>
          </cell>
          <cell r="AK241">
            <v>0</v>
          </cell>
          <cell r="AL241" t="str">
            <v>Закрытый</v>
          </cell>
          <cell r="AM241" t="str">
            <v>2037,11-2845</v>
          </cell>
          <cell r="AN241">
            <v>15</v>
          </cell>
          <cell r="AO241">
            <v>2037.11</v>
          </cell>
          <cell r="AP241">
            <v>165.48</v>
          </cell>
          <cell r="AQ241" t="str">
            <v>1646,9-2543,34</v>
          </cell>
          <cell r="AR241">
            <v>114</v>
          </cell>
          <cell r="AS241">
            <v>6.5</v>
          </cell>
          <cell r="AT241" t="str">
            <v>Газлифт</v>
          </cell>
          <cell r="AU241">
            <v>550</v>
          </cell>
          <cell r="AV241" t="str">
            <v>ГП</v>
          </cell>
          <cell r="AW241">
            <v>1030</v>
          </cell>
          <cell r="AX241">
            <v>0</v>
          </cell>
          <cell r="AY241">
            <v>1380</v>
          </cell>
          <cell r="AZ241">
            <v>0</v>
          </cell>
          <cell r="BA241">
            <v>1595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1616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 t="str">
            <v>55-116</v>
          </cell>
          <cell r="BN241">
            <v>1650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1559.22</v>
          </cell>
          <cell r="BU241">
            <v>90.779999999999973</v>
          </cell>
          <cell r="BV241">
            <v>73</v>
          </cell>
          <cell r="BW241">
            <v>5.5</v>
          </cell>
          <cell r="BX241">
            <v>18</v>
          </cell>
          <cell r="BY241" t="str">
            <v>Угловик</v>
          </cell>
          <cell r="BZ241" t="str">
            <v>Постоянный</v>
          </cell>
          <cell r="CA241">
            <v>24</v>
          </cell>
          <cell r="CB241">
            <v>0</v>
          </cell>
          <cell r="CC241">
            <v>29</v>
          </cell>
          <cell r="CD241">
            <v>71</v>
          </cell>
          <cell r="CE241">
            <v>28</v>
          </cell>
          <cell r="CF241">
            <v>43556</v>
          </cell>
          <cell r="CG241">
            <v>174.3</v>
          </cell>
          <cell r="CH241">
            <v>80</v>
          </cell>
          <cell r="CI241">
            <v>6</v>
          </cell>
          <cell r="CJ241">
            <v>0</v>
          </cell>
          <cell r="CK241">
            <v>0</v>
          </cell>
          <cell r="CL241">
            <v>83</v>
          </cell>
          <cell r="CM241">
            <v>7.0809199999999999</v>
          </cell>
          <cell r="CN241">
            <v>11</v>
          </cell>
          <cell r="CO241">
            <v>23</v>
          </cell>
          <cell r="CP241">
            <v>0</v>
          </cell>
          <cell r="CQ241">
            <v>34.200000000000003</v>
          </cell>
          <cell r="CR241">
            <v>0</v>
          </cell>
          <cell r="CS241">
            <v>0</v>
          </cell>
          <cell r="CT241">
            <v>217</v>
          </cell>
          <cell r="CU241">
            <v>0</v>
          </cell>
          <cell r="CV241">
            <v>-7.524</v>
          </cell>
          <cell r="CW241">
            <v>-9</v>
          </cell>
          <cell r="CX241">
            <v>217</v>
          </cell>
          <cell r="CY241">
            <v>-8</v>
          </cell>
          <cell r="CZ241">
            <v>18</v>
          </cell>
          <cell r="DA241">
            <v>16.200000000000003</v>
          </cell>
          <cell r="DB241">
            <v>2287.8383034972862</v>
          </cell>
          <cell r="DC241">
            <v>4829.880862938714</v>
          </cell>
          <cell r="DD241">
            <v>1798.0832432626823</v>
          </cell>
          <cell r="DE241">
            <v>0.12048192771084336</v>
          </cell>
          <cell r="DF241">
            <v>0</v>
          </cell>
          <cell r="DG241" t="str">
            <v>Газлифт</v>
          </cell>
          <cell r="DH241">
            <v>7.0809199999999999</v>
          </cell>
          <cell r="DI241">
            <v>11</v>
          </cell>
          <cell r="DJ241">
            <v>23</v>
          </cell>
          <cell r="DK241">
            <v>16.200000000000003</v>
          </cell>
          <cell r="DL241">
            <v>83</v>
          </cell>
          <cell r="DM241">
            <v>0</v>
          </cell>
          <cell r="DN241">
            <v>60</v>
          </cell>
          <cell r="DO241">
            <v>0.11127184266772115</v>
          </cell>
          <cell r="DP241">
            <v>60</v>
          </cell>
          <cell r="DQ241">
            <v>8.1870701772440828</v>
          </cell>
          <cell r="DR241">
            <v>12.718371616920528</v>
          </cell>
          <cell r="DS241">
            <v>23</v>
          </cell>
          <cell r="DT241">
            <v>18.730692744919327</v>
          </cell>
          <cell r="DU241">
            <v>1.1061501772440825</v>
          </cell>
          <cell r="DV241">
            <v>1.7183716169205283</v>
          </cell>
          <cell r="DW241">
            <v>2.5306927449193242</v>
          </cell>
          <cell r="DX241">
            <v>0.72346399075614876</v>
          </cell>
          <cell r="DY241">
            <v>0.86573384228828942</v>
          </cell>
          <cell r="DZ241">
            <v>0</v>
          </cell>
          <cell r="EA241">
            <v>0.13953592516881841</v>
          </cell>
          <cell r="EB241">
            <v>0</v>
          </cell>
          <cell r="EC241">
            <v>41642</v>
          </cell>
          <cell r="ED241" t="str">
            <v>ВНС</v>
          </cell>
          <cell r="EE241">
            <v>0</v>
          </cell>
          <cell r="EF241">
            <v>18</v>
          </cell>
          <cell r="EG241">
            <v>29</v>
          </cell>
          <cell r="EH241">
            <v>71</v>
          </cell>
          <cell r="EI241">
            <v>28</v>
          </cell>
          <cell r="EJ241" t="str">
            <v>Постоянный</v>
          </cell>
          <cell r="EK241">
            <v>24</v>
          </cell>
          <cell r="EL241">
            <v>0</v>
          </cell>
          <cell r="EM241">
            <v>7.0809199999999999</v>
          </cell>
          <cell r="EN241">
            <v>11</v>
          </cell>
          <cell r="EO241">
            <v>23</v>
          </cell>
          <cell r="EP241">
            <v>34.200000000000003</v>
          </cell>
          <cell r="EQ241">
            <v>2287.8383034972862</v>
          </cell>
          <cell r="ER241">
            <v>80</v>
          </cell>
          <cell r="ES241">
            <v>18</v>
          </cell>
          <cell r="ET241">
            <v>83</v>
          </cell>
          <cell r="EU241">
            <v>18</v>
          </cell>
          <cell r="EV241">
            <v>29</v>
          </cell>
          <cell r="EW241">
            <v>71</v>
          </cell>
          <cell r="EX241">
            <v>28</v>
          </cell>
          <cell r="EY241" t="str">
            <v>Постоянный</v>
          </cell>
          <cell r="EZ241">
            <v>24</v>
          </cell>
          <cell r="FA241">
            <v>0</v>
          </cell>
          <cell r="FB241">
            <v>7.0809199999999999</v>
          </cell>
          <cell r="FC241">
            <v>11</v>
          </cell>
          <cell r="FD241">
            <v>23</v>
          </cell>
          <cell r="FE241">
            <v>34.200000000000003</v>
          </cell>
          <cell r="FF241">
            <v>2287.8383034972862</v>
          </cell>
          <cell r="FG241">
            <v>80</v>
          </cell>
          <cell r="FH241">
            <v>18</v>
          </cell>
          <cell r="FI241">
            <v>83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 t="str">
            <v>ТКРС</v>
          </cell>
          <cell r="GD241" t="str">
            <v>Запуск скважины после смены СЭ (перевод с УЭЦН на газлифт)</v>
          </cell>
          <cell r="GE241">
            <v>0</v>
          </cell>
          <cell r="GF241" t="str">
            <v>БДНГ-5.2</v>
          </cell>
          <cell r="GG241" t="str">
            <v>Курбатов</v>
          </cell>
          <cell r="GH241" t="str">
            <v>Бердянка</v>
          </cell>
          <cell r="GI241" t="str">
            <v>Курбатов</v>
          </cell>
          <cell r="GJ241">
            <v>0</v>
          </cell>
          <cell r="GK241">
            <v>1630</v>
          </cell>
          <cell r="GL241">
            <v>0</v>
          </cell>
          <cell r="GM241">
            <v>0</v>
          </cell>
          <cell r="GN241">
            <v>0</v>
          </cell>
          <cell r="GO241">
            <v>1</v>
          </cell>
          <cell r="GP241">
            <v>43</v>
          </cell>
          <cell r="GQ241">
            <v>83</v>
          </cell>
          <cell r="GR241">
            <v>91.300000000000011</v>
          </cell>
          <cell r="GS241" t="str">
            <v>К-18</v>
          </cell>
          <cell r="GT241" t="str">
            <v>Газлифт</v>
          </cell>
          <cell r="GU241">
            <v>0</v>
          </cell>
          <cell r="GV241">
            <v>0</v>
          </cell>
          <cell r="GW241" t="str">
            <v>ЭЦН</v>
          </cell>
          <cell r="GX241">
            <v>0</v>
          </cell>
          <cell r="GY241">
            <v>0</v>
          </cell>
        </row>
        <row r="242">
          <cell r="J242" t="str">
            <v>1117-2</v>
          </cell>
          <cell r="K242" t="str">
            <v>В работе</v>
          </cell>
          <cell r="L242" t="str">
            <v>К-18</v>
          </cell>
          <cell r="M242">
            <v>41794</v>
          </cell>
          <cell r="N242" t="str">
            <v>Гор.</v>
          </cell>
          <cell r="O242" t="str">
            <v>P1ar_Block I</v>
          </cell>
          <cell r="P242" t="str">
            <v>Действующий</v>
          </cell>
          <cell r="Q242">
            <v>-4</v>
          </cell>
          <cell r="R242" t="str">
            <v xml:space="preserve"> </v>
          </cell>
          <cell r="S242" t="str">
            <v xml:space="preserve"> </v>
          </cell>
          <cell r="T242">
            <v>0</v>
          </cell>
          <cell r="U242">
            <v>206</v>
          </cell>
          <cell r="V242">
            <v>213.8</v>
          </cell>
          <cell r="W242">
            <v>0.98</v>
          </cell>
          <cell r="X242">
            <v>1.66</v>
          </cell>
          <cell r="Y242">
            <v>0.98</v>
          </cell>
          <cell r="Z242">
            <v>1.4490000000000001</v>
          </cell>
          <cell r="AA242">
            <v>0.83599999999999997</v>
          </cell>
          <cell r="AB242">
            <v>0.72</v>
          </cell>
          <cell r="AC242">
            <v>37</v>
          </cell>
          <cell r="AD242">
            <v>1.17</v>
          </cell>
          <cell r="AE242">
            <v>177.8</v>
          </cell>
          <cell r="AF242">
            <v>9.19</v>
          </cell>
          <cell r="AG242">
            <v>2041</v>
          </cell>
          <cell r="AH242">
            <v>2740</v>
          </cell>
          <cell r="AI242">
            <v>2740</v>
          </cell>
          <cell r="AJ242">
            <v>0</v>
          </cell>
          <cell r="AK242">
            <v>0</v>
          </cell>
          <cell r="AL242" t="str">
            <v>откр ствол</v>
          </cell>
          <cell r="AM242" t="str">
            <v>2041-2740</v>
          </cell>
          <cell r="AN242">
            <v>17</v>
          </cell>
          <cell r="AO242">
            <v>2041</v>
          </cell>
          <cell r="AP242">
            <v>173</v>
          </cell>
          <cell r="AQ242">
            <v>0</v>
          </cell>
          <cell r="AR242">
            <v>0</v>
          </cell>
          <cell r="AS242">
            <v>0</v>
          </cell>
          <cell r="AT242" t="str">
            <v>Газлифт</v>
          </cell>
          <cell r="AU242">
            <v>400</v>
          </cell>
          <cell r="AV242" t="str">
            <v>ГП</v>
          </cell>
          <cell r="AW242">
            <v>700</v>
          </cell>
          <cell r="AX242" t="str">
            <v>ГП</v>
          </cell>
          <cell r="AY242">
            <v>950</v>
          </cell>
          <cell r="AZ242" t="str">
            <v>ГП</v>
          </cell>
          <cell r="BA242">
            <v>1200</v>
          </cell>
          <cell r="BB242" t="str">
            <v>ГК85/1,5</v>
          </cell>
          <cell r="BC242">
            <v>1400</v>
          </cell>
          <cell r="BD242" t="str">
            <v>ГК83/1</v>
          </cell>
          <cell r="BE242">
            <v>0</v>
          </cell>
          <cell r="BF242">
            <v>0</v>
          </cell>
          <cell r="BG242">
            <v>1750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2060</v>
          </cell>
          <cell r="BO242" t="str">
            <v>Есть</v>
          </cell>
          <cell r="BP242" t="str">
            <v>Сиант</v>
          </cell>
          <cell r="BQ242">
            <v>73.37</v>
          </cell>
          <cell r="BR242">
            <v>53.25</v>
          </cell>
          <cell r="BS242">
            <v>12</v>
          </cell>
          <cell r="BT242">
            <v>1869.35</v>
          </cell>
          <cell r="BU242">
            <v>190.65000000000009</v>
          </cell>
          <cell r="BV242">
            <v>73</v>
          </cell>
          <cell r="BW242">
            <v>5.5</v>
          </cell>
          <cell r="BX242">
            <v>18</v>
          </cell>
          <cell r="BY242" t="str">
            <v>Угловик</v>
          </cell>
          <cell r="BZ242" t="str">
            <v>Постоянный</v>
          </cell>
          <cell r="CA242">
            <v>24</v>
          </cell>
          <cell r="CB242">
            <v>0</v>
          </cell>
          <cell r="CC242">
            <v>29</v>
          </cell>
          <cell r="CD242">
            <v>53.25</v>
          </cell>
          <cell r="CE242">
            <v>27</v>
          </cell>
          <cell r="CF242">
            <v>43556</v>
          </cell>
          <cell r="CG242">
            <v>127</v>
          </cell>
          <cell r="CH242">
            <v>73.37</v>
          </cell>
          <cell r="CI242">
            <v>5</v>
          </cell>
          <cell r="CJ242">
            <v>0</v>
          </cell>
          <cell r="CK242">
            <v>0</v>
          </cell>
          <cell r="CL242">
            <v>63</v>
          </cell>
          <cell r="CM242">
            <v>10.2828</v>
          </cell>
          <cell r="CN242">
            <v>12.3</v>
          </cell>
          <cell r="CO242">
            <v>0</v>
          </cell>
          <cell r="CP242">
            <v>239</v>
          </cell>
          <cell r="CQ242">
            <v>23</v>
          </cell>
          <cell r="CR242">
            <v>218</v>
          </cell>
          <cell r="CS242">
            <v>0</v>
          </cell>
          <cell r="CT242">
            <v>218</v>
          </cell>
          <cell r="CU242">
            <v>0</v>
          </cell>
          <cell r="CV242">
            <v>207.71719999999999</v>
          </cell>
          <cell r="CW242">
            <v>-12.3</v>
          </cell>
          <cell r="CX242">
            <v>218</v>
          </cell>
          <cell r="CY242">
            <v>-23</v>
          </cell>
          <cell r="CZ242">
            <v>12</v>
          </cell>
          <cell r="DA242">
            <v>11</v>
          </cell>
          <cell r="DB242">
            <v>1069.7475395806589</v>
          </cell>
          <cell r="DC242">
            <v>2236.7448554868324</v>
          </cell>
          <cell r="DD242">
            <v>1166.9973159061735</v>
          </cell>
          <cell r="DE242">
            <v>0.19218750000000001</v>
          </cell>
          <cell r="DF242">
            <v>0</v>
          </cell>
          <cell r="DG242" t="str">
            <v>Газлифт</v>
          </cell>
          <cell r="DH242">
            <v>10.2828</v>
          </cell>
          <cell r="DI242">
            <v>12.3</v>
          </cell>
          <cell r="DJ242">
            <v>0</v>
          </cell>
          <cell r="DK242">
            <v>11</v>
          </cell>
          <cell r="DL242">
            <v>63</v>
          </cell>
          <cell r="DM242">
            <v>0</v>
          </cell>
          <cell r="DN242">
            <v>60</v>
          </cell>
          <cell r="DO242">
            <v>0.18958744363021418</v>
          </cell>
          <cell r="DP242">
            <v>60</v>
          </cell>
          <cell r="DQ242">
            <v>10.619171892615556</v>
          </cell>
          <cell r="DR242">
            <v>12.70235872322435</v>
          </cell>
          <cell r="DS242">
            <v>0</v>
          </cell>
          <cell r="DT242">
            <v>11.35983300450958</v>
          </cell>
          <cell r="DU242">
            <v>0.336371892615556</v>
          </cell>
          <cell r="DV242">
            <v>0.40235872322434929</v>
          </cell>
          <cell r="DW242">
            <v>0.35983300450958061</v>
          </cell>
          <cell r="DX242">
            <v>0.21615495495495626</v>
          </cell>
          <cell r="DY242">
            <v>0.25855855855856014</v>
          </cell>
          <cell r="DZ242">
            <v>0</v>
          </cell>
          <cell r="EA242">
            <v>0.13117117117117194</v>
          </cell>
          <cell r="EB242">
            <v>0</v>
          </cell>
          <cell r="EC242">
            <v>41794</v>
          </cell>
          <cell r="ED242" t="str">
            <v>ВНС</v>
          </cell>
          <cell r="EE242">
            <v>0</v>
          </cell>
          <cell r="EF242">
            <v>18</v>
          </cell>
          <cell r="EG242">
            <v>29</v>
          </cell>
          <cell r="EH242">
            <v>53.25</v>
          </cell>
          <cell r="EI242">
            <v>27</v>
          </cell>
          <cell r="EJ242" t="str">
            <v>Постоянный</v>
          </cell>
          <cell r="EK242">
            <v>24</v>
          </cell>
          <cell r="EL242">
            <v>0</v>
          </cell>
          <cell r="EM242">
            <v>10.2828</v>
          </cell>
          <cell r="EN242">
            <v>12.3</v>
          </cell>
          <cell r="EO242">
            <v>0</v>
          </cell>
          <cell r="EP242">
            <v>23</v>
          </cell>
          <cell r="EQ242">
            <v>1069.7475395806589</v>
          </cell>
          <cell r="ER242">
            <v>73.37</v>
          </cell>
          <cell r="ES242">
            <v>12</v>
          </cell>
          <cell r="ET242">
            <v>63</v>
          </cell>
          <cell r="EU242">
            <v>18</v>
          </cell>
          <cell r="EV242">
            <v>29</v>
          </cell>
          <cell r="EW242">
            <v>53.25</v>
          </cell>
          <cell r="EX242">
            <v>27</v>
          </cell>
          <cell r="EY242" t="str">
            <v>Постоянный</v>
          </cell>
          <cell r="EZ242">
            <v>24</v>
          </cell>
          <cell r="FA242">
            <v>0</v>
          </cell>
          <cell r="FB242">
            <v>10.2828</v>
          </cell>
          <cell r="FC242">
            <v>12.3</v>
          </cell>
          <cell r="FD242">
            <v>0</v>
          </cell>
          <cell r="FE242">
            <v>23</v>
          </cell>
          <cell r="FF242">
            <v>1069.7475395806589</v>
          </cell>
          <cell r="FG242">
            <v>73.37</v>
          </cell>
          <cell r="FH242">
            <v>12</v>
          </cell>
          <cell r="FI242">
            <v>63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 t="str">
            <v>БДНГ-5.2</v>
          </cell>
          <cell r="GG242" t="str">
            <v>Курбатов</v>
          </cell>
          <cell r="GH242" t="str">
            <v>Бердянка</v>
          </cell>
          <cell r="GI242" t="str">
            <v>Курбатов</v>
          </cell>
          <cell r="GJ242">
            <v>0</v>
          </cell>
          <cell r="GK242">
            <v>2040</v>
          </cell>
          <cell r="GL242">
            <v>0</v>
          </cell>
          <cell r="GM242">
            <v>0</v>
          </cell>
          <cell r="GN242">
            <v>0</v>
          </cell>
          <cell r="GO242">
            <v>2</v>
          </cell>
          <cell r="GP242">
            <v>26.25</v>
          </cell>
          <cell r="GQ242">
            <v>63</v>
          </cell>
          <cell r="GR242">
            <v>64</v>
          </cell>
          <cell r="GS242" t="str">
            <v>К-18</v>
          </cell>
          <cell r="GT242" t="str">
            <v>Газлифт</v>
          </cell>
          <cell r="GU242">
            <v>0</v>
          </cell>
          <cell r="GV242">
            <v>0</v>
          </cell>
          <cell r="GW242" t="str">
            <v>ВСГ</v>
          </cell>
          <cell r="GX242">
            <v>0</v>
          </cell>
          <cell r="GY242">
            <v>0</v>
          </cell>
        </row>
        <row r="243">
          <cell r="J243" t="str">
            <v>1117-1</v>
          </cell>
          <cell r="K243" t="str">
            <v>В работе</v>
          </cell>
          <cell r="L243" t="str">
            <v>К-18</v>
          </cell>
          <cell r="M243">
            <v>41757</v>
          </cell>
          <cell r="N243" t="str">
            <v>Гор.</v>
          </cell>
          <cell r="O243" t="str">
            <v>P1ar_Block I</v>
          </cell>
          <cell r="P243" t="str">
            <v>Действующий</v>
          </cell>
          <cell r="Q243">
            <v>-4</v>
          </cell>
          <cell r="R243" t="str">
            <v xml:space="preserve"> </v>
          </cell>
          <cell r="S243" t="str">
            <v xml:space="preserve"> </v>
          </cell>
          <cell r="T243">
            <v>0</v>
          </cell>
          <cell r="U243">
            <v>206</v>
          </cell>
          <cell r="V243">
            <v>213.8</v>
          </cell>
          <cell r="W243">
            <v>0.98</v>
          </cell>
          <cell r="X243">
            <v>1.66</v>
          </cell>
          <cell r="Y243">
            <v>0.98</v>
          </cell>
          <cell r="Z243">
            <v>1.4490000000000001</v>
          </cell>
          <cell r="AA243">
            <v>0.83599999999999997</v>
          </cell>
          <cell r="AB243">
            <v>0.72</v>
          </cell>
          <cell r="AC243">
            <v>37</v>
          </cell>
          <cell r="AD243">
            <v>1.17</v>
          </cell>
          <cell r="AE243">
            <v>177.8</v>
          </cell>
          <cell r="AF243">
            <v>9.19</v>
          </cell>
          <cell r="AG243">
            <v>1875</v>
          </cell>
          <cell r="AH243">
            <v>2490</v>
          </cell>
          <cell r="AI243">
            <v>2490</v>
          </cell>
          <cell r="AJ243">
            <v>0</v>
          </cell>
          <cell r="AK243">
            <v>0</v>
          </cell>
          <cell r="AL243" t="str">
            <v>откр ствол</v>
          </cell>
          <cell r="AM243" t="str">
            <v xml:space="preserve">1875-2490 </v>
          </cell>
          <cell r="AN243">
            <v>18</v>
          </cell>
          <cell r="AO243">
            <v>1875</v>
          </cell>
          <cell r="AP243">
            <v>119.3</v>
          </cell>
          <cell r="AQ243">
            <v>0</v>
          </cell>
          <cell r="AR243">
            <v>0</v>
          </cell>
          <cell r="AS243">
            <v>0</v>
          </cell>
          <cell r="AT243" t="str">
            <v>Газлифт</v>
          </cell>
          <cell r="AU243">
            <v>290</v>
          </cell>
          <cell r="AV243" t="str">
            <v>ГП</v>
          </cell>
          <cell r="AW243">
            <v>530</v>
          </cell>
          <cell r="AX243" t="str">
            <v>ГП</v>
          </cell>
          <cell r="AY243">
            <v>740</v>
          </cell>
          <cell r="AZ243" t="str">
            <v>ГП</v>
          </cell>
          <cell r="BA243">
            <v>910</v>
          </cell>
          <cell r="BB243" t="str">
            <v>ГП</v>
          </cell>
          <cell r="BC243">
            <v>1060</v>
          </cell>
          <cell r="BD243" t="str">
            <v>ГП</v>
          </cell>
          <cell r="BE243">
            <v>0</v>
          </cell>
          <cell r="BF243">
            <v>0</v>
          </cell>
          <cell r="BG243">
            <v>1805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2150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1852.62</v>
          </cell>
          <cell r="BU243">
            <v>297.38000000000011</v>
          </cell>
          <cell r="BV243">
            <v>73</v>
          </cell>
          <cell r="BW243">
            <v>5.5</v>
          </cell>
          <cell r="BX243">
            <v>18</v>
          </cell>
          <cell r="BY243" t="str">
            <v>Угловик</v>
          </cell>
          <cell r="BZ243" t="str">
            <v>Постоянный</v>
          </cell>
          <cell r="CA243">
            <v>24</v>
          </cell>
          <cell r="CB243">
            <v>0</v>
          </cell>
          <cell r="CC243">
            <v>31.64</v>
          </cell>
          <cell r="CD243">
            <v>56.36</v>
          </cell>
          <cell r="CE243">
            <v>29.27</v>
          </cell>
          <cell r="CF243">
            <v>43556</v>
          </cell>
          <cell r="CG243">
            <v>113.7</v>
          </cell>
          <cell r="CH243">
            <v>73.45</v>
          </cell>
          <cell r="CI243">
            <v>5</v>
          </cell>
          <cell r="CJ243">
            <v>0</v>
          </cell>
          <cell r="CK243">
            <v>0</v>
          </cell>
          <cell r="CL243">
            <v>71</v>
          </cell>
          <cell r="CM243">
            <v>5.8519999999999994</v>
          </cell>
          <cell r="CN243">
            <v>7</v>
          </cell>
          <cell r="CO243">
            <v>0</v>
          </cell>
          <cell r="CP243">
            <v>240</v>
          </cell>
          <cell r="CQ243">
            <v>7</v>
          </cell>
          <cell r="CR243">
            <v>219</v>
          </cell>
          <cell r="CS243">
            <v>0</v>
          </cell>
          <cell r="CT243">
            <v>219</v>
          </cell>
          <cell r="CU243">
            <v>0</v>
          </cell>
          <cell r="CV243">
            <v>202.50202989600001</v>
          </cell>
          <cell r="CW243">
            <v>-19.77</v>
          </cell>
          <cell r="CX243">
            <v>218.82</v>
          </cell>
          <cell r="CY243">
            <v>-21.190999999999999</v>
          </cell>
          <cell r="CZ243">
            <v>5</v>
          </cell>
          <cell r="DA243">
            <v>2</v>
          </cell>
          <cell r="DB243">
            <v>341.76349965823653</v>
          </cell>
          <cell r="DC243">
            <v>1196.1722488038279</v>
          </cell>
          <cell r="DD243">
            <v>854.40874914559129</v>
          </cell>
          <cell r="DE243">
            <v>0.16393442622950818</v>
          </cell>
          <cell r="DF243">
            <v>0</v>
          </cell>
          <cell r="DG243" t="str">
            <v>Газлифт</v>
          </cell>
          <cell r="DH243">
            <v>10.013942399999999</v>
          </cell>
          <cell r="DI243">
            <v>12</v>
          </cell>
          <cell r="DJ243">
            <v>0</v>
          </cell>
          <cell r="DK243">
            <v>3.4224000000000001</v>
          </cell>
          <cell r="DL243">
            <v>71</v>
          </cell>
          <cell r="DM243">
            <v>0</v>
          </cell>
          <cell r="DN243">
            <v>60</v>
          </cell>
          <cell r="DO243">
            <v>0.15547329455314643</v>
          </cell>
          <cell r="DP243">
            <v>60</v>
          </cell>
          <cell r="DQ243">
            <v>6.9796937070333138</v>
          </cell>
          <cell r="DR243">
            <v>8.3489159175039642</v>
          </cell>
          <cell r="DS243">
            <v>0</v>
          </cell>
          <cell r="DT243">
            <v>2.3854045478582755</v>
          </cell>
          <cell r="DU243">
            <v>1.127693707033314</v>
          </cell>
          <cell r="DV243">
            <v>1.3489159175039642</v>
          </cell>
          <cell r="DW243">
            <v>0.38540454785827544</v>
          </cell>
          <cell r="DX243">
            <v>0.3874907588126173</v>
          </cell>
          <cell r="DY243">
            <v>0.46373756114016018</v>
          </cell>
          <cell r="DZ243">
            <v>0</v>
          </cell>
          <cell r="EA243">
            <v>0.11593439028504006</v>
          </cell>
          <cell r="EB243">
            <v>0</v>
          </cell>
          <cell r="EC243">
            <v>41757</v>
          </cell>
          <cell r="ED243" t="str">
            <v>ВНС</v>
          </cell>
          <cell r="EE243">
            <v>0</v>
          </cell>
          <cell r="EF243">
            <v>18</v>
          </cell>
          <cell r="EG243">
            <v>28.67</v>
          </cell>
          <cell r="EH243">
            <v>51.33</v>
          </cell>
          <cell r="EI243">
            <v>27.67</v>
          </cell>
          <cell r="EJ243" t="str">
            <v>Постоянный</v>
          </cell>
          <cell r="EK243">
            <v>24</v>
          </cell>
          <cell r="EL243">
            <v>0</v>
          </cell>
          <cell r="EM243">
            <v>10.013942399999999</v>
          </cell>
          <cell r="EN243">
            <v>12</v>
          </cell>
          <cell r="EO243">
            <v>0.18</v>
          </cell>
          <cell r="EP243">
            <v>17</v>
          </cell>
          <cell r="EQ243">
            <v>499.30385059934042</v>
          </cell>
          <cell r="ER243">
            <v>74</v>
          </cell>
          <cell r="ES243">
            <v>12</v>
          </cell>
          <cell r="ET243">
            <v>63</v>
          </cell>
          <cell r="EU243">
            <v>18</v>
          </cell>
          <cell r="EV243">
            <v>31.64</v>
          </cell>
          <cell r="EW243">
            <v>56.36</v>
          </cell>
          <cell r="EX243">
            <v>29.27</v>
          </cell>
          <cell r="EY243" t="str">
            <v>Постоянный</v>
          </cell>
          <cell r="EZ243">
            <v>24</v>
          </cell>
          <cell r="FA243">
            <v>0</v>
          </cell>
          <cell r="FB243">
            <v>5.8519999999999994</v>
          </cell>
          <cell r="FC243">
            <v>7</v>
          </cell>
          <cell r="FD243">
            <v>0</v>
          </cell>
          <cell r="FE243">
            <v>7</v>
          </cell>
          <cell r="FF243">
            <v>341.76349965823653</v>
          </cell>
          <cell r="FG243">
            <v>73.45</v>
          </cell>
          <cell r="FH243">
            <v>5</v>
          </cell>
          <cell r="FI243">
            <v>71</v>
          </cell>
          <cell r="FJ243">
            <v>0</v>
          </cell>
          <cell r="FK243">
            <v>2.9699999999999989</v>
          </cell>
          <cell r="FL243">
            <v>5.0300000000000011</v>
          </cell>
          <cell r="FM243">
            <v>1.5999999999999979</v>
          </cell>
          <cell r="FN243">
            <v>0</v>
          </cell>
          <cell r="FO243">
            <v>0</v>
          </cell>
          <cell r="FP243">
            <v>-4.1619424</v>
          </cell>
          <cell r="FQ243">
            <v>-5</v>
          </cell>
          <cell r="FR243">
            <v>-0.18</v>
          </cell>
          <cell r="FS243">
            <v>-10</v>
          </cell>
          <cell r="FT243">
            <v>-0.54999999999999716</v>
          </cell>
          <cell r="FU243">
            <v>-7</v>
          </cell>
          <cell r="FV243">
            <v>-157.5403509411039</v>
          </cell>
          <cell r="FW243">
            <v>8</v>
          </cell>
          <cell r="FX243" t="str">
            <v>Технология</v>
          </cell>
          <cell r="FY243" t="str">
            <v>Снижение дебита на фоне роста забойного давления с 63 до 71 ат.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 t="str">
            <v>БДНГ-5.2</v>
          </cell>
          <cell r="GG243" t="str">
            <v>Курбатов</v>
          </cell>
          <cell r="GH243" t="str">
            <v>Бердянка</v>
          </cell>
          <cell r="GI243" t="str">
            <v>Курбатов</v>
          </cell>
          <cell r="GJ243">
            <v>0</v>
          </cell>
          <cell r="GK243">
            <v>2100</v>
          </cell>
          <cell r="GL243">
            <v>0</v>
          </cell>
          <cell r="GM243">
            <v>0</v>
          </cell>
          <cell r="GN243">
            <v>4.1619424</v>
          </cell>
          <cell r="GO243">
            <v>2.370000000000001</v>
          </cell>
          <cell r="GP243">
            <v>27.09</v>
          </cell>
          <cell r="GQ243">
            <v>71</v>
          </cell>
          <cell r="GR243">
            <v>42.7</v>
          </cell>
          <cell r="GS243" t="str">
            <v>К-18</v>
          </cell>
          <cell r="GT243" t="str">
            <v>Газлифт</v>
          </cell>
          <cell r="GU243">
            <v>0</v>
          </cell>
          <cell r="GV243">
            <v>0</v>
          </cell>
          <cell r="GW243" t="str">
            <v>ВСГ</v>
          </cell>
          <cell r="GX243">
            <v>0</v>
          </cell>
          <cell r="GY243">
            <v>0</v>
          </cell>
        </row>
        <row r="244">
          <cell r="J244">
            <v>1118</v>
          </cell>
          <cell r="K244" t="str">
            <v>В накоплении/под циклической закачкой/</v>
          </cell>
          <cell r="L244" t="str">
            <v>К-8</v>
          </cell>
          <cell r="M244">
            <v>41540</v>
          </cell>
          <cell r="N244" t="str">
            <v>Гор.</v>
          </cell>
          <cell r="O244" t="str">
            <v>P1ar_Block I</v>
          </cell>
          <cell r="P244" t="str">
            <v>Действующий</v>
          </cell>
          <cell r="Q244">
            <v>-4</v>
          </cell>
          <cell r="R244">
            <v>41490</v>
          </cell>
          <cell r="S244" t="str">
            <v>ЕВС</v>
          </cell>
          <cell r="T244" t="str">
            <v>32,5т</v>
          </cell>
          <cell r="U244">
            <v>206</v>
          </cell>
          <cell r="V244">
            <v>213.8</v>
          </cell>
          <cell r="W244">
            <v>0.98</v>
          </cell>
          <cell r="X244">
            <v>1.66</v>
          </cell>
          <cell r="Y244">
            <v>0.98</v>
          </cell>
          <cell r="Z244">
            <v>1.4490000000000001</v>
          </cell>
          <cell r="AA244">
            <v>0.83599999999999997</v>
          </cell>
          <cell r="AB244">
            <v>0.72</v>
          </cell>
          <cell r="AC244">
            <v>37</v>
          </cell>
          <cell r="AD244">
            <v>1.17</v>
          </cell>
          <cell r="AE244" t="str">
            <v>177,8; 
114,3</v>
          </cell>
          <cell r="AF244">
            <v>9.19</v>
          </cell>
          <cell r="AG244">
            <v>2052</v>
          </cell>
          <cell r="AH244">
            <v>2756</v>
          </cell>
          <cell r="AI244">
            <v>2756</v>
          </cell>
          <cell r="AJ244">
            <v>0</v>
          </cell>
          <cell r="AK244">
            <v>0</v>
          </cell>
          <cell r="AL244" t="str">
            <v>Закрытый</v>
          </cell>
          <cell r="AM244" t="str">
            <v>2115,95-2117,2; 2404,18-2405,43; 2682,66-2683,71</v>
          </cell>
          <cell r="AN244">
            <v>13</v>
          </cell>
          <cell r="AO244">
            <v>2115.9499999999998</v>
          </cell>
          <cell r="AP244">
            <v>76.95</v>
          </cell>
          <cell r="AQ244">
            <v>0</v>
          </cell>
          <cell r="AR244">
            <v>0</v>
          </cell>
          <cell r="AS244">
            <v>0</v>
          </cell>
          <cell r="AT244" t="str">
            <v>Газлифт</v>
          </cell>
          <cell r="AU244">
            <v>600</v>
          </cell>
          <cell r="AV244" t="str">
            <v>ГП</v>
          </cell>
          <cell r="AW244">
            <v>1200</v>
          </cell>
          <cell r="AX244" t="str">
            <v>ГП</v>
          </cell>
          <cell r="AY244">
            <v>1800</v>
          </cell>
          <cell r="AZ244" t="str">
            <v>ЦКсОК/3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 t="str">
            <v>-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1952</v>
          </cell>
          <cell r="BO244" t="str">
            <v>Есть</v>
          </cell>
          <cell r="BP244" t="str">
            <v>Сиант</v>
          </cell>
          <cell r="BQ244">
            <v>79</v>
          </cell>
          <cell r="BR244">
            <v>46</v>
          </cell>
          <cell r="BS244">
            <v>3</v>
          </cell>
          <cell r="BT244">
            <v>1852.28</v>
          </cell>
          <cell r="BU244">
            <v>99.720000000000027</v>
          </cell>
          <cell r="BV244">
            <v>73</v>
          </cell>
          <cell r="BW244">
            <v>5.5</v>
          </cell>
          <cell r="BX244">
            <v>18</v>
          </cell>
          <cell r="BY244" t="str">
            <v>Угловик</v>
          </cell>
          <cell r="BZ244" t="str">
            <v>Периодический</v>
          </cell>
          <cell r="CA244">
            <v>24</v>
          </cell>
          <cell r="CB244">
            <v>24</v>
          </cell>
          <cell r="CC244">
            <v>28</v>
          </cell>
          <cell r="CD244">
            <v>46</v>
          </cell>
          <cell r="CE244">
            <v>27</v>
          </cell>
          <cell r="CF244">
            <v>43556</v>
          </cell>
          <cell r="CG244">
            <v>129.69999999999999</v>
          </cell>
          <cell r="CH244">
            <v>79</v>
          </cell>
          <cell r="CI244">
            <v>6</v>
          </cell>
          <cell r="CJ244">
            <v>0</v>
          </cell>
          <cell r="CK244">
            <v>0</v>
          </cell>
          <cell r="CL244">
            <v>58</v>
          </cell>
          <cell r="CM244">
            <v>5.8519999999999994</v>
          </cell>
          <cell r="CN244">
            <v>7</v>
          </cell>
          <cell r="CO244">
            <v>0</v>
          </cell>
          <cell r="CP244">
            <v>1</v>
          </cell>
          <cell r="CQ244">
            <v>19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3</v>
          </cell>
          <cell r="DA244">
            <v>16</v>
          </cell>
          <cell r="DB244">
            <v>2734.1079972658922</v>
          </cell>
          <cell r="DC244">
            <v>3246.7532467532469</v>
          </cell>
          <cell r="DD244">
            <v>512.64524948735482</v>
          </cell>
          <cell r="DE244">
            <v>9.7629009762900995E-2</v>
          </cell>
          <cell r="DF244">
            <v>0</v>
          </cell>
          <cell r="DG244" t="str">
            <v>Газлифт</v>
          </cell>
          <cell r="DH244">
            <v>5.8519999999999994</v>
          </cell>
          <cell r="DI244">
            <v>7</v>
          </cell>
          <cell r="DJ244">
            <v>0</v>
          </cell>
          <cell r="DK244">
            <v>16</v>
          </cell>
          <cell r="DL244">
            <v>58</v>
          </cell>
          <cell r="DM244">
            <v>0</v>
          </cell>
          <cell r="DN244">
            <v>55</v>
          </cell>
          <cell r="DO244">
            <v>9.6298461077887004E-2</v>
          </cell>
          <cell r="DP244">
            <v>55</v>
          </cell>
          <cell r="DQ244">
            <v>6.0137618555451802</v>
          </cell>
          <cell r="DR244">
            <v>7.1934950425181583</v>
          </cell>
          <cell r="DS244">
            <v>0</v>
          </cell>
          <cell r="DT244">
            <v>16.442274382898649</v>
          </cell>
          <cell r="DU244">
            <v>0.16176185554518033</v>
          </cell>
          <cell r="DV244">
            <v>0.1934950425181583</v>
          </cell>
          <cell r="DW244">
            <v>0.44227438289864757</v>
          </cell>
          <cell r="DX244">
            <v>6.6190131028713892E-2</v>
          </cell>
          <cell r="DY244">
            <v>7.9174797881236714E-2</v>
          </cell>
          <cell r="DZ244">
            <v>0</v>
          </cell>
          <cell r="EA244">
            <v>3.705380540841878E-2</v>
          </cell>
          <cell r="EB244">
            <v>0</v>
          </cell>
          <cell r="EC244">
            <v>41540</v>
          </cell>
          <cell r="ED244" t="str">
            <v>ВНС</v>
          </cell>
          <cell r="EE244">
            <v>0</v>
          </cell>
          <cell r="EF244">
            <v>18</v>
          </cell>
          <cell r="EG244">
            <v>29</v>
          </cell>
          <cell r="EH244">
            <v>53</v>
          </cell>
          <cell r="EI244">
            <v>28</v>
          </cell>
          <cell r="EJ244" t="str">
            <v>Периодический</v>
          </cell>
          <cell r="EK244">
            <v>24</v>
          </cell>
          <cell r="EL244">
            <v>24</v>
          </cell>
          <cell r="EM244">
            <v>5.016</v>
          </cell>
          <cell r="EN244">
            <v>6</v>
          </cell>
          <cell r="EO244">
            <v>0</v>
          </cell>
          <cell r="EP244">
            <v>9</v>
          </cell>
          <cell r="EQ244">
            <v>1196.1722488038276</v>
          </cell>
          <cell r="ER244">
            <v>79</v>
          </cell>
          <cell r="ES244">
            <v>3</v>
          </cell>
          <cell r="ET244">
            <v>56</v>
          </cell>
          <cell r="EU244">
            <v>18</v>
          </cell>
          <cell r="EV244">
            <v>28</v>
          </cell>
          <cell r="EW244">
            <v>46</v>
          </cell>
          <cell r="EX244">
            <v>27</v>
          </cell>
          <cell r="EY244" t="str">
            <v>Периодический</v>
          </cell>
          <cell r="EZ244">
            <v>24</v>
          </cell>
          <cell r="FA244">
            <v>24</v>
          </cell>
          <cell r="FB244">
            <v>5.8519999999999994</v>
          </cell>
          <cell r="FC244">
            <v>7</v>
          </cell>
          <cell r="FD244">
            <v>0</v>
          </cell>
          <cell r="FE244">
            <v>19</v>
          </cell>
          <cell r="FF244">
            <v>2734.1079972658922</v>
          </cell>
          <cell r="FG244">
            <v>79</v>
          </cell>
          <cell r="FH244">
            <v>3</v>
          </cell>
          <cell r="FI244">
            <v>58</v>
          </cell>
          <cell r="FJ244">
            <v>0</v>
          </cell>
          <cell r="FK244">
            <v>-1</v>
          </cell>
          <cell r="FL244">
            <v>-7</v>
          </cell>
          <cell r="FM244">
            <v>-1</v>
          </cell>
          <cell r="FN244">
            <v>0</v>
          </cell>
          <cell r="FO244">
            <v>0</v>
          </cell>
          <cell r="FP244">
            <v>0.83599999999999941</v>
          </cell>
          <cell r="FQ244">
            <v>1</v>
          </cell>
          <cell r="FR244">
            <v>0</v>
          </cell>
          <cell r="FS244">
            <v>10</v>
          </cell>
          <cell r="FT244">
            <v>0</v>
          </cell>
          <cell r="FU244">
            <v>0</v>
          </cell>
          <cell r="FV244">
            <v>1537.9357484620646</v>
          </cell>
          <cell r="FW244">
            <v>2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 t="str">
            <v>Уточнение</v>
          </cell>
          <cell r="GD244" t="str">
            <v>Уточнение ТР по результатам замеров дебита</v>
          </cell>
          <cell r="GE244">
            <v>0</v>
          </cell>
          <cell r="GF244" t="str">
            <v>БДНГ-5.1</v>
          </cell>
          <cell r="GG244" t="str">
            <v>Давыдов</v>
          </cell>
          <cell r="GH244" t="str">
            <v>Бердянка</v>
          </cell>
          <cell r="GI244" t="str">
            <v>Денис</v>
          </cell>
          <cell r="GJ244">
            <v>0</v>
          </cell>
          <cell r="GK244">
            <v>1932</v>
          </cell>
          <cell r="GL244">
            <v>0</v>
          </cell>
          <cell r="GM244">
            <v>0</v>
          </cell>
          <cell r="GN244">
            <v>0</v>
          </cell>
          <cell r="GO244">
            <v>1</v>
          </cell>
          <cell r="GP244">
            <v>19</v>
          </cell>
          <cell r="GQ244">
            <v>58</v>
          </cell>
          <cell r="GR244">
            <v>71.699999999999989</v>
          </cell>
          <cell r="GS244" t="str">
            <v>К-7</v>
          </cell>
          <cell r="GT244" t="str">
            <v>Газлифт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</row>
        <row r="245">
          <cell r="J245" t="str">
            <v>1118-1</v>
          </cell>
          <cell r="K245" t="str">
            <v>В бездействии прошлых лет</v>
          </cell>
          <cell r="L245" t="str">
            <v>К-8</v>
          </cell>
          <cell r="M245">
            <v>41565</v>
          </cell>
          <cell r="N245" t="str">
            <v>Гор.</v>
          </cell>
          <cell r="O245" t="str">
            <v>P1ar_Block I</v>
          </cell>
          <cell r="P245" t="str">
            <v>В бездействии прошлых лет</v>
          </cell>
          <cell r="Q245">
            <v>-4</v>
          </cell>
          <cell r="R245">
            <v>0</v>
          </cell>
          <cell r="S245">
            <v>0</v>
          </cell>
          <cell r="T245">
            <v>0</v>
          </cell>
          <cell r="U245">
            <v>206</v>
          </cell>
          <cell r="V245">
            <v>213.8</v>
          </cell>
          <cell r="W245">
            <v>0.98</v>
          </cell>
          <cell r="X245">
            <v>1.66</v>
          </cell>
          <cell r="Y245">
            <v>0.98</v>
          </cell>
          <cell r="Z245">
            <v>1.4490000000000001</v>
          </cell>
          <cell r="AA245">
            <v>0.83599999999999997</v>
          </cell>
          <cell r="AB245">
            <v>0.72</v>
          </cell>
          <cell r="AC245">
            <v>37</v>
          </cell>
          <cell r="AD245">
            <v>1.17</v>
          </cell>
          <cell r="AE245">
            <v>177.8</v>
          </cell>
          <cell r="AF245">
            <v>0</v>
          </cell>
          <cell r="AG245">
            <v>2072</v>
          </cell>
          <cell r="AH245">
            <v>2666</v>
          </cell>
          <cell r="AI245">
            <v>2666</v>
          </cell>
          <cell r="AJ245">
            <v>0</v>
          </cell>
          <cell r="AK245">
            <v>0</v>
          </cell>
          <cell r="AL245" t="str">
            <v>откр ствол</v>
          </cell>
          <cell r="AM245" t="str">
            <v>2072-2666</v>
          </cell>
          <cell r="AN245">
            <v>67.260000000000005</v>
          </cell>
          <cell r="AO245">
            <v>2072</v>
          </cell>
          <cell r="AP245">
            <v>169.7</v>
          </cell>
          <cell r="AQ245">
            <v>0</v>
          </cell>
          <cell r="AR245">
            <v>0</v>
          </cell>
          <cell r="AS245">
            <v>0</v>
          </cell>
          <cell r="AT245" t="str">
            <v>Газлифт</v>
          </cell>
          <cell r="AU245">
            <v>600</v>
          </cell>
          <cell r="AV245">
            <v>0</v>
          </cell>
          <cell r="AW245">
            <v>1200</v>
          </cell>
          <cell r="AX245">
            <v>0</v>
          </cell>
          <cell r="AY245">
            <v>1868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1878</v>
          </cell>
          <cell r="BH245">
            <v>1902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2097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1904.8</v>
          </cell>
          <cell r="BU245">
            <v>192.20000000000005</v>
          </cell>
          <cell r="BV245">
            <v>73</v>
          </cell>
          <cell r="BW245">
            <v>5.5</v>
          </cell>
          <cell r="BX245" t="str">
            <v>-</v>
          </cell>
          <cell r="BY245" t="str">
            <v>-</v>
          </cell>
          <cell r="BZ245" t="str">
            <v>-</v>
          </cell>
          <cell r="CA245" t="str">
            <v>-</v>
          </cell>
          <cell r="CB245" t="str">
            <v>-</v>
          </cell>
          <cell r="CC245" t="str">
            <v>-</v>
          </cell>
          <cell r="CD245" t="str">
            <v>-</v>
          </cell>
          <cell r="CE245" t="str">
            <v>-</v>
          </cell>
          <cell r="CF245">
            <v>43556</v>
          </cell>
          <cell r="CG245">
            <v>179.03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 t="str">
            <v/>
          </cell>
          <cell r="DE245">
            <v>0</v>
          </cell>
          <cell r="DF245">
            <v>0</v>
          </cell>
          <cell r="DG245" t="str">
            <v>Газлифт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107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 t="str">
            <v>-</v>
          </cell>
          <cell r="EG245" t="str">
            <v>-</v>
          </cell>
          <cell r="EH245" t="str">
            <v>-</v>
          </cell>
          <cell r="EI245" t="str">
            <v>-</v>
          </cell>
          <cell r="EJ245" t="str">
            <v>-</v>
          </cell>
          <cell r="EK245" t="str">
            <v>-</v>
          </cell>
          <cell r="EL245" t="str">
            <v>-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 t="str">
            <v>-</v>
          </cell>
          <cell r="EV245" t="str">
            <v>-</v>
          </cell>
          <cell r="EW245" t="str">
            <v>-</v>
          </cell>
          <cell r="EX245" t="str">
            <v>-</v>
          </cell>
          <cell r="EY245" t="str">
            <v>-</v>
          </cell>
          <cell r="EZ245" t="str">
            <v>-</v>
          </cell>
          <cell r="FA245" t="str">
            <v>-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 t="e">
            <v>#VALUE!</v>
          </cell>
          <cell r="FK245" t="e">
            <v>#VALUE!</v>
          </cell>
          <cell r="FL245" t="e">
            <v>#VALUE!</v>
          </cell>
          <cell r="FM245" t="e">
            <v>#VALUE!</v>
          </cell>
          <cell r="FN245" t="e">
            <v>#VALUE!</v>
          </cell>
          <cell r="FO245" t="e">
            <v>#VALUE!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 t="str">
            <v>БДНГ-5.1</v>
          </cell>
          <cell r="GG245" t="str">
            <v>Давыдов</v>
          </cell>
          <cell r="GH245">
            <v>0</v>
          </cell>
          <cell r="GI245" t="str">
            <v>Денис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 t="e">
            <v>#VALUE!</v>
          </cell>
          <cell r="GP245" t="e">
            <v>#VALUE!</v>
          </cell>
          <cell r="GQ245">
            <v>0</v>
          </cell>
          <cell r="GR245">
            <v>179.03</v>
          </cell>
          <cell r="GS245" t="str">
            <v>К-7</v>
          </cell>
          <cell r="GT245" t="str">
            <v>Газлифт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</row>
        <row r="246">
          <cell r="J246">
            <v>1119</v>
          </cell>
          <cell r="K246" t="str">
            <v>В работе</v>
          </cell>
          <cell r="L246" t="str">
            <v>К-19</v>
          </cell>
          <cell r="M246">
            <v>41798</v>
          </cell>
          <cell r="N246" t="str">
            <v>Гор.</v>
          </cell>
          <cell r="O246" t="str">
            <v>P1ar_Block I</v>
          </cell>
          <cell r="P246" t="str">
            <v>Действующий</v>
          </cell>
          <cell r="Q246">
            <v>-4</v>
          </cell>
          <cell r="R246" t="str">
            <v xml:space="preserve"> </v>
          </cell>
          <cell r="S246" t="str">
            <v xml:space="preserve"> </v>
          </cell>
          <cell r="T246">
            <v>0</v>
          </cell>
          <cell r="U246">
            <v>206</v>
          </cell>
          <cell r="V246">
            <v>213.8</v>
          </cell>
          <cell r="W246">
            <v>0.98</v>
          </cell>
          <cell r="X246">
            <v>1.66</v>
          </cell>
          <cell r="Y246">
            <v>0.98</v>
          </cell>
          <cell r="Z246">
            <v>1.4490000000000001</v>
          </cell>
          <cell r="AA246">
            <v>0.83599999999999997</v>
          </cell>
          <cell r="AB246">
            <v>0.72</v>
          </cell>
          <cell r="AC246">
            <v>37</v>
          </cell>
          <cell r="AD246">
            <v>1.17</v>
          </cell>
          <cell r="AE246">
            <v>177.8</v>
          </cell>
          <cell r="AF246">
            <v>9.19</v>
          </cell>
          <cell r="AG246">
            <v>2037</v>
          </cell>
          <cell r="AH246">
            <v>2661</v>
          </cell>
          <cell r="AI246">
            <v>2661</v>
          </cell>
          <cell r="AJ246">
            <v>0</v>
          </cell>
          <cell r="AK246">
            <v>0</v>
          </cell>
          <cell r="AL246" t="str">
            <v>откр ствол</v>
          </cell>
          <cell r="AM246" t="str">
            <v>2037-2661</v>
          </cell>
          <cell r="AN246">
            <v>18</v>
          </cell>
          <cell r="AO246">
            <v>2037</v>
          </cell>
          <cell r="AP246">
            <v>194.19</v>
          </cell>
          <cell r="AQ246">
            <v>0</v>
          </cell>
          <cell r="AR246">
            <v>0</v>
          </cell>
          <cell r="AS246">
            <v>0</v>
          </cell>
          <cell r="AT246" t="str">
            <v>Газлифт</v>
          </cell>
          <cell r="AU246">
            <v>530</v>
          </cell>
          <cell r="AV246" t="str">
            <v>ГП</v>
          </cell>
          <cell r="AW246">
            <v>950</v>
          </cell>
          <cell r="AX246" t="str">
            <v>ГП</v>
          </cell>
          <cell r="AY246">
            <v>1270</v>
          </cell>
          <cell r="AZ246" t="str">
            <v>ГП</v>
          </cell>
          <cell r="BA246">
            <v>1530</v>
          </cell>
          <cell r="BB246" t="str">
            <v>ГП</v>
          </cell>
          <cell r="BC246">
            <v>1720</v>
          </cell>
          <cell r="BD246" t="str">
            <v>ЦКсОК</v>
          </cell>
          <cell r="BE246">
            <v>0</v>
          </cell>
          <cell r="BF246">
            <v>0</v>
          </cell>
          <cell r="BG246">
            <v>1730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2050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1847</v>
          </cell>
          <cell r="BU246">
            <v>203</v>
          </cell>
          <cell r="BV246">
            <v>73</v>
          </cell>
          <cell r="BW246">
            <v>5.5</v>
          </cell>
          <cell r="BX246">
            <v>18</v>
          </cell>
          <cell r="BY246" t="str">
            <v>Угловик</v>
          </cell>
          <cell r="BZ246" t="str">
            <v>Постоянный</v>
          </cell>
          <cell r="CA246">
            <v>24</v>
          </cell>
          <cell r="CB246">
            <v>0</v>
          </cell>
          <cell r="CC246">
            <v>30.5</v>
          </cell>
          <cell r="CD246">
            <v>53.25</v>
          </cell>
          <cell r="CE246">
            <v>29</v>
          </cell>
          <cell r="CF246">
            <v>43556</v>
          </cell>
          <cell r="CG246">
            <v>182.7</v>
          </cell>
          <cell r="CH246">
            <v>73.5</v>
          </cell>
          <cell r="CI246">
            <v>6</v>
          </cell>
          <cell r="CJ246">
            <v>0</v>
          </cell>
          <cell r="CK246">
            <v>0</v>
          </cell>
          <cell r="CL246">
            <v>62</v>
          </cell>
          <cell r="CM246">
            <v>15.048</v>
          </cell>
          <cell r="CN246">
            <v>18</v>
          </cell>
          <cell r="CO246">
            <v>0</v>
          </cell>
          <cell r="CP246">
            <v>243</v>
          </cell>
          <cell r="CQ246">
            <v>17</v>
          </cell>
          <cell r="CR246">
            <v>222</v>
          </cell>
          <cell r="CS246">
            <v>0</v>
          </cell>
          <cell r="CT246">
            <v>222</v>
          </cell>
          <cell r="CU246">
            <v>0</v>
          </cell>
          <cell r="CV246">
            <v>206.952</v>
          </cell>
          <cell r="CW246">
            <v>-18</v>
          </cell>
          <cell r="CX246">
            <v>222</v>
          </cell>
          <cell r="CY246">
            <v>-9</v>
          </cell>
          <cell r="CZ246">
            <v>6</v>
          </cell>
          <cell r="DA246">
            <v>11</v>
          </cell>
          <cell r="DB246">
            <v>730.9941520467836</v>
          </cell>
          <cell r="DC246">
            <v>1129.7182349813929</v>
          </cell>
          <cell r="DD246">
            <v>398.72408293460927</v>
          </cell>
          <cell r="DE246">
            <v>0.1491300745650373</v>
          </cell>
          <cell r="DF246">
            <v>0</v>
          </cell>
          <cell r="DG246" t="str">
            <v>Газлифт</v>
          </cell>
          <cell r="DH246">
            <v>15.048</v>
          </cell>
          <cell r="DI246">
            <v>18</v>
          </cell>
          <cell r="DJ246">
            <v>0</v>
          </cell>
          <cell r="DK246">
            <v>11</v>
          </cell>
          <cell r="DL246">
            <v>62</v>
          </cell>
          <cell r="DM246">
            <v>0</v>
          </cell>
          <cell r="DN246">
            <v>55</v>
          </cell>
          <cell r="DO246">
            <v>0.14553503187212208</v>
          </cell>
          <cell r="DP246">
            <v>55</v>
          </cell>
          <cell r="DQ246">
            <v>15.536912504578508</v>
          </cell>
          <cell r="DR246">
            <v>18.584823570069986</v>
          </cell>
          <cell r="DS246">
            <v>0</v>
          </cell>
          <cell r="DT246">
            <v>11.357392181709436</v>
          </cell>
          <cell r="DU246">
            <v>0.48891250457850827</v>
          </cell>
          <cell r="DV246">
            <v>0.58482357006998598</v>
          </cell>
          <cell r="DW246">
            <v>0.35739218170943587</v>
          </cell>
          <cell r="DX246">
            <v>0.23444529209903692</v>
          </cell>
          <cell r="DY246">
            <v>0.28043695227157528</v>
          </cell>
          <cell r="DZ246">
            <v>0</v>
          </cell>
          <cell r="EA246">
            <v>0.12970209042560354</v>
          </cell>
          <cell r="EB246">
            <v>0</v>
          </cell>
          <cell r="EC246">
            <v>41798</v>
          </cell>
          <cell r="ED246" t="str">
            <v>ВНС</v>
          </cell>
          <cell r="EE246">
            <v>0</v>
          </cell>
          <cell r="EF246">
            <v>18</v>
          </cell>
          <cell r="EG246">
            <v>29</v>
          </cell>
          <cell r="EH246">
            <v>54.17</v>
          </cell>
          <cell r="EI246">
            <v>27.83</v>
          </cell>
          <cell r="EJ246" t="str">
            <v>Постоянный</v>
          </cell>
          <cell r="EK246">
            <v>24</v>
          </cell>
          <cell r="EL246">
            <v>0</v>
          </cell>
          <cell r="EM246">
            <v>15.048</v>
          </cell>
          <cell r="EN246">
            <v>18</v>
          </cell>
          <cell r="EO246">
            <v>0</v>
          </cell>
          <cell r="EP246">
            <v>9</v>
          </cell>
          <cell r="EQ246">
            <v>199.36204146730464</v>
          </cell>
          <cell r="ER246">
            <v>74.17</v>
          </cell>
          <cell r="ES246">
            <v>6</v>
          </cell>
          <cell r="ET246">
            <v>67</v>
          </cell>
          <cell r="EU246">
            <v>18</v>
          </cell>
          <cell r="EV246">
            <v>30.5</v>
          </cell>
          <cell r="EW246">
            <v>53.25</v>
          </cell>
          <cell r="EX246">
            <v>29</v>
          </cell>
          <cell r="EY246" t="str">
            <v>Постоянный</v>
          </cell>
          <cell r="EZ246">
            <v>24</v>
          </cell>
          <cell r="FA246">
            <v>0</v>
          </cell>
          <cell r="FB246">
            <v>15.048</v>
          </cell>
          <cell r="FC246">
            <v>18</v>
          </cell>
          <cell r="FD246">
            <v>0</v>
          </cell>
          <cell r="FE246">
            <v>17</v>
          </cell>
          <cell r="FF246">
            <v>730.9941520467836</v>
          </cell>
          <cell r="FG246">
            <v>73.5</v>
          </cell>
          <cell r="FH246">
            <v>6</v>
          </cell>
          <cell r="FI246">
            <v>62</v>
          </cell>
          <cell r="FJ246">
            <v>0</v>
          </cell>
          <cell r="FK246">
            <v>1.5</v>
          </cell>
          <cell r="FL246">
            <v>-0.92000000000000171</v>
          </cell>
          <cell r="FM246">
            <v>1.1700000000000017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8</v>
          </cell>
          <cell r="FT246">
            <v>-0.67000000000000171</v>
          </cell>
          <cell r="FU246">
            <v>0</v>
          </cell>
          <cell r="FV246">
            <v>531.63211057947899</v>
          </cell>
          <cell r="FW246">
            <v>-5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 t="str">
            <v>БДНГ-5.2</v>
          </cell>
          <cell r="GG246" t="str">
            <v>Курбатов</v>
          </cell>
          <cell r="GH246" t="str">
            <v>Бердянка</v>
          </cell>
          <cell r="GI246" t="str">
            <v>Курбатов</v>
          </cell>
          <cell r="GJ246">
            <v>0</v>
          </cell>
          <cell r="GK246">
            <v>2030</v>
          </cell>
          <cell r="GL246">
            <v>0</v>
          </cell>
          <cell r="GM246">
            <v>0</v>
          </cell>
          <cell r="GN246">
            <v>0</v>
          </cell>
          <cell r="GO246">
            <v>1.5</v>
          </cell>
          <cell r="GP246">
            <v>24.25</v>
          </cell>
          <cell r="GQ246">
            <v>62</v>
          </cell>
          <cell r="GR246">
            <v>120.69999999999999</v>
          </cell>
          <cell r="GS246" t="str">
            <v>К-19</v>
          </cell>
          <cell r="GT246" t="str">
            <v>Газлифт</v>
          </cell>
          <cell r="GU246">
            <v>0</v>
          </cell>
          <cell r="GV246">
            <v>0</v>
          </cell>
          <cell r="GW246" t="str">
            <v>ЭЦН</v>
          </cell>
          <cell r="GX246">
            <v>0</v>
          </cell>
          <cell r="GY246">
            <v>0</v>
          </cell>
        </row>
        <row r="247">
          <cell r="J247">
            <v>1122</v>
          </cell>
          <cell r="K247" t="str">
            <v>В работе</v>
          </cell>
          <cell r="L247" t="str">
            <v>К-19</v>
          </cell>
          <cell r="M247">
            <v>41878</v>
          </cell>
          <cell r="N247" t="str">
            <v>Гор.</v>
          </cell>
          <cell r="O247" t="str">
            <v>P1ar_Block I</v>
          </cell>
          <cell r="P247" t="str">
            <v>Действующий</v>
          </cell>
          <cell r="Q247">
            <v>-4</v>
          </cell>
          <cell r="R247">
            <v>0</v>
          </cell>
          <cell r="S247">
            <v>0</v>
          </cell>
          <cell r="T247">
            <v>0</v>
          </cell>
          <cell r="U247">
            <v>206</v>
          </cell>
          <cell r="V247">
            <v>213.8</v>
          </cell>
          <cell r="W247">
            <v>0.98</v>
          </cell>
          <cell r="X247">
            <v>1.66</v>
          </cell>
          <cell r="Y247">
            <v>0.98016060462919219</v>
          </cell>
          <cell r="Z247">
            <v>1.4490000000000001</v>
          </cell>
          <cell r="AA247">
            <v>0.83599999999999997</v>
          </cell>
          <cell r="AB247">
            <v>0.72</v>
          </cell>
          <cell r="AC247">
            <v>37</v>
          </cell>
          <cell r="AD247">
            <v>1.17</v>
          </cell>
          <cell r="AE247">
            <v>177.8</v>
          </cell>
          <cell r="AF247">
            <v>9.19</v>
          </cell>
          <cell r="AG247">
            <v>2036</v>
          </cell>
          <cell r="AH247">
            <v>2700</v>
          </cell>
          <cell r="AI247">
            <v>2700</v>
          </cell>
          <cell r="AJ247">
            <v>0</v>
          </cell>
          <cell r="AK247">
            <v>0</v>
          </cell>
          <cell r="AL247" t="str">
            <v>откр ствол</v>
          </cell>
          <cell r="AM247" t="str">
            <v>2036-2700</v>
          </cell>
          <cell r="AN247">
            <v>12</v>
          </cell>
          <cell r="AO247">
            <v>2036</v>
          </cell>
          <cell r="AP247">
            <v>262.39</v>
          </cell>
          <cell r="AQ247">
            <v>0</v>
          </cell>
          <cell r="AR247">
            <v>0</v>
          </cell>
          <cell r="AS247">
            <v>0</v>
          </cell>
          <cell r="AT247" t="str">
            <v>Газлифт</v>
          </cell>
          <cell r="AU247">
            <v>595</v>
          </cell>
          <cell r="AV247" t="str">
            <v>ГП</v>
          </cell>
          <cell r="AW247">
            <v>1025</v>
          </cell>
          <cell r="AX247" t="str">
            <v>ГК87/1,5</v>
          </cell>
          <cell r="AY247">
            <v>1345</v>
          </cell>
          <cell r="AZ247" t="str">
            <v>ГК80/2</v>
          </cell>
          <cell r="BA247">
            <v>1595</v>
          </cell>
          <cell r="BB247" t="str">
            <v>ГК80/2</v>
          </cell>
          <cell r="BC247">
            <v>1755</v>
          </cell>
          <cell r="BD247" t="str">
            <v>ЦКсОК</v>
          </cell>
          <cell r="BE247">
            <v>0</v>
          </cell>
          <cell r="BF247">
            <v>0</v>
          </cell>
          <cell r="BG247">
            <v>1765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2100</v>
          </cell>
          <cell r="BO247" t="str">
            <v>Есть</v>
          </cell>
          <cell r="BP247" t="str">
            <v>Сиант</v>
          </cell>
          <cell r="BQ247">
            <v>73.5</v>
          </cell>
          <cell r="BR247">
            <v>57.75</v>
          </cell>
          <cell r="BS247">
            <v>2</v>
          </cell>
          <cell r="BT247">
            <v>2037.5</v>
          </cell>
          <cell r="BU247">
            <v>62.5</v>
          </cell>
          <cell r="BV247">
            <v>73</v>
          </cell>
          <cell r="BW247">
            <v>5.5</v>
          </cell>
          <cell r="BX247">
            <v>18</v>
          </cell>
          <cell r="BY247" t="str">
            <v>Угловик</v>
          </cell>
          <cell r="BZ247" t="str">
            <v>Постоянный</v>
          </cell>
          <cell r="CA247">
            <v>24</v>
          </cell>
          <cell r="CB247">
            <v>0</v>
          </cell>
          <cell r="CC247">
            <v>31.5</v>
          </cell>
          <cell r="CD247">
            <v>57.75</v>
          </cell>
          <cell r="CE247">
            <v>29</v>
          </cell>
          <cell r="CF247">
            <v>43556</v>
          </cell>
          <cell r="CG247">
            <v>177.7</v>
          </cell>
          <cell r="CH247">
            <v>73.5</v>
          </cell>
          <cell r="CI247">
            <v>6</v>
          </cell>
          <cell r="CJ247">
            <v>0</v>
          </cell>
          <cell r="CK247">
            <v>0</v>
          </cell>
          <cell r="CL247">
            <v>59</v>
          </cell>
          <cell r="CM247">
            <v>17.548977600000001</v>
          </cell>
          <cell r="CN247">
            <v>21</v>
          </cell>
          <cell r="CO247">
            <v>0.04</v>
          </cell>
          <cell r="CP247">
            <v>244</v>
          </cell>
          <cell r="CQ247">
            <v>30</v>
          </cell>
          <cell r="CR247">
            <v>223</v>
          </cell>
          <cell r="CS247">
            <v>0</v>
          </cell>
          <cell r="CT247">
            <v>223</v>
          </cell>
          <cell r="CU247">
            <v>0</v>
          </cell>
          <cell r="CV247">
            <v>211.3638832</v>
          </cell>
          <cell r="CW247">
            <v>-14</v>
          </cell>
          <cell r="CX247">
            <v>222.42</v>
          </cell>
          <cell r="CY247">
            <v>-11.058999999999999</v>
          </cell>
          <cell r="CZ247">
            <v>2</v>
          </cell>
          <cell r="DA247">
            <v>2.794</v>
          </cell>
          <cell r="DB247">
            <v>1595.5345455566596</v>
          </cell>
          <cell r="DC247">
            <v>1709.5012988107067</v>
          </cell>
          <cell r="DD247">
            <v>113.90361776570219</v>
          </cell>
          <cell r="DE247">
            <v>0.17691659646166807</v>
          </cell>
          <cell r="DF247">
            <v>0</v>
          </cell>
          <cell r="DG247" t="str">
            <v>Газлифт</v>
          </cell>
          <cell r="DH247">
            <v>17.548977600000001</v>
          </cell>
          <cell r="DI247">
            <v>21</v>
          </cell>
          <cell r="DJ247">
            <v>0.04</v>
          </cell>
          <cell r="DK247">
            <v>28</v>
          </cell>
          <cell r="DL247">
            <v>59</v>
          </cell>
          <cell r="DM247">
            <v>0</v>
          </cell>
          <cell r="DN247">
            <v>60</v>
          </cell>
          <cell r="DO247">
            <v>0.17841971112999153</v>
          </cell>
          <cell r="DP247">
            <v>59</v>
          </cell>
          <cell r="DQ247">
            <v>17.548977600000001</v>
          </cell>
          <cell r="DR247">
            <v>21</v>
          </cell>
          <cell r="DS247">
            <v>0.04</v>
          </cell>
          <cell r="DT247">
            <v>28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 t="str">
            <v>Бесп. ОПЗ</v>
          </cell>
          <cell r="EE247" t="str">
            <v>ВНС - 2014г.</v>
          </cell>
          <cell r="EF247">
            <v>18</v>
          </cell>
          <cell r="EG247">
            <v>30.43</v>
          </cell>
          <cell r="EH247">
            <v>55.57</v>
          </cell>
          <cell r="EI247">
            <v>28.43</v>
          </cell>
          <cell r="EJ247" t="str">
            <v>Постоянный</v>
          </cell>
          <cell r="EK247">
            <v>24</v>
          </cell>
          <cell r="EL247">
            <v>0</v>
          </cell>
          <cell r="EM247">
            <v>11.636116799999998</v>
          </cell>
          <cell r="EN247">
            <v>14</v>
          </cell>
          <cell r="EO247">
            <v>0.57999999999999996</v>
          </cell>
          <cell r="EP247">
            <v>11.058999999999999</v>
          </cell>
          <cell r="EQ247">
            <v>778.52432694728554</v>
          </cell>
          <cell r="ER247">
            <v>76.290000000000006</v>
          </cell>
          <cell r="ES247">
            <v>2</v>
          </cell>
          <cell r="ET247">
            <v>72</v>
          </cell>
          <cell r="EU247">
            <v>18</v>
          </cell>
          <cell r="EV247">
            <v>31.5</v>
          </cell>
          <cell r="EW247">
            <v>57.75</v>
          </cell>
          <cell r="EX247">
            <v>29</v>
          </cell>
          <cell r="EY247" t="str">
            <v>Постоянный</v>
          </cell>
          <cell r="EZ247">
            <v>24</v>
          </cell>
          <cell r="FA247">
            <v>0</v>
          </cell>
          <cell r="FB247">
            <v>17.548977600000001</v>
          </cell>
          <cell r="FC247">
            <v>21</v>
          </cell>
          <cell r="FD247">
            <v>0.04</v>
          </cell>
          <cell r="FE247">
            <v>30</v>
          </cell>
          <cell r="FF247">
            <v>1595.5345455566596</v>
          </cell>
          <cell r="FG247">
            <v>73.5</v>
          </cell>
          <cell r="FH247">
            <v>2</v>
          </cell>
          <cell r="FI247">
            <v>59</v>
          </cell>
          <cell r="FJ247">
            <v>0</v>
          </cell>
          <cell r="FK247">
            <v>1.0700000000000003</v>
          </cell>
          <cell r="FL247">
            <v>2.1799999999999997</v>
          </cell>
          <cell r="FM247">
            <v>0.57000000000000028</v>
          </cell>
          <cell r="FN247">
            <v>0</v>
          </cell>
          <cell r="FO247">
            <v>0</v>
          </cell>
          <cell r="FP247">
            <v>5.9128608000000025</v>
          </cell>
          <cell r="FQ247">
            <v>7</v>
          </cell>
          <cell r="FR247">
            <v>-0.53999999999999992</v>
          </cell>
          <cell r="FS247">
            <v>18.941000000000003</v>
          </cell>
          <cell r="FT247">
            <v>-2.7900000000000063</v>
          </cell>
          <cell r="FU247">
            <v>0</v>
          </cell>
          <cell r="FV247">
            <v>817.01021860937408</v>
          </cell>
          <cell r="FW247">
            <v>-13</v>
          </cell>
          <cell r="FX247" t="str">
            <v>Технология</v>
          </cell>
          <cell r="FY247" t="str">
            <v xml:space="preserve">Возврат технологических потерь </v>
          </cell>
          <cell r="FZ247">
            <v>0</v>
          </cell>
          <cell r="GA247">
            <v>0</v>
          </cell>
          <cell r="GB247">
            <v>0</v>
          </cell>
          <cell r="GC247" t="str">
            <v>Технология</v>
          </cell>
          <cell r="GD247" t="str">
            <v>Снижение общего дебита газа</v>
          </cell>
          <cell r="GE247">
            <v>0</v>
          </cell>
          <cell r="GF247" t="str">
            <v>БДНГ-5.2</v>
          </cell>
          <cell r="GG247" t="str">
            <v>Курбатов</v>
          </cell>
          <cell r="GH247" t="str">
            <v>Бердянка</v>
          </cell>
          <cell r="GI247" t="str">
            <v>Курбатов</v>
          </cell>
          <cell r="GJ247">
            <v>0</v>
          </cell>
          <cell r="GK247">
            <v>2080</v>
          </cell>
          <cell r="GL247">
            <v>0</v>
          </cell>
          <cell r="GM247">
            <v>0</v>
          </cell>
          <cell r="GN247">
            <v>0</v>
          </cell>
          <cell r="GO247">
            <v>2.5</v>
          </cell>
          <cell r="GP247">
            <v>28.75</v>
          </cell>
          <cell r="GQ247">
            <v>59</v>
          </cell>
          <cell r="GR247">
            <v>118.69999999999999</v>
          </cell>
          <cell r="GS247" t="str">
            <v>К-19</v>
          </cell>
          <cell r="GT247" t="str">
            <v>Газлифт</v>
          </cell>
          <cell r="GU247">
            <v>0</v>
          </cell>
          <cell r="GV247">
            <v>0</v>
          </cell>
          <cell r="GW247" t="str">
            <v>ЭЦН</v>
          </cell>
          <cell r="GX247">
            <v>0</v>
          </cell>
          <cell r="GY247">
            <v>0</v>
          </cell>
        </row>
        <row r="248">
          <cell r="J248">
            <v>1123</v>
          </cell>
          <cell r="K248" t="str">
            <v>В работе</v>
          </cell>
          <cell r="L248" t="str">
            <v>Кустскважины-1123</v>
          </cell>
          <cell r="M248">
            <v>40510</v>
          </cell>
          <cell r="N248" t="str">
            <v>Гор.</v>
          </cell>
          <cell r="O248" t="str">
            <v>P1ar_Block I</v>
          </cell>
          <cell r="P248" t="str">
            <v>Действующий</v>
          </cell>
          <cell r="Q248">
            <v>-4</v>
          </cell>
          <cell r="R248" t="str">
            <v xml:space="preserve"> </v>
          </cell>
          <cell r="S248" t="str">
            <v xml:space="preserve"> </v>
          </cell>
          <cell r="T248">
            <v>0</v>
          </cell>
          <cell r="U248">
            <v>206</v>
          </cell>
          <cell r="V248">
            <v>213.8</v>
          </cell>
          <cell r="W248">
            <v>0.98</v>
          </cell>
          <cell r="X248">
            <v>1.66</v>
          </cell>
          <cell r="Y248">
            <v>0.98120581919949812</v>
          </cell>
          <cell r="Z248">
            <v>1.4490000000000001</v>
          </cell>
          <cell r="AA248">
            <v>0.83599999999999997</v>
          </cell>
          <cell r="AB248">
            <v>0.72</v>
          </cell>
          <cell r="AC248">
            <v>37</v>
          </cell>
          <cell r="AD248">
            <v>1.17</v>
          </cell>
          <cell r="AE248">
            <v>139.69999999999999</v>
          </cell>
          <cell r="AF248">
            <v>7.72</v>
          </cell>
          <cell r="AG248">
            <v>1839</v>
          </cell>
          <cell r="AH248">
            <v>2400</v>
          </cell>
          <cell r="AI248">
            <v>2400</v>
          </cell>
          <cell r="AJ248">
            <v>0</v>
          </cell>
          <cell r="AK248">
            <v>0</v>
          </cell>
          <cell r="AL248" t="str">
            <v>откр ствол</v>
          </cell>
          <cell r="AM248" t="str">
            <v>1839-2400</v>
          </cell>
          <cell r="AN248">
            <v>31.78</v>
          </cell>
          <cell r="AO248">
            <v>1839</v>
          </cell>
          <cell r="AP248">
            <v>10.3</v>
          </cell>
          <cell r="AQ248">
            <v>0</v>
          </cell>
          <cell r="AR248">
            <v>0</v>
          </cell>
          <cell r="AS248">
            <v>0</v>
          </cell>
          <cell r="AT248" t="str">
            <v>Газлифт</v>
          </cell>
          <cell r="AU248">
            <v>600</v>
          </cell>
          <cell r="AV248" t="str">
            <v>ГП</v>
          </cell>
          <cell r="AW248">
            <v>1200</v>
          </cell>
          <cell r="AX248" t="str">
            <v>ГК80/1,5</v>
          </cell>
          <cell r="AY248">
            <v>1750</v>
          </cell>
          <cell r="AZ248" t="str">
            <v>ЦКсОК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1767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1945</v>
          </cell>
          <cell r="BO248" t="str">
            <v>Есть</v>
          </cell>
          <cell r="BP248" t="str">
            <v>Сиант</v>
          </cell>
          <cell r="BQ248">
            <v>73</v>
          </cell>
          <cell r="BR248">
            <v>50</v>
          </cell>
          <cell r="BS248">
            <v>8.1999999999999993</v>
          </cell>
          <cell r="BT248">
            <v>1876.33</v>
          </cell>
          <cell r="BU248">
            <v>68.670000000000073</v>
          </cell>
          <cell r="BV248">
            <v>73</v>
          </cell>
          <cell r="BW248">
            <v>5.5</v>
          </cell>
          <cell r="BX248">
            <v>18</v>
          </cell>
          <cell r="BY248" t="str">
            <v>Угловик</v>
          </cell>
          <cell r="BZ248" t="str">
            <v>Постоянный</v>
          </cell>
          <cell r="CA248">
            <v>24</v>
          </cell>
          <cell r="CB248">
            <v>0</v>
          </cell>
          <cell r="CC248">
            <v>29</v>
          </cell>
          <cell r="CD248">
            <v>50</v>
          </cell>
          <cell r="CE248">
            <v>28</v>
          </cell>
          <cell r="CF248">
            <v>43556</v>
          </cell>
          <cell r="CG248">
            <v>128.30000000000001</v>
          </cell>
          <cell r="CH248">
            <v>73</v>
          </cell>
          <cell r="CI248">
            <v>6</v>
          </cell>
          <cell r="CJ248">
            <v>0</v>
          </cell>
          <cell r="CK248">
            <v>0</v>
          </cell>
          <cell r="CL248">
            <v>56</v>
          </cell>
          <cell r="CM248">
            <v>21.670791999999999</v>
          </cell>
          <cell r="CN248">
            <v>26</v>
          </cell>
          <cell r="CO248">
            <v>0.3</v>
          </cell>
          <cell r="CP248">
            <v>1</v>
          </cell>
          <cell r="CQ248">
            <v>16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8.1999999999999993</v>
          </cell>
          <cell r="DA248">
            <v>7.8000000000000007</v>
          </cell>
          <cell r="DB248">
            <v>359.93146904829325</v>
          </cell>
          <cell r="DC248">
            <v>738.32096215034505</v>
          </cell>
          <cell r="DD248">
            <v>376.81890947137089</v>
          </cell>
          <cell r="DE248">
            <v>0.35961272475795292</v>
          </cell>
          <cell r="DF248">
            <v>0</v>
          </cell>
          <cell r="DG248" t="str">
            <v>Газлифт</v>
          </cell>
          <cell r="DH248">
            <v>21.670791999999999</v>
          </cell>
          <cell r="DI248">
            <v>26</v>
          </cell>
          <cell r="DJ248">
            <v>0.3</v>
          </cell>
          <cell r="DK248">
            <v>7.8000000000000007</v>
          </cell>
          <cell r="DL248">
            <v>56</v>
          </cell>
          <cell r="DM248">
            <v>0</v>
          </cell>
          <cell r="DN248">
            <v>55</v>
          </cell>
          <cell r="DO248">
            <v>0.35795073642862674</v>
          </cell>
          <cell r="DP248">
            <v>55</v>
          </cell>
          <cell r="DQ248">
            <v>21.868987212700148</v>
          </cell>
          <cell r="DR248">
            <v>26.237788980218344</v>
          </cell>
          <cell r="DS248">
            <v>0.3</v>
          </cell>
          <cell r="DT248">
            <v>7.8713366940655041</v>
          </cell>
          <cell r="DU248">
            <v>0.19819521270014792</v>
          </cell>
          <cell r="DV248">
            <v>0.23778898021834394</v>
          </cell>
          <cell r="DW248">
            <v>7.1336694065503192E-2</v>
          </cell>
          <cell r="DX248">
            <v>0.5499913197278905</v>
          </cell>
          <cell r="DY248">
            <v>0.65986394557823047</v>
          </cell>
          <cell r="DZ248">
            <v>0</v>
          </cell>
          <cell r="EA248">
            <v>0.18696145124716534</v>
          </cell>
          <cell r="EB248">
            <v>0</v>
          </cell>
          <cell r="EC248">
            <v>41156</v>
          </cell>
          <cell r="ED248" t="str">
            <v>ОПЗ</v>
          </cell>
          <cell r="EE248">
            <v>0</v>
          </cell>
          <cell r="EF248">
            <v>18</v>
          </cell>
          <cell r="EG248">
            <v>29</v>
          </cell>
          <cell r="EH248">
            <v>49</v>
          </cell>
          <cell r="EI248">
            <v>27</v>
          </cell>
          <cell r="EJ248" t="str">
            <v>Постоянный</v>
          </cell>
          <cell r="EK248">
            <v>24</v>
          </cell>
          <cell r="EL248">
            <v>0</v>
          </cell>
          <cell r="EM248">
            <v>21.670791999999999</v>
          </cell>
          <cell r="EN248">
            <v>26</v>
          </cell>
          <cell r="EO248">
            <v>0.3</v>
          </cell>
          <cell r="EP248">
            <v>16</v>
          </cell>
          <cell r="EQ248">
            <v>359.93146904829325</v>
          </cell>
          <cell r="ER248">
            <v>71</v>
          </cell>
          <cell r="ES248">
            <v>8.1999999999999993</v>
          </cell>
          <cell r="ET248">
            <v>56</v>
          </cell>
          <cell r="EU248">
            <v>18</v>
          </cell>
          <cell r="EV248">
            <v>29</v>
          </cell>
          <cell r="EW248">
            <v>50</v>
          </cell>
          <cell r="EX248">
            <v>28</v>
          </cell>
          <cell r="EY248" t="str">
            <v>Постоянный</v>
          </cell>
          <cell r="EZ248">
            <v>24</v>
          </cell>
          <cell r="FA248">
            <v>0</v>
          </cell>
          <cell r="FB248">
            <v>21.670791999999999</v>
          </cell>
          <cell r="FC248">
            <v>26</v>
          </cell>
          <cell r="FD248">
            <v>0.3</v>
          </cell>
          <cell r="FE248">
            <v>16</v>
          </cell>
          <cell r="FF248">
            <v>359.93146904829325</v>
          </cell>
          <cell r="FG248">
            <v>73</v>
          </cell>
          <cell r="FH248">
            <v>8.1999999999999993</v>
          </cell>
          <cell r="FI248">
            <v>56</v>
          </cell>
          <cell r="FJ248">
            <v>0</v>
          </cell>
          <cell r="FK248">
            <v>0</v>
          </cell>
          <cell r="FL248">
            <v>1</v>
          </cell>
          <cell r="FM248">
            <v>1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2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 t="str">
            <v>отсутствие замеров дебита, непроход по коллектору</v>
          </cell>
          <cell r="GE248">
            <v>0</v>
          </cell>
          <cell r="GF248" t="str">
            <v>БДНГ-5.1</v>
          </cell>
          <cell r="GG248" t="str">
            <v>Давыдов</v>
          </cell>
          <cell r="GH248" t="str">
            <v>Бердянка</v>
          </cell>
          <cell r="GI248" t="str">
            <v>Денис</v>
          </cell>
          <cell r="GJ248">
            <v>0</v>
          </cell>
          <cell r="GK248">
            <v>1925</v>
          </cell>
          <cell r="GL248">
            <v>0</v>
          </cell>
          <cell r="GM248">
            <v>0</v>
          </cell>
          <cell r="GN248">
            <v>0</v>
          </cell>
          <cell r="GO248">
            <v>1</v>
          </cell>
          <cell r="GP248">
            <v>22</v>
          </cell>
          <cell r="GQ248">
            <v>56</v>
          </cell>
          <cell r="GR248">
            <v>72.300000000000011</v>
          </cell>
          <cell r="GS248" t="str">
            <v>ЗУ-9</v>
          </cell>
          <cell r="GT248" t="str">
            <v>Газлифт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</row>
        <row r="249">
          <cell r="J249" t="str">
            <v>1123-2</v>
          </cell>
          <cell r="K249" t="str">
            <v>В накоплении/под циклической закачкой/</v>
          </cell>
          <cell r="L249" t="str">
            <v>Кустскважины-1123</v>
          </cell>
          <cell r="M249">
            <v>41044</v>
          </cell>
          <cell r="N249" t="str">
            <v>Гор.</v>
          </cell>
          <cell r="O249" t="str">
            <v>P1ar_Block I</v>
          </cell>
          <cell r="P249" t="str">
            <v>Действующий</v>
          </cell>
          <cell r="Q249">
            <v>-4</v>
          </cell>
          <cell r="R249" t="str">
            <v xml:space="preserve"> </v>
          </cell>
          <cell r="S249" t="str">
            <v xml:space="preserve"> </v>
          </cell>
          <cell r="T249">
            <v>0</v>
          </cell>
          <cell r="U249">
            <v>206</v>
          </cell>
          <cell r="V249">
            <v>213.8</v>
          </cell>
          <cell r="W249">
            <v>0.98</v>
          </cell>
          <cell r="X249">
            <v>1.66</v>
          </cell>
          <cell r="Y249">
            <v>0.98</v>
          </cell>
          <cell r="Z249">
            <v>1.4490000000000001</v>
          </cell>
          <cell r="AA249">
            <v>0.83599999999999997</v>
          </cell>
          <cell r="AB249">
            <v>0.72</v>
          </cell>
          <cell r="AC249">
            <v>37</v>
          </cell>
          <cell r="AD249">
            <v>1.17</v>
          </cell>
          <cell r="AE249">
            <v>139.69999999999999</v>
          </cell>
          <cell r="AF249">
            <v>7.72</v>
          </cell>
          <cell r="AG249">
            <v>1910</v>
          </cell>
          <cell r="AH249">
            <v>2500</v>
          </cell>
          <cell r="AI249">
            <v>2500</v>
          </cell>
          <cell r="AJ249">
            <v>0</v>
          </cell>
          <cell r="AK249">
            <v>0</v>
          </cell>
          <cell r="AL249" t="str">
            <v>откр ствол</v>
          </cell>
          <cell r="AM249" t="str">
            <v xml:space="preserve">1910-2500 </v>
          </cell>
          <cell r="AN249">
            <v>73.150000000000006</v>
          </cell>
          <cell r="AO249">
            <v>1910</v>
          </cell>
          <cell r="AP249">
            <v>49.2</v>
          </cell>
          <cell r="AQ249">
            <v>0</v>
          </cell>
          <cell r="AR249">
            <v>0</v>
          </cell>
          <cell r="AS249">
            <v>0</v>
          </cell>
          <cell r="AT249" t="str">
            <v>УЭЦН</v>
          </cell>
          <cell r="AU249">
            <v>250</v>
          </cell>
          <cell r="AV249" t="str">
            <v>ЦКсОК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1550</v>
          </cell>
          <cell r="BH249">
            <v>0</v>
          </cell>
          <cell r="BI249">
            <v>0</v>
          </cell>
          <cell r="BJ249" t="str">
            <v>D1050N 242ст.</v>
          </cell>
          <cell r="BK249">
            <v>1336</v>
          </cell>
          <cell r="BL249">
            <v>52</v>
          </cell>
          <cell r="BM249" t="str">
            <v>44-116</v>
          </cell>
          <cell r="BN249">
            <v>1560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1557.81</v>
          </cell>
          <cell r="BU249">
            <v>2.1900000000000546</v>
          </cell>
          <cell r="BV249">
            <v>73</v>
          </cell>
          <cell r="BW249">
            <v>5.5</v>
          </cell>
          <cell r="BX249">
            <v>65</v>
          </cell>
          <cell r="BY249" t="str">
            <v>Угловик</v>
          </cell>
          <cell r="BZ249" t="str">
            <v>Периодический</v>
          </cell>
          <cell r="CA249">
            <v>1.5</v>
          </cell>
          <cell r="CB249">
            <v>5.5</v>
          </cell>
          <cell r="CC249">
            <v>27</v>
          </cell>
          <cell r="CD249">
            <v>27</v>
          </cell>
          <cell r="CE249">
            <v>26</v>
          </cell>
          <cell r="CF249">
            <v>43556</v>
          </cell>
          <cell r="CG249">
            <v>138</v>
          </cell>
          <cell r="CH249">
            <v>0</v>
          </cell>
          <cell r="CI249">
            <v>0</v>
          </cell>
          <cell r="CJ249">
            <v>783.97861654687586</v>
          </cell>
          <cell r="CK249">
            <v>86</v>
          </cell>
          <cell r="CL249">
            <v>107.40078968</v>
          </cell>
          <cell r="CM249">
            <v>3.3439999999999999</v>
          </cell>
          <cell r="CN249">
            <v>4</v>
          </cell>
          <cell r="CO249">
            <v>0</v>
          </cell>
          <cell r="CP249">
            <v>0</v>
          </cell>
          <cell r="CQ249">
            <v>5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5</v>
          </cell>
          <cell r="DB249">
            <v>1495.2153110047848</v>
          </cell>
          <cell r="DC249">
            <v>1495.2153110047848</v>
          </cell>
          <cell r="DD249" t="str">
            <v/>
          </cell>
          <cell r="DE249">
            <v>0.13072232773881598</v>
          </cell>
          <cell r="DF249" t="str">
            <v>Для снижения Рзаб необходима оптимизация (смена УЭЦН на больший типоразмер)</v>
          </cell>
          <cell r="DG249" t="str">
            <v>УЭЦН</v>
          </cell>
          <cell r="DH249">
            <v>3.3439999999999999</v>
          </cell>
          <cell r="DI249">
            <v>4</v>
          </cell>
          <cell r="DJ249">
            <v>0</v>
          </cell>
          <cell r="DK249">
            <v>5</v>
          </cell>
          <cell r="DL249">
            <v>107.40078968</v>
          </cell>
          <cell r="DM249">
            <v>0</v>
          </cell>
          <cell r="DN249">
            <v>90</v>
          </cell>
          <cell r="DO249">
            <v>0.12259562065069483</v>
          </cell>
          <cell r="DP249">
            <v>90</v>
          </cell>
          <cell r="DQ249">
            <v>4.9195170654710818</v>
          </cell>
          <cell r="DR249">
            <v>5.8845897912333518</v>
          </cell>
          <cell r="DS249">
            <v>0</v>
          </cell>
          <cell r="DT249">
            <v>7.3557372390416891</v>
          </cell>
          <cell r="DU249">
            <v>1.5755170654710819</v>
          </cell>
          <cell r="DV249">
            <v>1.8845897912333518</v>
          </cell>
          <cell r="DW249">
            <v>2.3557372390416895</v>
          </cell>
          <cell r="DX249">
            <v>5.5293822326062783</v>
          </cell>
          <cell r="DY249">
            <v>6.6809026057298802</v>
          </cell>
          <cell r="DZ249">
            <v>0</v>
          </cell>
          <cell r="EA249">
            <v>1.5719770837011486</v>
          </cell>
          <cell r="EB249" t="str">
            <v>Скважина эксплуатируется в АПВ режиме, увеличение частоты приводит к ЗСП, высокое МРП 750 сут. (Необходим переод на ГЛ СЭ либо смена УЭЦН)</v>
          </cell>
          <cell r="EC249">
            <v>41919</v>
          </cell>
          <cell r="ED249" t="str">
            <v>ОПЗ</v>
          </cell>
          <cell r="EE249">
            <v>0</v>
          </cell>
          <cell r="EF249">
            <v>65</v>
          </cell>
          <cell r="EG249">
            <v>28</v>
          </cell>
          <cell r="EH249">
            <v>28</v>
          </cell>
          <cell r="EI249">
            <v>27</v>
          </cell>
          <cell r="EJ249" t="str">
            <v>Периодический</v>
          </cell>
          <cell r="EK249">
            <v>1.5</v>
          </cell>
          <cell r="EL249">
            <v>5.5</v>
          </cell>
          <cell r="EM249">
            <v>12.640319999999999</v>
          </cell>
          <cell r="EN249">
            <v>18</v>
          </cell>
          <cell r="EO249">
            <v>16</v>
          </cell>
          <cell r="EP249">
            <v>6</v>
          </cell>
          <cell r="EQ249">
            <v>474.6715273031063</v>
          </cell>
          <cell r="ER249">
            <v>0</v>
          </cell>
          <cell r="ES249">
            <v>0</v>
          </cell>
          <cell r="ET249">
            <v>109.540868648</v>
          </cell>
          <cell r="EU249">
            <v>65</v>
          </cell>
          <cell r="EV249">
            <v>27</v>
          </cell>
          <cell r="EW249">
            <v>27</v>
          </cell>
          <cell r="EX249">
            <v>26</v>
          </cell>
          <cell r="EY249" t="str">
            <v>Периодический</v>
          </cell>
          <cell r="EZ249">
            <v>1.5</v>
          </cell>
          <cell r="FA249">
            <v>5.5</v>
          </cell>
          <cell r="FB249">
            <v>3.3439999999999999</v>
          </cell>
          <cell r="FC249">
            <v>4</v>
          </cell>
          <cell r="FD249">
            <v>0</v>
          </cell>
          <cell r="FE249">
            <v>5</v>
          </cell>
          <cell r="FF249">
            <v>1495.2153110047848</v>
          </cell>
          <cell r="FG249">
            <v>0</v>
          </cell>
          <cell r="FH249">
            <v>0</v>
          </cell>
          <cell r="FI249">
            <v>107.40078968</v>
          </cell>
          <cell r="FJ249">
            <v>0</v>
          </cell>
          <cell r="FK249">
            <v>-1</v>
          </cell>
          <cell r="FL249">
            <v>-1</v>
          </cell>
          <cell r="FM249">
            <v>-1</v>
          </cell>
          <cell r="FN249">
            <v>0</v>
          </cell>
          <cell r="FO249">
            <v>0</v>
          </cell>
          <cell r="FP249">
            <v>-9.2963199999999997</v>
          </cell>
          <cell r="FQ249">
            <v>-14</v>
          </cell>
          <cell r="FR249">
            <v>-16</v>
          </cell>
          <cell r="FS249">
            <v>-1</v>
          </cell>
          <cell r="FT249">
            <v>0</v>
          </cell>
          <cell r="FU249">
            <v>0</v>
          </cell>
          <cell r="FV249">
            <v>1020.5437837016784</v>
          </cell>
          <cell r="FW249">
            <v>-2.1400789679999974</v>
          </cell>
          <cell r="FX249" t="str">
            <v>Уточнение</v>
          </cell>
          <cell r="FY249" t="str">
            <v>На текущий момент скважина замеряется на МЗУ по причине вывода из работа нефтяного коллектора(непроход),  Необходимо провести сличение МЗУ и АГЗУ-9, для определения истинного дебита по скважине.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 t="str">
            <v>отсутствие замеров дебита, непроход по коллектору</v>
          </cell>
          <cell r="GE249">
            <v>0</v>
          </cell>
          <cell r="GF249" t="str">
            <v>БДНГ-5.1</v>
          </cell>
          <cell r="GG249" t="str">
            <v>Давыдов</v>
          </cell>
          <cell r="GH249" t="str">
            <v>Бердянка</v>
          </cell>
          <cell r="GI249" t="str">
            <v>Денис</v>
          </cell>
          <cell r="GJ249">
            <v>0</v>
          </cell>
          <cell r="GK249">
            <v>1540</v>
          </cell>
          <cell r="GL249">
            <v>0</v>
          </cell>
          <cell r="GM249">
            <v>0</v>
          </cell>
          <cell r="GN249">
            <v>0</v>
          </cell>
          <cell r="GO249">
            <v>1</v>
          </cell>
          <cell r="GP249">
            <v>1</v>
          </cell>
          <cell r="GQ249">
            <v>21.400789680000003</v>
          </cell>
          <cell r="GR249">
            <v>30.599210319999997</v>
          </cell>
          <cell r="GS249" t="str">
            <v>ЗУ-9</v>
          </cell>
          <cell r="GT249" t="str">
            <v>УЭЦН-D1050N 242ст.-1336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</row>
        <row r="250">
          <cell r="J250" t="str">
            <v>1123-1</v>
          </cell>
          <cell r="K250" t="str">
            <v>В работе</v>
          </cell>
          <cell r="L250" t="str">
            <v>Кустскважины-1123</v>
          </cell>
          <cell r="M250">
            <v>40957</v>
          </cell>
          <cell r="N250" t="str">
            <v>Гор.</v>
          </cell>
          <cell r="O250" t="str">
            <v>P1ar_Block I</v>
          </cell>
          <cell r="P250" t="str">
            <v>Действующий</v>
          </cell>
          <cell r="Q250">
            <v>-4</v>
          </cell>
          <cell r="R250" t="str">
            <v xml:space="preserve"> </v>
          </cell>
          <cell r="S250" t="str">
            <v xml:space="preserve"> </v>
          </cell>
          <cell r="T250">
            <v>0</v>
          </cell>
          <cell r="U250">
            <v>206</v>
          </cell>
          <cell r="V250">
            <v>213.8</v>
          </cell>
          <cell r="W250">
            <v>0.98</v>
          </cell>
          <cell r="X250">
            <v>1.66</v>
          </cell>
          <cell r="Y250">
            <v>0.98140707761730661</v>
          </cell>
          <cell r="Z250">
            <v>1.4490000000000001</v>
          </cell>
          <cell r="AA250">
            <v>0.83599999999999997</v>
          </cell>
          <cell r="AB250">
            <v>0.72</v>
          </cell>
          <cell r="AC250">
            <v>37</v>
          </cell>
          <cell r="AD250">
            <v>1.17</v>
          </cell>
          <cell r="AE250">
            <v>139.69999999999999</v>
          </cell>
          <cell r="AF250">
            <v>7.72</v>
          </cell>
          <cell r="AG250">
            <v>1840</v>
          </cell>
          <cell r="AH250">
            <v>2450</v>
          </cell>
          <cell r="AI250">
            <v>2450</v>
          </cell>
          <cell r="AJ250">
            <v>0</v>
          </cell>
          <cell r="AK250">
            <v>0</v>
          </cell>
          <cell r="AL250" t="str">
            <v>откр ствол</v>
          </cell>
          <cell r="AM250" t="str">
            <v xml:space="preserve">1840-2450 </v>
          </cell>
          <cell r="AN250">
            <v>26.79</v>
          </cell>
          <cell r="AO250">
            <v>1840</v>
          </cell>
          <cell r="AP250">
            <v>20.3</v>
          </cell>
          <cell r="AQ250">
            <v>0</v>
          </cell>
          <cell r="AR250">
            <v>0</v>
          </cell>
          <cell r="AS250">
            <v>0</v>
          </cell>
          <cell r="AT250" t="str">
            <v>Газлифт</v>
          </cell>
          <cell r="AU250">
            <v>450</v>
          </cell>
          <cell r="AV250" t="str">
            <v>ГК80/1</v>
          </cell>
          <cell r="AW250">
            <v>820</v>
          </cell>
          <cell r="AX250" t="str">
            <v>ГК82/1,5</v>
          </cell>
          <cell r="AY250">
            <v>1110</v>
          </cell>
          <cell r="AZ250" t="str">
            <v>ГК77/2</v>
          </cell>
          <cell r="BA250">
            <v>1340</v>
          </cell>
          <cell r="BB250" t="str">
            <v>ГК75/2</v>
          </cell>
          <cell r="BC250">
            <v>1540</v>
          </cell>
          <cell r="BD250" t="str">
            <v>ГК70/3</v>
          </cell>
          <cell r="BE250">
            <v>1700</v>
          </cell>
          <cell r="BF250">
            <v>0</v>
          </cell>
          <cell r="BG250">
            <v>1735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1940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1862.38</v>
          </cell>
          <cell r="BU250">
            <v>77.619999999999891</v>
          </cell>
          <cell r="BV250">
            <v>73</v>
          </cell>
          <cell r="BW250">
            <v>5.5</v>
          </cell>
          <cell r="BX250">
            <v>18</v>
          </cell>
          <cell r="BY250" t="str">
            <v>Угловик</v>
          </cell>
          <cell r="BZ250" t="str">
            <v>Постоянный</v>
          </cell>
          <cell r="CA250">
            <v>24</v>
          </cell>
          <cell r="CB250">
            <v>0</v>
          </cell>
          <cell r="CC250">
            <v>29</v>
          </cell>
          <cell r="CD250">
            <v>51</v>
          </cell>
          <cell r="CE250">
            <v>28</v>
          </cell>
          <cell r="CF250">
            <v>43556</v>
          </cell>
          <cell r="CG250">
            <v>127</v>
          </cell>
          <cell r="CH250">
            <v>72</v>
          </cell>
          <cell r="CI250">
            <v>6</v>
          </cell>
          <cell r="CJ250">
            <v>0</v>
          </cell>
          <cell r="CK250">
            <v>0</v>
          </cell>
          <cell r="CL250">
            <v>56</v>
          </cell>
          <cell r="CM250">
            <v>13.745721000000001</v>
          </cell>
          <cell r="CN250">
            <v>16.5</v>
          </cell>
          <cell r="CO250">
            <v>0.35</v>
          </cell>
          <cell r="CP250">
            <v>1</v>
          </cell>
          <cell r="CQ250">
            <v>23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12.2</v>
          </cell>
          <cell r="DA250">
            <v>10.8</v>
          </cell>
          <cell r="DB250">
            <v>785.6990550004615</v>
          </cell>
          <cell r="DC250">
            <v>1673.2479875009828</v>
          </cell>
          <cell r="DD250">
            <v>883.25181172503017</v>
          </cell>
          <cell r="DE250">
            <v>0.23239436619718309</v>
          </cell>
          <cell r="DF250">
            <v>0</v>
          </cell>
          <cell r="DG250" t="str">
            <v>Газлифт</v>
          </cell>
          <cell r="DH250">
            <v>13.745721000000001</v>
          </cell>
          <cell r="DI250">
            <v>16.5</v>
          </cell>
          <cell r="DJ250">
            <v>0.35</v>
          </cell>
          <cell r="DK250">
            <v>10.8</v>
          </cell>
          <cell r="DL250">
            <v>56</v>
          </cell>
          <cell r="DM250">
            <v>0</v>
          </cell>
          <cell r="DN250">
            <v>60</v>
          </cell>
          <cell r="DO250">
            <v>0.2462686567164179</v>
          </cell>
          <cell r="DP250">
            <v>56</v>
          </cell>
          <cell r="DQ250">
            <v>13.745721000000001</v>
          </cell>
          <cell r="DR250">
            <v>16.5</v>
          </cell>
          <cell r="DS250">
            <v>0.35</v>
          </cell>
          <cell r="DT250">
            <v>10.8</v>
          </cell>
          <cell r="DU250">
            <v>0</v>
          </cell>
          <cell r="DV250">
            <v>0</v>
          </cell>
          <cell r="DW250">
            <v>0</v>
          </cell>
          <cell r="DX250">
            <v>0.14633791274397412</v>
          </cell>
          <cell r="DY250">
            <v>0.17566016073478963</v>
          </cell>
          <cell r="DZ250">
            <v>0</v>
          </cell>
          <cell r="EA250">
            <v>0.16532721010333143</v>
          </cell>
          <cell r="EB250">
            <v>0</v>
          </cell>
          <cell r="EC250">
            <v>42656</v>
          </cell>
          <cell r="ED250" t="str">
            <v>ОПЗ</v>
          </cell>
          <cell r="EE250">
            <v>0</v>
          </cell>
          <cell r="EF250">
            <v>18</v>
          </cell>
          <cell r="EG250">
            <v>28</v>
          </cell>
          <cell r="EH250">
            <v>48</v>
          </cell>
          <cell r="EI250">
            <v>27</v>
          </cell>
          <cell r="EJ250" t="str">
            <v>Постоянный</v>
          </cell>
          <cell r="EK250">
            <v>24</v>
          </cell>
          <cell r="EL250">
            <v>0</v>
          </cell>
          <cell r="EM250">
            <v>20.82685</v>
          </cell>
          <cell r="EN250">
            <v>25</v>
          </cell>
          <cell r="EO250">
            <v>0.35</v>
          </cell>
          <cell r="EP250">
            <v>14</v>
          </cell>
          <cell r="EQ250">
            <v>384.11953800022565</v>
          </cell>
          <cell r="ER250">
            <v>73</v>
          </cell>
          <cell r="ES250">
            <v>6</v>
          </cell>
          <cell r="ET250">
            <v>56</v>
          </cell>
          <cell r="EU250">
            <v>18</v>
          </cell>
          <cell r="EV250">
            <v>29</v>
          </cell>
          <cell r="EW250">
            <v>51</v>
          </cell>
          <cell r="EX250">
            <v>28</v>
          </cell>
          <cell r="EY250" t="str">
            <v>Постоянный</v>
          </cell>
          <cell r="EZ250">
            <v>24</v>
          </cell>
          <cell r="FA250">
            <v>0</v>
          </cell>
          <cell r="FB250">
            <v>13.745721000000001</v>
          </cell>
          <cell r="FC250">
            <v>16.5</v>
          </cell>
          <cell r="FD250">
            <v>0.35</v>
          </cell>
          <cell r="FE250">
            <v>23</v>
          </cell>
          <cell r="FF250">
            <v>785.6990550004615</v>
          </cell>
          <cell r="FG250">
            <v>72</v>
          </cell>
          <cell r="FH250">
            <v>12.2</v>
          </cell>
          <cell r="FI250">
            <v>56</v>
          </cell>
          <cell r="FJ250">
            <v>0</v>
          </cell>
          <cell r="FK250">
            <v>1</v>
          </cell>
          <cell r="FL250">
            <v>3</v>
          </cell>
          <cell r="FM250">
            <v>1</v>
          </cell>
          <cell r="FN250">
            <v>0</v>
          </cell>
          <cell r="FO250">
            <v>0</v>
          </cell>
          <cell r="FP250">
            <v>-7.0811289999999989</v>
          </cell>
          <cell r="FQ250">
            <v>-8.5</v>
          </cell>
          <cell r="FR250">
            <v>0</v>
          </cell>
          <cell r="FS250">
            <v>9</v>
          </cell>
          <cell r="FT250">
            <v>-1</v>
          </cell>
          <cell r="FU250">
            <v>6.1999999999999993</v>
          </cell>
          <cell r="FV250">
            <v>401.57951700023585</v>
          </cell>
          <cell r="FW250">
            <v>0</v>
          </cell>
          <cell r="FX250" t="str">
            <v>Уточнение</v>
          </cell>
          <cell r="FY250" t="str">
            <v>На текущий момент скважина замеряется на МЗУ по причине вывода из работа нефтяного коллектора(непроход), до ввода АГЗУ в декабре 2018г дебит по скважине составлял 18м3. Необходимо провести сличение МЗУ и АГЗУ-9, для определения истинного дебита по скважине.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 t="str">
            <v>БДНГ-5.1</v>
          </cell>
          <cell r="GG250" t="str">
            <v>Давыдов</v>
          </cell>
          <cell r="GH250" t="str">
            <v>Бердянка</v>
          </cell>
          <cell r="GI250" t="str">
            <v>Денис</v>
          </cell>
          <cell r="GJ250">
            <v>0</v>
          </cell>
          <cell r="GK250">
            <v>1920</v>
          </cell>
          <cell r="GL250">
            <v>0</v>
          </cell>
          <cell r="GM250">
            <v>0</v>
          </cell>
          <cell r="GN250">
            <v>0</v>
          </cell>
          <cell r="GO250">
            <v>1</v>
          </cell>
          <cell r="GP250">
            <v>23</v>
          </cell>
          <cell r="GQ250">
            <v>56</v>
          </cell>
          <cell r="GR250">
            <v>71</v>
          </cell>
          <cell r="GS250" t="str">
            <v>ЗУ-9</v>
          </cell>
          <cell r="GT250" t="str">
            <v>Газлифт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</row>
        <row r="251">
          <cell r="J251">
            <v>1124</v>
          </cell>
          <cell r="K251" t="str">
            <v>В работе</v>
          </cell>
          <cell r="L251" t="str">
            <v>К-55</v>
          </cell>
          <cell r="M251">
            <v>41837</v>
          </cell>
          <cell r="N251" t="str">
            <v>Гор.</v>
          </cell>
          <cell r="O251" t="str">
            <v>P1ar_Block II</v>
          </cell>
          <cell r="P251" t="str">
            <v>Действующий</v>
          </cell>
          <cell r="Q251">
            <v>-4</v>
          </cell>
          <cell r="R251">
            <v>41818</v>
          </cell>
          <cell r="S251" t="str">
            <v>Slb</v>
          </cell>
          <cell r="T251" t="str">
            <v>200м3 15% HCL 
 50м3 WF130</v>
          </cell>
          <cell r="U251">
            <v>206</v>
          </cell>
          <cell r="V251">
            <v>213.8</v>
          </cell>
          <cell r="W251">
            <v>0.98</v>
          </cell>
          <cell r="X251">
            <v>1.66</v>
          </cell>
          <cell r="Y251">
            <v>0.98</v>
          </cell>
          <cell r="Z251">
            <v>1.4490000000000001</v>
          </cell>
          <cell r="AA251">
            <v>0.83599999999999997</v>
          </cell>
          <cell r="AB251">
            <v>0.72</v>
          </cell>
          <cell r="AC251">
            <v>37</v>
          </cell>
          <cell r="AD251">
            <v>1.17</v>
          </cell>
          <cell r="AE251" t="str">
            <v>177,8; 
114,3</v>
          </cell>
          <cell r="AF251">
            <v>9.19</v>
          </cell>
          <cell r="AG251" t="str">
            <v>2114 
2032-2826</v>
          </cell>
          <cell r="AH251">
            <v>2830</v>
          </cell>
          <cell r="AI251">
            <v>2830</v>
          </cell>
          <cell r="AJ251">
            <v>0</v>
          </cell>
          <cell r="AK251">
            <v>0</v>
          </cell>
          <cell r="AL251" t="str">
            <v>Закрытый</v>
          </cell>
          <cell r="AM251" t="str">
            <v>2303-2304; 2431-2432; 2558-2559; 2675-2676; 2800-2801</v>
          </cell>
          <cell r="AN251">
            <v>47</v>
          </cell>
          <cell r="AO251">
            <v>2303</v>
          </cell>
          <cell r="AP251">
            <v>388.15</v>
          </cell>
          <cell r="AQ251">
            <v>0</v>
          </cell>
          <cell r="AR251">
            <v>0</v>
          </cell>
          <cell r="AS251">
            <v>0</v>
          </cell>
          <cell r="AT251" t="str">
            <v>Газлифт</v>
          </cell>
          <cell r="AU251">
            <v>600</v>
          </cell>
          <cell r="AV251" t="str">
            <v>ГП</v>
          </cell>
          <cell r="AW251">
            <v>1200</v>
          </cell>
          <cell r="AX251" t="str">
            <v>ГК84(1,5)</v>
          </cell>
          <cell r="AY251">
            <v>1840</v>
          </cell>
          <cell r="AZ251" t="str">
            <v>ЦКсОК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1850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2037</v>
          </cell>
          <cell r="BO251" t="str">
            <v>Есть</v>
          </cell>
          <cell r="BP251" t="str">
            <v>Сиант</v>
          </cell>
          <cell r="BQ251">
            <v>78</v>
          </cell>
          <cell r="BR251">
            <v>54</v>
          </cell>
          <cell r="BS251">
            <v>12.4</v>
          </cell>
          <cell r="BT251">
            <v>1860</v>
          </cell>
          <cell r="BU251">
            <v>177</v>
          </cell>
          <cell r="BV251">
            <v>73</v>
          </cell>
          <cell r="BW251">
            <v>5.5</v>
          </cell>
          <cell r="BX251">
            <v>18</v>
          </cell>
          <cell r="BY251" t="str">
            <v>Угловик</v>
          </cell>
          <cell r="BZ251" t="str">
            <v>Постоянный</v>
          </cell>
          <cell r="CA251">
            <v>24</v>
          </cell>
          <cell r="CB251">
            <v>0</v>
          </cell>
          <cell r="CC251">
            <v>33</v>
          </cell>
          <cell r="CD251">
            <v>54</v>
          </cell>
          <cell r="CE251">
            <v>32</v>
          </cell>
          <cell r="CF251">
            <v>43556</v>
          </cell>
          <cell r="CG251">
            <v>123</v>
          </cell>
          <cell r="CH251">
            <v>78</v>
          </cell>
          <cell r="CI251">
            <v>6</v>
          </cell>
          <cell r="CJ251">
            <v>0</v>
          </cell>
          <cell r="CK251">
            <v>0</v>
          </cell>
          <cell r="CL251">
            <v>69</v>
          </cell>
          <cell r="CM251">
            <v>15.49108</v>
          </cell>
          <cell r="CN251">
            <v>18.53</v>
          </cell>
          <cell r="CO251">
            <v>0</v>
          </cell>
          <cell r="CP251">
            <v>0</v>
          </cell>
          <cell r="CQ251">
            <v>19.5</v>
          </cell>
          <cell r="CR251">
            <v>227</v>
          </cell>
          <cell r="CS251">
            <v>0</v>
          </cell>
          <cell r="CT251">
            <v>227</v>
          </cell>
          <cell r="CU251">
            <v>0</v>
          </cell>
          <cell r="CV251">
            <v>211.50891999999999</v>
          </cell>
          <cell r="CW251">
            <v>-18.53</v>
          </cell>
          <cell r="CX251">
            <v>227</v>
          </cell>
          <cell r="CY251">
            <v>-19.5</v>
          </cell>
          <cell r="CZ251">
            <v>12.4</v>
          </cell>
          <cell r="DA251">
            <v>7.1</v>
          </cell>
          <cell r="DB251">
            <v>458.32827665985843</v>
          </cell>
          <cell r="DC251">
            <v>1258.7889288545407</v>
          </cell>
          <cell r="DD251">
            <v>800.46065219468232</v>
          </cell>
          <cell r="DE251">
            <v>0.34314814814814815</v>
          </cell>
          <cell r="DF251">
            <v>0</v>
          </cell>
          <cell r="DG251" t="str">
            <v>Газлифт</v>
          </cell>
          <cell r="DH251">
            <v>15.49108</v>
          </cell>
          <cell r="DI251">
            <v>18.53</v>
          </cell>
          <cell r="DJ251">
            <v>0</v>
          </cell>
          <cell r="DK251">
            <v>7.1</v>
          </cell>
          <cell r="DL251">
            <v>69</v>
          </cell>
          <cell r="DM251">
            <v>0</v>
          </cell>
          <cell r="DN251">
            <v>60</v>
          </cell>
          <cell r="DO251">
            <v>0.32928357650579881</v>
          </cell>
          <cell r="DP251">
            <v>60</v>
          </cell>
          <cell r="DQ251">
            <v>17.342707407407413</v>
          </cell>
          <cell r="DR251">
            <v>20.744865319865326</v>
          </cell>
          <cell r="DS251">
            <v>0</v>
          </cell>
          <cell r="DT251">
            <v>7.9486531986532007</v>
          </cell>
          <cell r="DU251">
            <v>1.8516274074074115</v>
          </cell>
          <cell r="DV251">
            <v>2.214865319865325</v>
          </cell>
          <cell r="DW251">
            <v>0.84865319865320055</v>
          </cell>
          <cell r="DX251">
            <v>2.051999999999996</v>
          </cell>
          <cell r="DY251">
            <v>2.4545454545454497</v>
          </cell>
          <cell r="DZ251">
            <v>0</v>
          </cell>
          <cell r="EA251">
            <v>1.5896103896103864</v>
          </cell>
          <cell r="EB251">
            <v>0</v>
          </cell>
          <cell r="EC251">
            <v>41837</v>
          </cell>
          <cell r="ED251" t="str">
            <v>ВНС</v>
          </cell>
          <cell r="EE251">
            <v>0</v>
          </cell>
          <cell r="EF251">
            <v>18</v>
          </cell>
          <cell r="EG251">
            <v>33</v>
          </cell>
          <cell r="EH251">
            <v>54</v>
          </cell>
          <cell r="EI251">
            <v>32</v>
          </cell>
          <cell r="EJ251" t="str">
            <v>Постоянный</v>
          </cell>
          <cell r="EK251">
            <v>24</v>
          </cell>
          <cell r="EL251">
            <v>0</v>
          </cell>
          <cell r="EM251">
            <v>15.49108</v>
          </cell>
          <cell r="EN251">
            <v>18.53</v>
          </cell>
          <cell r="EO251">
            <v>0</v>
          </cell>
          <cell r="EP251">
            <v>19.5</v>
          </cell>
          <cell r="EQ251">
            <v>458.32827665985843</v>
          </cell>
          <cell r="ER251">
            <v>78</v>
          </cell>
          <cell r="ES251">
            <v>12.4</v>
          </cell>
          <cell r="ET251">
            <v>69</v>
          </cell>
          <cell r="EU251">
            <v>18</v>
          </cell>
          <cell r="EV251">
            <v>33</v>
          </cell>
          <cell r="EW251">
            <v>54</v>
          </cell>
          <cell r="EX251">
            <v>32</v>
          </cell>
          <cell r="EY251" t="str">
            <v>Постоянный</v>
          </cell>
          <cell r="EZ251">
            <v>24</v>
          </cell>
          <cell r="FA251">
            <v>0</v>
          </cell>
          <cell r="FB251">
            <v>15.49108</v>
          </cell>
          <cell r="FC251">
            <v>18.53</v>
          </cell>
          <cell r="FD251">
            <v>0</v>
          </cell>
          <cell r="FE251">
            <v>19.5</v>
          </cell>
          <cell r="FF251">
            <v>458.32827665985843</v>
          </cell>
          <cell r="FG251">
            <v>78</v>
          </cell>
          <cell r="FH251">
            <v>12.4</v>
          </cell>
          <cell r="FI251">
            <v>69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 t="str">
            <v>Проводятся исследования скважины на разных режимах работы (ОЗНА+АГЗУ). ТР оставлен без изменений</v>
          </cell>
          <cell r="GE251">
            <v>0</v>
          </cell>
          <cell r="GF251" t="str">
            <v>БДНГ-1</v>
          </cell>
          <cell r="GG251" t="str">
            <v>Тайланов</v>
          </cell>
          <cell r="GH251">
            <v>0</v>
          </cell>
          <cell r="GI251" t="e">
            <v>#N/A</v>
          </cell>
          <cell r="GJ251">
            <v>0</v>
          </cell>
          <cell r="GK251">
            <v>2017</v>
          </cell>
          <cell r="GL251">
            <v>0</v>
          </cell>
          <cell r="GM251">
            <v>0</v>
          </cell>
          <cell r="GN251">
            <v>0</v>
          </cell>
          <cell r="GO251">
            <v>1</v>
          </cell>
          <cell r="GP251">
            <v>22</v>
          </cell>
          <cell r="GQ251">
            <v>69</v>
          </cell>
          <cell r="GR251">
            <v>54</v>
          </cell>
          <cell r="GS251" t="str">
            <v>К-1</v>
          </cell>
          <cell r="GT251" t="str">
            <v>Газлифт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</row>
        <row r="252">
          <cell r="J252" t="str">
            <v>1124-2</v>
          </cell>
          <cell r="K252" t="str">
            <v>В работе</v>
          </cell>
          <cell r="L252" t="str">
            <v>К-11</v>
          </cell>
          <cell r="M252">
            <v>42088</v>
          </cell>
          <cell r="N252" t="str">
            <v>Гор.</v>
          </cell>
          <cell r="O252" t="str">
            <v>P1ar_Block I</v>
          </cell>
          <cell r="P252" t="str">
            <v>Действующий</v>
          </cell>
          <cell r="Q252">
            <v>-4</v>
          </cell>
          <cell r="R252">
            <v>0</v>
          </cell>
          <cell r="S252">
            <v>0</v>
          </cell>
          <cell r="T252">
            <v>0</v>
          </cell>
          <cell r="U252">
            <v>206</v>
          </cell>
          <cell r="V252">
            <v>213.8</v>
          </cell>
          <cell r="W252">
            <v>0.98</v>
          </cell>
          <cell r="X252">
            <v>1.66</v>
          </cell>
          <cell r="Y252">
            <v>0.98</v>
          </cell>
          <cell r="Z252">
            <v>1.4490000000000001</v>
          </cell>
          <cell r="AA252">
            <v>0.83599999999999997</v>
          </cell>
          <cell r="AB252">
            <v>0.72</v>
          </cell>
          <cell r="AC252">
            <v>37</v>
          </cell>
          <cell r="AD252">
            <v>1.17</v>
          </cell>
          <cell r="AE252">
            <v>177.8</v>
          </cell>
          <cell r="AF252">
            <v>9.19</v>
          </cell>
          <cell r="AG252">
            <v>2104</v>
          </cell>
          <cell r="AH252">
            <v>2970</v>
          </cell>
          <cell r="AI252">
            <v>2970</v>
          </cell>
          <cell r="AJ252">
            <v>0</v>
          </cell>
          <cell r="AK252">
            <v>0</v>
          </cell>
          <cell r="AL252" t="str">
            <v>откр ствол</v>
          </cell>
          <cell r="AM252" t="str">
            <v>2104-2970</v>
          </cell>
          <cell r="AN252">
            <v>48.6</v>
          </cell>
          <cell r="AO252">
            <v>2104</v>
          </cell>
          <cell r="AP252">
            <v>211.5</v>
          </cell>
          <cell r="AQ252">
            <v>0</v>
          </cell>
          <cell r="AR252">
            <v>0</v>
          </cell>
          <cell r="AS252">
            <v>0</v>
          </cell>
          <cell r="AT252" t="str">
            <v>Газлифт</v>
          </cell>
          <cell r="AU252">
            <v>530</v>
          </cell>
          <cell r="AV252" t="str">
            <v>ГП</v>
          </cell>
          <cell r="AW252">
            <v>820</v>
          </cell>
          <cell r="AX252" t="str">
            <v>ГП</v>
          </cell>
          <cell r="AY252">
            <v>1080</v>
          </cell>
          <cell r="AZ252" t="str">
            <v>ГП</v>
          </cell>
          <cell r="BA252">
            <v>1310</v>
          </cell>
          <cell r="BB252" t="str">
            <v>ГП</v>
          </cell>
          <cell r="BC252">
            <v>1520</v>
          </cell>
          <cell r="BD252" t="str">
            <v>ГП</v>
          </cell>
          <cell r="BE252">
            <v>0</v>
          </cell>
          <cell r="BF252">
            <v>0</v>
          </cell>
          <cell r="BG252">
            <v>1700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2120</v>
          </cell>
          <cell r="BO252" t="str">
            <v>Есть</v>
          </cell>
          <cell r="BP252" t="str">
            <v>Сиант</v>
          </cell>
          <cell r="BQ252">
            <v>78</v>
          </cell>
          <cell r="BR252">
            <v>50</v>
          </cell>
          <cell r="BS252">
            <v>15</v>
          </cell>
          <cell r="BT252">
            <v>1791.23</v>
          </cell>
          <cell r="BU252">
            <v>328.77</v>
          </cell>
          <cell r="BV252">
            <v>73</v>
          </cell>
          <cell r="BW252">
            <v>5.5</v>
          </cell>
          <cell r="BX252">
            <v>18</v>
          </cell>
          <cell r="BY252" t="str">
            <v>Угловик</v>
          </cell>
          <cell r="BZ252" t="str">
            <v>Постоянный</v>
          </cell>
          <cell r="CA252">
            <v>24</v>
          </cell>
          <cell r="CB252">
            <v>0</v>
          </cell>
          <cell r="CC252">
            <v>33</v>
          </cell>
          <cell r="CD252">
            <v>50</v>
          </cell>
          <cell r="CE252">
            <v>32</v>
          </cell>
          <cell r="CF252">
            <v>43556</v>
          </cell>
          <cell r="CG252">
            <v>92</v>
          </cell>
          <cell r="CH252">
            <v>78</v>
          </cell>
          <cell r="CI252">
            <v>6</v>
          </cell>
          <cell r="CJ252">
            <v>0</v>
          </cell>
          <cell r="CK252">
            <v>0</v>
          </cell>
          <cell r="CL252">
            <v>67</v>
          </cell>
          <cell r="CM252">
            <v>5.016</v>
          </cell>
          <cell r="CN252">
            <v>6</v>
          </cell>
          <cell r="CO252">
            <v>0</v>
          </cell>
          <cell r="CP252">
            <v>249</v>
          </cell>
          <cell r="CQ252">
            <v>22.5</v>
          </cell>
          <cell r="CR252">
            <v>228</v>
          </cell>
          <cell r="CS252">
            <v>0</v>
          </cell>
          <cell r="CT252">
            <v>228</v>
          </cell>
          <cell r="CU252">
            <v>0</v>
          </cell>
          <cell r="CV252">
            <v>221.36483519999999</v>
          </cell>
          <cell r="CW252">
            <v>-8</v>
          </cell>
          <cell r="CX252">
            <v>227.21</v>
          </cell>
          <cell r="CY252">
            <v>-9.4</v>
          </cell>
          <cell r="CZ252">
            <v>15</v>
          </cell>
          <cell r="DA252">
            <v>7.5</v>
          </cell>
          <cell r="DB252">
            <v>1495.2153110047848</v>
          </cell>
          <cell r="DC252">
            <v>4485.6459330143543</v>
          </cell>
          <cell r="DD252">
            <v>2990.4306220095696</v>
          </cell>
          <cell r="DE252">
            <v>0.24</v>
          </cell>
          <cell r="DF252">
            <v>0</v>
          </cell>
          <cell r="DG252" t="str">
            <v>Газлифт</v>
          </cell>
          <cell r="DH252">
            <v>5.016</v>
          </cell>
          <cell r="DI252">
            <v>6</v>
          </cell>
          <cell r="DJ252">
            <v>0</v>
          </cell>
          <cell r="DK252">
            <v>7.5000000000000009</v>
          </cell>
          <cell r="DL252">
            <v>67</v>
          </cell>
          <cell r="DM252">
            <v>0</v>
          </cell>
          <cell r="DN252">
            <v>60</v>
          </cell>
          <cell r="DO252">
            <v>0.23076923076923081</v>
          </cell>
          <cell r="DP252">
            <v>60</v>
          </cell>
          <cell r="DQ252">
            <v>6.1735384615384623</v>
          </cell>
          <cell r="DR252">
            <v>7.3846153846153859</v>
          </cell>
          <cell r="DS252">
            <v>0</v>
          </cell>
          <cell r="DT252">
            <v>9.2307692307692317</v>
          </cell>
          <cell r="DU252">
            <v>1.1575384615384625</v>
          </cell>
          <cell r="DV252">
            <v>1.3846153846153859</v>
          </cell>
          <cell r="DW252">
            <v>1.7307692307692324</v>
          </cell>
          <cell r="DX252">
            <v>2.0059614590091579</v>
          </cell>
          <cell r="DY252">
            <v>2.7717170260330271</v>
          </cell>
          <cell r="DZ252">
            <v>0</v>
          </cell>
          <cell r="EA252">
            <v>2.941761015360207</v>
          </cell>
          <cell r="EB252">
            <v>0</v>
          </cell>
          <cell r="EC252">
            <v>42776</v>
          </cell>
          <cell r="ED252" t="str">
            <v>ОПЗ</v>
          </cell>
          <cell r="EE252">
            <v>0</v>
          </cell>
          <cell r="EF252">
            <v>18</v>
          </cell>
          <cell r="EG252">
            <v>32</v>
          </cell>
          <cell r="EH252">
            <v>50</v>
          </cell>
          <cell r="EI252">
            <v>31</v>
          </cell>
          <cell r="EJ252" t="str">
            <v>Постоянный</v>
          </cell>
          <cell r="EK252">
            <v>24</v>
          </cell>
          <cell r="EL252">
            <v>0</v>
          </cell>
          <cell r="EM252">
            <v>6.6351647999999992</v>
          </cell>
          <cell r="EN252">
            <v>8</v>
          </cell>
          <cell r="EO252">
            <v>0.79</v>
          </cell>
          <cell r="EP252">
            <v>9.4</v>
          </cell>
          <cell r="EQ252">
            <v>1265.9821199919556</v>
          </cell>
          <cell r="ER252">
            <v>78</v>
          </cell>
          <cell r="ES252">
            <v>1</v>
          </cell>
          <cell r="ET252">
            <v>65</v>
          </cell>
          <cell r="EU252">
            <v>18</v>
          </cell>
          <cell r="EV252">
            <v>33</v>
          </cell>
          <cell r="EW252">
            <v>50</v>
          </cell>
          <cell r="EX252">
            <v>32</v>
          </cell>
          <cell r="EY252" t="str">
            <v>Постоянный</v>
          </cell>
          <cell r="EZ252">
            <v>24</v>
          </cell>
          <cell r="FA252">
            <v>0</v>
          </cell>
          <cell r="FB252">
            <v>5.016</v>
          </cell>
          <cell r="FC252">
            <v>6</v>
          </cell>
          <cell r="FD252">
            <v>0</v>
          </cell>
          <cell r="FE252">
            <v>22.5</v>
          </cell>
          <cell r="FF252">
            <v>1495.2153110047848</v>
          </cell>
          <cell r="FG252">
            <v>78</v>
          </cell>
          <cell r="FH252">
            <v>15</v>
          </cell>
          <cell r="FI252">
            <v>67</v>
          </cell>
          <cell r="FJ252">
            <v>0</v>
          </cell>
          <cell r="FK252">
            <v>1</v>
          </cell>
          <cell r="FL252">
            <v>0</v>
          </cell>
          <cell r="FM252">
            <v>1</v>
          </cell>
          <cell r="FN252">
            <v>0</v>
          </cell>
          <cell r="FO252">
            <v>0</v>
          </cell>
          <cell r="FP252">
            <v>-1.6191647999999992</v>
          </cell>
          <cell r="FQ252">
            <v>-2</v>
          </cell>
          <cell r="FR252">
            <v>-0.79</v>
          </cell>
          <cell r="FS252">
            <v>13.1</v>
          </cell>
          <cell r="FT252">
            <v>0</v>
          </cell>
          <cell r="FU252">
            <v>14</v>
          </cell>
          <cell r="FV252">
            <v>229.23319101282914</v>
          </cell>
          <cell r="FW252">
            <v>2</v>
          </cell>
          <cell r="FX252" t="str">
            <v>Технология</v>
          </cell>
          <cell r="FY252" t="str">
            <v>Снижение дебита сопровождается трендом роста линейного давления.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 t="str">
            <v>БДНГ-3</v>
          </cell>
          <cell r="GG252" t="str">
            <v>Давыдов</v>
          </cell>
          <cell r="GH252">
            <v>0</v>
          </cell>
          <cell r="GI252" t="e">
            <v>#N/A</v>
          </cell>
          <cell r="GJ252">
            <v>0</v>
          </cell>
          <cell r="GK252">
            <v>2100</v>
          </cell>
          <cell r="GL252">
            <v>0</v>
          </cell>
          <cell r="GM252">
            <v>0</v>
          </cell>
          <cell r="GN252">
            <v>0</v>
          </cell>
          <cell r="GO252">
            <v>1</v>
          </cell>
          <cell r="GP252">
            <v>18</v>
          </cell>
          <cell r="GQ252">
            <v>67</v>
          </cell>
          <cell r="GR252">
            <v>25</v>
          </cell>
          <cell r="GS252" t="str">
            <v>К-3</v>
          </cell>
          <cell r="GT252" t="str">
            <v>Газлифт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</row>
        <row r="253">
          <cell r="J253" t="str">
            <v>1124-1</v>
          </cell>
          <cell r="K253" t="str">
            <v>В работе</v>
          </cell>
          <cell r="L253" t="str">
            <v>К-11</v>
          </cell>
          <cell r="M253">
            <v>41908</v>
          </cell>
          <cell r="N253" t="str">
            <v>Гор.</v>
          </cell>
          <cell r="O253" t="str">
            <v>P1ar_Block I</v>
          </cell>
          <cell r="P253" t="str">
            <v>Действующий</v>
          </cell>
          <cell r="Q253">
            <v>-4</v>
          </cell>
          <cell r="R253">
            <v>0</v>
          </cell>
          <cell r="S253">
            <v>0</v>
          </cell>
          <cell r="T253">
            <v>0</v>
          </cell>
          <cell r="U253">
            <v>206</v>
          </cell>
          <cell r="V253">
            <v>213.8</v>
          </cell>
          <cell r="W253">
            <v>0.98</v>
          </cell>
          <cell r="X253">
            <v>1.66</v>
          </cell>
          <cell r="Y253">
            <v>0.98</v>
          </cell>
          <cell r="Z253">
            <v>1.4490000000000001</v>
          </cell>
          <cell r="AA253">
            <v>0.83599999999999997</v>
          </cell>
          <cell r="AB253">
            <v>0.72</v>
          </cell>
          <cell r="AC253">
            <v>37</v>
          </cell>
          <cell r="AD253">
            <v>1.17</v>
          </cell>
          <cell r="AE253">
            <v>177.8</v>
          </cell>
          <cell r="AF253">
            <v>9.19</v>
          </cell>
          <cell r="AG253">
            <v>2105</v>
          </cell>
          <cell r="AH253">
            <v>2841</v>
          </cell>
          <cell r="AI253">
            <v>2841</v>
          </cell>
          <cell r="AJ253">
            <v>0</v>
          </cell>
          <cell r="AK253">
            <v>0</v>
          </cell>
          <cell r="AL253" t="str">
            <v>откр ствол</v>
          </cell>
          <cell r="AM253" t="str">
            <v>2105-2841</v>
          </cell>
          <cell r="AN253">
            <v>39</v>
          </cell>
          <cell r="AO253">
            <v>2105</v>
          </cell>
          <cell r="AP253">
            <v>288.95</v>
          </cell>
          <cell r="AQ253">
            <v>0</v>
          </cell>
          <cell r="AR253">
            <v>0</v>
          </cell>
          <cell r="AS253">
            <v>0</v>
          </cell>
          <cell r="AT253" t="str">
            <v>Газлифт</v>
          </cell>
          <cell r="AU253">
            <v>480</v>
          </cell>
          <cell r="AV253" t="str">
            <v>ГК79/3</v>
          </cell>
          <cell r="AW253">
            <v>930</v>
          </cell>
          <cell r="AX253" t="str">
            <v>ГК80/3</v>
          </cell>
          <cell r="AY253">
            <v>1280</v>
          </cell>
          <cell r="AZ253" t="str">
            <v>ГК78/3</v>
          </cell>
          <cell r="BA253">
            <v>1540</v>
          </cell>
          <cell r="BB253" t="str">
            <v>ГК77/3</v>
          </cell>
          <cell r="BC253">
            <v>1660</v>
          </cell>
          <cell r="BD253" t="str">
            <v>ЦКсОК</v>
          </cell>
          <cell r="BE253">
            <v>0</v>
          </cell>
          <cell r="BF253">
            <v>0</v>
          </cell>
          <cell r="BG253">
            <v>1670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2130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1814.2</v>
          </cell>
          <cell r="BU253">
            <v>315.79999999999995</v>
          </cell>
          <cell r="BV253">
            <v>73</v>
          </cell>
          <cell r="BW253">
            <v>5.5</v>
          </cell>
          <cell r="BX253">
            <v>18</v>
          </cell>
          <cell r="BY253" t="str">
            <v>Угловик</v>
          </cell>
          <cell r="BZ253" t="str">
            <v>Постоянный</v>
          </cell>
          <cell r="CA253">
            <v>24</v>
          </cell>
          <cell r="CB253">
            <v>0</v>
          </cell>
          <cell r="CC253">
            <v>33</v>
          </cell>
          <cell r="CD253">
            <v>50</v>
          </cell>
          <cell r="CE253">
            <v>32</v>
          </cell>
          <cell r="CF253">
            <v>43556</v>
          </cell>
          <cell r="CG253">
            <v>145.69999999999999</v>
          </cell>
          <cell r="CH253">
            <v>78</v>
          </cell>
          <cell r="CI253">
            <v>6</v>
          </cell>
          <cell r="CJ253">
            <v>0</v>
          </cell>
          <cell r="CK253">
            <v>0</v>
          </cell>
          <cell r="CL253">
            <v>68</v>
          </cell>
          <cell r="CM253">
            <v>10.032</v>
          </cell>
          <cell r="CN253">
            <v>12</v>
          </cell>
          <cell r="CO253">
            <v>0</v>
          </cell>
          <cell r="CP253">
            <v>250</v>
          </cell>
          <cell r="CQ253">
            <v>18</v>
          </cell>
          <cell r="CR253">
            <v>229</v>
          </cell>
          <cell r="CS253">
            <v>0</v>
          </cell>
          <cell r="CT253">
            <v>229</v>
          </cell>
          <cell r="CU253">
            <v>0</v>
          </cell>
          <cell r="CV253">
            <v>222.82195999999999</v>
          </cell>
          <cell r="CW253">
            <v>-7.39</v>
          </cell>
          <cell r="CX253">
            <v>229</v>
          </cell>
          <cell r="CY253">
            <v>-16.399999999999999</v>
          </cell>
          <cell r="CZ253">
            <v>11</v>
          </cell>
          <cell r="DA253">
            <v>7</v>
          </cell>
          <cell r="DB253">
            <v>697.76714513556624</v>
          </cell>
          <cell r="DC253">
            <v>1794.2583732057417</v>
          </cell>
          <cell r="DD253">
            <v>1096.4912280701756</v>
          </cell>
          <cell r="DE253">
            <v>0.15444015444015446</v>
          </cell>
          <cell r="DF253">
            <v>0</v>
          </cell>
          <cell r="DG253" t="str">
            <v>Газлифт</v>
          </cell>
          <cell r="DH253">
            <v>10.032</v>
          </cell>
          <cell r="DI253">
            <v>12</v>
          </cell>
          <cell r="DJ253">
            <v>0</v>
          </cell>
          <cell r="DK253">
            <v>7.0000000000000009</v>
          </cell>
          <cell r="DL253">
            <v>68</v>
          </cell>
          <cell r="DM253">
            <v>0</v>
          </cell>
          <cell r="DN253">
            <v>55</v>
          </cell>
          <cell r="DO253">
            <v>0.14641327984656322</v>
          </cell>
          <cell r="DP253">
            <v>55</v>
          </cell>
          <cell r="DQ253">
            <v>11.101816227021624</v>
          </cell>
          <cell r="DR253">
            <v>13.279684482083283</v>
          </cell>
          <cell r="DS253">
            <v>0</v>
          </cell>
          <cell r="DT253">
            <v>7.7464826145485821</v>
          </cell>
          <cell r="DU253">
            <v>1.0698162270216247</v>
          </cell>
          <cell r="DV253">
            <v>1.2796844820832831</v>
          </cell>
          <cell r="DW253">
            <v>0.74648261454858189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43122</v>
          </cell>
          <cell r="ED253" t="str">
            <v>Бесп. ОПЗ</v>
          </cell>
          <cell r="EE253">
            <v>0</v>
          </cell>
          <cell r="EF253">
            <v>18</v>
          </cell>
          <cell r="EG253">
            <v>32</v>
          </cell>
          <cell r="EH253">
            <v>54</v>
          </cell>
          <cell r="EI253">
            <v>31</v>
          </cell>
          <cell r="EJ253" t="str">
            <v>Постоянный</v>
          </cell>
          <cell r="EK253">
            <v>24</v>
          </cell>
          <cell r="EL253">
            <v>0</v>
          </cell>
          <cell r="EM253">
            <v>6.1780399999999993</v>
          </cell>
          <cell r="EN253">
            <v>7.39</v>
          </cell>
          <cell r="EO253">
            <v>0</v>
          </cell>
          <cell r="EP253">
            <v>16.399999999999999</v>
          </cell>
          <cell r="EQ253">
            <v>1100.6727052592732</v>
          </cell>
          <cell r="ER253">
            <v>78</v>
          </cell>
          <cell r="ES253">
            <v>9.6</v>
          </cell>
          <cell r="ET253">
            <v>55</v>
          </cell>
          <cell r="EU253">
            <v>18</v>
          </cell>
          <cell r="EV253">
            <v>33</v>
          </cell>
          <cell r="EW253">
            <v>50</v>
          </cell>
          <cell r="EX253">
            <v>32</v>
          </cell>
          <cell r="EY253" t="str">
            <v>Постоянный</v>
          </cell>
          <cell r="EZ253">
            <v>24</v>
          </cell>
          <cell r="FA253">
            <v>0</v>
          </cell>
          <cell r="FB253">
            <v>10.032</v>
          </cell>
          <cell r="FC253">
            <v>12</v>
          </cell>
          <cell r="FD253">
            <v>0</v>
          </cell>
          <cell r="FE253">
            <v>18</v>
          </cell>
          <cell r="FF253">
            <v>697.76714513556624</v>
          </cell>
          <cell r="FG253">
            <v>78</v>
          </cell>
          <cell r="FH253">
            <v>11</v>
          </cell>
          <cell r="FI253">
            <v>68</v>
          </cell>
          <cell r="FJ253">
            <v>0</v>
          </cell>
          <cell r="FK253">
            <v>1</v>
          </cell>
          <cell r="FL253">
            <v>-4</v>
          </cell>
          <cell r="FM253">
            <v>1</v>
          </cell>
          <cell r="FN253">
            <v>0</v>
          </cell>
          <cell r="FO253">
            <v>0</v>
          </cell>
          <cell r="FP253">
            <v>3.8539600000000007</v>
          </cell>
          <cell r="FQ253">
            <v>4.6100000000000003</v>
          </cell>
          <cell r="FR253">
            <v>0</v>
          </cell>
          <cell r="FS253">
            <v>1.6000000000000014</v>
          </cell>
          <cell r="FT253">
            <v>0</v>
          </cell>
          <cell r="FU253">
            <v>1.4000000000000004</v>
          </cell>
          <cell r="FV253">
            <v>-402.90556012370701</v>
          </cell>
          <cell r="FW253">
            <v>13</v>
          </cell>
          <cell r="FX253" t="str">
            <v>Уточнение</v>
          </cell>
          <cell r="FY253" t="str">
            <v>Уточнение режима по результатам замеров дебита.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 t="str">
            <v>БДНГ-3</v>
          </cell>
          <cell r="GG253" t="str">
            <v>Давыдов</v>
          </cell>
          <cell r="GH253">
            <v>0</v>
          </cell>
          <cell r="GI253" t="e">
            <v>#N/A</v>
          </cell>
          <cell r="GJ253">
            <v>0</v>
          </cell>
          <cell r="GK253">
            <v>2100</v>
          </cell>
          <cell r="GL253">
            <v>0</v>
          </cell>
          <cell r="GM253">
            <v>0</v>
          </cell>
          <cell r="GN253">
            <v>0</v>
          </cell>
          <cell r="GO253">
            <v>1</v>
          </cell>
          <cell r="GP253">
            <v>18</v>
          </cell>
          <cell r="GQ253">
            <v>68</v>
          </cell>
          <cell r="GR253">
            <v>77.699999999999989</v>
          </cell>
          <cell r="GS253" t="str">
            <v>К-3</v>
          </cell>
          <cell r="GT253" t="str">
            <v>Газлифт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</row>
        <row r="254">
          <cell r="J254">
            <v>1129</v>
          </cell>
          <cell r="K254" t="str">
            <v>В работе</v>
          </cell>
          <cell r="L254" t="str">
            <v>К-15</v>
          </cell>
          <cell r="M254">
            <v>41713</v>
          </cell>
          <cell r="N254" t="str">
            <v>Гор.</v>
          </cell>
          <cell r="O254" t="str">
            <v>P1ar_Block I</v>
          </cell>
          <cell r="P254" t="str">
            <v>Действующий</v>
          </cell>
          <cell r="Q254">
            <v>-4</v>
          </cell>
          <cell r="R254" t="str">
            <v xml:space="preserve"> </v>
          </cell>
          <cell r="S254" t="str">
            <v xml:space="preserve"> </v>
          </cell>
          <cell r="T254">
            <v>0</v>
          </cell>
          <cell r="U254">
            <v>206</v>
          </cell>
          <cell r="V254">
            <v>213.8</v>
          </cell>
          <cell r="W254">
            <v>0.98</v>
          </cell>
          <cell r="X254">
            <v>1.66</v>
          </cell>
          <cell r="Y254">
            <v>0.98</v>
          </cell>
          <cell r="Z254">
            <v>1.4490000000000001</v>
          </cell>
          <cell r="AA254">
            <v>0.83599999999999997</v>
          </cell>
          <cell r="AB254">
            <v>0.72</v>
          </cell>
          <cell r="AC254">
            <v>37</v>
          </cell>
          <cell r="AD254">
            <v>1.17</v>
          </cell>
          <cell r="AE254">
            <v>177.8</v>
          </cell>
          <cell r="AF254">
            <v>9.19</v>
          </cell>
          <cell r="AG254">
            <v>1957</v>
          </cell>
          <cell r="AH254">
            <v>2741</v>
          </cell>
          <cell r="AI254">
            <v>2247</v>
          </cell>
          <cell r="AJ254">
            <v>0</v>
          </cell>
          <cell r="AK254">
            <v>0</v>
          </cell>
          <cell r="AL254" t="str">
            <v>откр ствол</v>
          </cell>
          <cell r="AM254" t="str">
            <v xml:space="preserve">1957-2247 </v>
          </cell>
          <cell r="AN254">
            <v>12</v>
          </cell>
          <cell r="AO254">
            <v>1957</v>
          </cell>
          <cell r="AP254">
            <v>157.05000000000001</v>
          </cell>
          <cell r="AQ254">
            <v>0</v>
          </cell>
          <cell r="AR254">
            <v>0</v>
          </cell>
          <cell r="AS254">
            <v>0</v>
          </cell>
          <cell r="AT254" t="str">
            <v>Газлифт</v>
          </cell>
          <cell r="AU254">
            <v>500</v>
          </cell>
          <cell r="AV254" t="str">
            <v>ГП</v>
          </cell>
          <cell r="AW254">
            <v>885</v>
          </cell>
          <cell r="AX254" t="str">
            <v>ГК83/1,5</v>
          </cell>
          <cell r="AY254">
            <v>1200</v>
          </cell>
          <cell r="AZ254" t="str">
            <v>ГК82/2</v>
          </cell>
          <cell r="BA254">
            <v>1460</v>
          </cell>
          <cell r="BB254" t="str">
            <v>ГК79/2</v>
          </cell>
          <cell r="BC254">
            <v>1700</v>
          </cell>
          <cell r="BD254" t="str">
            <v>ЦКсОК</v>
          </cell>
          <cell r="BE254">
            <v>0</v>
          </cell>
          <cell r="BF254">
            <v>0</v>
          </cell>
          <cell r="BG254">
            <v>1780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2250</v>
          </cell>
          <cell r="BO254" t="str">
            <v>Есть</v>
          </cell>
          <cell r="BP254" t="str">
            <v>Сиант</v>
          </cell>
          <cell r="BQ254">
            <v>79</v>
          </cell>
          <cell r="BR254">
            <v>51</v>
          </cell>
          <cell r="BS254">
            <v>9.6</v>
          </cell>
          <cell r="BT254">
            <v>1832.61</v>
          </cell>
          <cell r="BU254">
            <v>417.3900000000001</v>
          </cell>
          <cell r="BV254">
            <v>73</v>
          </cell>
          <cell r="BW254">
            <v>5.5</v>
          </cell>
          <cell r="BX254">
            <v>8</v>
          </cell>
          <cell r="BY254" t="str">
            <v>Угловик</v>
          </cell>
          <cell r="BZ254" t="str">
            <v>Постоянный</v>
          </cell>
          <cell r="CA254">
            <v>24</v>
          </cell>
          <cell r="CB254">
            <v>0</v>
          </cell>
          <cell r="CC254">
            <v>43</v>
          </cell>
          <cell r="CD254">
            <v>51</v>
          </cell>
          <cell r="CE254">
            <v>29</v>
          </cell>
          <cell r="CF254">
            <v>43556</v>
          </cell>
          <cell r="CG254">
            <v>167</v>
          </cell>
          <cell r="CH254">
            <v>79</v>
          </cell>
          <cell r="CI254">
            <v>6</v>
          </cell>
          <cell r="CJ254">
            <v>0</v>
          </cell>
          <cell r="CK254">
            <v>0</v>
          </cell>
          <cell r="CL254">
            <v>63</v>
          </cell>
          <cell r="CM254">
            <v>1.2707200000000001</v>
          </cell>
          <cell r="CN254">
            <v>1.52</v>
          </cell>
          <cell r="CO254">
            <v>0</v>
          </cell>
          <cell r="CP254">
            <v>0</v>
          </cell>
          <cell r="CQ254">
            <v>13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9.6</v>
          </cell>
          <cell r="DA254">
            <v>3.4000000000000004</v>
          </cell>
          <cell r="DB254">
            <v>2675.6484512717202</v>
          </cell>
          <cell r="DC254">
            <v>10230.420548980104</v>
          </cell>
          <cell r="DD254">
            <v>7554.7720977083864</v>
          </cell>
          <cell r="DE254">
            <v>1.4615384615384615E-2</v>
          </cell>
          <cell r="DF254">
            <v>0</v>
          </cell>
          <cell r="DG254" t="str">
            <v>Газлифт</v>
          </cell>
          <cell r="DH254">
            <v>5.8519999999999994</v>
          </cell>
          <cell r="DI254">
            <v>7</v>
          </cell>
          <cell r="DJ254">
            <v>0</v>
          </cell>
          <cell r="DK254">
            <v>15.657894736842104</v>
          </cell>
          <cell r="DL254">
            <v>63</v>
          </cell>
          <cell r="DM254">
            <v>0</v>
          </cell>
          <cell r="DN254">
            <v>55</v>
          </cell>
          <cell r="DO254">
            <v>1.4185124902696201E-2</v>
          </cell>
          <cell r="DP254">
            <v>55</v>
          </cell>
          <cell r="DQ254">
            <v>1.3281816148892507</v>
          </cell>
          <cell r="DR254">
            <v>1.5887339891019745</v>
          </cell>
          <cell r="DS254">
            <v>0</v>
          </cell>
          <cell r="DT254">
            <v>3.5537470808859957</v>
          </cell>
          <cell r="DU254">
            <v>5.746161488925066E-2</v>
          </cell>
          <cell r="DV254">
            <v>6.873398910197448E-2</v>
          </cell>
          <cell r="DW254">
            <v>0.15374708088599556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43071</v>
          </cell>
          <cell r="ED254" t="str">
            <v>ЗБС</v>
          </cell>
          <cell r="EE254">
            <v>0</v>
          </cell>
          <cell r="EF254">
            <v>18</v>
          </cell>
          <cell r="EG254">
            <v>29</v>
          </cell>
          <cell r="EH254">
            <v>45</v>
          </cell>
          <cell r="EI254">
            <v>28</v>
          </cell>
          <cell r="EJ254" t="str">
            <v>Постоянный</v>
          </cell>
          <cell r="EK254">
            <v>24</v>
          </cell>
          <cell r="EL254">
            <v>0</v>
          </cell>
          <cell r="EM254">
            <v>5.8519999999999994</v>
          </cell>
          <cell r="EN254">
            <v>7</v>
          </cell>
          <cell r="EO254">
            <v>0</v>
          </cell>
          <cell r="EP254">
            <v>17</v>
          </cell>
          <cell r="EQ254">
            <v>1264.5249487354752</v>
          </cell>
          <cell r="ER254">
            <v>79</v>
          </cell>
          <cell r="ES254">
            <v>9.6</v>
          </cell>
          <cell r="ET254">
            <v>55</v>
          </cell>
          <cell r="EU254">
            <v>8</v>
          </cell>
          <cell r="EV254">
            <v>43</v>
          </cell>
          <cell r="EW254">
            <v>51</v>
          </cell>
          <cell r="EX254">
            <v>29</v>
          </cell>
          <cell r="EY254" t="str">
            <v>Постоянный</v>
          </cell>
          <cell r="EZ254">
            <v>24</v>
          </cell>
          <cell r="FA254">
            <v>0</v>
          </cell>
          <cell r="FB254">
            <v>1.2707200000000001</v>
          </cell>
          <cell r="FC254">
            <v>1.52</v>
          </cell>
          <cell r="FD254">
            <v>0</v>
          </cell>
          <cell r="FE254">
            <v>13</v>
          </cell>
          <cell r="FF254">
            <v>2675.6484512717202</v>
          </cell>
          <cell r="FG254">
            <v>79</v>
          </cell>
          <cell r="FH254">
            <v>9.6</v>
          </cell>
          <cell r="FI254">
            <v>63</v>
          </cell>
          <cell r="FJ254">
            <v>-10</v>
          </cell>
          <cell r="FK254">
            <v>14</v>
          </cell>
          <cell r="FL254">
            <v>6</v>
          </cell>
          <cell r="FM254">
            <v>1</v>
          </cell>
          <cell r="FN254">
            <v>0</v>
          </cell>
          <cell r="FO254">
            <v>0</v>
          </cell>
          <cell r="FP254">
            <v>-4.5812799999999996</v>
          </cell>
          <cell r="FQ254">
            <v>-5.48</v>
          </cell>
          <cell r="FR254">
            <v>0</v>
          </cell>
          <cell r="FS254">
            <v>-4</v>
          </cell>
          <cell r="FT254">
            <v>0</v>
          </cell>
          <cell r="FU254">
            <v>0</v>
          </cell>
          <cell r="FV254">
            <v>1411.123502536245</v>
          </cell>
          <cell r="FW254">
            <v>8</v>
          </cell>
          <cell r="FX254" t="str">
            <v>Технология</v>
          </cell>
          <cell r="FY254" t="str">
            <v>Снижение дебита по причине роста забойного и буферного давления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 t="str">
            <v>БДНГ-5.1</v>
          </cell>
          <cell r="GG254" t="str">
            <v>Давыдов</v>
          </cell>
          <cell r="GH254" t="str">
            <v>Бердянка</v>
          </cell>
          <cell r="GI254" t="str">
            <v>Денис</v>
          </cell>
          <cell r="GJ254">
            <v>0</v>
          </cell>
          <cell r="GK254">
            <v>2100</v>
          </cell>
          <cell r="GL254">
            <v>0</v>
          </cell>
          <cell r="GM254">
            <v>0</v>
          </cell>
          <cell r="GN254">
            <v>4.5812799999999996</v>
          </cell>
          <cell r="GO254">
            <v>14</v>
          </cell>
          <cell r="GP254">
            <v>22</v>
          </cell>
          <cell r="GQ254">
            <v>63</v>
          </cell>
          <cell r="GR254">
            <v>104</v>
          </cell>
          <cell r="GS254" t="str">
            <v>К-6</v>
          </cell>
          <cell r="GT254" t="str">
            <v>Газлифт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</row>
        <row r="255">
          <cell r="J255" t="str">
            <v>1129-2</v>
          </cell>
          <cell r="K255" t="str">
            <v>В работе</v>
          </cell>
          <cell r="L255" t="str">
            <v>К-15</v>
          </cell>
          <cell r="M255">
            <v>41891</v>
          </cell>
          <cell r="N255" t="str">
            <v>Гор.</v>
          </cell>
          <cell r="O255" t="str">
            <v>P1ar_Block I</v>
          </cell>
          <cell r="P255" t="str">
            <v>Действующий</v>
          </cell>
          <cell r="Q255">
            <v>-4</v>
          </cell>
          <cell r="R255">
            <v>0</v>
          </cell>
          <cell r="S255">
            <v>0</v>
          </cell>
          <cell r="T255">
            <v>0</v>
          </cell>
          <cell r="U255">
            <v>206</v>
          </cell>
          <cell r="V255">
            <v>213.8</v>
          </cell>
          <cell r="W255">
            <v>0.98</v>
          </cell>
          <cell r="X255">
            <v>1.66</v>
          </cell>
          <cell r="Y255">
            <v>0.98</v>
          </cell>
          <cell r="Z255">
            <v>1.4490000000000001</v>
          </cell>
          <cell r="AA255">
            <v>0.83599999999999997</v>
          </cell>
          <cell r="AB255">
            <v>0.72</v>
          </cell>
          <cell r="AC255">
            <v>37</v>
          </cell>
          <cell r="AD255">
            <v>1.17</v>
          </cell>
          <cell r="AE255">
            <v>177.8</v>
          </cell>
          <cell r="AF255">
            <v>9.19</v>
          </cell>
          <cell r="AG255">
            <v>2014</v>
          </cell>
          <cell r="AH255">
            <v>2850</v>
          </cell>
          <cell r="AI255">
            <v>2850</v>
          </cell>
          <cell r="AJ255">
            <v>0</v>
          </cell>
          <cell r="AK255">
            <v>0</v>
          </cell>
          <cell r="AL255" t="str">
            <v>откр ствол</v>
          </cell>
          <cell r="AM255" t="str">
            <v>2014-2850</v>
          </cell>
          <cell r="AN255">
            <v>22</v>
          </cell>
          <cell r="AO255">
            <v>2014</v>
          </cell>
          <cell r="AP255">
            <v>203.01</v>
          </cell>
          <cell r="AQ255">
            <v>0</v>
          </cell>
          <cell r="AR255">
            <v>0</v>
          </cell>
          <cell r="AS255">
            <v>0</v>
          </cell>
          <cell r="AT255" t="str">
            <v>Газлифт</v>
          </cell>
          <cell r="AU255">
            <v>600</v>
          </cell>
          <cell r="AV255" t="str">
            <v>ГП</v>
          </cell>
          <cell r="AW255">
            <v>1200</v>
          </cell>
          <cell r="AX255" t="str">
            <v>ГК85/1,5</v>
          </cell>
          <cell r="AY255">
            <v>1500</v>
          </cell>
          <cell r="AZ255" t="str">
            <v>ЦКсОК/5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1750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2040</v>
          </cell>
          <cell r="BO255" t="str">
            <v>Есть</v>
          </cell>
          <cell r="BP255" t="str">
            <v>Сиант</v>
          </cell>
          <cell r="BQ255">
            <v>79</v>
          </cell>
          <cell r="BR255">
            <v>45</v>
          </cell>
          <cell r="BS255">
            <v>9.6</v>
          </cell>
          <cell r="BT255">
            <v>1814.14</v>
          </cell>
          <cell r="BU255">
            <v>225.8599999999999</v>
          </cell>
          <cell r="BV255">
            <v>73</v>
          </cell>
          <cell r="BW255">
            <v>5.5</v>
          </cell>
          <cell r="BX255">
            <v>18</v>
          </cell>
          <cell r="BY255" t="str">
            <v>Угловик</v>
          </cell>
          <cell r="BZ255" t="str">
            <v>Постоянный</v>
          </cell>
          <cell r="CA255">
            <v>24</v>
          </cell>
          <cell r="CB255">
            <v>0</v>
          </cell>
          <cell r="CC255">
            <v>29</v>
          </cell>
          <cell r="CD255">
            <v>45</v>
          </cell>
          <cell r="CE255">
            <v>28</v>
          </cell>
          <cell r="CF255">
            <v>43556</v>
          </cell>
          <cell r="CG255">
            <v>127</v>
          </cell>
          <cell r="CH255">
            <v>79</v>
          </cell>
          <cell r="CI255">
            <v>6</v>
          </cell>
          <cell r="CJ255">
            <v>0</v>
          </cell>
          <cell r="CK255">
            <v>0</v>
          </cell>
          <cell r="CL255">
            <v>56</v>
          </cell>
          <cell r="CM255">
            <v>9.1959999999999997</v>
          </cell>
          <cell r="CN255">
            <v>11</v>
          </cell>
          <cell r="CO255">
            <v>0</v>
          </cell>
          <cell r="CP255">
            <v>0</v>
          </cell>
          <cell r="CQ255">
            <v>12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9.6</v>
          </cell>
          <cell r="DA255">
            <v>2.4000000000000004</v>
          </cell>
          <cell r="DB255">
            <v>260.98303610265339</v>
          </cell>
          <cell r="DC255">
            <v>1304.9151805132667</v>
          </cell>
          <cell r="DD255">
            <v>1043.9321444106133</v>
          </cell>
          <cell r="DE255">
            <v>0.15492957746478872</v>
          </cell>
          <cell r="DF255">
            <v>0</v>
          </cell>
          <cell r="DG255" t="str">
            <v>Газлифт</v>
          </cell>
          <cell r="DH255">
            <v>9.1959999999999997</v>
          </cell>
          <cell r="DI255">
            <v>11</v>
          </cell>
          <cell r="DJ255">
            <v>0</v>
          </cell>
          <cell r="DK255">
            <v>2.4000000000000004</v>
          </cell>
          <cell r="DL255">
            <v>56</v>
          </cell>
          <cell r="DM255">
            <v>0</v>
          </cell>
          <cell r="DN255">
            <v>55</v>
          </cell>
          <cell r="DO255">
            <v>0.1542081358933578</v>
          </cell>
          <cell r="DP255">
            <v>55</v>
          </cell>
          <cell r="DQ255">
            <v>9.2820961156929922</v>
          </cell>
          <cell r="DR255">
            <v>11.102985784321762</v>
          </cell>
          <cell r="DS255">
            <v>0</v>
          </cell>
          <cell r="DT255">
            <v>2.4224696256702027</v>
          </cell>
          <cell r="DU255">
            <v>8.6096115692992733E-2</v>
          </cell>
          <cell r="DV255">
            <v>0.10298578432176164</v>
          </cell>
          <cell r="DW255">
            <v>2.2469625670202546E-2</v>
          </cell>
          <cell r="DX255">
            <v>7.6869855967079459E-2</v>
          </cell>
          <cell r="DY255">
            <v>9.1949588477367783E-2</v>
          </cell>
          <cell r="DZ255">
            <v>0</v>
          </cell>
          <cell r="EA255">
            <v>9.7466563786009847E-2</v>
          </cell>
          <cell r="EB255">
            <v>0</v>
          </cell>
          <cell r="EC255">
            <v>41891</v>
          </cell>
          <cell r="ED255" t="str">
            <v>ВНС</v>
          </cell>
          <cell r="EE255">
            <v>0</v>
          </cell>
          <cell r="EF255">
            <v>18</v>
          </cell>
          <cell r="EG255">
            <v>29</v>
          </cell>
          <cell r="EH255">
            <v>44</v>
          </cell>
          <cell r="EI255">
            <v>28</v>
          </cell>
          <cell r="EJ255" t="str">
            <v>Постоянный</v>
          </cell>
          <cell r="EK255">
            <v>24</v>
          </cell>
          <cell r="EL255">
            <v>0</v>
          </cell>
          <cell r="EM255">
            <v>9.1959999999999997</v>
          </cell>
          <cell r="EN255">
            <v>11</v>
          </cell>
          <cell r="EO255">
            <v>0</v>
          </cell>
          <cell r="EP255">
            <v>17</v>
          </cell>
          <cell r="EQ255">
            <v>804.69769464984779</v>
          </cell>
          <cell r="ER255">
            <v>79</v>
          </cell>
          <cell r="ES255">
            <v>9.6</v>
          </cell>
          <cell r="ET255">
            <v>56</v>
          </cell>
          <cell r="EU255">
            <v>18</v>
          </cell>
          <cell r="EV255">
            <v>29</v>
          </cell>
          <cell r="EW255">
            <v>45</v>
          </cell>
          <cell r="EX255">
            <v>28</v>
          </cell>
          <cell r="EY255" t="str">
            <v>Постоянный</v>
          </cell>
          <cell r="EZ255">
            <v>24</v>
          </cell>
          <cell r="FA255">
            <v>0</v>
          </cell>
          <cell r="FB255">
            <v>9.1959999999999997</v>
          </cell>
          <cell r="FC255">
            <v>11</v>
          </cell>
          <cell r="FD255">
            <v>0</v>
          </cell>
          <cell r="FE255">
            <v>12</v>
          </cell>
          <cell r="FF255">
            <v>260.98303610265339</v>
          </cell>
          <cell r="FG255">
            <v>79</v>
          </cell>
          <cell r="FH255">
            <v>9.6</v>
          </cell>
          <cell r="FI255">
            <v>56</v>
          </cell>
          <cell r="FJ255">
            <v>0</v>
          </cell>
          <cell r="FK255">
            <v>0</v>
          </cell>
          <cell r="FL255">
            <v>1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-5</v>
          </cell>
          <cell r="FT255">
            <v>0</v>
          </cell>
          <cell r="FU255">
            <v>0</v>
          </cell>
          <cell r="FV255">
            <v>-543.7146585471944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 t="str">
            <v>БДНГ-5.1</v>
          </cell>
          <cell r="GG255" t="str">
            <v>Давыдов</v>
          </cell>
          <cell r="GH255" t="str">
            <v>Бердянка</v>
          </cell>
          <cell r="GI255" t="str">
            <v>Денис</v>
          </cell>
          <cell r="GJ255">
            <v>0</v>
          </cell>
          <cell r="GK255">
            <v>2020</v>
          </cell>
          <cell r="GL255">
            <v>0</v>
          </cell>
          <cell r="GM255">
            <v>0</v>
          </cell>
          <cell r="GN255">
            <v>0</v>
          </cell>
          <cell r="GO255">
            <v>1</v>
          </cell>
          <cell r="GP255">
            <v>17</v>
          </cell>
          <cell r="GQ255">
            <v>56</v>
          </cell>
          <cell r="GR255">
            <v>71</v>
          </cell>
          <cell r="GS255" t="str">
            <v>К-6</v>
          </cell>
          <cell r="GT255" t="str">
            <v>Газлифт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</row>
        <row r="256">
          <cell r="J256" t="str">
            <v>1129-1</v>
          </cell>
          <cell r="K256" t="str">
            <v>В работе</v>
          </cell>
          <cell r="L256" t="str">
            <v>К-15</v>
          </cell>
          <cell r="M256">
            <v>41810</v>
          </cell>
          <cell r="N256" t="str">
            <v>Гор.</v>
          </cell>
          <cell r="O256" t="str">
            <v>P1ar_Block I</v>
          </cell>
          <cell r="P256" t="str">
            <v>Действующий</v>
          </cell>
          <cell r="Q256">
            <v>-4</v>
          </cell>
          <cell r="R256" t="str">
            <v xml:space="preserve"> </v>
          </cell>
          <cell r="S256" t="str">
            <v xml:space="preserve"> </v>
          </cell>
          <cell r="T256">
            <v>0</v>
          </cell>
          <cell r="U256">
            <v>206</v>
          </cell>
          <cell r="V256">
            <v>213.8</v>
          </cell>
          <cell r="W256">
            <v>0.98</v>
          </cell>
          <cell r="X256">
            <v>1.66</v>
          </cell>
          <cell r="Y256">
            <v>0.98020076401190581</v>
          </cell>
          <cell r="Z256">
            <v>1.4490000000000001</v>
          </cell>
          <cell r="AA256">
            <v>0.83599999999999997</v>
          </cell>
          <cell r="AB256">
            <v>0.72</v>
          </cell>
          <cell r="AC256">
            <v>37</v>
          </cell>
          <cell r="AD256">
            <v>1.17</v>
          </cell>
          <cell r="AE256">
            <v>177.8</v>
          </cell>
          <cell r="AF256">
            <v>9.19</v>
          </cell>
          <cell r="AG256">
            <v>2176</v>
          </cell>
          <cell r="AH256">
            <v>2980</v>
          </cell>
          <cell r="AI256">
            <v>2980</v>
          </cell>
          <cell r="AJ256">
            <v>0</v>
          </cell>
          <cell r="AK256">
            <v>0</v>
          </cell>
          <cell r="AL256" t="str">
            <v>откр ствол</v>
          </cell>
          <cell r="AM256" t="str">
            <v>2176-2980</v>
          </cell>
          <cell r="AN256">
            <v>12</v>
          </cell>
          <cell r="AO256">
            <v>2176</v>
          </cell>
          <cell r="AP256">
            <v>283.49</v>
          </cell>
          <cell r="AQ256">
            <v>0</v>
          </cell>
          <cell r="AR256">
            <v>0</v>
          </cell>
          <cell r="AS256">
            <v>0</v>
          </cell>
          <cell r="AT256" t="str">
            <v>Газлифт</v>
          </cell>
          <cell r="AU256">
            <v>430</v>
          </cell>
          <cell r="AV256" t="str">
            <v>ГП</v>
          </cell>
          <cell r="AW256">
            <v>770</v>
          </cell>
          <cell r="AX256" t="str">
            <v>ГП</v>
          </cell>
          <cell r="AY256">
            <v>1030</v>
          </cell>
          <cell r="AZ256" t="str">
            <v>ГП</v>
          </cell>
          <cell r="BA256">
            <v>1260</v>
          </cell>
          <cell r="BB256" t="str">
            <v xml:space="preserve">ГП </v>
          </cell>
          <cell r="BC256">
            <v>1430</v>
          </cell>
          <cell r="BD256" t="str">
            <v>ГК84/1,5</v>
          </cell>
          <cell r="BE256">
            <v>1600</v>
          </cell>
          <cell r="BF256" t="str">
            <v>ЦКсОК</v>
          </cell>
          <cell r="BG256">
            <v>1805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2200</v>
          </cell>
          <cell r="BO256" t="str">
            <v>Есть</v>
          </cell>
          <cell r="BP256" t="str">
            <v>Сиант</v>
          </cell>
          <cell r="BQ256">
            <v>79</v>
          </cell>
          <cell r="BR256">
            <v>46</v>
          </cell>
          <cell r="BS256">
            <v>12</v>
          </cell>
          <cell r="BT256">
            <v>1809.39</v>
          </cell>
          <cell r="BU256">
            <v>390.6099999999999</v>
          </cell>
          <cell r="BV256">
            <v>73</v>
          </cell>
          <cell r="BW256">
            <v>5.5</v>
          </cell>
          <cell r="BX256">
            <v>18</v>
          </cell>
          <cell r="BY256" t="str">
            <v>Угловик</v>
          </cell>
          <cell r="BZ256" t="str">
            <v>Постоянный</v>
          </cell>
          <cell r="CA256">
            <v>24</v>
          </cell>
          <cell r="CB256">
            <v>0</v>
          </cell>
          <cell r="CC256">
            <v>29</v>
          </cell>
          <cell r="CD256">
            <v>46</v>
          </cell>
          <cell r="CE256">
            <v>28</v>
          </cell>
          <cell r="CF256">
            <v>43556</v>
          </cell>
          <cell r="CG256">
            <v>132</v>
          </cell>
          <cell r="CH256">
            <v>79</v>
          </cell>
          <cell r="CI256">
            <v>6</v>
          </cell>
          <cell r="CJ256">
            <v>0</v>
          </cell>
          <cell r="CK256">
            <v>0</v>
          </cell>
          <cell r="CL256">
            <v>63</v>
          </cell>
          <cell r="CM256">
            <v>10.862566000000001</v>
          </cell>
          <cell r="CN256">
            <v>13</v>
          </cell>
          <cell r="CO256">
            <v>0.05</v>
          </cell>
          <cell r="CP256">
            <v>0</v>
          </cell>
          <cell r="CQ256">
            <v>18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12</v>
          </cell>
          <cell r="DA256">
            <v>6</v>
          </cell>
          <cell r="DB256">
            <v>552.35567728656372</v>
          </cell>
          <cell r="DC256">
            <v>1657.0670318596913</v>
          </cell>
          <cell r="DD256">
            <v>1103.9463967787578</v>
          </cell>
          <cell r="DE256">
            <v>0.18840579710144928</v>
          </cell>
          <cell r="DF256">
            <v>0</v>
          </cell>
          <cell r="DG256" t="str">
            <v>Газлифт</v>
          </cell>
          <cell r="DH256">
            <v>10.862566000000001</v>
          </cell>
          <cell r="DI256">
            <v>13</v>
          </cell>
          <cell r="DJ256">
            <v>0.05</v>
          </cell>
          <cell r="DK256">
            <v>6</v>
          </cell>
          <cell r="DL256">
            <v>63</v>
          </cell>
          <cell r="DM256">
            <v>0</v>
          </cell>
          <cell r="DN256">
            <v>60</v>
          </cell>
          <cell r="DO256">
            <v>0.18592677345537759</v>
          </cell>
          <cell r="DP256">
            <v>60</v>
          </cell>
          <cell r="DQ256">
            <v>11.185708695652174</v>
          </cell>
          <cell r="DR256">
            <v>13.386727688787186</v>
          </cell>
          <cell r="DS256">
            <v>0.05</v>
          </cell>
          <cell r="DT256">
            <v>6.1784897025171626</v>
          </cell>
          <cell r="DU256">
            <v>0.32314269565217446</v>
          </cell>
          <cell r="DV256">
            <v>0.386727688787186</v>
          </cell>
          <cell r="DW256">
            <v>0.17848970251716276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41814</v>
          </cell>
          <cell r="ED256" t="str">
            <v>ВНС</v>
          </cell>
          <cell r="EE256">
            <v>0</v>
          </cell>
          <cell r="EF256">
            <v>18</v>
          </cell>
          <cell r="EG256">
            <v>29</v>
          </cell>
          <cell r="EH256">
            <v>45</v>
          </cell>
          <cell r="EI256">
            <v>28</v>
          </cell>
          <cell r="EJ256" t="str">
            <v>Постоянный</v>
          </cell>
          <cell r="EK256">
            <v>24</v>
          </cell>
          <cell r="EL256">
            <v>0</v>
          </cell>
          <cell r="EM256">
            <v>10.862566000000001</v>
          </cell>
          <cell r="EN256">
            <v>13</v>
          </cell>
          <cell r="EO256">
            <v>0.05</v>
          </cell>
          <cell r="EP256">
            <v>18</v>
          </cell>
          <cell r="EQ256">
            <v>552.35567728656372</v>
          </cell>
          <cell r="ER256">
            <v>79</v>
          </cell>
          <cell r="ES256">
            <v>12</v>
          </cell>
          <cell r="ET256">
            <v>58</v>
          </cell>
          <cell r="EU256">
            <v>18</v>
          </cell>
          <cell r="EV256">
            <v>29</v>
          </cell>
          <cell r="EW256">
            <v>46</v>
          </cell>
          <cell r="EX256">
            <v>28</v>
          </cell>
          <cell r="EY256" t="str">
            <v>Постоянный</v>
          </cell>
          <cell r="EZ256">
            <v>24</v>
          </cell>
          <cell r="FA256">
            <v>0</v>
          </cell>
          <cell r="FB256">
            <v>10.862566000000001</v>
          </cell>
          <cell r="FC256">
            <v>13</v>
          </cell>
          <cell r="FD256">
            <v>0.05</v>
          </cell>
          <cell r="FE256">
            <v>18</v>
          </cell>
          <cell r="FF256">
            <v>552.35567728656372</v>
          </cell>
          <cell r="FG256">
            <v>79</v>
          </cell>
          <cell r="FH256">
            <v>12</v>
          </cell>
          <cell r="FI256">
            <v>63</v>
          </cell>
          <cell r="FJ256">
            <v>0</v>
          </cell>
          <cell r="FK256">
            <v>0</v>
          </cell>
          <cell r="FL256">
            <v>1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5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 t="str">
            <v>БДНГ-5.1</v>
          </cell>
          <cell r="GG256" t="str">
            <v>Давыдов</v>
          </cell>
          <cell r="GH256" t="str">
            <v>Бердянка</v>
          </cell>
          <cell r="GI256" t="str">
            <v>Денис</v>
          </cell>
          <cell r="GJ256">
            <v>0</v>
          </cell>
          <cell r="GK256">
            <v>2100</v>
          </cell>
          <cell r="GL256">
            <v>0</v>
          </cell>
          <cell r="GM256">
            <v>0</v>
          </cell>
          <cell r="GN256">
            <v>0</v>
          </cell>
          <cell r="GO256">
            <v>1</v>
          </cell>
          <cell r="GP256">
            <v>18</v>
          </cell>
          <cell r="GQ256">
            <v>63</v>
          </cell>
          <cell r="GR256">
            <v>69</v>
          </cell>
          <cell r="GS256" t="str">
            <v>К-6</v>
          </cell>
          <cell r="GT256" t="str">
            <v>Газлифт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</row>
        <row r="257">
          <cell r="J257">
            <v>1130</v>
          </cell>
          <cell r="K257" t="str">
            <v>В накоплении/под циклической закачкой/</v>
          </cell>
          <cell r="L257" t="str">
            <v>К-15</v>
          </cell>
          <cell r="M257">
            <v>42006</v>
          </cell>
          <cell r="N257" t="str">
            <v>Гор.</v>
          </cell>
          <cell r="O257" t="str">
            <v>P1ar_Block I</v>
          </cell>
          <cell r="P257" t="str">
            <v>Действующий</v>
          </cell>
          <cell r="Q257">
            <v>-4</v>
          </cell>
          <cell r="R257">
            <v>0</v>
          </cell>
          <cell r="S257">
            <v>0</v>
          </cell>
          <cell r="T257">
            <v>0</v>
          </cell>
          <cell r="U257">
            <v>206</v>
          </cell>
          <cell r="V257">
            <v>213.8</v>
          </cell>
          <cell r="W257">
            <v>0.98</v>
          </cell>
          <cell r="X257">
            <v>1.66</v>
          </cell>
          <cell r="Y257">
            <v>0.98809523809523803</v>
          </cell>
          <cell r="Z257">
            <v>1.4490000000000001</v>
          </cell>
          <cell r="AA257">
            <v>0.83599999999999997</v>
          </cell>
          <cell r="AB257">
            <v>0.72</v>
          </cell>
          <cell r="AC257">
            <v>37</v>
          </cell>
          <cell r="AD257">
            <v>1.17</v>
          </cell>
          <cell r="AE257">
            <v>177.8</v>
          </cell>
          <cell r="AF257">
            <v>9.19</v>
          </cell>
          <cell r="AG257">
            <v>2779</v>
          </cell>
          <cell r="AH257">
            <v>3670</v>
          </cell>
          <cell r="AI257">
            <v>3670</v>
          </cell>
          <cell r="AJ257">
            <v>0</v>
          </cell>
          <cell r="AK257">
            <v>0</v>
          </cell>
          <cell r="AL257" t="str">
            <v>откр ствол</v>
          </cell>
          <cell r="AM257" t="str">
            <v>2779-3670</v>
          </cell>
          <cell r="AN257">
            <v>78.459999999999994</v>
          </cell>
          <cell r="AO257">
            <v>2779</v>
          </cell>
          <cell r="AP257">
            <v>961.36</v>
          </cell>
          <cell r="AQ257">
            <v>0</v>
          </cell>
          <cell r="AR257">
            <v>0</v>
          </cell>
          <cell r="AS257">
            <v>0</v>
          </cell>
          <cell r="AT257" t="str">
            <v>Газлифт</v>
          </cell>
          <cell r="AU257">
            <v>520</v>
          </cell>
          <cell r="AV257" t="str">
            <v>ГП</v>
          </cell>
          <cell r="AW257">
            <v>940</v>
          </cell>
          <cell r="AX257" t="str">
            <v>ГК82/2</v>
          </cell>
          <cell r="AY257">
            <v>1270</v>
          </cell>
          <cell r="AZ257" t="str">
            <v>ГК80/3</v>
          </cell>
          <cell r="BA257">
            <v>1535</v>
          </cell>
          <cell r="BB257" t="str">
            <v>ГК77/3</v>
          </cell>
          <cell r="BC257">
            <v>1720</v>
          </cell>
          <cell r="BD257" t="str">
            <v>ЦКсОК</v>
          </cell>
          <cell r="BE257">
            <v>0</v>
          </cell>
          <cell r="BF257">
            <v>0</v>
          </cell>
          <cell r="BG257">
            <v>1730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2880</v>
          </cell>
          <cell r="BO257" t="str">
            <v>Есть</v>
          </cell>
          <cell r="BP257" t="str">
            <v>Сиант</v>
          </cell>
          <cell r="BQ257">
            <v>79</v>
          </cell>
          <cell r="BR257">
            <v>48</v>
          </cell>
          <cell r="BS257">
            <v>4.5</v>
          </cell>
          <cell r="BT257">
            <v>1827.65</v>
          </cell>
          <cell r="BU257">
            <v>1052.3499999999999</v>
          </cell>
          <cell r="BV257">
            <v>73</v>
          </cell>
          <cell r="BW257">
            <v>5.5</v>
          </cell>
          <cell r="BX257">
            <v>18</v>
          </cell>
          <cell r="BY257" t="str">
            <v>Угловик</v>
          </cell>
          <cell r="BZ257" t="str">
            <v>Периодический</v>
          </cell>
          <cell r="CA257">
            <v>24</v>
          </cell>
          <cell r="CB257">
            <v>24</v>
          </cell>
          <cell r="CC257">
            <v>30</v>
          </cell>
          <cell r="CD257">
            <v>48</v>
          </cell>
          <cell r="CE257">
            <v>29</v>
          </cell>
          <cell r="CF257">
            <v>43556</v>
          </cell>
          <cell r="CG257">
            <v>137</v>
          </cell>
          <cell r="CH257">
            <v>79</v>
          </cell>
          <cell r="CI257">
            <v>6</v>
          </cell>
          <cell r="CJ257">
            <v>0</v>
          </cell>
          <cell r="CK257">
            <v>0</v>
          </cell>
          <cell r="CL257">
            <v>61</v>
          </cell>
          <cell r="CM257">
            <v>4.1783279999999996</v>
          </cell>
          <cell r="CN257">
            <v>5.0999999999999996</v>
          </cell>
          <cell r="CO257">
            <v>2</v>
          </cell>
          <cell r="CP257">
            <v>1</v>
          </cell>
          <cell r="CQ257">
            <v>9.5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4.5</v>
          </cell>
          <cell r="DA257">
            <v>5</v>
          </cell>
          <cell r="DB257">
            <v>1196.6509091674948</v>
          </cell>
          <cell r="DC257">
            <v>2273.6367274182403</v>
          </cell>
          <cell r="DD257">
            <v>1047.3777849775304</v>
          </cell>
          <cell r="DE257">
            <v>6.7105263157894737E-2</v>
          </cell>
          <cell r="DF257">
            <v>0</v>
          </cell>
          <cell r="DG257" t="str">
            <v>Газлифт</v>
          </cell>
          <cell r="DH257">
            <v>5.8461480000000003</v>
          </cell>
          <cell r="DI257">
            <v>7</v>
          </cell>
          <cell r="DJ257">
            <v>2</v>
          </cell>
          <cell r="DK257">
            <v>6.9957983193277311</v>
          </cell>
          <cell r="DL257">
            <v>61</v>
          </cell>
          <cell r="DM257">
            <v>0</v>
          </cell>
          <cell r="DN257">
            <v>60</v>
          </cell>
          <cell r="DO257">
            <v>6.6816327686816598E-2</v>
          </cell>
          <cell r="DP257">
            <v>60</v>
          </cell>
          <cell r="DQ257">
            <v>4.2150786329386429</v>
          </cell>
          <cell r="DR257">
            <v>5.1448572318848784</v>
          </cell>
          <cell r="DS257">
            <v>2</v>
          </cell>
          <cell r="DT257">
            <v>5.043977678318508</v>
          </cell>
          <cell r="DU257">
            <v>3.6750632938643481E-2</v>
          </cell>
          <cell r="DV257">
            <v>4.4857231884878779E-2</v>
          </cell>
          <cell r="DW257">
            <v>4.3977678318508601E-2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43058</v>
          </cell>
          <cell r="ED257" t="str">
            <v>Бесп. ОПЗ с растворителем</v>
          </cell>
          <cell r="EE257">
            <v>0</v>
          </cell>
          <cell r="EF257">
            <v>18</v>
          </cell>
          <cell r="EG257">
            <v>28</v>
          </cell>
          <cell r="EH257">
            <v>40</v>
          </cell>
          <cell r="EI257">
            <v>27</v>
          </cell>
          <cell r="EJ257" t="str">
            <v>Периодический</v>
          </cell>
          <cell r="EK257">
            <v>24</v>
          </cell>
          <cell r="EL257">
            <v>24</v>
          </cell>
          <cell r="EM257">
            <v>5.8461480000000003</v>
          </cell>
          <cell r="EN257">
            <v>7</v>
          </cell>
          <cell r="EO257">
            <v>0.1</v>
          </cell>
          <cell r="EP257">
            <v>11</v>
          </cell>
          <cell r="EQ257">
            <v>1111.8432171063748</v>
          </cell>
          <cell r="ER257">
            <v>79</v>
          </cell>
          <cell r="ES257">
            <v>4.5</v>
          </cell>
          <cell r="ET257">
            <v>55</v>
          </cell>
          <cell r="EU257">
            <v>18</v>
          </cell>
          <cell r="EV257">
            <v>30</v>
          </cell>
          <cell r="EW257">
            <v>48</v>
          </cell>
          <cell r="EX257">
            <v>29</v>
          </cell>
          <cell r="EY257" t="str">
            <v>Периодический</v>
          </cell>
          <cell r="EZ257">
            <v>24</v>
          </cell>
          <cell r="FA257">
            <v>24</v>
          </cell>
          <cell r="FB257">
            <v>4.1783279999999996</v>
          </cell>
          <cell r="FC257">
            <v>5.0999999999999996</v>
          </cell>
          <cell r="FD257">
            <v>2</v>
          </cell>
          <cell r="FE257">
            <v>9.5</v>
          </cell>
          <cell r="FF257">
            <v>1196.6509091674948</v>
          </cell>
          <cell r="FG257">
            <v>79</v>
          </cell>
          <cell r="FH257">
            <v>4.5</v>
          </cell>
          <cell r="FI257">
            <v>61</v>
          </cell>
          <cell r="FJ257">
            <v>0</v>
          </cell>
          <cell r="FK257">
            <v>2</v>
          </cell>
          <cell r="FL257">
            <v>8</v>
          </cell>
          <cell r="FM257">
            <v>2</v>
          </cell>
          <cell r="FN257">
            <v>0</v>
          </cell>
          <cell r="FO257">
            <v>0</v>
          </cell>
          <cell r="FP257">
            <v>-1.6678200000000007</v>
          </cell>
          <cell r="FQ257">
            <v>-1.9000000000000004</v>
          </cell>
          <cell r="FR257">
            <v>1.9</v>
          </cell>
          <cell r="FS257">
            <v>-1.5</v>
          </cell>
          <cell r="FT257">
            <v>0</v>
          </cell>
          <cell r="FU257">
            <v>0</v>
          </cell>
          <cell r="FV257">
            <v>84.807692061119951</v>
          </cell>
          <cell r="FW257">
            <v>6</v>
          </cell>
          <cell r="FX257" t="str">
            <v>Технология</v>
          </cell>
          <cell r="FY257" t="str">
            <v>Снижение дебита, рост линейного давления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  <cell r="GF257" t="str">
            <v>БДНГ-5.1</v>
          </cell>
          <cell r="GG257" t="str">
            <v>Давыдов</v>
          </cell>
          <cell r="GH257" t="str">
            <v>Бердянка</v>
          </cell>
          <cell r="GI257" t="str">
            <v>Денис</v>
          </cell>
          <cell r="GJ257">
            <v>0</v>
          </cell>
          <cell r="GK257">
            <v>2100</v>
          </cell>
          <cell r="GL257">
            <v>0</v>
          </cell>
          <cell r="GM257">
            <v>0</v>
          </cell>
          <cell r="GN257">
            <v>1.6678200000000007</v>
          </cell>
          <cell r="GO257">
            <v>1</v>
          </cell>
          <cell r="GP257">
            <v>19</v>
          </cell>
          <cell r="GQ257">
            <v>61</v>
          </cell>
          <cell r="GR257">
            <v>76</v>
          </cell>
          <cell r="GS257" t="str">
            <v>К-6</v>
          </cell>
          <cell r="GT257" t="str">
            <v>Газлифт</v>
          </cell>
          <cell r="GU257">
            <v>0</v>
          </cell>
          <cell r="GV257">
            <v>0</v>
          </cell>
          <cell r="GW257">
            <v>0</v>
          </cell>
          <cell r="GX257">
            <v>0</v>
          </cell>
          <cell r="GY257">
            <v>0</v>
          </cell>
        </row>
        <row r="258">
          <cell r="J258" t="str">
            <v>1130-2</v>
          </cell>
          <cell r="K258" t="str">
            <v>В работе</v>
          </cell>
          <cell r="L258" t="str">
            <v>К-55</v>
          </cell>
          <cell r="M258">
            <v>41943</v>
          </cell>
          <cell r="N258" t="str">
            <v>Гор.</v>
          </cell>
          <cell r="O258" t="str">
            <v>P1ar_Block II</v>
          </cell>
          <cell r="P258" t="str">
            <v>Действующий</v>
          </cell>
          <cell r="Q258">
            <v>-4</v>
          </cell>
          <cell r="R258">
            <v>0</v>
          </cell>
          <cell r="S258">
            <v>0</v>
          </cell>
          <cell r="T258">
            <v>0</v>
          </cell>
          <cell r="U258">
            <v>206</v>
          </cell>
          <cell r="V258">
            <v>213.8</v>
          </cell>
          <cell r="W258">
            <v>0.98</v>
          </cell>
          <cell r="X258">
            <v>1.66</v>
          </cell>
          <cell r="Y258">
            <v>0.98</v>
          </cell>
          <cell r="Z258">
            <v>1.4490000000000001</v>
          </cell>
          <cell r="AA258">
            <v>0.83599999999999997</v>
          </cell>
          <cell r="AB258">
            <v>0.72</v>
          </cell>
          <cell r="AC258">
            <v>37</v>
          </cell>
          <cell r="AD258">
            <v>1.17</v>
          </cell>
          <cell r="AE258">
            <v>177.8</v>
          </cell>
          <cell r="AF258">
            <v>9.19</v>
          </cell>
          <cell r="AG258">
            <v>2146</v>
          </cell>
          <cell r="AH258" t="str">
            <v>1 ств 2577
2 ств 2824</v>
          </cell>
          <cell r="AI258" t="str">
            <v>1 ств 2577
2 ств 2824</v>
          </cell>
          <cell r="AJ258">
            <v>0</v>
          </cell>
          <cell r="AK258">
            <v>0</v>
          </cell>
          <cell r="AL258" t="str">
            <v>откр ствол</v>
          </cell>
          <cell r="AM258" t="str">
            <v>1ый ст-л 2146-2577;
2ой ст-л 2146-2824</v>
          </cell>
          <cell r="AN258" t="str">
            <v>12,76;27,55</v>
          </cell>
          <cell r="AO258">
            <v>2146</v>
          </cell>
          <cell r="AP258">
            <v>259.3</v>
          </cell>
          <cell r="AQ258">
            <v>0</v>
          </cell>
          <cell r="AR258">
            <v>0</v>
          </cell>
          <cell r="AS258">
            <v>0</v>
          </cell>
          <cell r="AT258" t="str">
            <v>Газлифт</v>
          </cell>
          <cell r="AU258">
            <v>600</v>
          </cell>
          <cell r="AV258" t="str">
            <v>ГП</v>
          </cell>
          <cell r="AW258">
            <v>1200</v>
          </cell>
          <cell r="AX258" t="str">
            <v>ГК86/2</v>
          </cell>
          <cell r="AY258">
            <v>1500</v>
          </cell>
          <cell r="AZ258" t="str">
            <v>ЦКсОК/2,5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1950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2153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1892.3</v>
          </cell>
          <cell r="BU258">
            <v>260.70000000000005</v>
          </cell>
          <cell r="BV258">
            <v>73</v>
          </cell>
          <cell r="BW258">
            <v>5.5</v>
          </cell>
          <cell r="BX258">
            <v>18</v>
          </cell>
          <cell r="BY258" t="str">
            <v>Угловик</v>
          </cell>
          <cell r="BZ258" t="str">
            <v>Постоянный</v>
          </cell>
          <cell r="CA258">
            <v>24</v>
          </cell>
          <cell r="CB258">
            <v>0</v>
          </cell>
          <cell r="CC258">
            <v>34</v>
          </cell>
          <cell r="CD258">
            <v>53</v>
          </cell>
          <cell r="CE258">
            <v>32</v>
          </cell>
          <cell r="CF258">
            <v>43556</v>
          </cell>
          <cell r="CG258">
            <v>148.6</v>
          </cell>
          <cell r="CH258">
            <v>79</v>
          </cell>
          <cell r="CI258">
            <v>6</v>
          </cell>
          <cell r="CJ258">
            <v>0</v>
          </cell>
          <cell r="CK258">
            <v>0</v>
          </cell>
          <cell r="CL258">
            <v>62</v>
          </cell>
          <cell r="CM258">
            <v>12.790800000000001</v>
          </cell>
          <cell r="CN258">
            <v>15.3</v>
          </cell>
          <cell r="CO258">
            <v>0</v>
          </cell>
          <cell r="CP258">
            <v>0</v>
          </cell>
          <cell r="CQ258">
            <v>16.5</v>
          </cell>
          <cell r="CR258">
            <v>234</v>
          </cell>
          <cell r="CS258" t="e">
            <v>#VALUE!</v>
          </cell>
          <cell r="CT258">
            <v>234</v>
          </cell>
          <cell r="CU258">
            <v>0</v>
          </cell>
          <cell r="CV258">
            <v>223.50819999999999</v>
          </cell>
          <cell r="CW258" t="str">
            <v>-</v>
          </cell>
          <cell r="CX258">
            <v>234</v>
          </cell>
          <cell r="CY258">
            <v>-16.600000000000001</v>
          </cell>
          <cell r="CZ258">
            <v>5</v>
          </cell>
          <cell r="DA258">
            <v>11.5</v>
          </cell>
          <cell r="DB258">
            <v>899.08371642117766</v>
          </cell>
          <cell r="DC258">
            <v>1289.9896800825593</v>
          </cell>
          <cell r="DD258">
            <v>390.90596366138163</v>
          </cell>
          <cell r="DE258">
            <v>0.17667436489607391</v>
          </cell>
          <cell r="DF258">
            <v>0</v>
          </cell>
          <cell r="DG258" t="str">
            <v>Газлифт</v>
          </cell>
          <cell r="DH258">
            <v>12.790800000000001</v>
          </cell>
          <cell r="DI258">
            <v>15.3</v>
          </cell>
          <cell r="DJ258">
            <v>0</v>
          </cell>
          <cell r="DK258">
            <v>11.5</v>
          </cell>
          <cell r="DL258">
            <v>62</v>
          </cell>
          <cell r="DM258">
            <v>0</v>
          </cell>
          <cell r="DN258">
            <v>60</v>
          </cell>
          <cell r="DO258">
            <v>0.17524813389792196</v>
          </cell>
          <cell r="DP258">
            <v>60</v>
          </cell>
          <cell r="DQ258">
            <v>12.980559178565519</v>
          </cell>
          <cell r="DR258">
            <v>15.526984663355885</v>
          </cell>
          <cell r="DS258">
            <v>0</v>
          </cell>
          <cell r="DT258">
            <v>11.670609387489716</v>
          </cell>
          <cell r="DU258">
            <v>0.18975917856551888</v>
          </cell>
          <cell r="DV258">
            <v>0.22698466335588385</v>
          </cell>
          <cell r="DW258">
            <v>0.1706093874897166</v>
          </cell>
          <cell r="DX258">
            <v>1.7706348357263559</v>
          </cell>
          <cell r="DY258">
            <v>2.1179842532611914</v>
          </cell>
          <cell r="DZ258">
            <v>0</v>
          </cell>
          <cell r="EA258">
            <v>0.34071920595940902</v>
          </cell>
          <cell r="EB258">
            <v>0</v>
          </cell>
          <cell r="EC258">
            <v>42864</v>
          </cell>
          <cell r="ED258" t="str">
            <v>ОПЗ</v>
          </cell>
          <cell r="EE258">
            <v>0</v>
          </cell>
          <cell r="EF258">
            <v>18</v>
          </cell>
          <cell r="EG258">
            <v>34</v>
          </cell>
          <cell r="EH258">
            <v>53</v>
          </cell>
          <cell r="EI258">
            <v>32</v>
          </cell>
          <cell r="EJ258" t="str">
            <v>Постоянный</v>
          </cell>
          <cell r="EK258">
            <v>24</v>
          </cell>
          <cell r="EL258">
            <v>0</v>
          </cell>
          <cell r="EM258">
            <v>12.790800000000001</v>
          </cell>
          <cell r="EN258">
            <v>15.3</v>
          </cell>
          <cell r="EO258">
            <v>0</v>
          </cell>
          <cell r="EP258">
            <v>16.5</v>
          </cell>
          <cell r="EQ258">
            <v>899.08371642117766</v>
          </cell>
          <cell r="ER258">
            <v>79</v>
          </cell>
          <cell r="ES258">
            <v>5</v>
          </cell>
          <cell r="ET258">
            <v>62</v>
          </cell>
          <cell r="EU258">
            <v>18</v>
          </cell>
          <cell r="EV258">
            <v>34</v>
          </cell>
          <cell r="EW258">
            <v>53</v>
          </cell>
          <cell r="EX258">
            <v>32</v>
          </cell>
          <cell r="EY258" t="str">
            <v>Постоянный</v>
          </cell>
          <cell r="EZ258">
            <v>24</v>
          </cell>
          <cell r="FA258">
            <v>0</v>
          </cell>
          <cell r="FB258">
            <v>12.790800000000001</v>
          </cell>
          <cell r="FC258">
            <v>15.3</v>
          </cell>
          <cell r="FD258">
            <v>0</v>
          </cell>
          <cell r="FE258">
            <v>16.5</v>
          </cell>
          <cell r="FF258">
            <v>899.08371642117766</v>
          </cell>
          <cell r="FG258">
            <v>79</v>
          </cell>
          <cell r="FH258">
            <v>5</v>
          </cell>
          <cell r="FI258">
            <v>62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 t="str">
            <v>ИПП База</v>
          </cell>
          <cell r="GD258" t="str">
            <v>Снижение эффекта от бесп. ОПЗ, проведенного в  2018 г.</v>
          </cell>
          <cell r="GE258">
            <v>0</v>
          </cell>
          <cell r="GF258" t="str">
            <v>БДНГ-1</v>
          </cell>
          <cell r="GG258" t="str">
            <v>Тайланов</v>
          </cell>
          <cell r="GH258">
            <v>0</v>
          </cell>
          <cell r="GI258" t="e">
            <v>#N/A</v>
          </cell>
          <cell r="GJ258">
            <v>0</v>
          </cell>
          <cell r="GK258">
            <v>2100</v>
          </cell>
          <cell r="GL258">
            <v>0</v>
          </cell>
          <cell r="GM258">
            <v>0</v>
          </cell>
          <cell r="GN258">
            <v>0</v>
          </cell>
          <cell r="GO258">
            <v>2</v>
          </cell>
          <cell r="GP258">
            <v>21</v>
          </cell>
          <cell r="GQ258">
            <v>62</v>
          </cell>
          <cell r="GR258">
            <v>86.6</v>
          </cell>
          <cell r="GS258" t="str">
            <v>К-1</v>
          </cell>
          <cell r="GT258" t="str">
            <v>Газлифт</v>
          </cell>
          <cell r="GU258">
            <v>0</v>
          </cell>
          <cell r="GV258">
            <v>0</v>
          </cell>
          <cell r="GW258">
            <v>0</v>
          </cell>
          <cell r="GX258">
            <v>0</v>
          </cell>
          <cell r="GY258">
            <v>0</v>
          </cell>
        </row>
        <row r="259">
          <cell r="J259" t="str">
            <v>1130-1</v>
          </cell>
          <cell r="K259" t="str">
            <v>В работе</v>
          </cell>
          <cell r="L259" t="str">
            <v>К-15</v>
          </cell>
          <cell r="M259">
            <v>42080</v>
          </cell>
          <cell r="N259" t="str">
            <v>Гор.</v>
          </cell>
          <cell r="O259" t="str">
            <v>P1ar_Block I</v>
          </cell>
          <cell r="P259" t="str">
            <v>Действующий</v>
          </cell>
          <cell r="Q259">
            <v>-4</v>
          </cell>
          <cell r="R259">
            <v>0</v>
          </cell>
          <cell r="S259">
            <v>0</v>
          </cell>
          <cell r="T259">
            <v>0</v>
          </cell>
          <cell r="U259">
            <v>206</v>
          </cell>
          <cell r="V259">
            <v>213.8</v>
          </cell>
          <cell r="W259">
            <v>0.98</v>
          </cell>
          <cell r="X259">
            <v>1.66</v>
          </cell>
          <cell r="Y259">
            <v>0.98160841861363191</v>
          </cell>
          <cell r="Z259">
            <v>1.4490000000000001</v>
          </cell>
          <cell r="AA259">
            <v>0.83599999999999997</v>
          </cell>
          <cell r="AB259">
            <v>0.72</v>
          </cell>
          <cell r="AC259">
            <v>37</v>
          </cell>
          <cell r="AD259">
            <v>1.17</v>
          </cell>
          <cell r="AE259" t="str">
            <v>177,8; 114,3</v>
          </cell>
          <cell r="AF259" t="str">
            <v>9,19; 7,4</v>
          </cell>
          <cell r="AG259" t="str">
            <v>2503
2350-3269</v>
          </cell>
          <cell r="AH259">
            <v>3270</v>
          </cell>
          <cell r="AI259">
            <v>3270</v>
          </cell>
          <cell r="AJ259">
            <v>0</v>
          </cell>
          <cell r="AK259">
            <v>0</v>
          </cell>
          <cell r="AL259" t="str">
            <v>Закрытый</v>
          </cell>
          <cell r="AM259" t="str">
            <v>2622-2623; 2804-2805; 2945-2946; 3077-3078; 3219-3220</v>
          </cell>
          <cell r="AN259">
            <v>48.32</v>
          </cell>
          <cell r="AO259">
            <v>2622</v>
          </cell>
          <cell r="AP259">
            <v>1843</v>
          </cell>
          <cell r="AQ259">
            <v>0</v>
          </cell>
          <cell r="AR259">
            <v>0</v>
          </cell>
          <cell r="AS259">
            <v>0</v>
          </cell>
          <cell r="AT259" t="str">
            <v>Газлифт</v>
          </cell>
          <cell r="AU259">
            <v>290</v>
          </cell>
          <cell r="AV259" t="str">
            <v>ГП</v>
          </cell>
          <cell r="AW259">
            <v>520</v>
          </cell>
          <cell r="AX259" t="str">
            <v>ГК80/0,125</v>
          </cell>
          <cell r="AY259">
            <v>835</v>
          </cell>
          <cell r="AZ259" t="str">
            <v>ГК75/0,125</v>
          </cell>
          <cell r="BA259">
            <v>1190</v>
          </cell>
          <cell r="BB259" t="str">
            <v>ГК  65/0,156</v>
          </cell>
          <cell r="BC259">
            <v>1525</v>
          </cell>
          <cell r="BD259" t="str">
            <v>ГК  60/0,156</v>
          </cell>
          <cell r="BE259">
            <v>0</v>
          </cell>
          <cell r="BF259">
            <v>0</v>
          </cell>
          <cell r="BG259">
            <v>1840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2355</v>
          </cell>
          <cell r="BO259" t="str">
            <v>Есть</v>
          </cell>
          <cell r="BP259" t="str">
            <v>Сиант</v>
          </cell>
          <cell r="BQ259">
            <v>79</v>
          </cell>
          <cell r="BR259">
            <v>56</v>
          </cell>
          <cell r="BS259">
            <v>9.6</v>
          </cell>
          <cell r="BT259">
            <v>1784.3</v>
          </cell>
          <cell r="BU259">
            <v>570.70000000000005</v>
          </cell>
          <cell r="BV259">
            <v>73</v>
          </cell>
          <cell r="BW259">
            <v>5.5</v>
          </cell>
          <cell r="BX259">
            <v>18</v>
          </cell>
          <cell r="BY259" t="str">
            <v>Угловик</v>
          </cell>
          <cell r="BZ259" t="str">
            <v>Постоянный</v>
          </cell>
          <cell r="CA259">
            <v>24</v>
          </cell>
          <cell r="CB259">
            <v>0</v>
          </cell>
          <cell r="CC259">
            <v>29</v>
          </cell>
          <cell r="CD259">
            <v>56</v>
          </cell>
          <cell r="CE259">
            <v>27</v>
          </cell>
          <cell r="CF259">
            <v>43556</v>
          </cell>
          <cell r="CG259">
            <v>136</v>
          </cell>
          <cell r="CH259">
            <v>79</v>
          </cell>
          <cell r="CI259">
            <v>6</v>
          </cell>
          <cell r="CJ259">
            <v>0</v>
          </cell>
          <cell r="CK259">
            <v>0</v>
          </cell>
          <cell r="CL259">
            <v>60</v>
          </cell>
          <cell r="CM259">
            <v>7.1941478399999994</v>
          </cell>
          <cell r="CN259">
            <v>8.64</v>
          </cell>
          <cell r="CO259">
            <v>0.4</v>
          </cell>
          <cell r="CP259">
            <v>1</v>
          </cell>
          <cell r="CQ259">
            <v>16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9.6</v>
          </cell>
          <cell r="DA259">
            <v>6.4</v>
          </cell>
          <cell r="DB259">
            <v>889.61196549444287</v>
          </cell>
          <cell r="DC259">
            <v>2224.0299137361071</v>
          </cell>
          <cell r="DD259">
            <v>1327.0357524664284</v>
          </cell>
          <cell r="DE259">
            <v>0.11368421052631579</v>
          </cell>
          <cell r="DF259">
            <v>0</v>
          </cell>
          <cell r="DG259" t="str">
            <v>Газлифт</v>
          </cell>
          <cell r="DH259">
            <v>9.991871999999999</v>
          </cell>
          <cell r="DI259">
            <v>12</v>
          </cell>
          <cell r="DJ259">
            <v>0.4</v>
          </cell>
          <cell r="DK259">
            <v>8.8888888888888893</v>
          </cell>
          <cell r="DL259">
            <v>60</v>
          </cell>
          <cell r="DM259">
            <v>0</v>
          </cell>
          <cell r="DN259">
            <v>55</v>
          </cell>
          <cell r="DO259">
            <v>0.11121281464530895</v>
          </cell>
          <cell r="DP259">
            <v>55</v>
          </cell>
          <cell r="DQ259">
            <v>7.5007634086956543</v>
          </cell>
          <cell r="DR259">
            <v>9.008237986270025</v>
          </cell>
          <cell r="DS259">
            <v>0.4</v>
          </cell>
          <cell r="DT259">
            <v>6.6727688787185375</v>
          </cell>
          <cell r="DU259">
            <v>0.30661556869565343</v>
          </cell>
          <cell r="DV259">
            <v>0.36823798627002446</v>
          </cell>
          <cell r="DW259">
            <v>0.27276887871853661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42836</v>
          </cell>
          <cell r="ED259" t="str">
            <v>ОПЗ</v>
          </cell>
          <cell r="EE259">
            <v>0</v>
          </cell>
          <cell r="EF259">
            <v>18</v>
          </cell>
          <cell r="EG259">
            <v>29</v>
          </cell>
          <cell r="EH259">
            <v>56</v>
          </cell>
          <cell r="EI259">
            <v>27</v>
          </cell>
          <cell r="EJ259" t="str">
            <v>Постоянный</v>
          </cell>
          <cell r="EK259">
            <v>24</v>
          </cell>
          <cell r="EL259">
            <v>0</v>
          </cell>
          <cell r="EM259">
            <v>9.991871999999999</v>
          </cell>
          <cell r="EN259">
            <v>12</v>
          </cell>
          <cell r="EO259">
            <v>0.4</v>
          </cell>
          <cell r="EP259">
            <v>20</v>
          </cell>
          <cell r="EQ259">
            <v>1040.8459996284982</v>
          </cell>
          <cell r="ER259">
            <v>79</v>
          </cell>
          <cell r="ES259">
            <v>9.6</v>
          </cell>
          <cell r="ET259">
            <v>56</v>
          </cell>
          <cell r="EU259">
            <v>18</v>
          </cell>
          <cell r="EV259">
            <v>29</v>
          </cell>
          <cell r="EW259">
            <v>56</v>
          </cell>
          <cell r="EX259">
            <v>27</v>
          </cell>
          <cell r="EY259" t="str">
            <v>Постоянный</v>
          </cell>
          <cell r="EZ259">
            <v>24</v>
          </cell>
          <cell r="FA259">
            <v>0</v>
          </cell>
          <cell r="FB259">
            <v>7.1941478399999994</v>
          </cell>
          <cell r="FC259">
            <v>8.64</v>
          </cell>
          <cell r="FD259">
            <v>0.4</v>
          </cell>
          <cell r="FE259">
            <v>16</v>
          </cell>
          <cell r="FF259">
            <v>889.61196549444287</v>
          </cell>
          <cell r="FG259">
            <v>79</v>
          </cell>
          <cell r="FH259">
            <v>9.6</v>
          </cell>
          <cell r="FI259">
            <v>60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-2.7977241599999996</v>
          </cell>
          <cell r="FQ259">
            <v>-3.3599999999999994</v>
          </cell>
          <cell r="FR259">
            <v>0</v>
          </cell>
          <cell r="FS259">
            <v>-4</v>
          </cell>
          <cell r="FT259">
            <v>0</v>
          </cell>
          <cell r="FU259">
            <v>0</v>
          </cell>
          <cell r="FV259">
            <v>-151.23403413405538</v>
          </cell>
          <cell r="FW259">
            <v>4</v>
          </cell>
          <cell r="FX259" t="str">
            <v>Технология</v>
          </cell>
          <cell r="FY259" t="str">
            <v>Снижение дебита на фоне увеличения забойного давления с 56 до 60 ат.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  <cell r="GF259" t="str">
            <v>БДНГ-5.1</v>
          </cell>
          <cell r="GG259" t="str">
            <v>Давыдов</v>
          </cell>
          <cell r="GH259" t="str">
            <v>Бердянка</v>
          </cell>
          <cell r="GI259" t="str">
            <v>Денис</v>
          </cell>
          <cell r="GJ259">
            <v>0</v>
          </cell>
          <cell r="GK259">
            <v>2100</v>
          </cell>
          <cell r="GL259">
            <v>0</v>
          </cell>
          <cell r="GM259">
            <v>0</v>
          </cell>
          <cell r="GN259">
            <v>2.7977241599999996</v>
          </cell>
          <cell r="GO259">
            <v>2</v>
          </cell>
          <cell r="GP259">
            <v>29</v>
          </cell>
          <cell r="GQ259">
            <v>60</v>
          </cell>
          <cell r="GR259">
            <v>76</v>
          </cell>
          <cell r="GS259" t="str">
            <v>К-6</v>
          </cell>
          <cell r="GT259" t="str">
            <v>Газлифт</v>
          </cell>
          <cell r="GU259">
            <v>0</v>
          </cell>
          <cell r="GV259">
            <v>0</v>
          </cell>
          <cell r="GW259">
            <v>0</v>
          </cell>
          <cell r="GX259">
            <v>0</v>
          </cell>
          <cell r="GY259">
            <v>0</v>
          </cell>
        </row>
        <row r="260">
          <cell r="J260" t="str">
            <v>1131-2</v>
          </cell>
          <cell r="K260" t="str">
            <v>В работе</v>
          </cell>
          <cell r="L260" t="str">
            <v>К-12</v>
          </cell>
          <cell r="M260">
            <v>41517</v>
          </cell>
          <cell r="N260" t="str">
            <v>Гор.</v>
          </cell>
          <cell r="O260" t="str">
            <v>P1ar_Block I</v>
          </cell>
          <cell r="P260" t="str">
            <v>Действующий</v>
          </cell>
          <cell r="Q260">
            <v>-4</v>
          </cell>
          <cell r="R260" t="str">
            <v xml:space="preserve"> </v>
          </cell>
          <cell r="S260" t="str">
            <v xml:space="preserve"> </v>
          </cell>
          <cell r="T260">
            <v>0</v>
          </cell>
          <cell r="U260">
            <v>206</v>
          </cell>
          <cell r="V260">
            <v>213.8</v>
          </cell>
          <cell r="W260">
            <v>0.98</v>
          </cell>
          <cell r="X260">
            <v>1.66</v>
          </cell>
          <cell r="Y260">
            <v>0.98</v>
          </cell>
          <cell r="Z260">
            <v>1.4490000000000001</v>
          </cell>
          <cell r="AA260">
            <v>0.83599999999999997</v>
          </cell>
          <cell r="AB260">
            <v>0.72</v>
          </cell>
          <cell r="AC260">
            <v>37</v>
          </cell>
          <cell r="AD260">
            <v>1.17</v>
          </cell>
          <cell r="AE260">
            <v>177.8</v>
          </cell>
          <cell r="AF260">
            <v>9.19</v>
          </cell>
          <cell r="AG260">
            <v>2219</v>
          </cell>
          <cell r="AH260">
            <v>2805</v>
          </cell>
          <cell r="AI260">
            <v>2805</v>
          </cell>
          <cell r="AJ260">
            <v>0</v>
          </cell>
          <cell r="AK260">
            <v>0</v>
          </cell>
          <cell r="AL260" t="str">
            <v>откр ствол</v>
          </cell>
          <cell r="AM260" t="str">
            <v>2064-2072; 2100-2108; 2130-2140; 2152-2172 (ПВР ЭК); 2219-2805 (откр.ствол)</v>
          </cell>
          <cell r="AN260">
            <v>21</v>
          </cell>
          <cell r="AO260">
            <v>2064</v>
          </cell>
          <cell r="AP260">
            <v>289.62</v>
          </cell>
          <cell r="AQ260">
            <v>0</v>
          </cell>
          <cell r="AR260">
            <v>0</v>
          </cell>
          <cell r="AS260">
            <v>0</v>
          </cell>
          <cell r="AT260" t="str">
            <v>Газлифт</v>
          </cell>
          <cell r="AU260">
            <v>510</v>
          </cell>
          <cell r="AV260" t="str">
            <v>ГП</v>
          </cell>
          <cell r="AW260">
            <v>905</v>
          </cell>
          <cell r="AX260" t="str">
            <v>ГП</v>
          </cell>
          <cell r="AY260">
            <v>1205</v>
          </cell>
          <cell r="AZ260" t="str">
            <v>ГП</v>
          </cell>
          <cell r="BA260">
            <v>1525</v>
          </cell>
          <cell r="BB260" t="str">
            <v>ГП</v>
          </cell>
          <cell r="BC260">
            <v>1790</v>
          </cell>
          <cell r="BD260" t="str">
            <v>ГП</v>
          </cell>
          <cell r="BE260">
            <v>1900</v>
          </cell>
          <cell r="BF260" t="str">
            <v>ГП</v>
          </cell>
          <cell r="BG260">
            <v>1922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 t="str">
            <v>56-117</v>
          </cell>
          <cell r="BN260">
            <v>2120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1913.4</v>
          </cell>
          <cell r="BU260">
            <v>206.59999999999991</v>
          </cell>
          <cell r="BV260">
            <v>73</v>
          </cell>
          <cell r="BW260">
            <v>5.5</v>
          </cell>
          <cell r="BX260">
            <v>18</v>
          </cell>
          <cell r="BY260" t="str">
            <v>Угловик</v>
          </cell>
          <cell r="BZ260" t="str">
            <v>Постоянный</v>
          </cell>
          <cell r="CA260">
            <v>24</v>
          </cell>
          <cell r="CB260">
            <v>0</v>
          </cell>
          <cell r="CC260">
            <v>29</v>
          </cell>
          <cell r="CD260">
            <v>55</v>
          </cell>
          <cell r="CE260">
            <v>27</v>
          </cell>
          <cell r="CF260">
            <v>43556</v>
          </cell>
          <cell r="CG260">
            <v>139</v>
          </cell>
          <cell r="CH260">
            <v>78</v>
          </cell>
          <cell r="CI260">
            <v>6</v>
          </cell>
          <cell r="CJ260">
            <v>0</v>
          </cell>
          <cell r="CK260">
            <v>0</v>
          </cell>
          <cell r="CL260">
            <v>56</v>
          </cell>
          <cell r="CM260">
            <v>16.72</v>
          </cell>
          <cell r="CN260">
            <v>20</v>
          </cell>
          <cell r="CO260">
            <v>0</v>
          </cell>
          <cell r="CP260">
            <v>1</v>
          </cell>
          <cell r="CQ260">
            <v>52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28</v>
          </cell>
          <cell r="DA260">
            <v>29</v>
          </cell>
          <cell r="DB260">
            <v>1435.4066985645934</v>
          </cell>
          <cell r="DC260">
            <v>3110.0478468899523</v>
          </cell>
          <cell r="DD260">
            <v>1674.6411483253589</v>
          </cell>
          <cell r="DE260">
            <v>0.24096385542168675</v>
          </cell>
          <cell r="DF260">
            <v>0</v>
          </cell>
          <cell r="DG260" t="str">
            <v>Газлифт</v>
          </cell>
          <cell r="DH260">
            <v>16.72</v>
          </cell>
          <cell r="DI260">
            <v>20</v>
          </cell>
          <cell r="DJ260">
            <v>0</v>
          </cell>
          <cell r="DK260">
            <v>24</v>
          </cell>
          <cell r="DL260">
            <v>56</v>
          </cell>
          <cell r="DM260">
            <v>0</v>
          </cell>
          <cell r="DN260">
            <v>60</v>
          </cell>
          <cell r="DO260">
            <v>0.25316455696202533</v>
          </cell>
          <cell r="DP260">
            <v>56</v>
          </cell>
          <cell r="DQ260">
            <v>16.72</v>
          </cell>
          <cell r="DR260">
            <v>20</v>
          </cell>
          <cell r="DS260">
            <v>0</v>
          </cell>
          <cell r="DT260">
            <v>24</v>
          </cell>
          <cell r="DU260">
            <v>0</v>
          </cell>
          <cell r="DV260">
            <v>0</v>
          </cell>
          <cell r="DW260">
            <v>0</v>
          </cell>
          <cell r="DX260">
            <v>2.073914934773013</v>
          </cell>
          <cell r="DY260">
            <v>3.1473731176798765</v>
          </cell>
          <cell r="DZ260">
            <v>0</v>
          </cell>
          <cell r="EA260">
            <v>1.5922587841606306</v>
          </cell>
          <cell r="EB260">
            <v>0</v>
          </cell>
          <cell r="EC260">
            <v>42591</v>
          </cell>
          <cell r="ED260" t="str">
            <v>Интенсификация</v>
          </cell>
          <cell r="EE260">
            <v>0</v>
          </cell>
          <cell r="EF260">
            <v>18</v>
          </cell>
          <cell r="EG260">
            <v>28</v>
          </cell>
          <cell r="EH260">
            <v>60</v>
          </cell>
          <cell r="EI260">
            <v>27</v>
          </cell>
          <cell r="EJ260" t="str">
            <v>Постоянный</v>
          </cell>
          <cell r="EK260">
            <v>24</v>
          </cell>
          <cell r="EL260">
            <v>0</v>
          </cell>
          <cell r="EM260">
            <v>16.72</v>
          </cell>
          <cell r="EN260">
            <v>20</v>
          </cell>
          <cell r="EO260">
            <v>0</v>
          </cell>
          <cell r="EP260">
            <v>18</v>
          </cell>
          <cell r="EQ260">
            <v>179.42583732057417</v>
          </cell>
          <cell r="ER260">
            <v>82</v>
          </cell>
          <cell r="ES260">
            <v>15</v>
          </cell>
          <cell r="ET260">
            <v>59</v>
          </cell>
          <cell r="EU260">
            <v>18</v>
          </cell>
          <cell r="EV260">
            <v>29</v>
          </cell>
          <cell r="EW260">
            <v>55</v>
          </cell>
          <cell r="EX260">
            <v>27</v>
          </cell>
          <cell r="EY260" t="str">
            <v>Постоянный</v>
          </cell>
          <cell r="EZ260">
            <v>24</v>
          </cell>
          <cell r="FA260">
            <v>0</v>
          </cell>
          <cell r="FB260">
            <v>16.72</v>
          </cell>
          <cell r="FC260">
            <v>20</v>
          </cell>
          <cell r="FD260">
            <v>0</v>
          </cell>
          <cell r="FE260">
            <v>52</v>
          </cell>
          <cell r="FF260">
            <v>1435.4066985645934</v>
          </cell>
          <cell r="FG260">
            <v>78</v>
          </cell>
          <cell r="FH260">
            <v>28</v>
          </cell>
          <cell r="FI260">
            <v>56</v>
          </cell>
          <cell r="FJ260">
            <v>0</v>
          </cell>
          <cell r="FK260">
            <v>1</v>
          </cell>
          <cell r="FL260">
            <v>-5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34</v>
          </cell>
          <cell r="FT260">
            <v>-4</v>
          </cell>
          <cell r="FU260">
            <v>13</v>
          </cell>
          <cell r="FV260">
            <v>1255.9808612440193</v>
          </cell>
          <cell r="FW260">
            <v>-3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  <cell r="GF260" t="str">
            <v>БДНГ-5.1</v>
          </cell>
          <cell r="GG260" t="str">
            <v>Давыдов</v>
          </cell>
          <cell r="GH260" t="str">
            <v>Бердянка</v>
          </cell>
          <cell r="GI260" t="str">
            <v>Денис</v>
          </cell>
          <cell r="GJ260">
            <v>0</v>
          </cell>
          <cell r="GK260">
            <v>2100</v>
          </cell>
          <cell r="GL260">
            <v>0</v>
          </cell>
          <cell r="GM260">
            <v>0</v>
          </cell>
          <cell r="GN260">
            <v>0</v>
          </cell>
          <cell r="GO260">
            <v>2</v>
          </cell>
          <cell r="GP260">
            <v>28</v>
          </cell>
          <cell r="GQ260">
            <v>56</v>
          </cell>
          <cell r="GR260">
            <v>83</v>
          </cell>
          <cell r="GS260" t="str">
            <v>К-12</v>
          </cell>
          <cell r="GT260" t="str">
            <v>Газлифт</v>
          </cell>
          <cell r="GU260">
            <v>0</v>
          </cell>
          <cell r="GV260">
            <v>0</v>
          </cell>
          <cell r="GW260">
            <v>0</v>
          </cell>
          <cell r="GX260">
            <v>0</v>
          </cell>
          <cell r="GY260">
            <v>0</v>
          </cell>
        </row>
        <row r="261">
          <cell r="J261" t="str">
            <v>1131-1</v>
          </cell>
          <cell r="K261" t="str">
            <v>В накоплении/под циклической закачкой/</v>
          </cell>
          <cell r="L261" t="str">
            <v>К-12</v>
          </cell>
          <cell r="M261">
            <v>41757</v>
          </cell>
          <cell r="N261" t="str">
            <v>Гор.</v>
          </cell>
          <cell r="O261" t="str">
            <v>P1ar_Block I</v>
          </cell>
          <cell r="P261" t="str">
            <v>Действующий</v>
          </cell>
          <cell r="Q261">
            <v>-4</v>
          </cell>
          <cell r="R261" t="str">
            <v xml:space="preserve"> </v>
          </cell>
          <cell r="S261" t="str">
            <v xml:space="preserve"> </v>
          </cell>
          <cell r="T261">
            <v>0</v>
          </cell>
          <cell r="U261">
            <v>206</v>
          </cell>
          <cell r="V261">
            <v>213.8</v>
          </cell>
          <cell r="W261">
            <v>0.98</v>
          </cell>
          <cell r="X261">
            <v>1.66</v>
          </cell>
          <cell r="Y261">
            <v>1.0175131348511381</v>
          </cell>
          <cell r="Z261">
            <v>1.4490000000000001</v>
          </cell>
          <cell r="AA261">
            <v>0.83599999999999997</v>
          </cell>
          <cell r="AB261">
            <v>0.72</v>
          </cell>
          <cell r="AC261">
            <v>37</v>
          </cell>
          <cell r="AD261">
            <v>1.17</v>
          </cell>
          <cell r="AE261">
            <v>177.8</v>
          </cell>
          <cell r="AF261">
            <v>9.19</v>
          </cell>
          <cell r="AG261">
            <v>2114</v>
          </cell>
          <cell r="AH261">
            <v>2900</v>
          </cell>
          <cell r="AI261">
            <v>2900</v>
          </cell>
          <cell r="AJ261">
            <v>0</v>
          </cell>
          <cell r="AK261">
            <v>0</v>
          </cell>
          <cell r="AL261" t="str">
            <v>откр ствол</v>
          </cell>
          <cell r="AM261" t="str">
            <v>2114-2900</v>
          </cell>
          <cell r="AN261">
            <v>17</v>
          </cell>
          <cell r="AO261">
            <v>2114</v>
          </cell>
          <cell r="AP261">
            <v>278.43</v>
          </cell>
          <cell r="AQ261">
            <v>0</v>
          </cell>
          <cell r="AR261">
            <v>0</v>
          </cell>
          <cell r="AS261">
            <v>0</v>
          </cell>
          <cell r="AT261" t="str">
            <v>УЭЦН</v>
          </cell>
          <cell r="AU261">
            <v>300</v>
          </cell>
          <cell r="AV261" t="str">
            <v>ГП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1890</v>
          </cell>
          <cell r="BH261">
            <v>0</v>
          </cell>
          <cell r="BI261">
            <v>0</v>
          </cell>
          <cell r="BJ261" t="str">
            <v>D1050N 201ст.</v>
          </cell>
          <cell r="BK261">
            <v>1110</v>
          </cell>
          <cell r="BL261">
            <v>53</v>
          </cell>
          <cell r="BM261" t="str">
            <v>55-116</v>
          </cell>
          <cell r="BN261">
            <v>1900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1682.53</v>
          </cell>
          <cell r="BU261">
            <v>217.47000000000003</v>
          </cell>
          <cell r="BV261">
            <v>73</v>
          </cell>
          <cell r="BW261">
            <v>5.5</v>
          </cell>
          <cell r="BX261">
            <v>65</v>
          </cell>
          <cell r="BY261" t="str">
            <v>Угловик</v>
          </cell>
          <cell r="BZ261" t="str">
            <v>Периодический</v>
          </cell>
          <cell r="CA261">
            <v>1.5</v>
          </cell>
          <cell r="CB261">
            <v>10</v>
          </cell>
          <cell r="CC261">
            <v>27</v>
          </cell>
          <cell r="CD261">
            <v>27</v>
          </cell>
          <cell r="CE261">
            <v>26</v>
          </cell>
          <cell r="CF261">
            <v>43556</v>
          </cell>
          <cell r="CG261">
            <v>147.5</v>
          </cell>
          <cell r="CH261">
            <v>0</v>
          </cell>
          <cell r="CI261">
            <v>0</v>
          </cell>
          <cell r="CJ261">
            <v>1485.7932075966633</v>
          </cell>
          <cell r="CK261">
            <v>42</v>
          </cell>
          <cell r="CL261">
            <v>53.417556851999997</v>
          </cell>
          <cell r="CM261">
            <v>5.3253199999999996</v>
          </cell>
          <cell r="CN261">
            <v>7</v>
          </cell>
          <cell r="CO261">
            <v>9</v>
          </cell>
          <cell r="CP261">
            <v>0</v>
          </cell>
          <cell r="CQ261">
            <v>8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8</v>
          </cell>
          <cell r="DB261">
            <v>1502.2571413548858</v>
          </cell>
          <cell r="DC261">
            <v>1502.2571413548858</v>
          </cell>
          <cell r="DD261" t="str">
            <v/>
          </cell>
          <cell r="DE261">
            <v>7.440282974995005E-2</v>
          </cell>
          <cell r="DF261">
            <v>0</v>
          </cell>
          <cell r="DG261" t="str">
            <v>УЭЦН</v>
          </cell>
          <cell r="DH261">
            <v>7.6075999999999997</v>
          </cell>
          <cell r="DI261">
            <v>10</v>
          </cell>
          <cell r="DJ261">
            <v>9</v>
          </cell>
          <cell r="DK261">
            <v>11.428571428571429</v>
          </cell>
          <cell r="DL261">
            <v>53.417556851999997</v>
          </cell>
          <cell r="DM261">
            <v>0</v>
          </cell>
          <cell r="DN261">
            <v>55</v>
          </cell>
          <cell r="DO261">
            <v>7.567567567567568E-2</v>
          </cell>
          <cell r="DP261">
            <v>53.417556851999997</v>
          </cell>
          <cell r="DQ261">
            <v>5.3253199999999996</v>
          </cell>
          <cell r="DR261">
            <v>7</v>
          </cell>
          <cell r="DS261">
            <v>9</v>
          </cell>
          <cell r="DT261">
            <v>8</v>
          </cell>
          <cell r="DU261">
            <v>0</v>
          </cell>
          <cell r="DV261">
            <v>0</v>
          </cell>
          <cell r="DW261">
            <v>0</v>
          </cell>
          <cell r="DX261">
            <v>1.2268540246793852E-2</v>
          </cell>
          <cell r="DY261">
            <v>1.5612007847391141E-2</v>
          </cell>
          <cell r="DZ261">
            <v>0</v>
          </cell>
          <cell r="EA261">
            <v>4.9674570423517261E-3</v>
          </cell>
          <cell r="EB261">
            <v>0</v>
          </cell>
          <cell r="EC261">
            <v>42597</v>
          </cell>
          <cell r="ED261" t="str">
            <v>ЗБС</v>
          </cell>
          <cell r="EE261" t="str">
            <v>НСL-12% V-50м3</v>
          </cell>
          <cell r="EF261">
            <v>65</v>
          </cell>
          <cell r="EG261">
            <v>27</v>
          </cell>
          <cell r="EH261">
            <v>27</v>
          </cell>
          <cell r="EI261">
            <v>26</v>
          </cell>
          <cell r="EJ261" t="str">
            <v>Периодический</v>
          </cell>
          <cell r="EK261">
            <v>1.5</v>
          </cell>
          <cell r="EL261">
            <v>10</v>
          </cell>
          <cell r="EM261">
            <v>7.6075999999999997</v>
          </cell>
          <cell r="EN261">
            <v>10</v>
          </cell>
          <cell r="EO261">
            <v>9</v>
          </cell>
          <cell r="EP261">
            <v>8</v>
          </cell>
          <cell r="EQ261">
            <v>1051.5799989484201</v>
          </cell>
          <cell r="ER261">
            <v>0</v>
          </cell>
          <cell r="ES261">
            <v>0</v>
          </cell>
          <cell r="ET261">
            <v>52.417556851999997</v>
          </cell>
          <cell r="EU261">
            <v>65</v>
          </cell>
          <cell r="EV261">
            <v>27</v>
          </cell>
          <cell r="EW261">
            <v>27</v>
          </cell>
          <cell r="EX261">
            <v>26</v>
          </cell>
          <cell r="EY261" t="str">
            <v>Периодический</v>
          </cell>
          <cell r="EZ261">
            <v>1.5</v>
          </cell>
          <cell r="FA261">
            <v>10</v>
          </cell>
          <cell r="FB261">
            <v>5.3253199999999996</v>
          </cell>
          <cell r="FC261">
            <v>7</v>
          </cell>
          <cell r="FD261">
            <v>9</v>
          </cell>
          <cell r="FE261">
            <v>8</v>
          </cell>
          <cell r="FF261">
            <v>1502.2571413548858</v>
          </cell>
          <cell r="FG261">
            <v>0</v>
          </cell>
          <cell r="FH261">
            <v>0</v>
          </cell>
          <cell r="FI261">
            <v>53.417556851999997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-2.2822800000000001</v>
          </cell>
          <cell r="FQ261">
            <v>-3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450.67714240646569</v>
          </cell>
          <cell r="FW261">
            <v>1</v>
          </cell>
          <cell r="FX261" t="str">
            <v>Технология</v>
          </cell>
          <cell r="FY261" t="str">
            <v>Установка УЭЦН уходит в перегруз МРП 1047 сут</v>
          </cell>
          <cell r="FZ261">
            <v>0</v>
          </cell>
          <cell r="GA261">
            <v>0</v>
          </cell>
          <cell r="GB261">
            <v>0</v>
          </cell>
          <cell r="GC261" t="str">
            <v>Уточнение</v>
          </cell>
          <cell r="GD261" t="str">
            <v>Уточнение ТР по результатам замеров дебита</v>
          </cell>
          <cell r="GE261">
            <v>0</v>
          </cell>
          <cell r="GF261" t="str">
            <v>БДНГ-5.1</v>
          </cell>
          <cell r="GG261" t="str">
            <v>Давыдов</v>
          </cell>
          <cell r="GH261" t="str">
            <v>Бердянка</v>
          </cell>
          <cell r="GI261" t="str">
            <v>Денис</v>
          </cell>
          <cell r="GJ261">
            <v>0</v>
          </cell>
          <cell r="GK261">
            <v>1880</v>
          </cell>
          <cell r="GL261">
            <v>0</v>
          </cell>
          <cell r="GM261">
            <v>0</v>
          </cell>
          <cell r="GN261">
            <v>2.2822800000000001</v>
          </cell>
          <cell r="GO261">
            <v>1</v>
          </cell>
          <cell r="GP261">
            <v>1</v>
          </cell>
          <cell r="GQ261">
            <v>11.417556851999997</v>
          </cell>
          <cell r="GR261">
            <v>94.08244314800001</v>
          </cell>
          <cell r="GS261" t="str">
            <v>К-12</v>
          </cell>
          <cell r="GT261" t="str">
            <v>УЭЦН-D1050N 201ст.-1110</v>
          </cell>
          <cell r="GU261">
            <v>0</v>
          </cell>
          <cell r="GV261">
            <v>0</v>
          </cell>
          <cell r="GW261">
            <v>0</v>
          </cell>
          <cell r="GX261">
            <v>0</v>
          </cell>
          <cell r="GY261">
            <v>0</v>
          </cell>
        </row>
        <row r="262">
          <cell r="J262">
            <v>1134</v>
          </cell>
          <cell r="K262" t="str">
            <v>В работе</v>
          </cell>
          <cell r="L262" t="str">
            <v>К-55</v>
          </cell>
          <cell r="M262">
            <v>42014</v>
          </cell>
          <cell r="N262" t="str">
            <v>Гор.</v>
          </cell>
          <cell r="O262" t="str">
            <v>P1ar_Block II</v>
          </cell>
          <cell r="P262" t="str">
            <v>Действующий</v>
          </cell>
          <cell r="Q262">
            <v>-4</v>
          </cell>
          <cell r="R262">
            <v>0</v>
          </cell>
          <cell r="S262">
            <v>0</v>
          </cell>
          <cell r="T262">
            <v>0</v>
          </cell>
          <cell r="U262">
            <v>206</v>
          </cell>
          <cell r="V262">
            <v>213.8</v>
          </cell>
          <cell r="W262">
            <v>0.98</v>
          </cell>
          <cell r="X262">
            <v>1.66</v>
          </cell>
          <cell r="Y262">
            <v>0.9809241960497721</v>
          </cell>
          <cell r="Z262">
            <v>1.4490000000000001</v>
          </cell>
          <cell r="AA262">
            <v>0.83599999999999997</v>
          </cell>
          <cell r="AB262">
            <v>0.72</v>
          </cell>
          <cell r="AC262">
            <v>37</v>
          </cell>
          <cell r="AD262">
            <v>1.17</v>
          </cell>
          <cell r="AE262">
            <v>177.8</v>
          </cell>
          <cell r="AF262">
            <v>9.19</v>
          </cell>
          <cell r="AG262">
            <v>2255</v>
          </cell>
          <cell r="AH262">
            <v>2880</v>
          </cell>
          <cell r="AI262">
            <v>2880</v>
          </cell>
          <cell r="AJ262">
            <v>0</v>
          </cell>
          <cell r="AK262">
            <v>0</v>
          </cell>
          <cell r="AL262" t="str">
            <v>откр ствол</v>
          </cell>
          <cell r="AM262" t="str">
            <v>2255-2880</v>
          </cell>
          <cell r="AN262">
            <v>65.13</v>
          </cell>
          <cell r="AO262">
            <v>2255</v>
          </cell>
          <cell r="AP262">
            <v>337.5</v>
          </cell>
          <cell r="AQ262">
            <v>0</v>
          </cell>
          <cell r="AR262">
            <v>0</v>
          </cell>
          <cell r="AS262">
            <v>0</v>
          </cell>
          <cell r="AT262" t="str">
            <v>Газлифт</v>
          </cell>
          <cell r="AU262">
            <v>450</v>
          </cell>
          <cell r="AV262" t="str">
            <v>ГП</v>
          </cell>
          <cell r="AW262">
            <v>820</v>
          </cell>
          <cell r="AX262" t="str">
            <v>ГП</v>
          </cell>
          <cell r="AY262">
            <v>1130</v>
          </cell>
          <cell r="AZ262" t="str">
            <v>ГП</v>
          </cell>
          <cell r="BA262">
            <v>1360</v>
          </cell>
          <cell r="BB262" t="str">
            <v>ГК86/2</v>
          </cell>
          <cell r="BC262">
            <v>1540</v>
          </cell>
          <cell r="BD262" t="str">
            <v>ЦКсОК/5</v>
          </cell>
          <cell r="BE262">
            <v>0</v>
          </cell>
          <cell r="BF262">
            <v>0</v>
          </cell>
          <cell r="BG262">
            <v>1950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2300</v>
          </cell>
          <cell r="BO262" t="str">
            <v>Есть</v>
          </cell>
          <cell r="BP262" t="str">
            <v>Сиант</v>
          </cell>
          <cell r="BQ262">
            <v>78</v>
          </cell>
          <cell r="BR262">
            <v>46</v>
          </cell>
          <cell r="BS262">
            <v>17</v>
          </cell>
          <cell r="BT262">
            <v>1931.64</v>
          </cell>
          <cell r="BU262">
            <v>368.3599999999999</v>
          </cell>
          <cell r="BV262">
            <v>73</v>
          </cell>
          <cell r="BW262">
            <v>5.5</v>
          </cell>
          <cell r="BX262">
            <v>18</v>
          </cell>
          <cell r="BY262" t="str">
            <v>Угловик</v>
          </cell>
          <cell r="BZ262" t="str">
            <v>Постоянный</v>
          </cell>
          <cell r="CA262">
            <v>24</v>
          </cell>
          <cell r="CB262">
            <v>0</v>
          </cell>
          <cell r="CC262">
            <v>34</v>
          </cell>
          <cell r="CD262">
            <v>46</v>
          </cell>
          <cell r="CE262">
            <v>32</v>
          </cell>
          <cell r="CF262">
            <v>43556</v>
          </cell>
          <cell r="CG262">
            <v>137</v>
          </cell>
          <cell r="CH262">
            <v>78</v>
          </cell>
          <cell r="CI262">
            <v>6</v>
          </cell>
          <cell r="CJ262">
            <v>0</v>
          </cell>
          <cell r="CK262">
            <v>0</v>
          </cell>
          <cell r="CL262">
            <v>62</v>
          </cell>
          <cell r="CM262">
            <v>9.9255186799999997</v>
          </cell>
          <cell r="CN262">
            <v>11.9</v>
          </cell>
          <cell r="CO262">
            <v>0.23</v>
          </cell>
          <cell r="CP262">
            <v>0</v>
          </cell>
          <cell r="CQ262">
            <v>26</v>
          </cell>
          <cell r="CR262">
            <v>238</v>
          </cell>
          <cell r="CS262">
            <v>0</v>
          </cell>
          <cell r="CT262">
            <v>238</v>
          </cell>
          <cell r="CU262">
            <v>0</v>
          </cell>
          <cell r="CV262">
            <v>219.06644756</v>
          </cell>
          <cell r="CW262">
            <v>-22.7</v>
          </cell>
          <cell r="CX262">
            <v>237.77</v>
          </cell>
          <cell r="CY262">
            <v>-33.5</v>
          </cell>
          <cell r="CZ262">
            <v>17</v>
          </cell>
          <cell r="DA262">
            <v>9</v>
          </cell>
          <cell r="DB262">
            <v>906.75362065813977</v>
          </cell>
          <cell r="DC262">
            <v>2619.5104596790707</v>
          </cell>
          <cell r="DD262">
            <v>1707.3050220957712</v>
          </cell>
          <cell r="DE262">
            <v>0.15866666666666668</v>
          </cell>
          <cell r="DF262">
            <v>0</v>
          </cell>
          <cell r="DG262" t="str">
            <v>Газлифт</v>
          </cell>
          <cell r="DH262">
            <v>9.9255186799999997</v>
          </cell>
          <cell r="DI262">
            <v>11.9</v>
          </cell>
          <cell r="DJ262">
            <v>0.23</v>
          </cell>
          <cell r="DK262">
            <v>9</v>
          </cell>
          <cell r="DL262">
            <v>62</v>
          </cell>
          <cell r="DM262">
            <v>0</v>
          </cell>
          <cell r="DN262">
            <v>60</v>
          </cell>
          <cell r="DO262">
            <v>0.15730618077884961</v>
          </cell>
          <cell r="DP262">
            <v>60</v>
          </cell>
          <cell r="DQ262">
            <v>10.102823408117185</v>
          </cell>
          <cell r="DR262">
            <v>12.11257591997142</v>
          </cell>
          <cell r="DS262">
            <v>0.23</v>
          </cell>
          <cell r="DT262">
            <v>9.160771704180064</v>
          </cell>
          <cell r="DU262">
            <v>0.17730472811718542</v>
          </cell>
          <cell r="DV262">
            <v>0.21257591997141922</v>
          </cell>
          <cell r="DW262">
            <v>0.16077170418006498</v>
          </cell>
          <cell r="DX262">
            <v>2.5836008421181265</v>
          </cell>
          <cell r="DY262">
            <v>3.0975560081466398</v>
          </cell>
          <cell r="DZ262">
            <v>0</v>
          </cell>
          <cell r="EA262">
            <v>3.2067209775967411</v>
          </cell>
          <cell r="EB262">
            <v>0</v>
          </cell>
          <cell r="EC262">
            <v>43172</v>
          </cell>
          <cell r="ED262" t="str">
            <v>БОПЗ</v>
          </cell>
          <cell r="EE262" t="str">
            <v>Предыдущий ГТМ - 2015г. (ВНС)</v>
          </cell>
          <cell r="EF262">
            <v>18</v>
          </cell>
          <cell r="EG262">
            <v>34</v>
          </cell>
          <cell r="EH262">
            <v>46</v>
          </cell>
          <cell r="EI262">
            <v>32</v>
          </cell>
          <cell r="EJ262" t="str">
            <v>Постоянный</v>
          </cell>
          <cell r="EK262">
            <v>24</v>
          </cell>
          <cell r="EL262">
            <v>0</v>
          </cell>
          <cell r="EM262">
            <v>18.93355244</v>
          </cell>
          <cell r="EN262">
            <v>22.7</v>
          </cell>
          <cell r="EO262">
            <v>0.23</v>
          </cell>
          <cell r="EP262">
            <v>33.5</v>
          </cell>
          <cell r="EQ262">
            <v>1262.3093355427388</v>
          </cell>
          <cell r="ER262">
            <v>78</v>
          </cell>
          <cell r="ES262">
            <v>9.6</v>
          </cell>
          <cell r="ET262">
            <v>62</v>
          </cell>
          <cell r="EU262">
            <v>18</v>
          </cell>
          <cell r="EV262">
            <v>34</v>
          </cell>
          <cell r="EW262">
            <v>46</v>
          </cell>
          <cell r="EX262">
            <v>32</v>
          </cell>
          <cell r="EY262" t="str">
            <v>Постоянный</v>
          </cell>
          <cell r="EZ262">
            <v>24</v>
          </cell>
          <cell r="FA262">
            <v>0</v>
          </cell>
          <cell r="FB262">
            <v>9.9255186799999997</v>
          </cell>
          <cell r="FC262">
            <v>11.9</v>
          </cell>
          <cell r="FD262">
            <v>0.23</v>
          </cell>
          <cell r="FE262">
            <v>26</v>
          </cell>
          <cell r="FF262">
            <v>906.75362065813977</v>
          </cell>
          <cell r="FG262">
            <v>78</v>
          </cell>
          <cell r="FH262">
            <v>17</v>
          </cell>
          <cell r="FI262">
            <v>62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-9.00803376</v>
          </cell>
          <cell r="FQ262">
            <v>-10.799999999999999</v>
          </cell>
          <cell r="FR262">
            <v>0</v>
          </cell>
          <cell r="FS262">
            <v>-7.5</v>
          </cell>
          <cell r="FT262">
            <v>0</v>
          </cell>
          <cell r="FU262">
            <v>7.4</v>
          </cell>
          <cell r="FV262">
            <v>-355.55571488459907</v>
          </cell>
          <cell r="FW262">
            <v>0</v>
          </cell>
          <cell r="FX262" t="str">
            <v>Уточнение</v>
          </cell>
          <cell r="FY262" t="str">
            <v>Уточнение режима по результатам замеров дебита.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 t="str">
            <v>Проводятся исследования скважины на разных режимах работы (ОЗНА+АГЗУ). ТР оставлен без изменений</v>
          </cell>
          <cell r="GE262">
            <v>0</v>
          </cell>
          <cell r="GF262" t="str">
            <v>БДНГ-1</v>
          </cell>
          <cell r="GG262" t="str">
            <v>Тайланов</v>
          </cell>
          <cell r="GH262">
            <v>0</v>
          </cell>
          <cell r="GI262" t="e">
            <v>#N/A</v>
          </cell>
          <cell r="GJ262">
            <v>0</v>
          </cell>
          <cell r="GK262">
            <v>2100</v>
          </cell>
          <cell r="GL262">
            <v>0</v>
          </cell>
          <cell r="GM262">
            <v>0</v>
          </cell>
          <cell r="GN262">
            <v>0</v>
          </cell>
          <cell r="GO262">
            <v>2</v>
          </cell>
          <cell r="GP262">
            <v>14</v>
          </cell>
          <cell r="GQ262">
            <v>62</v>
          </cell>
          <cell r="GR262">
            <v>75</v>
          </cell>
          <cell r="GS262" t="str">
            <v>К-1</v>
          </cell>
          <cell r="GT262" t="str">
            <v>Газлифт</v>
          </cell>
          <cell r="GU262">
            <v>0</v>
          </cell>
          <cell r="GV262">
            <v>0</v>
          </cell>
          <cell r="GW262">
            <v>0</v>
          </cell>
          <cell r="GX262">
            <v>0</v>
          </cell>
          <cell r="GY262">
            <v>0</v>
          </cell>
        </row>
        <row r="263">
          <cell r="J263">
            <v>1135</v>
          </cell>
          <cell r="K263" t="str">
            <v>В работе</v>
          </cell>
          <cell r="L263" t="str">
            <v>К-7</v>
          </cell>
          <cell r="M263">
            <v>41423</v>
          </cell>
          <cell r="N263" t="str">
            <v>Гор.</v>
          </cell>
          <cell r="O263" t="str">
            <v>P1ar_Block I</v>
          </cell>
          <cell r="P263" t="str">
            <v>Действующий</v>
          </cell>
          <cell r="Q263">
            <v>-4</v>
          </cell>
          <cell r="R263">
            <v>0</v>
          </cell>
          <cell r="S263">
            <v>0</v>
          </cell>
          <cell r="T263">
            <v>0</v>
          </cell>
          <cell r="U263">
            <v>206</v>
          </cell>
          <cell r="V263">
            <v>213.8</v>
          </cell>
          <cell r="W263">
            <v>0.98</v>
          </cell>
          <cell r="X263">
            <v>1.66</v>
          </cell>
          <cell r="Y263">
            <v>1.0282717853549015</v>
          </cell>
          <cell r="Z263">
            <v>1.4490000000000001</v>
          </cell>
          <cell r="AA263">
            <v>0.83599999999999997</v>
          </cell>
          <cell r="AB263">
            <v>0.72</v>
          </cell>
          <cell r="AC263">
            <v>37</v>
          </cell>
          <cell r="AD263">
            <v>1.17</v>
          </cell>
          <cell r="AE263">
            <v>177.8</v>
          </cell>
          <cell r="AF263">
            <v>9.19</v>
          </cell>
          <cell r="AG263">
            <v>2290</v>
          </cell>
          <cell r="AH263" t="str">
            <v>1 ств 2750
1 ств 2700</v>
          </cell>
          <cell r="AI263">
            <v>2250</v>
          </cell>
          <cell r="AJ263">
            <v>0</v>
          </cell>
          <cell r="AK263">
            <v>0</v>
          </cell>
          <cell r="AL263" t="str">
            <v>закрытый</v>
          </cell>
          <cell r="AM263" t="str">
            <v>2150-2182
2192-2220</v>
          </cell>
          <cell r="AN263">
            <v>51.2</v>
          </cell>
          <cell r="AO263">
            <v>2150</v>
          </cell>
          <cell r="AP263">
            <v>418.5</v>
          </cell>
          <cell r="AQ263">
            <v>0</v>
          </cell>
          <cell r="AR263">
            <v>0</v>
          </cell>
          <cell r="AS263">
            <v>0</v>
          </cell>
          <cell r="AT263" t="str">
            <v>Газлифт</v>
          </cell>
          <cell r="AU263">
            <v>520</v>
          </cell>
          <cell r="AV263">
            <v>0</v>
          </cell>
          <cell r="AW263">
            <v>920</v>
          </cell>
          <cell r="AX263">
            <v>0</v>
          </cell>
          <cell r="AY263">
            <v>1245</v>
          </cell>
          <cell r="AZ263">
            <v>0</v>
          </cell>
          <cell r="BA263">
            <v>1530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1730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1762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1669.5</v>
          </cell>
          <cell r="BU263">
            <v>92.5</v>
          </cell>
          <cell r="BV263">
            <v>73</v>
          </cell>
          <cell r="BW263">
            <v>5.5</v>
          </cell>
          <cell r="BX263">
            <v>18</v>
          </cell>
          <cell r="BY263" t="str">
            <v>Угловик</v>
          </cell>
          <cell r="BZ263" t="str">
            <v>Постоянный</v>
          </cell>
          <cell r="CA263">
            <v>24</v>
          </cell>
          <cell r="CB263">
            <v>0</v>
          </cell>
          <cell r="CC263">
            <v>28</v>
          </cell>
          <cell r="CD263">
            <v>57</v>
          </cell>
          <cell r="CE263">
            <v>27</v>
          </cell>
          <cell r="CF263">
            <v>43556</v>
          </cell>
          <cell r="CG263">
            <v>183</v>
          </cell>
          <cell r="CH263">
            <v>79</v>
          </cell>
          <cell r="CI263">
            <v>6</v>
          </cell>
          <cell r="CJ263">
            <v>0</v>
          </cell>
          <cell r="CK263">
            <v>0</v>
          </cell>
          <cell r="CL263">
            <v>56</v>
          </cell>
          <cell r="CM263">
            <v>6.6617495999999994</v>
          </cell>
          <cell r="CN263">
            <v>9</v>
          </cell>
          <cell r="CO263">
            <v>11.46</v>
          </cell>
          <cell r="CP263">
            <v>1</v>
          </cell>
          <cell r="CQ263">
            <v>13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7.8</v>
          </cell>
          <cell r="DA263">
            <v>5.2</v>
          </cell>
          <cell r="DB263">
            <v>780.57572142909737</v>
          </cell>
          <cell r="DC263">
            <v>1951.4393035727433</v>
          </cell>
          <cell r="DD263">
            <v>992.85768729229233</v>
          </cell>
          <cell r="DE263">
            <v>7.0866141732283464E-2</v>
          </cell>
          <cell r="DF263">
            <v>0</v>
          </cell>
          <cell r="DG263" t="str">
            <v>Газлифт</v>
          </cell>
          <cell r="DH263">
            <v>6.6617495999999994</v>
          </cell>
          <cell r="DI263">
            <v>9</v>
          </cell>
          <cell r="DJ263">
            <v>11.46</v>
          </cell>
          <cell r="DK263">
            <v>5.2</v>
          </cell>
          <cell r="DL263">
            <v>56</v>
          </cell>
          <cell r="DM263">
            <v>0</v>
          </cell>
          <cell r="DN263">
            <v>50</v>
          </cell>
          <cell r="DO263">
            <v>6.9372913109302936E-2</v>
          </cell>
          <cell r="DP263">
            <v>50</v>
          </cell>
          <cell r="DQ263">
            <v>6.8294757587606174</v>
          </cell>
          <cell r="DR263">
            <v>9.2265974435372904</v>
          </cell>
          <cell r="DS263">
            <v>11.46</v>
          </cell>
          <cell r="DT263">
            <v>5.3309229673771013</v>
          </cell>
          <cell r="DU263">
            <v>0.16772615876061853</v>
          </cell>
          <cell r="DV263">
            <v>0.22659744353729039</v>
          </cell>
          <cell r="DW263">
            <v>0.13092296737710113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43241</v>
          </cell>
          <cell r="ED263" t="str">
            <v>РИР, ПРВ н/н интервалов</v>
          </cell>
          <cell r="EE263">
            <v>0</v>
          </cell>
          <cell r="EF263">
            <v>18</v>
          </cell>
          <cell r="EG263">
            <v>28</v>
          </cell>
          <cell r="EH263">
            <v>57</v>
          </cell>
          <cell r="EI263">
            <v>27</v>
          </cell>
          <cell r="EJ263" t="str">
            <v>Постоянный</v>
          </cell>
          <cell r="EK263">
            <v>24</v>
          </cell>
          <cell r="EL263">
            <v>0</v>
          </cell>
          <cell r="EM263">
            <v>6.6617495999999994</v>
          </cell>
          <cell r="EN263">
            <v>9</v>
          </cell>
          <cell r="EO263">
            <v>11.46</v>
          </cell>
          <cell r="EP263">
            <v>13</v>
          </cell>
          <cell r="EQ263">
            <v>780.57572142909737</v>
          </cell>
          <cell r="ER263">
            <v>79</v>
          </cell>
          <cell r="ES263">
            <v>7.8</v>
          </cell>
          <cell r="ET263">
            <v>55</v>
          </cell>
          <cell r="EU263">
            <v>18</v>
          </cell>
          <cell r="EV263">
            <v>28</v>
          </cell>
          <cell r="EW263">
            <v>57</v>
          </cell>
          <cell r="EX263">
            <v>27</v>
          </cell>
          <cell r="EY263" t="str">
            <v>Постоянный</v>
          </cell>
          <cell r="EZ263">
            <v>24</v>
          </cell>
          <cell r="FA263">
            <v>0</v>
          </cell>
          <cell r="FB263">
            <v>6.6617495999999994</v>
          </cell>
          <cell r="FC263">
            <v>9</v>
          </cell>
          <cell r="FD263">
            <v>11.46</v>
          </cell>
          <cell r="FE263">
            <v>13</v>
          </cell>
          <cell r="FF263">
            <v>780.57572142909737</v>
          </cell>
          <cell r="FG263">
            <v>79</v>
          </cell>
          <cell r="FH263">
            <v>7.8</v>
          </cell>
          <cell r="FI263">
            <v>56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1</v>
          </cell>
          <cell r="FX263">
            <v>0</v>
          </cell>
          <cell r="FY263" t="str">
            <v>Тр неизменен, согласно Замеру Рзаб обводненность отсутствует. Подана заявка в ННГА проверить АГЗУ во время замера скв по графику 12.07.2019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  <cell r="GF263" t="str">
            <v>БДНГ-5.1</v>
          </cell>
          <cell r="GG263" t="str">
            <v>Давыдов</v>
          </cell>
          <cell r="GH263" t="str">
            <v>Бердянка</v>
          </cell>
          <cell r="GI263" t="str">
            <v>Денис</v>
          </cell>
          <cell r="GJ263">
            <v>0</v>
          </cell>
          <cell r="GK263">
            <v>0</v>
          </cell>
          <cell r="GL263">
            <v>0</v>
          </cell>
          <cell r="GM263">
            <v>0</v>
          </cell>
          <cell r="GN263">
            <v>0</v>
          </cell>
          <cell r="GO263">
            <v>1</v>
          </cell>
          <cell r="GP263">
            <v>30</v>
          </cell>
          <cell r="GQ263">
            <v>56</v>
          </cell>
          <cell r="GR263">
            <v>127</v>
          </cell>
          <cell r="GS263" t="str">
            <v>К-7</v>
          </cell>
          <cell r="GT263" t="str">
            <v>Газлифт</v>
          </cell>
          <cell r="GU263">
            <v>0</v>
          </cell>
          <cell r="GV263">
            <v>0</v>
          </cell>
          <cell r="GW263">
            <v>0</v>
          </cell>
          <cell r="GX263">
            <v>0</v>
          </cell>
          <cell r="GY263">
            <v>0</v>
          </cell>
        </row>
        <row r="264">
          <cell r="J264" t="str">
            <v>1135-2</v>
          </cell>
          <cell r="K264" t="str">
            <v>В накоплении/под циклической закачкой/</v>
          </cell>
          <cell r="L264" t="str">
            <v>К-7</v>
          </cell>
          <cell r="M264">
            <v>41582</v>
          </cell>
          <cell r="N264" t="str">
            <v>Гор.</v>
          </cell>
          <cell r="O264" t="str">
            <v>P1ar_Block I</v>
          </cell>
          <cell r="P264" t="str">
            <v>Действующий</v>
          </cell>
          <cell r="Q264">
            <v>-4</v>
          </cell>
          <cell r="R264" t="str">
            <v xml:space="preserve"> </v>
          </cell>
          <cell r="S264" t="str">
            <v xml:space="preserve"> </v>
          </cell>
          <cell r="T264">
            <v>0</v>
          </cell>
          <cell r="U264">
            <v>206</v>
          </cell>
          <cell r="V264">
            <v>213.8</v>
          </cell>
          <cell r="W264">
            <v>0.98</v>
          </cell>
          <cell r="X264">
            <v>1.66</v>
          </cell>
          <cell r="Y264">
            <v>1.0627123072903057</v>
          </cell>
          <cell r="Z264">
            <v>1.4490000000000001</v>
          </cell>
          <cell r="AA264">
            <v>0.83599999999999997</v>
          </cell>
          <cell r="AB264">
            <v>0.72</v>
          </cell>
          <cell r="AC264">
            <v>37</v>
          </cell>
          <cell r="AD264">
            <v>1.17</v>
          </cell>
          <cell r="AE264" t="str">
            <v>177,8; 114,3</v>
          </cell>
          <cell r="AF264" t="str">
            <v>9,19; 6,14</v>
          </cell>
          <cell r="AG264" t="str">
            <v>2020
2045,34</v>
          </cell>
          <cell r="AH264">
            <v>2812</v>
          </cell>
          <cell r="AI264">
            <v>2812</v>
          </cell>
          <cell r="AJ264">
            <v>0</v>
          </cell>
          <cell r="AK264">
            <v>0</v>
          </cell>
          <cell r="AL264" t="str">
            <v>откр ствол</v>
          </cell>
          <cell r="AM264" t="str">
            <v>2045,3-2812</v>
          </cell>
          <cell r="AN264">
            <v>17.100000000000001</v>
          </cell>
          <cell r="AO264">
            <v>2045.34</v>
          </cell>
          <cell r="AP264">
            <v>184.8</v>
          </cell>
          <cell r="AQ264">
            <v>0</v>
          </cell>
          <cell r="AR264">
            <v>0</v>
          </cell>
          <cell r="AS264">
            <v>0</v>
          </cell>
          <cell r="AT264" t="str">
            <v>УЭЦН</v>
          </cell>
          <cell r="AU264">
            <v>300</v>
          </cell>
          <cell r="AV264" t="str">
            <v>ГП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1700</v>
          </cell>
          <cell r="BH264">
            <v>0</v>
          </cell>
          <cell r="BI264">
            <v>0</v>
          </cell>
          <cell r="BJ264" t="str">
            <v>D1050N 201ст.</v>
          </cell>
          <cell r="BK264">
            <v>1110</v>
          </cell>
          <cell r="BL264">
            <v>52</v>
          </cell>
          <cell r="BM264" t="str">
            <v>55-116</v>
          </cell>
          <cell r="BN264">
            <v>1765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1633.26</v>
          </cell>
          <cell r="BU264">
            <v>131.74</v>
          </cell>
          <cell r="BV264">
            <v>73</v>
          </cell>
          <cell r="BW264">
            <v>5.5</v>
          </cell>
          <cell r="BX264">
            <v>65</v>
          </cell>
          <cell r="BY264" t="str">
            <v>Угловик</v>
          </cell>
          <cell r="BZ264" t="str">
            <v>Периодический</v>
          </cell>
          <cell r="CA264">
            <v>1</v>
          </cell>
          <cell r="CB264">
            <v>1.5</v>
          </cell>
          <cell r="CC264">
            <v>28</v>
          </cell>
          <cell r="CD264">
            <v>28</v>
          </cell>
          <cell r="CE264">
            <v>27</v>
          </cell>
          <cell r="CF264">
            <v>43556</v>
          </cell>
          <cell r="CG264">
            <v>126.9</v>
          </cell>
          <cell r="CH264">
            <v>0</v>
          </cell>
          <cell r="CI264">
            <v>0</v>
          </cell>
          <cell r="CJ264">
            <v>1029.9338366297675</v>
          </cell>
          <cell r="CK264">
            <v>74</v>
          </cell>
          <cell r="CL264">
            <v>91.959563324000001</v>
          </cell>
          <cell r="CM264">
            <v>18.96048</v>
          </cell>
          <cell r="CN264">
            <v>28</v>
          </cell>
          <cell r="CO264">
            <v>19</v>
          </cell>
          <cell r="CP264">
            <v>0</v>
          </cell>
          <cell r="CQ264">
            <v>16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16</v>
          </cell>
          <cell r="DB264">
            <v>843.86049298329999</v>
          </cell>
          <cell r="DC264">
            <v>843.86049298329999</v>
          </cell>
          <cell r="DD264" t="str">
            <v/>
          </cell>
          <cell r="DE264">
            <v>0.80136376827919631</v>
          </cell>
          <cell r="DF264">
            <v>0</v>
          </cell>
          <cell r="DG264" t="str">
            <v>УЭЦН</v>
          </cell>
          <cell r="DH264">
            <v>18.96048</v>
          </cell>
          <cell r="DI264">
            <v>28</v>
          </cell>
          <cell r="DJ264">
            <v>19</v>
          </cell>
          <cell r="DK264">
            <v>16</v>
          </cell>
          <cell r="DL264">
            <v>91.959563324000001</v>
          </cell>
          <cell r="DM264">
            <v>0</v>
          </cell>
          <cell r="DN264">
            <v>80</v>
          </cell>
          <cell r="DO264">
            <v>0.76311735515157497</v>
          </cell>
          <cell r="DP264">
            <v>80</v>
          </cell>
          <cell r="DQ264">
            <v>24.235694511257265</v>
          </cell>
          <cell r="DR264">
            <v>35.79020395660887</v>
          </cell>
          <cell r="DS264">
            <v>19</v>
          </cell>
          <cell r="DT264">
            <v>20.45154511806221</v>
          </cell>
          <cell r="DU264">
            <v>5.2752145112572633</v>
          </cell>
          <cell r="DV264">
            <v>7.7902039566088703</v>
          </cell>
          <cell r="DW264">
            <v>4.4515451180622119</v>
          </cell>
          <cell r="DX264">
            <v>17.18854264274777</v>
          </cell>
          <cell r="DY264">
            <v>25.700572133295111</v>
          </cell>
          <cell r="DZ264">
            <v>0</v>
          </cell>
          <cell r="EA264">
            <v>13.379415492921279</v>
          </cell>
          <cell r="EB264" t="str">
            <v>Скважина эксплуатируется в АПВ режиме, увеличение частоты приводит к ЗСП. (Необходим переод на ГЛ СЭ либо смена УЭЦН)</v>
          </cell>
          <cell r="EC264">
            <v>41582</v>
          </cell>
          <cell r="ED264" t="str">
            <v>ВНС</v>
          </cell>
          <cell r="EE264">
            <v>0</v>
          </cell>
          <cell r="EF264">
            <v>65</v>
          </cell>
          <cell r="EG264">
            <v>27</v>
          </cell>
          <cell r="EH264">
            <v>27</v>
          </cell>
          <cell r="EI264">
            <v>26</v>
          </cell>
          <cell r="EJ264" t="str">
            <v>Периодический</v>
          </cell>
          <cell r="EK264">
            <v>1</v>
          </cell>
          <cell r="EL264">
            <v>1.5</v>
          </cell>
          <cell r="EM264">
            <v>20.314799999999998</v>
          </cell>
          <cell r="EN264">
            <v>30</v>
          </cell>
          <cell r="EO264">
            <v>19</v>
          </cell>
          <cell r="EP264">
            <v>15</v>
          </cell>
          <cell r="EQ264">
            <v>738.37793136038761</v>
          </cell>
          <cell r="ER264">
            <v>0</v>
          </cell>
          <cell r="ES264">
            <v>0</v>
          </cell>
          <cell r="ET264">
            <v>90.959563324000001</v>
          </cell>
          <cell r="EU264">
            <v>65</v>
          </cell>
          <cell r="EV264">
            <v>28</v>
          </cell>
          <cell r="EW264">
            <v>28</v>
          </cell>
          <cell r="EX264">
            <v>27</v>
          </cell>
          <cell r="EY264" t="str">
            <v>Периодический</v>
          </cell>
          <cell r="EZ264">
            <v>1</v>
          </cell>
          <cell r="FA264">
            <v>1.5</v>
          </cell>
          <cell r="FB264">
            <v>18.96048</v>
          </cell>
          <cell r="FC264">
            <v>28</v>
          </cell>
          <cell r="FD264">
            <v>19</v>
          </cell>
          <cell r="FE264">
            <v>16</v>
          </cell>
          <cell r="FF264">
            <v>843.86049298329999</v>
          </cell>
          <cell r="FG264">
            <v>0</v>
          </cell>
          <cell r="FH264">
            <v>0</v>
          </cell>
          <cell r="FI264">
            <v>91.959563324000001</v>
          </cell>
          <cell r="FJ264">
            <v>0</v>
          </cell>
          <cell r="FK264">
            <v>1</v>
          </cell>
          <cell r="FL264">
            <v>1</v>
          </cell>
          <cell r="FM264">
            <v>1</v>
          </cell>
          <cell r="FN264">
            <v>0</v>
          </cell>
          <cell r="FO264">
            <v>0</v>
          </cell>
          <cell r="FP264">
            <v>-1.3543199999999977</v>
          </cell>
          <cell r="FQ264">
            <v>-2</v>
          </cell>
          <cell r="FR264">
            <v>0</v>
          </cell>
          <cell r="FS264">
            <v>1</v>
          </cell>
          <cell r="FT264">
            <v>0</v>
          </cell>
          <cell r="FU264">
            <v>0</v>
          </cell>
          <cell r="FV264">
            <v>105.48256162291239</v>
          </cell>
          <cell r="FW264">
            <v>1</v>
          </cell>
          <cell r="FX264" t="str">
            <v>Уточнение</v>
          </cell>
          <cell r="FY264" t="str">
            <v>Уточнение ТР по результатам замеров дебита</v>
          </cell>
          <cell r="FZ264">
            <v>0</v>
          </cell>
          <cell r="GA264">
            <v>0</v>
          </cell>
          <cell r="GB264">
            <v>0</v>
          </cell>
          <cell r="GC264" t="str">
            <v>Уточнение</v>
          </cell>
          <cell r="GD264" t="str">
            <v>Снижение дебита по причине недостижения целевого Рзаб</v>
          </cell>
          <cell r="GE264">
            <v>0</v>
          </cell>
          <cell r="GF264" t="str">
            <v>БДНГ-5.1</v>
          </cell>
          <cell r="GG264" t="str">
            <v>Давыдов</v>
          </cell>
          <cell r="GH264" t="str">
            <v>Бердянка</v>
          </cell>
          <cell r="GI264" t="str">
            <v>Денис</v>
          </cell>
          <cell r="GJ264">
            <v>0</v>
          </cell>
          <cell r="GK264">
            <v>1745</v>
          </cell>
          <cell r="GL264">
            <v>0</v>
          </cell>
          <cell r="GM264">
            <v>0</v>
          </cell>
          <cell r="GN264">
            <v>0</v>
          </cell>
          <cell r="GO264">
            <v>1</v>
          </cell>
          <cell r="GP264">
            <v>1</v>
          </cell>
          <cell r="GQ264">
            <v>17.959563324000001</v>
          </cell>
          <cell r="GR264">
            <v>34.940436676000004</v>
          </cell>
          <cell r="GS264" t="str">
            <v>К-7</v>
          </cell>
          <cell r="GT264" t="str">
            <v>УЭЦН-D1050N 201ст.-1110</v>
          </cell>
          <cell r="GU264">
            <v>0</v>
          </cell>
          <cell r="GV264">
            <v>0</v>
          </cell>
          <cell r="GW264">
            <v>0</v>
          </cell>
          <cell r="GX264">
            <v>0</v>
          </cell>
          <cell r="GY264">
            <v>0</v>
          </cell>
        </row>
        <row r="265">
          <cell r="J265" t="str">
            <v>1135-1</v>
          </cell>
          <cell r="K265" t="str">
            <v>В работе</v>
          </cell>
          <cell r="L265" t="str">
            <v>К-7</v>
          </cell>
          <cell r="M265">
            <v>41466</v>
          </cell>
          <cell r="N265" t="str">
            <v>Гор.</v>
          </cell>
          <cell r="O265" t="str">
            <v>P1ar_Block I</v>
          </cell>
          <cell r="P265" t="str">
            <v>Действующий</v>
          </cell>
          <cell r="Q265">
            <v>-4</v>
          </cell>
          <cell r="R265">
            <v>0</v>
          </cell>
          <cell r="S265">
            <v>0</v>
          </cell>
          <cell r="T265">
            <v>0</v>
          </cell>
          <cell r="U265">
            <v>206</v>
          </cell>
          <cell r="V265">
            <v>213.8</v>
          </cell>
          <cell r="W265">
            <v>0.98</v>
          </cell>
          <cell r="X265">
            <v>1.66</v>
          </cell>
          <cell r="Y265">
            <v>1.5815364274464814</v>
          </cell>
          <cell r="Z265">
            <v>1.4490000000000001</v>
          </cell>
          <cell r="AA265">
            <v>0.83599999999999997</v>
          </cell>
          <cell r="AB265">
            <v>0.72</v>
          </cell>
          <cell r="AC265">
            <v>37</v>
          </cell>
          <cell r="AD265">
            <v>1.17</v>
          </cell>
          <cell r="AE265">
            <v>177.8</v>
          </cell>
          <cell r="AF265">
            <v>9.19</v>
          </cell>
          <cell r="AG265">
            <v>2102</v>
          </cell>
          <cell r="AH265">
            <v>2207</v>
          </cell>
          <cell r="AI265">
            <v>2207</v>
          </cell>
          <cell r="AJ265">
            <v>0</v>
          </cell>
          <cell r="AK265">
            <v>0</v>
          </cell>
          <cell r="AL265" t="str">
            <v>откр ствол</v>
          </cell>
          <cell r="AM265" t="str">
            <v>2102-2207</v>
          </cell>
          <cell r="AN265">
            <v>28.47</v>
          </cell>
          <cell r="AO265">
            <v>2102</v>
          </cell>
          <cell r="AP265">
            <v>229</v>
          </cell>
          <cell r="AQ265">
            <v>0</v>
          </cell>
          <cell r="AR265">
            <v>0</v>
          </cell>
          <cell r="AS265">
            <v>0</v>
          </cell>
          <cell r="AT265" t="str">
            <v>УЭЦН</v>
          </cell>
          <cell r="AU265">
            <v>485</v>
          </cell>
          <cell r="AV265" t="str">
            <v>ГК82/2,5</v>
          </cell>
          <cell r="AW265">
            <v>860</v>
          </cell>
          <cell r="AX265" t="str">
            <v>ГК70/3</v>
          </cell>
          <cell r="AY265">
            <v>1150</v>
          </cell>
          <cell r="AZ265" t="str">
            <v>ГК65/4</v>
          </cell>
          <cell r="BA265">
            <v>1370</v>
          </cell>
          <cell r="BB265" t="str">
            <v>ЦКсОК</v>
          </cell>
          <cell r="BC265">
            <v>1480</v>
          </cell>
          <cell r="BD265" t="str">
            <v>ЦКсОК</v>
          </cell>
          <cell r="BE265">
            <v>0</v>
          </cell>
          <cell r="BF265">
            <v>0</v>
          </cell>
          <cell r="BG265">
            <v>1650</v>
          </cell>
          <cell r="BH265">
            <v>0</v>
          </cell>
          <cell r="BI265">
            <v>0</v>
          </cell>
          <cell r="BJ265" t="str">
            <v>D2400N 117ст.</v>
          </cell>
          <cell r="BK265">
            <v>580</v>
          </cell>
          <cell r="BL265">
            <v>52</v>
          </cell>
          <cell r="BM265" t="str">
            <v>148-116</v>
          </cell>
          <cell r="BN265">
            <v>1820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1690</v>
          </cell>
          <cell r="BU265">
            <v>130</v>
          </cell>
          <cell r="BV265">
            <v>73</v>
          </cell>
          <cell r="BW265">
            <v>5.5</v>
          </cell>
          <cell r="BX265">
            <v>65</v>
          </cell>
          <cell r="BY265" t="str">
            <v>Угловик</v>
          </cell>
          <cell r="BZ265" t="str">
            <v>Постоянный</v>
          </cell>
          <cell r="CA265">
            <v>24</v>
          </cell>
          <cell r="CB265">
            <v>0</v>
          </cell>
          <cell r="CC265">
            <v>29</v>
          </cell>
          <cell r="CD265">
            <v>29</v>
          </cell>
          <cell r="CE265">
            <v>28</v>
          </cell>
          <cell r="CF265">
            <v>43556</v>
          </cell>
          <cell r="CG265">
            <v>173.51</v>
          </cell>
          <cell r="CH265">
            <v>0</v>
          </cell>
          <cell r="CI265">
            <v>0</v>
          </cell>
          <cell r="CJ265">
            <v>404.65295629820071</v>
          </cell>
          <cell r="CK265">
            <v>127</v>
          </cell>
          <cell r="CL265">
            <v>147.42657574750001</v>
          </cell>
          <cell r="CM265">
            <v>22.355476000000003</v>
          </cell>
          <cell r="CN265">
            <v>374</v>
          </cell>
          <cell r="CO265">
            <v>92.85</v>
          </cell>
          <cell r="CP265">
            <v>0</v>
          </cell>
          <cell r="CQ265">
            <v>9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9</v>
          </cell>
          <cell r="DB265">
            <v>402.58592570339363</v>
          </cell>
          <cell r="DC265">
            <v>402.58592570339363</v>
          </cell>
          <cell r="DD265" t="str">
            <v/>
          </cell>
          <cell r="DE265">
            <v>14.3386081666081</v>
          </cell>
          <cell r="DF265" t="str">
            <v>Высокая обводненность</v>
          </cell>
          <cell r="DG265" t="str">
            <v>УЭЦН</v>
          </cell>
          <cell r="DH265">
            <v>22.355476000000003</v>
          </cell>
          <cell r="DI265">
            <v>374</v>
          </cell>
          <cell r="DJ265">
            <v>92.85</v>
          </cell>
          <cell r="DK265">
            <v>9</v>
          </cell>
          <cell r="DL265">
            <v>147.42657574750001</v>
          </cell>
          <cell r="DM265">
            <v>0</v>
          </cell>
          <cell r="DN265">
            <v>107</v>
          </cell>
          <cell r="DO265">
            <v>12.747506236297685</v>
          </cell>
          <cell r="DP265">
            <v>107</v>
          </cell>
          <cell r="DQ265">
            <v>50.678587305980123</v>
          </cell>
          <cell r="DR265">
            <v>847.8366397761589</v>
          </cell>
          <cell r="DS265">
            <v>92.85</v>
          </cell>
          <cell r="DT265">
            <v>20.402485983918261</v>
          </cell>
          <cell r="DU265">
            <v>28.323111305980127</v>
          </cell>
          <cell r="DV265">
            <v>473.8366397761589</v>
          </cell>
          <cell r="DW265">
            <v>11.402485983918263</v>
          </cell>
          <cell r="DX265">
            <v>28.453309938472945</v>
          </cell>
          <cell r="DY265">
            <v>432.46581620095924</v>
          </cell>
          <cell r="DZ265">
            <v>0</v>
          </cell>
          <cell r="EA265">
            <v>10.205682978193726</v>
          </cell>
          <cell r="EB265" t="str">
            <v>Район 3 пилота, высокое Рзаб по причине  обводненности продукции</v>
          </cell>
          <cell r="EC265">
            <v>41466</v>
          </cell>
          <cell r="ED265" t="str">
            <v>ВНС</v>
          </cell>
          <cell r="EE265">
            <v>0</v>
          </cell>
          <cell r="EF265">
            <v>65</v>
          </cell>
          <cell r="EG265">
            <v>28</v>
          </cell>
          <cell r="EH265">
            <v>28</v>
          </cell>
          <cell r="EI265">
            <v>27</v>
          </cell>
          <cell r="EJ265" t="str">
            <v>Постоянный</v>
          </cell>
          <cell r="EK265">
            <v>24</v>
          </cell>
          <cell r="EL265">
            <v>0</v>
          </cell>
          <cell r="EM265">
            <v>22.355476000000003</v>
          </cell>
          <cell r="EN265">
            <v>374</v>
          </cell>
          <cell r="EO265">
            <v>92.85</v>
          </cell>
          <cell r="EP265">
            <v>9</v>
          </cell>
          <cell r="EQ265">
            <v>402.58592570339363</v>
          </cell>
          <cell r="ER265">
            <v>0</v>
          </cell>
          <cell r="ES265">
            <v>0</v>
          </cell>
          <cell r="ET265">
            <v>147.42657574750001</v>
          </cell>
          <cell r="EU265">
            <v>65</v>
          </cell>
          <cell r="EV265">
            <v>29</v>
          </cell>
          <cell r="EW265">
            <v>29</v>
          </cell>
          <cell r="EX265">
            <v>28</v>
          </cell>
          <cell r="EY265" t="str">
            <v>Постоянный</v>
          </cell>
          <cell r="EZ265">
            <v>24</v>
          </cell>
          <cell r="FA265">
            <v>0</v>
          </cell>
          <cell r="FB265">
            <v>22.355476000000003</v>
          </cell>
          <cell r="FC265">
            <v>374</v>
          </cell>
          <cell r="FD265">
            <v>92.85</v>
          </cell>
          <cell r="FE265">
            <v>9</v>
          </cell>
          <cell r="FF265">
            <v>402.58592570339363</v>
          </cell>
          <cell r="FG265">
            <v>0</v>
          </cell>
          <cell r="FH265">
            <v>0</v>
          </cell>
          <cell r="FI265">
            <v>147.42657574750001</v>
          </cell>
          <cell r="FJ265">
            <v>0</v>
          </cell>
          <cell r="FK265">
            <v>1</v>
          </cell>
          <cell r="FL265">
            <v>1</v>
          </cell>
          <cell r="FM265">
            <v>1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  <cell r="GF265" t="str">
            <v>БДНГ-5.1</v>
          </cell>
          <cell r="GG265" t="str">
            <v>Давыдов</v>
          </cell>
          <cell r="GH265" t="str">
            <v>Бердянка</v>
          </cell>
          <cell r="GI265" t="str">
            <v>Денис</v>
          </cell>
          <cell r="GJ265">
            <v>0</v>
          </cell>
          <cell r="GK265">
            <v>1800</v>
          </cell>
          <cell r="GL265">
            <v>0</v>
          </cell>
          <cell r="GM265">
            <v>0</v>
          </cell>
          <cell r="GN265">
            <v>0</v>
          </cell>
          <cell r="GO265">
            <v>1</v>
          </cell>
          <cell r="GP265">
            <v>1</v>
          </cell>
          <cell r="GQ265">
            <v>20.42657574750001</v>
          </cell>
          <cell r="GR265">
            <v>26.083424252499981</v>
          </cell>
          <cell r="GS265" t="str">
            <v>К-7</v>
          </cell>
          <cell r="GT265" t="str">
            <v>УЭЦН-D2400N 117ст.-580</v>
          </cell>
          <cell r="GU265">
            <v>0</v>
          </cell>
          <cell r="GV265">
            <v>0</v>
          </cell>
          <cell r="GW265">
            <v>0</v>
          </cell>
          <cell r="GX265">
            <v>0</v>
          </cell>
          <cell r="GY265">
            <v>0</v>
          </cell>
        </row>
        <row r="266">
          <cell r="J266">
            <v>1136</v>
          </cell>
          <cell r="K266" t="str">
            <v>В работе</v>
          </cell>
          <cell r="L266" t="str">
            <v>К-12</v>
          </cell>
          <cell r="M266">
            <v>41670</v>
          </cell>
          <cell r="N266" t="str">
            <v>Гор.</v>
          </cell>
          <cell r="O266" t="str">
            <v>P1ar_Block I</v>
          </cell>
          <cell r="P266" t="str">
            <v>Действующий</v>
          </cell>
          <cell r="Q266">
            <v>-4</v>
          </cell>
          <cell r="R266" t="str">
            <v xml:space="preserve"> </v>
          </cell>
          <cell r="S266" t="str">
            <v xml:space="preserve"> </v>
          </cell>
          <cell r="T266">
            <v>0</v>
          </cell>
          <cell r="U266">
            <v>206</v>
          </cell>
          <cell r="V266">
            <v>213.8</v>
          </cell>
          <cell r="W266">
            <v>0.98</v>
          </cell>
          <cell r="X266">
            <v>1.66</v>
          </cell>
          <cell r="Y266">
            <v>0.98120581919949812</v>
          </cell>
          <cell r="Z266">
            <v>1.4490000000000001</v>
          </cell>
          <cell r="AA266">
            <v>0.83599999999999997</v>
          </cell>
          <cell r="AB266">
            <v>0.72</v>
          </cell>
          <cell r="AC266">
            <v>37</v>
          </cell>
          <cell r="AD266">
            <v>1.17</v>
          </cell>
          <cell r="AE266">
            <v>177.8</v>
          </cell>
          <cell r="AF266">
            <v>9.19</v>
          </cell>
          <cell r="AG266">
            <v>1740</v>
          </cell>
          <cell r="AH266">
            <v>2992</v>
          </cell>
          <cell r="AI266">
            <v>2992</v>
          </cell>
          <cell r="AJ266">
            <v>0</v>
          </cell>
          <cell r="AK266">
            <v>0</v>
          </cell>
          <cell r="AL266" t="str">
            <v>откр ствол</v>
          </cell>
          <cell r="AM266" t="str">
            <v xml:space="preserve">1740-2992 </v>
          </cell>
          <cell r="AN266">
            <v>14.1</v>
          </cell>
          <cell r="AO266">
            <v>1740</v>
          </cell>
          <cell r="AP266">
            <v>174.22</v>
          </cell>
          <cell r="AQ266">
            <v>0</v>
          </cell>
          <cell r="AR266">
            <v>0</v>
          </cell>
          <cell r="AS266">
            <v>0</v>
          </cell>
          <cell r="AT266" t="str">
            <v>Газлифт</v>
          </cell>
          <cell r="AU266">
            <v>450</v>
          </cell>
          <cell r="AV266" t="str">
            <v>ГП</v>
          </cell>
          <cell r="AW266">
            <v>890</v>
          </cell>
          <cell r="AX266" t="str">
            <v>ГК85/2</v>
          </cell>
          <cell r="AY266">
            <v>1320</v>
          </cell>
          <cell r="AZ266" t="str">
            <v>ГК85/2</v>
          </cell>
          <cell r="BA266">
            <v>1630</v>
          </cell>
          <cell r="BB266" t="str">
            <v>ГК80/3</v>
          </cell>
          <cell r="BC266">
            <v>1800</v>
          </cell>
          <cell r="BD266" t="str">
            <v>ЦКсОК</v>
          </cell>
          <cell r="BE266">
            <v>0</v>
          </cell>
          <cell r="BF266">
            <v>0</v>
          </cell>
          <cell r="BG266">
            <v>1840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2180</v>
          </cell>
          <cell r="BO266" t="str">
            <v>Есть</v>
          </cell>
          <cell r="BP266" t="str">
            <v>Сиант</v>
          </cell>
          <cell r="BQ266">
            <v>79</v>
          </cell>
          <cell r="BR266">
            <v>46</v>
          </cell>
          <cell r="BS266">
            <v>7.3</v>
          </cell>
          <cell r="BT266">
            <v>1862.21</v>
          </cell>
          <cell r="BU266">
            <v>317.78999999999996</v>
          </cell>
          <cell r="BV266">
            <v>73</v>
          </cell>
          <cell r="BW266">
            <v>5.5</v>
          </cell>
          <cell r="BX266">
            <v>18</v>
          </cell>
          <cell r="BY266" t="str">
            <v>Угловик</v>
          </cell>
          <cell r="BZ266" t="str">
            <v>Постоянный</v>
          </cell>
          <cell r="CA266">
            <v>24</v>
          </cell>
          <cell r="CB266">
            <v>0</v>
          </cell>
          <cell r="CC266">
            <v>29</v>
          </cell>
          <cell r="CD266">
            <v>46</v>
          </cell>
          <cell r="CE266">
            <v>28</v>
          </cell>
          <cell r="CF266">
            <v>43556</v>
          </cell>
          <cell r="CG266">
            <v>127.7</v>
          </cell>
          <cell r="CH266">
            <v>79</v>
          </cell>
          <cell r="CI266">
            <v>6</v>
          </cell>
          <cell r="CJ266">
            <v>0</v>
          </cell>
          <cell r="CK266">
            <v>0</v>
          </cell>
          <cell r="CL266">
            <v>51</v>
          </cell>
          <cell r="CM266">
            <v>9.168412</v>
          </cell>
          <cell r="CN266">
            <v>11</v>
          </cell>
          <cell r="CO266">
            <v>0.3</v>
          </cell>
          <cell r="CP266">
            <v>0</v>
          </cell>
          <cell r="CQ266">
            <v>35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7.3</v>
          </cell>
          <cell r="DA266">
            <v>27.7</v>
          </cell>
          <cell r="DB266">
            <v>3021.242937162946</v>
          </cell>
          <cell r="DC266">
            <v>3817.4549747546248</v>
          </cell>
          <cell r="DD266">
            <v>792.90719531780701</v>
          </cell>
          <cell r="DE266">
            <v>0.14341590612777053</v>
          </cell>
          <cell r="DF266">
            <v>0</v>
          </cell>
          <cell r="DG266" t="str">
            <v>Газлифт</v>
          </cell>
          <cell r="DH266">
            <v>9.168412</v>
          </cell>
          <cell r="DI266">
            <v>11</v>
          </cell>
          <cell r="DJ266">
            <v>0.3</v>
          </cell>
          <cell r="DK266">
            <v>27.7</v>
          </cell>
          <cell r="DL266">
            <v>51</v>
          </cell>
          <cell r="DM266">
            <v>0</v>
          </cell>
          <cell r="DN266">
            <v>55</v>
          </cell>
          <cell r="DO266">
            <v>0.15130674002751032</v>
          </cell>
          <cell r="DP266">
            <v>51</v>
          </cell>
          <cell r="DQ266">
            <v>9.168412</v>
          </cell>
          <cell r="DR266">
            <v>11</v>
          </cell>
          <cell r="DS266">
            <v>0.3</v>
          </cell>
          <cell r="DT266">
            <v>27.7</v>
          </cell>
          <cell r="DU266">
            <v>0</v>
          </cell>
          <cell r="DV266">
            <v>0</v>
          </cell>
          <cell r="DW266">
            <v>0</v>
          </cell>
          <cell r="DX266">
            <v>0.12798596358591799</v>
          </cell>
          <cell r="DY266">
            <v>0.15355391963680276</v>
          </cell>
          <cell r="DZ266">
            <v>0</v>
          </cell>
          <cell r="EA266">
            <v>0.15355391963680273</v>
          </cell>
          <cell r="EB266">
            <v>0</v>
          </cell>
          <cell r="EC266">
            <v>42739</v>
          </cell>
          <cell r="ED266" t="str">
            <v>ОПЗ</v>
          </cell>
          <cell r="EE266">
            <v>0</v>
          </cell>
          <cell r="EF266">
            <v>18</v>
          </cell>
          <cell r="EG266">
            <v>28</v>
          </cell>
          <cell r="EH266">
            <v>52</v>
          </cell>
          <cell r="EI266">
            <v>27</v>
          </cell>
          <cell r="EJ266" t="str">
            <v>Постоянный</v>
          </cell>
          <cell r="EK266">
            <v>24</v>
          </cell>
          <cell r="EL266">
            <v>0</v>
          </cell>
          <cell r="EM266">
            <v>10.001904</v>
          </cell>
          <cell r="EN266">
            <v>12</v>
          </cell>
          <cell r="EO266">
            <v>0.3</v>
          </cell>
          <cell r="EP266">
            <v>30</v>
          </cell>
          <cell r="EQ266">
            <v>2099.6002361150436</v>
          </cell>
          <cell r="ER266">
            <v>79</v>
          </cell>
          <cell r="ES266">
            <v>9</v>
          </cell>
          <cell r="ET266">
            <v>51</v>
          </cell>
          <cell r="EU266">
            <v>18</v>
          </cell>
          <cell r="EV266">
            <v>29</v>
          </cell>
          <cell r="EW266">
            <v>46</v>
          </cell>
          <cell r="EX266">
            <v>28</v>
          </cell>
          <cell r="EY266" t="str">
            <v>Постоянный</v>
          </cell>
          <cell r="EZ266">
            <v>24</v>
          </cell>
          <cell r="FA266">
            <v>0</v>
          </cell>
          <cell r="FB266">
            <v>9.168412</v>
          </cell>
          <cell r="FC266">
            <v>11</v>
          </cell>
          <cell r="FD266">
            <v>0.3</v>
          </cell>
          <cell r="FE266">
            <v>35</v>
          </cell>
          <cell r="FF266">
            <v>3021.242937162946</v>
          </cell>
          <cell r="FG266">
            <v>79</v>
          </cell>
          <cell r="FH266">
            <v>7.3</v>
          </cell>
          <cell r="FI266">
            <v>51</v>
          </cell>
          <cell r="FJ266">
            <v>0</v>
          </cell>
          <cell r="FK266">
            <v>1</v>
          </cell>
          <cell r="FL266">
            <v>-6</v>
          </cell>
          <cell r="FM266">
            <v>1</v>
          </cell>
          <cell r="FN266">
            <v>0</v>
          </cell>
          <cell r="FO266">
            <v>0</v>
          </cell>
          <cell r="FP266">
            <v>-0.83349199999999968</v>
          </cell>
          <cell r="FQ266">
            <v>-1</v>
          </cell>
          <cell r="FR266">
            <v>0</v>
          </cell>
          <cell r="FS266">
            <v>5</v>
          </cell>
          <cell r="FT266">
            <v>0</v>
          </cell>
          <cell r="FU266">
            <v>-1.7000000000000002</v>
          </cell>
          <cell r="FV266">
            <v>921.64270104790239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 t="str">
            <v>ИПП База</v>
          </cell>
          <cell r="GD266" t="str">
            <v>Снижение энергетики пласта, что подтверждается снижениями дебита с 17 до 12  м3/сут и  забойного давления со 56 до 51 ат.</v>
          </cell>
          <cell r="GE266">
            <v>0</v>
          </cell>
          <cell r="GF266" t="str">
            <v>БДНГ-5.1</v>
          </cell>
          <cell r="GG266" t="str">
            <v>Давыдов</v>
          </cell>
          <cell r="GH266" t="str">
            <v>Бердянка</v>
          </cell>
          <cell r="GI266" t="str">
            <v>Денис</v>
          </cell>
          <cell r="GJ266">
            <v>0</v>
          </cell>
          <cell r="GK266">
            <v>2100</v>
          </cell>
          <cell r="GL266">
            <v>0</v>
          </cell>
          <cell r="GM266">
            <v>0</v>
          </cell>
          <cell r="GN266">
            <v>0</v>
          </cell>
          <cell r="GO266">
            <v>1</v>
          </cell>
          <cell r="GP266">
            <v>18</v>
          </cell>
          <cell r="GQ266">
            <v>51</v>
          </cell>
          <cell r="GR266">
            <v>76.7</v>
          </cell>
          <cell r="GS266" t="str">
            <v>К-12</v>
          </cell>
          <cell r="GT266" t="str">
            <v>Газлифт</v>
          </cell>
          <cell r="GU266">
            <v>0</v>
          </cell>
          <cell r="GV266">
            <v>0</v>
          </cell>
          <cell r="GW266">
            <v>0</v>
          </cell>
          <cell r="GX266">
            <v>0</v>
          </cell>
          <cell r="GY266">
            <v>0</v>
          </cell>
        </row>
        <row r="267">
          <cell r="J267" t="str">
            <v>1136-1</v>
          </cell>
          <cell r="K267" t="str">
            <v>В работе</v>
          </cell>
          <cell r="L267" t="str">
            <v>К-14</v>
          </cell>
          <cell r="M267">
            <v>41860</v>
          </cell>
          <cell r="N267" t="str">
            <v>Гор.</v>
          </cell>
          <cell r="O267" t="str">
            <v>P1ar_Block I</v>
          </cell>
          <cell r="P267" t="str">
            <v>Действующий</v>
          </cell>
          <cell r="Q267">
            <v>-4</v>
          </cell>
          <cell r="R267">
            <v>41815</v>
          </cell>
          <cell r="S267" t="str">
            <v>Slb</v>
          </cell>
          <cell r="T267" t="str">
            <v>190м3 15% HCL 
 48м3 WF130</v>
          </cell>
          <cell r="U267">
            <v>206</v>
          </cell>
          <cell r="V267">
            <v>213.8</v>
          </cell>
          <cell r="W267">
            <v>0.98</v>
          </cell>
          <cell r="X267">
            <v>1.66</v>
          </cell>
          <cell r="Y267">
            <v>0.98</v>
          </cell>
          <cell r="Z267">
            <v>1.4490000000000001</v>
          </cell>
          <cell r="AA267">
            <v>0.83599999999999997</v>
          </cell>
          <cell r="AB267">
            <v>0.72</v>
          </cell>
          <cell r="AC267">
            <v>37</v>
          </cell>
          <cell r="AD267">
            <v>1.17</v>
          </cell>
          <cell r="AE267" t="str">
            <v>177,8;
114,3</v>
          </cell>
          <cell r="AF267">
            <v>9.19</v>
          </cell>
          <cell r="AG267" t="str">
            <v>2067
1983,6-2764</v>
          </cell>
          <cell r="AH267">
            <v>2770</v>
          </cell>
          <cell r="AI267">
            <v>2770</v>
          </cell>
          <cell r="AJ267">
            <v>0</v>
          </cell>
          <cell r="AK267">
            <v>0</v>
          </cell>
          <cell r="AL267" t="str">
            <v>Закрытый</v>
          </cell>
          <cell r="AM267" t="str">
            <v>2158-2159; 2392-2393; 2509-2510; 2617-2618; 2730-2731</v>
          </cell>
          <cell r="AN267">
            <v>12.7</v>
          </cell>
          <cell r="AO267">
            <v>2158</v>
          </cell>
          <cell r="AP267">
            <v>318.89999999999998</v>
          </cell>
          <cell r="AQ267">
            <v>0</v>
          </cell>
          <cell r="AR267">
            <v>0</v>
          </cell>
          <cell r="AS267">
            <v>0</v>
          </cell>
          <cell r="AT267" t="str">
            <v>Газлифт</v>
          </cell>
          <cell r="AU267">
            <v>390</v>
          </cell>
          <cell r="AV267" t="str">
            <v>ГП</v>
          </cell>
          <cell r="AW267">
            <v>735</v>
          </cell>
          <cell r="AX267" t="str">
            <v>ГП</v>
          </cell>
          <cell r="AY267">
            <v>1055</v>
          </cell>
          <cell r="AZ267" t="str">
            <v>ГП</v>
          </cell>
          <cell r="BA267">
            <v>1315</v>
          </cell>
          <cell r="BB267" t="str">
            <v>ГП</v>
          </cell>
          <cell r="BC267">
            <v>1530</v>
          </cell>
          <cell r="BD267" t="str">
            <v>ГК80(3)</v>
          </cell>
          <cell r="BE267">
            <v>1700</v>
          </cell>
          <cell r="BF267">
            <v>0</v>
          </cell>
          <cell r="BG267">
            <v>1840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1989</v>
          </cell>
          <cell r="BO267" t="str">
            <v>Есть</v>
          </cell>
          <cell r="BP267" t="str">
            <v>Сиант</v>
          </cell>
          <cell r="BQ267">
            <v>74</v>
          </cell>
          <cell r="BR267">
            <v>42</v>
          </cell>
          <cell r="BS267">
            <v>3</v>
          </cell>
          <cell r="BT267">
            <v>1799.01</v>
          </cell>
          <cell r="BU267">
            <v>189.99</v>
          </cell>
          <cell r="BV267">
            <v>73</v>
          </cell>
          <cell r="BW267">
            <v>5.5</v>
          </cell>
          <cell r="BX267">
            <v>18</v>
          </cell>
          <cell r="BY267" t="str">
            <v>Угловик</v>
          </cell>
          <cell r="BZ267" t="str">
            <v>Периодический</v>
          </cell>
          <cell r="CA267">
            <v>24</v>
          </cell>
          <cell r="CB267">
            <v>24</v>
          </cell>
          <cell r="CC267">
            <v>30</v>
          </cell>
          <cell r="CD267">
            <v>42</v>
          </cell>
          <cell r="CE267">
            <v>29</v>
          </cell>
          <cell r="CF267">
            <v>43556</v>
          </cell>
          <cell r="CG267">
            <v>124.7</v>
          </cell>
          <cell r="CH267">
            <v>74</v>
          </cell>
          <cell r="CI267">
            <v>6</v>
          </cell>
          <cell r="CJ267">
            <v>0</v>
          </cell>
          <cell r="CK267">
            <v>0</v>
          </cell>
          <cell r="CL267">
            <v>79</v>
          </cell>
          <cell r="CM267">
            <v>1.1260919999999999</v>
          </cell>
          <cell r="CN267">
            <v>1.347</v>
          </cell>
          <cell r="CO267">
            <v>0</v>
          </cell>
          <cell r="CP267">
            <v>0</v>
          </cell>
          <cell r="CQ267">
            <v>4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3</v>
          </cell>
          <cell r="DA267">
            <v>1</v>
          </cell>
          <cell r="DB267">
            <v>888.02691076750398</v>
          </cell>
          <cell r="DC267">
            <v>3552.1076430700159</v>
          </cell>
          <cell r="DD267">
            <v>2664.0807323025124</v>
          </cell>
          <cell r="DE267">
            <v>2.947483588621444E-2</v>
          </cell>
          <cell r="DF267">
            <v>0</v>
          </cell>
          <cell r="DG267" t="str">
            <v>Газлифт</v>
          </cell>
          <cell r="DH267">
            <v>1.1260919999999999</v>
          </cell>
          <cell r="DI267">
            <v>1.347</v>
          </cell>
          <cell r="DJ267">
            <v>0</v>
          </cell>
          <cell r="DK267">
            <v>1</v>
          </cell>
          <cell r="DL267">
            <v>79</v>
          </cell>
          <cell r="DM267">
            <v>0</v>
          </cell>
          <cell r="DN267">
            <v>60</v>
          </cell>
          <cell r="DO267">
            <v>2.7090495782593055E-2</v>
          </cell>
          <cell r="DP267">
            <v>60</v>
          </cell>
          <cell r="DQ267">
            <v>1.4653032444838323</v>
          </cell>
          <cell r="DR267">
            <v>1.7527550771337708</v>
          </cell>
          <cell r="DS267">
            <v>0</v>
          </cell>
          <cell r="DT267">
            <v>1.3012287135365781</v>
          </cell>
          <cell r="DU267">
            <v>0.33921124448383239</v>
          </cell>
          <cell r="DV267">
            <v>0.40575507713377079</v>
          </cell>
          <cell r="DW267">
            <v>0.30122871353657821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41860</v>
          </cell>
          <cell r="ED267" t="str">
            <v>ВНС</v>
          </cell>
          <cell r="EE267">
            <v>0</v>
          </cell>
          <cell r="EF267">
            <v>18</v>
          </cell>
          <cell r="EG267">
            <v>30</v>
          </cell>
          <cell r="EH267">
            <v>42</v>
          </cell>
          <cell r="EI267">
            <v>29</v>
          </cell>
          <cell r="EJ267" t="str">
            <v>Постоянный</v>
          </cell>
          <cell r="EK267">
            <v>24</v>
          </cell>
          <cell r="EL267">
            <v>0</v>
          </cell>
          <cell r="EM267">
            <v>1.1260919999999999</v>
          </cell>
          <cell r="EN267">
            <v>1.347</v>
          </cell>
          <cell r="EO267">
            <v>0</v>
          </cell>
          <cell r="EP267">
            <v>4</v>
          </cell>
          <cell r="EQ267">
            <v>888.02691076750398</v>
          </cell>
          <cell r="ER267">
            <v>72</v>
          </cell>
          <cell r="ES267">
            <v>3</v>
          </cell>
          <cell r="ET267">
            <v>68</v>
          </cell>
          <cell r="EU267">
            <v>18</v>
          </cell>
          <cell r="EV267">
            <v>30</v>
          </cell>
          <cell r="EW267">
            <v>42</v>
          </cell>
          <cell r="EX267">
            <v>29</v>
          </cell>
          <cell r="EY267" t="str">
            <v>Периодический</v>
          </cell>
          <cell r="EZ267">
            <v>24</v>
          </cell>
          <cell r="FA267">
            <v>24</v>
          </cell>
          <cell r="FB267">
            <v>1.1260919999999999</v>
          </cell>
          <cell r="FC267">
            <v>1.347</v>
          </cell>
          <cell r="FD267">
            <v>0</v>
          </cell>
          <cell r="FE267">
            <v>4</v>
          </cell>
          <cell r="FF267">
            <v>888.02691076750398</v>
          </cell>
          <cell r="FG267">
            <v>74</v>
          </cell>
          <cell r="FH267">
            <v>3</v>
          </cell>
          <cell r="FI267">
            <v>79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24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2</v>
          </cell>
          <cell r="FU267">
            <v>0</v>
          </cell>
          <cell r="FV267">
            <v>0</v>
          </cell>
          <cell r="FW267">
            <v>11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  <cell r="GF267" t="str">
            <v>БДНГ-5.1</v>
          </cell>
          <cell r="GG267" t="str">
            <v>Давыдов</v>
          </cell>
          <cell r="GH267" t="str">
            <v>Бердянка</v>
          </cell>
          <cell r="GI267" t="str">
            <v>Денис</v>
          </cell>
          <cell r="GJ267">
            <v>0</v>
          </cell>
          <cell r="GK267">
            <v>1969</v>
          </cell>
          <cell r="GL267">
            <v>0</v>
          </cell>
          <cell r="GM267">
            <v>0</v>
          </cell>
          <cell r="GN267">
            <v>0</v>
          </cell>
          <cell r="GO267">
            <v>1</v>
          </cell>
          <cell r="GP267">
            <v>13</v>
          </cell>
          <cell r="GQ267">
            <v>79</v>
          </cell>
          <cell r="GR267">
            <v>45.7</v>
          </cell>
          <cell r="GS267" t="str">
            <v>К-14</v>
          </cell>
          <cell r="GT267" t="str">
            <v>Газлифт</v>
          </cell>
          <cell r="GU267">
            <v>0</v>
          </cell>
          <cell r="GV267">
            <v>0</v>
          </cell>
          <cell r="GW267" t="str">
            <v>ВСГ</v>
          </cell>
          <cell r="GX267">
            <v>0</v>
          </cell>
          <cell r="GY267">
            <v>0</v>
          </cell>
        </row>
        <row r="268">
          <cell r="J268" t="str">
            <v>1136-2</v>
          </cell>
          <cell r="K268" t="str">
            <v>В работе</v>
          </cell>
          <cell r="L268" t="str">
            <v>К-14</v>
          </cell>
          <cell r="M268">
            <v>43584</v>
          </cell>
          <cell r="N268" t="str">
            <v>Гор.</v>
          </cell>
          <cell r="O268" t="str">
            <v>P1ar_Block I</v>
          </cell>
          <cell r="P268" t="str">
            <v>Действующий</v>
          </cell>
          <cell r="Q268">
            <v>-4</v>
          </cell>
          <cell r="R268">
            <v>0</v>
          </cell>
          <cell r="S268">
            <v>0</v>
          </cell>
          <cell r="T268">
            <v>0</v>
          </cell>
          <cell r="U268">
            <v>206</v>
          </cell>
          <cell r="V268">
            <v>213.8</v>
          </cell>
          <cell r="W268">
            <v>0.98</v>
          </cell>
          <cell r="X268">
            <v>1.66</v>
          </cell>
          <cell r="Y268">
            <v>0.98403097023953534</v>
          </cell>
          <cell r="Z268">
            <v>1.4490000000000001</v>
          </cell>
          <cell r="AA268">
            <v>0.83599999999999997</v>
          </cell>
          <cell r="AB268">
            <v>0.72</v>
          </cell>
          <cell r="AC268">
            <v>37</v>
          </cell>
          <cell r="AD268">
            <v>1.17</v>
          </cell>
          <cell r="AE268">
            <v>177.8</v>
          </cell>
          <cell r="AF268">
            <v>9.19</v>
          </cell>
          <cell r="AG268">
            <v>2143</v>
          </cell>
          <cell r="AH268">
            <v>2764</v>
          </cell>
          <cell r="AI268">
            <v>2764</v>
          </cell>
          <cell r="AJ268">
            <v>0</v>
          </cell>
          <cell r="AK268">
            <v>0</v>
          </cell>
          <cell r="AL268" t="str">
            <v>Закрытый</v>
          </cell>
          <cell r="AM268" t="str">
            <v>2679,56-2680,76;2552,68-2553,88;2446,34-2447,54;2338,80-2340;2266,24-2267,44. (цирк. клапана)</v>
          </cell>
          <cell r="AN268">
            <v>87.31</v>
          </cell>
          <cell r="AO268">
            <v>2679.56</v>
          </cell>
          <cell r="AP268">
            <v>95.4</v>
          </cell>
          <cell r="AQ268" t="str">
            <v>2650-2275</v>
          </cell>
          <cell r="AR268">
            <v>114</v>
          </cell>
          <cell r="AS268">
            <v>7.37</v>
          </cell>
          <cell r="AT268" t="str">
            <v>Газлифт</v>
          </cell>
          <cell r="AU268">
            <v>550</v>
          </cell>
          <cell r="AV268">
            <v>0</v>
          </cell>
          <cell r="AW268">
            <v>970</v>
          </cell>
          <cell r="AX268">
            <v>0</v>
          </cell>
          <cell r="AY268">
            <v>1280</v>
          </cell>
          <cell r="AZ268">
            <v>0</v>
          </cell>
          <cell r="BA268">
            <v>1540</v>
          </cell>
          <cell r="BB268">
            <v>0</v>
          </cell>
          <cell r="BC268">
            <v>1790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2091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1822.15</v>
          </cell>
          <cell r="BU268">
            <v>268.84999999999991</v>
          </cell>
          <cell r="BV268">
            <v>73</v>
          </cell>
          <cell r="BW268">
            <v>5.5</v>
          </cell>
          <cell r="BX268">
            <v>18</v>
          </cell>
          <cell r="BY268" t="str">
            <v>Угловик</v>
          </cell>
          <cell r="BZ268" t="str">
            <v>Постоянный</v>
          </cell>
          <cell r="CA268">
            <v>24</v>
          </cell>
          <cell r="CB268">
            <v>0</v>
          </cell>
          <cell r="CC268">
            <v>30</v>
          </cell>
          <cell r="CD268">
            <v>64</v>
          </cell>
          <cell r="CE268">
            <v>28</v>
          </cell>
          <cell r="CF268">
            <v>43556</v>
          </cell>
          <cell r="CG268">
            <v>206</v>
          </cell>
          <cell r="CH268">
            <v>73</v>
          </cell>
          <cell r="CI268">
            <v>6</v>
          </cell>
          <cell r="CJ268">
            <v>0</v>
          </cell>
          <cell r="CK268">
            <v>0</v>
          </cell>
          <cell r="CL268">
            <v>62</v>
          </cell>
          <cell r="CM268">
            <v>15.725159999999999</v>
          </cell>
          <cell r="CN268">
            <v>19</v>
          </cell>
          <cell r="CO268">
            <v>1</v>
          </cell>
          <cell r="CP268">
            <v>1</v>
          </cell>
          <cell r="CQ268">
            <v>46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20.3</v>
          </cell>
          <cell r="DA268">
            <v>25.7</v>
          </cell>
          <cell r="DB268">
            <v>1634.3235935278244</v>
          </cell>
          <cell r="DC268">
            <v>2925.2484553416311</v>
          </cell>
          <cell r="DD268">
            <v>1273.1119999899656</v>
          </cell>
          <cell r="DE268">
            <v>0.13194444444444445</v>
          </cell>
          <cell r="DF268">
            <v>0</v>
          </cell>
          <cell r="DG268" t="str">
            <v>Газлифт</v>
          </cell>
          <cell r="DH268">
            <v>15.725159999999999</v>
          </cell>
          <cell r="DI268">
            <v>19</v>
          </cell>
          <cell r="DJ268">
            <v>1</v>
          </cell>
          <cell r="DK268">
            <v>25.7</v>
          </cell>
          <cell r="DL268">
            <v>62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1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18</v>
          </cell>
          <cell r="EG268">
            <v>30</v>
          </cell>
          <cell r="EH268">
            <v>64</v>
          </cell>
          <cell r="EI268">
            <v>28</v>
          </cell>
          <cell r="EJ268" t="str">
            <v>Постоянный</v>
          </cell>
          <cell r="EK268">
            <v>24</v>
          </cell>
          <cell r="EL268">
            <v>0</v>
          </cell>
          <cell r="EM268">
            <v>32.797692839999996</v>
          </cell>
          <cell r="EN268">
            <v>44.15</v>
          </cell>
          <cell r="EO268">
            <v>11.14</v>
          </cell>
          <cell r="EP268">
            <v>29.7</v>
          </cell>
          <cell r="EQ268">
            <v>286.60552575624399</v>
          </cell>
          <cell r="ER268">
            <v>0</v>
          </cell>
          <cell r="ES268">
            <v>0</v>
          </cell>
          <cell r="ET268">
            <v>74</v>
          </cell>
          <cell r="EU268">
            <v>18</v>
          </cell>
          <cell r="EV268">
            <v>30</v>
          </cell>
          <cell r="EW268">
            <v>64</v>
          </cell>
          <cell r="EX268">
            <v>28</v>
          </cell>
          <cell r="EY268" t="str">
            <v>Постоянный</v>
          </cell>
          <cell r="EZ268">
            <v>24</v>
          </cell>
          <cell r="FA268">
            <v>0</v>
          </cell>
          <cell r="FB268">
            <v>15.725159999999999</v>
          </cell>
          <cell r="FC268">
            <v>19</v>
          </cell>
          <cell r="FD268">
            <v>1</v>
          </cell>
          <cell r="FE268">
            <v>46</v>
          </cell>
          <cell r="FF268">
            <v>1634.3235935278244</v>
          </cell>
          <cell r="FG268">
            <v>73</v>
          </cell>
          <cell r="FH268">
            <v>20.3</v>
          </cell>
          <cell r="FI268">
            <v>62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-17.072532839999997</v>
          </cell>
          <cell r="FQ268">
            <v>-25.15</v>
          </cell>
          <cell r="FR268">
            <v>-10.14</v>
          </cell>
          <cell r="FS268">
            <v>16.3</v>
          </cell>
          <cell r="FT268">
            <v>73</v>
          </cell>
          <cell r="FU268">
            <v>20.3</v>
          </cell>
          <cell r="FV268">
            <v>1347.7180677715805</v>
          </cell>
          <cell r="FW268">
            <v>-12</v>
          </cell>
          <cell r="FX268" t="str">
            <v>ИПП ГТМ</v>
          </cell>
          <cell r="FY268" t="str">
            <v>ВНС 2019г. Снижение энергетики пласта, что подтверждается снижениями дебита с 44 до 19  м3/сут и трендом снижения  забойного давления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  <cell r="GF268" t="str">
            <v>БДНГ-5.1</v>
          </cell>
          <cell r="GG268">
            <v>0</v>
          </cell>
          <cell r="GH268">
            <v>0</v>
          </cell>
          <cell r="GI268" t="str">
            <v>денис</v>
          </cell>
          <cell r="GJ268">
            <v>0</v>
          </cell>
          <cell r="GK268">
            <v>2071</v>
          </cell>
          <cell r="GL268">
            <v>0</v>
          </cell>
          <cell r="GM268">
            <v>0</v>
          </cell>
          <cell r="GN268">
            <v>0</v>
          </cell>
          <cell r="GO268">
            <v>0</v>
          </cell>
          <cell r="GP268">
            <v>0</v>
          </cell>
          <cell r="GQ268">
            <v>62</v>
          </cell>
          <cell r="GR268">
            <v>0</v>
          </cell>
          <cell r="GS268" t="str">
            <v>К-14</v>
          </cell>
          <cell r="GT268">
            <v>0</v>
          </cell>
          <cell r="GU268">
            <v>0</v>
          </cell>
          <cell r="GV268">
            <v>0</v>
          </cell>
          <cell r="GW268">
            <v>0</v>
          </cell>
          <cell r="GX268">
            <v>0</v>
          </cell>
          <cell r="GY268">
            <v>0</v>
          </cell>
        </row>
        <row r="269">
          <cell r="J269">
            <v>1141</v>
          </cell>
          <cell r="K269" t="str">
            <v>В накоплении/под циклической закачкой/</v>
          </cell>
          <cell r="L269" t="str">
            <v>К-11</v>
          </cell>
          <cell r="M269">
            <v>41512</v>
          </cell>
          <cell r="N269" t="str">
            <v>Гор.</v>
          </cell>
          <cell r="O269" t="str">
            <v>P1ar_Block I</v>
          </cell>
          <cell r="P269" t="str">
            <v>Действующий</v>
          </cell>
          <cell r="Q269">
            <v>-4</v>
          </cell>
          <cell r="R269" t="str">
            <v xml:space="preserve"> </v>
          </cell>
          <cell r="S269" t="str">
            <v xml:space="preserve"> </v>
          </cell>
          <cell r="T269">
            <v>0</v>
          </cell>
          <cell r="U269">
            <v>206</v>
          </cell>
          <cell r="V269">
            <v>213.8</v>
          </cell>
          <cell r="W269">
            <v>0.98</v>
          </cell>
          <cell r="X269">
            <v>1.66</v>
          </cell>
          <cell r="Y269">
            <v>1.2324242424242424</v>
          </cell>
          <cell r="Z269">
            <v>1.4490000000000001</v>
          </cell>
          <cell r="AA269">
            <v>0.83599999999999997</v>
          </cell>
          <cell r="AB269">
            <v>0.72</v>
          </cell>
          <cell r="AC269">
            <v>37</v>
          </cell>
          <cell r="AD269">
            <v>1.17</v>
          </cell>
          <cell r="AE269">
            <v>177.8</v>
          </cell>
          <cell r="AF269">
            <v>8.0500000000000007</v>
          </cell>
          <cell r="AG269">
            <v>2202</v>
          </cell>
          <cell r="AH269">
            <v>2998</v>
          </cell>
          <cell r="AI269">
            <v>2998</v>
          </cell>
          <cell r="AJ269">
            <v>0</v>
          </cell>
          <cell r="AK269">
            <v>0</v>
          </cell>
          <cell r="AL269" t="str">
            <v>откр ствол</v>
          </cell>
          <cell r="AM269" t="str">
            <v>2202-2998</v>
          </cell>
          <cell r="AN269">
            <v>18</v>
          </cell>
          <cell r="AO269">
            <v>2202</v>
          </cell>
          <cell r="AP269">
            <v>386</v>
          </cell>
          <cell r="AQ269">
            <v>0</v>
          </cell>
          <cell r="AR269">
            <v>0</v>
          </cell>
          <cell r="AS269">
            <v>0</v>
          </cell>
          <cell r="AT269" t="str">
            <v>УЭЦН</v>
          </cell>
          <cell r="AU269">
            <v>1450</v>
          </cell>
          <cell r="AV269" t="str">
            <v>ЦКсОК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 t="str">
            <v>отсутствует</v>
          </cell>
          <cell r="BH269">
            <v>0</v>
          </cell>
          <cell r="BI269">
            <v>0</v>
          </cell>
          <cell r="BJ269" t="str">
            <v>D1050N 242ст.</v>
          </cell>
          <cell r="BK269">
            <v>1252</v>
          </cell>
          <cell r="BL269">
            <v>60</v>
          </cell>
          <cell r="BM269" t="str">
            <v>74-116</v>
          </cell>
          <cell r="BN269">
            <v>1470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1296</v>
          </cell>
          <cell r="BU269">
            <v>174</v>
          </cell>
          <cell r="BV269">
            <v>73</v>
          </cell>
          <cell r="BW269">
            <v>5.5</v>
          </cell>
          <cell r="BX269">
            <v>65</v>
          </cell>
          <cell r="BY269" t="str">
            <v>Угловик</v>
          </cell>
          <cell r="BZ269" t="str">
            <v>Периодический</v>
          </cell>
          <cell r="CA269">
            <v>1.7</v>
          </cell>
          <cell r="CB269">
            <v>2</v>
          </cell>
          <cell r="CC269">
            <v>33</v>
          </cell>
          <cell r="CD269">
            <v>33</v>
          </cell>
          <cell r="CE269">
            <v>32</v>
          </cell>
          <cell r="CF269">
            <v>43556</v>
          </cell>
          <cell r="CG269">
            <v>128</v>
          </cell>
          <cell r="CH269">
            <v>0</v>
          </cell>
          <cell r="CI269">
            <v>0</v>
          </cell>
          <cell r="CJ269">
            <v>1282.8842138397777</v>
          </cell>
          <cell r="CK269">
            <v>34</v>
          </cell>
          <cell r="CL269">
            <v>82.206339999999997</v>
          </cell>
          <cell r="CM269">
            <v>18.809999999999999</v>
          </cell>
          <cell r="CN269">
            <v>45</v>
          </cell>
          <cell r="CO269">
            <v>50</v>
          </cell>
          <cell r="CP269">
            <v>265</v>
          </cell>
          <cell r="CQ269">
            <v>19</v>
          </cell>
          <cell r="CR269">
            <v>244</v>
          </cell>
          <cell r="CS269">
            <v>0</v>
          </cell>
          <cell r="CT269">
            <v>244</v>
          </cell>
          <cell r="CU269">
            <v>0</v>
          </cell>
          <cell r="CV269">
            <v>232.88120000000001</v>
          </cell>
          <cell r="CW269">
            <v>-35</v>
          </cell>
          <cell r="CX269">
            <v>182</v>
          </cell>
          <cell r="CY269">
            <v>-26</v>
          </cell>
          <cell r="CZ269">
            <v>0</v>
          </cell>
          <cell r="DA269">
            <v>19</v>
          </cell>
          <cell r="DB269">
            <v>1010.1010101010102</v>
          </cell>
          <cell r="DC269">
            <v>1010.1010101010102</v>
          </cell>
          <cell r="DD269" t="str">
            <v/>
          </cell>
          <cell r="DE269">
            <v>0.98266877991407542</v>
          </cell>
          <cell r="DF269">
            <v>0</v>
          </cell>
          <cell r="DG269" t="str">
            <v>УЭЦН</v>
          </cell>
          <cell r="DH269">
            <v>18.809999999999999</v>
          </cell>
          <cell r="DI269">
            <v>45</v>
          </cell>
          <cell r="DJ269">
            <v>50</v>
          </cell>
          <cell r="DK269">
            <v>19</v>
          </cell>
          <cell r="DL269">
            <v>82.206339999999997</v>
          </cell>
          <cell r="DM269">
            <v>0</v>
          </cell>
          <cell r="DN269">
            <v>80</v>
          </cell>
          <cell r="DO269">
            <v>0.97371731548966922</v>
          </cell>
          <cell r="DP269">
            <v>80</v>
          </cell>
          <cell r="DQ269">
            <v>19.536664217984722</v>
          </cell>
          <cell r="DR269">
            <v>46.738431143504123</v>
          </cell>
          <cell r="DS269">
            <v>50</v>
          </cell>
          <cell r="DT269">
            <v>19.734004260590631</v>
          </cell>
          <cell r="DU269">
            <v>0.72666421798472325</v>
          </cell>
          <cell r="DV269">
            <v>1.7384311435041226</v>
          </cell>
          <cell r="DW269">
            <v>0.73400426059062951</v>
          </cell>
          <cell r="DX269">
            <v>1.0537166024686349</v>
          </cell>
          <cell r="DY269">
            <v>2.4238972268785304</v>
          </cell>
          <cell r="DZ269">
            <v>0</v>
          </cell>
          <cell r="EA269">
            <v>1.2780549014450435</v>
          </cell>
          <cell r="EB269">
            <v>0</v>
          </cell>
          <cell r="EC269">
            <v>41512</v>
          </cell>
          <cell r="ED269" t="str">
            <v>ВНС</v>
          </cell>
          <cell r="EE269">
            <v>0</v>
          </cell>
          <cell r="EF269">
            <v>65</v>
          </cell>
          <cell r="EG269">
            <v>32</v>
          </cell>
          <cell r="EH269">
            <v>32</v>
          </cell>
          <cell r="EI269">
            <v>31</v>
          </cell>
          <cell r="EJ269" t="str">
            <v>Периодический</v>
          </cell>
          <cell r="EK269">
            <v>1.5</v>
          </cell>
          <cell r="EL269">
            <v>2</v>
          </cell>
          <cell r="EM269">
            <v>11.1188</v>
          </cell>
          <cell r="EN269">
            <v>35</v>
          </cell>
          <cell r="EO269">
            <v>62</v>
          </cell>
          <cell r="EP269">
            <v>26</v>
          </cell>
          <cell r="EQ269">
            <v>2338.3818397668811</v>
          </cell>
          <cell r="ER269">
            <v>0</v>
          </cell>
          <cell r="ES269">
            <v>0</v>
          </cell>
          <cell r="ET269">
            <v>85.960988</v>
          </cell>
          <cell r="EU269">
            <v>65</v>
          </cell>
          <cell r="EV269">
            <v>33</v>
          </cell>
          <cell r="EW269">
            <v>33</v>
          </cell>
          <cell r="EX269">
            <v>32</v>
          </cell>
          <cell r="EY269" t="str">
            <v>Периодический</v>
          </cell>
          <cell r="EZ269">
            <v>1.7</v>
          </cell>
          <cell r="FA269">
            <v>2</v>
          </cell>
          <cell r="FB269">
            <v>18.809999999999999</v>
          </cell>
          <cell r="FC269">
            <v>45</v>
          </cell>
          <cell r="FD269">
            <v>50</v>
          </cell>
          <cell r="FE269">
            <v>19</v>
          </cell>
          <cell r="FF269">
            <v>1010.1010101010102</v>
          </cell>
          <cell r="FG269">
            <v>0</v>
          </cell>
          <cell r="FH269">
            <v>0</v>
          </cell>
          <cell r="FI269">
            <v>82.206339999999997</v>
          </cell>
          <cell r="FJ269">
            <v>0</v>
          </cell>
          <cell r="FK269">
            <v>1</v>
          </cell>
          <cell r="FL269">
            <v>1</v>
          </cell>
          <cell r="FM269">
            <v>1</v>
          </cell>
          <cell r="FN269">
            <v>0.19999999999999996</v>
          </cell>
          <cell r="FO269">
            <v>0</v>
          </cell>
          <cell r="FP269">
            <v>7.6911999999999985</v>
          </cell>
          <cell r="FQ269">
            <v>10</v>
          </cell>
          <cell r="FR269">
            <v>-12</v>
          </cell>
          <cell r="FS269">
            <v>-7</v>
          </cell>
          <cell r="FT269">
            <v>0</v>
          </cell>
          <cell r="FU269">
            <v>0</v>
          </cell>
          <cell r="FV269">
            <v>-1328.2808296658709</v>
          </cell>
          <cell r="FW269">
            <v>-3.7546480000000031</v>
          </cell>
          <cell r="FX269" t="str">
            <v>Технология</v>
          </cell>
          <cell r="FY269" t="str">
            <v>Возврат технологических потерь предыдущего месяца</v>
          </cell>
          <cell r="FZ269">
            <v>0</v>
          </cell>
          <cell r="GA269">
            <v>0</v>
          </cell>
          <cell r="GB269">
            <v>0</v>
          </cell>
          <cell r="GC269" t="str">
            <v>Технология</v>
          </cell>
          <cell r="GD269" t="str">
            <v>Высокое забойное давление. Подбор режима в цикле АПВ.</v>
          </cell>
          <cell r="GE269">
            <v>0</v>
          </cell>
          <cell r="GF269" t="str">
            <v>БДНГ-3</v>
          </cell>
          <cell r="GG269" t="str">
            <v>Давыдов</v>
          </cell>
          <cell r="GH269">
            <v>0</v>
          </cell>
          <cell r="GI269" t="e">
            <v>#N/A</v>
          </cell>
          <cell r="GJ269">
            <v>0</v>
          </cell>
          <cell r="GK269">
            <v>1450</v>
          </cell>
          <cell r="GL269">
            <v>0</v>
          </cell>
          <cell r="GM269">
            <v>0</v>
          </cell>
          <cell r="GN269">
            <v>0</v>
          </cell>
          <cell r="GO269">
            <v>1</v>
          </cell>
          <cell r="GP269">
            <v>1</v>
          </cell>
          <cell r="GQ269">
            <v>48.206339999999997</v>
          </cell>
          <cell r="GR269">
            <v>45.793660000000003</v>
          </cell>
          <cell r="GS269" t="str">
            <v>К-3</v>
          </cell>
          <cell r="GT269" t="str">
            <v>УЭЦН-D1050N 242ст.-1252</v>
          </cell>
          <cell r="GU269">
            <v>0</v>
          </cell>
          <cell r="GV269">
            <v>0</v>
          </cell>
          <cell r="GW269">
            <v>0</v>
          </cell>
          <cell r="GX269">
            <v>0</v>
          </cell>
          <cell r="GY269">
            <v>0</v>
          </cell>
        </row>
        <row r="270">
          <cell r="J270" t="str">
            <v>1145-2</v>
          </cell>
          <cell r="K270" t="str">
            <v>В работе</v>
          </cell>
          <cell r="L270" t="str">
            <v>К-11</v>
          </cell>
          <cell r="M270">
            <v>41718</v>
          </cell>
          <cell r="N270" t="str">
            <v>Гор.</v>
          </cell>
          <cell r="O270" t="str">
            <v>P1ar_Block I</v>
          </cell>
          <cell r="P270" t="str">
            <v>Действующий</v>
          </cell>
          <cell r="Q270">
            <v>-4</v>
          </cell>
          <cell r="R270" t="str">
            <v xml:space="preserve"> </v>
          </cell>
          <cell r="S270" t="str">
            <v xml:space="preserve"> </v>
          </cell>
          <cell r="T270">
            <v>0</v>
          </cell>
          <cell r="U270">
            <v>206</v>
          </cell>
          <cell r="V270">
            <v>213.8</v>
          </cell>
          <cell r="W270">
            <v>0.98</v>
          </cell>
          <cell r="X270">
            <v>1.66</v>
          </cell>
          <cell r="Y270">
            <v>1.0175131348511381</v>
          </cell>
          <cell r="Z270">
            <v>1.4490000000000001</v>
          </cell>
          <cell r="AA270">
            <v>0.83599999999999997</v>
          </cell>
          <cell r="AB270">
            <v>0.72</v>
          </cell>
          <cell r="AC270">
            <v>37</v>
          </cell>
          <cell r="AD270">
            <v>1.17</v>
          </cell>
          <cell r="AE270">
            <v>177.8</v>
          </cell>
          <cell r="AF270">
            <v>9.19</v>
          </cell>
          <cell r="AG270">
            <v>1918</v>
          </cell>
          <cell r="AH270">
            <v>2433</v>
          </cell>
          <cell r="AI270">
            <v>2433</v>
          </cell>
          <cell r="AJ270">
            <v>0</v>
          </cell>
          <cell r="AK270">
            <v>0</v>
          </cell>
          <cell r="AL270" t="str">
            <v>откр ствол</v>
          </cell>
          <cell r="AM270" t="str">
            <v xml:space="preserve">1918-2433 </v>
          </cell>
          <cell r="AN270">
            <v>25</v>
          </cell>
          <cell r="AO270">
            <v>1918</v>
          </cell>
          <cell r="AP270">
            <v>134.51</v>
          </cell>
          <cell r="AQ270">
            <v>0</v>
          </cell>
          <cell r="AR270">
            <v>0</v>
          </cell>
          <cell r="AS270">
            <v>0</v>
          </cell>
          <cell r="AT270" t="str">
            <v>Фонтан</v>
          </cell>
          <cell r="AU270">
            <v>600</v>
          </cell>
          <cell r="AV270">
            <v>0</v>
          </cell>
          <cell r="AW270">
            <v>1200</v>
          </cell>
          <cell r="AX270">
            <v>0</v>
          </cell>
          <cell r="AY270">
            <v>1740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1750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2030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1821.23</v>
          </cell>
          <cell r="BU270">
            <v>208.76999999999998</v>
          </cell>
          <cell r="BV270">
            <v>73</v>
          </cell>
          <cell r="BW270">
            <v>5.5</v>
          </cell>
          <cell r="BX270">
            <v>18</v>
          </cell>
          <cell r="BY270" t="str">
            <v>Угловик</v>
          </cell>
          <cell r="BZ270" t="str">
            <v>Постоянный</v>
          </cell>
          <cell r="CA270">
            <v>24</v>
          </cell>
          <cell r="CB270">
            <v>0</v>
          </cell>
          <cell r="CC270">
            <v>35</v>
          </cell>
          <cell r="CD270">
            <v>56</v>
          </cell>
          <cell r="CE270">
            <v>33</v>
          </cell>
          <cell r="CF270">
            <v>43556</v>
          </cell>
          <cell r="CG270">
            <v>137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78</v>
          </cell>
          <cell r="CM270">
            <v>26.6266</v>
          </cell>
          <cell r="CN270">
            <v>35</v>
          </cell>
          <cell r="CO270">
            <v>9</v>
          </cell>
          <cell r="CP270">
            <v>266</v>
          </cell>
          <cell r="CQ270">
            <v>101</v>
          </cell>
          <cell r="CR270">
            <v>245</v>
          </cell>
          <cell r="CS270">
            <v>0</v>
          </cell>
          <cell r="CT270">
            <v>245</v>
          </cell>
          <cell r="CU270">
            <v>0</v>
          </cell>
          <cell r="CV270">
            <v>218.3734</v>
          </cell>
          <cell r="CW270">
            <v>-35</v>
          </cell>
          <cell r="CX270">
            <v>236</v>
          </cell>
          <cell r="CY270">
            <v>-101</v>
          </cell>
          <cell r="CZ270">
            <v>0</v>
          </cell>
          <cell r="DA270">
            <v>101</v>
          </cell>
          <cell r="DB270">
            <v>3793.1992819210864</v>
          </cell>
          <cell r="DC270">
            <v>3793.1992819210864</v>
          </cell>
          <cell r="DD270" t="str">
            <v/>
          </cell>
          <cell r="DE270">
            <v>0.59322033898305082</v>
          </cell>
          <cell r="DF270">
            <v>0</v>
          </cell>
          <cell r="DG270" t="str">
            <v>Фонтан</v>
          </cell>
          <cell r="DH270">
            <v>26.6266</v>
          </cell>
          <cell r="DI270">
            <v>35</v>
          </cell>
          <cell r="DJ270">
            <v>9</v>
          </cell>
          <cell r="DK270">
            <v>101</v>
          </cell>
          <cell r="DL270">
            <v>78</v>
          </cell>
          <cell r="DM270">
            <v>0</v>
          </cell>
          <cell r="DN270">
            <v>60</v>
          </cell>
          <cell r="DO270">
            <v>0.45454545454545453</v>
          </cell>
          <cell r="DP270">
            <v>60</v>
          </cell>
          <cell r="DQ270">
            <v>26.6266</v>
          </cell>
          <cell r="DR270">
            <v>35</v>
          </cell>
          <cell r="DS270">
            <v>9</v>
          </cell>
          <cell r="DT270">
            <v>101</v>
          </cell>
          <cell r="DU270">
            <v>0</v>
          </cell>
          <cell r="DV270">
            <v>0</v>
          </cell>
          <cell r="DW270">
            <v>0</v>
          </cell>
          <cell r="DX270">
            <v>6.5000942591580069</v>
          </cell>
          <cell r="DY270">
            <v>8.4513395297976999</v>
          </cell>
          <cell r="DZ270">
            <v>0</v>
          </cell>
          <cell r="EA270">
            <v>20.846637506834327</v>
          </cell>
          <cell r="EB270" t="str">
            <v>Фонтанный СЭ. Необходим подбор режима на различных штуцерах.</v>
          </cell>
          <cell r="EC270">
            <v>41718</v>
          </cell>
          <cell r="ED270" t="str">
            <v>ВНС</v>
          </cell>
          <cell r="EE270">
            <v>0</v>
          </cell>
          <cell r="EF270">
            <v>18</v>
          </cell>
          <cell r="EG270">
            <v>35</v>
          </cell>
          <cell r="EH270">
            <v>56</v>
          </cell>
          <cell r="EI270">
            <v>33</v>
          </cell>
          <cell r="EJ270" t="str">
            <v>Постоянный</v>
          </cell>
          <cell r="EK270">
            <v>24</v>
          </cell>
          <cell r="EL270">
            <v>0</v>
          </cell>
          <cell r="EM270">
            <v>26.6266</v>
          </cell>
          <cell r="EN270">
            <v>35</v>
          </cell>
          <cell r="EO270">
            <v>9</v>
          </cell>
          <cell r="EP270">
            <v>101</v>
          </cell>
          <cell r="EQ270">
            <v>3793.1992819210864</v>
          </cell>
          <cell r="ER270">
            <v>0</v>
          </cell>
          <cell r="ES270">
            <v>0</v>
          </cell>
          <cell r="ET270">
            <v>78</v>
          </cell>
          <cell r="EU270">
            <v>18</v>
          </cell>
          <cell r="EV270">
            <v>35</v>
          </cell>
          <cell r="EW270">
            <v>56</v>
          </cell>
          <cell r="EX270">
            <v>33</v>
          </cell>
          <cell r="EY270" t="str">
            <v>Постоянный</v>
          </cell>
          <cell r="EZ270">
            <v>24</v>
          </cell>
          <cell r="FA270">
            <v>0</v>
          </cell>
          <cell r="FB270">
            <v>26.6266</v>
          </cell>
          <cell r="FC270">
            <v>35</v>
          </cell>
          <cell r="FD270">
            <v>9</v>
          </cell>
          <cell r="FE270">
            <v>101</v>
          </cell>
          <cell r="FF270">
            <v>3793.1992819210864</v>
          </cell>
          <cell r="FG270">
            <v>0</v>
          </cell>
          <cell r="FH270">
            <v>0</v>
          </cell>
          <cell r="FI270">
            <v>78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  <cell r="GF270" t="str">
            <v>БДНГ-3</v>
          </cell>
          <cell r="GG270" t="str">
            <v>Давыдов</v>
          </cell>
          <cell r="GH270">
            <v>0</v>
          </cell>
          <cell r="GI270" t="e">
            <v>#N/A</v>
          </cell>
          <cell r="GJ270">
            <v>0</v>
          </cell>
          <cell r="GK270">
            <v>2010</v>
          </cell>
          <cell r="GL270">
            <v>0</v>
          </cell>
          <cell r="GM270">
            <v>0</v>
          </cell>
          <cell r="GN270">
            <v>0</v>
          </cell>
          <cell r="GO270">
            <v>2</v>
          </cell>
          <cell r="GP270">
            <v>23</v>
          </cell>
          <cell r="GQ270">
            <v>78</v>
          </cell>
          <cell r="GR270">
            <v>59</v>
          </cell>
          <cell r="GS270" t="str">
            <v>К-3</v>
          </cell>
          <cell r="GT270" t="str">
            <v>Фонтан</v>
          </cell>
          <cell r="GU270">
            <v>0</v>
          </cell>
          <cell r="GV270">
            <v>0</v>
          </cell>
          <cell r="GW270">
            <v>0</v>
          </cell>
          <cell r="GX270">
            <v>0</v>
          </cell>
          <cell r="GY270">
            <v>0</v>
          </cell>
        </row>
        <row r="271">
          <cell r="J271" t="str">
            <v>1145-1</v>
          </cell>
          <cell r="K271" t="str">
            <v>В работе</v>
          </cell>
          <cell r="L271" t="str">
            <v>К-11</v>
          </cell>
          <cell r="M271">
            <v>41822</v>
          </cell>
          <cell r="N271" t="str">
            <v>Гор.</v>
          </cell>
          <cell r="O271" t="str">
            <v>P1ar_Block I</v>
          </cell>
          <cell r="P271" t="str">
            <v>Действующий</v>
          </cell>
          <cell r="Q271">
            <v>-4</v>
          </cell>
          <cell r="R271" t="str">
            <v xml:space="preserve"> </v>
          </cell>
          <cell r="S271" t="str">
            <v xml:space="preserve"> </v>
          </cell>
          <cell r="T271">
            <v>0</v>
          </cell>
          <cell r="U271">
            <v>206</v>
          </cell>
          <cell r="V271">
            <v>213.8</v>
          </cell>
          <cell r="W271">
            <v>0.98</v>
          </cell>
          <cell r="X271">
            <v>1.66</v>
          </cell>
          <cell r="Y271">
            <v>0.98</v>
          </cell>
          <cell r="Z271">
            <v>1.4490000000000001</v>
          </cell>
          <cell r="AA271">
            <v>0.83599999999999997</v>
          </cell>
          <cell r="AB271">
            <v>0.72</v>
          </cell>
          <cell r="AC271">
            <v>37</v>
          </cell>
          <cell r="AD271">
            <v>1.17</v>
          </cell>
          <cell r="AE271">
            <v>177.8</v>
          </cell>
          <cell r="AF271">
            <v>9.19</v>
          </cell>
          <cell r="AG271">
            <v>2001</v>
          </cell>
          <cell r="AH271">
            <v>2665</v>
          </cell>
          <cell r="AI271">
            <v>2665</v>
          </cell>
          <cell r="AJ271">
            <v>0</v>
          </cell>
          <cell r="AK271">
            <v>0</v>
          </cell>
          <cell r="AL271" t="str">
            <v>откр ствол</v>
          </cell>
          <cell r="AM271" t="str">
            <v>2001-2665</v>
          </cell>
          <cell r="AN271">
            <v>14</v>
          </cell>
          <cell r="AO271">
            <v>2001</v>
          </cell>
          <cell r="AP271">
            <v>181.1</v>
          </cell>
          <cell r="AQ271">
            <v>0</v>
          </cell>
          <cell r="AR271">
            <v>0</v>
          </cell>
          <cell r="AS271">
            <v>0</v>
          </cell>
          <cell r="AT271" t="str">
            <v>Газлифт</v>
          </cell>
          <cell r="AU271">
            <v>600</v>
          </cell>
          <cell r="AV271" t="str">
            <v>ГК82/2</v>
          </cell>
          <cell r="AW271">
            <v>1200</v>
          </cell>
          <cell r="AX271" t="str">
            <v>ГК79/2</v>
          </cell>
          <cell r="AY271">
            <v>1720</v>
          </cell>
          <cell r="AZ271" t="str">
            <v>ЦКсОК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1730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2070</v>
          </cell>
          <cell r="BO271" t="str">
            <v>Есть</v>
          </cell>
          <cell r="BP271" t="str">
            <v>Сиант</v>
          </cell>
          <cell r="BQ271">
            <v>80</v>
          </cell>
          <cell r="BR271">
            <v>50</v>
          </cell>
          <cell r="BS271">
            <v>9</v>
          </cell>
          <cell r="BT271">
            <v>1831.7</v>
          </cell>
          <cell r="BU271">
            <v>238.29999999999995</v>
          </cell>
          <cell r="BV271">
            <v>73</v>
          </cell>
          <cell r="BW271">
            <v>5.5</v>
          </cell>
          <cell r="BX271">
            <v>18</v>
          </cell>
          <cell r="BY271" t="str">
            <v>Угловик</v>
          </cell>
          <cell r="BZ271" t="str">
            <v>Постоянный</v>
          </cell>
          <cell r="CA271">
            <v>24</v>
          </cell>
          <cell r="CB271">
            <v>0</v>
          </cell>
          <cell r="CC271">
            <v>33</v>
          </cell>
          <cell r="CD271">
            <v>50</v>
          </cell>
          <cell r="CE271">
            <v>32</v>
          </cell>
          <cell r="CF271">
            <v>43556</v>
          </cell>
          <cell r="CG271">
            <v>123</v>
          </cell>
          <cell r="CH271">
            <v>80</v>
          </cell>
          <cell r="CI271">
            <v>6</v>
          </cell>
          <cell r="CJ271">
            <v>0</v>
          </cell>
          <cell r="CK271">
            <v>0</v>
          </cell>
          <cell r="CL271">
            <v>58</v>
          </cell>
          <cell r="CM271">
            <v>9.5471199999999996</v>
          </cell>
          <cell r="CN271">
            <v>11.42</v>
          </cell>
          <cell r="CO271">
            <v>0</v>
          </cell>
          <cell r="CP271">
            <v>267</v>
          </cell>
          <cell r="CQ271">
            <v>16</v>
          </cell>
          <cell r="CR271">
            <v>246</v>
          </cell>
          <cell r="CS271">
            <v>0</v>
          </cell>
          <cell r="CT271">
            <v>246</v>
          </cell>
          <cell r="CU271">
            <v>0</v>
          </cell>
          <cell r="CV271">
            <v>236.45287999999999</v>
          </cell>
          <cell r="CW271">
            <v>-11.42</v>
          </cell>
          <cell r="CX271">
            <v>246</v>
          </cell>
          <cell r="CY271">
            <v>-16</v>
          </cell>
          <cell r="CZ271">
            <v>9</v>
          </cell>
          <cell r="DA271">
            <v>7</v>
          </cell>
          <cell r="DB271">
            <v>733.20540644717994</v>
          </cell>
          <cell r="DC271">
            <v>1675.8980718792684</v>
          </cell>
          <cell r="DD271">
            <v>942.69266543208846</v>
          </cell>
          <cell r="DE271">
            <v>0.1756923076923077</v>
          </cell>
          <cell r="DF271">
            <v>0</v>
          </cell>
          <cell r="DG271" t="str">
            <v>Газлифт</v>
          </cell>
          <cell r="DH271">
            <v>9.5471199999999996</v>
          </cell>
          <cell r="DI271">
            <v>11.42</v>
          </cell>
          <cell r="DJ271">
            <v>0</v>
          </cell>
          <cell r="DK271">
            <v>7</v>
          </cell>
          <cell r="DL271">
            <v>58</v>
          </cell>
          <cell r="DM271">
            <v>0</v>
          </cell>
          <cell r="DN271">
            <v>50</v>
          </cell>
          <cell r="DO271">
            <v>0.16905458178185453</v>
          </cell>
          <cell r="DP271">
            <v>50</v>
          </cell>
          <cell r="DQ271">
            <v>10.317063016983017</v>
          </cell>
          <cell r="DR271">
            <v>12.34098447007538</v>
          </cell>
          <cell r="DS271">
            <v>0</v>
          </cell>
          <cell r="DT271">
            <v>7.5645263827082019</v>
          </cell>
          <cell r="DU271">
            <v>0.76994301698301781</v>
          </cell>
          <cell r="DV271">
            <v>0.9209844700753802</v>
          </cell>
          <cell r="DW271">
            <v>0.56452638270820155</v>
          </cell>
          <cell r="DX271">
            <v>8.3802356696369609E-2</v>
          </cell>
          <cell r="DY271">
            <v>0.10024205346455695</v>
          </cell>
          <cell r="DZ271">
            <v>0</v>
          </cell>
          <cell r="EA271">
            <v>0.10533315600478839</v>
          </cell>
          <cell r="EB271">
            <v>0</v>
          </cell>
          <cell r="EC271">
            <v>43020</v>
          </cell>
          <cell r="ED271" t="str">
            <v>Бесп. ОПЗ</v>
          </cell>
          <cell r="EE271">
            <v>0</v>
          </cell>
          <cell r="EF271">
            <v>18</v>
          </cell>
          <cell r="EG271">
            <v>32</v>
          </cell>
          <cell r="EH271">
            <v>50</v>
          </cell>
          <cell r="EI271">
            <v>31</v>
          </cell>
          <cell r="EJ271" t="str">
            <v>Постоянный</v>
          </cell>
          <cell r="EK271">
            <v>24</v>
          </cell>
          <cell r="EL271">
            <v>0</v>
          </cell>
          <cell r="EM271">
            <v>9.5471199999999996</v>
          </cell>
          <cell r="EN271">
            <v>11.42</v>
          </cell>
          <cell r="EO271">
            <v>0</v>
          </cell>
          <cell r="EP271">
            <v>16</v>
          </cell>
          <cell r="EQ271">
            <v>733.20540644717994</v>
          </cell>
          <cell r="ER271">
            <v>80</v>
          </cell>
          <cell r="ES271">
            <v>9</v>
          </cell>
          <cell r="ET271">
            <v>60</v>
          </cell>
          <cell r="EU271">
            <v>18</v>
          </cell>
          <cell r="EV271">
            <v>33</v>
          </cell>
          <cell r="EW271">
            <v>50</v>
          </cell>
          <cell r="EX271">
            <v>32</v>
          </cell>
          <cell r="EY271" t="str">
            <v>Постоянный</v>
          </cell>
          <cell r="EZ271">
            <v>24</v>
          </cell>
          <cell r="FA271">
            <v>0</v>
          </cell>
          <cell r="FB271">
            <v>9.5471199999999996</v>
          </cell>
          <cell r="FC271">
            <v>11.42</v>
          </cell>
          <cell r="FD271">
            <v>0</v>
          </cell>
          <cell r="FE271">
            <v>16</v>
          </cell>
          <cell r="FF271">
            <v>733.20540644717994</v>
          </cell>
          <cell r="FG271">
            <v>80</v>
          </cell>
          <cell r="FH271">
            <v>9</v>
          </cell>
          <cell r="FI271">
            <v>58</v>
          </cell>
          <cell r="FJ271">
            <v>0</v>
          </cell>
          <cell r="FK271">
            <v>1</v>
          </cell>
          <cell r="FL271">
            <v>0</v>
          </cell>
          <cell r="FM271">
            <v>1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-2</v>
          </cell>
          <cell r="FX271">
            <v>0</v>
          </cell>
          <cell r="FY271" t="str">
            <v>Необходима проверка АГЗУ на корректность замеров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  <cell r="GF271" t="str">
            <v>БДНГ-3</v>
          </cell>
          <cell r="GG271" t="str">
            <v>Давыдов</v>
          </cell>
          <cell r="GH271">
            <v>0</v>
          </cell>
          <cell r="GI271" t="e">
            <v>#N/A</v>
          </cell>
          <cell r="GJ271">
            <v>0</v>
          </cell>
          <cell r="GK271">
            <v>2050</v>
          </cell>
          <cell r="GL271">
            <v>0</v>
          </cell>
          <cell r="GM271">
            <v>0</v>
          </cell>
          <cell r="GN271">
            <v>0</v>
          </cell>
          <cell r="GO271">
            <v>1</v>
          </cell>
          <cell r="GP271">
            <v>18</v>
          </cell>
          <cell r="GQ271">
            <v>58</v>
          </cell>
          <cell r="GR271">
            <v>65</v>
          </cell>
          <cell r="GS271" t="str">
            <v>К-3</v>
          </cell>
          <cell r="GT271" t="str">
            <v>Газлифт</v>
          </cell>
          <cell r="GU271">
            <v>0</v>
          </cell>
          <cell r="GV271">
            <v>0</v>
          </cell>
          <cell r="GW271">
            <v>0</v>
          </cell>
          <cell r="GX271">
            <v>0</v>
          </cell>
          <cell r="GY271">
            <v>0</v>
          </cell>
        </row>
        <row r="272">
          <cell r="J272">
            <v>1148</v>
          </cell>
          <cell r="K272" t="str">
            <v>В работе</v>
          </cell>
          <cell r="L272" t="str">
            <v>К-26</v>
          </cell>
          <cell r="M272">
            <v>41768</v>
          </cell>
          <cell r="N272" t="str">
            <v>Гор.</v>
          </cell>
          <cell r="O272" t="str">
            <v>P1ar_Block III</v>
          </cell>
          <cell r="P272" t="str">
            <v>Действующий</v>
          </cell>
          <cell r="Q272">
            <v>-4</v>
          </cell>
          <cell r="R272">
            <v>0</v>
          </cell>
          <cell r="S272">
            <v>0</v>
          </cell>
          <cell r="T272">
            <v>0</v>
          </cell>
          <cell r="U272">
            <v>206</v>
          </cell>
          <cell r="V272">
            <v>213.8</v>
          </cell>
          <cell r="W272">
            <v>0.98</v>
          </cell>
          <cell r="X272">
            <v>1.66</v>
          </cell>
          <cell r="Y272">
            <v>0.98</v>
          </cell>
          <cell r="Z272">
            <v>1.4490000000000001</v>
          </cell>
          <cell r="AA272">
            <v>0.83599999999999997</v>
          </cell>
          <cell r="AB272">
            <v>0.72</v>
          </cell>
          <cell r="AC272">
            <v>37</v>
          </cell>
          <cell r="AD272">
            <v>1.17</v>
          </cell>
          <cell r="AE272">
            <v>177.8</v>
          </cell>
          <cell r="AF272">
            <v>8.0500000000000007</v>
          </cell>
          <cell r="AG272">
            <v>2104</v>
          </cell>
          <cell r="AH272">
            <v>2593</v>
          </cell>
          <cell r="AI272">
            <v>2593</v>
          </cell>
          <cell r="AJ272">
            <v>0</v>
          </cell>
          <cell r="AK272">
            <v>0</v>
          </cell>
          <cell r="AL272" t="str">
            <v>Закрытый</v>
          </cell>
          <cell r="AM272" t="str">
            <v>2104-2593</v>
          </cell>
          <cell r="AN272">
            <v>64.13</v>
          </cell>
          <cell r="AO272">
            <v>2104</v>
          </cell>
          <cell r="AP272">
            <v>122.75</v>
          </cell>
          <cell r="AQ272">
            <v>0</v>
          </cell>
          <cell r="AR272">
            <v>0</v>
          </cell>
          <cell r="AS272">
            <v>0</v>
          </cell>
          <cell r="AT272" t="str">
            <v>Фонтан</v>
          </cell>
          <cell r="AU272">
            <v>450</v>
          </cell>
          <cell r="AV272" t="str">
            <v>ГП</v>
          </cell>
          <cell r="AW272">
            <v>790</v>
          </cell>
          <cell r="AX272" t="str">
            <v>ГП</v>
          </cell>
          <cell r="AY272">
            <v>1070</v>
          </cell>
          <cell r="AZ272" t="str">
            <v>ГП</v>
          </cell>
          <cell r="BA272">
            <v>1300</v>
          </cell>
          <cell r="BB272" t="str">
            <v>ГК100/1</v>
          </cell>
          <cell r="BC272">
            <v>1500</v>
          </cell>
          <cell r="BD272" t="str">
            <v>извлечен</v>
          </cell>
          <cell r="BE272">
            <v>0</v>
          </cell>
          <cell r="BF272">
            <v>0</v>
          </cell>
          <cell r="BG272">
            <v>1520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1550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1541.86</v>
          </cell>
          <cell r="BU272">
            <v>8.1400000000001</v>
          </cell>
          <cell r="BV272">
            <v>73</v>
          </cell>
          <cell r="BW272">
            <v>5.5</v>
          </cell>
          <cell r="BX272">
            <v>8</v>
          </cell>
          <cell r="BY272" t="str">
            <v>Угловик</v>
          </cell>
          <cell r="BZ272" t="str">
            <v>Постоянный</v>
          </cell>
          <cell r="CA272">
            <v>24</v>
          </cell>
          <cell r="CB272">
            <v>0</v>
          </cell>
          <cell r="CC272">
            <v>29</v>
          </cell>
          <cell r="CD272">
            <v>42</v>
          </cell>
          <cell r="CE272">
            <v>28</v>
          </cell>
          <cell r="CF272">
            <v>43556</v>
          </cell>
          <cell r="CG272">
            <v>129.4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55</v>
          </cell>
          <cell r="CM272">
            <v>17.556000000000001</v>
          </cell>
          <cell r="CN272">
            <v>21</v>
          </cell>
          <cell r="CO272">
            <v>0</v>
          </cell>
          <cell r="CP272">
            <v>268</v>
          </cell>
          <cell r="CQ272">
            <v>19</v>
          </cell>
          <cell r="CR272">
            <v>247</v>
          </cell>
          <cell r="CS272">
            <v>0</v>
          </cell>
          <cell r="CT272">
            <v>247</v>
          </cell>
          <cell r="CU272">
            <v>0</v>
          </cell>
          <cell r="CV272">
            <v>229.44399999999999</v>
          </cell>
          <cell r="CW272">
            <v>-21</v>
          </cell>
          <cell r="CX272">
            <v>247</v>
          </cell>
          <cell r="CY272">
            <v>-19</v>
          </cell>
          <cell r="CZ272">
            <v>0</v>
          </cell>
          <cell r="DA272">
            <v>19</v>
          </cell>
          <cell r="DB272">
            <v>1082.2510822510822</v>
          </cell>
          <cell r="DC272">
            <v>1082.2510822510822</v>
          </cell>
          <cell r="DD272" t="str">
            <v/>
          </cell>
          <cell r="DE272">
            <v>0.282258064516129</v>
          </cell>
          <cell r="DF272">
            <v>0</v>
          </cell>
          <cell r="DG272" t="str">
            <v>Фонтан</v>
          </cell>
          <cell r="DH272">
            <v>17.556000000000001</v>
          </cell>
          <cell r="DI272">
            <v>21</v>
          </cell>
          <cell r="DJ272">
            <v>0</v>
          </cell>
          <cell r="DK272">
            <v>19</v>
          </cell>
          <cell r="DL272">
            <v>55</v>
          </cell>
          <cell r="DM272">
            <v>0</v>
          </cell>
          <cell r="DN272">
            <v>50</v>
          </cell>
          <cell r="DO272">
            <v>0.27574692115935551</v>
          </cell>
          <cell r="DP272">
            <v>50</v>
          </cell>
          <cell r="DQ272">
            <v>18.303639431484164</v>
          </cell>
          <cell r="DR272">
            <v>21.89430554005283</v>
          </cell>
          <cell r="DS272">
            <v>0</v>
          </cell>
          <cell r="DT272">
            <v>19.809133583857317</v>
          </cell>
          <cell r="DU272">
            <v>0.74763943148416601</v>
          </cell>
          <cell r="DV272">
            <v>0.89430554005283014</v>
          </cell>
          <cell r="DW272">
            <v>0.80913358385732248</v>
          </cell>
          <cell r="DX272">
            <v>1.5775396962782273</v>
          </cell>
          <cell r="DY272">
            <v>1.8870092060744348</v>
          </cell>
          <cell r="DZ272">
            <v>0</v>
          </cell>
          <cell r="EA272">
            <v>1.707294043591155</v>
          </cell>
          <cell r="EB272">
            <v>0</v>
          </cell>
          <cell r="EC272">
            <v>42538</v>
          </cell>
          <cell r="ED272" t="str">
            <v>ЗБС</v>
          </cell>
          <cell r="EE272">
            <v>0</v>
          </cell>
          <cell r="EF272">
            <v>8</v>
          </cell>
          <cell r="EG272">
            <v>31</v>
          </cell>
          <cell r="EH272">
            <v>40</v>
          </cell>
          <cell r="EI272">
            <v>30</v>
          </cell>
          <cell r="EJ272" t="str">
            <v>Постоянный</v>
          </cell>
          <cell r="EK272">
            <v>24</v>
          </cell>
          <cell r="EL272">
            <v>0</v>
          </cell>
          <cell r="EM272">
            <v>17.556000000000001</v>
          </cell>
          <cell r="EN272">
            <v>21</v>
          </cell>
          <cell r="EO272">
            <v>0</v>
          </cell>
          <cell r="EP272">
            <v>19</v>
          </cell>
          <cell r="EQ272">
            <v>1082.2510822510822</v>
          </cell>
          <cell r="ER272">
            <v>0</v>
          </cell>
          <cell r="ES272">
            <v>0</v>
          </cell>
          <cell r="ET272">
            <v>64</v>
          </cell>
          <cell r="EU272">
            <v>8</v>
          </cell>
          <cell r="EV272">
            <v>29</v>
          </cell>
          <cell r="EW272">
            <v>42</v>
          </cell>
          <cell r="EX272">
            <v>28</v>
          </cell>
          <cell r="EY272" t="str">
            <v>Постоянный</v>
          </cell>
          <cell r="EZ272">
            <v>24</v>
          </cell>
          <cell r="FA272">
            <v>0</v>
          </cell>
          <cell r="FB272">
            <v>17.556000000000001</v>
          </cell>
          <cell r="FC272">
            <v>21</v>
          </cell>
          <cell r="FD272">
            <v>0</v>
          </cell>
          <cell r="FE272">
            <v>19</v>
          </cell>
          <cell r="FF272">
            <v>1082.2510822510822</v>
          </cell>
          <cell r="FG272">
            <v>0</v>
          </cell>
          <cell r="FH272">
            <v>0</v>
          </cell>
          <cell r="FI272">
            <v>55</v>
          </cell>
          <cell r="FJ272">
            <v>0</v>
          </cell>
          <cell r="FK272">
            <v>-2</v>
          </cell>
          <cell r="FL272">
            <v>2</v>
          </cell>
          <cell r="FM272">
            <v>-2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-9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  <cell r="GF272" t="str">
            <v>БДНГ-3</v>
          </cell>
          <cell r="GG272" t="str">
            <v>Щукин</v>
          </cell>
          <cell r="GH272">
            <v>0</v>
          </cell>
          <cell r="GI272" t="e">
            <v>#N/A</v>
          </cell>
          <cell r="GJ272">
            <v>0</v>
          </cell>
          <cell r="GK272">
            <v>1530</v>
          </cell>
          <cell r="GL272">
            <v>0</v>
          </cell>
          <cell r="GM272">
            <v>0</v>
          </cell>
          <cell r="GN272">
            <v>0</v>
          </cell>
          <cell r="GO272">
            <v>1</v>
          </cell>
          <cell r="GP272">
            <v>14</v>
          </cell>
          <cell r="GQ272">
            <v>55</v>
          </cell>
          <cell r="GR272">
            <v>74.400000000000006</v>
          </cell>
          <cell r="GS272" t="str">
            <v>К-21</v>
          </cell>
          <cell r="GT272" t="str">
            <v>Фонтан</v>
          </cell>
          <cell r="GU272">
            <v>0</v>
          </cell>
          <cell r="GV272">
            <v>0</v>
          </cell>
          <cell r="GW272">
            <v>0</v>
          </cell>
          <cell r="GX272">
            <v>0</v>
          </cell>
          <cell r="GY272">
            <v>0</v>
          </cell>
        </row>
        <row r="273">
          <cell r="J273">
            <v>1151</v>
          </cell>
          <cell r="K273" t="str">
            <v>В работе</v>
          </cell>
          <cell r="L273" t="str">
            <v>К-11</v>
          </cell>
          <cell r="M273">
            <v>42277</v>
          </cell>
          <cell r="N273" t="str">
            <v>Гор.</v>
          </cell>
          <cell r="O273" t="str">
            <v>P1ar_Block I</v>
          </cell>
          <cell r="P273" t="str">
            <v>Действующий</v>
          </cell>
          <cell r="Q273">
            <v>-4</v>
          </cell>
          <cell r="R273">
            <v>0</v>
          </cell>
          <cell r="S273">
            <v>0</v>
          </cell>
          <cell r="T273">
            <v>0</v>
          </cell>
          <cell r="U273">
            <v>206</v>
          </cell>
          <cell r="V273">
            <v>213.8</v>
          </cell>
          <cell r="W273">
            <v>0.98</v>
          </cell>
          <cell r="X273">
            <v>1.66</v>
          </cell>
          <cell r="Y273">
            <v>0.99404841922592779</v>
          </cell>
          <cell r="Z273">
            <v>1.4490000000000001</v>
          </cell>
          <cell r="AA273">
            <v>0.83599999999999997</v>
          </cell>
          <cell r="AB273">
            <v>0.72</v>
          </cell>
          <cell r="AC273">
            <v>37</v>
          </cell>
          <cell r="AD273">
            <v>1.17</v>
          </cell>
          <cell r="AE273">
            <v>177.8</v>
          </cell>
          <cell r="AF273">
            <v>9.19</v>
          </cell>
          <cell r="AG273">
            <v>2155</v>
          </cell>
          <cell r="AH273">
            <v>2930</v>
          </cell>
          <cell r="AI273">
            <v>2930</v>
          </cell>
          <cell r="AJ273">
            <v>0</v>
          </cell>
          <cell r="AK273">
            <v>0</v>
          </cell>
          <cell r="AL273" t="str">
            <v>откр ствол</v>
          </cell>
          <cell r="AM273" t="str">
            <v>2905-2930</v>
          </cell>
          <cell r="AN273">
            <v>14.67</v>
          </cell>
          <cell r="AO273">
            <v>2905</v>
          </cell>
          <cell r="AP273">
            <v>540.41</v>
          </cell>
          <cell r="AQ273" t="str">
            <v>1995,6-2905</v>
          </cell>
          <cell r="AR273">
            <v>114</v>
          </cell>
          <cell r="AS273">
            <v>101.2</v>
          </cell>
          <cell r="AT273" t="str">
            <v>Газлифт</v>
          </cell>
          <cell r="AU273">
            <v>475</v>
          </cell>
          <cell r="AV273" t="str">
            <v>ГП</v>
          </cell>
          <cell r="AW273">
            <v>905</v>
          </cell>
          <cell r="AX273" t="str">
            <v>ГП</v>
          </cell>
          <cell r="AY273">
            <v>1295</v>
          </cell>
          <cell r="AZ273" t="str">
            <v>ГК82/1,5</v>
          </cell>
          <cell r="BA273">
            <v>1615</v>
          </cell>
          <cell r="BB273" t="str">
            <v>ЦКсОК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1790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2000</v>
          </cell>
          <cell r="BO273" t="str">
            <v>Есть</v>
          </cell>
          <cell r="BP273" t="str">
            <v>Сиант</v>
          </cell>
          <cell r="BQ273">
            <v>78</v>
          </cell>
          <cell r="BR273">
            <v>44</v>
          </cell>
          <cell r="BS273">
            <v>20</v>
          </cell>
          <cell r="BT273">
            <v>1765.96</v>
          </cell>
          <cell r="BU273">
            <v>234.03999999999996</v>
          </cell>
          <cell r="BV273">
            <v>73</v>
          </cell>
          <cell r="BW273">
            <v>5.5</v>
          </cell>
          <cell r="BX273">
            <v>18</v>
          </cell>
          <cell r="BY273" t="str">
            <v>Угловик</v>
          </cell>
          <cell r="BZ273" t="str">
            <v>Постоянный</v>
          </cell>
          <cell r="CA273">
            <v>24</v>
          </cell>
          <cell r="CB273">
            <v>0</v>
          </cell>
          <cell r="CC273">
            <v>33</v>
          </cell>
          <cell r="CD273">
            <v>44</v>
          </cell>
          <cell r="CE273">
            <v>32</v>
          </cell>
          <cell r="CF273">
            <v>43556</v>
          </cell>
          <cell r="CG273">
            <v>149</v>
          </cell>
          <cell r="CH273">
            <v>78</v>
          </cell>
          <cell r="CI273">
            <v>6</v>
          </cell>
          <cell r="CJ273">
            <v>0</v>
          </cell>
          <cell r="CK273">
            <v>0</v>
          </cell>
          <cell r="CL273">
            <v>62</v>
          </cell>
          <cell r="CM273">
            <v>3.4707794000000001</v>
          </cell>
          <cell r="CN273">
            <v>4.3</v>
          </cell>
          <cell r="CO273">
            <v>3.45</v>
          </cell>
          <cell r="CP273">
            <v>269</v>
          </cell>
          <cell r="CQ273">
            <v>25</v>
          </cell>
          <cell r="CR273">
            <v>248</v>
          </cell>
          <cell r="CS273">
            <v>0</v>
          </cell>
          <cell r="CT273">
            <v>248</v>
          </cell>
          <cell r="CU273">
            <v>0</v>
          </cell>
          <cell r="CV273">
            <v>243.5692</v>
          </cell>
          <cell r="CW273">
            <v>-5.3</v>
          </cell>
          <cell r="CX273">
            <v>248</v>
          </cell>
          <cell r="CY273">
            <v>-7.2</v>
          </cell>
          <cell r="CZ273">
            <v>20</v>
          </cell>
          <cell r="DA273">
            <v>5</v>
          </cell>
          <cell r="DB273">
            <v>1440.5986159765728</v>
          </cell>
          <cell r="DC273">
            <v>7202.9930798828645</v>
          </cell>
          <cell r="DD273">
            <v>5490.6308287335796</v>
          </cell>
          <cell r="DE273">
            <v>4.9425287356321838E-2</v>
          </cell>
          <cell r="DF273">
            <v>0</v>
          </cell>
          <cell r="DG273" t="str">
            <v>Газлифт</v>
          </cell>
          <cell r="DH273">
            <v>3.4707794000000001</v>
          </cell>
          <cell r="DI273">
            <v>4.3</v>
          </cell>
          <cell r="DJ273">
            <v>3.45</v>
          </cell>
          <cell r="DK273">
            <v>5</v>
          </cell>
          <cell r="DL273">
            <v>62</v>
          </cell>
          <cell r="DM273">
            <v>0</v>
          </cell>
          <cell r="DN273">
            <v>45</v>
          </cell>
          <cell r="DO273">
            <v>4.6040675533331021E-2</v>
          </cell>
          <cell r="DP273">
            <v>45</v>
          </cell>
          <cell r="DQ273">
            <v>3.8648583565417698</v>
          </cell>
          <cell r="DR273">
            <v>4.7882302554664262</v>
          </cell>
          <cell r="DS273">
            <v>3.45</v>
          </cell>
          <cell r="DT273">
            <v>5.5677095993795653</v>
          </cell>
          <cell r="DU273">
            <v>0.39407895654176978</v>
          </cell>
          <cell r="DV273">
            <v>0.4882302554664264</v>
          </cell>
          <cell r="DW273">
            <v>0.56770959937956544</v>
          </cell>
          <cell r="DX273">
            <v>9.6287977567473176E-2</v>
          </cell>
          <cell r="DY273">
            <v>0.11517700665965691</v>
          </cell>
          <cell r="DZ273">
            <v>0</v>
          </cell>
          <cell r="EA273">
            <v>4.3463021381002609E-2</v>
          </cell>
          <cell r="EB273">
            <v>0</v>
          </cell>
          <cell r="EC273">
            <v>42238</v>
          </cell>
          <cell r="ED273" t="str">
            <v>ВНС</v>
          </cell>
          <cell r="EE273">
            <v>0</v>
          </cell>
          <cell r="EF273">
            <v>18</v>
          </cell>
          <cell r="EG273">
            <v>32</v>
          </cell>
          <cell r="EH273">
            <v>50</v>
          </cell>
          <cell r="EI273">
            <v>31</v>
          </cell>
          <cell r="EJ273" t="str">
            <v>Постоянный</v>
          </cell>
          <cell r="EK273">
            <v>24</v>
          </cell>
          <cell r="EL273">
            <v>0</v>
          </cell>
          <cell r="EM273">
            <v>4.4307999999999996</v>
          </cell>
          <cell r="EN273">
            <v>5.3</v>
          </cell>
          <cell r="EO273">
            <v>0</v>
          </cell>
          <cell r="EP273">
            <v>7.2</v>
          </cell>
          <cell r="EQ273">
            <v>315.97002798591689</v>
          </cell>
          <cell r="ER273">
            <v>78</v>
          </cell>
          <cell r="ES273">
            <v>5.8</v>
          </cell>
          <cell r="ET273">
            <v>61</v>
          </cell>
          <cell r="EU273">
            <v>18</v>
          </cell>
          <cell r="EV273">
            <v>33</v>
          </cell>
          <cell r="EW273">
            <v>44</v>
          </cell>
          <cell r="EX273">
            <v>32</v>
          </cell>
          <cell r="EY273" t="str">
            <v>Постоянный</v>
          </cell>
          <cell r="EZ273">
            <v>24</v>
          </cell>
          <cell r="FA273">
            <v>0</v>
          </cell>
          <cell r="FB273">
            <v>3.4707794000000001</v>
          </cell>
          <cell r="FC273">
            <v>4.3</v>
          </cell>
          <cell r="FD273">
            <v>3.45</v>
          </cell>
          <cell r="FE273">
            <v>25</v>
          </cell>
          <cell r="FF273">
            <v>1440.5986159765728</v>
          </cell>
          <cell r="FG273">
            <v>78</v>
          </cell>
          <cell r="FH273">
            <v>20</v>
          </cell>
          <cell r="FI273">
            <v>62</v>
          </cell>
          <cell r="FJ273">
            <v>0</v>
          </cell>
          <cell r="FK273">
            <v>1</v>
          </cell>
          <cell r="FL273">
            <v>-6</v>
          </cell>
          <cell r="FM273">
            <v>1</v>
          </cell>
          <cell r="FN273">
            <v>0</v>
          </cell>
          <cell r="FO273">
            <v>0</v>
          </cell>
          <cell r="FP273">
            <v>-0.96002059999999956</v>
          </cell>
          <cell r="FQ273">
            <v>-1</v>
          </cell>
          <cell r="FR273">
            <v>3.45</v>
          </cell>
          <cell r="FS273">
            <v>17.8</v>
          </cell>
          <cell r="FT273">
            <v>0</v>
          </cell>
          <cell r="FU273">
            <v>14.2</v>
          </cell>
          <cell r="FV273">
            <v>1124.6285879906559</v>
          </cell>
          <cell r="FW273">
            <v>1</v>
          </cell>
          <cell r="FX273">
            <v>0</v>
          </cell>
          <cell r="FY273" t="str">
            <v>Уменьшить расход г/г.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  <cell r="GF273" t="str">
            <v>БДНГ-3</v>
          </cell>
          <cell r="GG273" t="str">
            <v>Давыдов</v>
          </cell>
          <cell r="GH273">
            <v>0</v>
          </cell>
          <cell r="GI273" t="e">
            <v>#N/A</v>
          </cell>
          <cell r="GJ273">
            <v>0</v>
          </cell>
          <cell r="GK273">
            <v>1980</v>
          </cell>
          <cell r="GL273">
            <v>0</v>
          </cell>
          <cell r="GM273">
            <v>0</v>
          </cell>
          <cell r="GN273">
            <v>0</v>
          </cell>
          <cell r="GO273">
            <v>1</v>
          </cell>
          <cell r="GP273">
            <v>12</v>
          </cell>
          <cell r="GQ273">
            <v>62</v>
          </cell>
          <cell r="GR273">
            <v>87</v>
          </cell>
          <cell r="GS273" t="str">
            <v>К-3</v>
          </cell>
          <cell r="GT273" t="str">
            <v>Газлифт</v>
          </cell>
          <cell r="GU273">
            <v>0</v>
          </cell>
          <cell r="GV273">
            <v>0</v>
          </cell>
          <cell r="GW273">
            <v>0</v>
          </cell>
          <cell r="GX273">
            <v>0</v>
          </cell>
          <cell r="GY273">
            <v>0</v>
          </cell>
        </row>
        <row r="274">
          <cell r="J274">
            <v>1158</v>
          </cell>
          <cell r="K274" t="str">
            <v>Остановлена</v>
          </cell>
          <cell r="L274" t="str">
            <v>К-8</v>
          </cell>
          <cell r="M274">
            <v>41630</v>
          </cell>
          <cell r="N274" t="str">
            <v>Гор.</v>
          </cell>
          <cell r="O274" t="str">
            <v>P1ar_Block I</v>
          </cell>
          <cell r="P274" t="str">
            <v>Действующий</v>
          </cell>
          <cell r="Q274">
            <v>-4</v>
          </cell>
          <cell r="R274">
            <v>0</v>
          </cell>
          <cell r="S274">
            <v>0</v>
          </cell>
          <cell r="T274">
            <v>0</v>
          </cell>
          <cell r="U274">
            <v>206</v>
          </cell>
          <cell r="V274">
            <v>213.8</v>
          </cell>
          <cell r="W274">
            <v>0.98</v>
          </cell>
          <cell r="X274">
            <v>1.66</v>
          </cell>
          <cell r="Y274">
            <v>1.1623653148132269</v>
          </cell>
          <cell r="Z274">
            <v>1.4490000000000001</v>
          </cell>
          <cell r="AA274">
            <v>0.83599999999999997</v>
          </cell>
          <cell r="AB274">
            <v>0.72</v>
          </cell>
          <cell r="AC274">
            <v>37</v>
          </cell>
          <cell r="AD274">
            <v>1.17</v>
          </cell>
          <cell r="AE274">
            <v>177.8</v>
          </cell>
          <cell r="AF274">
            <v>9.19</v>
          </cell>
          <cell r="AG274">
            <v>2080</v>
          </cell>
          <cell r="AH274">
            <v>3780</v>
          </cell>
          <cell r="AI274">
            <v>3780</v>
          </cell>
          <cell r="AJ274">
            <v>0</v>
          </cell>
          <cell r="AK274">
            <v>0</v>
          </cell>
          <cell r="AL274" t="str">
            <v>откр ствол</v>
          </cell>
          <cell r="AM274" t="str">
            <v>2080-3780</v>
          </cell>
          <cell r="AN274">
            <v>57.98</v>
          </cell>
          <cell r="AO274">
            <v>2080</v>
          </cell>
          <cell r="AP274">
            <v>117.8</v>
          </cell>
          <cell r="AQ274">
            <v>0</v>
          </cell>
          <cell r="AR274">
            <v>0</v>
          </cell>
          <cell r="AS274">
            <v>0</v>
          </cell>
          <cell r="AT274" t="str">
            <v>Газлифт</v>
          </cell>
          <cell r="AU274">
            <v>520</v>
          </cell>
          <cell r="AV274" t="str">
            <v>ГП</v>
          </cell>
          <cell r="AW274">
            <v>1005</v>
          </cell>
          <cell r="AX274" t="str">
            <v>ГП</v>
          </cell>
          <cell r="AY274">
            <v>1450</v>
          </cell>
          <cell r="AZ274" t="str">
            <v>ГК86/1</v>
          </cell>
          <cell r="BA274">
            <v>1810</v>
          </cell>
          <cell r="BB274" t="str">
            <v>ЦКсОК/5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 t="str">
            <v>отсутствует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2100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1909.82</v>
          </cell>
          <cell r="BU274">
            <v>190.18000000000006</v>
          </cell>
          <cell r="BV274">
            <v>73</v>
          </cell>
          <cell r="BW274">
            <v>5.5</v>
          </cell>
          <cell r="BX274">
            <v>18</v>
          </cell>
          <cell r="BY274" t="str">
            <v>Угловик</v>
          </cell>
          <cell r="BZ274" t="str">
            <v>Постоянный</v>
          </cell>
          <cell r="CA274">
            <v>24</v>
          </cell>
          <cell r="CB274">
            <v>0</v>
          </cell>
          <cell r="CC274">
            <v>30</v>
          </cell>
          <cell r="CD274">
            <v>78</v>
          </cell>
          <cell r="CE274">
            <v>29</v>
          </cell>
          <cell r="CF274">
            <v>43556</v>
          </cell>
          <cell r="CG274">
            <v>167.9</v>
          </cell>
          <cell r="CH274">
            <v>77</v>
          </cell>
          <cell r="CI274">
            <v>6</v>
          </cell>
          <cell r="CJ274">
            <v>0</v>
          </cell>
          <cell r="CK274">
            <v>0</v>
          </cell>
          <cell r="CL274">
            <v>117</v>
          </cell>
          <cell r="CM274">
            <v>9.1009869279999975</v>
          </cell>
          <cell r="CN274">
            <v>17.643999999999998</v>
          </cell>
          <cell r="CO274">
            <v>38.299999999999997</v>
          </cell>
          <cell r="CP274">
            <v>1</v>
          </cell>
          <cell r="CQ274">
            <v>27.6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15.6</v>
          </cell>
          <cell r="DA274">
            <v>12.000000000000002</v>
          </cell>
          <cell r="DB274">
            <v>1318.5383184191742</v>
          </cell>
          <cell r="DC274">
            <v>3032.6381323640999</v>
          </cell>
          <cell r="DD274">
            <v>921.6400402267426</v>
          </cell>
          <cell r="DE274">
            <v>0.34664047151277005</v>
          </cell>
          <cell r="DF274" t="str">
            <v>Спуск хвостовика ГРП, Бесп. ОПЗ июля</v>
          </cell>
          <cell r="DG274" t="str">
            <v>Газлифт</v>
          </cell>
          <cell r="DH274">
            <v>9.1009869279999975</v>
          </cell>
          <cell r="DI274">
            <v>17.643999999999998</v>
          </cell>
          <cell r="DJ274">
            <v>38.299999999999997</v>
          </cell>
          <cell r="DK274">
            <v>12.000000000000002</v>
          </cell>
          <cell r="DL274">
            <v>117</v>
          </cell>
          <cell r="DM274">
            <v>0</v>
          </cell>
          <cell r="DN274">
            <v>57</v>
          </cell>
          <cell r="DO274">
            <v>0.28301239261176447</v>
          </cell>
          <cell r="DP274">
            <v>57</v>
          </cell>
          <cell r="DQ274">
            <v>16.189313777796613</v>
          </cell>
          <cell r="DR274">
            <v>31.386074340644683</v>
          </cell>
          <cell r="DS274">
            <v>38.299999999999997</v>
          </cell>
          <cell r="DT274">
            <v>21.346230564936317</v>
          </cell>
          <cell r="DU274">
            <v>7.0883268497966148</v>
          </cell>
          <cell r="DV274">
            <v>13.742074340644685</v>
          </cell>
          <cell r="DW274">
            <v>9.3462305649363095</v>
          </cell>
          <cell r="DX274">
            <v>0.36384102655498107</v>
          </cell>
          <cell r="DY274">
            <v>0.43521653894136492</v>
          </cell>
          <cell r="DZ274">
            <v>0</v>
          </cell>
          <cell r="EA274">
            <v>0.15826055961504179</v>
          </cell>
          <cell r="EB274">
            <v>0</v>
          </cell>
          <cell r="EC274">
            <v>42342</v>
          </cell>
          <cell r="ED274" t="str">
            <v>ЗБС</v>
          </cell>
          <cell r="EE274">
            <v>0</v>
          </cell>
          <cell r="EF274">
            <v>18</v>
          </cell>
          <cell r="EG274">
            <v>27</v>
          </cell>
          <cell r="EH274">
            <v>60</v>
          </cell>
          <cell r="EI274">
            <v>26</v>
          </cell>
          <cell r="EJ274" t="str">
            <v>Постоянный</v>
          </cell>
          <cell r="EK274">
            <v>24</v>
          </cell>
          <cell r="EL274">
            <v>0</v>
          </cell>
          <cell r="EM274">
            <v>4.5979999999999999</v>
          </cell>
          <cell r="EN274">
            <v>5.5</v>
          </cell>
          <cell r="EO274">
            <v>0</v>
          </cell>
          <cell r="EP274">
            <v>6</v>
          </cell>
          <cell r="EQ274">
            <v>434.97172683775557</v>
          </cell>
          <cell r="ER274">
            <v>80</v>
          </cell>
          <cell r="ES274">
            <v>4</v>
          </cell>
          <cell r="ET274">
            <v>69</v>
          </cell>
          <cell r="EU274">
            <v>18</v>
          </cell>
          <cell r="EV274">
            <v>30</v>
          </cell>
          <cell r="EW274">
            <v>78</v>
          </cell>
          <cell r="EX274">
            <v>29</v>
          </cell>
          <cell r="EY274" t="str">
            <v>Постоянный</v>
          </cell>
          <cell r="EZ274">
            <v>24</v>
          </cell>
          <cell r="FA274">
            <v>0</v>
          </cell>
          <cell r="FB274">
            <v>9.1009869279999975</v>
          </cell>
          <cell r="FC274">
            <v>17.643999999999998</v>
          </cell>
          <cell r="FD274">
            <v>38.299999999999997</v>
          </cell>
          <cell r="FE274">
            <v>27.6</v>
          </cell>
          <cell r="FF274">
            <v>1318.5383184191742</v>
          </cell>
          <cell r="FG274">
            <v>77</v>
          </cell>
          <cell r="FH274">
            <v>15.6</v>
          </cell>
          <cell r="FI274">
            <v>117</v>
          </cell>
          <cell r="FJ274">
            <v>0</v>
          </cell>
          <cell r="FK274">
            <v>3</v>
          </cell>
          <cell r="FL274">
            <v>18</v>
          </cell>
          <cell r="FM274">
            <v>3</v>
          </cell>
          <cell r="FN274">
            <v>0</v>
          </cell>
          <cell r="FO274">
            <v>0</v>
          </cell>
          <cell r="FP274">
            <v>4.5029869279999977</v>
          </cell>
          <cell r="FQ274">
            <v>12.143999999999998</v>
          </cell>
          <cell r="FR274">
            <v>38.299999999999997</v>
          </cell>
          <cell r="FS274">
            <v>21.6</v>
          </cell>
          <cell r="FT274">
            <v>-3</v>
          </cell>
          <cell r="FU274">
            <v>11.6</v>
          </cell>
          <cell r="FV274">
            <v>883.56659158141861</v>
          </cell>
          <cell r="FW274">
            <v>48</v>
          </cell>
          <cell r="FX274" t="str">
            <v>ГТМ</v>
          </cell>
          <cell r="FY274" t="str">
            <v xml:space="preserve"> ОПЗ июля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  <cell r="GF274" t="str">
            <v>БДНГ-5.1</v>
          </cell>
          <cell r="GG274" t="str">
            <v>Давыдов</v>
          </cell>
          <cell r="GH274" t="str">
            <v>Бердянка</v>
          </cell>
          <cell r="GI274" t="str">
            <v>Денис</v>
          </cell>
          <cell r="GJ274">
            <v>0</v>
          </cell>
          <cell r="GK274" t="str">
            <v>Нет!!!</v>
          </cell>
          <cell r="GL274" t="str">
            <v>АВАРИЙНОЕ ОБОРУДОВАНИЕ</v>
          </cell>
          <cell r="GM274">
            <v>1</v>
          </cell>
          <cell r="GN274">
            <v>0</v>
          </cell>
          <cell r="GO274">
            <v>1</v>
          </cell>
          <cell r="GP274">
            <v>49</v>
          </cell>
          <cell r="GQ274">
            <v>117</v>
          </cell>
          <cell r="GR274">
            <v>50.900000000000006</v>
          </cell>
          <cell r="GS274" t="str">
            <v>К-7</v>
          </cell>
          <cell r="GT274" t="str">
            <v>Газлифт</v>
          </cell>
          <cell r="GU274">
            <v>0</v>
          </cell>
          <cell r="GV274">
            <v>0</v>
          </cell>
          <cell r="GW274">
            <v>0</v>
          </cell>
          <cell r="GX274">
            <v>0</v>
          </cell>
          <cell r="GY274">
            <v>0</v>
          </cell>
        </row>
        <row r="275">
          <cell r="J275" t="str">
            <v>1158-1</v>
          </cell>
          <cell r="K275" t="str">
            <v>В работе</v>
          </cell>
          <cell r="L275" t="str">
            <v>К-8</v>
          </cell>
          <cell r="M275">
            <v>41759</v>
          </cell>
          <cell r="N275" t="str">
            <v>Гор.</v>
          </cell>
          <cell r="O275" t="str">
            <v>P1ar_Block I</v>
          </cell>
          <cell r="P275" t="str">
            <v>Действующий</v>
          </cell>
          <cell r="Q275">
            <v>-4</v>
          </cell>
          <cell r="R275" t="str">
            <v xml:space="preserve"> </v>
          </cell>
          <cell r="S275" t="str">
            <v xml:space="preserve"> </v>
          </cell>
          <cell r="T275">
            <v>0</v>
          </cell>
          <cell r="U275">
            <v>206</v>
          </cell>
          <cell r="V275">
            <v>213.8</v>
          </cell>
          <cell r="W275">
            <v>0.98</v>
          </cell>
          <cell r="X275">
            <v>1.66</v>
          </cell>
          <cell r="Y275">
            <v>0.98403097023953534</v>
          </cell>
          <cell r="Z275">
            <v>1.4490000000000001</v>
          </cell>
          <cell r="AA275">
            <v>0.83599999999999997</v>
          </cell>
          <cell r="AB275">
            <v>0.72</v>
          </cell>
          <cell r="AC275">
            <v>37</v>
          </cell>
          <cell r="AD275">
            <v>1.17</v>
          </cell>
          <cell r="AE275">
            <v>177.8</v>
          </cell>
          <cell r="AF275">
            <v>9.19</v>
          </cell>
          <cell r="AG275">
            <v>1916</v>
          </cell>
          <cell r="AH275">
            <v>2590</v>
          </cell>
          <cell r="AI275">
            <v>2590</v>
          </cell>
          <cell r="AJ275">
            <v>0</v>
          </cell>
          <cell r="AK275">
            <v>0</v>
          </cell>
          <cell r="AL275" t="str">
            <v>откр ствол</v>
          </cell>
          <cell r="AM275" t="str">
            <v xml:space="preserve">1916-2590  </v>
          </cell>
          <cell r="AN275">
            <v>12.5</v>
          </cell>
          <cell r="AO275">
            <v>1916</v>
          </cell>
          <cell r="AP275">
            <v>146.54</v>
          </cell>
          <cell r="AQ275">
            <v>0</v>
          </cell>
          <cell r="AR275">
            <v>0</v>
          </cell>
          <cell r="AS275">
            <v>0</v>
          </cell>
          <cell r="AT275" t="str">
            <v>Газлифт</v>
          </cell>
          <cell r="AU275">
            <v>600</v>
          </cell>
          <cell r="AV275" t="str">
            <v>ГП</v>
          </cell>
          <cell r="AW275">
            <v>1200</v>
          </cell>
          <cell r="AX275" t="str">
            <v>ГК84/1,5</v>
          </cell>
          <cell r="AY275">
            <v>1790</v>
          </cell>
          <cell r="AZ275" t="str">
            <v>ЦКсОК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1800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2200</v>
          </cell>
          <cell r="BO275" t="str">
            <v>Есть</v>
          </cell>
          <cell r="BP275" t="str">
            <v>Сиант</v>
          </cell>
          <cell r="BQ275">
            <v>79</v>
          </cell>
          <cell r="BR275">
            <v>58</v>
          </cell>
          <cell r="BS275">
            <v>12</v>
          </cell>
          <cell r="BT275">
            <v>1910.61</v>
          </cell>
          <cell r="BU275">
            <v>289.3900000000001</v>
          </cell>
          <cell r="BV275">
            <v>73</v>
          </cell>
          <cell r="BW275">
            <v>5.5</v>
          </cell>
          <cell r="BX275">
            <v>18</v>
          </cell>
          <cell r="BY275" t="str">
            <v>Угловик</v>
          </cell>
          <cell r="BZ275" t="str">
            <v>Постоянный</v>
          </cell>
          <cell r="CA275">
            <v>24</v>
          </cell>
          <cell r="CB275">
            <v>0</v>
          </cell>
          <cell r="CC275">
            <v>29</v>
          </cell>
          <cell r="CD275">
            <v>58</v>
          </cell>
          <cell r="CE275">
            <v>28</v>
          </cell>
          <cell r="CF275">
            <v>43556</v>
          </cell>
          <cell r="CG275">
            <v>139</v>
          </cell>
          <cell r="CH275">
            <v>79</v>
          </cell>
          <cell r="CI275">
            <v>6</v>
          </cell>
          <cell r="CJ275">
            <v>0</v>
          </cell>
          <cell r="CK275">
            <v>0</v>
          </cell>
          <cell r="CL275">
            <v>59</v>
          </cell>
          <cell r="CM275">
            <v>9.6006239999999998</v>
          </cell>
          <cell r="CN275">
            <v>11.6</v>
          </cell>
          <cell r="CO275">
            <v>1</v>
          </cell>
          <cell r="CP275">
            <v>0</v>
          </cell>
          <cell r="CQ275">
            <v>20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12</v>
          </cell>
          <cell r="DA275">
            <v>8</v>
          </cell>
          <cell r="DB275">
            <v>833.27917018727112</v>
          </cell>
          <cell r="DC275">
            <v>2083.1979254681778</v>
          </cell>
          <cell r="DD275">
            <v>1232.6717173335833</v>
          </cell>
          <cell r="DE275">
            <v>0.14499999999999999</v>
          </cell>
          <cell r="DF275">
            <v>0</v>
          </cell>
          <cell r="DG275" t="str">
            <v>Газлифт</v>
          </cell>
          <cell r="DH275">
            <v>9.6006239999999998</v>
          </cell>
          <cell r="DI275">
            <v>11.6</v>
          </cell>
          <cell r="DJ275">
            <v>1</v>
          </cell>
          <cell r="DK275">
            <v>7.9999999999999991</v>
          </cell>
          <cell r="DL275">
            <v>59</v>
          </cell>
          <cell r="DM275">
            <v>0</v>
          </cell>
          <cell r="DN275">
            <v>58</v>
          </cell>
          <cell r="DO275">
            <v>0.14437701396348013</v>
          </cell>
          <cell r="DP275">
            <v>58</v>
          </cell>
          <cell r="DQ275">
            <v>9.6788675387755099</v>
          </cell>
          <cell r="DR275">
            <v>11.69453813104189</v>
          </cell>
          <cell r="DS275">
            <v>1</v>
          </cell>
          <cell r="DT275">
            <v>8.0651987110633723</v>
          </cell>
          <cell r="DU275">
            <v>7.8243538775510033E-2</v>
          </cell>
          <cell r="DV275">
            <v>9.4538131041890239E-2</v>
          </cell>
          <cell r="DW275">
            <v>6.5198711063372577E-2</v>
          </cell>
          <cell r="DX275">
            <v>7.5772789922500972E-2</v>
          </cell>
          <cell r="DY275">
            <v>9.1552836888624256E-2</v>
          </cell>
          <cell r="DZ275">
            <v>0</v>
          </cell>
          <cell r="EA275">
            <v>7.1032373448070549E-2</v>
          </cell>
          <cell r="EB275">
            <v>0</v>
          </cell>
          <cell r="EC275">
            <v>41759</v>
          </cell>
          <cell r="ED275" t="str">
            <v>ВНС</v>
          </cell>
          <cell r="EE275">
            <v>0</v>
          </cell>
          <cell r="EF275">
            <v>18</v>
          </cell>
          <cell r="EG275">
            <v>28</v>
          </cell>
          <cell r="EH275">
            <v>50</v>
          </cell>
          <cell r="EI275">
            <v>27</v>
          </cell>
          <cell r="EJ275" t="str">
            <v>Постоянный</v>
          </cell>
          <cell r="EK275">
            <v>24</v>
          </cell>
          <cell r="EL275">
            <v>0</v>
          </cell>
          <cell r="EM275">
            <v>9.6006239999999998</v>
          </cell>
          <cell r="EN275">
            <v>11.6</v>
          </cell>
          <cell r="EO275">
            <v>1</v>
          </cell>
          <cell r="EP275">
            <v>20</v>
          </cell>
          <cell r="EQ275">
            <v>833.27917018727112</v>
          </cell>
          <cell r="ER275">
            <v>78</v>
          </cell>
          <cell r="ES275">
            <v>12</v>
          </cell>
          <cell r="ET275">
            <v>65</v>
          </cell>
          <cell r="EU275">
            <v>18</v>
          </cell>
          <cell r="EV275">
            <v>29</v>
          </cell>
          <cell r="EW275">
            <v>58</v>
          </cell>
          <cell r="EX275">
            <v>28</v>
          </cell>
          <cell r="EY275" t="str">
            <v>Постоянный</v>
          </cell>
          <cell r="EZ275">
            <v>24</v>
          </cell>
          <cell r="FA275">
            <v>0</v>
          </cell>
          <cell r="FB275">
            <v>9.6006239999999998</v>
          </cell>
          <cell r="FC275">
            <v>11.6</v>
          </cell>
          <cell r="FD275">
            <v>1</v>
          </cell>
          <cell r="FE275">
            <v>20</v>
          </cell>
          <cell r="FF275">
            <v>833.27917018727112</v>
          </cell>
          <cell r="FG275">
            <v>79</v>
          </cell>
          <cell r="FH275">
            <v>12</v>
          </cell>
          <cell r="FI275">
            <v>59</v>
          </cell>
          <cell r="FJ275">
            <v>0</v>
          </cell>
          <cell r="FK275">
            <v>1</v>
          </cell>
          <cell r="FL275">
            <v>8</v>
          </cell>
          <cell r="FM275">
            <v>1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1</v>
          </cell>
          <cell r="FU275">
            <v>0</v>
          </cell>
          <cell r="FV275">
            <v>0</v>
          </cell>
          <cell r="FW275">
            <v>-6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  <cell r="GF275" t="str">
            <v>БДНГ-5.1</v>
          </cell>
          <cell r="GG275" t="str">
            <v>Давыдов</v>
          </cell>
          <cell r="GH275" t="str">
            <v>Бердянка</v>
          </cell>
          <cell r="GI275" t="str">
            <v>Денис</v>
          </cell>
          <cell r="GJ275">
            <v>0</v>
          </cell>
          <cell r="GK275">
            <v>2100</v>
          </cell>
          <cell r="GL275">
            <v>0</v>
          </cell>
          <cell r="GM275">
            <v>0</v>
          </cell>
          <cell r="GN275">
            <v>0</v>
          </cell>
          <cell r="GO275">
            <v>1</v>
          </cell>
          <cell r="GP275">
            <v>30</v>
          </cell>
          <cell r="GQ275">
            <v>59</v>
          </cell>
          <cell r="GR275">
            <v>80</v>
          </cell>
          <cell r="GS275" t="str">
            <v>К-7</v>
          </cell>
          <cell r="GT275" t="str">
            <v>Газлифт</v>
          </cell>
          <cell r="GU275">
            <v>0</v>
          </cell>
          <cell r="GV275">
            <v>0</v>
          </cell>
          <cell r="GW275">
            <v>0</v>
          </cell>
          <cell r="GX275">
            <v>0</v>
          </cell>
          <cell r="GY275">
            <v>0</v>
          </cell>
        </row>
        <row r="276">
          <cell r="J276">
            <v>1162</v>
          </cell>
          <cell r="K276" t="str">
            <v>В работе</v>
          </cell>
          <cell r="L276" t="str">
            <v>К-15</v>
          </cell>
          <cell r="M276">
            <v>41601</v>
          </cell>
          <cell r="N276" t="str">
            <v>Гор.</v>
          </cell>
          <cell r="O276" t="str">
            <v>P1ar_Block I</v>
          </cell>
          <cell r="P276" t="str">
            <v>Действующий</v>
          </cell>
          <cell r="Q276">
            <v>-4</v>
          </cell>
          <cell r="R276" t="str">
            <v xml:space="preserve"> </v>
          </cell>
          <cell r="S276" t="str">
            <v xml:space="preserve"> </v>
          </cell>
          <cell r="T276">
            <v>0</v>
          </cell>
          <cell r="U276">
            <v>206</v>
          </cell>
          <cell r="V276">
            <v>213.8</v>
          </cell>
          <cell r="W276">
            <v>0.98</v>
          </cell>
          <cell r="X276">
            <v>1.66</v>
          </cell>
          <cell r="Y276">
            <v>0.98024092668559493</v>
          </cell>
          <cell r="Z276">
            <v>1.4490000000000001</v>
          </cell>
          <cell r="AA276">
            <v>0.83599999999999997</v>
          </cell>
          <cell r="AB276">
            <v>0.72</v>
          </cell>
          <cell r="AC276">
            <v>37</v>
          </cell>
          <cell r="AD276">
            <v>1.17</v>
          </cell>
          <cell r="AE276">
            <v>177.8</v>
          </cell>
          <cell r="AF276">
            <v>9.19</v>
          </cell>
          <cell r="AG276">
            <v>1910</v>
          </cell>
          <cell r="AH276">
            <v>2683</v>
          </cell>
          <cell r="AI276">
            <v>2683</v>
          </cell>
          <cell r="AJ276">
            <v>0</v>
          </cell>
          <cell r="AK276">
            <v>0</v>
          </cell>
          <cell r="AL276" t="str">
            <v>откр ствол</v>
          </cell>
          <cell r="AM276" t="str">
            <v xml:space="preserve">1910-2683 </v>
          </cell>
          <cell r="AN276">
            <v>61.47</v>
          </cell>
          <cell r="AO276">
            <v>1910</v>
          </cell>
          <cell r="AP276">
            <v>207.12</v>
          </cell>
          <cell r="AQ276">
            <v>0</v>
          </cell>
          <cell r="AR276">
            <v>0</v>
          </cell>
          <cell r="AS276">
            <v>0</v>
          </cell>
          <cell r="AT276" t="str">
            <v>Газлифт</v>
          </cell>
          <cell r="AU276">
            <v>600</v>
          </cell>
          <cell r="AV276" t="str">
            <v>ГП</v>
          </cell>
          <cell r="AW276">
            <v>1200</v>
          </cell>
          <cell r="AX276" t="str">
            <v>ГК78/2</v>
          </cell>
          <cell r="AY276">
            <v>1838</v>
          </cell>
          <cell r="AZ276" t="str">
            <v>ЦКсОК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1848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2250</v>
          </cell>
          <cell r="BO276" t="str">
            <v>Есть</v>
          </cell>
          <cell r="BP276" t="str">
            <v>Сиант</v>
          </cell>
          <cell r="BQ276">
            <v>79</v>
          </cell>
          <cell r="BR276">
            <v>47</v>
          </cell>
          <cell r="BS276">
            <v>10</v>
          </cell>
          <cell r="BT276">
            <v>1838.7</v>
          </cell>
          <cell r="BU276">
            <v>411.29999999999995</v>
          </cell>
          <cell r="BV276">
            <v>73</v>
          </cell>
          <cell r="BW276">
            <v>5.5</v>
          </cell>
          <cell r="BX276">
            <v>18</v>
          </cell>
          <cell r="BY276" t="str">
            <v>Угловик</v>
          </cell>
          <cell r="BZ276" t="str">
            <v>Постоянный</v>
          </cell>
          <cell r="CA276">
            <v>24</v>
          </cell>
          <cell r="CB276">
            <v>0</v>
          </cell>
          <cell r="CC276">
            <v>29</v>
          </cell>
          <cell r="CD276">
            <v>47</v>
          </cell>
          <cell r="CE276">
            <v>28</v>
          </cell>
          <cell r="CF276">
            <v>43556</v>
          </cell>
          <cell r="CG276">
            <v>142</v>
          </cell>
          <cell r="CH276">
            <v>79</v>
          </cell>
          <cell r="CI276">
            <v>6</v>
          </cell>
          <cell r="CJ276">
            <v>0</v>
          </cell>
          <cell r="CK276">
            <v>0</v>
          </cell>
          <cell r="CL276">
            <v>59</v>
          </cell>
          <cell r="CM276">
            <v>9.1904823999999987</v>
          </cell>
          <cell r="CN276">
            <v>11</v>
          </cell>
          <cell r="CO276">
            <v>0.06</v>
          </cell>
          <cell r="CP276">
            <v>0</v>
          </cell>
          <cell r="CQ276">
            <v>15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10</v>
          </cell>
          <cell r="DA276">
            <v>5</v>
          </cell>
          <cell r="DB276">
            <v>544.04108319711281</v>
          </cell>
          <cell r="DC276">
            <v>1632.1232495913384</v>
          </cell>
          <cell r="DD276">
            <v>1087.1780697222953</v>
          </cell>
          <cell r="DE276">
            <v>0.13253012048192772</v>
          </cell>
          <cell r="DF276">
            <v>0</v>
          </cell>
          <cell r="DG276" t="str">
            <v>Газлифт</v>
          </cell>
          <cell r="DH276">
            <v>9.1904823999999987</v>
          </cell>
          <cell r="DI276">
            <v>11</v>
          </cell>
          <cell r="DJ276">
            <v>0.06</v>
          </cell>
          <cell r="DK276">
            <v>5</v>
          </cell>
          <cell r="DL276">
            <v>59</v>
          </cell>
          <cell r="DM276">
            <v>0</v>
          </cell>
          <cell r="DN276">
            <v>55</v>
          </cell>
          <cell r="DO276">
            <v>0.13028859624544689</v>
          </cell>
          <cell r="DP276">
            <v>55</v>
          </cell>
          <cell r="DQ276">
            <v>9.4704644920145693</v>
          </cell>
          <cell r="DR276">
            <v>11.335107873353881</v>
          </cell>
          <cell r="DS276">
            <v>0.06</v>
          </cell>
          <cell r="DT276">
            <v>5.1523217606154015</v>
          </cell>
          <cell r="DU276">
            <v>0.27998209201456986</v>
          </cell>
          <cell r="DV276">
            <v>0.33510787335388059</v>
          </cell>
          <cell r="DW276">
            <v>0.15232176061540031</v>
          </cell>
          <cell r="DX276">
            <v>0.15830561067350471</v>
          </cell>
          <cell r="DY276">
            <v>0.18947446299538662</v>
          </cell>
          <cell r="DZ276">
            <v>0</v>
          </cell>
          <cell r="EA276">
            <v>0.10167491183506285</v>
          </cell>
          <cell r="EB276">
            <v>0</v>
          </cell>
          <cell r="EC276">
            <v>43174</v>
          </cell>
          <cell r="ED276" t="str">
            <v>БОПЗ</v>
          </cell>
          <cell r="EE276">
            <v>0</v>
          </cell>
          <cell r="EF276">
            <v>18</v>
          </cell>
          <cell r="EG276">
            <v>29</v>
          </cell>
          <cell r="EH276">
            <v>44</v>
          </cell>
          <cell r="EI276">
            <v>28</v>
          </cell>
          <cell r="EJ276" t="str">
            <v>Постоянный</v>
          </cell>
          <cell r="EK276">
            <v>24</v>
          </cell>
          <cell r="EL276">
            <v>0</v>
          </cell>
          <cell r="EM276">
            <v>9.1904823999999987</v>
          </cell>
          <cell r="EN276">
            <v>11</v>
          </cell>
          <cell r="EO276">
            <v>0.06</v>
          </cell>
          <cell r="EP276">
            <v>16</v>
          </cell>
          <cell r="EQ276">
            <v>652.84929983653535</v>
          </cell>
          <cell r="ER276">
            <v>79</v>
          </cell>
          <cell r="ES276">
            <v>10</v>
          </cell>
          <cell r="ET276">
            <v>57</v>
          </cell>
          <cell r="EU276">
            <v>18</v>
          </cell>
          <cell r="EV276">
            <v>29</v>
          </cell>
          <cell r="EW276">
            <v>47</v>
          </cell>
          <cell r="EX276">
            <v>28</v>
          </cell>
          <cell r="EY276" t="str">
            <v>Постоянный</v>
          </cell>
          <cell r="EZ276">
            <v>24</v>
          </cell>
          <cell r="FA276">
            <v>0</v>
          </cell>
          <cell r="FB276">
            <v>9.1904823999999987</v>
          </cell>
          <cell r="FC276">
            <v>11</v>
          </cell>
          <cell r="FD276">
            <v>0.06</v>
          </cell>
          <cell r="FE276">
            <v>15</v>
          </cell>
          <cell r="FF276">
            <v>544.04108319711281</v>
          </cell>
          <cell r="FG276">
            <v>79</v>
          </cell>
          <cell r="FH276">
            <v>10</v>
          </cell>
          <cell r="FI276">
            <v>59</v>
          </cell>
          <cell r="FJ276">
            <v>0</v>
          </cell>
          <cell r="FK276">
            <v>0</v>
          </cell>
          <cell r="FL276">
            <v>3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-1</v>
          </cell>
          <cell r="FT276">
            <v>0</v>
          </cell>
          <cell r="FU276">
            <v>0</v>
          </cell>
          <cell r="FV276">
            <v>-108.80821663942254</v>
          </cell>
          <cell r="FW276">
            <v>2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 t="str">
            <v>Уточнение ТР по результатам замеров дебита</v>
          </cell>
          <cell r="GE276">
            <v>0</v>
          </cell>
          <cell r="GF276" t="str">
            <v>БДНГ-5.1</v>
          </cell>
          <cell r="GG276" t="str">
            <v>Давыдов</v>
          </cell>
          <cell r="GH276" t="str">
            <v>Бердянка</v>
          </cell>
          <cell r="GI276" t="str">
            <v>Денис</v>
          </cell>
          <cell r="GJ276">
            <v>0</v>
          </cell>
          <cell r="GK276">
            <v>2100</v>
          </cell>
          <cell r="GL276">
            <v>0</v>
          </cell>
          <cell r="GM276">
            <v>0</v>
          </cell>
          <cell r="GN276">
            <v>0</v>
          </cell>
          <cell r="GO276">
            <v>1</v>
          </cell>
          <cell r="GP276">
            <v>19</v>
          </cell>
          <cell r="GQ276">
            <v>59</v>
          </cell>
          <cell r="GR276">
            <v>83</v>
          </cell>
          <cell r="GS276" t="str">
            <v>К-6</v>
          </cell>
          <cell r="GT276" t="str">
            <v>Газлифт</v>
          </cell>
          <cell r="GU276">
            <v>0</v>
          </cell>
          <cell r="GV276">
            <v>0</v>
          </cell>
          <cell r="GW276">
            <v>0</v>
          </cell>
          <cell r="GX276">
            <v>0</v>
          </cell>
          <cell r="GY276">
            <v>0</v>
          </cell>
        </row>
        <row r="277">
          <cell r="J277" t="str">
            <v>1162-1</v>
          </cell>
          <cell r="K277" t="str">
            <v>В накоплении/под циклической закачкой/</v>
          </cell>
          <cell r="L277" t="str">
            <v>К-26</v>
          </cell>
          <cell r="M277">
            <v>41836</v>
          </cell>
          <cell r="N277" t="str">
            <v>Гор.</v>
          </cell>
          <cell r="O277" t="str">
            <v>P1ar_Block III</v>
          </cell>
          <cell r="P277" t="str">
            <v>Действующий</v>
          </cell>
          <cell r="Q277">
            <v>-4</v>
          </cell>
          <cell r="R277" t="str">
            <v xml:space="preserve"> </v>
          </cell>
          <cell r="S277" t="str">
            <v xml:space="preserve"> </v>
          </cell>
          <cell r="T277">
            <v>0</v>
          </cell>
          <cell r="U277">
            <v>206</v>
          </cell>
          <cell r="V277">
            <v>213.8</v>
          </cell>
          <cell r="W277">
            <v>0.98</v>
          </cell>
          <cell r="X277">
            <v>1.66</v>
          </cell>
          <cell r="Y277">
            <v>1.2827791550752887</v>
          </cell>
          <cell r="Z277">
            <v>1.4490000000000001</v>
          </cell>
          <cell r="AA277">
            <v>0.83599999999999997</v>
          </cell>
          <cell r="AB277">
            <v>0.72</v>
          </cell>
          <cell r="AC277">
            <v>37</v>
          </cell>
          <cell r="AD277">
            <v>1.17</v>
          </cell>
          <cell r="AE277">
            <v>177.8</v>
          </cell>
          <cell r="AF277">
            <v>9.19</v>
          </cell>
          <cell r="AG277">
            <v>2116</v>
          </cell>
          <cell r="AH277" t="str">
            <v>1 ств 2830 
2 ств 3136</v>
          </cell>
          <cell r="AI277" t="str">
            <v>1 ств 2830 
2 ств 3136</v>
          </cell>
          <cell r="AJ277">
            <v>0</v>
          </cell>
          <cell r="AK277">
            <v>0</v>
          </cell>
          <cell r="AL277" t="str">
            <v>откр ствол</v>
          </cell>
          <cell r="AM277" t="str">
            <v>1ый ст-л 2116-2830;
2ой ст-л 2140-3136</v>
          </cell>
          <cell r="AN277">
            <v>9</v>
          </cell>
          <cell r="AO277">
            <v>2116</v>
          </cell>
          <cell r="AP277">
            <v>205.61</v>
          </cell>
          <cell r="AQ277">
            <v>0</v>
          </cell>
          <cell r="AR277">
            <v>0</v>
          </cell>
          <cell r="AS277">
            <v>0</v>
          </cell>
          <cell r="AT277" t="str">
            <v>УЭЦН</v>
          </cell>
          <cell r="AU277">
            <v>300</v>
          </cell>
          <cell r="AV277" t="str">
            <v>ГП</v>
          </cell>
          <cell r="AW277">
            <v>600</v>
          </cell>
          <cell r="AX277" t="str">
            <v>ГП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1612</v>
          </cell>
          <cell r="BH277">
            <v>0</v>
          </cell>
          <cell r="BI277">
            <v>0</v>
          </cell>
          <cell r="BJ277" t="str">
            <v>D1050N 201ст.</v>
          </cell>
          <cell r="BK277">
            <v>1110</v>
          </cell>
          <cell r="BL277">
            <v>57</v>
          </cell>
          <cell r="BM277" t="str">
            <v>74-116</v>
          </cell>
          <cell r="BN277">
            <v>1530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1522.06</v>
          </cell>
          <cell r="BU277">
            <v>7.9400000000000546</v>
          </cell>
          <cell r="BV277">
            <v>73</v>
          </cell>
          <cell r="BW277">
            <v>5.5</v>
          </cell>
          <cell r="BX277">
            <v>65</v>
          </cell>
          <cell r="BY277" t="str">
            <v>Угловик</v>
          </cell>
          <cell r="BZ277" t="str">
            <v>Периодический</v>
          </cell>
          <cell r="CA277">
            <v>1.5</v>
          </cell>
          <cell r="CB277">
            <v>3.5</v>
          </cell>
          <cell r="CC277">
            <v>33</v>
          </cell>
          <cell r="CD277">
            <v>33</v>
          </cell>
          <cell r="CE277">
            <v>32</v>
          </cell>
          <cell r="CF277">
            <v>43556</v>
          </cell>
          <cell r="CG277">
            <v>148</v>
          </cell>
          <cell r="CH277">
            <v>0</v>
          </cell>
          <cell r="CI277">
            <v>0</v>
          </cell>
          <cell r="CJ277">
            <v>1010.5443397513247</v>
          </cell>
          <cell r="CK277">
            <v>72</v>
          </cell>
          <cell r="CL277">
            <v>109.30622196716999</v>
          </cell>
          <cell r="CM277">
            <v>19.132027200000003</v>
          </cell>
          <cell r="CN277">
            <v>54</v>
          </cell>
          <cell r="CO277">
            <v>57.62</v>
          </cell>
          <cell r="CP277">
            <v>273</v>
          </cell>
          <cell r="CQ277">
            <v>19.600000000000001</v>
          </cell>
          <cell r="CR277">
            <v>252</v>
          </cell>
          <cell r="CS277" t="e">
            <v>#VALUE!</v>
          </cell>
          <cell r="CT277">
            <v>252</v>
          </cell>
          <cell r="CU277">
            <v>0</v>
          </cell>
          <cell r="CV277">
            <v>232.86797279999999</v>
          </cell>
          <cell r="CW277" t="str">
            <v>-</v>
          </cell>
          <cell r="CX277">
            <v>194.38</v>
          </cell>
          <cell r="CY277">
            <v>-19.600000000000001</v>
          </cell>
          <cell r="CZ277">
            <v>0</v>
          </cell>
          <cell r="DA277">
            <v>19.600000000000001</v>
          </cell>
          <cell r="DB277">
            <v>1024.4601784801978</v>
          </cell>
          <cell r="DC277">
            <v>1024.4601784801978</v>
          </cell>
          <cell r="DD277" t="str">
            <v/>
          </cell>
          <cell r="DE277">
            <v>1.3955732095786386</v>
          </cell>
          <cell r="DF277" t="str">
            <v>Для снижения Рзаб необходима оптимизация (смена УЭЦН, извлечение КЗП)</v>
          </cell>
          <cell r="DG277" t="str">
            <v>УЭЦН</v>
          </cell>
          <cell r="DH277">
            <v>19.132027200000003</v>
          </cell>
          <cell r="DI277">
            <v>54</v>
          </cell>
          <cell r="DJ277">
            <v>57.62</v>
          </cell>
          <cell r="DK277">
            <v>19.600000000000005</v>
          </cell>
          <cell r="DL277">
            <v>109.30622196716999</v>
          </cell>
          <cell r="DM277">
            <v>0</v>
          </cell>
          <cell r="DN277">
            <v>80</v>
          </cell>
          <cell r="DO277">
            <v>1.2566057831410498</v>
          </cell>
          <cell r="DP277">
            <v>80</v>
          </cell>
          <cell r="DQ277">
            <v>30.274375732329023</v>
          </cell>
          <cell r="DR277">
            <v>85.449193253591389</v>
          </cell>
          <cell r="DS277">
            <v>57.62</v>
          </cell>
          <cell r="DT277">
            <v>31.014892366118357</v>
          </cell>
          <cell r="DU277">
            <v>11.142348532329018</v>
          </cell>
          <cell r="DV277">
            <v>31.449193253591389</v>
          </cell>
          <cell r="DW277">
            <v>11.414892366118357</v>
          </cell>
          <cell r="DX277">
            <v>10.254833178155891</v>
          </cell>
          <cell r="DY277">
            <v>26.66640622570182</v>
          </cell>
          <cell r="DZ277">
            <v>0</v>
          </cell>
          <cell r="EA277">
            <v>10.504947907094657</v>
          </cell>
          <cell r="EB277" t="str">
            <v>Скважина эксплуатируется в АПВ режиме. Запуск происходит при давление 80ат, остановка при давление 68 ат. Планируется постановка КРС для извлечения КЗП и спуска УЭЦН ниже текущей глубины спуска (текущая глубина спуска 1530м)</v>
          </cell>
          <cell r="EC277">
            <v>41836</v>
          </cell>
          <cell r="ED277" t="str">
            <v>ВНС</v>
          </cell>
          <cell r="EE277">
            <v>0</v>
          </cell>
          <cell r="EF277">
            <v>65</v>
          </cell>
          <cell r="EG277">
            <v>33</v>
          </cell>
          <cell r="EH277">
            <v>33</v>
          </cell>
          <cell r="EI277">
            <v>32</v>
          </cell>
          <cell r="EJ277" t="str">
            <v>Периодический</v>
          </cell>
          <cell r="EK277">
            <v>2.5</v>
          </cell>
          <cell r="EL277">
            <v>4</v>
          </cell>
          <cell r="EM277">
            <v>19.132027200000003</v>
          </cell>
          <cell r="EN277">
            <v>54</v>
          </cell>
          <cell r="EO277">
            <v>57.62</v>
          </cell>
          <cell r="EP277">
            <v>19.600000000000001</v>
          </cell>
          <cell r="EQ277">
            <v>1024.4601784801978</v>
          </cell>
          <cell r="ER277">
            <v>0</v>
          </cell>
          <cell r="ES277">
            <v>0</v>
          </cell>
          <cell r="ET277">
            <v>109.30622196716999</v>
          </cell>
          <cell r="EU277">
            <v>65</v>
          </cell>
          <cell r="EV277">
            <v>33</v>
          </cell>
          <cell r="EW277">
            <v>33</v>
          </cell>
          <cell r="EX277">
            <v>32</v>
          </cell>
          <cell r="EY277" t="str">
            <v>Периодический</v>
          </cell>
          <cell r="EZ277">
            <v>1.5</v>
          </cell>
          <cell r="FA277">
            <v>3.5</v>
          </cell>
          <cell r="FB277">
            <v>19.132027200000003</v>
          </cell>
          <cell r="FC277">
            <v>54</v>
          </cell>
          <cell r="FD277">
            <v>57.62</v>
          </cell>
          <cell r="FE277">
            <v>19.600000000000001</v>
          </cell>
          <cell r="FF277">
            <v>1024.4601784801978</v>
          </cell>
          <cell r="FG277">
            <v>0</v>
          </cell>
          <cell r="FH277">
            <v>0</v>
          </cell>
          <cell r="FI277">
            <v>109.30622196716999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-1</v>
          </cell>
          <cell r="FO277">
            <v>-0.5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 t="str">
            <v>Уточнение</v>
          </cell>
          <cell r="GD277" t="str">
            <v>Уточнение ТР по результатам замеров дебита</v>
          </cell>
          <cell r="GE277">
            <v>0</v>
          </cell>
          <cell r="GF277" t="str">
            <v>БДНГ-3</v>
          </cell>
          <cell r="GG277" t="str">
            <v>Щукин</v>
          </cell>
          <cell r="GH277">
            <v>0</v>
          </cell>
          <cell r="GI277" t="e">
            <v>#N/A</v>
          </cell>
          <cell r="GJ277">
            <v>0</v>
          </cell>
          <cell r="GK277">
            <v>1510</v>
          </cell>
          <cell r="GL277">
            <v>0</v>
          </cell>
          <cell r="GM277">
            <v>0</v>
          </cell>
          <cell r="GN277">
            <v>0</v>
          </cell>
          <cell r="GO277">
            <v>1</v>
          </cell>
          <cell r="GP277">
            <v>1</v>
          </cell>
          <cell r="GQ277">
            <v>37.306221967169989</v>
          </cell>
          <cell r="GR277">
            <v>38.693778032830011</v>
          </cell>
          <cell r="GS277" t="str">
            <v>К-21</v>
          </cell>
          <cell r="GT277" t="str">
            <v>УЭЦН-D1050N 201ст.-1110</v>
          </cell>
          <cell r="GU277">
            <v>0</v>
          </cell>
          <cell r="GV277">
            <v>0</v>
          </cell>
          <cell r="GW277">
            <v>0</v>
          </cell>
          <cell r="GX277">
            <v>0</v>
          </cell>
          <cell r="GY277">
            <v>0</v>
          </cell>
        </row>
        <row r="278">
          <cell r="J278">
            <v>1200</v>
          </cell>
          <cell r="K278" t="str">
            <v>В работе</v>
          </cell>
          <cell r="L278" t="str">
            <v>К-10</v>
          </cell>
          <cell r="M278">
            <v>41417</v>
          </cell>
          <cell r="N278" t="str">
            <v>Гор.</v>
          </cell>
          <cell r="O278" t="str">
            <v>P1ar_Block I</v>
          </cell>
          <cell r="P278" t="str">
            <v>Действующий</v>
          </cell>
          <cell r="Q278">
            <v>-4</v>
          </cell>
          <cell r="R278" t="str">
            <v xml:space="preserve"> </v>
          </cell>
          <cell r="S278" t="str">
            <v xml:space="preserve"> </v>
          </cell>
          <cell r="T278">
            <v>0</v>
          </cell>
          <cell r="U278">
            <v>206</v>
          </cell>
          <cell r="V278">
            <v>213.8</v>
          </cell>
          <cell r="W278">
            <v>0.98</v>
          </cell>
          <cell r="X278">
            <v>1.66</v>
          </cell>
          <cell r="Y278">
            <v>1.3431307793923382</v>
          </cell>
          <cell r="Z278">
            <v>1.4490000000000001</v>
          </cell>
          <cell r="AA278">
            <v>0.83599999999999997</v>
          </cell>
          <cell r="AB278">
            <v>0.72</v>
          </cell>
          <cell r="AC278">
            <v>37</v>
          </cell>
          <cell r="AD278">
            <v>1.17</v>
          </cell>
          <cell r="AE278">
            <v>177.8</v>
          </cell>
          <cell r="AF278">
            <v>8.0500000000000007</v>
          </cell>
          <cell r="AG278">
            <v>2015</v>
          </cell>
          <cell r="AH278">
            <v>2360</v>
          </cell>
          <cell r="AI278">
            <v>2360</v>
          </cell>
          <cell r="AJ278">
            <v>0</v>
          </cell>
          <cell r="AK278">
            <v>0</v>
          </cell>
          <cell r="AL278" t="str">
            <v>откр ствол</v>
          </cell>
          <cell r="AM278" t="str">
            <v>2015-2360</v>
          </cell>
          <cell r="AN278">
            <v>54.37</v>
          </cell>
          <cell r="AO278">
            <v>2015</v>
          </cell>
          <cell r="AP278">
            <v>87</v>
          </cell>
          <cell r="AQ278">
            <v>0</v>
          </cell>
          <cell r="AR278">
            <v>0</v>
          </cell>
          <cell r="AS278">
            <v>0</v>
          </cell>
          <cell r="AT278" t="str">
            <v>УЭЦН</v>
          </cell>
          <cell r="AU278">
            <v>600</v>
          </cell>
          <cell r="AV278" t="str">
            <v>ЦКсОК/4</v>
          </cell>
          <cell r="AW278">
            <v>1200</v>
          </cell>
          <cell r="AX278" t="str">
            <v>ЦКсОК</v>
          </cell>
          <cell r="AY278">
            <v>1780</v>
          </cell>
          <cell r="AZ278" t="str">
            <v>ГП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1789</v>
          </cell>
          <cell r="BH278">
            <v>0</v>
          </cell>
          <cell r="BI278">
            <v>0</v>
          </cell>
          <cell r="BJ278" t="str">
            <v>В 3500 N</v>
          </cell>
          <cell r="BK278">
            <v>936</v>
          </cell>
          <cell r="BL278">
            <v>49</v>
          </cell>
          <cell r="BM278">
            <v>0</v>
          </cell>
          <cell r="BN278">
            <v>1530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1497.9</v>
          </cell>
          <cell r="BU278">
            <v>32.099999999999909</v>
          </cell>
          <cell r="BV278">
            <v>73</v>
          </cell>
          <cell r="BW278">
            <v>5.5</v>
          </cell>
          <cell r="BX278">
            <v>65</v>
          </cell>
          <cell r="BY278" t="str">
            <v>Угловик</v>
          </cell>
          <cell r="BZ278" t="str">
            <v>Постоянный</v>
          </cell>
          <cell r="CA278">
            <v>24</v>
          </cell>
          <cell r="CB278">
            <v>0</v>
          </cell>
          <cell r="CC278">
            <v>55</v>
          </cell>
          <cell r="CD278">
            <v>55</v>
          </cell>
          <cell r="CE278">
            <v>54</v>
          </cell>
          <cell r="CF278">
            <v>43556</v>
          </cell>
          <cell r="CG278">
            <v>189.5</v>
          </cell>
          <cell r="CH278">
            <v>0</v>
          </cell>
          <cell r="CI278">
            <v>0</v>
          </cell>
          <cell r="CJ278">
            <v>920.80540895021261</v>
          </cell>
          <cell r="CK278">
            <v>99</v>
          </cell>
          <cell r="CL278">
            <v>141.91008776999999</v>
          </cell>
          <cell r="CM278">
            <v>79.587199999999982</v>
          </cell>
          <cell r="CN278">
            <v>280</v>
          </cell>
          <cell r="CO278">
            <v>66</v>
          </cell>
          <cell r="CP278">
            <v>274</v>
          </cell>
          <cell r="CQ278">
            <v>107</v>
          </cell>
          <cell r="CR278">
            <v>253</v>
          </cell>
          <cell r="CS278">
            <v>0</v>
          </cell>
          <cell r="CT278">
            <v>253</v>
          </cell>
          <cell r="CU278">
            <v>0</v>
          </cell>
          <cell r="CV278">
            <v>164.9692</v>
          </cell>
          <cell r="CW278">
            <v>-300</v>
          </cell>
          <cell r="CX278">
            <v>188.1</v>
          </cell>
          <cell r="CY278">
            <v>-105</v>
          </cell>
          <cell r="CZ278">
            <v>0</v>
          </cell>
          <cell r="DA278">
            <v>107</v>
          </cell>
          <cell r="DB278">
            <v>1344.4372964496806</v>
          </cell>
          <cell r="DC278">
            <v>1344.4372964496806</v>
          </cell>
          <cell r="DD278" t="str">
            <v/>
          </cell>
          <cell r="DE278">
            <v>5.8835998403773466</v>
          </cell>
          <cell r="DF278" t="str">
            <v>Довывод скважины на режим после ГТМ (ПВР+ОПЗ), проведенного в апреле 2019 г.</v>
          </cell>
          <cell r="DG278" t="str">
            <v>УЭЦН</v>
          </cell>
          <cell r="DH278">
            <v>79.587199999999982</v>
          </cell>
          <cell r="DI278">
            <v>280</v>
          </cell>
          <cell r="DJ278">
            <v>66</v>
          </cell>
          <cell r="DK278">
            <v>107</v>
          </cell>
          <cell r="DL278">
            <v>141.91008776999999</v>
          </cell>
          <cell r="DM278">
            <v>0</v>
          </cell>
          <cell r="DN278">
            <v>60</v>
          </cell>
          <cell r="DO278">
            <v>4.6113053523179479</v>
          </cell>
          <cell r="DP278">
            <v>60</v>
          </cell>
          <cell r="DQ278">
            <v>169.73790761789951</v>
          </cell>
          <cell r="DR278">
            <v>597.1640431251742</v>
          </cell>
          <cell r="DS278">
            <v>66</v>
          </cell>
          <cell r="DT278">
            <v>228.20197362283446</v>
          </cell>
          <cell r="DU278">
            <v>90.150707617899499</v>
          </cell>
          <cell r="DV278">
            <v>317.1640431251742</v>
          </cell>
          <cell r="DW278">
            <v>121.20197362283443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41417</v>
          </cell>
          <cell r="ED278" t="str">
            <v>ВНС</v>
          </cell>
          <cell r="EE278">
            <v>0</v>
          </cell>
          <cell r="EF278">
            <v>65</v>
          </cell>
          <cell r="EG278">
            <v>56</v>
          </cell>
          <cell r="EH278">
            <v>55</v>
          </cell>
          <cell r="EI278">
            <v>55</v>
          </cell>
          <cell r="EJ278" t="str">
            <v>Постоянный</v>
          </cell>
          <cell r="EK278">
            <v>24</v>
          </cell>
          <cell r="EL278">
            <v>0</v>
          </cell>
          <cell r="EM278">
            <v>79.587199999999982</v>
          </cell>
          <cell r="EN278">
            <v>280</v>
          </cell>
          <cell r="EO278">
            <v>66</v>
          </cell>
          <cell r="EP278">
            <v>107</v>
          </cell>
          <cell r="EQ278">
            <v>1344.4372964496806</v>
          </cell>
          <cell r="ER278">
            <v>0</v>
          </cell>
          <cell r="ES278">
            <v>0</v>
          </cell>
          <cell r="ET278">
            <v>146.91008776999999</v>
          </cell>
          <cell r="EU278">
            <v>65</v>
          </cell>
          <cell r="EV278">
            <v>55</v>
          </cell>
          <cell r="EW278">
            <v>55</v>
          </cell>
          <cell r="EX278">
            <v>54</v>
          </cell>
          <cell r="EY278" t="str">
            <v>Постоянный</v>
          </cell>
          <cell r="EZ278">
            <v>24</v>
          </cell>
          <cell r="FA278">
            <v>0</v>
          </cell>
          <cell r="FB278">
            <v>79.587199999999982</v>
          </cell>
          <cell r="FC278">
            <v>280</v>
          </cell>
          <cell r="FD278">
            <v>66</v>
          </cell>
          <cell r="FE278">
            <v>107</v>
          </cell>
          <cell r="FF278">
            <v>1344.4372964496806</v>
          </cell>
          <cell r="FG278">
            <v>0</v>
          </cell>
          <cell r="FH278">
            <v>0</v>
          </cell>
          <cell r="FI278">
            <v>141.91008776999999</v>
          </cell>
          <cell r="FJ278">
            <v>0</v>
          </cell>
          <cell r="FK278">
            <v>-1</v>
          </cell>
          <cell r="FL278">
            <v>0</v>
          </cell>
          <cell r="FM278">
            <v>-1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-5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 t="str">
            <v>ИПП ГТМ</v>
          </cell>
          <cell r="GD278" t="str">
            <v>ГТМ Апреля месяца (ОПЗ). Снижение энергетики пласта,что подтверждается снижение дебита с 455 до 280 м3/сут и снижение забойного давления  с 157 до 147 ат.</v>
          </cell>
          <cell r="GE278">
            <v>0</v>
          </cell>
          <cell r="GF278" t="str">
            <v>БДНГ-3</v>
          </cell>
          <cell r="GG278" t="str">
            <v>Давыдов</v>
          </cell>
          <cell r="GH278">
            <v>0</v>
          </cell>
          <cell r="GI278" t="e">
            <v>#N/A</v>
          </cell>
          <cell r="GJ278">
            <v>0</v>
          </cell>
          <cell r="GK278">
            <v>1510</v>
          </cell>
          <cell r="GL278">
            <v>0</v>
          </cell>
          <cell r="GM278">
            <v>1</v>
          </cell>
          <cell r="GN278">
            <v>0</v>
          </cell>
          <cell r="GO278">
            <v>1</v>
          </cell>
          <cell r="GP278">
            <v>1</v>
          </cell>
          <cell r="GQ278">
            <v>42.91008776999999</v>
          </cell>
          <cell r="GR278">
            <v>47.58991223000001</v>
          </cell>
          <cell r="GS278" t="str">
            <v>ЗУ-5</v>
          </cell>
          <cell r="GT278" t="str">
            <v>УЭЦН-В 3500 N-936</v>
          </cell>
          <cell r="GU278">
            <v>0</v>
          </cell>
          <cell r="GV278">
            <v>0</v>
          </cell>
          <cell r="GW278">
            <v>0</v>
          </cell>
          <cell r="GX278" t="str">
            <v>Совместный замер со скв. 1200-1</v>
          </cell>
          <cell r="GY278">
            <v>0</v>
          </cell>
        </row>
        <row r="279">
          <cell r="J279" t="str">
            <v>1200-1</v>
          </cell>
          <cell r="K279" t="str">
            <v>В работе</v>
          </cell>
          <cell r="L279" t="str">
            <v>К-10</v>
          </cell>
          <cell r="M279">
            <v>41460</v>
          </cell>
          <cell r="N279" t="str">
            <v>Гор.</v>
          </cell>
          <cell r="O279" t="str">
            <v>P1ar_Block II</v>
          </cell>
          <cell r="P279" t="str">
            <v>Действующий</v>
          </cell>
          <cell r="Q279">
            <v>-4</v>
          </cell>
          <cell r="R279" t="str">
            <v xml:space="preserve"> </v>
          </cell>
          <cell r="S279" t="str">
            <v xml:space="preserve"> </v>
          </cell>
          <cell r="T279">
            <v>0</v>
          </cell>
          <cell r="U279">
            <v>206</v>
          </cell>
          <cell r="V279">
            <v>213.8</v>
          </cell>
          <cell r="W279">
            <v>0.98</v>
          </cell>
          <cell r="X279">
            <v>1.66</v>
          </cell>
          <cell r="Y279">
            <v>1.1939816513761468</v>
          </cell>
          <cell r="Z279">
            <v>1.4490000000000001</v>
          </cell>
          <cell r="AA279">
            <v>0.83599999999999997</v>
          </cell>
          <cell r="AB279">
            <v>0.72</v>
          </cell>
          <cell r="AC279">
            <v>37</v>
          </cell>
          <cell r="AD279">
            <v>1.17</v>
          </cell>
          <cell r="AE279">
            <v>177.8</v>
          </cell>
          <cell r="AF279">
            <v>8.0500000000000007</v>
          </cell>
          <cell r="AG279">
            <v>2128</v>
          </cell>
          <cell r="AH279">
            <v>2696</v>
          </cell>
          <cell r="AI279">
            <v>2696</v>
          </cell>
          <cell r="AJ279">
            <v>0</v>
          </cell>
          <cell r="AK279">
            <v>0</v>
          </cell>
          <cell r="AL279" t="str">
            <v>откр ствол</v>
          </cell>
          <cell r="AM279" t="str">
            <v>2128-2696</v>
          </cell>
          <cell r="AN279">
            <v>26.7</v>
          </cell>
          <cell r="AO279">
            <v>2128</v>
          </cell>
          <cell r="AP279">
            <v>280.7</v>
          </cell>
          <cell r="AQ279">
            <v>0</v>
          </cell>
          <cell r="AR279">
            <v>0</v>
          </cell>
          <cell r="AS279">
            <v>0</v>
          </cell>
          <cell r="AT279" t="str">
            <v>Газлифт</v>
          </cell>
          <cell r="AU279">
            <v>600</v>
          </cell>
          <cell r="AV279" t="str">
            <v>ГК60(2)</v>
          </cell>
          <cell r="AW279">
            <v>1200</v>
          </cell>
          <cell r="AX279" t="str">
            <v>ЦКсОК</v>
          </cell>
          <cell r="AY279">
            <v>1868</v>
          </cell>
          <cell r="AZ279" t="str">
            <v>ГП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1878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2183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1854.91</v>
          </cell>
          <cell r="BU279">
            <v>328.08999999999992</v>
          </cell>
          <cell r="BV279">
            <v>73</v>
          </cell>
          <cell r="BW279">
            <v>5.5</v>
          </cell>
          <cell r="BX279">
            <v>18</v>
          </cell>
          <cell r="BY279" t="str">
            <v>Угловик</v>
          </cell>
          <cell r="BZ279" t="str">
            <v>Постоянный</v>
          </cell>
          <cell r="CA279">
            <v>24</v>
          </cell>
          <cell r="CB279">
            <v>0</v>
          </cell>
          <cell r="CC279">
            <v>27</v>
          </cell>
          <cell r="CD279">
            <v>78</v>
          </cell>
          <cell r="CE279">
            <v>26</v>
          </cell>
          <cell r="CF279">
            <v>43556</v>
          </cell>
          <cell r="CG279">
            <v>184.3</v>
          </cell>
          <cell r="CH279">
            <v>78</v>
          </cell>
          <cell r="CI279">
            <v>6</v>
          </cell>
          <cell r="CJ279">
            <v>0</v>
          </cell>
          <cell r="CK279">
            <v>0</v>
          </cell>
          <cell r="CL279">
            <v>109</v>
          </cell>
          <cell r="CM279">
            <v>41.027431499999999</v>
          </cell>
          <cell r="CN279">
            <v>87.245999999999995</v>
          </cell>
          <cell r="CO279">
            <v>43.75</v>
          </cell>
          <cell r="CP279">
            <v>22</v>
          </cell>
          <cell r="CQ279">
            <v>51.9</v>
          </cell>
          <cell r="CR279">
            <v>254</v>
          </cell>
          <cell r="CS279">
            <v>0</v>
          </cell>
          <cell r="CT279">
            <v>254</v>
          </cell>
          <cell r="CU279">
            <v>0</v>
          </cell>
          <cell r="CV279">
            <v>197.10184000000001</v>
          </cell>
          <cell r="CW279">
            <v>-83</v>
          </cell>
          <cell r="CX279">
            <v>236</v>
          </cell>
          <cell r="CY279">
            <v>-51.9</v>
          </cell>
          <cell r="CZ279">
            <v>33.799999999999997</v>
          </cell>
          <cell r="DA279">
            <v>18.100000000000001</v>
          </cell>
          <cell r="DB279">
            <v>441.16824617695119</v>
          </cell>
          <cell r="DC279">
            <v>1265.007291523965</v>
          </cell>
          <cell r="DD279">
            <v>396.58125253940699</v>
          </cell>
          <cell r="DE279">
            <v>1.158645418326693</v>
          </cell>
          <cell r="DF279" t="str">
            <v>Необходима оптимизация (перевод на УЭЦН). Скважина не глушится.</v>
          </cell>
          <cell r="DG279" t="str">
            <v>Газлифт</v>
          </cell>
          <cell r="DH279">
            <v>41.027431499999999</v>
          </cell>
          <cell r="DI279">
            <v>87.245999999999995</v>
          </cell>
          <cell r="DJ279">
            <v>43.75</v>
          </cell>
          <cell r="DK279">
            <v>18.100000000000001</v>
          </cell>
          <cell r="DL279">
            <v>109</v>
          </cell>
          <cell r="DM279">
            <v>0</v>
          </cell>
          <cell r="DN279">
            <v>80</v>
          </cell>
          <cell r="DO279">
            <v>1.0596377803702315</v>
          </cell>
          <cell r="DP279">
            <v>80</v>
          </cell>
          <cell r="DQ279">
            <v>51.972133686652278</v>
          </cell>
          <cell r="DR279">
            <v>110.52022049261517</v>
          </cell>
          <cell r="DS279">
            <v>43.75</v>
          </cell>
          <cell r="DT279">
            <v>22.928455068614429</v>
          </cell>
          <cell r="DU279">
            <v>10.944702186652284</v>
          </cell>
          <cell r="DV279">
            <v>23.274220492615171</v>
          </cell>
          <cell r="DW279">
            <v>4.8284550686144314</v>
          </cell>
          <cell r="DX279">
            <v>13.447222517857139</v>
          </cell>
          <cell r="DY279">
            <v>28.595901154401147</v>
          </cell>
          <cell r="DZ279">
            <v>0</v>
          </cell>
          <cell r="EA279">
            <v>7.8200674603174587</v>
          </cell>
          <cell r="EB279" t="str">
            <v>Высокое Рзаб по причине высокой обводненности, для снижения Рзаб необходимо проведение ТРС (смена ПО), что не является возможным (глушение скважины не приводит к положительному результату)</v>
          </cell>
          <cell r="EC279">
            <v>41460</v>
          </cell>
          <cell r="ED279" t="str">
            <v>ВНС</v>
          </cell>
          <cell r="EE279">
            <v>0</v>
          </cell>
          <cell r="EF279">
            <v>18</v>
          </cell>
          <cell r="EG279">
            <v>27</v>
          </cell>
          <cell r="EH279">
            <v>78</v>
          </cell>
          <cell r="EI279">
            <v>26</v>
          </cell>
          <cell r="EJ279" t="str">
            <v>Постоянный</v>
          </cell>
          <cell r="EK279">
            <v>24</v>
          </cell>
          <cell r="EL279">
            <v>0</v>
          </cell>
          <cell r="EM279">
            <v>41.027431499999999</v>
          </cell>
          <cell r="EN279">
            <v>87.245999999999995</v>
          </cell>
          <cell r="EO279">
            <v>43.75</v>
          </cell>
          <cell r="EP279">
            <v>51.9</v>
          </cell>
          <cell r="EQ279">
            <v>441.16824617695119</v>
          </cell>
          <cell r="ER279">
            <v>78</v>
          </cell>
          <cell r="ES279">
            <v>33.799999999999997</v>
          </cell>
          <cell r="ET279">
            <v>109</v>
          </cell>
          <cell r="EU279">
            <v>18</v>
          </cell>
          <cell r="EV279">
            <v>27</v>
          </cell>
          <cell r="EW279">
            <v>78</v>
          </cell>
          <cell r="EX279">
            <v>26</v>
          </cell>
          <cell r="EY279" t="str">
            <v>Постоянный</v>
          </cell>
          <cell r="EZ279">
            <v>24</v>
          </cell>
          <cell r="FA279">
            <v>0</v>
          </cell>
          <cell r="FB279">
            <v>41.027431499999999</v>
          </cell>
          <cell r="FC279">
            <v>87.245999999999995</v>
          </cell>
          <cell r="FD279">
            <v>43.75</v>
          </cell>
          <cell r="FE279">
            <v>51.9</v>
          </cell>
          <cell r="FF279">
            <v>441.16824617695119</v>
          </cell>
          <cell r="FG279">
            <v>78</v>
          </cell>
          <cell r="FH279">
            <v>33.799999999999997</v>
          </cell>
          <cell r="FI279">
            <v>109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 t="str">
            <v>Для корректного вывода шифра изменения ТР необходимы дополнительные замеры дебита</v>
          </cell>
          <cell r="GE279">
            <v>0</v>
          </cell>
          <cell r="GF279" t="str">
            <v>БДНГ-3</v>
          </cell>
          <cell r="GG279" t="str">
            <v>Тайланов</v>
          </cell>
          <cell r="GH279">
            <v>0</v>
          </cell>
          <cell r="GI279" t="e">
            <v>#N/A</v>
          </cell>
          <cell r="GJ279">
            <v>0</v>
          </cell>
          <cell r="GK279">
            <v>2100</v>
          </cell>
          <cell r="GL279">
            <v>0</v>
          </cell>
          <cell r="GM279">
            <v>0</v>
          </cell>
          <cell r="GN279">
            <v>0</v>
          </cell>
          <cell r="GO279">
            <v>1</v>
          </cell>
          <cell r="GP279">
            <v>52</v>
          </cell>
          <cell r="GQ279">
            <v>109</v>
          </cell>
          <cell r="GR279">
            <v>75.300000000000011</v>
          </cell>
          <cell r="GS279" t="str">
            <v>ЗУ-5</v>
          </cell>
          <cell r="GT279" t="str">
            <v>Газлифт</v>
          </cell>
          <cell r="GU279">
            <v>0</v>
          </cell>
          <cell r="GV279">
            <v>0</v>
          </cell>
          <cell r="GW279">
            <v>0</v>
          </cell>
          <cell r="GX279" t="str">
            <v>Совместный замер со скв. 1200</v>
          </cell>
          <cell r="GY279">
            <v>0</v>
          </cell>
        </row>
        <row r="280">
          <cell r="J280">
            <v>1201</v>
          </cell>
          <cell r="K280" t="str">
            <v>В накоплении/под циклической закачкой/</v>
          </cell>
          <cell r="L280" t="str">
            <v>К-26</v>
          </cell>
          <cell r="M280">
            <v>41862</v>
          </cell>
          <cell r="N280" t="str">
            <v>Гор.</v>
          </cell>
          <cell r="O280" t="str">
            <v>P1ar_Block III</v>
          </cell>
          <cell r="P280" t="str">
            <v>Действующий</v>
          </cell>
          <cell r="Q280">
            <v>-4</v>
          </cell>
          <cell r="R280">
            <v>0</v>
          </cell>
          <cell r="S280">
            <v>0</v>
          </cell>
          <cell r="T280">
            <v>0</v>
          </cell>
          <cell r="U280">
            <v>206</v>
          </cell>
          <cell r="V280">
            <v>213.8</v>
          </cell>
          <cell r="W280">
            <v>0.98</v>
          </cell>
          <cell r="X280">
            <v>1.66</v>
          </cell>
          <cell r="Y280">
            <v>1.1018694120834462</v>
          </cell>
          <cell r="Z280">
            <v>1.4490000000000001</v>
          </cell>
          <cell r="AA280">
            <v>0.83599999999999997</v>
          </cell>
          <cell r="AB280">
            <v>0.72</v>
          </cell>
          <cell r="AC280">
            <v>37</v>
          </cell>
          <cell r="AD280">
            <v>1.17</v>
          </cell>
          <cell r="AE280">
            <v>177.8</v>
          </cell>
          <cell r="AF280">
            <v>9.19</v>
          </cell>
          <cell r="AG280">
            <v>2444</v>
          </cell>
          <cell r="AH280">
            <v>3259</v>
          </cell>
          <cell r="AI280">
            <v>3259</v>
          </cell>
          <cell r="AJ280">
            <v>0</v>
          </cell>
          <cell r="AK280">
            <v>0</v>
          </cell>
          <cell r="AL280" t="str">
            <v>откр ствол</v>
          </cell>
          <cell r="AM280" t="str">
            <v>2450-3160</v>
          </cell>
          <cell r="AN280">
            <v>14</v>
          </cell>
          <cell r="AO280">
            <v>2450</v>
          </cell>
          <cell r="AP280">
            <v>523.85</v>
          </cell>
          <cell r="AQ280">
            <v>0</v>
          </cell>
          <cell r="AR280">
            <v>0</v>
          </cell>
          <cell r="AS280">
            <v>0</v>
          </cell>
          <cell r="AT280" t="str">
            <v>УЭЦН</v>
          </cell>
          <cell r="AU280">
            <v>480</v>
          </cell>
          <cell r="AV280" t="str">
            <v>ГП</v>
          </cell>
          <cell r="AW280">
            <v>830</v>
          </cell>
          <cell r="AX280" t="str">
            <v>ГП</v>
          </cell>
          <cell r="AY280">
            <v>1100</v>
          </cell>
          <cell r="AZ280" t="str">
            <v>ГП</v>
          </cell>
          <cell r="BA280">
            <v>1325</v>
          </cell>
          <cell r="BB280" t="str">
            <v>ГП</v>
          </cell>
          <cell r="BC280">
            <v>1500</v>
          </cell>
          <cell r="BD280" t="str">
            <v>ГП</v>
          </cell>
          <cell r="BE280">
            <v>1700</v>
          </cell>
          <cell r="BF280" t="str">
            <v>ЦКсОК</v>
          </cell>
          <cell r="BG280">
            <v>1710</v>
          </cell>
          <cell r="BH280">
            <v>0</v>
          </cell>
          <cell r="BI280">
            <v>0</v>
          </cell>
          <cell r="BJ280" t="str">
            <v>D1050N 281ст.</v>
          </cell>
          <cell r="BK280">
            <v>1521</v>
          </cell>
          <cell r="BL280">
            <v>53</v>
          </cell>
          <cell r="BM280" t="str">
            <v>74-116</v>
          </cell>
          <cell r="BN280">
            <v>1665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1633</v>
          </cell>
          <cell r="BU280">
            <v>32</v>
          </cell>
          <cell r="BV280">
            <v>73</v>
          </cell>
          <cell r="BW280">
            <v>5.5</v>
          </cell>
          <cell r="BX280">
            <v>65</v>
          </cell>
          <cell r="BY280" t="str">
            <v>Угловик</v>
          </cell>
          <cell r="BZ280" t="str">
            <v>Периодический</v>
          </cell>
          <cell r="CA280">
            <v>4</v>
          </cell>
          <cell r="CB280">
            <v>1</v>
          </cell>
          <cell r="CC280">
            <v>32</v>
          </cell>
          <cell r="CD280">
            <v>32</v>
          </cell>
          <cell r="CE280">
            <v>31</v>
          </cell>
          <cell r="CF280">
            <v>43556</v>
          </cell>
          <cell r="CG280">
            <v>161.4</v>
          </cell>
          <cell r="CH280">
            <v>0</v>
          </cell>
          <cell r="CI280">
            <v>0</v>
          </cell>
          <cell r="CJ280">
            <v>1514.957924557998</v>
          </cell>
          <cell r="CK280">
            <v>41</v>
          </cell>
          <cell r="CL280">
            <v>65.199869622500003</v>
          </cell>
          <cell r="CM280">
            <v>74.210048</v>
          </cell>
          <cell r="CN280">
            <v>121.6</v>
          </cell>
          <cell r="CO280">
            <v>27</v>
          </cell>
          <cell r="CP280">
            <v>276</v>
          </cell>
          <cell r="CQ280">
            <v>13.5</v>
          </cell>
          <cell r="CR280">
            <v>255</v>
          </cell>
          <cell r="CS280">
            <v>0</v>
          </cell>
          <cell r="CT280">
            <v>255</v>
          </cell>
          <cell r="CU280">
            <v>0</v>
          </cell>
          <cell r="CV280">
            <v>186.80071676</v>
          </cell>
          <cell r="CW280">
            <v>-124.3</v>
          </cell>
          <cell r="CX280">
            <v>220.63</v>
          </cell>
          <cell r="CY280">
            <v>-13.5</v>
          </cell>
          <cell r="CZ280">
            <v>0</v>
          </cell>
          <cell r="DA280">
            <v>13.5</v>
          </cell>
          <cell r="DB280">
            <v>181.91606613702768</v>
          </cell>
          <cell r="DC280">
            <v>181.91606613702768</v>
          </cell>
          <cell r="DD280" t="str">
            <v/>
          </cell>
          <cell r="DE280">
            <v>1.2640315509223126</v>
          </cell>
          <cell r="DF280">
            <v>0</v>
          </cell>
          <cell r="DG280" t="str">
            <v>УЭЦН</v>
          </cell>
          <cell r="DH280">
            <v>74.210048</v>
          </cell>
          <cell r="DI280">
            <v>121.6</v>
          </cell>
          <cell r="DJ280">
            <v>27</v>
          </cell>
          <cell r="DK280">
            <v>13.5</v>
          </cell>
          <cell r="DL280">
            <v>65.199869622500003</v>
          </cell>
          <cell r="DM280">
            <v>0</v>
          </cell>
          <cell r="DN280">
            <v>60</v>
          </cell>
          <cell r="DO280">
            <v>1.239409702360194</v>
          </cell>
          <cell r="DP280">
            <v>60</v>
          </cell>
          <cell r="DQ280">
            <v>76.697637050056855</v>
          </cell>
          <cell r="DR280">
            <v>125.67614381932368</v>
          </cell>
          <cell r="DS280">
            <v>27</v>
          </cell>
          <cell r="DT280">
            <v>13.952532414151889</v>
          </cell>
          <cell r="DU280">
            <v>2.4875890500568616</v>
          </cell>
          <cell r="DV280">
            <v>4.0761438193236899</v>
          </cell>
          <cell r="DW280">
            <v>0.45253241415188988</v>
          </cell>
          <cell r="DX280">
            <v>4.3360312756770982</v>
          </cell>
          <cell r="DY280">
            <v>7.4094861170148647</v>
          </cell>
          <cell r="DZ280">
            <v>0</v>
          </cell>
          <cell r="EA280">
            <v>1.0520339066906601</v>
          </cell>
          <cell r="EB280">
            <v>0</v>
          </cell>
          <cell r="EC280">
            <v>41869</v>
          </cell>
          <cell r="ED280" t="str">
            <v>ВНС</v>
          </cell>
          <cell r="EE280">
            <v>0</v>
          </cell>
          <cell r="EF280">
            <v>65</v>
          </cell>
          <cell r="EG280">
            <v>32</v>
          </cell>
          <cell r="EH280">
            <v>32</v>
          </cell>
          <cell r="EI280">
            <v>31</v>
          </cell>
          <cell r="EJ280" t="str">
            <v>Периодический</v>
          </cell>
          <cell r="EK280">
            <v>4</v>
          </cell>
          <cell r="EL280">
            <v>1</v>
          </cell>
          <cell r="EM280">
            <v>68.374901759999986</v>
          </cell>
          <cell r="EN280">
            <v>121.6</v>
          </cell>
          <cell r="EO280">
            <v>32.74</v>
          </cell>
          <cell r="EP280">
            <v>13.5</v>
          </cell>
          <cell r="EQ280">
            <v>197.4408686887158</v>
          </cell>
          <cell r="ER280">
            <v>0</v>
          </cell>
          <cell r="ES280">
            <v>0</v>
          </cell>
          <cell r="ET280">
            <v>65.942689149950013</v>
          </cell>
          <cell r="EU280">
            <v>65</v>
          </cell>
          <cell r="EV280">
            <v>32</v>
          </cell>
          <cell r="EW280">
            <v>32</v>
          </cell>
          <cell r="EX280">
            <v>31</v>
          </cell>
          <cell r="EY280" t="str">
            <v>Периодический</v>
          </cell>
          <cell r="EZ280">
            <v>4</v>
          </cell>
          <cell r="FA280">
            <v>1</v>
          </cell>
          <cell r="FB280">
            <v>74.210048</v>
          </cell>
          <cell r="FC280">
            <v>121.6</v>
          </cell>
          <cell r="FD280">
            <v>27</v>
          </cell>
          <cell r="FE280">
            <v>13.5</v>
          </cell>
          <cell r="FF280">
            <v>181.91606613702768</v>
          </cell>
          <cell r="FG280">
            <v>0</v>
          </cell>
          <cell r="FH280">
            <v>0</v>
          </cell>
          <cell r="FI280">
            <v>65.199869622500003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5.8351462400000145</v>
          </cell>
          <cell r="FQ280">
            <v>0</v>
          </cell>
          <cell r="FR280">
            <v>-5.740000000000002</v>
          </cell>
          <cell r="FS280">
            <v>0</v>
          </cell>
          <cell r="FT280">
            <v>0</v>
          </cell>
          <cell r="FU280">
            <v>0</v>
          </cell>
          <cell r="FV280">
            <v>-15.524802551688111</v>
          </cell>
          <cell r="FW280">
            <v>-0.74281952745000979</v>
          </cell>
          <cell r="FX280" t="str">
            <v>% База</v>
          </cell>
          <cell r="FY280" t="str">
            <v>Увеличение дебита нефти по причине снижения % обводненности</v>
          </cell>
          <cell r="FZ280">
            <v>0</v>
          </cell>
          <cell r="GA280">
            <v>0</v>
          </cell>
          <cell r="GB280">
            <v>0</v>
          </cell>
          <cell r="GC280" t="str">
            <v>% База</v>
          </cell>
          <cell r="GD280" t="str">
            <v>Снижение дебита с 71,6 до 68,4 т/сут на фоне увеличения % обводненности с  28 до 33 %.</v>
          </cell>
          <cell r="GE280">
            <v>0</v>
          </cell>
          <cell r="GF280" t="str">
            <v>БДНГ-3</v>
          </cell>
          <cell r="GG280" t="str">
            <v>Щукин</v>
          </cell>
          <cell r="GH280">
            <v>0</v>
          </cell>
          <cell r="GI280" t="e">
            <v>#N/A</v>
          </cell>
          <cell r="GJ280">
            <v>0</v>
          </cell>
          <cell r="GK280">
            <v>1645</v>
          </cell>
          <cell r="GL280">
            <v>0</v>
          </cell>
          <cell r="GM280">
            <v>0</v>
          </cell>
          <cell r="GN280">
            <v>0</v>
          </cell>
          <cell r="GO280">
            <v>1</v>
          </cell>
          <cell r="GP280">
            <v>1</v>
          </cell>
          <cell r="GQ280">
            <v>24.199869622500003</v>
          </cell>
          <cell r="GR280">
            <v>96.200130377500003</v>
          </cell>
          <cell r="GS280" t="str">
            <v>К-21</v>
          </cell>
          <cell r="GT280" t="str">
            <v>УЭЦН-D1050N 281ст.-1521</v>
          </cell>
          <cell r="GU280">
            <v>0</v>
          </cell>
          <cell r="GV280">
            <v>0</v>
          </cell>
          <cell r="GW280">
            <v>0</v>
          </cell>
          <cell r="GX280">
            <v>0</v>
          </cell>
          <cell r="GY280">
            <v>0</v>
          </cell>
        </row>
        <row r="281">
          <cell r="J281">
            <v>1202</v>
          </cell>
          <cell r="K281" t="str">
            <v>В накоплении/под циклической закачкой/</v>
          </cell>
          <cell r="L281" t="str">
            <v>К-2</v>
          </cell>
          <cell r="M281">
            <v>41566</v>
          </cell>
          <cell r="N281" t="str">
            <v>Гор.</v>
          </cell>
          <cell r="O281" t="str">
            <v>P1ar_Block III</v>
          </cell>
          <cell r="P281" t="str">
            <v>Действующий</v>
          </cell>
          <cell r="Q281">
            <v>-4</v>
          </cell>
          <cell r="R281" t="str">
            <v xml:space="preserve"> </v>
          </cell>
          <cell r="S281" t="str">
            <v xml:space="preserve"> </v>
          </cell>
          <cell r="T281">
            <v>0</v>
          </cell>
          <cell r="U281">
            <v>206</v>
          </cell>
          <cell r="V281">
            <v>213.8</v>
          </cell>
          <cell r="W281">
            <v>0.98</v>
          </cell>
          <cell r="X281">
            <v>1.66</v>
          </cell>
          <cell r="Y281">
            <v>0.98</v>
          </cell>
          <cell r="Z281">
            <v>1.4490000000000001</v>
          </cell>
          <cell r="AA281">
            <v>0.83599999999999997</v>
          </cell>
          <cell r="AB281">
            <v>0.72</v>
          </cell>
          <cell r="AC281">
            <v>37</v>
          </cell>
          <cell r="AD281">
            <v>1.17</v>
          </cell>
          <cell r="AE281">
            <v>177.8</v>
          </cell>
          <cell r="AF281">
            <v>8.0500000000000007</v>
          </cell>
          <cell r="AG281">
            <v>2161.8200000000002</v>
          </cell>
          <cell r="AH281">
            <v>2930</v>
          </cell>
          <cell r="AI281">
            <v>2930</v>
          </cell>
          <cell r="AJ281">
            <v>0</v>
          </cell>
          <cell r="AK281">
            <v>0</v>
          </cell>
          <cell r="AL281" t="str">
            <v>откр ствол</v>
          </cell>
          <cell r="AM281" t="str">
            <v>2161,82-2930</v>
          </cell>
          <cell r="AN281">
            <v>75</v>
          </cell>
          <cell r="AO281">
            <v>2161.8200000000002</v>
          </cell>
          <cell r="AP281">
            <v>321</v>
          </cell>
          <cell r="AQ281">
            <v>0</v>
          </cell>
          <cell r="AR281">
            <v>0</v>
          </cell>
          <cell r="AS281">
            <v>0</v>
          </cell>
          <cell r="AT281" t="str">
            <v>УЭЦН</v>
          </cell>
          <cell r="AU281">
            <v>450</v>
          </cell>
          <cell r="AV281" t="str">
            <v>ГП</v>
          </cell>
          <cell r="AW281">
            <v>1000</v>
          </cell>
          <cell r="AX281" t="str">
            <v>ГП</v>
          </cell>
          <cell r="AY281">
            <v>1500</v>
          </cell>
          <cell r="AZ281" t="str">
            <v>ГК94/2</v>
          </cell>
          <cell r="BA281">
            <v>1908</v>
          </cell>
          <cell r="BB281" t="str">
            <v>ЦКсОК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1918</v>
          </cell>
          <cell r="BH281">
            <v>0</v>
          </cell>
          <cell r="BI281">
            <v>0</v>
          </cell>
          <cell r="BJ281" t="str">
            <v>D460N 164ст</v>
          </cell>
          <cell r="BK281">
            <v>1930</v>
          </cell>
          <cell r="BL281">
            <v>50</v>
          </cell>
          <cell r="BM281">
            <v>0</v>
          </cell>
          <cell r="BN281">
            <v>1930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1687</v>
          </cell>
          <cell r="BU281">
            <v>243</v>
          </cell>
          <cell r="BV281">
            <v>73</v>
          </cell>
          <cell r="BW281">
            <v>5.5</v>
          </cell>
          <cell r="BX281">
            <v>65</v>
          </cell>
          <cell r="BY281" t="str">
            <v>Угловик</v>
          </cell>
          <cell r="BZ281" t="str">
            <v>Периодический</v>
          </cell>
          <cell r="CA281">
            <v>1.5</v>
          </cell>
          <cell r="CB281">
            <v>2</v>
          </cell>
          <cell r="CC281">
            <v>34</v>
          </cell>
          <cell r="CD281">
            <v>34</v>
          </cell>
          <cell r="CE281">
            <v>34</v>
          </cell>
          <cell r="CF281">
            <v>43556</v>
          </cell>
          <cell r="CG281">
            <v>145</v>
          </cell>
          <cell r="CH281">
            <v>0</v>
          </cell>
          <cell r="CI281">
            <v>0</v>
          </cell>
          <cell r="CJ281">
            <v>1582.0737107182204</v>
          </cell>
          <cell r="CK281">
            <v>42</v>
          </cell>
          <cell r="CL281">
            <v>52.864614240000009</v>
          </cell>
          <cell r="CM281">
            <v>16.302</v>
          </cell>
          <cell r="CN281">
            <v>19.5</v>
          </cell>
          <cell r="CO281">
            <v>0</v>
          </cell>
          <cell r="CP281">
            <v>0</v>
          </cell>
          <cell r="CQ281">
            <v>1</v>
          </cell>
          <cell r="CR281">
            <v>256</v>
          </cell>
          <cell r="CS281">
            <v>0</v>
          </cell>
          <cell r="CT281">
            <v>256</v>
          </cell>
          <cell r="CU281">
            <v>0</v>
          </cell>
          <cell r="CV281">
            <v>245.6336</v>
          </cell>
          <cell r="CW281">
            <v>-12.4</v>
          </cell>
          <cell r="CX281">
            <v>256</v>
          </cell>
          <cell r="CY281">
            <v>-1.2</v>
          </cell>
          <cell r="CZ281">
            <v>0</v>
          </cell>
          <cell r="DA281">
            <v>1</v>
          </cell>
          <cell r="DB281">
            <v>61.3421666053245</v>
          </cell>
          <cell r="DC281">
            <v>61.3421666053245</v>
          </cell>
          <cell r="DD281" t="str">
            <v/>
          </cell>
          <cell r="DE281">
            <v>0.21164506816951761</v>
          </cell>
          <cell r="DF281">
            <v>0</v>
          </cell>
          <cell r="DG281" t="str">
            <v>УЭЦН</v>
          </cell>
          <cell r="DH281">
            <v>16.302</v>
          </cell>
          <cell r="DI281">
            <v>19.5</v>
          </cell>
          <cell r="DJ281">
            <v>0</v>
          </cell>
          <cell r="DK281">
            <v>1</v>
          </cell>
          <cell r="DL281">
            <v>52.864614240000009</v>
          </cell>
          <cell r="DM281">
            <v>0</v>
          </cell>
          <cell r="DN281">
            <v>60</v>
          </cell>
          <cell r="DO281">
            <v>0.22941176470588234</v>
          </cell>
          <cell r="DP281">
            <v>52.864614240000009</v>
          </cell>
          <cell r="DQ281">
            <v>16.302</v>
          </cell>
          <cell r="DR281">
            <v>19.5</v>
          </cell>
          <cell r="DS281">
            <v>0</v>
          </cell>
          <cell r="DT281">
            <v>1</v>
          </cell>
          <cell r="DU281">
            <v>0</v>
          </cell>
          <cell r="DV281">
            <v>0</v>
          </cell>
          <cell r="DW281">
            <v>0</v>
          </cell>
          <cell r="DX281">
            <v>1.9345303292425786</v>
          </cell>
          <cell r="DY281">
            <v>2.3140314943093045</v>
          </cell>
          <cell r="DZ281">
            <v>0</v>
          </cell>
          <cell r="EA281">
            <v>1.4580354765547541</v>
          </cell>
          <cell r="EB281">
            <v>0</v>
          </cell>
          <cell r="EC281">
            <v>42507</v>
          </cell>
          <cell r="ED281" t="str">
            <v>Проведение бесподходной ОПЗ (БОПЗ)</v>
          </cell>
          <cell r="EE281">
            <v>0</v>
          </cell>
          <cell r="EF281">
            <v>65</v>
          </cell>
          <cell r="EG281">
            <v>38</v>
          </cell>
          <cell r="EH281">
            <v>35</v>
          </cell>
          <cell r="EI281">
            <v>36</v>
          </cell>
          <cell r="EJ281" t="str">
            <v>Периодический</v>
          </cell>
          <cell r="EK281">
            <v>1.5</v>
          </cell>
          <cell r="EL281">
            <v>2</v>
          </cell>
          <cell r="EM281">
            <v>16.302</v>
          </cell>
          <cell r="EN281">
            <v>19.5</v>
          </cell>
          <cell r="EO281">
            <v>0</v>
          </cell>
          <cell r="EP281">
            <v>1</v>
          </cell>
          <cell r="EQ281">
            <v>61.3421666053245</v>
          </cell>
          <cell r="ER281">
            <v>0</v>
          </cell>
          <cell r="ES281">
            <v>0</v>
          </cell>
          <cell r="ET281">
            <v>52.864614240000009</v>
          </cell>
          <cell r="EU281">
            <v>65</v>
          </cell>
          <cell r="EV281">
            <v>34</v>
          </cell>
          <cell r="EW281">
            <v>34</v>
          </cell>
          <cell r="EX281">
            <v>34</v>
          </cell>
          <cell r="EY281" t="str">
            <v>Периодический</v>
          </cell>
          <cell r="EZ281">
            <v>1.5</v>
          </cell>
          <cell r="FA281">
            <v>2</v>
          </cell>
          <cell r="FB281">
            <v>16.302</v>
          </cell>
          <cell r="FC281">
            <v>19.5</v>
          </cell>
          <cell r="FD281">
            <v>0</v>
          </cell>
          <cell r="FE281">
            <v>1</v>
          </cell>
          <cell r="FF281">
            <v>61.3421666053245</v>
          </cell>
          <cell r="FG281">
            <v>0</v>
          </cell>
          <cell r="FH281">
            <v>0</v>
          </cell>
          <cell r="FI281">
            <v>52.864614240000009</v>
          </cell>
          <cell r="FJ281">
            <v>0</v>
          </cell>
          <cell r="FK281">
            <v>-4</v>
          </cell>
          <cell r="FL281">
            <v>-1</v>
          </cell>
          <cell r="FM281">
            <v>-2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 t="str">
            <v>ИПП База</v>
          </cell>
          <cell r="GD281" t="str">
            <v>Снижение энергетики пласта, что подтверждается снижениями  дебита с 63 до 20 м3/сут и забойного давления с 56 до 53 ат.</v>
          </cell>
          <cell r="GE281">
            <v>0</v>
          </cell>
          <cell r="GF281" t="str">
            <v>БДНГ-1</v>
          </cell>
          <cell r="GG281" t="str">
            <v>Щукин</v>
          </cell>
          <cell r="GH281">
            <v>0</v>
          </cell>
          <cell r="GI281" t="e">
            <v>#N/A</v>
          </cell>
          <cell r="GJ281">
            <v>0</v>
          </cell>
          <cell r="GK281">
            <v>1910</v>
          </cell>
          <cell r="GL281">
            <v>0</v>
          </cell>
          <cell r="GM281">
            <v>0</v>
          </cell>
          <cell r="GN281">
            <v>0</v>
          </cell>
          <cell r="GO281">
            <v>0</v>
          </cell>
          <cell r="GP281">
            <v>0</v>
          </cell>
          <cell r="GQ281">
            <v>10.864614240000009</v>
          </cell>
          <cell r="GR281">
            <v>92.135385759999991</v>
          </cell>
          <cell r="GS281" t="str">
            <v>ЗУ-1</v>
          </cell>
          <cell r="GT281" t="str">
            <v>УЭЦН-D460N 164ст-1930</v>
          </cell>
          <cell r="GU281">
            <v>0</v>
          </cell>
          <cell r="GV281">
            <v>0</v>
          </cell>
          <cell r="GW281">
            <v>0</v>
          </cell>
          <cell r="GX281">
            <v>0</v>
          </cell>
          <cell r="GY281">
            <v>0</v>
          </cell>
        </row>
        <row r="282">
          <cell r="J282" t="str">
            <v>1202-2</v>
          </cell>
          <cell r="K282" t="str">
            <v>В работе</v>
          </cell>
          <cell r="L282" t="str">
            <v>К-2</v>
          </cell>
          <cell r="M282">
            <v>41449</v>
          </cell>
          <cell r="N282" t="str">
            <v>Гор.</v>
          </cell>
          <cell r="O282" t="str">
            <v>P1ar_Block III</v>
          </cell>
          <cell r="P282" t="str">
            <v>Действующий</v>
          </cell>
          <cell r="Q282">
            <v>-4</v>
          </cell>
          <cell r="R282" t="str">
            <v xml:space="preserve"> </v>
          </cell>
          <cell r="S282" t="str">
            <v xml:space="preserve"> </v>
          </cell>
          <cell r="T282">
            <v>0</v>
          </cell>
          <cell r="U282">
            <v>206</v>
          </cell>
          <cell r="V282">
            <v>213.8</v>
          </cell>
          <cell r="W282">
            <v>0.98</v>
          </cell>
          <cell r="X282">
            <v>1.66</v>
          </cell>
          <cell r="Y282">
            <v>0.98080354989630048</v>
          </cell>
          <cell r="Z282">
            <v>1.4490000000000001</v>
          </cell>
          <cell r="AA282">
            <v>0.83599999999999997</v>
          </cell>
          <cell r="AB282">
            <v>0.72</v>
          </cell>
          <cell r="AC282">
            <v>37</v>
          </cell>
          <cell r="AD282">
            <v>1.17</v>
          </cell>
          <cell r="AE282">
            <v>177.8</v>
          </cell>
          <cell r="AF282">
            <v>8.0500000000000007</v>
          </cell>
          <cell r="AG282">
            <v>2034</v>
          </cell>
          <cell r="AH282">
            <v>2900</v>
          </cell>
          <cell r="AI282">
            <v>2900</v>
          </cell>
          <cell r="AJ282">
            <v>0</v>
          </cell>
          <cell r="AK282">
            <v>0</v>
          </cell>
          <cell r="AL282" t="str">
            <v>откр ствол</v>
          </cell>
          <cell r="AM282" t="str">
            <v xml:space="preserve">2034-2900 </v>
          </cell>
          <cell r="AN282">
            <v>10</v>
          </cell>
          <cell r="AO282">
            <v>2034</v>
          </cell>
          <cell r="AP282">
            <v>176.78</v>
          </cell>
          <cell r="AQ282">
            <v>0</v>
          </cell>
          <cell r="AR282">
            <v>0</v>
          </cell>
          <cell r="AS282">
            <v>0</v>
          </cell>
          <cell r="AT282" t="str">
            <v>Газлифт</v>
          </cell>
          <cell r="AU282">
            <v>600</v>
          </cell>
          <cell r="AV282" t="str">
            <v>ГП</v>
          </cell>
          <cell r="AW282">
            <v>1200</v>
          </cell>
          <cell r="AX282" t="str">
            <v>ГК93/1,5</v>
          </cell>
          <cell r="AY282">
            <v>1768</v>
          </cell>
          <cell r="AZ282" t="str">
            <v>ЦКсОК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1778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2047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1861.5</v>
          </cell>
          <cell r="BU282">
            <v>185.5</v>
          </cell>
          <cell r="BV282">
            <v>73</v>
          </cell>
          <cell r="BW282">
            <v>5.5</v>
          </cell>
          <cell r="BX282">
            <v>18</v>
          </cell>
          <cell r="BY282" t="str">
            <v>Угловик</v>
          </cell>
          <cell r="BZ282" t="str">
            <v>Постоянный</v>
          </cell>
          <cell r="CA282">
            <v>24</v>
          </cell>
          <cell r="CB282">
            <v>0</v>
          </cell>
          <cell r="CC282">
            <v>38</v>
          </cell>
          <cell r="CD282">
            <v>52</v>
          </cell>
          <cell r="CE282">
            <v>35</v>
          </cell>
          <cell r="CF282">
            <v>43556</v>
          </cell>
          <cell r="CG282">
            <v>148.4</v>
          </cell>
          <cell r="CH282">
            <v>96</v>
          </cell>
          <cell r="CI282">
            <v>6</v>
          </cell>
          <cell r="CJ282">
            <v>0</v>
          </cell>
          <cell r="CK282">
            <v>0</v>
          </cell>
          <cell r="CL282">
            <v>61</v>
          </cell>
          <cell r="CM282">
            <v>26.698495999999999</v>
          </cell>
          <cell r="CN282">
            <v>32</v>
          </cell>
          <cell r="CO282">
            <v>0.2</v>
          </cell>
          <cell r="CP282">
            <v>0</v>
          </cell>
          <cell r="CQ282">
            <v>40</v>
          </cell>
          <cell r="CR282">
            <v>257</v>
          </cell>
          <cell r="CS282">
            <v>0</v>
          </cell>
          <cell r="CT282">
            <v>257</v>
          </cell>
          <cell r="CU282">
            <v>0</v>
          </cell>
          <cell r="CV282">
            <v>230.71866800000001</v>
          </cell>
          <cell r="CW282">
            <v>-31.5</v>
          </cell>
          <cell r="CX282">
            <v>256.8</v>
          </cell>
          <cell r="CY282">
            <v>-40</v>
          </cell>
          <cell r="CZ282">
            <v>11.3</v>
          </cell>
          <cell r="DA282">
            <v>28.7</v>
          </cell>
          <cell r="DB282">
            <v>1074.966919484903</v>
          </cell>
          <cell r="DC282">
            <v>1498.2117344737321</v>
          </cell>
          <cell r="DD282">
            <v>422.07318764014326</v>
          </cell>
          <cell r="DE282">
            <v>0.36613272311212813</v>
          </cell>
          <cell r="DF282">
            <v>0</v>
          </cell>
          <cell r="DG282" t="str">
            <v>Газлифт</v>
          </cell>
          <cell r="DH282">
            <v>26.698495999999999</v>
          </cell>
          <cell r="DI282">
            <v>32</v>
          </cell>
          <cell r="DJ282">
            <v>0.2</v>
          </cell>
          <cell r="DK282">
            <v>28.700000000000003</v>
          </cell>
          <cell r="DL282">
            <v>61</v>
          </cell>
          <cell r="DM282">
            <v>0</v>
          </cell>
          <cell r="DN282">
            <v>60</v>
          </cell>
          <cell r="DO282">
            <v>0.36464739766339743</v>
          </cell>
          <cell r="DP282">
            <v>60</v>
          </cell>
          <cell r="DQ282">
            <v>26.8944212053973</v>
          </cell>
          <cell r="DR282">
            <v>32.234829953444333</v>
          </cell>
          <cell r="DS282">
            <v>0.2</v>
          </cell>
          <cell r="DT282">
            <v>28.910613114495387</v>
          </cell>
          <cell r="DU282">
            <v>0.19592520539730326</v>
          </cell>
          <cell r="DV282">
            <v>0.23482995344433277</v>
          </cell>
          <cell r="DW282">
            <v>0.21061311449538597</v>
          </cell>
          <cell r="DX282">
            <v>0.41743035308692783</v>
          </cell>
          <cell r="DY282">
            <v>0.4993186041709663</v>
          </cell>
          <cell r="DZ282">
            <v>0</v>
          </cell>
          <cell r="EA282">
            <v>0.61199669626264463</v>
          </cell>
          <cell r="EB282">
            <v>0</v>
          </cell>
          <cell r="EC282">
            <v>42513</v>
          </cell>
          <cell r="ED282" t="str">
            <v>Проведение бесподходной ОПЗ (БОПЗ)</v>
          </cell>
          <cell r="EE282">
            <v>0</v>
          </cell>
          <cell r="EF282">
            <v>18</v>
          </cell>
          <cell r="EG282">
            <v>40</v>
          </cell>
          <cell r="EH282">
            <v>52</v>
          </cell>
          <cell r="EI282">
            <v>38</v>
          </cell>
          <cell r="EJ282" t="str">
            <v>Постоянный</v>
          </cell>
          <cell r="EK282">
            <v>24</v>
          </cell>
          <cell r="EL282">
            <v>0</v>
          </cell>
          <cell r="EM282">
            <v>26.698495999999999</v>
          </cell>
          <cell r="EN282">
            <v>32</v>
          </cell>
          <cell r="EO282">
            <v>0.2</v>
          </cell>
          <cell r="EP282">
            <v>40</v>
          </cell>
          <cell r="EQ282">
            <v>1074.966919484903</v>
          </cell>
          <cell r="ER282">
            <v>86</v>
          </cell>
          <cell r="ES282">
            <v>11.3</v>
          </cell>
          <cell r="ET282">
            <v>61</v>
          </cell>
          <cell r="EU282">
            <v>18</v>
          </cell>
          <cell r="EV282">
            <v>38</v>
          </cell>
          <cell r="EW282">
            <v>52</v>
          </cell>
          <cell r="EX282">
            <v>35</v>
          </cell>
          <cell r="EY282" t="str">
            <v>Постоянный</v>
          </cell>
          <cell r="EZ282">
            <v>24</v>
          </cell>
          <cell r="FA282">
            <v>0</v>
          </cell>
          <cell r="FB282">
            <v>26.698495999999999</v>
          </cell>
          <cell r="FC282">
            <v>32</v>
          </cell>
          <cell r="FD282">
            <v>0.2</v>
          </cell>
          <cell r="FE282">
            <v>40</v>
          </cell>
          <cell r="FF282">
            <v>1074.966919484903</v>
          </cell>
          <cell r="FG282">
            <v>96</v>
          </cell>
          <cell r="FH282">
            <v>11.3</v>
          </cell>
          <cell r="FI282">
            <v>61</v>
          </cell>
          <cell r="FJ282">
            <v>0</v>
          </cell>
          <cell r="FK282">
            <v>-2</v>
          </cell>
          <cell r="FL282">
            <v>0</v>
          </cell>
          <cell r="FM282">
            <v>-3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10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  <cell r="GF282" t="str">
            <v>БДНГ-1</v>
          </cell>
          <cell r="GG282" t="str">
            <v>Щукин</v>
          </cell>
          <cell r="GH282">
            <v>0</v>
          </cell>
          <cell r="GI282" t="e">
            <v>#N/A</v>
          </cell>
          <cell r="GJ282">
            <v>0</v>
          </cell>
          <cell r="GK282">
            <v>2027</v>
          </cell>
          <cell r="GL282">
            <v>0</v>
          </cell>
          <cell r="GM282">
            <v>0</v>
          </cell>
          <cell r="GN282">
            <v>0</v>
          </cell>
          <cell r="GO282">
            <v>3</v>
          </cell>
          <cell r="GP282">
            <v>17</v>
          </cell>
          <cell r="GQ282">
            <v>61</v>
          </cell>
          <cell r="GR282">
            <v>87.4</v>
          </cell>
          <cell r="GS282" t="str">
            <v>ЗУ-1</v>
          </cell>
          <cell r="GT282" t="str">
            <v>Газлифт</v>
          </cell>
          <cell r="GU282">
            <v>0</v>
          </cell>
          <cell r="GV282">
            <v>0</v>
          </cell>
          <cell r="GW282">
            <v>0</v>
          </cell>
          <cell r="GX282">
            <v>0</v>
          </cell>
          <cell r="GY282">
            <v>0</v>
          </cell>
        </row>
        <row r="283">
          <cell r="J283" t="str">
            <v>1202-1</v>
          </cell>
          <cell r="K283" t="str">
            <v>В накоплении/под циклической закачкой/</v>
          </cell>
          <cell r="L283" t="str">
            <v>К-2</v>
          </cell>
          <cell r="M283">
            <v>41498</v>
          </cell>
          <cell r="N283" t="str">
            <v>Гор.</v>
          </cell>
          <cell r="O283" t="str">
            <v>P1ar_Block III</v>
          </cell>
          <cell r="P283" t="str">
            <v>Действующий</v>
          </cell>
          <cell r="Q283">
            <v>-4</v>
          </cell>
          <cell r="R283" t="str">
            <v xml:space="preserve"> </v>
          </cell>
          <cell r="S283" t="str">
            <v xml:space="preserve"> </v>
          </cell>
          <cell r="T283">
            <v>0</v>
          </cell>
          <cell r="U283">
            <v>206</v>
          </cell>
          <cell r="V283">
            <v>213.8</v>
          </cell>
          <cell r="W283">
            <v>0.98</v>
          </cell>
          <cell r="X283">
            <v>1.66</v>
          </cell>
          <cell r="Y283">
            <v>1.035123441079155</v>
          </cell>
          <cell r="Z283">
            <v>1.4490000000000001</v>
          </cell>
          <cell r="AA283">
            <v>0.83599999999999997</v>
          </cell>
          <cell r="AB283">
            <v>0.72</v>
          </cell>
          <cell r="AC283">
            <v>37</v>
          </cell>
          <cell r="AD283">
            <v>1.17</v>
          </cell>
          <cell r="AE283">
            <v>177.8</v>
          </cell>
          <cell r="AF283">
            <v>8.0500000000000007</v>
          </cell>
          <cell r="AG283">
            <v>2516</v>
          </cell>
          <cell r="AH283">
            <v>2995</v>
          </cell>
          <cell r="AI283">
            <v>2995</v>
          </cell>
          <cell r="AJ283">
            <v>0</v>
          </cell>
          <cell r="AK283">
            <v>0</v>
          </cell>
          <cell r="AL283" t="str">
            <v>откр ствол</v>
          </cell>
          <cell r="AM283" t="str">
            <v xml:space="preserve">2516-2995 </v>
          </cell>
          <cell r="AN283">
            <v>50</v>
          </cell>
          <cell r="AO283">
            <v>2516</v>
          </cell>
          <cell r="AP283">
            <v>661.95</v>
          </cell>
          <cell r="AQ283">
            <v>0</v>
          </cell>
          <cell r="AR283">
            <v>0</v>
          </cell>
          <cell r="AS283">
            <v>0</v>
          </cell>
          <cell r="AT283" t="str">
            <v>УЭЦН</v>
          </cell>
          <cell r="AU283">
            <v>600</v>
          </cell>
          <cell r="AV283" t="str">
            <v>ГП</v>
          </cell>
          <cell r="AW283">
            <v>1200</v>
          </cell>
          <cell r="AX283" t="str">
            <v>ГК95(1,5)</v>
          </cell>
          <cell r="AY283">
            <v>1918</v>
          </cell>
          <cell r="AZ283" t="str">
            <v>ЦКсОК(3+3)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1928</v>
          </cell>
          <cell r="BH283">
            <v>0</v>
          </cell>
          <cell r="BI283">
            <v>0</v>
          </cell>
          <cell r="BJ283" t="str">
            <v>D460N 164ст</v>
          </cell>
          <cell r="BK283">
            <v>1242</v>
          </cell>
          <cell r="BL283">
            <v>52.5</v>
          </cell>
          <cell r="BM283" t="str">
            <v>46-116</v>
          </cell>
          <cell r="BN283">
            <v>1730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1715</v>
          </cell>
          <cell r="BU283">
            <v>15</v>
          </cell>
          <cell r="BV283">
            <v>73</v>
          </cell>
          <cell r="BW283">
            <v>5.5</v>
          </cell>
          <cell r="BX283">
            <v>65</v>
          </cell>
          <cell r="BY283" t="str">
            <v>Угловик</v>
          </cell>
          <cell r="BZ283" t="str">
            <v>Периодический</v>
          </cell>
          <cell r="CA283">
            <v>2</v>
          </cell>
          <cell r="CB283">
            <v>2</v>
          </cell>
          <cell r="CC283">
            <v>36</v>
          </cell>
          <cell r="CD283">
            <v>36</v>
          </cell>
          <cell r="CE283">
            <v>35</v>
          </cell>
          <cell r="CF283">
            <v>43556</v>
          </cell>
          <cell r="CG283">
            <v>112</v>
          </cell>
          <cell r="CH283">
            <v>0</v>
          </cell>
          <cell r="CI283">
            <v>0</v>
          </cell>
          <cell r="CJ283">
            <v>1531.3789937568858</v>
          </cell>
          <cell r="CK283">
            <v>50</v>
          </cell>
          <cell r="CL283">
            <v>60.619366692499995</v>
          </cell>
          <cell r="CM283">
            <v>26.910839999999997</v>
          </cell>
          <cell r="CN283">
            <v>37</v>
          </cell>
          <cell r="CO283">
            <v>13</v>
          </cell>
          <cell r="CP283">
            <v>0</v>
          </cell>
          <cell r="CQ283">
            <v>16.2</v>
          </cell>
          <cell r="CR283">
            <v>258</v>
          </cell>
          <cell r="CS283">
            <v>0</v>
          </cell>
          <cell r="CT283">
            <v>258</v>
          </cell>
          <cell r="CU283">
            <v>0</v>
          </cell>
          <cell r="CV283">
            <v>231.08915999999999</v>
          </cell>
          <cell r="CW283">
            <v>-37</v>
          </cell>
          <cell r="CX283">
            <v>245</v>
          </cell>
          <cell r="CY283">
            <v>-16.2</v>
          </cell>
          <cell r="CZ283">
            <v>0</v>
          </cell>
          <cell r="DA283">
            <v>16.2</v>
          </cell>
          <cell r="DB283">
            <v>601.98789781366918</v>
          </cell>
          <cell r="DC283">
            <v>601.98789781366918</v>
          </cell>
          <cell r="DD283" t="str">
            <v/>
          </cell>
          <cell r="DE283">
            <v>0.72011568597382647</v>
          </cell>
          <cell r="DF283">
            <v>0</v>
          </cell>
          <cell r="DG283" t="str">
            <v>УЭЦН</v>
          </cell>
          <cell r="DH283">
            <v>26.910839999999997</v>
          </cell>
          <cell r="DI283">
            <v>37</v>
          </cell>
          <cell r="DJ283">
            <v>13</v>
          </cell>
          <cell r="DK283">
            <v>16.2</v>
          </cell>
          <cell r="DL283">
            <v>60.619366692499995</v>
          </cell>
          <cell r="DM283">
            <v>0</v>
          </cell>
          <cell r="DN283">
            <v>60</v>
          </cell>
          <cell r="DO283">
            <v>0.71789249248063491</v>
          </cell>
          <cell r="DP283">
            <v>60</v>
          </cell>
          <cell r="DQ283">
            <v>27.151153516812801</v>
          </cell>
          <cell r="DR283">
            <v>37.330409608993016</v>
          </cell>
          <cell r="DS283">
            <v>13</v>
          </cell>
          <cell r="DT283">
            <v>16.344665828802349</v>
          </cell>
          <cell r="DU283">
            <v>0.24031351681280003</v>
          </cell>
          <cell r="DV283">
            <v>0.33040960899301552</v>
          </cell>
          <cell r="DW283">
            <v>0.14466582880234732</v>
          </cell>
          <cell r="DX283">
            <v>1.7375147212477948</v>
          </cell>
          <cell r="DY283">
            <v>2.6308441663857352</v>
          </cell>
          <cell r="DZ283">
            <v>0</v>
          </cell>
          <cell r="EA283">
            <v>2.5846289468070656</v>
          </cell>
          <cell r="EB283">
            <v>0</v>
          </cell>
          <cell r="EC283">
            <v>41498</v>
          </cell>
          <cell r="ED283" t="str">
            <v>ВНС</v>
          </cell>
          <cell r="EE283">
            <v>0</v>
          </cell>
          <cell r="EF283">
            <v>65</v>
          </cell>
          <cell r="EG283">
            <v>36</v>
          </cell>
          <cell r="EH283">
            <v>36</v>
          </cell>
          <cell r="EI283">
            <v>35</v>
          </cell>
          <cell r="EJ283" t="str">
            <v>Периодический</v>
          </cell>
          <cell r="EK283">
            <v>2</v>
          </cell>
          <cell r="EL283">
            <v>2</v>
          </cell>
          <cell r="EM283">
            <v>26.910839999999997</v>
          </cell>
          <cell r="EN283">
            <v>37</v>
          </cell>
          <cell r="EO283">
            <v>13</v>
          </cell>
          <cell r="EP283">
            <v>16.2</v>
          </cell>
          <cell r="EQ283">
            <v>601.98789781366918</v>
          </cell>
          <cell r="ER283">
            <v>0</v>
          </cell>
          <cell r="ES283">
            <v>0</v>
          </cell>
          <cell r="ET283">
            <v>60.619366692499995</v>
          </cell>
          <cell r="EU283">
            <v>65</v>
          </cell>
          <cell r="EV283">
            <v>36</v>
          </cell>
          <cell r="EW283">
            <v>36</v>
          </cell>
          <cell r="EX283">
            <v>35</v>
          </cell>
          <cell r="EY283" t="str">
            <v>Периодический</v>
          </cell>
          <cell r="EZ283">
            <v>2</v>
          </cell>
          <cell r="FA283">
            <v>2</v>
          </cell>
          <cell r="FB283">
            <v>26.910839999999997</v>
          </cell>
          <cell r="FC283">
            <v>37</v>
          </cell>
          <cell r="FD283">
            <v>13</v>
          </cell>
          <cell r="FE283">
            <v>16.2</v>
          </cell>
          <cell r="FF283">
            <v>601.98789781366918</v>
          </cell>
          <cell r="FG283">
            <v>0</v>
          </cell>
          <cell r="FH283">
            <v>0</v>
          </cell>
          <cell r="FI283">
            <v>60.619366692499995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  <cell r="GF283" t="str">
            <v>БДНГ-1</v>
          </cell>
          <cell r="GG283" t="str">
            <v>Щукин</v>
          </cell>
          <cell r="GH283">
            <v>0</v>
          </cell>
          <cell r="GI283" t="e">
            <v>#N/A</v>
          </cell>
          <cell r="GJ283">
            <v>0</v>
          </cell>
          <cell r="GK283">
            <v>1710</v>
          </cell>
          <cell r="GL283">
            <v>0</v>
          </cell>
          <cell r="GM283">
            <v>0</v>
          </cell>
          <cell r="GN283">
            <v>0</v>
          </cell>
          <cell r="GO283">
            <v>1</v>
          </cell>
          <cell r="GP283">
            <v>1</v>
          </cell>
          <cell r="GQ283">
            <v>10.619366692499995</v>
          </cell>
          <cell r="GR283">
            <v>51.380633307500005</v>
          </cell>
          <cell r="GS283" t="str">
            <v>ЗУ-1</v>
          </cell>
          <cell r="GT283" t="str">
            <v>УЭЦН-D460N 164ст-1242</v>
          </cell>
          <cell r="GU283">
            <v>0</v>
          </cell>
          <cell r="GV283">
            <v>0</v>
          </cell>
          <cell r="GW283">
            <v>0</v>
          </cell>
          <cell r="GX283">
            <v>0</v>
          </cell>
          <cell r="GY283">
            <v>0</v>
          </cell>
        </row>
        <row r="284">
          <cell r="J284">
            <v>1205</v>
          </cell>
          <cell r="K284" t="str">
            <v>В бездействии текущего года</v>
          </cell>
          <cell r="L284" t="str">
            <v>К-13</v>
          </cell>
          <cell r="M284">
            <v>41737</v>
          </cell>
          <cell r="N284" t="str">
            <v>Гор.</v>
          </cell>
          <cell r="O284" t="str">
            <v>P1ar_Block I</v>
          </cell>
          <cell r="P284" t="str">
            <v>В бездействии текущего года</v>
          </cell>
          <cell r="Q284">
            <v>-4</v>
          </cell>
          <cell r="R284" t="str">
            <v xml:space="preserve"> </v>
          </cell>
          <cell r="S284" t="str">
            <v xml:space="preserve"> </v>
          </cell>
          <cell r="T284">
            <v>0</v>
          </cell>
          <cell r="U284">
            <v>206</v>
          </cell>
          <cell r="V284">
            <v>213.8</v>
          </cell>
          <cell r="W284">
            <v>0.98</v>
          </cell>
          <cell r="X284">
            <v>1.66</v>
          </cell>
          <cell r="Y284">
            <v>0.98048197186086639</v>
          </cell>
          <cell r="Z284">
            <v>1.4490000000000001</v>
          </cell>
          <cell r="AA284">
            <v>0.83599999999999997</v>
          </cell>
          <cell r="AB284">
            <v>0.72</v>
          </cell>
          <cell r="AC284">
            <v>37</v>
          </cell>
          <cell r="AD284">
            <v>1.17</v>
          </cell>
          <cell r="AE284">
            <v>177.8</v>
          </cell>
          <cell r="AF284">
            <v>9.19</v>
          </cell>
          <cell r="AG284">
            <v>1891</v>
          </cell>
          <cell r="AH284">
            <v>2592</v>
          </cell>
          <cell r="AI284">
            <v>2592</v>
          </cell>
          <cell r="AJ284">
            <v>0</v>
          </cell>
          <cell r="AK284">
            <v>0</v>
          </cell>
          <cell r="AL284" t="str">
            <v>откр ствол</v>
          </cell>
          <cell r="AM284" t="str">
            <v xml:space="preserve">1891-2592 </v>
          </cell>
          <cell r="AN284">
            <v>16</v>
          </cell>
          <cell r="AO284">
            <v>1891</v>
          </cell>
          <cell r="AP284">
            <v>76.11</v>
          </cell>
          <cell r="AQ284">
            <v>0</v>
          </cell>
          <cell r="AR284">
            <v>0</v>
          </cell>
          <cell r="AS284">
            <v>0</v>
          </cell>
          <cell r="AT284" t="str">
            <v>Газлифт</v>
          </cell>
          <cell r="AU284">
            <v>600</v>
          </cell>
          <cell r="AV284" t="str">
            <v>ГП</v>
          </cell>
          <cell r="AW284">
            <v>1200</v>
          </cell>
          <cell r="AX284" t="str">
            <v>ГК80/2</v>
          </cell>
          <cell r="AY284">
            <v>1770</v>
          </cell>
          <cell r="AZ284" t="str">
            <v>ЦКсОК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1780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1950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1830.79</v>
          </cell>
          <cell r="BU284">
            <v>119.21000000000004</v>
          </cell>
          <cell r="BV284">
            <v>73</v>
          </cell>
          <cell r="BW284">
            <v>5.5</v>
          </cell>
          <cell r="BX284" t="str">
            <v>-</v>
          </cell>
          <cell r="BY284" t="str">
            <v>-</v>
          </cell>
          <cell r="BZ284" t="str">
            <v>-</v>
          </cell>
          <cell r="CA284" t="str">
            <v>-</v>
          </cell>
          <cell r="CB284" t="str">
            <v>-</v>
          </cell>
          <cell r="CC284" t="str">
            <v>-</v>
          </cell>
          <cell r="CD284" t="str">
            <v>-</v>
          </cell>
          <cell r="CE284" t="str">
            <v>-</v>
          </cell>
          <cell r="CF284">
            <v>43556</v>
          </cell>
          <cell r="CG284">
            <v>104.8</v>
          </cell>
          <cell r="CH284">
            <v>85</v>
          </cell>
          <cell r="CI284">
            <v>6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0.12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 t="str">
            <v/>
          </cell>
          <cell r="DE284">
            <v>0</v>
          </cell>
          <cell r="DF284">
            <v>0</v>
          </cell>
          <cell r="DG284" t="str">
            <v>Газлифт</v>
          </cell>
          <cell r="DH284">
            <v>0</v>
          </cell>
          <cell r="DI284">
            <v>0</v>
          </cell>
          <cell r="DJ284">
            <v>0.12</v>
          </cell>
          <cell r="DK284">
            <v>0</v>
          </cell>
          <cell r="DL284">
            <v>0</v>
          </cell>
          <cell r="DM284">
            <v>0</v>
          </cell>
          <cell r="DN284">
            <v>45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0.12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6.5081146190905506E-2</v>
          </cell>
          <cell r="DY284">
            <v>7.7941791143278039E-2</v>
          </cell>
          <cell r="DZ284">
            <v>0</v>
          </cell>
          <cell r="EA284">
            <v>5.8456343357458529E-2</v>
          </cell>
          <cell r="EB284">
            <v>0</v>
          </cell>
          <cell r="EC284">
            <v>43064</v>
          </cell>
          <cell r="ED284" t="str">
            <v>Бесп. ОПЗ</v>
          </cell>
          <cell r="EE284">
            <v>0</v>
          </cell>
          <cell r="EF284" t="str">
            <v>-</v>
          </cell>
          <cell r="EG284" t="str">
            <v>-</v>
          </cell>
          <cell r="EH284" t="str">
            <v>-</v>
          </cell>
          <cell r="EI284" t="str">
            <v>-</v>
          </cell>
          <cell r="EJ284" t="str">
            <v>-</v>
          </cell>
          <cell r="EK284" t="str">
            <v>-</v>
          </cell>
          <cell r="EL284" t="str">
            <v>-</v>
          </cell>
          <cell r="EM284">
            <v>0</v>
          </cell>
          <cell r="EN284">
            <v>0</v>
          </cell>
          <cell r="EO284">
            <v>0.12</v>
          </cell>
          <cell r="EP284">
            <v>0</v>
          </cell>
          <cell r="EQ284">
            <v>0</v>
          </cell>
          <cell r="ER284">
            <v>85</v>
          </cell>
          <cell r="ES284">
            <v>0</v>
          </cell>
          <cell r="ET284">
            <v>0</v>
          </cell>
          <cell r="EU284" t="str">
            <v>-</v>
          </cell>
          <cell r="EV284" t="str">
            <v>-</v>
          </cell>
          <cell r="EW284" t="str">
            <v>-</v>
          </cell>
          <cell r="EX284" t="str">
            <v>-</v>
          </cell>
          <cell r="EY284" t="str">
            <v>-</v>
          </cell>
          <cell r="EZ284" t="str">
            <v>-</v>
          </cell>
          <cell r="FA284" t="str">
            <v>-</v>
          </cell>
          <cell r="FB284">
            <v>0</v>
          </cell>
          <cell r="FC284">
            <v>0</v>
          </cell>
          <cell r="FD284">
            <v>0.12</v>
          </cell>
          <cell r="FE284">
            <v>0</v>
          </cell>
          <cell r="FF284">
            <v>0</v>
          </cell>
          <cell r="FG284">
            <v>85</v>
          </cell>
          <cell r="FH284">
            <v>0</v>
          </cell>
          <cell r="FI284">
            <v>0</v>
          </cell>
          <cell r="FJ284" t="e">
            <v>#VALUE!</v>
          </cell>
          <cell r="FK284" t="e">
            <v>#VALUE!</v>
          </cell>
          <cell r="FL284" t="e">
            <v>#VALUE!</v>
          </cell>
          <cell r="FM284" t="e">
            <v>#VALUE!</v>
          </cell>
          <cell r="FN284" t="e">
            <v>#VALUE!</v>
          </cell>
          <cell r="FO284" t="e">
            <v>#VALUE!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  <cell r="GF284" t="str">
            <v>БДНГ-5.1</v>
          </cell>
          <cell r="GG284" t="str">
            <v>Давыдов</v>
          </cell>
          <cell r="GH284" t="str">
            <v>Бердянка</v>
          </cell>
          <cell r="GI284" t="str">
            <v>Денис</v>
          </cell>
          <cell r="GJ284">
            <v>0</v>
          </cell>
          <cell r="GK284">
            <v>1930</v>
          </cell>
          <cell r="GL284">
            <v>0</v>
          </cell>
          <cell r="GM284">
            <v>0</v>
          </cell>
          <cell r="GN284">
            <v>0</v>
          </cell>
          <cell r="GO284" t="e">
            <v>#VALUE!</v>
          </cell>
          <cell r="GP284" t="e">
            <v>#VALUE!</v>
          </cell>
          <cell r="GQ284">
            <v>0</v>
          </cell>
          <cell r="GR284">
            <v>104.8</v>
          </cell>
          <cell r="GS284" t="str">
            <v>К-12</v>
          </cell>
          <cell r="GT284" t="str">
            <v>Газлифт</v>
          </cell>
          <cell r="GU284">
            <v>0</v>
          </cell>
          <cell r="GV284">
            <v>0</v>
          </cell>
          <cell r="GW284">
            <v>0</v>
          </cell>
          <cell r="GX284">
            <v>0</v>
          </cell>
          <cell r="GY284">
            <v>0</v>
          </cell>
        </row>
        <row r="285">
          <cell r="J285" t="str">
            <v>1206-1</v>
          </cell>
          <cell r="K285" t="str">
            <v>В работе</v>
          </cell>
          <cell r="L285" t="str">
            <v>К-17</v>
          </cell>
          <cell r="M285">
            <v>41698</v>
          </cell>
          <cell r="N285" t="str">
            <v>Гор.</v>
          </cell>
          <cell r="O285" t="str">
            <v>P1ar_Block I</v>
          </cell>
          <cell r="P285" t="str">
            <v>Действующий</v>
          </cell>
          <cell r="Q285">
            <v>-4</v>
          </cell>
          <cell r="R285" t="str">
            <v xml:space="preserve"> </v>
          </cell>
          <cell r="S285" t="str">
            <v xml:space="preserve"> </v>
          </cell>
          <cell r="T285">
            <v>0</v>
          </cell>
          <cell r="U285">
            <v>206</v>
          </cell>
          <cell r="V285">
            <v>213.8</v>
          </cell>
          <cell r="W285">
            <v>0.98</v>
          </cell>
          <cell r="X285">
            <v>1.66</v>
          </cell>
          <cell r="Y285">
            <v>1.2888607193788622</v>
          </cell>
          <cell r="Z285">
            <v>1.4490000000000001</v>
          </cell>
          <cell r="AA285">
            <v>0.83599999999999997</v>
          </cell>
          <cell r="AB285">
            <v>0.72</v>
          </cell>
          <cell r="AC285">
            <v>37</v>
          </cell>
          <cell r="AD285">
            <v>1.17</v>
          </cell>
          <cell r="AE285">
            <v>177.8</v>
          </cell>
          <cell r="AF285">
            <v>8.0500000000000007</v>
          </cell>
          <cell r="AG285">
            <v>1998</v>
          </cell>
          <cell r="AH285">
            <v>2605</v>
          </cell>
          <cell r="AI285">
            <v>2605</v>
          </cell>
          <cell r="AJ285">
            <v>0</v>
          </cell>
          <cell r="AK285">
            <v>0</v>
          </cell>
          <cell r="AL285" t="str">
            <v>откр ствол</v>
          </cell>
          <cell r="AM285" t="str">
            <v>1998-2605</v>
          </cell>
          <cell r="AN285">
            <v>12</v>
          </cell>
          <cell r="AO285">
            <v>1998</v>
          </cell>
          <cell r="AP285">
            <v>157.69999999999999</v>
          </cell>
          <cell r="AQ285">
            <v>0</v>
          </cell>
          <cell r="AR285">
            <v>0</v>
          </cell>
          <cell r="AS285">
            <v>0</v>
          </cell>
          <cell r="AT285" t="str">
            <v>УЭЦН</v>
          </cell>
          <cell r="AU285">
            <v>300</v>
          </cell>
          <cell r="AV285" t="str">
            <v>ГП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1710</v>
          </cell>
          <cell r="BH285">
            <v>0</v>
          </cell>
          <cell r="BI285">
            <v>0</v>
          </cell>
          <cell r="BJ285" t="str">
            <v>D2400N 117ст.</v>
          </cell>
          <cell r="BK285">
            <v>608</v>
          </cell>
          <cell r="BL285">
            <v>59</v>
          </cell>
          <cell r="BM285" t="str">
            <v>74-116</v>
          </cell>
          <cell r="BN285">
            <v>1710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1668.3</v>
          </cell>
          <cell r="BU285">
            <v>41.700000000000045</v>
          </cell>
          <cell r="BV285">
            <v>73</v>
          </cell>
          <cell r="BW285">
            <v>5.5</v>
          </cell>
          <cell r="BX285">
            <v>65</v>
          </cell>
          <cell r="BY285" t="str">
            <v>Угловик</v>
          </cell>
          <cell r="BZ285" t="str">
            <v>Постоянный</v>
          </cell>
          <cell r="CA285">
            <v>24</v>
          </cell>
          <cell r="CB285">
            <v>0</v>
          </cell>
          <cell r="CC285">
            <v>56</v>
          </cell>
          <cell r="CD285">
            <v>56</v>
          </cell>
          <cell r="CE285">
            <v>55</v>
          </cell>
          <cell r="CF285">
            <v>43556</v>
          </cell>
          <cell r="CG285">
            <v>181.51</v>
          </cell>
          <cell r="CH285">
            <v>0</v>
          </cell>
          <cell r="CI285">
            <v>0</v>
          </cell>
          <cell r="CJ285">
            <v>592.80553486175972</v>
          </cell>
          <cell r="CK285">
            <v>138</v>
          </cell>
          <cell r="CL285">
            <v>154.59057389999998</v>
          </cell>
          <cell r="CM285">
            <v>121.741246</v>
          </cell>
          <cell r="CN285">
            <v>350.9</v>
          </cell>
          <cell r="CO285">
            <v>58.5</v>
          </cell>
          <cell r="CP285">
            <v>281</v>
          </cell>
          <cell r="CQ285">
            <v>76.53</v>
          </cell>
          <cell r="CR285">
            <v>260</v>
          </cell>
          <cell r="CS285">
            <v>0</v>
          </cell>
          <cell r="CT285">
            <v>260</v>
          </cell>
          <cell r="CU285">
            <v>0</v>
          </cell>
          <cell r="CV285">
            <v>124.26703999999998</v>
          </cell>
          <cell r="CW285">
            <v>-396</v>
          </cell>
          <cell r="CX285">
            <v>201</v>
          </cell>
          <cell r="CY285">
            <v>-100</v>
          </cell>
          <cell r="CZ285">
            <v>0</v>
          </cell>
          <cell r="DA285">
            <v>76.53</v>
          </cell>
          <cell r="DB285">
            <v>628.62836150042358</v>
          </cell>
          <cell r="DC285">
            <v>628.62836150042358</v>
          </cell>
          <cell r="DD285" t="str">
            <v/>
          </cell>
          <cell r="DE285">
            <v>13.035196170099624</v>
          </cell>
          <cell r="DF285" t="str">
            <v>Для снижения Рзаб необходима оптимизация (смена УЭЦН на больший типоразмер)</v>
          </cell>
          <cell r="DG285" t="str">
            <v>УЭЦН</v>
          </cell>
          <cell r="DH285">
            <v>121.741246</v>
          </cell>
          <cell r="DI285">
            <v>350.9</v>
          </cell>
          <cell r="DJ285">
            <v>58.5</v>
          </cell>
          <cell r="DK285">
            <v>76.53</v>
          </cell>
          <cell r="DL285">
            <v>154.59057389999998</v>
          </cell>
          <cell r="DM285">
            <v>0</v>
          </cell>
          <cell r="DN285">
            <v>107</v>
          </cell>
          <cell r="DO285">
            <v>11.409014984135212</v>
          </cell>
          <cell r="DP285">
            <v>107</v>
          </cell>
          <cell r="DQ285">
            <v>294.92873500197828</v>
          </cell>
          <cell r="DR285">
            <v>850.08570646791452</v>
          </cell>
          <cell r="DS285">
            <v>58.5</v>
          </cell>
          <cell r="DT285">
            <v>185.40056744368624</v>
          </cell>
          <cell r="DU285">
            <v>173.18748900197829</v>
          </cell>
          <cell r="DV285">
            <v>499.18570646791454</v>
          </cell>
          <cell r="DW285">
            <v>108.87056744368624</v>
          </cell>
          <cell r="DX285">
            <v>48.454187514207241</v>
          </cell>
          <cell r="DY285">
            <v>170.46927777303424</v>
          </cell>
          <cell r="DZ285">
            <v>0</v>
          </cell>
          <cell r="EA285">
            <v>6.161540160471116</v>
          </cell>
          <cell r="EB285" t="str">
            <v>Высокое Рзаб по причине высокой обводненности. Выявлена негерметичность НКТ 20.03.2019.</v>
          </cell>
          <cell r="EC285">
            <v>41698</v>
          </cell>
          <cell r="ED285" t="str">
            <v>ВНС</v>
          </cell>
          <cell r="EE285">
            <v>0</v>
          </cell>
          <cell r="EF285">
            <v>65</v>
          </cell>
          <cell r="EG285">
            <v>56</v>
          </cell>
          <cell r="EH285">
            <v>56</v>
          </cell>
          <cell r="EI285">
            <v>55</v>
          </cell>
          <cell r="EJ285" t="str">
            <v>Постоянный</v>
          </cell>
          <cell r="EK285">
            <v>24</v>
          </cell>
          <cell r="EL285">
            <v>0</v>
          </cell>
          <cell r="EM285">
            <v>134.36192</v>
          </cell>
          <cell r="EN285">
            <v>392</v>
          </cell>
          <cell r="EO285">
            <v>59</v>
          </cell>
          <cell r="EP285">
            <v>100</v>
          </cell>
          <cell r="EQ285">
            <v>744.25849228710035</v>
          </cell>
          <cell r="ER285">
            <v>0</v>
          </cell>
          <cell r="ES285">
            <v>0</v>
          </cell>
          <cell r="ET285">
            <v>156.62853860000001</v>
          </cell>
          <cell r="EU285">
            <v>65</v>
          </cell>
          <cell r="EV285">
            <v>56</v>
          </cell>
          <cell r="EW285">
            <v>56</v>
          </cell>
          <cell r="EX285">
            <v>55</v>
          </cell>
          <cell r="EY285" t="str">
            <v>Постоянный</v>
          </cell>
          <cell r="EZ285">
            <v>24</v>
          </cell>
          <cell r="FA285">
            <v>0</v>
          </cell>
          <cell r="FB285">
            <v>121.741246</v>
          </cell>
          <cell r="FC285">
            <v>350.9</v>
          </cell>
          <cell r="FD285">
            <v>58.5</v>
          </cell>
          <cell r="FE285">
            <v>76.53</v>
          </cell>
          <cell r="FF285">
            <v>628.62836150042358</v>
          </cell>
          <cell r="FG285">
            <v>0</v>
          </cell>
          <cell r="FH285">
            <v>0</v>
          </cell>
          <cell r="FI285">
            <v>154.59057389999998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-12.620673999999994</v>
          </cell>
          <cell r="FQ285">
            <v>-41.100000000000023</v>
          </cell>
          <cell r="FR285">
            <v>-0.5</v>
          </cell>
          <cell r="FS285">
            <v>-23.47</v>
          </cell>
          <cell r="FT285">
            <v>0</v>
          </cell>
          <cell r="FU285">
            <v>0</v>
          </cell>
          <cell r="FV285">
            <v>-115.63013078667677</v>
          </cell>
          <cell r="FW285">
            <v>-2.0379647000000318</v>
          </cell>
          <cell r="FX285" t="str">
            <v>Уточнение</v>
          </cell>
          <cell r="FY285" t="str">
            <v>Корректировка режима работы (кратковременный эффект от УВЧ в предыдущем месяце)</v>
          </cell>
          <cell r="FZ285">
            <v>0</v>
          </cell>
          <cell r="GA285">
            <v>0</v>
          </cell>
          <cell r="GB285">
            <v>0</v>
          </cell>
          <cell r="GC285" t="str">
            <v>% База / Технология</v>
          </cell>
          <cell r="GD285" t="str">
            <v>Рост дебита нефти по причине снижения % обводненности и роста дебита жидкости</v>
          </cell>
          <cell r="GE285">
            <v>0</v>
          </cell>
          <cell r="GF285" t="str">
            <v>БДНГ-3</v>
          </cell>
          <cell r="GG285" t="str">
            <v>Давыдов</v>
          </cell>
          <cell r="GH285">
            <v>0</v>
          </cell>
          <cell r="GI285" t="e">
            <v>#N/A</v>
          </cell>
          <cell r="GJ285">
            <v>0</v>
          </cell>
          <cell r="GK285">
            <v>1690</v>
          </cell>
          <cell r="GL285">
            <v>0</v>
          </cell>
          <cell r="GM285">
            <v>0</v>
          </cell>
          <cell r="GN285">
            <v>0</v>
          </cell>
          <cell r="GO285">
            <v>1</v>
          </cell>
          <cell r="GP285">
            <v>1</v>
          </cell>
          <cell r="GQ285">
            <v>16.590573899999981</v>
          </cell>
          <cell r="GR285">
            <v>26.91942610000001</v>
          </cell>
          <cell r="GS285" t="str">
            <v>ЗУ-5</v>
          </cell>
          <cell r="GT285" t="str">
            <v>УЭЦН-D2400N 117ст.-608</v>
          </cell>
          <cell r="GU285">
            <v>0</v>
          </cell>
          <cell r="GV285">
            <v>0</v>
          </cell>
          <cell r="GW285">
            <v>0</v>
          </cell>
          <cell r="GX285">
            <v>0</v>
          </cell>
          <cell r="GY285">
            <v>0</v>
          </cell>
        </row>
        <row r="286">
          <cell r="J286" t="str">
            <v>1209-2</v>
          </cell>
          <cell r="K286" t="str">
            <v>В накоплении/под циклической закачкой/</v>
          </cell>
          <cell r="L286" t="str">
            <v>Без куста</v>
          </cell>
          <cell r="M286">
            <v>41743</v>
          </cell>
          <cell r="N286" t="str">
            <v>Гор.</v>
          </cell>
          <cell r="O286" t="str">
            <v>P1ar_Block III</v>
          </cell>
          <cell r="P286" t="str">
            <v>Действующий</v>
          </cell>
          <cell r="Q286">
            <v>-4</v>
          </cell>
          <cell r="R286" t="str">
            <v xml:space="preserve"> </v>
          </cell>
          <cell r="S286" t="str">
            <v xml:space="preserve"> </v>
          </cell>
          <cell r="T286">
            <v>0</v>
          </cell>
          <cell r="U286">
            <v>206</v>
          </cell>
          <cell r="V286">
            <v>213.8</v>
          </cell>
          <cell r="W286">
            <v>0.98</v>
          </cell>
          <cell r="X286">
            <v>1.66</v>
          </cell>
          <cell r="Y286">
            <v>1.1883473585787749</v>
          </cell>
          <cell r="Z286">
            <v>1.4490000000000001</v>
          </cell>
          <cell r="AA286">
            <v>0.83599999999999997</v>
          </cell>
          <cell r="AB286">
            <v>0.72</v>
          </cell>
          <cell r="AC286">
            <v>37</v>
          </cell>
          <cell r="AD286">
            <v>1.17</v>
          </cell>
          <cell r="AE286">
            <v>177.8</v>
          </cell>
          <cell r="AF286">
            <v>9.19</v>
          </cell>
          <cell r="AG286">
            <v>2190</v>
          </cell>
          <cell r="AH286">
            <v>3080</v>
          </cell>
          <cell r="AI286">
            <v>3080</v>
          </cell>
          <cell r="AJ286">
            <v>0</v>
          </cell>
          <cell r="AK286">
            <v>0</v>
          </cell>
          <cell r="AL286" t="str">
            <v>откр ствол</v>
          </cell>
          <cell r="AM286" t="str">
            <v>2190-3080</v>
          </cell>
          <cell r="AN286">
            <v>13</v>
          </cell>
          <cell r="AO286">
            <v>2190</v>
          </cell>
          <cell r="AP286">
            <v>224.38</v>
          </cell>
          <cell r="AQ286">
            <v>0</v>
          </cell>
          <cell r="AR286">
            <v>0</v>
          </cell>
          <cell r="AS286">
            <v>0</v>
          </cell>
          <cell r="AT286" t="str">
            <v>Газлифт</v>
          </cell>
          <cell r="AU286">
            <v>450</v>
          </cell>
          <cell r="AV286" t="str">
            <v>ГП</v>
          </cell>
          <cell r="AW286">
            <v>900</v>
          </cell>
          <cell r="AX286" t="str">
            <v>ГП</v>
          </cell>
          <cell r="AY286">
            <v>1400</v>
          </cell>
          <cell r="AZ286" t="str">
            <v>ГК80/1,5</v>
          </cell>
          <cell r="BA286">
            <v>1910</v>
          </cell>
          <cell r="BB286" t="str">
            <v>ЦКсОК/5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1920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2450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1878.3</v>
          </cell>
          <cell r="BU286">
            <v>571.70000000000005</v>
          </cell>
          <cell r="BV286">
            <v>73</v>
          </cell>
          <cell r="BW286">
            <v>5.5</v>
          </cell>
          <cell r="BX286">
            <v>18</v>
          </cell>
          <cell r="BY286" t="str">
            <v>Угловик</v>
          </cell>
          <cell r="BZ286" t="str">
            <v>Периодический</v>
          </cell>
          <cell r="CA286">
            <v>24</v>
          </cell>
          <cell r="CB286">
            <v>24</v>
          </cell>
          <cell r="CC286">
            <v>34</v>
          </cell>
          <cell r="CD286">
            <v>75</v>
          </cell>
          <cell r="CE286">
            <v>33</v>
          </cell>
          <cell r="CF286">
            <v>43556</v>
          </cell>
          <cell r="CG286">
            <v>137</v>
          </cell>
          <cell r="CH286">
            <v>81</v>
          </cell>
          <cell r="CI286">
            <v>6</v>
          </cell>
          <cell r="CJ286">
            <v>0</v>
          </cell>
          <cell r="CK286">
            <v>0</v>
          </cell>
          <cell r="CL286">
            <v>74</v>
          </cell>
          <cell r="CM286">
            <v>7.9858064000000004</v>
          </cell>
          <cell r="CN286">
            <v>16.7</v>
          </cell>
          <cell r="CO286">
            <v>42.8</v>
          </cell>
          <cell r="CP286">
            <v>0</v>
          </cell>
          <cell r="CQ286">
            <v>26.6</v>
          </cell>
          <cell r="CR286">
            <v>261</v>
          </cell>
          <cell r="CS286">
            <v>0</v>
          </cell>
          <cell r="CT286">
            <v>261</v>
          </cell>
          <cell r="CU286">
            <v>0</v>
          </cell>
          <cell r="CV286">
            <v>253.0141936</v>
          </cell>
          <cell r="CW286">
            <v>-16.7</v>
          </cell>
          <cell r="CX286">
            <v>218.2</v>
          </cell>
          <cell r="CY286">
            <v>-26.6</v>
          </cell>
          <cell r="CZ286">
            <v>16</v>
          </cell>
          <cell r="DA286">
            <v>10.600000000000001</v>
          </cell>
          <cell r="DB286">
            <v>1327.354993228987</v>
          </cell>
          <cell r="DC286">
            <v>3330.9096999897215</v>
          </cell>
          <cell r="DD286">
            <v>983.84482523939789</v>
          </cell>
          <cell r="DE286">
            <v>0.26507936507936508</v>
          </cell>
          <cell r="DF286">
            <v>0</v>
          </cell>
          <cell r="DG286" t="str">
            <v>Газлифт</v>
          </cell>
          <cell r="DH286">
            <v>7.9858064000000004</v>
          </cell>
          <cell r="DI286">
            <v>16.7</v>
          </cell>
          <cell r="DJ286">
            <v>42.8</v>
          </cell>
          <cell r="DK286">
            <v>10.600000000000001</v>
          </cell>
          <cell r="DL286">
            <v>74</v>
          </cell>
          <cell r="DM286">
            <v>0</v>
          </cell>
          <cell r="DN286">
            <v>60</v>
          </cell>
          <cell r="DO286">
            <v>0.24994741355597624</v>
          </cell>
          <cell r="DP286">
            <v>60</v>
          </cell>
          <cell r="DQ286">
            <v>9.2032597259032745</v>
          </cell>
          <cell r="DR286">
            <v>19.245950843810171</v>
          </cell>
          <cell r="DS286">
            <v>42.8</v>
          </cell>
          <cell r="DT286">
            <v>12.21599275116095</v>
          </cell>
          <cell r="DU286">
            <v>1.2174533259032736</v>
          </cell>
          <cell r="DV286">
            <v>2.5459508438101714</v>
          </cell>
          <cell r="DW286">
            <v>1.6159927511609475</v>
          </cell>
          <cell r="DX286">
            <v>2.8864468765133129</v>
          </cell>
          <cell r="DY286">
            <v>3.5017116139266875</v>
          </cell>
          <cell r="DZ286">
            <v>0</v>
          </cell>
          <cell r="EA286">
            <v>1.1672372046422295</v>
          </cell>
          <cell r="EB286">
            <v>0</v>
          </cell>
          <cell r="EC286">
            <v>41743</v>
          </cell>
          <cell r="ED286" t="str">
            <v>ВНС</v>
          </cell>
          <cell r="EE286">
            <v>0</v>
          </cell>
          <cell r="EF286">
            <v>18</v>
          </cell>
          <cell r="EG286">
            <v>34</v>
          </cell>
          <cell r="EH286">
            <v>75</v>
          </cell>
          <cell r="EI286">
            <v>33</v>
          </cell>
          <cell r="EJ286" t="str">
            <v>Периодический</v>
          </cell>
          <cell r="EK286">
            <v>24</v>
          </cell>
          <cell r="EL286">
            <v>24</v>
          </cell>
          <cell r="EM286">
            <v>7.9858064000000004</v>
          </cell>
          <cell r="EN286">
            <v>16.7</v>
          </cell>
          <cell r="EO286">
            <v>42.8</v>
          </cell>
          <cell r="EP286">
            <v>26.6</v>
          </cell>
          <cell r="EQ286">
            <v>1327.354993228987</v>
          </cell>
          <cell r="ER286">
            <v>78</v>
          </cell>
          <cell r="ES286">
            <v>16</v>
          </cell>
          <cell r="ET286">
            <v>80</v>
          </cell>
          <cell r="EU286">
            <v>18</v>
          </cell>
          <cell r="EV286">
            <v>34</v>
          </cell>
          <cell r="EW286">
            <v>75</v>
          </cell>
          <cell r="EX286">
            <v>33</v>
          </cell>
          <cell r="EY286" t="str">
            <v>Периодический</v>
          </cell>
          <cell r="EZ286">
            <v>24</v>
          </cell>
          <cell r="FA286">
            <v>24</v>
          </cell>
          <cell r="FB286">
            <v>7.9858064000000004</v>
          </cell>
          <cell r="FC286">
            <v>16.7</v>
          </cell>
          <cell r="FD286">
            <v>42.8</v>
          </cell>
          <cell r="FE286">
            <v>26.6</v>
          </cell>
          <cell r="FF286">
            <v>1327.354993228987</v>
          </cell>
          <cell r="FG286">
            <v>81</v>
          </cell>
          <cell r="FH286">
            <v>16</v>
          </cell>
          <cell r="FI286">
            <v>74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3</v>
          </cell>
          <cell r="FU286">
            <v>0</v>
          </cell>
          <cell r="FV286">
            <v>0</v>
          </cell>
          <cell r="FW286">
            <v>-6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 t="str">
            <v>ГТМ</v>
          </cell>
          <cell r="GD286" t="str">
            <v>ОПЗ текущего месяца</v>
          </cell>
          <cell r="GE286">
            <v>0</v>
          </cell>
          <cell r="GF286" t="str">
            <v>БДНГ-2</v>
          </cell>
          <cell r="GG286" t="str">
            <v>Щукин</v>
          </cell>
          <cell r="GH286">
            <v>0</v>
          </cell>
          <cell r="GI286" t="e">
            <v>#N/A</v>
          </cell>
          <cell r="GJ286">
            <v>0</v>
          </cell>
          <cell r="GK286">
            <v>2100</v>
          </cell>
          <cell r="GL286">
            <v>0</v>
          </cell>
          <cell r="GM286">
            <v>0</v>
          </cell>
          <cell r="GN286">
            <v>0</v>
          </cell>
          <cell r="GO286">
            <v>1</v>
          </cell>
          <cell r="GP286">
            <v>42</v>
          </cell>
          <cell r="GQ286">
            <v>74</v>
          </cell>
          <cell r="GR286">
            <v>63</v>
          </cell>
          <cell r="GS286" t="str">
            <v>ЗУ-6</v>
          </cell>
          <cell r="GT286" t="str">
            <v>Газлифт</v>
          </cell>
          <cell r="GU286">
            <v>0</v>
          </cell>
          <cell r="GV286">
            <v>0</v>
          </cell>
          <cell r="GW286">
            <v>0</v>
          </cell>
          <cell r="GX286">
            <v>0</v>
          </cell>
          <cell r="GY286">
            <v>0</v>
          </cell>
        </row>
        <row r="287">
          <cell r="J287" t="str">
            <v>1209-1</v>
          </cell>
          <cell r="K287" t="str">
            <v>В работе</v>
          </cell>
          <cell r="L287" t="str">
            <v>К-7</v>
          </cell>
          <cell r="M287">
            <v>41643</v>
          </cell>
          <cell r="N287" t="str">
            <v>Гор.</v>
          </cell>
          <cell r="O287" t="str">
            <v>P1ar_Block I</v>
          </cell>
          <cell r="P287" t="str">
            <v>Действующий</v>
          </cell>
          <cell r="Q287">
            <v>-4</v>
          </cell>
          <cell r="R287" t="str">
            <v xml:space="preserve"> </v>
          </cell>
          <cell r="S287" t="str">
            <v xml:space="preserve"> </v>
          </cell>
          <cell r="T287">
            <v>0</v>
          </cell>
          <cell r="U287">
            <v>206</v>
          </cell>
          <cell r="V287">
            <v>213.8</v>
          </cell>
          <cell r="W287">
            <v>0.98</v>
          </cell>
          <cell r="X287">
            <v>1.66</v>
          </cell>
          <cell r="Y287">
            <v>0.98180984223930845</v>
          </cell>
          <cell r="Z287">
            <v>1.4490000000000001</v>
          </cell>
          <cell r="AA287">
            <v>0.83599999999999997</v>
          </cell>
          <cell r="AB287">
            <v>0.72</v>
          </cell>
          <cell r="AC287">
            <v>37</v>
          </cell>
          <cell r="AD287">
            <v>1.17</v>
          </cell>
          <cell r="AE287">
            <v>177.8</v>
          </cell>
          <cell r="AF287">
            <v>9.19</v>
          </cell>
          <cell r="AG287">
            <v>1916</v>
          </cell>
          <cell r="AH287">
            <v>2644</v>
          </cell>
          <cell r="AI287">
            <v>2644</v>
          </cell>
          <cell r="AJ287">
            <v>0</v>
          </cell>
          <cell r="AK287">
            <v>0</v>
          </cell>
          <cell r="AL287" t="str">
            <v>откр ствол</v>
          </cell>
          <cell r="AM287" t="str">
            <v xml:space="preserve">1916-2644  </v>
          </cell>
          <cell r="AN287">
            <v>17</v>
          </cell>
          <cell r="AO287">
            <v>1916</v>
          </cell>
          <cell r="AP287">
            <v>103.48</v>
          </cell>
          <cell r="AQ287">
            <v>0</v>
          </cell>
          <cell r="AR287">
            <v>0</v>
          </cell>
          <cell r="AS287">
            <v>0</v>
          </cell>
          <cell r="AT287" t="str">
            <v>Газлифт</v>
          </cell>
          <cell r="AU287">
            <v>540</v>
          </cell>
          <cell r="AV287" t="str">
            <v>ГК85/3</v>
          </cell>
          <cell r="AW287">
            <v>980</v>
          </cell>
          <cell r="AX287" t="str">
            <v>ГК82/3</v>
          </cell>
          <cell r="AY287">
            <v>1325</v>
          </cell>
          <cell r="AZ287" t="str">
            <v>ГК76/2</v>
          </cell>
          <cell r="BA287">
            <v>1610</v>
          </cell>
          <cell r="BB287" t="str">
            <v>ГК70/2</v>
          </cell>
          <cell r="BC287">
            <v>1760</v>
          </cell>
          <cell r="BD287" t="str">
            <v>ЦКсОК</v>
          </cell>
          <cell r="BE287">
            <v>0</v>
          </cell>
          <cell r="BF287">
            <v>0</v>
          </cell>
          <cell r="BG287">
            <v>1765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1910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1810.45</v>
          </cell>
          <cell r="BU287">
            <v>99.549999999999955</v>
          </cell>
          <cell r="BV287">
            <v>73</v>
          </cell>
          <cell r="BW287">
            <v>5.5</v>
          </cell>
          <cell r="BX287">
            <v>18</v>
          </cell>
          <cell r="BY287" t="str">
            <v>Угловик</v>
          </cell>
          <cell r="BZ287" t="str">
            <v>Постоянный</v>
          </cell>
          <cell r="CA287">
            <v>24</v>
          </cell>
          <cell r="CB287">
            <v>0</v>
          </cell>
          <cell r="CC287">
            <v>28</v>
          </cell>
          <cell r="CD287">
            <v>54</v>
          </cell>
          <cell r="CE287">
            <v>27</v>
          </cell>
          <cell r="CF287">
            <v>43556</v>
          </cell>
          <cell r="CG287">
            <v>197</v>
          </cell>
          <cell r="CH287">
            <v>77</v>
          </cell>
          <cell r="CI287">
            <v>6</v>
          </cell>
          <cell r="CJ287">
            <v>0</v>
          </cell>
          <cell r="CK287">
            <v>0</v>
          </cell>
          <cell r="CL287">
            <v>58</v>
          </cell>
          <cell r="CM287">
            <v>8.322379999999999</v>
          </cell>
          <cell r="CN287">
            <v>10</v>
          </cell>
          <cell r="CO287">
            <v>0.45</v>
          </cell>
          <cell r="CP287">
            <v>1</v>
          </cell>
          <cell r="CQ287">
            <v>21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6</v>
          </cell>
          <cell r="DA287">
            <v>15</v>
          </cell>
          <cell r="DB287">
            <v>1802.3690338581032</v>
          </cell>
          <cell r="DC287">
            <v>2523.3166474013447</v>
          </cell>
          <cell r="DD287">
            <v>716.46153974749507</v>
          </cell>
          <cell r="DE287">
            <v>7.1942446043165464E-2</v>
          </cell>
          <cell r="DF287">
            <v>0</v>
          </cell>
          <cell r="DG287" t="str">
            <v>Газлифт</v>
          </cell>
          <cell r="DH287">
            <v>8.322379999999999</v>
          </cell>
          <cell r="DI287">
            <v>10</v>
          </cell>
          <cell r="DJ287">
            <v>0.45</v>
          </cell>
          <cell r="DK287">
            <v>14.999999999999998</v>
          </cell>
          <cell r="DL287">
            <v>58</v>
          </cell>
          <cell r="DM287">
            <v>0</v>
          </cell>
          <cell r="DN287">
            <v>55</v>
          </cell>
          <cell r="DO287">
            <v>7.1233071061638786E-2</v>
          </cell>
          <cell r="DP287">
            <v>55</v>
          </cell>
          <cell r="DQ287">
            <v>8.4181673403758523</v>
          </cell>
          <cell r="DR287">
            <v>10.115096090752708</v>
          </cell>
          <cell r="DS287">
            <v>0.45</v>
          </cell>
          <cell r="DT287">
            <v>15.172644136129064</v>
          </cell>
          <cell r="DU287">
            <v>9.5787340375852098E-2</v>
          </cell>
          <cell r="DV287">
            <v>0.11509609075270788</v>
          </cell>
          <cell r="DW287">
            <v>0.17264413612906182</v>
          </cell>
          <cell r="DX287">
            <v>5.4251301754104843E-2</v>
          </cell>
          <cell r="DY287">
            <v>6.5187244218726903E-2</v>
          </cell>
          <cell r="DZ287">
            <v>0</v>
          </cell>
          <cell r="EA287">
            <v>4.3458162812484602E-2</v>
          </cell>
          <cell r="EB287">
            <v>0</v>
          </cell>
          <cell r="EC287">
            <v>42398</v>
          </cell>
          <cell r="ED287" t="str">
            <v>РИР</v>
          </cell>
          <cell r="EE287">
            <v>0</v>
          </cell>
          <cell r="EF287">
            <v>18</v>
          </cell>
          <cell r="EG287">
            <v>28</v>
          </cell>
          <cell r="EH287">
            <v>54</v>
          </cell>
          <cell r="EI287">
            <v>27</v>
          </cell>
          <cell r="EJ287" t="str">
            <v>Постоянный</v>
          </cell>
          <cell r="EK287">
            <v>24</v>
          </cell>
          <cell r="EL287">
            <v>0</v>
          </cell>
          <cell r="EM287">
            <v>8.322379999999999</v>
          </cell>
          <cell r="EN287">
            <v>10</v>
          </cell>
          <cell r="EO287">
            <v>0.45</v>
          </cell>
          <cell r="EP287">
            <v>18</v>
          </cell>
          <cell r="EQ287">
            <v>1441.8952270864827</v>
          </cell>
          <cell r="ER287">
            <v>77</v>
          </cell>
          <cell r="ES287">
            <v>6</v>
          </cell>
          <cell r="ET287">
            <v>57</v>
          </cell>
          <cell r="EU287">
            <v>18</v>
          </cell>
          <cell r="EV287">
            <v>28</v>
          </cell>
          <cell r="EW287">
            <v>54</v>
          </cell>
          <cell r="EX287">
            <v>27</v>
          </cell>
          <cell r="EY287" t="str">
            <v>Постоянный</v>
          </cell>
          <cell r="EZ287">
            <v>24</v>
          </cell>
          <cell r="FA287">
            <v>0</v>
          </cell>
          <cell r="FB287">
            <v>8.322379999999999</v>
          </cell>
          <cell r="FC287">
            <v>10</v>
          </cell>
          <cell r="FD287">
            <v>0.45</v>
          </cell>
          <cell r="FE287">
            <v>21</v>
          </cell>
          <cell r="FF287">
            <v>1802.3690338581032</v>
          </cell>
          <cell r="FG287">
            <v>77</v>
          </cell>
          <cell r="FH287">
            <v>6</v>
          </cell>
          <cell r="FI287">
            <v>58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3</v>
          </cell>
          <cell r="FT287">
            <v>0</v>
          </cell>
          <cell r="FU287">
            <v>0</v>
          </cell>
          <cell r="FV287">
            <v>360.4738067716205</v>
          </cell>
          <cell r="FW287">
            <v>1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 t="str">
            <v>Уточнение</v>
          </cell>
          <cell r="GD287" t="str">
            <v>Уточнение ТР по результатам замеров дебита</v>
          </cell>
          <cell r="GE287">
            <v>0</v>
          </cell>
          <cell r="GF287" t="str">
            <v>БДНГ-5.1</v>
          </cell>
          <cell r="GG287" t="str">
            <v>Давыдов</v>
          </cell>
          <cell r="GH287" t="str">
            <v>Бердянка</v>
          </cell>
          <cell r="GI287" t="str">
            <v>Денис</v>
          </cell>
          <cell r="GJ287">
            <v>0</v>
          </cell>
          <cell r="GK287">
            <v>1890</v>
          </cell>
          <cell r="GL287">
            <v>0</v>
          </cell>
          <cell r="GM287">
            <v>0</v>
          </cell>
          <cell r="GN287">
            <v>0</v>
          </cell>
          <cell r="GO287">
            <v>1</v>
          </cell>
          <cell r="GP287">
            <v>27</v>
          </cell>
          <cell r="GQ287">
            <v>58</v>
          </cell>
          <cell r="GR287">
            <v>139</v>
          </cell>
          <cell r="GS287" t="str">
            <v>К-7</v>
          </cell>
          <cell r="GT287" t="str">
            <v>Газлифт</v>
          </cell>
          <cell r="GU287">
            <v>0</v>
          </cell>
          <cell r="GV287">
            <v>0</v>
          </cell>
          <cell r="GW287">
            <v>0</v>
          </cell>
          <cell r="GX287">
            <v>0</v>
          </cell>
          <cell r="GY287">
            <v>0</v>
          </cell>
        </row>
        <row r="288">
          <cell r="J288">
            <v>1210</v>
          </cell>
          <cell r="K288" t="str">
            <v>В работе</v>
          </cell>
          <cell r="L288" t="str">
            <v>К-13</v>
          </cell>
          <cell r="M288">
            <v>41840</v>
          </cell>
          <cell r="N288" t="str">
            <v>Гор.</v>
          </cell>
          <cell r="O288" t="str">
            <v>P1ar_Block I</v>
          </cell>
          <cell r="P288" t="str">
            <v>Действующий</v>
          </cell>
          <cell r="Q288">
            <v>-4</v>
          </cell>
          <cell r="R288">
            <v>41810</v>
          </cell>
          <cell r="S288" t="str">
            <v>Slb</v>
          </cell>
          <cell r="T288" t="str">
            <v>100м3 15% HCL</v>
          </cell>
          <cell r="U288">
            <v>206</v>
          </cell>
          <cell r="V288">
            <v>213.8</v>
          </cell>
          <cell r="W288">
            <v>0.98</v>
          </cell>
          <cell r="X288">
            <v>1.66</v>
          </cell>
          <cell r="Y288">
            <v>0.98</v>
          </cell>
          <cell r="Z288">
            <v>1.4490000000000001</v>
          </cell>
          <cell r="AA288">
            <v>0.83599999999999997</v>
          </cell>
          <cell r="AB288">
            <v>0.72</v>
          </cell>
          <cell r="AC288">
            <v>37</v>
          </cell>
          <cell r="AD288">
            <v>1.17</v>
          </cell>
          <cell r="AE288" t="str">
            <v>177,8; 
114,3</v>
          </cell>
          <cell r="AF288">
            <v>9.19</v>
          </cell>
          <cell r="AG288">
            <v>2294</v>
          </cell>
          <cell r="AH288">
            <v>2858</v>
          </cell>
          <cell r="AI288">
            <v>2858</v>
          </cell>
          <cell r="AJ288">
            <v>0</v>
          </cell>
          <cell r="AK288">
            <v>0</v>
          </cell>
          <cell r="AL288" t="str">
            <v>Закрытый</v>
          </cell>
          <cell r="AM288" t="str">
            <v>2379,08-2380,35; 2497,52-2498,79; 2623,79-2625,06; 2720,28-2721,55; 2824,12-2825,17</v>
          </cell>
          <cell r="AN288">
            <v>5.2</v>
          </cell>
          <cell r="AO288">
            <v>2379.08</v>
          </cell>
          <cell r="AP288">
            <v>436.8</v>
          </cell>
          <cell r="AQ288">
            <v>0</v>
          </cell>
          <cell r="AR288">
            <v>0</v>
          </cell>
          <cell r="AS288">
            <v>0</v>
          </cell>
          <cell r="AT288" t="str">
            <v>Газлифт</v>
          </cell>
          <cell r="AU288">
            <v>600</v>
          </cell>
          <cell r="AV288" t="str">
            <v>ГП</v>
          </cell>
          <cell r="AW288">
            <v>1200</v>
          </cell>
          <cell r="AX288" t="str">
            <v>ГК83/1,5</v>
          </cell>
          <cell r="AY288">
            <v>1830</v>
          </cell>
          <cell r="AZ288" t="str">
            <v>ЦКсОК/5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1840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2205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1834</v>
          </cell>
          <cell r="BU288">
            <v>371</v>
          </cell>
          <cell r="BV288">
            <v>73</v>
          </cell>
          <cell r="BW288">
            <v>5.5</v>
          </cell>
          <cell r="BX288">
            <v>18</v>
          </cell>
          <cell r="BY288" t="str">
            <v>Угловик</v>
          </cell>
          <cell r="BZ288" t="str">
            <v>Постоянный</v>
          </cell>
          <cell r="CA288">
            <v>24</v>
          </cell>
          <cell r="CB288">
            <v>0</v>
          </cell>
          <cell r="CC288">
            <v>29</v>
          </cell>
          <cell r="CD288">
            <v>45</v>
          </cell>
          <cell r="CE288">
            <v>28</v>
          </cell>
          <cell r="CF288">
            <v>43556</v>
          </cell>
          <cell r="CG288">
            <v>144.5</v>
          </cell>
          <cell r="CH288">
            <v>82</v>
          </cell>
          <cell r="CI288">
            <v>6</v>
          </cell>
          <cell r="CJ288">
            <v>0</v>
          </cell>
          <cell r="CK288">
            <v>0</v>
          </cell>
          <cell r="CL288">
            <v>99</v>
          </cell>
          <cell r="CM288">
            <v>3.2603999999999997</v>
          </cell>
          <cell r="CN288">
            <v>3.9</v>
          </cell>
          <cell r="CO288">
            <v>0</v>
          </cell>
          <cell r="CP288">
            <v>0</v>
          </cell>
          <cell r="CQ288">
            <v>2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1</v>
          </cell>
          <cell r="DA288">
            <v>1</v>
          </cell>
          <cell r="DB288">
            <v>306.71083302662254</v>
          </cell>
          <cell r="DC288">
            <v>613.42166605324508</v>
          </cell>
          <cell r="DD288">
            <v>306.71083302662248</v>
          </cell>
          <cell r="DE288">
            <v>8.5714285714285715E-2</v>
          </cell>
          <cell r="DF288">
            <v>0</v>
          </cell>
          <cell r="DG288" t="str">
            <v>Газлифт</v>
          </cell>
          <cell r="DH288">
            <v>3.2603999999999997</v>
          </cell>
          <cell r="DI288">
            <v>3.9</v>
          </cell>
          <cell r="DJ288">
            <v>0</v>
          </cell>
          <cell r="DK288">
            <v>1</v>
          </cell>
          <cell r="DL288">
            <v>99</v>
          </cell>
          <cell r="DM288">
            <v>0</v>
          </cell>
          <cell r="DN288">
            <v>60</v>
          </cell>
          <cell r="DO288">
            <v>7.3759499329459105E-2</v>
          </cell>
          <cell r="DP288">
            <v>60</v>
          </cell>
          <cell r="DQ288">
            <v>5.2105185516316501</v>
          </cell>
          <cell r="DR288">
            <v>6.2326776933392942</v>
          </cell>
          <cell r="DS288">
            <v>0</v>
          </cell>
          <cell r="DT288">
            <v>1.5981224854716143</v>
          </cell>
          <cell r="DU288">
            <v>1.9501185516316499</v>
          </cell>
          <cell r="DV288">
            <v>2.3326776933392943</v>
          </cell>
          <cell r="DW288">
            <v>0.59812248547161395</v>
          </cell>
          <cell r="DX288">
            <v>3.4503411513859723E-2</v>
          </cell>
          <cell r="DY288">
            <v>4.1272023341937469E-2</v>
          </cell>
          <cell r="DZ288">
            <v>0</v>
          </cell>
          <cell r="EA288">
            <v>5.2687689372686128E-2</v>
          </cell>
          <cell r="EB288">
            <v>0</v>
          </cell>
          <cell r="EC288">
            <v>41840</v>
          </cell>
          <cell r="ED288" t="str">
            <v>ВНС</v>
          </cell>
          <cell r="EE288">
            <v>0</v>
          </cell>
          <cell r="EF288">
            <v>18</v>
          </cell>
          <cell r="EG288">
            <v>27</v>
          </cell>
          <cell r="EH288">
            <v>56</v>
          </cell>
          <cell r="EI288">
            <v>26</v>
          </cell>
          <cell r="EJ288" t="str">
            <v>Постоянный</v>
          </cell>
          <cell r="EK288">
            <v>24</v>
          </cell>
          <cell r="EL288">
            <v>0</v>
          </cell>
          <cell r="EM288">
            <v>3.2603999999999997</v>
          </cell>
          <cell r="EN288">
            <v>3.9</v>
          </cell>
          <cell r="EO288">
            <v>0</v>
          </cell>
          <cell r="EP288">
            <v>2</v>
          </cell>
          <cell r="EQ288">
            <v>306.71083302662254</v>
          </cell>
          <cell r="ER288">
            <v>82</v>
          </cell>
          <cell r="ES288">
            <v>1</v>
          </cell>
          <cell r="ET288">
            <v>62</v>
          </cell>
          <cell r="EU288">
            <v>18</v>
          </cell>
          <cell r="EV288">
            <v>29</v>
          </cell>
          <cell r="EW288">
            <v>45</v>
          </cell>
          <cell r="EX288">
            <v>28</v>
          </cell>
          <cell r="EY288" t="str">
            <v>Постоянный</v>
          </cell>
          <cell r="EZ288">
            <v>24</v>
          </cell>
          <cell r="FA288">
            <v>0</v>
          </cell>
          <cell r="FB288">
            <v>3.2603999999999997</v>
          </cell>
          <cell r="FC288">
            <v>3.9</v>
          </cell>
          <cell r="FD288">
            <v>0</v>
          </cell>
          <cell r="FE288">
            <v>2</v>
          </cell>
          <cell r="FF288">
            <v>306.71083302662254</v>
          </cell>
          <cell r="FG288">
            <v>82</v>
          </cell>
          <cell r="FH288">
            <v>1</v>
          </cell>
          <cell r="FI288">
            <v>99</v>
          </cell>
          <cell r="FJ288">
            <v>0</v>
          </cell>
          <cell r="FK288">
            <v>2</v>
          </cell>
          <cell r="FL288">
            <v>-11</v>
          </cell>
          <cell r="FM288">
            <v>2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37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  <cell r="GF288" t="str">
            <v>БДНГ-5.1</v>
          </cell>
          <cell r="GG288" t="str">
            <v>Давыдов</v>
          </cell>
          <cell r="GH288" t="str">
            <v>Бердянка</v>
          </cell>
          <cell r="GI288" t="str">
            <v>Денис</v>
          </cell>
          <cell r="GJ288">
            <v>0</v>
          </cell>
          <cell r="GK288">
            <v>2100</v>
          </cell>
          <cell r="GL288">
            <v>0</v>
          </cell>
          <cell r="GM288">
            <v>0</v>
          </cell>
          <cell r="GN288">
            <v>0</v>
          </cell>
          <cell r="GO288">
            <v>1</v>
          </cell>
          <cell r="GP288">
            <v>17</v>
          </cell>
          <cell r="GQ288">
            <v>99</v>
          </cell>
          <cell r="GR288">
            <v>45.5</v>
          </cell>
          <cell r="GS288" t="str">
            <v>К-12</v>
          </cell>
          <cell r="GT288" t="str">
            <v>Газлифт</v>
          </cell>
          <cell r="GU288">
            <v>0</v>
          </cell>
          <cell r="GV288">
            <v>0</v>
          </cell>
          <cell r="GW288">
            <v>0</v>
          </cell>
          <cell r="GX288">
            <v>0</v>
          </cell>
          <cell r="GY288">
            <v>0</v>
          </cell>
        </row>
        <row r="289">
          <cell r="J289" t="str">
            <v>1210-1</v>
          </cell>
          <cell r="K289" t="str">
            <v>В работе</v>
          </cell>
          <cell r="L289" t="str">
            <v>К-17</v>
          </cell>
          <cell r="M289">
            <v>41952</v>
          </cell>
          <cell r="N289" t="str">
            <v>Гор.</v>
          </cell>
          <cell r="O289" t="str">
            <v>P1ar_Block I</v>
          </cell>
          <cell r="P289" t="str">
            <v>Действующий</v>
          </cell>
          <cell r="Q289">
            <v>-4</v>
          </cell>
          <cell r="R289">
            <v>0</v>
          </cell>
          <cell r="S289">
            <v>0</v>
          </cell>
          <cell r="T289">
            <v>0</v>
          </cell>
          <cell r="U289">
            <v>206</v>
          </cell>
          <cell r="V289">
            <v>213.8</v>
          </cell>
          <cell r="W289">
            <v>0.98</v>
          </cell>
          <cell r="X289">
            <v>1.66</v>
          </cell>
          <cell r="Y289">
            <v>0.98</v>
          </cell>
          <cell r="Z289">
            <v>1.4490000000000001</v>
          </cell>
          <cell r="AA289">
            <v>0.83599999999999997</v>
          </cell>
          <cell r="AB289">
            <v>0.72</v>
          </cell>
          <cell r="AC289">
            <v>37</v>
          </cell>
          <cell r="AD289">
            <v>1.17</v>
          </cell>
          <cell r="AE289">
            <v>177.8</v>
          </cell>
          <cell r="AF289">
            <v>9.19</v>
          </cell>
          <cell r="AG289">
            <v>2368</v>
          </cell>
          <cell r="AH289">
            <v>3140</v>
          </cell>
          <cell r="AI289">
            <v>3140</v>
          </cell>
          <cell r="AJ289">
            <v>0</v>
          </cell>
          <cell r="AK289">
            <v>0</v>
          </cell>
          <cell r="AL289" t="str">
            <v>Закрытый</v>
          </cell>
          <cell r="AM289" t="str">
            <v>2417,77-2418,4; 2509,26-2509,89; 2590,96-2591,59; 2844,32-2844,95; 3027,41-3028,46</v>
          </cell>
          <cell r="AN289">
            <v>87.46</v>
          </cell>
          <cell r="AO289">
            <v>2417.77</v>
          </cell>
          <cell r="AP289">
            <v>297</v>
          </cell>
          <cell r="AQ289" t="str">
            <v>2279-3138</v>
          </cell>
          <cell r="AR289">
            <v>114</v>
          </cell>
          <cell r="AS289">
            <v>7.37</v>
          </cell>
          <cell r="AT289" t="str">
            <v>Газлифт</v>
          </cell>
          <cell r="AU289">
            <v>480</v>
          </cell>
          <cell r="AV289" t="str">
            <v>ГП</v>
          </cell>
          <cell r="AW289">
            <v>880</v>
          </cell>
          <cell r="AX289" t="str">
            <v>ГП</v>
          </cell>
          <cell r="AY289">
            <v>1200</v>
          </cell>
          <cell r="AZ289" t="str">
            <v>ГП</v>
          </cell>
          <cell r="BA289">
            <v>1450</v>
          </cell>
          <cell r="BB289" t="str">
            <v>ГК85/1</v>
          </cell>
          <cell r="BC289">
            <v>1660</v>
          </cell>
          <cell r="BD289" t="str">
            <v>ГК80/2</v>
          </cell>
          <cell r="BE289">
            <v>1800</v>
          </cell>
          <cell r="BF289">
            <v>0</v>
          </cell>
          <cell r="BG289">
            <v>1835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1870</v>
          </cell>
          <cell r="BO289" t="str">
            <v>Есть</v>
          </cell>
          <cell r="BP289" t="str">
            <v>Сиант</v>
          </cell>
          <cell r="BQ289">
            <v>80</v>
          </cell>
          <cell r="BR289">
            <v>64</v>
          </cell>
          <cell r="BS289">
            <v>9</v>
          </cell>
          <cell r="BT289">
            <v>1668.34</v>
          </cell>
          <cell r="BU289">
            <v>201.66000000000008</v>
          </cell>
          <cell r="BV289">
            <v>73</v>
          </cell>
          <cell r="BW289">
            <v>5.5</v>
          </cell>
          <cell r="BX289">
            <v>18</v>
          </cell>
          <cell r="BY289" t="str">
            <v>Угловик</v>
          </cell>
          <cell r="BZ289" t="str">
            <v>Постоянный</v>
          </cell>
          <cell r="CA289">
            <v>24</v>
          </cell>
          <cell r="CB289">
            <v>0</v>
          </cell>
          <cell r="CC289">
            <v>38</v>
          </cell>
          <cell r="CD289">
            <v>64</v>
          </cell>
          <cell r="CE289">
            <v>37</v>
          </cell>
          <cell r="CF289">
            <v>43556</v>
          </cell>
          <cell r="CG289">
            <v>153.1</v>
          </cell>
          <cell r="CH289">
            <v>80</v>
          </cell>
          <cell r="CI289">
            <v>6</v>
          </cell>
          <cell r="CJ289">
            <v>0</v>
          </cell>
          <cell r="CK289">
            <v>0</v>
          </cell>
          <cell r="CL289">
            <v>71</v>
          </cell>
          <cell r="CM289">
            <v>8.1928000000000001</v>
          </cell>
          <cell r="CN289">
            <v>9.8000000000000007</v>
          </cell>
          <cell r="CO289">
            <v>0</v>
          </cell>
          <cell r="CP289">
            <v>285</v>
          </cell>
          <cell r="CQ289">
            <v>12.4</v>
          </cell>
          <cell r="CR289">
            <v>264</v>
          </cell>
          <cell r="CS289">
            <v>0</v>
          </cell>
          <cell r="CT289">
            <v>264</v>
          </cell>
          <cell r="CU289">
            <v>0</v>
          </cell>
          <cell r="CV289">
            <v>255.80719999999999</v>
          </cell>
          <cell r="CW289">
            <v>-9.8000000000000007</v>
          </cell>
          <cell r="CX289">
            <v>264</v>
          </cell>
          <cell r="CY289">
            <v>-12.4</v>
          </cell>
          <cell r="CZ289">
            <v>9</v>
          </cell>
          <cell r="DA289">
            <v>3.4000000000000004</v>
          </cell>
          <cell r="DB289">
            <v>414.99853529928725</v>
          </cell>
          <cell r="DC289">
            <v>1513.5240699150474</v>
          </cell>
          <cell r="DD289">
            <v>1098.5255346157601</v>
          </cell>
          <cell r="DE289">
            <v>0.11936662606577346</v>
          </cell>
          <cell r="DF289">
            <v>0</v>
          </cell>
          <cell r="DG289" t="str">
            <v>Газлифт</v>
          </cell>
          <cell r="DH289">
            <v>8.1928000000000001</v>
          </cell>
          <cell r="DI289">
            <v>9.8000000000000007</v>
          </cell>
          <cell r="DJ289">
            <v>0</v>
          </cell>
          <cell r="DK289">
            <v>3.4000000000000004</v>
          </cell>
          <cell r="DL289">
            <v>71</v>
          </cell>
          <cell r="DM289">
            <v>0</v>
          </cell>
          <cell r="DN289">
            <v>60</v>
          </cell>
          <cell r="DO289">
            <v>0.11436221296725604</v>
          </cell>
          <cell r="DP289">
            <v>60</v>
          </cell>
          <cell r="DQ289">
            <v>8.9009940147822846</v>
          </cell>
          <cell r="DR289">
            <v>10.647122027251537</v>
          </cell>
          <cell r="DS289">
            <v>0</v>
          </cell>
          <cell r="DT289">
            <v>3.6938994788423707</v>
          </cell>
          <cell r="DU289">
            <v>0.70819401478228472</v>
          </cell>
          <cell r="DV289">
            <v>0.84712202725153674</v>
          </cell>
          <cell r="DW289">
            <v>0.29389947884236994</v>
          </cell>
          <cell r="DX289">
            <v>1.2310609756097561</v>
          </cell>
          <cell r="DY289">
            <v>1.4725609756097562</v>
          </cell>
          <cell r="DZ289">
            <v>0</v>
          </cell>
          <cell r="EA289">
            <v>0.33710318949343332</v>
          </cell>
          <cell r="EB289">
            <v>0</v>
          </cell>
          <cell r="EC289">
            <v>42628</v>
          </cell>
          <cell r="ED289" t="str">
            <v>ЗБС</v>
          </cell>
          <cell r="EE289">
            <v>0</v>
          </cell>
          <cell r="EF289">
            <v>18</v>
          </cell>
          <cell r="EG289">
            <v>35</v>
          </cell>
          <cell r="EH289">
            <v>64</v>
          </cell>
          <cell r="EI289">
            <v>34</v>
          </cell>
          <cell r="EJ289" t="str">
            <v>Постоянный</v>
          </cell>
          <cell r="EK289">
            <v>24</v>
          </cell>
          <cell r="EL289">
            <v>0</v>
          </cell>
          <cell r="EM289">
            <v>8.1928000000000001</v>
          </cell>
          <cell r="EN289">
            <v>9.8000000000000007</v>
          </cell>
          <cell r="EO289">
            <v>0</v>
          </cell>
          <cell r="EP289">
            <v>12.4</v>
          </cell>
          <cell r="EQ289">
            <v>414.99853529928725</v>
          </cell>
          <cell r="ER289">
            <v>80</v>
          </cell>
          <cell r="ES289">
            <v>9</v>
          </cell>
          <cell r="ET289">
            <v>71</v>
          </cell>
          <cell r="EU289">
            <v>18</v>
          </cell>
          <cell r="EV289">
            <v>38</v>
          </cell>
          <cell r="EW289">
            <v>64</v>
          </cell>
          <cell r="EX289">
            <v>37</v>
          </cell>
          <cell r="EY289" t="str">
            <v>Постоянный</v>
          </cell>
          <cell r="EZ289">
            <v>24</v>
          </cell>
          <cell r="FA289">
            <v>0</v>
          </cell>
          <cell r="FB289">
            <v>8.1928000000000001</v>
          </cell>
          <cell r="FC289">
            <v>9.8000000000000007</v>
          </cell>
          <cell r="FD289">
            <v>0</v>
          </cell>
          <cell r="FE289">
            <v>12.4</v>
          </cell>
          <cell r="FF289">
            <v>414.99853529928725</v>
          </cell>
          <cell r="FG289">
            <v>80</v>
          </cell>
          <cell r="FH289">
            <v>9</v>
          </cell>
          <cell r="FI289">
            <v>71</v>
          </cell>
          <cell r="FJ289">
            <v>0</v>
          </cell>
          <cell r="FK289">
            <v>3</v>
          </cell>
          <cell r="FL289">
            <v>0</v>
          </cell>
          <cell r="FM289">
            <v>3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  <cell r="GF289" t="str">
            <v>БДНГ-3</v>
          </cell>
          <cell r="GG289" t="str">
            <v>Давыдов</v>
          </cell>
          <cell r="GH289">
            <v>0</v>
          </cell>
          <cell r="GI289" t="e">
            <v>#N/A</v>
          </cell>
          <cell r="GJ289">
            <v>0</v>
          </cell>
          <cell r="GK289">
            <v>1850</v>
          </cell>
          <cell r="GL289">
            <v>0</v>
          </cell>
          <cell r="GM289">
            <v>0</v>
          </cell>
          <cell r="GN289">
            <v>0</v>
          </cell>
          <cell r="GO289">
            <v>1</v>
          </cell>
          <cell r="GP289">
            <v>27</v>
          </cell>
          <cell r="GQ289">
            <v>71</v>
          </cell>
          <cell r="GR289">
            <v>82.1</v>
          </cell>
          <cell r="GS289" t="str">
            <v>ЗУ-5</v>
          </cell>
          <cell r="GT289" t="str">
            <v>Газлифт</v>
          </cell>
          <cell r="GU289">
            <v>0</v>
          </cell>
          <cell r="GV289">
            <v>0</v>
          </cell>
          <cell r="GW289">
            <v>0</v>
          </cell>
          <cell r="GX289">
            <v>0</v>
          </cell>
          <cell r="GY289">
            <v>0</v>
          </cell>
        </row>
        <row r="290">
          <cell r="J290">
            <v>1220</v>
          </cell>
          <cell r="K290" t="str">
            <v>В накоплении/под циклической закачкой/</v>
          </cell>
          <cell r="L290" t="str">
            <v>К-20</v>
          </cell>
          <cell r="M290">
            <v>42185</v>
          </cell>
          <cell r="N290" t="str">
            <v>Гор.</v>
          </cell>
          <cell r="O290" t="str">
            <v>P1ar_Block II</v>
          </cell>
          <cell r="P290" t="str">
            <v>Действующий</v>
          </cell>
          <cell r="Q290">
            <v>-4</v>
          </cell>
          <cell r="R290">
            <v>0</v>
          </cell>
          <cell r="S290">
            <v>0</v>
          </cell>
          <cell r="T290">
            <v>0</v>
          </cell>
          <cell r="U290">
            <v>206</v>
          </cell>
          <cell r="V290">
            <v>213.8</v>
          </cell>
          <cell r="W290">
            <v>0.98</v>
          </cell>
          <cell r="X290">
            <v>1.66</v>
          </cell>
          <cell r="Y290">
            <v>0.98948474777505813</v>
          </cell>
          <cell r="Z290">
            <v>1.4490000000000001</v>
          </cell>
          <cell r="AA290">
            <v>0.83599999999999997</v>
          </cell>
          <cell r="AB290">
            <v>0.72</v>
          </cell>
          <cell r="AC290">
            <v>37</v>
          </cell>
          <cell r="AD290">
            <v>1.17</v>
          </cell>
          <cell r="AE290">
            <v>177.8</v>
          </cell>
          <cell r="AF290">
            <v>9.19</v>
          </cell>
          <cell r="AG290">
            <v>2069.5</v>
          </cell>
          <cell r="AH290" t="str">
            <v>1 ств 2302
2 ств 2720
3 ств 2311</v>
          </cell>
          <cell r="AI290" t="str">
            <v>1 ств 2302
2 ств 2720
3 ств 2311</v>
          </cell>
          <cell r="AJ290">
            <v>0</v>
          </cell>
          <cell r="AK290">
            <v>0</v>
          </cell>
          <cell r="AL290" t="str">
            <v>откр ствол</v>
          </cell>
          <cell r="AM290" t="str">
            <v>1 ств 2070-2302;
2 ств 2090-2720;
3 ств 2090-2311</v>
          </cell>
          <cell r="AN290" t="str">
            <v>16,98;48,56;24,3</v>
          </cell>
          <cell r="AO290" t="str">
            <v>2070;2090;2090</v>
          </cell>
          <cell r="AP290">
            <v>45</v>
          </cell>
          <cell r="AQ290">
            <v>0</v>
          </cell>
          <cell r="AR290">
            <v>0</v>
          </cell>
          <cell r="AS290">
            <v>0</v>
          </cell>
          <cell r="AT290" t="str">
            <v>Газлифт</v>
          </cell>
          <cell r="AU290">
            <v>370</v>
          </cell>
          <cell r="AV290" t="str">
            <v>ГП</v>
          </cell>
          <cell r="AW290">
            <v>680</v>
          </cell>
          <cell r="AX290" t="str">
            <v>ГП</v>
          </cell>
          <cell r="AY290">
            <v>970</v>
          </cell>
          <cell r="AZ290" t="str">
            <v>ГП</v>
          </cell>
          <cell r="BA290">
            <v>1220</v>
          </cell>
          <cell r="BB290" t="str">
            <v>ГП</v>
          </cell>
          <cell r="BC290">
            <v>1430</v>
          </cell>
          <cell r="BD290" t="str">
            <v>ГК85/1,5</v>
          </cell>
          <cell r="BE290">
            <v>0</v>
          </cell>
          <cell r="BF290">
            <v>0</v>
          </cell>
          <cell r="BG290">
            <v>1730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2080</v>
          </cell>
          <cell r="BO290" t="str">
            <v>Есть</v>
          </cell>
          <cell r="BP290" t="str">
            <v>Сиант</v>
          </cell>
          <cell r="BQ290">
            <v>80</v>
          </cell>
          <cell r="BR290">
            <v>42</v>
          </cell>
          <cell r="BS290">
            <v>2.5</v>
          </cell>
          <cell r="BT290">
            <v>1920.68</v>
          </cell>
          <cell r="BU290">
            <v>159.31999999999994</v>
          </cell>
          <cell r="BV290">
            <v>73</v>
          </cell>
          <cell r="BW290">
            <v>5.5</v>
          </cell>
          <cell r="BX290">
            <v>18</v>
          </cell>
          <cell r="BY290" t="str">
            <v>Угловик</v>
          </cell>
          <cell r="BZ290" t="str">
            <v>Периодический</v>
          </cell>
          <cell r="CA290">
            <v>24</v>
          </cell>
          <cell r="CB290">
            <v>24</v>
          </cell>
          <cell r="CC290">
            <v>25</v>
          </cell>
          <cell r="CD290">
            <v>42</v>
          </cell>
          <cell r="CE290">
            <v>24</v>
          </cell>
          <cell r="CF290">
            <v>43556</v>
          </cell>
          <cell r="CG290">
            <v>126</v>
          </cell>
          <cell r="CH290">
            <v>80</v>
          </cell>
          <cell r="CI290">
            <v>6</v>
          </cell>
          <cell r="CJ290">
            <v>0</v>
          </cell>
          <cell r="CK290">
            <v>0</v>
          </cell>
          <cell r="CL290">
            <v>46</v>
          </cell>
          <cell r="CM290">
            <v>4.3271192799999998</v>
          </cell>
          <cell r="CN290">
            <v>5.3</v>
          </cell>
          <cell r="CO290">
            <v>2.34</v>
          </cell>
          <cell r="CP290">
            <v>22</v>
          </cell>
          <cell r="CQ290">
            <v>10.5</v>
          </cell>
          <cell r="CR290">
            <v>265</v>
          </cell>
          <cell r="CS290" t="e">
            <v>#VALUE!</v>
          </cell>
          <cell r="CT290">
            <v>265</v>
          </cell>
          <cell r="CU290">
            <v>0</v>
          </cell>
          <cell r="CV290">
            <v>261.32601407999999</v>
          </cell>
          <cell r="CW290" t="str">
            <v>-</v>
          </cell>
          <cell r="CX290">
            <v>264.88</v>
          </cell>
          <cell r="CY290">
            <v>-7.5</v>
          </cell>
          <cell r="CZ290">
            <v>2.5</v>
          </cell>
          <cell r="DA290">
            <v>8</v>
          </cell>
          <cell r="DB290">
            <v>1848.805055357753</v>
          </cell>
          <cell r="DC290">
            <v>2426.556635157051</v>
          </cell>
          <cell r="DD290">
            <v>559.1922386694032</v>
          </cell>
          <cell r="DE290">
            <v>6.6250000000000003E-2</v>
          </cell>
          <cell r="DF290">
            <v>0</v>
          </cell>
          <cell r="DG290" t="str">
            <v>Газлифт</v>
          </cell>
          <cell r="DH290">
            <v>4.3271192799999998</v>
          </cell>
          <cell r="DI290">
            <v>5.3</v>
          </cell>
          <cell r="DJ290">
            <v>2.34</v>
          </cell>
          <cell r="DK290">
            <v>8</v>
          </cell>
          <cell r="DL290">
            <v>46</v>
          </cell>
          <cell r="DM290">
            <v>0</v>
          </cell>
          <cell r="DN290">
            <v>45</v>
          </cell>
          <cell r="DO290">
            <v>6.5924447174447176E-2</v>
          </cell>
          <cell r="DP290">
            <v>45</v>
          </cell>
          <cell r="DQ290">
            <v>4.3596789920270274</v>
          </cell>
          <cell r="DR290">
            <v>5.3398802211302216</v>
          </cell>
          <cell r="DS290">
            <v>2.34</v>
          </cell>
          <cell r="DT290">
            <v>8.0601965601965606</v>
          </cell>
          <cell r="DU290">
            <v>3.2559712027027593E-2</v>
          </cell>
          <cell r="DV290">
            <v>3.9880221130221827E-2</v>
          </cell>
          <cell r="DW290">
            <v>6.0196560196561243E-2</v>
          </cell>
          <cell r="DX290">
            <v>0.1373680132211543</v>
          </cell>
          <cell r="DY290">
            <v>0.1645132211538467</v>
          </cell>
          <cell r="DZ290">
            <v>0</v>
          </cell>
          <cell r="EA290">
            <v>4.2818509615384755E-2</v>
          </cell>
          <cell r="EB290">
            <v>0</v>
          </cell>
          <cell r="EC290">
            <v>42185</v>
          </cell>
          <cell r="ED290" t="str">
            <v>ВНС</v>
          </cell>
          <cell r="EE290">
            <v>0</v>
          </cell>
          <cell r="EF290">
            <v>18</v>
          </cell>
          <cell r="EG290">
            <v>24</v>
          </cell>
          <cell r="EH290">
            <v>42</v>
          </cell>
          <cell r="EI290">
            <v>22</v>
          </cell>
          <cell r="EJ290" t="str">
            <v>Периодический</v>
          </cell>
          <cell r="EK290">
            <v>24</v>
          </cell>
          <cell r="EL290">
            <v>24</v>
          </cell>
          <cell r="EM290">
            <v>3.6739859200000002</v>
          </cell>
          <cell r="EN290">
            <v>4.4000000000000004</v>
          </cell>
          <cell r="EO290">
            <v>0.12</v>
          </cell>
          <cell r="EP290">
            <v>7.5</v>
          </cell>
          <cell r="EQ290">
            <v>1061.5174050530927</v>
          </cell>
          <cell r="ER290">
            <v>80</v>
          </cell>
          <cell r="ES290">
            <v>3.6</v>
          </cell>
          <cell r="ET290">
            <v>41</v>
          </cell>
          <cell r="EU290">
            <v>18</v>
          </cell>
          <cell r="EV290">
            <v>25</v>
          </cell>
          <cell r="EW290">
            <v>42</v>
          </cell>
          <cell r="EX290">
            <v>24</v>
          </cell>
          <cell r="EY290" t="str">
            <v>Периодический</v>
          </cell>
          <cell r="EZ290">
            <v>24</v>
          </cell>
          <cell r="FA290">
            <v>24</v>
          </cell>
          <cell r="FB290">
            <v>4.3271192799999998</v>
          </cell>
          <cell r="FC290">
            <v>5.3</v>
          </cell>
          <cell r="FD290">
            <v>2.34</v>
          </cell>
          <cell r="FE290">
            <v>10.5</v>
          </cell>
          <cell r="FF290">
            <v>1848.805055357753</v>
          </cell>
          <cell r="FG290">
            <v>80</v>
          </cell>
          <cell r="FH290">
            <v>2.5</v>
          </cell>
          <cell r="FI290">
            <v>46</v>
          </cell>
          <cell r="FJ290">
            <v>0</v>
          </cell>
          <cell r="FK290">
            <v>1</v>
          </cell>
          <cell r="FL290">
            <v>0</v>
          </cell>
          <cell r="FM290">
            <v>2</v>
          </cell>
          <cell r="FN290">
            <v>0</v>
          </cell>
          <cell r="FO290">
            <v>0</v>
          </cell>
          <cell r="FP290">
            <v>0.65313335999999955</v>
          </cell>
          <cell r="FQ290">
            <v>0.89999999999999947</v>
          </cell>
          <cell r="FR290">
            <v>2.2199999999999998</v>
          </cell>
          <cell r="FS290">
            <v>3</v>
          </cell>
          <cell r="FT290">
            <v>0</v>
          </cell>
          <cell r="FU290">
            <v>-1.1000000000000001</v>
          </cell>
          <cell r="FV290">
            <v>787.28765030466025</v>
          </cell>
          <cell r="FW290">
            <v>5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  <cell r="GF290" t="str">
            <v>БДНГ-3</v>
          </cell>
          <cell r="GG290" t="str">
            <v>Тайланов</v>
          </cell>
          <cell r="GH290">
            <v>0</v>
          </cell>
          <cell r="GI290" t="e">
            <v>#N/A</v>
          </cell>
          <cell r="GJ290">
            <v>0</v>
          </cell>
          <cell r="GK290">
            <v>2060</v>
          </cell>
          <cell r="GL290">
            <v>0</v>
          </cell>
          <cell r="GM290">
            <v>0</v>
          </cell>
          <cell r="GN290">
            <v>0</v>
          </cell>
          <cell r="GO290">
            <v>1</v>
          </cell>
          <cell r="GP290">
            <v>18</v>
          </cell>
          <cell r="GQ290">
            <v>46</v>
          </cell>
          <cell r="GR290">
            <v>80</v>
          </cell>
          <cell r="GS290" t="str">
            <v>К-28</v>
          </cell>
          <cell r="GT290" t="str">
            <v>Газлифт</v>
          </cell>
          <cell r="GU290">
            <v>0</v>
          </cell>
          <cell r="GV290">
            <v>0</v>
          </cell>
          <cell r="GW290">
            <v>0</v>
          </cell>
          <cell r="GX290">
            <v>0</v>
          </cell>
          <cell r="GY290">
            <v>0</v>
          </cell>
        </row>
        <row r="291">
          <cell r="J291">
            <v>1221</v>
          </cell>
          <cell r="K291" t="str">
            <v>В работе</v>
          </cell>
          <cell r="L291" t="str">
            <v>К-56</v>
          </cell>
          <cell r="M291">
            <v>41976</v>
          </cell>
          <cell r="N291" t="str">
            <v>Гор.</v>
          </cell>
          <cell r="O291" t="str">
            <v>P1ar_Block II</v>
          </cell>
          <cell r="P291" t="str">
            <v>Действующий</v>
          </cell>
          <cell r="Q291">
            <v>-4</v>
          </cell>
          <cell r="R291">
            <v>0</v>
          </cell>
          <cell r="S291">
            <v>0</v>
          </cell>
          <cell r="T291">
            <v>0</v>
          </cell>
          <cell r="U291">
            <v>206</v>
          </cell>
          <cell r="V291">
            <v>213.8</v>
          </cell>
          <cell r="W291">
            <v>0.98</v>
          </cell>
          <cell r="X291">
            <v>1.66</v>
          </cell>
          <cell r="Y291">
            <v>0.9865468676469874</v>
          </cell>
          <cell r="Z291">
            <v>1.4490000000000001</v>
          </cell>
          <cell r="AA291">
            <v>0.83599999999999997</v>
          </cell>
          <cell r="AB291">
            <v>0.72</v>
          </cell>
          <cell r="AC291">
            <v>37</v>
          </cell>
          <cell r="AD291">
            <v>1.17</v>
          </cell>
          <cell r="AE291">
            <v>177.8</v>
          </cell>
          <cell r="AF291">
            <v>9.19</v>
          </cell>
          <cell r="AG291">
            <v>2572</v>
          </cell>
          <cell r="AH291" t="str">
            <v>1 ств 2900
2 ств 2970</v>
          </cell>
          <cell r="AI291" t="str">
            <v>1 ств 2900
2 ств 2970</v>
          </cell>
          <cell r="AJ291">
            <v>0</v>
          </cell>
          <cell r="AK291">
            <v>0</v>
          </cell>
          <cell r="AL291" t="str">
            <v>откр ствол</v>
          </cell>
          <cell r="AM291" t="str">
            <v>1 ствол-2572-2900;
2 ствол-2572-2970</v>
          </cell>
          <cell r="AN291" t="str">
            <v>61,34;84,2</v>
          </cell>
          <cell r="AO291">
            <v>2572</v>
          </cell>
          <cell r="AP291">
            <v>739</v>
          </cell>
          <cell r="AQ291">
            <v>0</v>
          </cell>
          <cell r="AR291">
            <v>0</v>
          </cell>
          <cell r="AS291">
            <v>0</v>
          </cell>
          <cell r="AT291" t="str">
            <v>Газлифт</v>
          </cell>
          <cell r="AU291">
            <v>360</v>
          </cell>
          <cell r="AV291" t="str">
            <v>ГП</v>
          </cell>
          <cell r="AW291">
            <v>600</v>
          </cell>
          <cell r="AX291" t="str">
            <v>ГП</v>
          </cell>
          <cell r="AY291">
            <v>830</v>
          </cell>
          <cell r="AZ291" t="str">
            <v>ГП</v>
          </cell>
          <cell r="BA291">
            <v>1040</v>
          </cell>
          <cell r="BB291" t="str">
            <v>ГП</v>
          </cell>
          <cell r="BC291">
            <v>1230</v>
          </cell>
          <cell r="BD291" t="str">
            <v>ГК84/1,5</v>
          </cell>
          <cell r="BE291">
            <v>0</v>
          </cell>
          <cell r="BF291">
            <v>0</v>
          </cell>
          <cell r="BG291">
            <v>1770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2600</v>
          </cell>
          <cell r="BO291" t="str">
            <v>Есть</v>
          </cell>
          <cell r="BP291" t="str">
            <v>Сиант</v>
          </cell>
          <cell r="BQ291">
            <v>78</v>
          </cell>
          <cell r="BR291">
            <v>54</v>
          </cell>
          <cell r="BS291">
            <v>12</v>
          </cell>
          <cell r="BT291">
            <v>1837.92</v>
          </cell>
          <cell r="BU291">
            <v>762.07999999999993</v>
          </cell>
          <cell r="BV291">
            <v>73</v>
          </cell>
          <cell r="BW291">
            <v>5.5</v>
          </cell>
          <cell r="BX291">
            <v>18</v>
          </cell>
          <cell r="BY291" t="str">
            <v>Угловик</v>
          </cell>
          <cell r="BZ291" t="str">
            <v>Постоянный</v>
          </cell>
          <cell r="CA291">
            <v>24</v>
          </cell>
          <cell r="CB291">
            <v>0</v>
          </cell>
          <cell r="CC291">
            <v>35</v>
          </cell>
          <cell r="CD291">
            <v>54</v>
          </cell>
          <cell r="CE291">
            <v>34</v>
          </cell>
          <cell r="CF291">
            <v>43556</v>
          </cell>
          <cell r="CG291">
            <v>136</v>
          </cell>
          <cell r="CH291">
            <v>78</v>
          </cell>
          <cell r="CI291">
            <v>6</v>
          </cell>
          <cell r="CJ291">
            <v>0</v>
          </cell>
          <cell r="CK291">
            <v>0</v>
          </cell>
          <cell r="CL291">
            <v>88</v>
          </cell>
          <cell r="CM291">
            <v>29.032725039999995</v>
          </cell>
          <cell r="CN291">
            <v>35.299999999999997</v>
          </cell>
          <cell r="CO291">
            <v>1.62</v>
          </cell>
          <cell r="CP291">
            <v>22</v>
          </cell>
          <cell r="CQ291">
            <v>25.4</v>
          </cell>
          <cell r="CR291">
            <v>266</v>
          </cell>
          <cell r="CS291" t="e">
            <v>#VALUE!</v>
          </cell>
          <cell r="CT291">
            <v>266</v>
          </cell>
          <cell r="CU291">
            <v>0</v>
          </cell>
          <cell r="CV291">
            <v>250.48747660000001</v>
          </cell>
          <cell r="CW291" t="str">
            <v>-</v>
          </cell>
          <cell r="CX291">
            <v>263.14999999999998</v>
          </cell>
          <cell r="CY291">
            <v>-24.8</v>
          </cell>
          <cell r="CZ291">
            <v>12</v>
          </cell>
          <cell r="DA291">
            <v>13.399999999999999</v>
          </cell>
          <cell r="DB291">
            <v>461.54813168719352</v>
          </cell>
          <cell r="DC291">
            <v>874.87481678020276</v>
          </cell>
          <cell r="DD291">
            <v>404.10926698077213</v>
          </cell>
          <cell r="DE291">
            <v>0.73541666666666661</v>
          </cell>
          <cell r="DF291">
            <v>0</v>
          </cell>
          <cell r="DG291" t="str">
            <v>Газлифт</v>
          </cell>
          <cell r="DH291">
            <v>29.032725039999995</v>
          </cell>
          <cell r="DI291">
            <v>35.299999999999997</v>
          </cell>
          <cell r="DJ291">
            <v>1.62</v>
          </cell>
          <cell r="DK291">
            <v>13.399999999999999</v>
          </cell>
          <cell r="DL291">
            <v>88</v>
          </cell>
          <cell r="DM291">
            <v>0</v>
          </cell>
          <cell r="DN291">
            <v>60</v>
          </cell>
          <cell r="DO291">
            <v>0.65560400516795847</v>
          </cell>
          <cell r="DP291">
            <v>60</v>
          </cell>
          <cell r="DQ291">
            <v>40.979653883979317</v>
          </cell>
          <cell r="DR291">
            <v>49.825904392764848</v>
          </cell>
          <cell r="DS291">
            <v>1.62</v>
          </cell>
          <cell r="DT291">
            <v>18.914082687338496</v>
          </cell>
          <cell r="DU291">
            <v>11.946928843979322</v>
          </cell>
          <cell r="DV291">
            <v>14.525904392764851</v>
          </cell>
          <cell r="DW291">
            <v>5.5140826873384983</v>
          </cell>
          <cell r="DX291">
            <v>2.858512217439404</v>
          </cell>
          <cell r="DY291">
            <v>3.4911915329464041</v>
          </cell>
          <cell r="DZ291">
            <v>0</v>
          </cell>
          <cell r="EA291">
            <v>3.1289655172413839</v>
          </cell>
          <cell r="EB291">
            <v>0</v>
          </cell>
          <cell r="EC291">
            <v>41976</v>
          </cell>
          <cell r="ED291" t="str">
            <v>ВНС</v>
          </cell>
          <cell r="EE291">
            <v>0</v>
          </cell>
          <cell r="EF291">
            <v>18</v>
          </cell>
          <cell r="EG291">
            <v>34</v>
          </cell>
          <cell r="EH291">
            <v>54</v>
          </cell>
          <cell r="EI291">
            <v>32</v>
          </cell>
          <cell r="EJ291" t="str">
            <v>Постоянный</v>
          </cell>
          <cell r="EK291">
            <v>24</v>
          </cell>
          <cell r="EL291">
            <v>0</v>
          </cell>
          <cell r="EM291">
            <v>29.032725039999995</v>
          </cell>
          <cell r="EN291">
            <v>35.299999999999997</v>
          </cell>
          <cell r="EO291">
            <v>1.62</v>
          </cell>
          <cell r="EP291">
            <v>25.4</v>
          </cell>
          <cell r="EQ291">
            <v>461.54813168719352</v>
          </cell>
          <cell r="ER291">
            <v>78</v>
          </cell>
          <cell r="ES291">
            <v>12</v>
          </cell>
          <cell r="ET291">
            <v>86</v>
          </cell>
          <cell r="EU291">
            <v>18</v>
          </cell>
          <cell r="EV291">
            <v>35</v>
          </cell>
          <cell r="EW291">
            <v>54</v>
          </cell>
          <cell r="EX291">
            <v>34</v>
          </cell>
          <cell r="EY291" t="str">
            <v>Постоянный</v>
          </cell>
          <cell r="EZ291">
            <v>24</v>
          </cell>
          <cell r="FA291">
            <v>0</v>
          </cell>
          <cell r="FB291">
            <v>29.032725039999995</v>
          </cell>
          <cell r="FC291">
            <v>35.299999999999997</v>
          </cell>
          <cell r="FD291">
            <v>1.62</v>
          </cell>
          <cell r="FE291">
            <v>25.4</v>
          </cell>
          <cell r="FF291">
            <v>461.54813168719352</v>
          </cell>
          <cell r="FG291">
            <v>78</v>
          </cell>
          <cell r="FH291">
            <v>12</v>
          </cell>
          <cell r="FI291">
            <v>88</v>
          </cell>
          <cell r="FJ291">
            <v>0</v>
          </cell>
          <cell r="FK291">
            <v>1</v>
          </cell>
          <cell r="FL291">
            <v>0</v>
          </cell>
          <cell r="FM291">
            <v>2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2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 t="str">
            <v>Уточнение</v>
          </cell>
          <cell r="GD291" t="str">
            <v>Уточнение ТР по результатам замеров дебита.Проверка АГЗУ.</v>
          </cell>
          <cell r="GE291">
            <v>0</v>
          </cell>
          <cell r="GF291" t="str">
            <v>БДНГ-3</v>
          </cell>
          <cell r="GG291" t="str">
            <v>Тайланов</v>
          </cell>
          <cell r="GH291">
            <v>0</v>
          </cell>
          <cell r="GI291" t="e">
            <v>#N/A</v>
          </cell>
          <cell r="GJ291">
            <v>0</v>
          </cell>
          <cell r="GK291">
            <v>2100</v>
          </cell>
          <cell r="GL291">
            <v>0</v>
          </cell>
          <cell r="GM291">
            <v>0</v>
          </cell>
          <cell r="GN291">
            <v>0</v>
          </cell>
          <cell r="GO291">
            <v>1</v>
          </cell>
          <cell r="GP291">
            <v>20</v>
          </cell>
          <cell r="GQ291">
            <v>88</v>
          </cell>
          <cell r="GR291">
            <v>48</v>
          </cell>
          <cell r="GS291" t="str">
            <v>К-15</v>
          </cell>
          <cell r="GT291" t="str">
            <v>Газлифт</v>
          </cell>
          <cell r="GU291">
            <v>0</v>
          </cell>
          <cell r="GV291">
            <v>0</v>
          </cell>
          <cell r="GW291">
            <v>0</v>
          </cell>
          <cell r="GX291">
            <v>0</v>
          </cell>
          <cell r="GY291">
            <v>0</v>
          </cell>
        </row>
        <row r="292">
          <cell r="J292">
            <v>1222</v>
          </cell>
          <cell r="K292" t="str">
            <v>В работе</v>
          </cell>
          <cell r="L292" t="str">
            <v>К-21</v>
          </cell>
          <cell r="M292">
            <v>42173</v>
          </cell>
          <cell r="N292" t="str">
            <v>Гор.</v>
          </cell>
          <cell r="O292" t="str">
            <v>P1ar_Block III</v>
          </cell>
          <cell r="P292" t="str">
            <v>Действующий</v>
          </cell>
          <cell r="Q292">
            <v>-4</v>
          </cell>
          <cell r="R292">
            <v>0</v>
          </cell>
          <cell r="S292">
            <v>0</v>
          </cell>
          <cell r="T292">
            <v>0</v>
          </cell>
          <cell r="U292">
            <v>206</v>
          </cell>
          <cell r="V292">
            <v>213.8</v>
          </cell>
          <cell r="W292">
            <v>0.98</v>
          </cell>
          <cell r="X292">
            <v>1.66</v>
          </cell>
          <cell r="Y292">
            <v>1.0172535405025487</v>
          </cell>
          <cell r="Z292">
            <v>1.4490000000000001</v>
          </cell>
          <cell r="AA292">
            <v>0.83599999999999997</v>
          </cell>
          <cell r="AB292">
            <v>0.72</v>
          </cell>
          <cell r="AC292">
            <v>37</v>
          </cell>
          <cell r="AD292">
            <v>1.17</v>
          </cell>
          <cell r="AE292">
            <v>177.8</v>
          </cell>
          <cell r="AF292">
            <v>9.19</v>
          </cell>
          <cell r="AG292">
            <v>2197</v>
          </cell>
          <cell r="AH292" t="str">
            <v>1 ств 2355
2 ств 2850</v>
          </cell>
          <cell r="AI292" t="str">
            <v>1 ств 2355
2 ств 2850</v>
          </cell>
          <cell r="AJ292">
            <v>0</v>
          </cell>
          <cell r="AK292">
            <v>0</v>
          </cell>
          <cell r="AL292" t="str">
            <v>откр ствол</v>
          </cell>
          <cell r="AM292" t="str">
            <v>1 ств 2197-2355;
2 ств 2237-2850</v>
          </cell>
          <cell r="AN292" t="str">
            <v>42,7;64,31</v>
          </cell>
          <cell r="AO292" t="str">
            <v>2197;2237</v>
          </cell>
          <cell r="AP292">
            <v>175</v>
          </cell>
          <cell r="AQ292">
            <v>0</v>
          </cell>
          <cell r="AR292">
            <v>0</v>
          </cell>
          <cell r="AS292">
            <v>0</v>
          </cell>
          <cell r="AT292" t="str">
            <v>Газлифт</v>
          </cell>
          <cell r="AU292">
            <v>615</v>
          </cell>
          <cell r="AV292" t="str">
            <v>ГП</v>
          </cell>
          <cell r="AW292">
            <v>1010</v>
          </cell>
          <cell r="AX292" t="str">
            <v>ГП</v>
          </cell>
          <cell r="AY292">
            <v>1320</v>
          </cell>
          <cell r="AZ292" t="str">
            <v>ГП</v>
          </cell>
          <cell r="BA292">
            <v>1570</v>
          </cell>
          <cell r="BB292" t="str">
            <v>ГК79/2</v>
          </cell>
          <cell r="BC292">
            <v>1800</v>
          </cell>
          <cell r="BD292" t="str">
            <v>ЦКсОК</v>
          </cell>
          <cell r="BE292">
            <v>0</v>
          </cell>
          <cell r="BF292">
            <v>0</v>
          </cell>
          <cell r="BG292">
            <v>1810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2205</v>
          </cell>
          <cell r="BO292" t="str">
            <v>Есть</v>
          </cell>
          <cell r="BP292" t="str">
            <v>Сиант</v>
          </cell>
          <cell r="BQ292">
            <v>80</v>
          </cell>
          <cell r="BR292">
            <v>50</v>
          </cell>
          <cell r="BS292">
            <v>10</v>
          </cell>
          <cell r="BT292">
            <v>1931.33</v>
          </cell>
          <cell r="BU292">
            <v>273.67000000000007</v>
          </cell>
          <cell r="BV292">
            <v>73</v>
          </cell>
          <cell r="BW292">
            <v>5.5</v>
          </cell>
          <cell r="BX292">
            <v>18</v>
          </cell>
          <cell r="BY292" t="str">
            <v>Угловик</v>
          </cell>
          <cell r="BZ292" t="str">
            <v>Постоянный</v>
          </cell>
          <cell r="CA292">
            <v>24</v>
          </cell>
          <cell r="CB292">
            <v>0</v>
          </cell>
          <cell r="CC292">
            <v>30</v>
          </cell>
          <cell r="CD292">
            <v>50</v>
          </cell>
          <cell r="CE292">
            <v>28</v>
          </cell>
          <cell r="CF292">
            <v>43556</v>
          </cell>
          <cell r="CG292">
            <v>147</v>
          </cell>
          <cell r="CH292">
            <v>80</v>
          </cell>
          <cell r="CI292">
            <v>6</v>
          </cell>
          <cell r="CJ292">
            <v>0</v>
          </cell>
          <cell r="CK292">
            <v>0</v>
          </cell>
          <cell r="CL292">
            <v>56</v>
          </cell>
          <cell r="CM292">
            <v>5.9378404799999993</v>
          </cell>
          <cell r="CN292">
            <v>7.8</v>
          </cell>
          <cell r="CO292">
            <v>8.94</v>
          </cell>
          <cell r="CP292">
            <v>288</v>
          </cell>
          <cell r="CQ292">
            <v>23</v>
          </cell>
          <cell r="CR292">
            <v>267</v>
          </cell>
          <cell r="CS292" t="e">
            <v>#VALUE!</v>
          </cell>
          <cell r="CT292">
            <v>267</v>
          </cell>
          <cell r="CU292">
            <v>0</v>
          </cell>
          <cell r="CV292">
            <v>261.06215952000002</v>
          </cell>
          <cell r="CW292" t="str">
            <v>-</v>
          </cell>
          <cell r="CX292">
            <v>258.06</v>
          </cell>
          <cell r="CY292">
            <v>-27</v>
          </cell>
          <cell r="CZ292">
            <v>10</v>
          </cell>
          <cell r="DA292">
            <v>13</v>
          </cell>
          <cell r="DB292">
            <v>2189.3481382308878</v>
          </cell>
          <cell r="DC292">
            <v>3873.4620907161861</v>
          </cell>
          <cell r="DD292">
            <v>1482.5056095343757</v>
          </cell>
          <cell r="DE292">
            <v>8.5714285714285715E-2</v>
          </cell>
          <cell r="DF292">
            <v>0</v>
          </cell>
          <cell r="DG292" t="str">
            <v>Газлифт</v>
          </cell>
          <cell r="DH292">
            <v>5.9378404799999993</v>
          </cell>
          <cell r="DI292">
            <v>7.8</v>
          </cell>
          <cell r="DJ292">
            <v>8.94</v>
          </cell>
          <cell r="DK292">
            <v>13</v>
          </cell>
          <cell r="DL292">
            <v>56</v>
          </cell>
          <cell r="DM292">
            <v>0</v>
          </cell>
          <cell r="DN292">
            <v>55</v>
          </cell>
          <cell r="DO292">
            <v>8.5356770445404434E-2</v>
          </cell>
          <cell r="DP292">
            <v>55</v>
          </cell>
          <cell r="DQ292">
            <v>5.9780525108893174</v>
          </cell>
          <cell r="DR292">
            <v>7.8528228809772074</v>
          </cell>
          <cell r="DS292">
            <v>8.94</v>
          </cell>
          <cell r="DT292">
            <v>13.088038134962011</v>
          </cell>
          <cell r="DU292">
            <v>4.0212030889318587E-2</v>
          </cell>
          <cell r="DV292">
            <v>5.2822880977207554E-2</v>
          </cell>
          <cell r="DW292">
            <v>8.8038134962012612E-2</v>
          </cell>
          <cell r="DX292">
            <v>3.9072976293484149E-2</v>
          </cell>
          <cell r="DY292">
            <v>5.1326608741967483E-2</v>
          </cell>
          <cell r="DZ292">
            <v>0</v>
          </cell>
          <cell r="EA292">
            <v>8.6202381348688989E-2</v>
          </cell>
          <cell r="EB292">
            <v>0</v>
          </cell>
          <cell r="EC292">
            <v>42179</v>
          </cell>
          <cell r="ED292" t="str">
            <v>ВНС</v>
          </cell>
          <cell r="EE292">
            <v>0</v>
          </cell>
          <cell r="EF292">
            <v>18</v>
          </cell>
          <cell r="EG292">
            <v>30</v>
          </cell>
          <cell r="EH292">
            <v>50</v>
          </cell>
          <cell r="EI292">
            <v>28</v>
          </cell>
          <cell r="EJ292" t="str">
            <v>Постоянный</v>
          </cell>
          <cell r="EK292">
            <v>24</v>
          </cell>
          <cell r="EL292">
            <v>0</v>
          </cell>
          <cell r="EM292">
            <v>5.9378404799999993</v>
          </cell>
          <cell r="EN292">
            <v>7.8</v>
          </cell>
          <cell r="EO292">
            <v>8.94</v>
          </cell>
          <cell r="EP292">
            <v>27</v>
          </cell>
          <cell r="EQ292">
            <v>2862.9937192250072</v>
          </cell>
          <cell r="ER292">
            <v>80</v>
          </cell>
          <cell r="ES292">
            <v>10</v>
          </cell>
          <cell r="ET292">
            <v>56</v>
          </cell>
          <cell r="EU292">
            <v>18</v>
          </cell>
          <cell r="EV292">
            <v>30</v>
          </cell>
          <cell r="EW292">
            <v>50</v>
          </cell>
          <cell r="EX292">
            <v>28</v>
          </cell>
          <cell r="EY292" t="str">
            <v>Постоянный</v>
          </cell>
          <cell r="EZ292">
            <v>24</v>
          </cell>
          <cell r="FA292">
            <v>0</v>
          </cell>
          <cell r="FB292">
            <v>5.9378404799999993</v>
          </cell>
          <cell r="FC292">
            <v>7.8</v>
          </cell>
          <cell r="FD292">
            <v>8.94</v>
          </cell>
          <cell r="FE292">
            <v>23</v>
          </cell>
          <cell r="FF292">
            <v>2189.3481382308878</v>
          </cell>
          <cell r="FG292">
            <v>80</v>
          </cell>
          <cell r="FH292">
            <v>10</v>
          </cell>
          <cell r="FI292">
            <v>56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-4</v>
          </cell>
          <cell r="FT292">
            <v>0</v>
          </cell>
          <cell r="FU292">
            <v>0</v>
          </cell>
          <cell r="FV292">
            <v>-673.64558099411943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 t="str">
            <v>Необходима проверка АГЗУ</v>
          </cell>
          <cell r="GE292">
            <v>0</v>
          </cell>
          <cell r="GF292" t="str">
            <v>БДНГ-3</v>
          </cell>
          <cell r="GG292" t="str">
            <v>Щукин</v>
          </cell>
          <cell r="GH292">
            <v>0</v>
          </cell>
          <cell r="GI292" t="e">
            <v>#N/A</v>
          </cell>
          <cell r="GJ292">
            <v>0</v>
          </cell>
          <cell r="GK292">
            <v>2100</v>
          </cell>
          <cell r="GL292">
            <v>0</v>
          </cell>
          <cell r="GM292">
            <v>0</v>
          </cell>
          <cell r="GN292">
            <v>0</v>
          </cell>
          <cell r="GO292">
            <v>2</v>
          </cell>
          <cell r="GP292">
            <v>22</v>
          </cell>
          <cell r="GQ292">
            <v>56</v>
          </cell>
          <cell r="GR292">
            <v>91</v>
          </cell>
          <cell r="GS292" t="str">
            <v>К-21</v>
          </cell>
          <cell r="GT292" t="str">
            <v>Газлифт</v>
          </cell>
          <cell r="GU292">
            <v>0</v>
          </cell>
          <cell r="GV292">
            <v>0</v>
          </cell>
          <cell r="GW292">
            <v>0</v>
          </cell>
          <cell r="GX292">
            <v>0</v>
          </cell>
          <cell r="GY292">
            <v>0</v>
          </cell>
        </row>
        <row r="293">
          <cell r="J293">
            <v>1223</v>
          </cell>
          <cell r="K293" t="str">
            <v>В работе</v>
          </cell>
          <cell r="L293" t="str">
            <v>К-21</v>
          </cell>
          <cell r="M293">
            <v>42053</v>
          </cell>
          <cell r="N293" t="str">
            <v>Гор.</v>
          </cell>
          <cell r="O293" t="str">
            <v>P1ar_Block III</v>
          </cell>
          <cell r="P293" t="str">
            <v>Действующий</v>
          </cell>
          <cell r="Q293">
            <v>-4</v>
          </cell>
          <cell r="R293">
            <v>0</v>
          </cell>
          <cell r="S293">
            <v>0</v>
          </cell>
          <cell r="T293">
            <v>0</v>
          </cell>
          <cell r="U293">
            <v>206</v>
          </cell>
          <cell r="V293">
            <v>213.8</v>
          </cell>
          <cell r="W293">
            <v>0.98</v>
          </cell>
          <cell r="X293">
            <v>1.66</v>
          </cell>
          <cell r="Y293">
            <v>0.98136681932908965</v>
          </cell>
          <cell r="Z293">
            <v>1.4490000000000001</v>
          </cell>
          <cell r="AA293">
            <v>0.83599999999999997</v>
          </cell>
          <cell r="AB293">
            <v>0.72</v>
          </cell>
          <cell r="AC293">
            <v>37</v>
          </cell>
          <cell r="AD293">
            <v>1.17</v>
          </cell>
          <cell r="AE293">
            <v>177.8</v>
          </cell>
          <cell r="AF293">
            <v>9.19</v>
          </cell>
          <cell r="AG293">
            <v>2214</v>
          </cell>
          <cell r="AH293" t="str">
            <v>1 ств 2676
2 ств 2971</v>
          </cell>
          <cell r="AI293" t="str">
            <v>1 ств 2676
2 ств 2971</v>
          </cell>
          <cell r="AJ293">
            <v>0</v>
          </cell>
          <cell r="AK293">
            <v>0</v>
          </cell>
          <cell r="AL293" t="str">
            <v>откр ствол</v>
          </cell>
          <cell r="AM293" t="str">
            <v>1 ствол 2214-2676;
2 ствол 2270-2971</v>
          </cell>
          <cell r="AN293" t="str">
            <v>10,17;23,21</v>
          </cell>
          <cell r="AO293" t="str">
            <v>2214;2270</v>
          </cell>
          <cell r="AP293">
            <v>291</v>
          </cell>
          <cell r="AQ293">
            <v>0</v>
          </cell>
          <cell r="AR293">
            <v>0</v>
          </cell>
          <cell r="AS293">
            <v>0</v>
          </cell>
          <cell r="AT293" t="str">
            <v>Газлифт</v>
          </cell>
          <cell r="AU293">
            <v>450</v>
          </cell>
          <cell r="AV293" t="str">
            <v>ГП</v>
          </cell>
          <cell r="AW293">
            <v>810</v>
          </cell>
          <cell r="AX293" t="str">
            <v>ГП</v>
          </cell>
          <cell r="AY293">
            <v>1090</v>
          </cell>
          <cell r="AZ293" t="str">
            <v>ГП</v>
          </cell>
          <cell r="BA293">
            <v>1330</v>
          </cell>
          <cell r="BB293" t="str">
            <v>ГК85/1,5</v>
          </cell>
          <cell r="BC293">
            <v>1530</v>
          </cell>
          <cell r="BD293" t="str">
            <v>ГК81/2</v>
          </cell>
          <cell r="BE293">
            <v>0</v>
          </cell>
          <cell r="BF293">
            <v>0</v>
          </cell>
          <cell r="BG293">
            <v>1850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2230</v>
          </cell>
          <cell r="BO293" t="str">
            <v>Есть</v>
          </cell>
          <cell r="BP293" t="str">
            <v>Сиант</v>
          </cell>
          <cell r="BQ293">
            <v>80</v>
          </cell>
          <cell r="BR293">
            <v>48</v>
          </cell>
          <cell r="BS293">
            <v>12</v>
          </cell>
          <cell r="BT293">
            <v>1927.76</v>
          </cell>
          <cell r="BU293">
            <v>302.24</v>
          </cell>
          <cell r="BV293">
            <v>73</v>
          </cell>
          <cell r="BW293">
            <v>5.5</v>
          </cell>
          <cell r="BX293">
            <v>18</v>
          </cell>
          <cell r="BY293" t="str">
            <v>Угловик</v>
          </cell>
          <cell r="BZ293" t="str">
            <v>Постоянный</v>
          </cell>
          <cell r="CA293">
            <v>24</v>
          </cell>
          <cell r="CB293">
            <v>0</v>
          </cell>
          <cell r="CC293">
            <v>30</v>
          </cell>
          <cell r="CD293">
            <v>48</v>
          </cell>
          <cell r="CE293">
            <v>29</v>
          </cell>
          <cell r="CF293">
            <v>43556</v>
          </cell>
          <cell r="CG293">
            <v>124</v>
          </cell>
          <cell r="CH293">
            <v>80</v>
          </cell>
          <cell r="CI293">
            <v>6</v>
          </cell>
          <cell r="CJ293">
            <v>0</v>
          </cell>
          <cell r="CK293">
            <v>0</v>
          </cell>
          <cell r="CL293">
            <v>55</v>
          </cell>
          <cell r="CM293">
            <v>10.8310488</v>
          </cell>
          <cell r="CN293">
            <v>13</v>
          </cell>
          <cell r="CO293">
            <v>0.34</v>
          </cell>
          <cell r="CP293">
            <v>289</v>
          </cell>
          <cell r="CQ293">
            <v>30</v>
          </cell>
          <cell r="CR293">
            <v>268</v>
          </cell>
          <cell r="CS293" t="e">
            <v>#VALUE!</v>
          </cell>
          <cell r="CT293">
            <v>268</v>
          </cell>
          <cell r="CU293">
            <v>0</v>
          </cell>
          <cell r="CV293">
            <v>254.83534080000001</v>
          </cell>
          <cell r="CW293" t="str">
            <v>-</v>
          </cell>
          <cell r="CX293">
            <v>266.42</v>
          </cell>
          <cell r="CY293">
            <v>-28</v>
          </cell>
          <cell r="CZ293">
            <v>12</v>
          </cell>
          <cell r="DA293">
            <v>18</v>
          </cell>
          <cell r="DB293">
            <v>1661.8889206740535</v>
          </cell>
          <cell r="DC293">
            <v>2769.814867790089</v>
          </cell>
          <cell r="DD293">
            <v>1102.7149172076126</v>
          </cell>
          <cell r="DE293">
            <v>0.18840579710144928</v>
          </cell>
          <cell r="DF293">
            <v>0</v>
          </cell>
          <cell r="DG293" t="str">
            <v>Газлифт</v>
          </cell>
          <cell r="DH293">
            <v>10.8310488</v>
          </cell>
          <cell r="DI293">
            <v>13</v>
          </cell>
          <cell r="DJ293">
            <v>0.34</v>
          </cell>
          <cell r="DK293">
            <v>18</v>
          </cell>
          <cell r="DL293">
            <v>55</v>
          </cell>
          <cell r="DM293">
            <v>0</v>
          </cell>
          <cell r="DN293">
            <v>50</v>
          </cell>
          <cell r="DO293">
            <v>0.18391994478951004</v>
          </cell>
          <cell r="DP293">
            <v>50</v>
          </cell>
          <cell r="DQ293">
            <v>11.339338184679089</v>
          </cell>
          <cell r="DR293">
            <v>13.610075914423742</v>
          </cell>
          <cell r="DS293">
            <v>0.34</v>
          </cell>
          <cell r="DT293">
            <v>18.844720496894414</v>
          </cell>
          <cell r="DU293">
            <v>0.50828938467909046</v>
          </cell>
          <cell r="DV293">
            <v>0.6100759144237422</v>
          </cell>
          <cell r="DW293">
            <v>0.84472049689441242</v>
          </cell>
          <cell r="DX293">
            <v>0.87182482603550082</v>
          </cell>
          <cell r="DY293">
            <v>1.0595942519019417</v>
          </cell>
          <cell r="DZ293">
            <v>0</v>
          </cell>
          <cell r="EA293">
            <v>0.78317836010143527</v>
          </cell>
          <cell r="EB293">
            <v>0</v>
          </cell>
          <cell r="EC293">
            <v>42053</v>
          </cell>
          <cell r="ED293" t="str">
            <v>ВНС</v>
          </cell>
          <cell r="EE293" t="str">
            <v>Предыдущий ГТМ-2000г(ОПЗ)</v>
          </cell>
          <cell r="EF293">
            <v>18</v>
          </cell>
          <cell r="EG293">
            <v>30</v>
          </cell>
          <cell r="EH293">
            <v>48</v>
          </cell>
          <cell r="EI293">
            <v>28</v>
          </cell>
          <cell r="EJ293" t="str">
            <v>Постоянный</v>
          </cell>
          <cell r="EK293">
            <v>24</v>
          </cell>
          <cell r="EL293">
            <v>0</v>
          </cell>
          <cell r="EM293">
            <v>13.164659199999999</v>
          </cell>
          <cell r="EN293">
            <v>16</v>
          </cell>
          <cell r="EO293">
            <v>1.58</v>
          </cell>
          <cell r="EP293">
            <v>28</v>
          </cell>
          <cell r="EQ293">
            <v>1215.3751765940133</v>
          </cell>
          <cell r="ER293">
            <v>80</v>
          </cell>
          <cell r="ES293">
            <v>12</v>
          </cell>
          <cell r="ET293">
            <v>53</v>
          </cell>
          <cell r="EU293">
            <v>18</v>
          </cell>
          <cell r="EV293">
            <v>30</v>
          </cell>
          <cell r="EW293">
            <v>48</v>
          </cell>
          <cell r="EX293">
            <v>29</v>
          </cell>
          <cell r="EY293" t="str">
            <v>Постоянный</v>
          </cell>
          <cell r="EZ293">
            <v>24</v>
          </cell>
          <cell r="FA293">
            <v>0</v>
          </cell>
          <cell r="FB293">
            <v>10.8310488</v>
          </cell>
          <cell r="FC293">
            <v>13</v>
          </cell>
          <cell r="FD293">
            <v>0.34</v>
          </cell>
          <cell r="FE293">
            <v>30</v>
          </cell>
          <cell r="FF293">
            <v>1661.8889206740535</v>
          </cell>
          <cell r="FG293">
            <v>80</v>
          </cell>
          <cell r="FH293">
            <v>12</v>
          </cell>
          <cell r="FI293">
            <v>55</v>
          </cell>
          <cell r="FJ293">
            <v>0</v>
          </cell>
          <cell r="FK293">
            <v>0</v>
          </cell>
          <cell r="FL293">
            <v>0</v>
          </cell>
          <cell r="FM293">
            <v>1</v>
          </cell>
          <cell r="FN293">
            <v>0</v>
          </cell>
          <cell r="FO293">
            <v>0</v>
          </cell>
          <cell r="FP293">
            <v>-2.3336103999999995</v>
          </cell>
          <cell r="FQ293">
            <v>-3</v>
          </cell>
          <cell r="FR293">
            <v>-1.24</v>
          </cell>
          <cell r="FS293">
            <v>2</v>
          </cell>
          <cell r="FT293">
            <v>0</v>
          </cell>
          <cell r="FU293">
            <v>0</v>
          </cell>
          <cell r="FV293">
            <v>446.51374408004017</v>
          </cell>
          <cell r="FW293">
            <v>2</v>
          </cell>
          <cell r="FX293" t="str">
            <v>Уточнение</v>
          </cell>
          <cell r="FY293" t="str">
            <v>Уточнение режима по результатам замеров дебита.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 t="str">
            <v>Необходима проверка АГЗУ</v>
          </cell>
          <cell r="GE293">
            <v>0</v>
          </cell>
          <cell r="GF293" t="str">
            <v>БДНГ-3</v>
          </cell>
          <cell r="GG293" t="str">
            <v>Щукин</v>
          </cell>
          <cell r="GH293">
            <v>0</v>
          </cell>
          <cell r="GI293" t="e">
            <v>#N/A</v>
          </cell>
          <cell r="GJ293">
            <v>0</v>
          </cell>
          <cell r="GK293">
            <v>2100</v>
          </cell>
          <cell r="GL293">
            <v>0</v>
          </cell>
          <cell r="GM293">
            <v>0</v>
          </cell>
          <cell r="GN293">
            <v>0</v>
          </cell>
          <cell r="GO293">
            <v>1</v>
          </cell>
          <cell r="GP293">
            <v>19</v>
          </cell>
          <cell r="GQ293">
            <v>55</v>
          </cell>
          <cell r="GR293">
            <v>69</v>
          </cell>
          <cell r="GS293" t="str">
            <v>К-21</v>
          </cell>
          <cell r="GT293" t="str">
            <v>Газлифт</v>
          </cell>
          <cell r="GU293">
            <v>0</v>
          </cell>
          <cell r="GV293">
            <v>0</v>
          </cell>
          <cell r="GW293">
            <v>0</v>
          </cell>
          <cell r="GX293">
            <v>0</v>
          </cell>
          <cell r="GY293">
            <v>0</v>
          </cell>
        </row>
        <row r="294">
          <cell r="J294">
            <v>1224</v>
          </cell>
          <cell r="K294" t="str">
            <v>В работе</v>
          </cell>
          <cell r="L294" t="str">
            <v>К-21</v>
          </cell>
          <cell r="M294">
            <v>41603</v>
          </cell>
          <cell r="N294" t="str">
            <v>Гор.</v>
          </cell>
          <cell r="O294" t="str">
            <v>P1ar_Block III</v>
          </cell>
          <cell r="P294" t="str">
            <v>Действующий</v>
          </cell>
          <cell r="Q294">
            <v>-4</v>
          </cell>
          <cell r="R294" t="str">
            <v xml:space="preserve"> </v>
          </cell>
          <cell r="S294" t="str">
            <v xml:space="preserve"> </v>
          </cell>
          <cell r="T294">
            <v>0</v>
          </cell>
          <cell r="U294">
            <v>206</v>
          </cell>
          <cell r="V294">
            <v>213.8</v>
          </cell>
          <cell r="W294">
            <v>0.98</v>
          </cell>
          <cell r="X294">
            <v>1.66</v>
          </cell>
          <cell r="Y294">
            <v>0.98080354989630048</v>
          </cell>
          <cell r="Z294">
            <v>1.4490000000000001</v>
          </cell>
          <cell r="AA294">
            <v>0.83599999999999997</v>
          </cell>
          <cell r="AB294">
            <v>0.72</v>
          </cell>
          <cell r="AC294">
            <v>37</v>
          </cell>
          <cell r="AD294">
            <v>1.17</v>
          </cell>
          <cell r="AE294">
            <v>177.8</v>
          </cell>
          <cell r="AF294">
            <v>9.19</v>
          </cell>
          <cell r="AG294">
            <v>2068</v>
          </cell>
          <cell r="AH294">
            <v>2713</v>
          </cell>
          <cell r="AI294">
            <v>2713</v>
          </cell>
          <cell r="AJ294">
            <v>0</v>
          </cell>
          <cell r="AK294">
            <v>0</v>
          </cell>
          <cell r="AL294" t="str">
            <v>откр ствол</v>
          </cell>
          <cell r="AM294" t="str">
            <v>2068-2713</v>
          </cell>
          <cell r="AN294">
            <v>6.42</v>
          </cell>
          <cell r="AO294">
            <v>2068</v>
          </cell>
          <cell r="AP294">
            <v>82.54</v>
          </cell>
          <cell r="AQ294">
            <v>0</v>
          </cell>
          <cell r="AR294">
            <v>0</v>
          </cell>
          <cell r="AS294">
            <v>0</v>
          </cell>
          <cell r="AT294" t="str">
            <v>Фонтан</v>
          </cell>
          <cell r="AU294">
            <v>350</v>
          </cell>
          <cell r="AV294">
            <v>0</v>
          </cell>
          <cell r="AW294">
            <v>700</v>
          </cell>
          <cell r="AX294">
            <v>0</v>
          </cell>
          <cell r="AY294">
            <v>1200</v>
          </cell>
          <cell r="AZ294">
            <v>0</v>
          </cell>
          <cell r="BA294">
            <v>1808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1818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2080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1889.57</v>
          </cell>
          <cell r="BU294">
            <v>190.43000000000006</v>
          </cell>
          <cell r="BV294">
            <v>73</v>
          </cell>
          <cell r="BW294">
            <v>5.5</v>
          </cell>
          <cell r="BX294">
            <v>18</v>
          </cell>
          <cell r="BY294" t="str">
            <v>Угловик</v>
          </cell>
          <cell r="BZ294" t="str">
            <v>Постоянный</v>
          </cell>
          <cell r="CA294">
            <v>24</v>
          </cell>
          <cell r="CB294">
            <v>0</v>
          </cell>
          <cell r="CC294">
            <v>21</v>
          </cell>
          <cell r="CD294">
            <v>32</v>
          </cell>
          <cell r="CE294">
            <v>19</v>
          </cell>
          <cell r="CF294">
            <v>43556</v>
          </cell>
          <cell r="CG294">
            <v>127.2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41</v>
          </cell>
          <cell r="CM294">
            <v>8.9273095999999992</v>
          </cell>
          <cell r="CN294">
            <v>10.7</v>
          </cell>
          <cell r="CO294">
            <v>0.2</v>
          </cell>
          <cell r="CP294">
            <v>0</v>
          </cell>
          <cell r="CQ294">
            <v>23.2</v>
          </cell>
          <cell r="CR294">
            <v>269</v>
          </cell>
          <cell r="CS294">
            <v>0</v>
          </cell>
          <cell r="CT294">
            <v>269</v>
          </cell>
          <cell r="CU294">
            <v>0</v>
          </cell>
          <cell r="CV294">
            <v>264.66149439999998</v>
          </cell>
          <cell r="CW294">
            <v>-5.2</v>
          </cell>
          <cell r="CX294">
            <v>268.8</v>
          </cell>
          <cell r="CY294">
            <v>-18.7</v>
          </cell>
          <cell r="CZ294">
            <v>0</v>
          </cell>
          <cell r="DA294">
            <v>23.2</v>
          </cell>
          <cell r="DB294">
            <v>2598.7672702647169</v>
          </cell>
          <cell r="DC294">
            <v>2598.7672702647169</v>
          </cell>
          <cell r="DD294" t="str">
            <v/>
          </cell>
          <cell r="DE294">
            <v>0.12412993039443154</v>
          </cell>
          <cell r="DF294">
            <v>0</v>
          </cell>
          <cell r="DG294" t="str">
            <v>Фонтан</v>
          </cell>
          <cell r="DH294">
            <v>8.9273095999999992</v>
          </cell>
          <cell r="DI294">
            <v>10.7</v>
          </cell>
          <cell r="DJ294">
            <v>0.2</v>
          </cell>
          <cell r="DK294">
            <v>23.2</v>
          </cell>
          <cell r="DL294">
            <v>41</v>
          </cell>
          <cell r="DM294">
            <v>0</v>
          </cell>
          <cell r="DN294">
            <v>50</v>
          </cell>
          <cell r="DO294">
            <v>0.13860103626943004</v>
          </cell>
          <cell r="DP294">
            <v>41</v>
          </cell>
          <cell r="DQ294">
            <v>8.9273095999999992</v>
          </cell>
          <cell r="DR294">
            <v>10.7</v>
          </cell>
          <cell r="DS294">
            <v>0.2</v>
          </cell>
          <cell r="DT294">
            <v>23.2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41603</v>
          </cell>
          <cell r="ED294" t="str">
            <v>ВНС</v>
          </cell>
          <cell r="EE294">
            <v>0</v>
          </cell>
          <cell r="EF294">
            <v>18</v>
          </cell>
          <cell r="EG294">
            <v>21</v>
          </cell>
          <cell r="EH294">
            <v>40</v>
          </cell>
          <cell r="EI294">
            <v>20</v>
          </cell>
          <cell r="EJ294" t="str">
            <v>Постоянный</v>
          </cell>
          <cell r="EK294">
            <v>24</v>
          </cell>
          <cell r="EL294">
            <v>0</v>
          </cell>
          <cell r="EM294">
            <v>8.9273095999999992</v>
          </cell>
          <cell r="EN294">
            <v>10.7</v>
          </cell>
          <cell r="EO294">
            <v>0.2</v>
          </cell>
          <cell r="EP294">
            <v>23.2</v>
          </cell>
          <cell r="EQ294">
            <v>2598.7672702647169</v>
          </cell>
          <cell r="ER294">
            <v>0</v>
          </cell>
          <cell r="ES294">
            <v>0</v>
          </cell>
          <cell r="ET294">
            <v>44</v>
          </cell>
          <cell r="EU294">
            <v>18</v>
          </cell>
          <cell r="EV294">
            <v>21</v>
          </cell>
          <cell r="EW294">
            <v>32</v>
          </cell>
          <cell r="EX294">
            <v>19</v>
          </cell>
          <cell r="EY294" t="str">
            <v>Постоянный</v>
          </cell>
          <cell r="EZ294">
            <v>24</v>
          </cell>
          <cell r="FA294">
            <v>0</v>
          </cell>
          <cell r="FB294">
            <v>8.9273095999999992</v>
          </cell>
          <cell r="FC294">
            <v>10.7</v>
          </cell>
          <cell r="FD294">
            <v>0.2</v>
          </cell>
          <cell r="FE294">
            <v>23.2</v>
          </cell>
          <cell r="FF294">
            <v>2598.7672702647169</v>
          </cell>
          <cell r="FG294">
            <v>0</v>
          </cell>
          <cell r="FH294">
            <v>0</v>
          </cell>
          <cell r="FI294">
            <v>41</v>
          </cell>
          <cell r="FJ294">
            <v>0</v>
          </cell>
          <cell r="FK294">
            <v>0</v>
          </cell>
          <cell r="FL294">
            <v>-8</v>
          </cell>
          <cell r="FM294">
            <v>-1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-3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 t="str">
            <v>Технология</v>
          </cell>
          <cell r="GD294" t="str">
            <v>Рост дебита на фоне снижения Рлин  с 22 до 20ат.</v>
          </cell>
          <cell r="GE294">
            <v>0</v>
          </cell>
          <cell r="GF294" t="str">
            <v>БДНГ-2</v>
          </cell>
          <cell r="GG294" t="str">
            <v>Щукин</v>
          </cell>
          <cell r="GH294">
            <v>0</v>
          </cell>
          <cell r="GI294" t="e">
            <v>#N/A</v>
          </cell>
          <cell r="GJ294">
            <v>0</v>
          </cell>
          <cell r="GK294">
            <v>2060</v>
          </cell>
          <cell r="GL294">
            <v>0</v>
          </cell>
          <cell r="GM294">
            <v>0</v>
          </cell>
          <cell r="GN294">
            <v>0</v>
          </cell>
          <cell r="GO294">
            <v>2</v>
          </cell>
          <cell r="GP294">
            <v>13</v>
          </cell>
          <cell r="GQ294">
            <v>41</v>
          </cell>
          <cell r="GR294">
            <v>86.2</v>
          </cell>
          <cell r="GS294" t="str">
            <v>ЗУ-8</v>
          </cell>
          <cell r="GT294" t="str">
            <v>Фонтан</v>
          </cell>
          <cell r="GU294">
            <v>0</v>
          </cell>
          <cell r="GV294">
            <v>0</v>
          </cell>
          <cell r="GW294">
            <v>0</v>
          </cell>
          <cell r="GX294">
            <v>0</v>
          </cell>
          <cell r="GY294">
            <v>0</v>
          </cell>
        </row>
        <row r="295">
          <cell r="J295">
            <v>1226</v>
          </cell>
          <cell r="K295" t="str">
            <v>В работе</v>
          </cell>
          <cell r="L295" t="str">
            <v>К-21</v>
          </cell>
          <cell r="M295">
            <v>42131</v>
          </cell>
          <cell r="N295" t="str">
            <v>Гор.</v>
          </cell>
          <cell r="O295" t="str">
            <v>P1ar_Block III</v>
          </cell>
          <cell r="P295" t="str">
            <v>Действующий</v>
          </cell>
          <cell r="Q295">
            <v>-4</v>
          </cell>
          <cell r="R295">
            <v>0</v>
          </cell>
          <cell r="S295">
            <v>0</v>
          </cell>
          <cell r="T295">
            <v>0</v>
          </cell>
          <cell r="U295">
            <v>206</v>
          </cell>
          <cell r="V295">
            <v>213.8</v>
          </cell>
          <cell r="W295">
            <v>0.98</v>
          </cell>
          <cell r="X295">
            <v>1.66</v>
          </cell>
          <cell r="Y295">
            <v>1.0023658001760241</v>
          </cell>
          <cell r="Z295">
            <v>1.4490000000000001</v>
          </cell>
          <cell r="AA295">
            <v>0.83599999999999997</v>
          </cell>
          <cell r="AB295">
            <v>0.72</v>
          </cell>
          <cell r="AC295">
            <v>37</v>
          </cell>
          <cell r="AD295">
            <v>1.17</v>
          </cell>
          <cell r="AE295">
            <v>177.8</v>
          </cell>
          <cell r="AF295">
            <v>9.19</v>
          </cell>
          <cell r="AG295">
            <v>2175</v>
          </cell>
          <cell r="AH295" t="str">
            <v xml:space="preserve">1 ств 2393
2 ств 2780 </v>
          </cell>
          <cell r="AI295" t="str">
            <v xml:space="preserve">1 ств 2393
2 ств 2780 </v>
          </cell>
          <cell r="AJ295">
            <v>0</v>
          </cell>
          <cell r="AK295">
            <v>0</v>
          </cell>
          <cell r="AL295" t="str">
            <v>откр ствол</v>
          </cell>
          <cell r="AM295" t="str">
            <v xml:space="preserve">1 ствол 2180-2393;
2 ствол 2210-2780 </v>
          </cell>
          <cell r="AN295" t="str">
            <v>44,4;11</v>
          </cell>
          <cell r="AO295" t="str">
            <v>2180;2210</v>
          </cell>
          <cell r="AP295">
            <v>192.8</v>
          </cell>
          <cell r="AQ295">
            <v>0</v>
          </cell>
          <cell r="AR295">
            <v>0</v>
          </cell>
          <cell r="AS295">
            <v>0</v>
          </cell>
          <cell r="AT295" t="str">
            <v>Газлифт</v>
          </cell>
          <cell r="AU295">
            <v>345</v>
          </cell>
          <cell r="AV295" t="str">
            <v>ГП</v>
          </cell>
          <cell r="AW295">
            <v>670</v>
          </cell>
          <cell r="AX295" t="str">
            <v>ГП</v>
          </cell>
          <cell r="AY295">
            <v>970</v>
          </cell>
          <cell r="AZ295" t="str">
            <v>ГП</v>
          </cell>
          <cell r="BA295">
            <v>1245</v>
          </cell>
          <cell r="BB295" t="str">
            <v>ГК81/2</v>
          </cell>
          <cell r="BC295">
            <v>1480</v>
          </cell>
          <cell r="BD295" t="str">
            <v>ГК80/2</v>
          </cell>
          <cell r="BE295">
            <v>0</v>
          </cell>
          <cell r="BF295">
            <v>0</v>
          </cell>
          <cell r="BG295">
            <v>1750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2195</v>
          </cell>
          <cell r="BO295" t="str">
            <v>Есть</v>
          </cell>
          <cell r="BP295" t="str">
            <v>Сиант</v>
          </cell>
          <cell r="BQ295">
            <v>80</v>
          </cell>
          <cell r="BR295">
            <v>54</v>
          </cell>
          <cell r="BS295">
            <v>9.6</v>
          </cell>
          <cell r="BT295">
            <v>1911.6</v>
          </cell>
          <cell r="BU295">
            <v>283.40000000000009</v>
          </cell>
          <cell r="BV295">
            <v>73</v>
          </cell>
          <cell r="BW295">
            <v>5.5</v>
          </cell>
          <cell r="BX295">
            <v>18</v>
          </cell>
          <cell r="BY295" t="str">
            <v>Угловик</v>
          </cell>
          <cell r="BZ295" t="str">
            <v>Постоянный</v>
          </cell>
          <cell r="CA295">
            <v>24</v>
          </cell>
          <cell r="CB295">
            <v>0</v>
          </cell>
          <cell r="CC295">
            <v>31</v>
          </cell>
          <cell r="CD295">
            <v>54</v>
          </cell>
          <cell r="CE295">
            <v>30</v>
          </cell>
          <cell r="CF295">
            <v>43556</v>
          </cell>
          <cell r="CG295">
            <v>137</v>
          </cell>
          <cell r="CH295">
            <v>80</v>
          </cell>
          <cell r="CI295">
            <v>6</v>
          </cell>
          <cell r="CJ295">
            <v>0</v>
          </cell>
          <cell r="CK295">
            <v>0</v>
          </cell>
          <cell r="CL295">
            <v>63</v>
          </cell>
          <cell r="CM295">
            <v>7.6690728021599996</v>
          </cell>
          <cell r="CN295">
            <v>9.702</v>
          </cell>
          <cell r="CO295">
            <v>5.4470000000000001</v>
          </cell>
          <cell r="CP295">
            <v>291</v>
          </cell>
          <cell r="CQ295">
            <v>28</v>
          </cell>
          <cell r="CR295">
            <v>270</v>
          </cell>
          <cell r="CS295" t="e">
            <v>#VALUE!</v>
          </cell>
          <cell r="CT295">
            <v>270</v>
          </cell>
          <cell r="CU295">
            <v>0</v>
          </cell>
          <cell r="CV295">
            <v>262.33092719784003</v>
          </cell>
          <cell r="CW295" t="str">
            <v>-</v>
          </cell>
          <cell r="CX295">
            <v>264.553</v>
          </cell>
          <cell r="CY295">
            <v>-28</v>
          </cell>
          <cell r="CZ295">
            <v>9.6</v>
          </cell>
          <cell r="DA295">
            <v>18.399999999999999</v>
          </cell>
          <cell r="DB295">
            <v>2399.2470112968058</v>
          </cell>
          <cell r="DC295">
            <v>3651.0280606690526</v>
          </cell>
          <cell r="DD295">
            <v>1159.2748657284128</v>
          </cell>
          <cell r="DE295">
            <v>0.13110810810810811</v>
          </cell>
          <cell r="DF295">
            <v>0</v>
          </cell>
          <cell r="DG295" t="str">
            <v>Газлифт</v>
          </cell>
          <cell r="DH295">
            <v>7.6690728021599996</v>
          </cell>
          <cell r="DI295">
            <v>9.702</v>
          </cell>
          <cell r="DJ295">
            <v>5.4470000000000001</v>
          </cell>
          <cell r="DK295">
            <v>18.399999999999999</v>
          </cell>
          <cell r="DL295">
            <v>63</v>
          </cell>
          <cell r="DM295">
            <v>0</v>
          </cell>
          <cell r="DN295">
            <v>60</v>
          </cell>
          <cell r="DO295">
            <v>0.12942902881536822</v>
          </cell>
          <cell r="DP295">
            <v>60</v>
          </cell>
          <cell r="DQ295">
            <v>7.8777828944279609</v>
          </cell>
          <cell r="DR295">
            <v>9.9660352187833521</v>
          </cell>
          <cell r="DS295">
            <v>5.4470000000000001</v>
          </cell>
          <cell r="DT295">
            <v>18.900747065101385</v>
          </cell>
          <cell r="DU295">
            <v>0.20871009226796236</v>
          </cell>
          <cell r="DV295">
            <v>0.26403521878335212</v>
          </cell>
          <cell r="DW295">
            <v>0.50074706510138933</v>
          </cell>
          <cell r="DX295">
            <v>0.63267088803388905</v>
          </cell>
          <cell r="DY295">
            <v>0.77778351376383537</v>
          </cell>
          <cell r="DZ295">
            <v>0</v>
          </cell>
          <cell r="EA295">
            <v>6.2587267123183628</v>
          </cell>
          <cell r="EB295">
            <v>0</v>
          </cell>
          <cell r="EC295">
            <v>43174</v>
          </cell>
          <cell r="ED295" t="str">
            <v>БОПЗ</v>
          </cell>
          <cell r="EE295">
            <v>0</v>
          </cell>
          <cell r="EF295">
            <v>18</v>
          </cell>
          <cell r="EG295">
            <v>30</v>
          </cell>
          <cell r="EH295">
            <v>54</v>
          </cell>
          <cell r="EI295">
            <v>29</v>
          </cell>
          <cell r="EJ295" t="str">
            <v>Постоянный</v>
          </cell>
          <cell r="EK295">
            <v>24</v>
          </cell>
          <cell r="EL295">
            <v>0</v>
          </cell>
          <cell r="EM295">
            <v>7.6690728021599996</v>
          </cell>
          <cell r="EN295">
            <v>9.702</v>
          </cell>
          <cell r="EO295">
            <v>5.4470000000000001</v>
          </cell>
          <cell r="EP295">
            <v>28</v>
          </cell>
          <cell r="EQ295">
            <v>2399.2470112968058</v>
          </cell>
          <cell r="ER295">
            <v>80</v>
          </cell>
          <cell r="ES295">
            <v>9.6</v>
          </cell>
          <cell r="ET295">
            <v>63</v>
          </cell>
          <cell r="EU295">
            <v>18</v>
          </cell>
          <cell r="EV295">
            <v>31</v>
          </cell>
          <cell r="EW295">
            <v>54</v>
          </cell>
          <cell r="EX295">
            <v>30</v>
          </cell>
          <cell r="EY295" t="str">
            <v>Постоянный</v>
          </cell>
          <cell r="EZ295">
            <v>24</v>
          </cell>
          <cell r="FA295">
            <v>0</v>
          </cell>
          <cell r="FB295">
            <v>7.6690728021599996</v>
          </cell>
          <cell r="FC295">
            <v>9.702</v>
          </cell>
          <cell r="FD295">
            <v>5.4470000000000001</v>
          </cell>
          <cell r="FE295">
            <v>28</v>
          </cell>
          <cell r="FF295">
            <v>2399.2470112968058</v>
          </cell>
          <cell r="FG295">
            <v>80</v>
          </cell>
          <cell r="FH295">
            <v>9.6</v>
          </cell>
          <cell r="FI295">
            <v>63</v>
          </cell>
          <cell r="FJ295">
            <v>0</v>
          </cell>
          <cell r="FK295">
            <v>1</v>
          </cell>
          <cell r="FL295">
            <v>0</v>
          </cell>
          <cell r="FM295">
            <v>1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  <cell r="GF295" t="str">
            <v>БДНГ-3</v>
          </cell>
          <cell r="GG295" t="str">
            <v>Щукин</v>
          </cell>
          <cell r="GH295">
            <v>0</v>
          </cell>
          <cell r="GI295" t="e">
            <v>#N/A</v>
          </cell>
          <cell r="GJ295">
            <v>0</v>
          </cell>
          <cell r="GK295">
            <v>2100</v>
          </cell>
          <cell r="GL295">
            <v>0</v>
          </cell>
          <cell r="GM295">
            <v>0</v>
          </cell>
          <cell r="GN295">
            <v>0</v>
          </cell>
          <cell r="GO295">
            <v>1</v>
          </cell>
          <cell r="GP295">
            <v>24</v>
          </cell>
          <cell r="GQ295">
            <v>63</v>
          </cell>
          <cell r="GR295">
            <v>74</v>
          </cell>
          <cell r="GS295" t="str">
            <v>К-21</v>
          </cell>
          <cell r="GT295" t="str">
            <v>Газлифт</v>
          </cell>
          <cell r="GU295">
            <v>0</v>
          </cell>
          <cell r="GV295">
            <v>0</v>
          </cell>
          <cell r="GW295">
            <v>0</v>
          </cell>
          <cell r="GX295">
            <v>0</v>
          </cell>
          <cell r="GY295">
            <v>0</v>
          </cell>
        </row>
        <row r="296">
          <cell r="J296">
            <v>1234</v>
          </cell>
          <cell r="K296" t="str">
            <v>В работе</v>
          </cell>
          <cell r="L296" t="str">
            <v>К-102</v>
          </cell>
          <cell r="M296">
            <v>42643</v>
          </cell>
          <cell r="N296" t="str">
            <v>Гор.</v>
          </cell>
          <cell r="O296" t="str">
            <v>P1ar_Block III</v>
          </cell>
          <cell r="P296" t="str">
            <v>Действующий</v>
          </cell>
          <cell r="Q296">
            <v>-4</v>
          </cell>
          <cell r="R296">
            <v>0</v>
          </cell>
          <cell r="S296">
            <v>0</v>
          </cell>
          <cell r="T296">
            <v>0</v>
          </cell>
          <cell r="U296">
            <v>206</v>
          </cell>
          <cell r="V296">
            <v>213.8</v>
          </cell>
          <cell r="W296">
            <v>0.98</v>
          </cell>
          <cell r="X296">
            <v>1.66</v>
          </cell>
          <cell r="Y296">
            <v>0.98</v>
          </cell>
          <cell r="Z296">
            <v>1.4490000000000001</v>
          </cell>
          <cell r="AA296">
            <v>0.83599999999999997</v>
          </cell>
          <cell r="AB296">
            <v>0.72</v>
          </cell>
          <cell r="AC296">
            <v>37</v>
          </cell>
          <cell r="AD296">
            <v>1.17</v>
          </cell>
          <cell r="AE296">
            <v>177.8</v>
          </cell>
          <cell r="AF296">
            <v>9.19</v>
          </cell>
          <cell r="AG296">
            <v>2214</v>
          </cell>
          <cell r="AH296">
            <v>2810</v>
          </cell>
          <cell r="AI296">
            <v>2810</v>
          </cell>
          <cell r="AJ296">
            <v>0</v>
          </cell>
          <cell r="AK296">
            <v>0</v>
          </cell>
          <cell r="AL296" t="str">
            <v>откр ствол</v>
          </cell>
          <cell r="AM296" t="str">
            <v>2220-2810</v>
          </cell>
          <cell r="AN296">
            <v>15.17</v>
          </cell>
          <cell r="AO296">
            <v>2220</v>
          </cell>
          <cell r="AP296">
            <v>351.7</v>
          </cell>
          <cell r="AQ296">
            <v>0</v>
          </cell>
          <cell r="AR296">
            <v>0</v>
          </cell>
          <cell r="AS296">
            <v>0</v>
          </cell>
          <cell r="AT296" t="str">
            <v>Фонтан</v>
          </cell>
          <cell r="AU296">
            <v>500</v>
          </cell>
          <cell r="AV296" t="str">
            <v>ГК83/1,5</v>
          </cell>
          <cell r="AW296">
            <v>900</v>
          </cell>
          <cell r="AX296" t="str">
            <v>ГК84/1,5</v>
          </cell>
          <cell r="AY296">
            <v>1220</v>
          </cell>
          <cell r="AZ296" t="str">
            <v>ГК80/1,5</v>
          </cell>
          <cell r="BA296">
            <v>1480</v>
          </cell>
          <cell r="BB296" t="str">
            <v>ГК77/2,5</v>
          </cell>
          <cell r="BC296">
            <v>1720</v>
          </cell>
          <cell r="BD296" t="str">
            <v>ЦКсОК</v>
          </cell>
          <cell r="BE296">
            <v>0</v>
          </cell>
          <cell r="BF296">
            <v>0</v>
          </cell>
          <cell r="BG296">
            <v>1815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2220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1882.42</v>
          </cell>
          <cell r="BU296">
            <v>337.57999999999993</v>
          </cell>
          <cell r="BV296">
            <v>73</v>
          </cell>
          <cell r="BW296">
            <v>5.5</v>
          </cell>
          <cell r="BX296">
            <v>18</v>
          </cell>
          <cell r="BY296" t="str">
            <v>Угловик</v>
          </cell>
          <cell r="BZ296" t="str">
            <v>Постоянный</v>
          </cell>
          <cell r="CA296">
            <v>24</v>
          </cell>
          <cell r="CB296">
            <v>0</v>
          </cell>
          <cell r="CC296">
            <v>35</v>
          </cell>
          <cell r="CD296">
            <v>49</v>
          </cell>
          <cell r="CE296">
            <v>34</v>
          </cell>
          <cell r="CF296">
            <v>43556</v>
          </cell>
          <cell r="CG296">
            <v>133.69999999999999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63</v>
          </cell>
          <cell r="CM296">
            <v>21.903199999999998</v>
          </cell>
          <cell r="CN296">
            <v>26.2</v>
          </cell>
          <cell r="CO296">
            <v>0</v>
          </cell>
          <cell r="CP296">
            <v>0</v>
          </cell>
          <cell r="CQ296">
            <v>53</v>
          </cell>
          <cell r="CR296">
            <v>271</v>
          </cell>
          <cell r="CS296">
            <v>0</v>
          </cell>
          <cell r="CT296">
            <v>271</v>
          </cell>
          <cell r="CU296">
            <v>0</v>
          </cell>
          <cell r="CV296">
            <v>249.0968</v>
          </cell>
          <cell r="CW296">
            <v>-26.2</v>
          </cell>
          <cell r="CX296">
            <v>271</v>
          </cell>
          <cell r="CY296">
            <v>-53</v>
          </cell>
          <cell r="CZ296">
            <v>0</v>
          </cell>
          <cell r="DA296">
            <v>53</v>
          </cell>
          <cell r="DB296">
            <v>2419.7377552138501</v>
          </cell>
          <cell r="DC296">
            <v>2419.7377552138501</v>
          </cell>
          <cell r="DD296" t="str">
            <v/>
          </cell>
          <cell r="DE296">
            <v>0.37057991513437061</v>
          </cell>
          <cell r="DF296">
            <v>0</v>
          </cell>
          <cell r="DG296" t="str">
            <v>Фонтан</v>
          </cell>
          <cell r="DH296">
            <v>21.903199999999998</v>
          </cell>
          <cell r="DI296">
            <v>26.2</v>
          </cell>
          <cell r="DJ296">
            <v>0</v>
          </cell>
          <cell r="DK296">
            <v>52.999999999999993</v>
          </cell>
          <cell r="DL296">
            <v>63</v>
          </cell>
          <cell r="DM296">
            <v>0</v>
          </cell>
          <cell r="DN296">
            <v>60</v>
          </cell>
          <cell r="DO296">
            <v>0.36574888962474278</v>
          </cell>
          <cell r="DP296">
            <v>60</v>
          </cell>
          <cell r="DQ296">
            <v>22.534959486227198</v>
          </cell>
          <cell r="DR296">
            <v>26.95569316534354</v>
          </cell>
          <cell r="DS296">
            <v>0</v>
          </cell>
          <cell r="DT296">
            <v>54.52869228103846</v>
          </cell>
          <cell r="DU296">
            <v>0.63175948622719991</v>
          </cell>
          <cell r="DV296">
            <v>0.75569316534354058</v>
          </cell>
          <cell r="DW296">
            <v>1.52869228103846</v>
          </cell>
          <cell r="DX296">
            <v>1.3758032194673464</v>
          </cell>
          <cell r="DY296">
            <v>1.6738177694688794</v>
          </cell>
          <cell r="DZ296">
            <v>0</v>
          </cell>
          <cell r="EA296">
            <v>3.5708112415336091</v>
          </cell>
          <cell r="EB296">
            <v>0</v>
          </cell>
          <cell r="EC296">
            <v>42643</v>
          </cell>
          <cell r="ED296" t="str">
            <v>ВНС</v>
          </cell>
          <cell r="EE296" t="str">
            <v>НСL-15% V-100м3</v>
          </cell>
          <cell r="EF296">
            <v>18</v>
          </cell>
          <cell r="EG296">
            <v>48</v>
          </cell>
          <cell r="EH296">
            <v>49</v>
          </cell>
          <cell r="EI296">
            <v>45</v>
          </cell>
          <cell r="EJ296" t="str">
            <v>Постоянный</v>
          </cell>
          <cell r="EK296">
            <v>24</v>
          </cell>
          <cell r="EL296">
            <v>0</v>
          </cell>
          <cell r="EM296">
            <v>21.903199999999998</v>
          </cell>
          <cell r="EN296">
            <v>26.2</v>
          </cell>
          <cell r="EO296">
            <v>0</v>
          </cell>
          <cell r="EP296">
            <v>53</v>
          </cell>
          <cell r="EQ296">
            <v>2419.7377552138501</v>
          </cell>
          <cell r="ER296">
            <v>0</v>
          </cell>
          <cell r="ES296">
            <v>0</v>
          </cell>
          <cell r="ET296">
            <v>66</v>
          </cell>
          <cell r="EU296">
            <v>18</v>
          </cell>
          <cell r="EV296">
            <v>35</v>
          </cell>
          <cell r="EW296">
            <v>49</v>
          </cell>
          <cell r="EX296">
            <v>34</v>
          </cell>
          <cell r="EY296" t="str">
            <v>Постоянный</v>
          </cell>
          <cell r="EZ296">
            <v>24</v>
          </cell>
          <cell r="FA296">
            <v>0</v>
          </cell>
          <cell r="FB296">
            <v>21.903199999999998</v>
          </cell>
          <cell r="FC296">
            <v>26.2</v>
          </cell>
          <cell r="FD296">
            <v>0</v>
          </cell>
          <cell r="FE296">
            <v>53</v>
          </cell>
          <cell r="FF296">
            <v>2419.7377552138501</v>
          </cell>
          <cell r="FG296">
            <v>0</v>
          </cell>
          <cell r="FH296">
            <v>0</v>
          </cell>
          <cell r="FI296">
            <v>63</v>
          </cell>
          <cell r="FJ296">
            <v>0</v>
          </cell>
          <cell r="FK296">
            <v>-13</v>
          </cell>
          <cell r="FL296">
            <v>0</v>
          </cell>
          <cell r="FM296">
            <v>-11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-3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 t="str">
            <v>Технология</v>
          </cell>
          <cell r="GD296" t="str">
            <v>Снижение дебита на фоне роста Рлин  с 42 до 45ат. Рост Рлин после запуска 1050-2</v>
          </cell>
          <cell r="GE296">
            <v>0</v>
          </cell>
          <cell r="GF296" t="str">
            <v>БДНГ-2</v>
          </cell>
          <cell r="GG296" t="str">
            <v>Щукин</v>
          </cell>
          <cell r="GH296">
            <v>0</v>
          </cell>
          <cell r="GI296" t="e">
            <v>#N/A</v>
          </cell>
          <cell r="GJ296">
            <v>0</v>
          </cell>
          <cell r="GK296">
            <v>2100</v>
          </cell>
          <cell r="GL296">
            <v>0</v>
          </cell>
          <cell r="GM296">
            <v>0</v>
          </cell>
          <cell r="GN296">
            <v>0</v>
          </cell>
          <cell r="GO296">
            <v>1</v>
          </cell>
          <cell r="GP296">
            <v>15</v>
          </cell>
          <cell r="GQ296">
            <v>63</v>
          </cell>
          <cell r="GR296">
            <v>70.699999999999989</v>
          </cell>
          <cell r="GS296" t="str">
            <v>ЗУ-6</v>
          </cell>
          <cell r="GT296" t="str">
            <v>Фонтан</v>
          </cell>
          <cell r="GU296">
            <v>0</v>
          </cell>
          <cell r="GV296">
            <v>0</v>
          </cell>
          <cell r="GW296">
            <v>0</v>
          </cell>
          <cell r="GX296">
            <v>0</v>
          </cell>
          <cell r="GY296">
            <v>0</v>
          </cell>
        </row>
        <row r="297">
          <cell r="J297">
            <v>1240</v>
          </cell>
          <cell r="K297" t="e">
            <v>#N/A</v>
          </cell>
          <cell r="L297" t="str">
            <v>Без куста</v>
          </cell>
          <cell r="M297">
            <v>43608</v>
          </cell>
          <cell r="N297" t="str">
            <v>Гор.</v>
          </cell>
          <cell r="O297" t="str">
            <v>P1ar_Block III</v>
          </cell>
          <cell r="P297" t="str">
            <v>Действующий</v>
          </cell>
          <cell r="Q297">
            <v>-4</v>
          </cell>
          <cell r="R297">
            <v>0</v>
          </cell>
          <cell r="S297">
            <v>0</v>
          </cell>
          <cell r="T297">
            <v>0</v>
          </cell>
          <cell r="U297">
            <v>206</v>
          </cell>
          <cell r="V297">
            <v>213.8</v>
          </cell>
          <cell r="W297">
            <v>0.98</v>
          </cell>
          <cell r="X297">
            <v>1.66</v>
          </cell>
          <cell r="Y297">
            <v>1.2717323327079424</v>
          </cell>
          <cell r="Z297">
            <v>1.4490000000000001</v>
          </cell>
          <cell r="AA297">
            <v>0.83599999999999997</v>
          </cell>
          <cell r="AB297">
            <v>0.72</v>
          </cell>
          <cell r="AC297">
            <v>37</v>
          </cell>
          <cell r="AD297">
            <v>1.17</v>
          </cell>
          <cell r="AE297">
            <v>177.8</v>
          </cell>
          <cell r="AF297">
            <v>9.19</v>
          </cell>
          <cell r="AG297">
            <v>2365</v>
          </cell>
          <cell r="AH297">
            <v>2882</v>
          </cell>
          <cell r="AI297">
            <v>2882</v>
          </cell>
          <cell r="AJ297">
            <v>0</v>
          </cell>
          <cell r="AK297">
            <v>0</v>
          </cell>
          <cell r="AL297" t="str">
            <v>откр ствол</v>
          </cell>
          <cell r="AM297" t="str">
            <v>2365-2882</v>
          </cell>
          <cell r="AN297">
            <v>42.62</v>
          </cell>
          <cell r="AO297">
            <v>2365</v>
          </cell>
          <cell r="AP297">
            <v>415.06999999999994</v>
          </cell>
          <cell r="AQ297">
            <v>0</v>
          </cell>
          <cell r="AR297">
            <v>0</v>
          </cell>
          <cell r="AS297">
            <v>0</v>
          </cell>
          <cell r="AT297" t="str">
            <v>УЭЦН</v>
          </cell>
          <cell r="AU297">
            <v>570</v>
          </cell>
          <cell r="AV297">
            <v>0</v>
          </cell>
          <cell r="AW297">
            <v>1120</v>
          </cell>
          <cell r="AX297">
            <v>0</v>
          </cell>
          <cell r="AY297">
            <v>1575</v>
          </cell>
          <cell r="AZ297">
            <v>0</v>
          </cell>
          <cell r="BA297">
            <v>1930</v>
          </cell>
          <cell r="BB297">
            <v>0</v>
          </cell>
          <cell r="BC297">
            <v>2180</v>
          </cell>
          <cell r="BD297">
            <v>0</v>
          </cell>
          <cell r="BE297">
            <v>0</v>
          </cell>
          <cell r="BF297">
            <v>0</v>
          </cell>
          <cell r="BG297">
            <v>2190</v>
          </cell>
          <cell r="BH297">
            <v>0</v>
          </cell>
          <cell r="BI297">
            <v>0</v>
          </cell>
          <cell r="BJ297" t="str">
            <v>D1050N</v>
          </cell>
          <cell r="BK297">
            <v>0</v>
          </cell>
          <cell r="BL297">
            <v>54</v>
          </cell>
          <cell r="BM297">
            <v>0</v>
          </cell>
          <cell r="BN297">
            <v>2150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1817.88</v>
          </cell>
          <cell r="BU297">
            <v>332.11999999999989</v>
          </cell>
          <cell r="BV297">
            <v>73</v>
          </cell>
          <cell r="BW297">
            <v>5.5</v>
          </cell>
          <cell r="BX297">
            <v>65</v>
          </cell>
          <cell r="BY297" t="str">
            <v>Угловик</v>
          </cell>
          <cell r="BZ297" t="str">
            <v>Постоянный</v>
          </cell>
          <cell r="CA297">
            <v>24</v>
          </cell>
          <cell r="CB297">
            <v>0</v>
          </cell>
          <cell r="CC297">
            <v>33</v>
          </cell>
          <cell r="CD297">
            <v>33</v>
          </cell>
          <cell r="CE297">
            <v>32</v>
          </cell>
          <cell r="CF297">
            <v>43556</v>
          </cell>
          <cell r="CG297">
            <v>206</v>
          </cell>
          <cell r="CH297">
            <v>0</v>
          </cell>
          <cell r="CI297">
            <v>0</v>
          </cell>
          <cell r="CJ297">
            <v>742.38553486175988</v>
          </cell>
          <cell r="CK297">
            <v>115</v>
          </cell>
          <cell r="CL297">
            <v>127.59139005999999</v>
          </cell>
          <cell r="CM297">
            <v>52.233279999999986</v>
          </cell>
          <cell r="CN297">
            <v>142</v>
          </cell>
          <cell r="CO297">
            <v>56</v>
          </cell>
          <cell r="CP297">
            <v>0</v>
          </cell>
          <cell r="CQ297">
            <v>7.3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7.3</v>
          </cell>
          <cell r="DB297">
            <v>139.75764110544085</v>
          </cell>
          <cell r="DC297">
            <v>139.75764110544085</v>
          </cell>
          <cell r="DD297" t="str">
            <v/>
          </cell>
          <cell r="DE297">
            <v>1.8110256017631421</v>
          </cell>
          <cell r="DF297" t="str">
            <v>Высокая обводненность</v>
          </cell>
          <cell r="DG297" t="str">
            <v>УЭЦН</v>
          </cell>
          <cell r="DH297">
            <v>52.233279999999986</v>
          </cell>
          <cell r="DI297">
            <v>142</v>
          </cell>
          <cell r="DJ297">
            <v>56</v>
          </cell>
          <cell r="DK297">
            <v>7.3</v>
          </cell>
          <cell r="DL297">
            <v>127.59139005999999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56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65</v>
          </cell>
          <cell r="EG297">
            <v>33</v>
          </cell>
          <cell r="EH297">
            <v>33</v>
          </cell>
          <cell r="EI297">
            <v>32</v>
          </cell>
          <cell r="EJ297" t="str">
            <v>Постоянный</v>
          </cell>
          <cell r="EK297">
            <v>24</v>
          </cell>
          <cell r="EL297">
            <v>0</v>
          </cell>
          <cell r="EM297">
            <v>41.802716999999994</v>
          </cell>
          <cell r="EN297">
            <v>181.5</v>
          </cell>
          <cell r="EO297">
            <v>72.45</v>
          </cell>
          <cell r="EP297">
            <v>3.65</v>
          </cell>
          <cell r="EQ297">
            <v>87.314898694264315</v>
          </cell>
          <cell r="ER297">
            <v>0</v>
          </cell>
          <cell r="ES297">
            <v>0</v>
          </cell>
          <cell r="ET297">
            <v>144.55031768262501</v>
          </cell>
          <cell r="EU297">
            <v>65</v>
          </cell>
          <cell r="EV297">
            <v>33</v>
          </cell>
          <cell r="EW297">
            <v>33</v>
          </cell>
          <cell r="EX297">
            <v>32</v>
          </cell>
          <cell r="EY297" t="str">
            <v>Постоянный</v>
          </cell>
          <cell r="EZ297">
            <v>24</v>
          </cell>
          <cell r="FA297">
            <v>0</v>
          </cell>
          <cell r="FB297">
            <v>52.233279999999986</v>
          </cell>
          <cell r="FC297">
            <v>142</v>
          </cell>
          <cell r="FD297">
            <v>56</v>
          </cell>
          <cell r="FE297">
            <v>7.3</v>
          </cell>
          <cell r="FF297">
            <v>139.75764110544085</v>
          </cell>
          <cell r="FG297">
            <v>0</v>
          </cell>
          <cell r="FH297">
            <v>0</v>
          </cell>
          <cell r="FI297">
            <v>127.59139005999999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10.430562999999992</v>
          </cell>
          <cell r="FQ297">
            <v>-39.5</v>
          </cell>
          <cell r="FR297">
            <v>-16.450000000000003</v>
          </cell>
          <cell r="FS297">
            <v>3.65</v>
          </cell>
          <cell r="FT297">
            <v>0</v>
          </cell>
          <cell r="FU297">
            <v>0</v>
          </cell>
          <cell r="FV297">
            <v>52.442742411176539</v>
          </cell>
          <cell r="FW297">
            <v>-16.958927622625012</v>
          </cell>
          <cell r="FX297" t="str">
            <v>Довывод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  <cell r="GF297" t="str">
            <v>БДНГ-3</v>
          </cell>
          <cell r="GG297">
            <v>0</v>
          </cell>
          <cell r="GH297">
            <v>0</v>
          </cell>
          <cell r="GI297" t="e">
            <v>#N/A</v>
          </cell>
          <cell r="GJ297">
            <v>0</v>
          </cell>
          <cell r="GK297">
            <v>2100</v>
          </cell>
          <cell r="GL297">
            <v>0</v>
          </cell>
          <cell r="GM297">
            <v>0</v>
          </cell>
          <cell r="GN297">
            <v>0</v>
          </cell>
          <cell r="GO297">
            <v>0</v>
          </cell>
          <cell r="GP297">
            <v>0</v>
          </cell>
          <cell r="GQ297">
            <v>12.591390059999995</v>
          </cell>
          <cell r="GR297">
            <v>0</v>
          </cell>
          <cell r="GS297" t="str">
            <v>ГЗУ-7</v>
          </cell>
          <cell r="GT297">
            <v>0</v>
          </cell>
          <cell r="GU297">
            <v>0</v>
          </cell>
          <cell r="GV297">
            <v>0</v>
          </cell>
          <cell r="GW297">
            <v>0</v>
          </cell>
          <cell r="GX297">
            <v>0</v>
          </cell>
          <cell r="GY297">
            <v>0</v>
          </cell>
        </row>
        <row r="298">
          <cell r="J298">
            <v>1241</v>
          </cell>
          <cell r="K298" t="str">
            <v>В работе</v>
          </cell>
          <cell r="L298" t="str">
            <v>К-26</v>
          </cell>
          <cell r="M298">
            <v>41926</v>
          </cell>
          <cell r="N298" t="str">
            <v>Гор.</v>
          </cell>
          <cell r="O298" t="str">
            <v>P1ar_Block III</v>
          </cell>
          <cell r="P298" t="str">
            <v>Действующий</v>
          </cell>
          <cell r="Q298">
            <v>-4</v>
          </cell>
          <cell r="R298">
            <v>0</v>
          </cell>
          <cell r="S298">
            <v>0</v>
          </cell>
          <cell r="T298">
            <v>0</v>
          </cell>
          <cell r="U298">
            <v>206</v>
          </cell>
          <cell r="V298">
            <v>213.8</v>
          </cell>
          <cell r="W298">
            <v>0.98</v>
          </cell>
          <cell r="X298">
            <v>1.66</v>
          </cell>
          <cell r="Y298">
            <v>0.98</v>
          </cell>
          <cell r="Z298">
            <v>1.4490000000000001</v>
          </cell>
          <cell r="AA298">
            <v>0.83599999999999997</v>
          </cell>
          <cell r="AB298">
            <v>0.72</v>
          </cell>
          <cell r="AC298">
            <v>37</v>
          </cell>
          <cell r="AD298">
            <v>1.17</v>
          </cell>
          <cell r="AE298">
            <v>177.8</v>
          </cell>
          <cell r="AF298">
            <v>9.19</v>
          </cell>
          <cell r="AG298">
            <v>2091</v>
          </cell>
          <cell r="AH298" t="str">
            <v>1 ств 2373
2 ств 2737
3 ств 2737</v>
          </cell>
          <cell r="AI298" t="str">
            <v>1 ств 2373
2 ств 2737
3 ств 2737</v>
          </cell>
          <cell r="AJ298">
            <v>0</v>
          </cell>
          <cell r="AK298">
            <v>0</v>
          </cell>
          <cell r="AL298" t="str">
            <v>откр ствол</v>
          </cell>
          <cell r="AM298" t="str">
            <v>1ый ст-л 2091-2373;
2ой ст-л 2091-2737;
3й ст-л 2091-2737</v>
          </cell>
          <cell r="AN298">
            <v>52.1</v>
          </cell>
          <cell r="AO298">
            <v>2091</v>
          </cell>
          <cell r="AP298">
            <v>165.86</v>
          </cell>
          <cell r="AQ298">
            <v>0</v>
          </cell>
          <cell r="AR298">
            <v>0</v>
          </cell>
          <cell r="AS298">
            <v>0</v>
          </cell>
          <cell r="AT298" t="str">
            <v>Газлифт</v>
          </cell>
          <cell r="AU298">
            <v>600</v>
          </cell>
          <cell r="AV298" t="str">
            <v>ГК83(1)</v>
          </cell>
          <cell r="AW298">
            <v>1200</v>
          </cell>
          <cell r="AX298" t="str">
            <v>ГК80(2)</v>
          </cell>
          <cell r="AY298">
            <v>1500</v>
          </cell>
          <cell r="AZ298" t="str">
            <v>ЦКсОК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1810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2100</v>
          </cell>
          <cell r="BO298" t="str">
            <v>Есть</v>
          </cell>
          <cell r="BP298" t="str">
            <v>Сиант</v>
          </cell>
          <cell r="BQ298">
            <v>80</v>
          </cell>
          <cell r="BR298">
            <v>50</v>
          </cell>
          <cell r="BS298">
            <v>12.2</v>
          </cell>
          <cell r="BT298">
            <v>1926.8</v>
          </cell>
          <cell r="BU298">
            <v>173.20000000000005</v>
          </cell>
          <cell r="BV298">
            <v>73</v>
          </cell>
          <cell r="BW298">
            <v>5.5</v>
          </cell>
          <cell r="BX298">
            <v>18</v>
          </cell>
          <cell r="BY298" t="str">
            <v>Угловик</v>
          </cell>
          <cell r="BZ298" t="str">
            <v>Постоянный</v>
          </cell>
          <cell r="CA298">
            <v>24</v>
          </cell>
          <cell r="CB298">
            <v>0</v>
          </cell>
          <cell r="CC298">
            <v>32</v>
          </cell>
          <cell r="CD298">
            <v>50</v>
          </cell>
          <cell r="CE298">
            <v>31</v>
          </cell>
          <cell r="CF298">
            <v>43556</v>
          </cell>
          <cell r="CG298">
            <v>143.30000000000001</v>
          </cell>
          <cell r="CH298">
            <v>80</v>
          </cell>
          <cell r="CI298">
            <v>6</v>
          </cell>
          <cell r="CJ298">
            <v>0</v>
          </cell>
          <cell r="CK298">
            <v>0</v>
          </cell>
          <cell r="CL298">
            <v>67</v>
          </cell>
          <cell r="CM298">
            <v>13.844159999999999</v>
          </cell>
          <cell r="CN298">
            <v>16.559999999999999</v>
          </cell>
          <cell r="CO298">
            <v>0</v>
          </cell>
          <cell r="CP298">
            <v>293</v>
          </cell>
          <cell r="CQ298">
            <v>21</v>
          </cell>
          <cell r="CR298">
            <v>272</v>
          </cell>
          <cell r="CS298" t="e">
            <v>#VALUE!</v>
          </cell>
          <cell r="CT298">
            <v>272</v>
          </cell>
          <cell r="CU298">
            <v>0</v>
          </cell>
          <cell r="CV298">
            <v>258.15584000000001</v>
          </cell>
          <cell r="CW298" t="str">
            <v>-</v>
          </cell>
          <cell r="CX298">
            <v>272</v>
          </cell>
          <cell r="CY298">
            <v>-26.25</v>
          </cell>
          <cell r="CZ298">
            <v>12.2</v>
          </cell>
          <cell r="DA298">
            <v>8.8000000000000007</v>
          </cell>
          <cell r="DB298">
            <v>635.64708873633367</v>
          </cell>
          <cell r="DC298">
            <v>1516.8850981207961</v>
          </cell>
          <cell r="DD298">
            <v>881.23800938446254</v>
          </cell>
          <cell r="DE298">
            <v>0.2170380078636959</v>
          </cell>
          <cell r="DF298">
            <v>0</v>
          </cell>
          <cell r="DG298" t="str">
            <v>Газлифт</v>
          </cell>
          <cell r="DH298">
            <v>13.844159999999999</v>
          </cell>
          <cell r="DI298">
            <v>16.559999999999999</v>
          </cell>
          <cell r="DJ298">
            <v>0</v>
          </cell>
          <cell r="DK298">
            <v>8.8000000000000007</v>
          </cell>
          <cell r="DL298">
            <v>67</v>
          </cell>
          <cell r="DM298">
            <v>0</v>
          </cell>
          <cell r="DN298">
            <v>60</v>
          </cell>
          <cell r="DO298">
            <v>0.21086526614690207</v>
          </cell>
          <cell r="DP298">
            <v>60</v>
          </cell>
          <cell r="DQ298">
            <v>14.684404096150885</v>
          </cell>
          <cell r="DR298">
            <v>17.565076670036945</v>
          </cell>
          <cell r="DS298">
            <v>0</v>
          </cell>
          <cell r="DT298">
            <v>9.3340987135462044</v>
          </cell>
          <cell r="DU298">
            <v>0.84024409615088669</v>
          </cell>
          <cell r="DV298">
            <v>1.0050766700369458</v>
          </cell>
          <cell r="DW298">
            <v>0.5340987135462032</v>
          </cell>
          <cell r="DX298">
            <v>1.2422327351351339</v>
          </cell>
          <cell r="DY298">
            <v>1.4859243243243228</v>
          </cell>
          <cell r="DZ298">
            <v>0</v>
          </cell>
          <cell r="EA298">
            <v>1.0767567567567558</v>
          </cell>
          <cell r="EB298">
            <v>0</v>
          </cell>
          <cell r="EC298">
            <v>41926</v>
          </cell>
          <cell r="ED298" t="str">
            <v>ВНС</v>
          </cell>
          <cell r="EE298" t="str">
            <v>НСL-16% V-60м3 с растворителем 40м3</v>
          </cell>
          <cell r="EF298">
            <v>18</v>
          </cell>
          <cell r="EG298">
            <v>32</v>
          </cell>
          <cell r="EH298">
            <v>54</v>
          </cell>
          <cell r="EI298">
            <v>30</v>
          </cell>
          <cell r="EJ298" t="str">
            <v>Постоянный</v>
          </cell>
          <cell r="EK298">
            <v>24</v>
          </cell>
          <cell r="EL298">
            <v>0</v>
          </cell>
          <cell r="EM298">
            <v>13.844159999999999</v>
          </cell>
          <cell r="EN298">
            <v>16.559999999999999</v>
          </cell>
          <cell r="EO298">
            <v>0</v>
          </cell>
          <cell r="EP298">
            <v>26.25</v>
          </cell>
          <cell r="EQ298">
            <v>1014.8683632665327</v>
          </cell>
          <cell r="ER298">
            <v>80</v>
          </cell>
          <cell r="ES298">
            <v>12.2</v>
          </cell>
          <cell r="ET298">
            <v>73</v>
          </cell>
          <cell r="EU298">
            <v>18</v>
          </cell>
          <cell r="EV298">
            <v>32</v>
          </cell>
          <cell r="EW298">
            <v>50</v>
          </cell>
          <cell r="EX298">
            <v>31</v>
          </cell>
          <cell r="EY298" t="str">
            <v>Постоянный</v>
          </cell>
          <cell r="EZ298">
            <v>24</v>
          </cell>
          <cell r="FA298">
            <v>0</v>
          </cell>
          <cell r="FB298">
            <v>13.844159999999999</v>
          </cell>
          <cell r="FC298">
            <v>16.559999999999999</v>
          </cell>
          <cell r="FD298">
            <v>0</v>
          </cell>
          <cell r="FE298">
            <v>21</v>
          </cell>
          <cell r="FF298">
            <v>635.64708873633367</v>
          </cell>
          <cell r="FG298">
            <v>80</v>
          </cell>
          <cell r="FH298">
            <v>12.2</v>
          </cell>
          <cell r="FI298">
            <v>67</v>
          </cell>
          <cell r="FJ298">
            <v>0</v>
          </cell>
          <cell r="FK298">
            <v>0</v>
          </cell>
          <cell r="FL298">
            <v>-4</v>
          </cell>
          <cell r="FM298">
            <v>1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-5.25</v>
          </cell>
          <cell r="FT298">
            <v>0</v>
          </cell>
          <cell r="FU298">
            <v>0</v>
          </cell>
          <cell r="FV298">
            <v>-379.22127453019903</v>
          </cell>
          <cell r="FW298">
            <v>-6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  <cell r="GF298" t="str">
            <v>БДНГ-3</v>
          </cell>
          <cell r="GG298" t="str">
            <v>Щукин</v>
          </cell>
          <cell r="GH298">
            <v>0</v>
          </cell>
          <cell r="GI298" t="e">
            <v>#N/A</v>
          </cell>
          <cell r="GJ298">
            <v>0</v>
          </cell>
          <cell r="GK298">
            <v>2080</v>
          </cell>
          <cell r="GL298">
            <v>0</v>
          </cell>
          <cell r="GM298">
            <v>0</v>
          </cell>
          <cell r="GN298">
            <v>0</v>
          </cell>
          <cell r="GO298">
            <v>1</v>
          </cell>
          <cell r="GP298">
            <v>19</v>
          </cell>
          <cell r="GQ298">
            <v>67</v>
          </cell>
          <cell r="GR298">
            <v>76.300000000000011</v>
          </cell>
          <cell r="GS298" t="str">
            <v>К-21</v>
          </cell>
          <cell r="GT298" t="str">
            <v>Газлифт</v>
          </cell>
          <cell r="GU298">
            <v>0</v>
          </cell>
          <cell r="GV298">
            <v>0</v>
          </cell>
          <cell r="GW298">
            <v>0</v>
          </cell>
          <cell r="GX298">
            <v>0</v>
          </cell>
          <cell r="GY298">
            <v>0</v>
          </cell>
        </row>
        <row r="299">
          <cell r="J299">
            <v>1244</v>
          </cell>
          <cell r="K299" t="str">
            <v>В работе</v>
          </cell>
          <cell r="L299" t="str">
            <v>К-30</v>
          </cell>
          <cell r="M299">
            <v>42014</v>
          </cell>
          <cell r="N299" t="str">
            <v>Гор.</v>
          </cell>
          <cell r="O299" t="str">
            <v>P1ar_Block II</v>
          </cell>
          <cell r="P299" t="str">
            <v>Действующий</v>
          </cell>
          <cell r="Q299">
            <v>-4</v>
          </cell>
          <cell r="R299">
            <v>0</v>
          </cell>
          <cell r="S299">
            <v>0</v>
          </cell>
          <cell r="T299">
            <v>0</v>
          </cell>
          <cell r="U299">
            <v>206</v>
          </cell>
          <cell r="V299">
            <v>213.8</v>
          </cell>
          <cell r="W299">
            <v>0.98</v>
          </cell>
          <cell r="X299">
            <v>1.66</v>
          </cell>
          <cell r="Y299">
            <v>0.98</v>
          </cell>
          <cell r="Z299">
            <v>1.4490000000000001</v>
          </cell>
          <cell r="AA299">
            <v>0.83599999999999997</v>
          </cell>
          <cell r="AB299">
            <v>0.72</v>
          </cell>
          <cell r="AC299">
            <v>37</v>
          </cell>
          <cell r="AD299">
            <v>1.17</v>
          </cell>
          <cell r="AE299">
            <v>177.8</v>
          </cell>
          <cell r="AF299">
            <v>9.19</v>
          </cell>
          <cell r="AG299">
            <v>2271</v>
          </cell>
          <cell r="AH299">
            <v>2990</v>
          </cell>
          <cell r="AI299">
            <v>2990</v>
          </cell>
          <cell r="AJ299">
            <v>0</v>
          </cell>
          <cell r="AK299">
            <v>0</v>
          </cell>
          <cell r="AL299" t="str">
            <v>откр ствол</v>
          </cell>
          <cell r="AM299" t="str">
            <v>2190-2216; 2226-2250 перфорация; 
2271-2990 открытый ствол</v>
          </cell>
          <cell r="AN299">
            <v>76.459999999999994</v>
          </cell>
          <cell r="AO299">
            <v>2190</v>
          </cell>
          <cell r="AP299">
            <v>396</v>
          </cell>
          <cell r="AQ299">
            <v>0</v>
          </cell>
          <cell r="AR299">
            <v>0</v>
          </cell>
          <cell r="AS299">
            <v>0</v>
          </cell>
          <cell r="AT299" t="str">
            <v>Газлифт</v>
          </cell>
          <cell r="AU299">
            <v>550</v>
          </cell>
          <cell r="AV299" t="str">
            <v>ГП</v>
          </cell>
          <cell r="AW299">
            <v>1000</v>
          </cell>
          <cell r="AX299" t="str">
            <v>ГП</v>
          </cell>
          <cell r="AY299">
            <v>1350</v>
          </cell>
          <cell r="AZ299" t="str">
            <v>ГК86/1,5</v>
          </cell>
          <cell r="BA299">
            <v>1700</v>
          </cell>
          <cell r="BB299" t="str">
            <v>ЦКсОК/5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1740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2140</v>
          </cell>
          <cell r="BO299" t="str">
            <v>Есть</v>
          </cell>
          <cell r="BP299" t="str">
            <v>Сиант</v>
          </cell>
          <cell r="BQ299">
            <v>78</v>
          </cell>
          <cell r="BR299">
            <v>78</v>
          </cell>
          <cell r="BS299">
            <v>3.6</v>
          </cell>
          <cell r="BT299">
            <v>1865.89</v>
          </cell>
          <cell r="BU299">
            <v>274.1099999999999</v>
          </cell>
          <cell r="BV299">
            <v>73</v>
          </cell>
          <cell r="BW299">
            <v>5.5</v>
          </cell>
          <cell r="BX299">
            <v>18</v>
          </cell>
          <cell r="BY299" t="str">
            <v>Угловик</v>
          </cell>
          <cell r="BZ299" t="str">
            <v>Постоянный</v>
          </cell>
          <cell r="CA299">
            <v>24</v>
          </cell>
          <cell r="CB299">
            <v>0</v>
          </cell>
          <cell r="CC299">
            <v>30</v>
          </cell>
          <cell r="CD299">
            <v>78</v>
          </cell>
          <cell r="CE299">
            <v>29</v>
          </cell>
          <cell r="CF299">
            <v>43556</v>
          </cell>
          <cell r="CG299">
            <v>130.30000000000001</v>
          </cell>
          <cell r="CH299">
            <v>78</v>
          </cell>
          <cell r="CI299">
            <v>6</v>
          </cell>
          <cell r="CJ299">
            <v>0</v>
          </cell>
          <cell r="CK299">
            <v>0</v>
          </cell>
          <cell r="CL299">
            <v>52</v>
          </cell>
          <cell r="CM299">
            <v>7.524</v>
          </cell>
          <cell r="CN299">
            <v>9</v>
          </cell>
          <cell r="CO299">
            <v>0</v>
          </cell>
          <cell r="CP299">
            <v>22</v>
          </cell>
          <cell r="CQ299">
            <v>8</v>
          </cell>
          <cell r="CR299">
            <v>273</v>
          </cell>
          <cell r="CS299">
            <v>0</v>
          </cell>
          <cell r="CT299">
            <v>273</v>
          </cell>
          <cell r="CU299">
            <v>0</v>
          </cell>
          <cell r="CV299">
            <v>259.62400000000002</v>
          </cell>
          <cell r="CW299">
            <v>-16</v>
          </cell>
          <cell r="CX299">
            <v>273</v>
          </cell>
          <cell r="CY299">
            <v>-17.7</v>
          </cell>
          <cell r="CZ299">
            <v>3.6</v>
          </cell>
          <cell r="DA299">
            <v>4.4000000000000004</v>
          </cell>
          <cell r="DB299">
            <v>584.79532163742692</v>
          </cell>
          <cell r="DC299">
            <v>1063.264221158958</v>
          </cell>
          <cell r="DD299">
            <v>478.46889952153111</v>
          </cell>
          <cell r="DE299">
            <v>0.11494252873563217</v>
          </cell>
          <cell r="DF299">
            <v>0</v>
          </cell>
          <cell r="DG299" t="str">
            <v>Газлифт</v>
          </cell>
          <cell r="DH299">
            <v>7.524</v>
          </cell>
          <cell r="DI299">
            <v>9</v>
          </cell>
          <cell r="DJ299">
            <v>0</v>
          </cell>
          <cell r="DK299">
            <v>4.4000000000000004</v>
          </cell>
          <cell r="DL299">
            <v>52</v>
          </cell>
          <cell r="DM299">
            <v>0</v>
          </cell>
          <cell r="DN299">
            <v>45</v>
          </cell>
          <cell r="DO299">
            <v>0.11119803681637948</v>
          </cell>
          <cell r="DP299">
            <v>45</v>
          </cell>
          <cell r="DQ299">
            <v>7.9296209638054735</v>
          </cell>
          <cell r="DR299">
            <v>9.4851925404371702</v>
          </cell>
          <cell r="DS299">
            <v>0</v>
          </cell>
          <cell r="DT299">
            <v>4.6372052419915057</v>
          </cell>
          <cell r="DU299">
            <v>0.40562096380547424</v>
          </cell>
          <cell r="DV299">
            <v>0.48519254043717019</v>
          </cell>
          <cell r="DW299">
            <v>0.23720524199150542</v>
          </cell>
          <cell r="DX299">
            <v>0.28259154929577723</v>
          </cell>
          <cell r="DY299">
            <v>0.33802816901408761</v>
          </cell>
          <cell r="DZ299">
            <v>0</v>
          </cell>
          <cell r="EA299">
            <v>0.46478873239437041</v>
          </cell>
          <cell r="EB299">
            <v>0</v>
          </cell>
          <cell r="EC299">
            <v>42952</v>
          </cell>
          <cell r="ED299" t="str">
            <v>ОПЗ+РПВР</v>
          </cell>
          <cell r="EE299">
            <v>0</v>
          </cell>
          <cell r="EF299">
            <v>18</v>
          </cell>
          <cell r="EG299">
            <v>29</v>
          </cell>
          <cell r="EH299">
            <v>80</v>
          </cell>
          <cell r="EI299">
            <v>28</v>
          </cell>
          <cell r="EJ299" t="str">
            <v>Постоянный</v>
          </cell>
          <cell r="EK299">
            <v>24</v>
          </cell>
          <cell r="EL299">
            <v>0</v>
          </cell>
          <cell r="EM299">
            <v>13.375999999999999</v>
          </cell>
          <cell r="EN299">
            <v>16</v>
          </cell>
          <cell r="EO299">
            <v>0</v>
          </cell>
          <cell r="EP299">
            <v>17.7</v>
          </cell>
          <cell r="EQ299">
            <v>508.37320574162675</v>
          </cell>
          <cell r="ER299">
            <v>78</v>
          </cell>
          <cell r="ES299">
            <v>10.9</v>
          </cell>
          <cell r="ET299">
            <v>64</v>
          </cell>
          <cell r="EU299">
            <v>18</v>
          </cell>
          <cell r="EV299">
            <v>30</v>
          </cell>
          <cell r="EW299">
            <v>78</v>
          </cell>
          <cell r="EX299">
            <v>29</v>
          </cell>
          <cell r="EY299" t="str">
            <v>Постоянный</v>
          </cell>
          <cell r="EZ299">
            <v>24</v>
          </cell>
          <cell r="FA299">
            <v>0</v>
          </cell>
          <cell r="FB299">
            <v>7.524</v>
          </cell>
          <cell r="FC299">
            <v>9</v>
          </cell>
          <cell r="FD299">
            <v>0</v>
          </cell>
          <cell r="FE299">
            <v>8</v>
          </cell>
          <cell r="FF299">
            <v>584.79532163742692</v>
          </cell>
          <cell r="FG299">
            <v>78</v>
          </cell>
          <cell r="FH299">
            <v>3.6</v>
          </cell>
          <cell r="FI299">
            <v>52</v>
          </cell>
          <cell r="FJ299">
            <v>0</v>
          </cell>
          <cell r="FK299">
            <v>1</v>
          </cell>
          <cell r="FL299">
            <v>-2</v>
          </cell>
          <cell r="FM299">
            <v>1</v>
          </cell>
          <cell r="FN299">
            <v>0</v>
          </cell>
          <cell r="FO299">
            <v>0</v>
          </cell>
          <cell r="FP299">
            <v>-5.8519999999999994</v>
          </cell>
          <cell r="FQ299">
            <v>-7</v>
          </cell>
          <cell r="FR299">
            <v>0</v>
          </cell>
          <cell r="FS299">
            <v>-9.6999999999999993</v>
          </cell>
          <cell r="FT299">
            <v>0</v>
          </cell>
          <cell r="FU299">
            <v>-7.3000000000000007</v>
          </cell>
          <cell r="FV299">
            <v>76.422115895800175</v>
          </cell>
          <cell r="FW299">
            <v>-12</v>
          </cell>
          <cell r="FX299" t="str">
            <v>Уточнение</v>
          </cell>
          <cell r="FY299" t="str">
            <v>Уточнение режима по результатам замеров дебита.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  <cell r="GF299" t="str">
            <v>БДНГ-3</v>
          </cell>
          <cell r="GG299" t="str">
            <v>Тайланов</v>
          </cell>
          <cell r="GH299">
            <v>0</v>
          </cell>
          <cell r="GI299" t="e">
            <v>#N/A</v>
          </cell>
          <cell r="GJ299">
            <v>0</v>
          </cell>
          <cell r="GK299">
            <v>2100</v>
          </cell>
          <cell r="GL299">
            <v>0</v>
          </cell>
          <cell r="GM299">
            <v>0</v>
          </cell>
          <cell r="GN299">
            <v>0</v>
          </cell>
          <cell r="GO299">
            <v>1</v>
          </cell>
          <cell r="GP299">
            <v>49</v>
          </cell>
          <cell r="GQ299">
            <v>52</v>
          </cell>
          <cell r="GR299">
            <v>78.300000000000011</v>
          </cell>
          <cell r="GS299" t="str">
            <v>К-30</v>
          </cell>
          <cell r="GT299" t="str">
            <v>Газлифт</v>
          </cell>
          <cell r="GU299">
            <v>0</v>
          </cell>
          <cell r="GV299">
            <v>0</v>
          </cell>
          <cell r="GW299">
            <v>0</v>
          </cell>
          <cell r="GX299">
            <v>0</v>
          </cell>
          <cell r="GY299">
            <v>0</v>
          </cell>
        </row>
        <row r="300">
          <cell r="J300">
            <v>1246</v>
          </cell>
          <cell r="K300" t="str">
            <v>В накоплении/под циклической закачкой/</v>
          </cell>
          <cell r="L300" t="str">
            <v>К-31/1</v>
          </cell>
          <cell r="M300">
            <v>42144</v>
          </cell>
          <cell r="N300" t="str">
            <v>Гор.</v>
          </cell>
          <cell r="O300" t="str">
            <v>P1ar_Block I</v>
          </cell>
          <cell r="P300" t="str">
            <v>Действующий</v>
          </cell>
          <cell r="Q300">
            <v>-4</v>
          </cell>
          <cell r="R300">
            <v>0</v>
          </cell>
          <cell r="S300">
            <v>0</v>
          </cell>
          <cell r="T300">
            <v>0</v>
          </cell>
          <cell r="U300">
            <v>206</v>
          </cell>
          <cell r="V300">
            <v>213.8</v>
          </cell>
          <cell r="W300">
            <v>0.98</v>
          </cell>
          <cell r="X300">
            <v>1.66</v>
          </cell>
          <cell r="Y300">
            <v>0.98096441803025625</v>
          </cell>
          <cell r="Z300">
            <v>1.4490000000000001</v>
          </cell>
          <cell r="AA300">
            <v>0.83599999999999997</v>
          </cell>
          <cell r="AB300">
            <v>0.72</v>
          </cell>
          <cell r="AC300">
            <v>37</v>
          </cell>
          <cell r="AD300">
            <v>1.17</v>
          </cell>
          <cell r="AE300">
            <v>177.8</v>
          </cell>
          <cell r="AF300">
            <v>9.19</v>
          </cell>
          <cell r="AG300">
            <v>2330</v>
          </cell>
          <cell r="AH300">
            <v>3095</v>
          </cell>
          <cell r="AI300">
            <v>3095</v>
          </cell>
          <cell r="AJ300">
            <v>0</v>
          </cell>
          <cell r="AK300">
            <v>0</v>
          </cell>
          <cell r="AL300" t="str">
            <v>откр ствол</v>
          </cell>
          <cell r="AM300" t="str">
            <v>2330-3095</v>
          </cell>
          <cell r="AN300">
            <v>24.56</v>
          </cell>
          <cell r="AO300">
            <v>2330</v>
          </cell>
          <cell r="AP300">
            <v>420.84</v>
          </cell>
          <cell r="AQ300">
            <v>0</v>
          </cell>
          <cell r="AR300">
            <v>0</v>
          </cell>
          <cell r="AS300">
            <v>0</v>
          </cell>
          <cell r="AT300" t="str">
            <v>Газлифт</v>
          </cell>
          <cell r="AU300">
            <v>375</v>
          </cell>
          <cell r="AV300" t="str">
            <v>ГП</v>
          </cell>
          <cell r="AW300">
            <v>745</v>
          </cell>
          <cell r="AX300" t="str">
            <v>ГП</v>
          </cell>
          <cell r="AY300">
            <v>1140</v>
          </cell>
          <cell r="AZ300" t="str">
            <v>ГП</v>
          </cell>
          <cell r="BA300">
            <v>1490</v>
          </cell>
          <cell r="BB300" t="str">
            <v>ГП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1800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2340</v>
          </cell>
          <cell r="BO300" t="str">
            <v>Есть</v>
          </cell>
          <cell r="BP300" t="str">
            <v>Сиант</v>
          </cell>
          <cell r="BQ300">
            <v>83</v>
          </cell>
          <cell r="BR300">
            <v>52</v>
          </cell>
          <cell r="BS300">
            <v>5</v>
          </cell>
          <cell r="BT300">
            <v>1907.91</v>
          </cell>
          <cell r="BU300">
            <v>432.08999999999992</v>
          </cell>
          <cell r="BV300">
            <v>73</v>
          </cell>
          <cell r="BW300">
            <v>5.5</v>
          </cell>
          <cell r="BX300">
            <v>18</v>
          </cell>
          <cell r="BY300" t="str">
            <v>Угловик</v>
          </cell>
          <cell r="BZ300" t="str">
            <v>Периодический</v>
          </cell>
          <cell r="CA300">
            <v>24</v>
          </cell>
          <cell r="CB300">
            <v>24</v>
          </cell>
          <cell r="CC300">
            <v>23</v>
          </cell>
          <cell r="CD300">
            <v>52</v>
          </cell>
          <cell r="CE300">
            <v>22</v>
          </cell>
          <cell r="CF300">
            <v>43556</v>
          </cell>
          <cell r="CG300">
            <v>125</v>
          </cell>
          <cell r="CH300">
            <v>83</v>
          </cell>
          <cell r="CI300">
            <v>6</v>
          </cell>
          <cell r="CJ300">
            <v>0</v>
          </cell>
          <cell r="CK300">
            <v>0</v>
          </cell>
          <cell r="CL300">
            <v>61</v>
          </cell>
          <cell r="CM300">
            <v>6.6719488</v>
          </cell>
          <cell r="CN300">
            <v>8</v>
          </cell>
          <cell r="CO300">
            <v>0.24</v>
          </cell>
          <cell r="CP300">
            <v>1</v>
          </cell>
          <cell r="CQ300">
            <v>12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5</v>
          </cell>
          <cell r="DA300">
            <v>7</v>
          </cell>
          <cell r="DB300">
            <v>1049.1687226376798</v>
          </cell>
          <cell r="DC300">
            <v>1798.5749530931653</v>
          </cell>
          <cell r="DD300">
            <v>746.91720380968411</v>
          </cell>
          <cell r="DE300">
            <v>0.125</v>
          </cell>
          <cell r="DF300">
            <v>0</v>
          </cell>
          <cell r="DG300" t="str">
            <v>Газлифт</v>
          </cell>
          <cell r="DH300">
            <v>6.6719488</v>
          </cell>
          <cell r="DI300">
            <v>8</v>
          </cell>
          <cell r="DJ300">
            <v>0.24</v>
          </cell>
          <cell r="DK300">
            <v>7.0000000000000009</v>
          </cell>
          <cell r="DL300">
            <v>61</v>
          </cell>
          <cell r="DM300">
            <v>0</v>
          </cell>
          <cell r="DN300">
            <v>60</v>
          </cell>
          <cell r="DO300">
            <v>0.12442462600690449</v>
          </cell>
          <cell r="DP300">
            <v>60</v>
          </cell>
          <cell r="DQ300">
            <v>6.7450072151898732</v>
          </cell>
          <cell r="DR300">
            <v>8.0876006904487916</v>
          </cell>
          <cell r="DS300">
            <v>0.24</v>
          </cell>
          <cell r="DT300">
            <v>7.0766506041426931</v>
          </cell>
          <cell r="DU300">
            <v>7.3058415189873313E-2</v>
          </cell>
          <cell r="DV300">
            <v>8.7600690448791596E-2</v>
          </cell>
          <cell r="DW300">
            <v>7.6650604142692647E-2</v>
          </cell>
          <cell r="DX300">
            <v>0.3777353959076688</v>
          </cell>
          <cell r="DY300">
            <v>0.45292361465084241</v>
          </cell>
          <cell r="DZ300">
            <v>0</v>
          </cell>
          <cell r="EA300">
            <v>0.54350833758101091</v>
          </cell>
          <cell r="EB300">
            <v>0</v>
          </cell>
          <cell r="EC300">
            <v>42151</v>
          </cell>
          <cell r="ED300" t="str">
            <v>ВНС</v>
          </cell>
          <cell r="EE300">
            <v>0</v>
          </cell>
          <cell r="EF300">
            <v>18</v>
          </cell>
          <cell r="EG300">
            <v>21</v>
          </cell>
          <cell r="EH300">
            <v>38</v>
          </cell>
          <cell r="EI300">
            <v>20</v>
          </cell>
          <cell r="EJ300" t="str">
            <v>Периодический</v>
          </cell>
          <cell r="EK300">
            <v>24</v>
          </cell>
          <cell r="EL300">
            <v>24</v>
          </cell>
          <cell r="EM300">
            <v>6.6719488</v>
          </cell>
          <cell r="EN300">
            <v>8</v>
          </cell>
          <cell r="EO300">
            <v>0.24</v>
          </cell>
          <cell r="EP300">
            <v>12</v>
          </cell>
          <cell r="EQ300">
            <v>1049.1687226376798</v>
          </cell>
          <cell r="ER300">
            <v>83</v>
          </cell>
          <cell r="ES300">
            <v>5</v>
          </cell>
          <cell r="ET300">
            <v>61</v>
          </cell>
          <cell r="EU300">
            <v>18</v>
          </cell>
          <cell r="EV300">
            <v>23</v>
          </cell>
          <cell r="EW300">
            <v>52</v>
          </cell>
          <cell r="EX300">
            <v>22</v>
          </cell>
          <cell r="EY300" t="str">
            <v>Периодический</v>
          </cell>
          <cell r="EZ300">
            <v>24</v>
          </cell>
          <cell r="FA300">
            <v>24</v>
          </cell>
          <cell r="FB300">
            <v>6.6719488</v>
          </cell>
          <cell r="FC300">
            <v>8</v>
          </cell>
          <cell r="FD300">
            <v>0.24</v>
          </cell>
          <cell r="FE300">
            <v>12</v>
          </cell>
          <cell r="FF300">
            <v>1049.1687226376798</v>
          </cell>
          <cell r="FG300">
            <v>83</v>
          </cell>
          <cell r="FH300">
            <v>5</v>
          </cell>
          <cell r="FI300">
            <v>61</v>
          </cell>
          <cell r="FJ300">
            <v>0</v>
          </cell>
          <cell r="FK300">
            <v>2</v>
          </cell>
          <cell r="FL300">
            <v>14</v>
          </cell>
          <cell r="FM300">
            <v>2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  <cell r="GF300" t="str">
            <v>БДНГ-5.1</v>
          </cell>
          <cell r="GG300" t="str">
            <v>Давыдов</v>
          </cell>
          <cell r="GH300" t="str">
            <v>Бердянка</v>
          </cell>
          <cell r="GI300" t="str">
            <v>Денис</v>
          </cell>
          <cell r="GJ300">
            <v>0</v>
          </cell>
          <cell r="GK300">
            <v>2100</v>
          </cell>
          <cell r="GL300">
            <v>0</v>
          </cell>
          <cell r="GM300">
            <v>0</v>
          </cell>
          <cell r="GN300">
            <v>0</v>
          </cell>
          <cell r="GO300">
            <v>1</v>
          </cell>
          <cell r="GP300">
            <v>30</v>
          </cell>
          <cell r="GQ300">
            <v>61</v>
          </cell>
          <cell r="GR300">
            <v>64</v>
          </cell>
          <cell r="GS300" t="str">
            <v>К-29</v>
          </cell>
          <cell r="GT300" t="str">
            <v>Газлифт</v>
          </cell>
          <cell r="GU300">
            <v>0</v>
          </cell>
          <cell r="GV300">
            <v>0</v>
          </cell>
          <cell r="GW300">
            <v>0</v>
          </cell>
          <cell r="GX300">
            <v>0</v>
          </cell>
          <cell r="GY300">
            <v>0</v>
          </cell>
        </row>
        <row r="301">
          <cell r="J301">
            <v>1247</v>
          </cell>
          <cell r="K301" t="str">
            <v>В работе</v>
          </cell>
          <cell r="L301" t="str">
            <v>К-29</v>
          </cell>
          <cell r="M301">
            <v>42073</v>
          </cell>
          <cell r="N301" t="str">
            <v>Гор.</v>
          </cell>
          <cell r="O301" t="str">
            <v>P1ar_Block II</v>
          </cell>
          <cell r="P301" t="str">
            <v>Действующий</v>
          </cell>
          <cell r="Q301">
            <v>-4</v>
          </cell>
          <cell r="R301">
            <v>0</v>
          </cell>
          <cell r="S301">
            <v>0</v>
          </cell>
          <cell r="T301">
            <v>0</v>
          </cell>
          <cell r="U301">
            <v>206</v>
          </cell>
          <cell r="V301">
            <v>213.8</v>
          </cell>
          <cell r="W301">
            <v>0.98</v>
          </cell>
          <cell r="X301">
            <v>1.66</v>
          </cell>
          <cell r="Y301">
            <v>0.99632533072023521</v>
          </cell>
          <cell r="Z301">
            <v>1.4490000000000001</v>
          </cell>
          <cell r="AA301">
            <v>0.83599999999999997</v>
          </cell>
          <cell r="AB301">
            <v>0.72</v>
          </cell>
          <cell r="AC301">
            <v>37</v>
          </cell>
          <cell r="AD301">
            <v>1.17</v>
          </cell>
          <cell r="AE301">
            <v>177.8</v>
          </cell>
          <cell r="AF301">
            <v>9.19</v>
          </cell>
          <cell r="AG301">
            <v>2367</v>
          </cell>
          <cell r="AH301" t="str">
            <v>1 ств 3052
2 ств 2700</v>
          </cell>
          <cell r="AI301" t="str">
            <v>1 ств 3052
2 ств 2700</v>
          </cell>
          <cell r="AJ301">
            <v>0</v>
          </cell>
          <cell r="AK301">
            <v>0</v>
          </cell>
          <cell r="AL301" t="str">
            <v>откр ствол</v>
          </cell>
          <cell r="AM301" t="str">
            <v>1 ствол-3052;
2 ствол-2700</v>
          </cell>
          <cell r="AN301">
            <v>57.16</v>
          </cell>
          <cell r="AO301">
            <v>2700</v>
          </cell>
          <cell r="AP301">
            <v>203.43</v>
          </cell>
          <cell r="AQ301">
            <v>0</v>
          </cell>
          <cell r="AR301">
            <v>0</v>
          </cell>
          <cell r="AS301">
            <v>0</v>
          </cell>
          <cell r="AT301" t="str">
            <v>Газлифт</v>
          </cell>
          <cell r="AU301">
            <v>400</v>
          </cell>
          <cell r="AV301">
            <v>0</v>
          </cell>
          <cell r="AW301">
            <v>780</v>
          </cell>
          <cell r="AX301">
            <v>0</v>
          </cell>
          <cell r="AY301">
            <v>1130</v>
          </cell>
          <cell r="AZ301">
            <v>0</v>
          </cell>
          <cell r="BA301">
            <v>1450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1810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2377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1938.87</v>
          </cell>
          <cell r="BU301">
            <v>438.13000000000011</v>
          </cell>
          <cell r="BV301">
            <v>73</v>
          </cell>
          <cell r="BW301">
            <v>5.5</v>
          </cell>
          <cell r="BX301">
            <v>18</v>
          </cell>
          <cell r="BY301" t="str">
            <v>Угловик</v>
          </cell>
          <cell r="BZ301" t="str">
            <v>Постоянный</v>
          </cell>
          <cell r="CA301">
            <v>24</v>
          </cell>
          <cell r="CB301">
            <v>0</v>
          </cell>
          <cell r="CC301">
            <v>22</v>
          </cell>
          <cell r="CD301">
            <v>40</v>
          </cell>
          <cell r="CE301">
            <v>21</v>
          </cell>
          <cell r="CF301">
            <v>43556</v>
          </cell>
          <cell r="CG301">
            <v>123</v>
          </cell>
          <cell r="CH301">
            <v>83</v>
          </cell>
          <cell r="CI301">
            <v>6</v>
          </cell>
          <cell r="CJ301">
            <v>0</v>
          </cell>
          <cell r="CK301">
            <v>0</v>
          </cell>
          <cell r="CL301">
            <v>45</v>
          </cell>
          <cell r="CM301">
            <v>11.23584</v>
          </cell>
          <cell r="CN301">
            <v>14</v>
          </cell>
          <cell r="CO301">
            <v>4</v>
          </cell>
          <cell r="CP301">
            <v>1</v>
          </cell>
          <cell r="CQ301">
            <v>21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10</v>
          </cell>
          <cell r="DA301">
            <v>11</v>
          </cell>
          <cell r="DB301">
            <v>979.01002506265672</v>
          </cell>
          <cell r="DC301">
            <v>1869.019138755981</v>
          </cell>
          <cell r="DD301">
            <v>841.44486180109595</v>
          </cell>
          <cell r="DE301">
            <v>0.17948717948717949</v>
          </cell>
          <cell r="DF301">
            <v>0</v>
          </cell>
          <cell r="DG301" t="str">
            <v>Газлифт</v>
          </cell>
          <cell r="DH301">
            <v>11.23584</v>
          </cell>
          <cell r="DI301">
            <v>14</v>
          </cell>
          <cell r="DJ301">
            <v>4</v>
          </cell>
          <cell r="DK301">
            <v>11</v>
          </cell>
          <cell r="DL301">
            <v>45</v>
          </cell>
          <cell r="DM301">
            <v>0</v>
          </cell>
          <cell r="DN301">
            <v>50</v>
          </cell>
          <cell r="DO301">
            <v>0.19178082191780821</v>
          </cell>
          <cell r="DP301">
            <v>45</v>
          </cell>
          <cell r="DQ301">
            <v>11.23584</v>
          </cell>
          <cell r="DR301">
            <v>14</v>
          </cell>
          <cell r="DS301">
            <v>4</v>
          </cell>
          <cell r="DT301">
            <v>11</v>
          </cell>
          <cell r="DU301">
            <v>0</v>
          </cell>
          <cell r="DV301">
            <v>0</v>
          </cell>
          <cell r="DW301">
            <v>0</v>
          </cell>
          <cell r="DX301">
            <v>8.7979265753424477E-2</v>
          </cell>
          <cell r="DY301">
            <v>0.10533315600478765</v>
          </cell>
          <cell r="DZ301">
            <v>0</v>
          </cell>
          <cell r="EA301">
            <v>0.19574411490889704</v>
          </cell>
          <cell r="EB301">
            <v>0</v>
          </cell>
          <cell r="EC301">
            <v>42089</v>
          </cell>
          <cell r="ED301" t="str">
            <v>ВНС</v>
          </cell>
          <cell r="EE301" t="str">
            <v>МСКО-60м3</v>
          </cell>
          <cell r="EF301">
            <v>18</v>
          </cell>
          <cell r="EG301">
            <v>21</v>
          </cell>
          <cell r="EH301">
            <v>42</v>
          </cell>
          <cell r="EI301">
            <v>20</v>
          </cell>
          <cell r="EJ301" t="str">
            <v>Периодический</v>
          </cell>
          <cell r="EK301">
            <v>24</v>
          </cell>
          <cell r="EL301">
            <v>24</v>
          </cell>
          <cell r="EM301">
            <v>18.458879999999997</v>
          </cell>
          <cell r="EN301">
            <v>23</v>
          </cell>
          <cell r="EO301">
            <v>4</v>
          </cell>
          <cell r="EP301">
            <v>20</v>
          </cell>
          <cell r="EQ301">
            <v>541.74467790028439</v>
          </cell>
          <cell r="ER301">
            <v>83</v>
          </cell>
          <cell r="ES301">
            <v>10</v>
          </cell>
          <cell r="ET301">
            <v>55</v>
          </cell>
          <cell r="EU301">
            <v>18</v>
          </cell>
          <cell r="EV301">
            <v>22</v>
          </cell>
          <cell r="EW301">
            <v>40</v>
          </cell>
          <cell r="EX301">
            <v>21</v>
          </cell>
          <cell r="EY301" t="str">
            <v>Постоянный</v>
          </cell>
          <cell r="EZ301">
            <v>24</v>
          </cell>
          <cell r="FA301">
            <v>0</v>
          </cell>
          <cell r="FB301">
            <v>11.23584</v>
          </cell>
          <cell r="FC301">
            <v>14</v>
          </cell>
          <cell r="FD301">
            <v>4</v>
          </cell>
          <cell r="FE301">
            <v>21</v>
          </cell>
          <cell r="FF301">
            <v>979.01002506265672</v>
          </cell>
          <cell r="FG301">
            <v>83</v>
          </cell>
          <cell r="FH301">
            <v>10</v>
          </cell>
          <cell r="FI301">
            <v>45</v>
          </cell>
          <cell r="FJ301">
            <v>0</v>
          </cell>
          <cell r="FK301">
            <v>1</v>
          </cell>
          <cell r="FL301">
            <v>-2</v>
          </cell>
          <cell r="FM301">
            <v>1</v>
          </cell>
          <cell r="FN301">
            <v>0</v>
          </cell>
          <cell r="FO301">
            <v>-24</v>
          </cell>
          <cell r="FP301">
            <v>-7.2230399999999975</v>
          </cell>
          <cell r="FQ301">
            <v>-9</v>
          </cell>
          <cell r="FR301">
            <v>0</v>
          </cell>
          <cell r="FS301">
            <v>1</v>
          </cell>
          <cell r="FT301">
            <v>0</v>
          </cell>
          <cell r="FU301">
            <v>0</v>
          </cell>
          <cell r="FV301">
            <v>437.26534716237234</v>
          </cell>
          <cell r="FW301">
            <v>-10</v>
          </cell>
          <cell r="FX301" t="str">
            <v>ИПП ГТМ</v>
          </cell>
          <cell r="FY301" t="str">
            <v>ОПЗ мая 2019г. Снижение энергетики пласта, что подтверждается снижениями дебита с 23 до 14  м3/сут и  трендом снижения  забойного давления</v>
          </cell>
          <cell r="FZ301">
            <v>0</v>
          </cell>
          <cell r="GA301">
            <v>0</v>
          </cell>
          <cell r="GB301">
            <v>0</v>
          </cell>
          <cell r="GC301" t="str">
            <v>ИПП ГТМ</v>
          </cell>
          <cell r="GD301" t="str">
            <v>Выход скважины на режим после запуска из простоя</v>
          </cell>
          <cell r="GE301">
            <v>0</v>
          </cell>
          <cell r="GF301" t="str">
            <v>БДНГ-5.1</v>
          </cell>
          <cell r="GG301" t="str">
            <v>Тайланов</v>
          </cell>
          <cell r="GH301" t="str">
            <v>Бердянка</v>
          </cell>
          <cell r="GI301" t="str">
            <v>Денис</v>
          </cell>
          <cell r="GJ301">
            <v>0</v>
          </cell>
          <cell r="GK301">
            <v>2100</v>
          </cell>
          <cell r="GL301">
            <v>0</v>
          </cell>
          <cell r="GM301">
            <v>0</v>
          </cell>
          <cell r="GN301">
            <v>0</v>
          </cell>
          <cell r="GO301">
            <v>1</v>
          </cell>
          <cell r="GP301">
            <v>19</v>
          </cell>
          <cell r="GQ301">
            <v>45</v>
          </cell>
          <cell r="GR301">
            <v>78</v>
          </cell>
          <cell r="GS301" t="str">
            <v>К-29</v>
          </cell>
          <cell r="GT301" t="str">
            <v>Газлифт</v>
          </cell>
          <cell r="GU301">
            <v>0</v>
          </cell>
          <cell r="GV301">
            <v>0</v>
          </cell>
          <cell r="GW301">
            <v>0</v>
          </cell>
          <cell r="GX301">
            <v>0</v>
          </cell>
          <cell r="GY301">
            <v>0</v>
          </cell>
        </row>
        <row r="302">
          <cell r="J302">
            <v>1250</v>
          </cell>
          <cell r="K302" t="str">
            <v>В работе</v>
          </cell>
          <cell r="L302" t="str">
            <v>К-61</v>
          </cell>
          <cell r="M302">
            <v>42230</v>
          </cell>
          <cell r="N302" t="str">
            <v>Гор.</v>
          </cell>
          <cell r="O302" t="str">
            <v>P1ar_Block II</v>
          </cell>
          <cell r="P302" t="str">
            <v>Действующий</v>
          </cell>
          <cell r="Q302">
            <v>-4</v>
          </cell>
          <cell r="R302">
            <v>0</v>
          </cell>
          <cell r="S302">
            <v>0</v>
          </cell>
          <cell r="T302">
            <v>0</v>
          </cell>
          <cell r="U302">
            <v>206</v>
          </cell>
          <cell r="V302">
            <v>213.8</v>
          </cell>
          <cell r="W302">
            <v>0.98</v>
          </cell>
          <cell r="X302">
            <v>1.66</v>
          </cell>
          <cell r="Y302">
            <v>0.98</v>
          </cell>
          <cell r="Z302">
            <v>1.4490000000000001</v>
          </cell>
          <cell r="AA302">
            <v>0.83599999999999997</v>
          </cell>
          <cell r="AB302">
            <v>0.72</v>
          </cell>
          <cell r="AC302">
            <v>37</v>
          </cell>
          <cell r="AD302">
            <v>1.17</v>
          </cell>
          <cell r="AE302">
            <v>177.8</v>
          </cell>
          <cell r="AF302">
            <v>9.19</v>
          </cell>
          <cell r="AG302">
            <v>2338</v>
          </cell>
          <cell r="AH302">
            <v>3035</v>
          </cell>
          <cell r="AI302">
            <v>3035</v>
          </cell>
          <cell r="AJ302">
            <v>0</v>
          </cell>
          <cell r="AK302">
            <v>0</v>
          </cell>
          <cell r="AL302" t="str">
            <v>откр ствол</v>
          </cell>
          <cell r="AM302" t="str">
            <v>2338-3035</v>
          </cell>
          <cell r="AN302">
            <v>33.18</v>
          </cell>
          <cell r="AO302">
            <v>2338</v>
          </cell>
          <cell r="AP302">
            <v>258.44</v>
          </cell>
          <cell r="AQ302">
            <v>0</v>
          </cell>
          <cell r="AR302">
            <v>0</v>
          </cell>
          <cell r="AS302">
            <v>0</v>
          </cell>
          <cell r="AT302" t="str">
            <v>Газлифт</v>
          </cell>
          <cell r="AU302">
            <v>380</v>
          </cell>
          <cell r="AV302" t="str">
            <v>ГП</v>
          </cell>
          <cell r="AW302">
            <v>700</v>
          </cell>
          <cell r="AX302" t="str">
            <v>ГП</v>
          </cell>
          <cell r="AY302">
            <v>995</v>
          </cell>
          <cell r="AZ302" t="str">
            <v>ГП</v>
          </cell>
          <cell r="BA302">
            <v>1270</v>
          </cell>
          <cell r="BB302" t="str">
            <v>ГП 51390125/38</v>
          </cell>
          <cell r="BC302">
            <v>1505</v>
          </cell>
          <cell r="BD302" t="str">
            <v>ЦКсОК/3</v>
          </cell>
          <cell r="BE302">
            <v>0</v>
          </cell>
          <cell r="BF302">
            <v>0</v>
          </cell>
          <cell r="BG302">
            <v>1700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2150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1883.92</v>
          </cell>
          <cell r="BU302">
            <v>266.07999999999993</v>
          </cell>
          <cell r="BV302">
            <v>73</v>
          </cell>
          <cell r="BW302">
            <v>5.5</v>
          </cell>
          <cell r="BX302">
            <v>18</v>
          </cell>
          <cell r="BY302" t="str">
            <v>Угловик</v>
          </cell>
          <cell r="BZ302" t="str">
            <v>Периодический</v>
          </cell>
          <cell r="CA302">
            <v>24</v>
          </cell>
          <cell r="CB302">
            <v>24</v>
          </cell>
          <cell r="CC302">
            <v>30</v>
          </cell>
          <cell r="CD302">
            <v>48</v>
          </cell>
          <cell r="CE302">
            <v>28</v>
          </cell>
          <cell r="CF302">
            <v>43556</v>
          </cell>
          <cell r="CG302">
            <v>89</v>
          </cell>
          <cell r="CH302">
            <v>81</v>
          </cell>
          <cell r="CI302">
            <v>6</v>
          </cell>
          <cell r="CJ302">
            <v>0</v>
          </cell>
          <cell r="CK302">
            <v>0</v>
          </cell>
          <cell r="CL302">
            <v>65</v>
          </cell>
          <cell r="CM302">
            <v>9.1959999999999997</v>
          </cell>
          <cell r="CN302">
            <v>11</v>
          </cell>
          <cell r="CO302">
            <v>0</v>
          </cell>
          <cell r="CP302">
            <v>0</v>
          </cell>
          <cell r="CQ302">
            <v>30.9</v>
          </cell>
          <cell r="CR302">
            <v>276</v>
          </cell>
          <cell r="CS302">
            <v>0</v>
          </cell>
          <cell r="CT302">
            <v>276</v>
          </cell>
          <cell r="CU302">
            <v>0</v>
          </cell>
          <cell r="CV302">
            <v>266.80399999999997</v>
          </cell>
          <cell r="CW302">
            <v>-11</v>
          </cell>
          <cell r="CX302">
            <v>276</v>
          </cell>
          <cell r="CY302">
            <v>-30.9</v>
          </cell>
          <cell r="CZ302">
            <v>8.5</v>
          </cell>
          <cell r="DA302">
            <v>22.4</v>
          </cell>
          <cell r="DB302">
            <v>2435.841670291431</v>
          </cell>
          <cell r="DC302">
            <v>3360.1565898216618</v>
          </cell>
          <cell r="DD302">
            <v>924.31491953023055</v>
          </cell>
          <cell r="DE302">
            <v>0.45833333333333331</v>
          </cell>
          <cell r="DF302">
            <v>0</v>
          </cell>
          <cell r="DG302" t="str">
            <v>Газлифт</v>
          </cell>
          <cell r="DH302">
            <v>9.1959999999999997</v>
          </cell>
          <cell r="DI302">
            <v>11</v>
          </cell>
          <cell r="DJ302">
            <v>0</v>
          </cell>
          <cell r="DK302">
            <v>22.4</v>
          </cell>
          <cell r="DL302">
            <v>65</v>
          </cell>
          <cell r="DM302">
            <v>0</v>
          </cell>
          <cell r="DN302">
            <v>60</v>
          </cell>
          <cell r="DO302">
            <v>0.44533096926713944</v>
          </cell>
          <cell r="DP302">
            <v>60</v>
          </cell>
          <cell r="DQ302">
            <v>10.796604018912527</v>
          </cell>
          <cell r="DR302">
            <v>12.914598108747043</v>
          </cell>
          <cell r="DS302">
            <v>0</v>
          </cell>
          <cell r="DT302">
            <v>26.298817966903066</v>
          </cell>
          <cell r="DU302">
            <v>1.6006040189125281</v>
          </cell>
          <cell r="DV302">
            <v>1.9145981087470432</v>
          </cell>
          <cell r="DW302">
            <v>3.8988179669030698</v>
          </cell>
          <cell r="DX302">
            <v>0.53319402985074693</v>
          </cell>
          <cell r="DY302">
            <v>0.63779190173534328</v>
          </cell>
          <cell r="DZ302">
            <v>0</v>
          </cell>
          <cell r="EA302">
            <v>2.8302015639505855</v>
          </cell>
          <cell r="EB302">
            <v>0</v>
          </cell>
          <cell r="EC302">
            <v>42230</v>
          </cell>
          <cell r="ED302" t="str">
            <v>ВНС</v>
          </cell>
          <cell r="EE302">
            <v>0</v>
          </cell>
          <cell r="EF302">
            <v>18</v>
          </cell>
          <cell r="EG302">
            <v>30</v>
          </cell>
          <cell r="EH302">
            <v>48</v>
          </cell>
          <cell r="EI302">
            <v>28</v>
          </cell>
          <cell r="EJ302" t="str">
            <v>Периодический</v>
          </cell>
          <cell r="EK302">
            <v>24</v>
          </cell>
          <cell r="EL302">
            <v>24</v>
          </cell>
          <cell r="EM302">
            <v>9.1959999999999997</v>
          </cell>
          <cell r="EN302">
            <v>11</v>
          </cell>
          <cell r="EO302">
            <v>0</v>
          </cell>
          <cell r="EP302">
            <v>30.9</v>
          </cell>
          <cell r="EQ302">
            <v>2435.841670291431</v>
          </cell>
          <cell r="ER302">
            <v>81</v>
          </cell>
          <cell r="ES302">
            <v>8.5</v>
          </cell>
          <cell r="ET302">
            <v>65</v>
          </cell>
          <cell r="EU302">
            <v>18</v>
          </cell>
          <cell r="EV302">
            <v>30</v>
          </cell>
          <cell r="EW302">
            <v>48</v>
          </cell>
          <cell r="EX302">
            <v>28</v>
          </cell>
          <cell r="EY302" t="str">
            <v>Периодический</v>
          </cell>
          <cell r="EZ302">
            <v>24</v>
          </cell>
          <cell r="FA302">
            <v>24</v>
          </cell>
          <cell r="FB302">
            <v>9.1959999999999997</v>
          </cell>
          <cell r="FC302">
            <v>11</v>
          </cell>
          <cell r="FD302">
            <v>0</v>
          </cell>
          <cell r="FE302">
            <v>30.9</v>
          </cell>
          <cell r="FF302">
            <v>2435.841670291431</v>
          </cell>
          <cell r="FG302">
            <v>81</v>
          </cell>
          <cell r="FH302">
            <v>8.5</v>
          </cell>
          <cell r="FI302">
            <v>65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 t="str">
            <v>Остановлена (КРС)</v>
          </cell>
          <cell r="GE302">
            <v>0</v>
          </cell>
          <cell r="GF302" t="str">
            <v>БДНГ-1</v>
          </cell>
          <cell r="GG302" t="str">
            <v>Тайланов</v>
          </cell>
          <cell r="GH302">
            <v>0</v>
          </cell>
          <cell r="GI302" t="e">
            <v>#N/A</v>
          </cell>
          <cell r="GJ302">
            <v>0</v>
          </cell>
          <cell r="GK302">
            <v>2100</v>
          </cell>
          <cell r="GL302">
            <v>0</v>
          </cell>
          <cell r="GM302">
            <v>0</v>
          </cell>
          <cell r="GN302">
            <v>0</v>
          </cell>
          <cell r="GO302">
            <v>2</v>
          </cell>
          <cell r="GP302">
            <v>20</v>
          </cell>
          <cell r="GQ302">
            <v>65</v>
          </cell>
          <cell r="GR302">
            <v>24</v>
          </cell>
          <cell r="GS302" t="str">
            <v>К-61</v>
          </cell>
          <cell r="GT302" t="str">
            <v>Газлифт</v>
          </cell>
          <cell r="GU302">
            <v>0</v>
          </cell>
          <cell r="GV302">
            <v>0</v>
          </cell>
          <cell r="GW302">
            <v>0</v>
          </cell>
          <cell r="GX302">
            <v>0</v>
          </cell>
          <cell r="GY302">
            <v>0</v>
          </cell>
        </row>
        <row r="303">
          <cell r="J303">
            <v>1251</v>
          </cell>
          <cell r="K303" t="str">
            <v>В работе</v>
          </cell>
          <cell r="L303" t="str">
            <v>К-62</v>
          </cell>
          <cell r="M303">
            <v>42285</v>
          </cell>
          <cell r="N303" t="str">
            <v>Гор.</v>
          </cell>
          <cell r="O303" t="str">
            <v>P1ar_Block III</v>
          </cell>
          <cell r="P303" t="str">
            <v>Действующий</v>
          </cell>
          <cell r="Q303">
            <v>-4</v>
          </cell>
          <cell r="R303">
            <v>0</v>
          </cell>
          <cell r="S303">
            <v>0</v>
          </cell>
          <cell r="T303">
            <v>0</v>
          </cell>
          <cell r="U303">
            <v>206</v>
          </cell>
          <cell r="V303">
            <v>213.8</v>
          </cell>
          <cell r="W303">
            <v>0.98</v>
          </cell>
          <cell r="X303">
            <v>1.66</v>
          </cell>
          <cell r="Y303">
            <v>1.0059610675505206</v>
          </cell>
          <cell r="Z303">
            <v>1.4490000000000001</v>
          </cell>
          <cell r="AA303">
            <v>0.83599999999999997</v>
          </cell>
          <cell r="AB303">
            <v>0.72</v>
          </cell>
          <cell r="AC303">
            <v>37</v>
          </cell>
          <cell r="AD303">
            <v>1.17</v>
          </cell>
          <cell r="AE303">
            <v>177.8</v>
          </cell>
          <cell r="AF303">
            <v>9.19</v>
          </cell>
          <cell r="AG303">
            <v>2102</v>
          </cell>
          <cell r="AH303">
            <v>2725</v>
          </cell>
          <cell r="AI303">
            <v>2725</v>
          </cell>
          <cell r="AJ303">
            <v>0</v>
          </cell>
          <cell r="AK303">
            <v>0</v>
          </cell>
          <cell r="AL303" t="str">
            <v>откр ствол</v>
          </cell>
          <cell r="AM303" t="str">
            <v>2102 - 2725</v>
          </cell>
          <cell r="AN303">
            <v>47.19</v>
          </cell>
          <cell r="AO303">
            <v>2102</v>
          </cell>
          <cell r="AP303">
            <v>225.71</v>
          </cell>
          <cell r="AQ303">
            <v>0</v>
          </cell>
          <cell r="AR303">
            <v>0</v>
          </cell>
          <cell r="AS303">
            <v>0</v>
          </cell>
          <cell r="AT303" t="str">
            <v>Газлифт</v>
          </cell>
          <cell r="AU303">
            <v>880</v>
          </cell>
          <cell r="AV303" t="str">
            <v>ГП</v>
          </cell>
          <cell r="AW303">
            <v>1200</v>
          </cell>
          <cell r="AX303" t="str">
            <v>ГК80/1,5</v>
          </cell>
          <cell r="AY303">
            <v>1460</v>
          </cell>
          <cell r="AZ303" t="str">
            <v>ГК78/2</v>
          </cell>
          <cell r="BA303">
            <v>1680</v>
          </cell>
          <cell r="BB303" t="str">
            <v>ЦКсОК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1740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2110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1876.8</v>
          </cell>
          <cell r="BU303">
            <v>233.20000000000005</v>
          </cell>
          <cell r="BV303">
            <v>73</v>
          </cell>
          <cell r="BW303">
            <v>5.5</v>
          </cell>
          <cell r="BX303">
            <v>18</v>
          </cell>
          <cell r="BY303" t="str">
            <v>Угловик</v>
          </cell>
          <cell r="BZ303" t="str">
            <v>Постоянный</v>
          </cell>
          <cell r="CA303">
            <v>24</v>
          </cell>
          <cell r="CB303">
            <v>0</v>
          </cell>
          <cell r="CC303">
            <v>33</v>
          </cell>
          <cell r="CD303">
            <v>61</v>
          </cell>
          <cell r="CE303">
            <v>31</v>
          </cell>
          <cell r="CF303">
            <v>43556</v>
          </cell>
          <cell r="CG303">
            <v>121</v>
          </cell>
          <cell r="CH303">
            <v>81</v>
          </cell>
          <cell r="CI303">
            <v>6</v>
          </cell>
          <cell r="CJ303">
            <v>0</v>
          </cell>
          <cell r="CK303">
            <v>0</v>
          </cell>
          <cell r="CL303">
            <v>64</v>
          </cell>
          <cell r="CM303">
            <v>6.7366551999999995</v>
          </cell>
          <cell r="CN303">
            <v>8.6</v>
          </cell>
          <cell r="CO303">
            <v>6.3</v>
          </cell>
          <cell r="CP303">
            <v>0</v>
          </cell>
          <cell r="CQ303">
            <v>6.7</v>
          </cell>
          <cell r="CR303">
            <v>277</v>
          </cell>
          <cell r="CS303">
            <v>0</v>
          </cell>
          <cell r="CT303">
            <v>277</v>
          </cell>
          <cell r="CU303">
            <v>0</v>
          </cell>
          <cell r="CV303">
            <v>270.26334480000003</v>
          </cell>
          <cell r="CW303">
            <v>-8.6</v>
          </cell>
          <cell r="CX303">
            <v>270.7</v>
          </cell>
          <cell r="CY303">
            <v>-6.7</v>
          </cell>
          <cell r="CZ303">
            <v>3</v>
          </cell>
          <cell r="DA303">
            <v>3.7</v>
          </cell>
          <cell r="DB303">
            <v>549.23398781044932</v>
          </cell>
          <cell r="DC303">
            <v>994.55884279189479</v>
          </cell>
          <cell r="DD303">
            <v>407.38399238376616</v>
          </cell>
          <cell r="DE303">
            <v>0.15087719298245614</v>
          </cell>
          <cell r="DF303">
            <v>0</v>
          </cell>
          <cell r="DG303" t="str">
            <v>Газлифт</v>
          </cell>
          <cell r="DH303">
            <v>6.7366551999999995</v>
          </cell>
          <cell r="DI303">
            <v>8.6</v>
          </cell>
          <cell r="DJ303">
            <v>6.3</v>
          </cell>
          <cell r="DK303">
            <v>3.6999999999999997</v>
          </cell>
          <cell r="DL303">
            <v>64</v>
          </cell>
          <cell r="DM303">
            <v>0</v>
          </cell>
          <cell r="DN303">
            <v>60</v>
          </cell>
          <cell r="DO303">
            <v>0.14807343562157427</v>
          </cell>
          <cell r="DP303">
            <v>60</v>
          </cell>
          <cell r="DQ303">
            <v>7.0754302888114591</v>
          </cell>
          <cell r="DR303">
            <v>9.0324795729160297</v>
          </cell>
          <cell r="DS303">
            <v>6.3</v>
          </cell>
          <cell r="DT303">
            <v>3.8860667929987569</v>
          </cell>
          <cell r="DU303">
            <v>0.33877508881145962</v>
          </cell>
          <cell r="DV303">
            <v>0.43247957291603001</v>
          </cell>
          <cell r="DW303">
            <v>0.18606679299875711</v>
          </cell>
          <cell r="DX303">
            <v>0.36871470090990244</v>
          </cell>
          <cell r="DY303">
            <v>0.44104629295442876</v>
          </cell>
          <cell r="DZ303">
            <v>0</v>
          </cell>
          <cell r="EA303">
            <v>0.62442869897232289</v>
          </cell>
          <cell r="EB303">
            <v>0</v>
          </cell>
          <cell r="EC303">
            <v>42651</v>
          </cell>
          <cell r="ED303" t="str">
            <v>ВНС</v>
          </cell>
          <cell r="EE303">
            <v>0</v>
          </cell>
          <cell r="EF303">
            <v>18</v>
          </cell>
          <cell r="EG303">
            <v>33</v>
          </cell>
          <cell r="EH303">
            <v>61</v>
          </cell>
          <cell r="EI303">
            <v>31</v>
          </cell>
          <cell r="EJ303" t="str">
            <v>Постоянный</v>
          </cell>
          <cell r="EK303">
            <v>24</v>
          </cell>
          <cell r="EL303">
            <v>0</v>
          </cell>
          <cell r="EM303">
            <v>6.7366551999999995</v>
          </cell>
          <cell r="EN303">
            <v>8.6</v>
          </cell>
          <cell r="EO303">
            <v>6.3</v>
          </cell>
          <cell r="EP303">
            <v>6.7</v>
          </cell>
          <cell r="EQ303">
            <v>549.23398781044932</v>
          </cell>
          <cell r="ER303">
            <v>81</v>
          </cell>
          <cell r="ES303">
            <v>3</v>
          </cell>
          <cell r="ET303">
            <v>64</v>
          </cell>
          <cell r="EU303">
            <v>18</v>
          </cell>
          <cell r="EV303">
            <v>33</v>
          </cell>
          <cell r="EW303">
            <v>61</v>
          </cell>
          <cell r="EX303">
            <v>31</v>
          </cell>
          <cell r="EY303" t="str">
            <v>Постоянный</v>
          </cell>
          <cell r="EZ303">
            <v>24</v>
          </cell>
          <cell r="FA303">
            <v>0</v>
          </cell>
          <cell r="FB303">
            <v>6.7366551999999995</v>
          </cell>
          <cell r="FC303">
            <v>8.6</v>
          </cell>
          <cell r="FD303">
            <v>6.3</v>
          </cell>
          <cell r="FE303">
            <v>6.7</v>
          </cell>
          <cell r="FF303">
            <v>549.23398781044932</v>
          </cell>
          <cell r="FG303">
            <v>81</v>
          </cell>
          <cell r="FH303">
            <v>3</v>
          </cell>
          <cell r="FI303">
            <v>64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 t="str">
            <v>Технология</v>
          </cell>
          <cell r="GD303" t="str">
            <v>Необходима постановка бригады ПРГС. Не оптимальная работа газлифтного подъемника (перерасход г/г с 3 ОИК)</v>
          </cell>
          <cell r="GE303">
            <v>0</v>
          </cell>
          <cell r="GF303" t="str">
            <v>БДНГ-1</v>
          </cell>
          <cell r="GG303" t="str">
            <v>Щукин</v>
          </cell>
          <cell r="GH303">
            <v>0</v>
          </cell>
          <cell r="GI303" t="e">
            <v>#N/A</v>
          </cell>
          <cell r="GJ303">
            <v>0</v>
          </cell>
          <cell r="GK303">
            <v>2090</v>
          </cell>
          <cell r="GL303">
            <v>0</v>
          </cell>
          <cell r="GM303">
            <v>0</v>
          </cell>
          <cell r="GN303">
            <v>0</v>
          </cell>
          <cell r="GO303">
            <v>2</v>
          </cell>
          <cell r="GP303">
            <v>30</v>
          </cell>
          <cell r="GQ303">
            <v>64</v>
          </cell>
          <cell r="GR303">
            <v>57</v>
          </cell>
          <cell r="GS303" t="str">
            <v>ЗУ-3</v>
          </cell>
          <cell r="GT303" t="str">
            <v>Газлифт</v>
          </cell>
          <cell r="GU303">
            <v>0</v>
          </cell>
          <cell r="GV303">
            <v>0</v>
          </cell>
          <cell r="GW303">
            <v>0</v>
          </cell>
          <cell r="GX303">
            <v>0</v>
          </cell>
          <cell r="GY303">
            <v>0</v>
          </cell>
        </row>
        <row r="304">
          <cell r="J304" t="str">
            <v>1252-1</v>
          </cell>
          <cell r="K304" t="str">
            <v>В работе</v>
          </cell>
          <cell r="L304" t="str">
            <v>К-40-1</v>
          </cell>
          <cell r="M304">
            <v>42757</v>
          </cell>
          <cell r="N304" t="str">
            <v>Гор.</v>
          </cell>
          <cell r="O304" t="str">
            <v>P1ar_Block III</v>
          </cell>
          <cell r="P304" t="str">
            <v>Действующий</v>
          </cell>
          <cell r="Q304">
            <v>-4</v>
          </cell>
          <cell r="R304">
            <v>0</v>
          </cell>
          <cell r="S304">
            <v>0</v>
          </cell>
          <cell r="T304">
            <v>0</v>
          </cell>
          <cell r="U304">
            <v>206</v>
          </cell>
          <cell r="V304">
            <v>213.8</v>
          </cell>
          <cell r="W304">
            <v>0.98</v>
          </cell>
          <cell r="X304">
            <v>1.66</v>
          </cell>
          <cell r="Y304">
            <v>0.98</v>
          </cell>
          <cell r="Z304">
            <v>1.4490000000000001</v>
          </cell>
          <cell r="AA304">
            <v>0.83599999999999997</v>
          </cell>
          <cell r="AB304">
            <v>0.72</v>
          </cell>
          <cell r="AC304">
            <v>37</v>
          </cell>
          <cell r="AD304">
            <v>1.17</v>
          </cell>
          <cell r="AE304">
            <v>177.8</v>
          </cell>
          <cell r="AF304">
            <v>9.19</v>
          </cell>
          <cell r="AG304">
            <v>2091</v>
          </cell>
          <cell r="AH304">
            <v>2706</v>
          </cell>
          <cell r="AI304">
            <v>2706</v>
          </cell>
          <cell r="AJ304">
            <v>0</v>
          </cell>
          <cell r="AK304">
            <v>0</v>
          </cell>
          <cell r="AL304" t="str">
            <v>откр ствол</v>
          </cell>
          <cell r="AM304" t="str">
            <v xml:space="preserve">2091-2706 </v>
          </cell>
          <cell r="AN304">
            <v>6.51</v>
          </cell>
          <cell r="AO304">
            <v>2091</v>
          </cell>
          <cell r="AP304">
            <v>217.37830985915502</v>
          </cell>
          <cell r="AQ304">
            <v>0</v>
          </cell>
          <cell r="AR304">
            <v>0</v>
          </cell>
          <cell r="AS304">
            <v>0</v>
          </cell>
          <cell r="AT304" t="str">
            <v>Фонтан</v>
          </cell>
          <cell r="AU304">
            <v>600</v>
          </cell>
          <cell r="AV304" t="str">
            <v>ГП</v>
          </cell>
          <cell r="AW304">
            <v>1100</v>
          </cell>
          <cell r="AX304" t="str">
            <v>ГП</v>
          </cell>
          <cell r="AY304">
            <v>1470</v>
          </cell>
          <cell r="AZ304" t="str">
            <v>ГП</v>
          </cell>
          <cell r="BA304">
            <v>1760</v>
          </cell>
          <cell r="BB304" t="str">
            <v>ЦКсОК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1770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2110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1875.43</v>
          </cell>
          <cell r="BU304">
            <v>234.56999999999994</v>
          </cell>
          <cell r="BV304">
            <v>73</v>
          </cell>
          <cell r="BW304">
            <v>5.5</v>
          </cell>
          <cell r="BX304">
            <v>18</v>
          </cell>
          <cell r="BY304" t="str">
            <v>Угловик</v>
          </cell>
          <cell r="BZ304" t="str">
            <v>Постоянный</v>
          </cell>
          <cell r="CA304">
            <v>24</v>
          </cell>
          <cell r="CB304">
            <v>0</v>
          </cell>
          <cell r="CC304">
            <v>76</v>
          </cell>
          <cell r="CD304">
            <v>1</v>
          </cell>
          <cell r="CE304">
            <v>51</v>
          </cell>
          <cell r="CF304">
            <v>43556</v>
          </cell>
          <cell r="CG304">
            <v>175.2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121</v>
          </cell>
          <cell r="CM304">
            <v>22.371359999999999</v>
          </cell>
          <cell r="CN304">
            <v>26.76</v>
          </cell>
          <cell r="CO304">
            <v>0</v>
          </cell>
          <cell r="CP304">
            <v>0</v>
          </cell>
          <cell r="CQ304">
            <v>252</v>
          </cell>
          <cell r="CR304">
            <v>278</v>
          </cell>
          <cell r="CS304">
            <v>0</v>
          </cell>
          <cell r="CT304">
            <v>278</v>
          </cell>
          <cell r="CU304">
            <v>0</v>
          </cell>
          <cell r="CV304">
            <v>250.41200000000001</v>
          </cell>
          <cell r="CW304">
            <v>-33</v>
          </cell>
          <cell r="CX304">
            <v>278</v>
          </cell>
          <cell r="CY304">
            <v>-268</v>
          </cell>
          <cell r="CZ304">
            <v>0</v>
          </cell>
          <cell r="DA304">
            <v>252</v>
          </cell>
          <cell r="DB304">
            <v>11264.402342995687</v>
          </cell>
          <cell r="DC304">
            <v>11264.402342995687</v>
          </cell>
          <cell r="DD304" t="str">
            <v/>
          </cell>
          <cell r="DE304">
            <v>0.49372693726937283</v>
          </cell>
          <cell r="DF304">
            <v>0</v>
          </cell>
          <cell r="DG304" t="str">
            <v>Фонтан</v>
          </cell>
          <cell r="DH304">
            <v>22.371359999999999</v>
          </cell>
          <cell r="DI304">
            <v>26.76</v>
          </cell>
          <cell r="DJ304">
            <v>0</v>
          </cell>
          <cell r="DK304">
            <v>251.99999999999997</v>
          </cell>
          <cell r="DL304">
            <v>121</v>
          </cell>
          <cell r="DM304">
            <v>0</v>
          </cell>
          <cell r="DN304">
            <v>69</v>
          </cell>
          <cell r="DO304">
            <v>0.25197740112994355</v>
          </cell>
          <cell r="DP304">
            <v>69</v>
          </cell>
          <cell r="DQ304">
            <v>22.371359999999999</v>
          </cell>
          <cell r="DR304">
            <v>26.76</v>
          </cell>
          <cell r="DS304">
            <v>0</v>
          </cell>
          <cell r="DT304">
            <v>251.99999999999997</v>
          </cell>
          <cell r="DU304">
            <v>0</v>
          </cell>
          <cell r="DV304">
            <v>0</v>
          </cell>
          <cell r="DW304">
            <v>0</v>
          </cell>
          <cell r="DX304">
            <v>20.10339780858677</v>
          </cell>
          <cell r="DY304">
            <v>24.04712656529518</v>
          </cell>
          <cell r="DZ304">
            <v>0</v>
          </cell>
          <cell r="EA304">
            <v>195.2918157423972</v>
          </cell>
          <cell r="EB304" t="str">
            <v>Фонтанный СЭ. Необходим подбор режима на различных штуцерах.</v>
          </cell>
          <cell r="EC304">
            <v>42757</v>
          </cell>
          <cell r="ED304" t="str">
            <v>ВНС</v>
          </cell>
          <cell r="EE304">
            <v>0</v>
          </cell>
          <cell r="EF304">
            <v>18</v>
          </cell>
          <cell r="EG304">
            <v>74</v>
          </cell>
          <cell r="EH304">
            <v>1</v>
          </cell>
          <cell r="EI304">
            <v>51</v>
          </cell>
          <cell r="EJ304" t="str">
            <v>Постоянный</v>
          </cell>
          <cell r="EK304">
            <v>24</v>
          </cell>
          <cell r="EL304">
            <v>0</v>
          </cell>
          <cell r="EM304">
            <v>22.906399999999998</v>
          </cell>
          <cell r="EN304">
            <v>27.4</v>
          </cell>
          <cell r="EO304">
            <v>0</v>
          </cell>
          <cell r="EP304">
            <v>206</v>
          </cell>
          <cell r="EQ304">
            <v>8993.1198267733052</v>
          </cell>
          <cell r="ER304">
            <v>0</v>
          </cell>
          <cell r="ES304">
            <v>0</v>
          </cell>
          <cell r="ET304">
            <v>121</v>
          </cell>
          <cell r="EU304">
            <v>18</v>
          </cell>
          <cell r="EV304">
            <v>76</v>
          </cell>
          <cell r="EW304">
            <v>1</v>
          </cell>
          <cell r="EX304">
            <v>51</v>
          </cell>
          <cell r="EY304" t="str">
            <v>Постоянный</v>
          </cell>
          <cell r="EZ304">
            <v>24</v>
          </cell>
          <cell r="FA304">
            <v>0</v>
          </cell>
          <cell r="FB304">
            <v>22.371359999999999</v>
          </cell>
          <cell r="FC304">
            <v>26.76</v>
          </cell>
          <cell r="FD304">
            <v>0</v>
          </cell>
          <cell r="FE304">
            <v>252</v>
          </cell>
          <cell r="FF304">
            <v>11264.402342995687</v>
          </cell>
          <cell r="FG304">
            <v>0</v>
          </cell>
          <cell r="FH304">
            <v>0</v>
          </cell>
          <cell r="FI304">
            <v>121</v>
          </cell>
          <cell r="FJ304">
            <v>0</v>
          </cell>
          <cell r="FK304">
            <v>2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-0.53503999999999863</v>
          </cell>
          <cell r="FQ304">
            <v>-0.63999999999999702</v>
          </cell>
          <cell r="FR304">
            <v>0</v>
          </cell>
          <cell r="FS304">
            <v>46</v>
          </cell>
          <cell r="FT304">
            <v>0</v>
          </cell>
          <cell r="FU304">
            <v>0</v>
          </cell>
          <cell r="FV304">
            <v>2271.2825162223817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 t="str">
            <v>ИПП База</v>
          </cell>
          <cell r="GD304" t="str">
            <v>Снижение энергетики пласта, что подтверждается снижениями  дебита с 33 до 27 м3/сут и забойного давления с 124 до 121 ат.</v>
          </cell>
          <cell r="GE304">
            <v>0</v>
          </cell>
          <cell r="GF304" t="str">
            <v>БДНГ-1</v>
          </cell>
          <cell r="GG304" t="str">
            <v>Щукин</v>
          </cell>
          <cell r="GH304">
            <v>0</v>
          </cell>
          <cell r="GI304" t="e">
            <v>#N/A</v>
          </cell>
          <cell r="GJ304">
            <v>0</v>
          </cell>
          <cell r="GK304">
            <v>2090</v>
          </cell>
          <cell r="GL304">
            <v>0</v>
          </cell>
          <cell r="GM304">
            <v>0</v>
          </cell>
          <cell r="GN304">
            <v>0</v>
          </cell>
          <cell r="GO304">
            <v>25</v>
          </cell>
          <cell r="GP304">
            <v>-50</v>
          </cell>
          <cell r="GQ304">
            <v>121</v>
          </cell>
          <cell r="GR304">
            <v>54.199999999999989</v>
          </cell>
          <cell r="GS304" t="str">
            <v>ЗУ-3</v>
          </cell>
          <cell r="GT304" t="str">
            <v>Фонтан</v>
          </cell>
          <cell r="GU304" t="str">
            <v>КВД</v>
          </cell>
          <cell r="GV304">
            <v>0</v>
          </cell>
          <cell r="GW304">
            <v>0</v>
          </cell>
          <cell r="GX304">
            <v>0</v>
          </cell>
          <cell r="GY304">
            <v>0</v>
          </cell>
        </row>
        <row r="305">
          <cell r="J305">
            <v>1256</v>
          </cell>
          <cell r="K305" t="str">
            <v>В работе</v>
          </cell>
          <cell r="L305" t="str">
            <v>К-61</v>
          </cell>
          <cell r="M305">
            <v>42297</v>
          </cell>
          <cell r="N305" t="str">
            <v>Гор.</v>
          </cell>
          <cell r="O305" t="str">
            <v>P1ar_Block II</v>
          </cell>
          <cell r="P305" t="str">
            <v>Действующий</v>
          </cell>
          <cell r="Q305">
            <v>-4</v>
          </cell>
          <cell r="R305">
            <v>0</v>
          </cell>
          <cell r="S305">
            <v>0</v>
          </cell>
          <cell r="T305">
            <v>0</v>
          </cell>
          <cell r="U305">
            <v>206</v>
          </cell>
          <cell r="V305">
            <v>213.8</v>
          </cell>
          <cell r="W305">
            <v>0.98</v>
          </cell>
          <cell r="X305">
            <v>1.66</v>
          </cell>
          <cell r="Y305">
            <v>0.98</v>
          </cell>
          <cell r="Z305">
            <v>1.4490000000000001</v>
          </cell>
          <cell r="AA305">
            <v>0.83599999999999997</v>
          </cell>
          <cell r="AB305">
            <v>0.72</v>
          </cell>
          <cell r="AC305">
            <v>37</v>
          </cell>
          <cell r="AD305">
            <v>1.17</v>
          </cell>
          <cell r="AE305">
            <v>177.8</v>
          </cell>
          <cell r="AF305">
            <v>9.19</v>
          </cell>
          <cell r="AG305">
            <v>2123</v>
          </cell>
          <cell r="AH305" t="str">
            <v>1 ств 2851;
2 ств 3018</v>
          </cell>
          <cell r="AI305" t="str">
            <v>1 ств 2851;
2 ств 3018</v>
          </cell>
          <cell r="AJ305">
            <v>43115</v>
          </cell>
          <cell r="AK305" t="str">
            <v>По спущенной компановке</v>
          </cell>
          <cell r="AL305" t="str">
            <v>откр ствол</v>
          </cell>
          <cell r="AM305" t="str">
            <v>1ый ст-л 2123-2851;
2ой ст-л 2206-3018</v>
          </cell>
          <cell r="AN305" t="str">
            <v>12,78;45,13</v>
          </cell>
          <cell r="AO305" t="str">
            <v>2123;
2206</v>
          </cell>
          <cell r="AP305">
            <v>240.76</v>
          </cell>
          <cell r="AQ305">
            <v>0</v>
          </cell>
          <cell r="AR305">
            <v>0</v>
          </cell>
          <cell r="AS305">
            <v>0</v>
          </cell>
          <cell r="AT305" t="str">
            <v>Газлифт</v>
          </cell>
          <cell r="AU305">
            <v>540</v>
          </cell>
          <cell r="AV305" t="str">
            <v>ГП</v>
          </cell>
          <cell r="AW305">
            <v>970</v>
          </cell>
          <cell r="AX305" t="str">
            <v>ГП</v>
          </cell>
          <cell r="AY305">
            <v>1310</v>
          </cell>
          <cell r="AZ305" t="str">
            <v>ГП</v>
          </cell>
          <cell r="BA305">
            <v>1590</v>
          </cell>
          <cell r="BB305" t="str">
            <v>ГП</v>
          </cell>
          <cell r="BC305">
            <v>1790</v>
          </cell>
          <cell r="BD305" t="str">
            <v>ГП</v>
          </cell>
          <cell r="BE305">
            <v>0</v>
          </cell>
          <cell r="BF305">
            <v>0</v>
          </cell>
          <cell r="BG305">
            <v>1800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2120</v>
          </cell>
          <cell r="BO305" t="str">
            <v>Есть</v>
          </cell>
          <cell r="BP305" t="str">
            <v>Сиант</v>
          </cell>
          <cell r="BQ305">
            <v>82</v>
          </cell>
          <cell r="BR305">
            <v>52</v>
          </cell>
          <cell r="BS305">
            <v>7.5</v>
          </cell>
          <cell r="BT305">
            <v>1881.7</v>
          </cell>
          <cell r="BU305">
            <v>238.29999999999995</v>
          </cell>
          <cell r="BV305">
            <v>73</v>
          </cell>
          <cell r="BW305">
            <v>5.5</v>
          </cell>
          <cell r="BX305">
            <v>18</v>
          </cell>
          <cell r="BY305" t="str">
            <v>Угловик</v>
          </cell>
          <cell r="BZ305" t="str">
            <v>Постоянный</v>
          </cell>
          <cell r="CA305">
            <v>24</v>
          </cell>
          <cell r="CB305">
            <v>0</v>
          </cell>
          <cell r="CC305">
            <v>32</v>
          </cell>
          <cell r="CD305">
            <v>52</v>
          </cell>
          <cell r="CE305">
            <v>29</v>
          </cell>
          <cell r="CF305">
            <v>43556</v>
          </cell>
          <cell r="CG305">
            <v>183.7</v>
          </cell>
          <cell r="CH305">
            <v>82</v>
          </cell>
          <cell r="CI305">
            <v>6</v>
          </cell>
          <cell r="CJ305">
            <v>0</v>
          </cell>
          <cell r="CK305">
            <v>0</v>
          </cell>
          <cell r="CL305">
            <v>60</v>
          </cell>
          <cell r="CM305">
            <v>13.4596</v>
          </cell>
          <cell r="CN305">
            <v>16.100000000000001</v>
          </cell>
          <cell r="CO305">
            <v>0</v>
          </cell>
          <cell r="CP305">
            <v>0</v>
          </cell>
          <cell r="CQ305">
            <v>19.2</v>
          </cell>
          <cell r="CR305">
            <v>279</v>
          </cell>
          <cell r="CS305" t="e">
            <v>#VALUE!</v>
          </cell>
          <cell r="CT305">
            <v>279</v>
          </cell>
          <cell r="CU305">
            <v>0</v>
          </cell>
          <cell r="CV305">
            <v>265.54039999999998</v>
          </cell>
          <cell r="CW305" t="str">
            <v>-</v>
          </cell>
          <cell r="CX305">
            <v>279</v>
          </cell>
          <cell r="CY305">
            <v>-19.2</v>
          </cell>
          <cell r="CZ305">
            <v>7.5</v>
          </cell>
          <cell r="DA305">
            <v>11.7</v>
          </cell>
          <cell r="DB305">
            <v>869.26803173942767</v>
          </cell>
          <cell r="DC305">
            <v>1426.4911290082914</v>
          </cell>
          <cell r="DD305">
            <v>557.22309726886385</v>
          </cell>
          <cell r="DE305">
            <v>0.13015359741309623</v>
          </cell>
          <cell r="DF305">
            <v>0</v>
          </cell>
          <cell r="DG305" t="str">
            <v>Газлифт</v>
          </cell>
          <cell r="DH305">
            <v>13.4596</v>
          </cell>
          <cell r="DI305">
            <v>16.100000000000001</v>
          </cell>
          <cell r="DJ305">
            <v>0</v>
          </cell>
          <cell r="DK305">
            <v>11.7</v>
          </cell>
          <cell r="DL305">
            <v>60</v>
          </cell>
          <cell r="DM305">
            <v>0</v>
          </cell>
          <cell r="DN305">
            <v>60</v>
          </cell>
          <cell r="DO305">
            <v>0.13015359741309623</v>
          </cell>
          <cell r="DP305">
            <v>60</v>
          </cell>
          <cell r="DQ305">
            <v>13.4596</v>
          </cell>
          <cell r="DR305">
            <v>16.100000000000001</v>
          </cell>
          <cell r="DS305">
            <v>0</v>
          </cell>
          <cell r="DT305">
            <v>11.7</v>
          </cell>
          <cell r="DU305">
            <v>0</v>
          </cell>
          <cell r="DV305">
            <v>0</v>
          </cell>
          <cell r="DW305">
            <v>0</v>
          </cell>
          <cell r="DX305">
            <v>0.15549262070514133</v>
          </cell>
          <cell r="DY305">
            <v>0.18599595778126954</v>
          </cell>
          <cell r="DZ305">
            <v>0</v>
          </cell>
          <cell r="EA305">
            <v>0.1188412306310343</v>
          </cell>
          <cell r="EB305">
            <v>0</v>
          </cell>
          <cell r="EC305">
            <v>43145</v>
          </cell>
          <cell r="ED305" t="str">
            <v>ЗБС</v>
          </cell>
          <cell r="EE305" t="str">
            <v>2 ствола</v>
          </cell>
          <cell r="EF305">
            <v>18</v>
          </cell>
          <cell r="EG305">
            <v>32</v>
          </cell>
          <cell r="EH305">
            <v>52</v>
          </cell>
          <cell r="EI305">
            <v>29</v>
          </cell>
          <cell r="EJ305" t="str">
            <v>Постоянный</v>
          </cell>
          <cell r="EK305">
            <v>24</v>
          </cell>
          <cell r="EL305">
            <v>0</v>
          </cell>
          <cell r="EM305">
            <v>13.4596</v>
          </cell>
          <cell r="EN305">
            <v>16.100000000000001</v>
          </cell>
          <cell r="EO305">
            <v>0</v>
          </cell>
          <cell r="EP305">
            <v>19.2</v>
          </cell>
          <cell r="EQ305">
            <v>869.26803173942767</v>
          </cell>
          <cell r="ER305">
            <v>82</v>
          </cell>
          <cell r="ES305">
            <v>7.5</v>
          </cell>
          <cell r="ET305">
            <v>60</v>
          </cell>
          <cell r="EU305">
            <v>18</v>
          </cell>
          <cell r="EV305">
            <v>32</v>
          </cell>
          <cell r="EW305">
            <v>52</v>
          </cell>
          <cell r="EX305">
            <v>29</v>
          </cell>
          <cell r="EY305" t="str">
            <v>Постоянный</v>
          </cell>
          <cell r="EZ305">
            <v>24</v>
          </cell>
          <cell r="FA305">
            <v>0</v>
          </cell>
          <cell r="FB305">
            <v>13.4596</v>
          </cell>
          <cell r="FC305">
            <v>16.100000000000001</v>
          </cell>
          <cell r="FD305">
            <v>0</v>
          </cell>
          <cell r="FE305">
            <v>19.2</v>
          </cell>
          <cell r="FF305">
            <v>869.26803173942767</v>
          </cell>
          <cell r="FG305">
            <v>82</v>
          </cell>
          <cell r="FH305">
            <v>7.5</v>
          </cell>
          <cell r="FI305">
            <v>60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 t="str">
            <v>ИПП База</v>
          </cell>
          <cell r="GD305" t="str">
            <v>Снижение энергетики пласта, что подтверждается снижениями  дебита с 20 до 16 м3/сут и забойного давления с 62 до 60 ат.</v>
          </cell>
          <cell r="GE305">
            <v>0</v>
          </cell>
          <cell r="GF305" t="str">
            <v>БДНГ-1</v>
          </cell>
          <cell r="GG305" t="str">
            <v>Тайланов</v>
          </cell>
          <cell r="GH305">
            <v>0</v>
          </cell>
          <cell r="GI305" t="e">
            <v>#N/A</v>
          </cell>
          <cell r="GJ305">
            <v>0</v>
          </cell>
          <cell r="GK305">
            <v>2100</v>
          </cell>
          <cell r="GL305">
            <v>0</v>
          </cell>
          <cell r="GM305">
            <v>0</v>
          </cell>
          <cell r="GN305">
            <v>0</v>
          </cell>
          <cell r="GO305">
            <v>3</v>
          </cell>
          <cell r="GP305">
            <v>23</v>
          </cell>
          <cell r="GQ305">
            <v>60</v>
          </cell>
          <cell r="GR305">
            <v>123.69999999999999</v>
          </cell>
          <cell r="GS305" t="str">
            <v>К-61</v>
          </cell>
          <cell r="GT305" t="str">
            <v>Газлифт</v>
          </cell>
          <cell r="GU305">
            <v>0</v>
          </cell>
          <cell r="GV305">
            <v>0</v>
          </cell>
          <cell r="GW305">
            <v>0</v>
          </cell>
          <cell r="GX305">
            <v>0</v>
          </cell>
          <cell r="GY305">
            <v>0</v>
          </cell>
        </row>
        <row r="306">
          <cell r="J306">
            <v>1257</v>
          </cell>
          <cell r="K306" t="str">
            <v>Освоение текущего года</v>
          </cell>
          <cell r="L306" t="str">
            <v>К-28</v>
          </cell>
          <cell r="M306">
            <v>43656</v>
          </cell>
          <cell r="N306" t="str">
            <v>Гор.</v>
          </cell>
          <cell r="O306" t="str">
            <v>P1ar_Block II</v>
          </cell>
          <cell r="P306" t="str">
            <v>Действующий</v>
          </cell>
          <cell r="Q306">
            <v>-4</v>
          </cell>
          <cell r="R306">
            <v>0</v>
          </cell>
          <cell r="S306">
            <v>0</v>
          </cell>
          <cell r="T306">
            <v>0</v>
          </cell>
          <cell r="U306">
            <v>206</v>
          </cell>
          <cell r="V306">
            <v>213.8</v>
          </cell>
          <cell r="W306">
            <v>0.98</v>
          </cell>
          <cell r="X306">
            <v>1.66</v>
          </cell>
          <cell r="Y306">
            <v>1.0089307864053585</v>
          </cell>
          <cell r="Z306">
            <v>1.4490000000000001</v>
          </cell>
          <cell r="AA306">
            <v>0.83599999999999997</v>
          </cell>
          <cell r="AB306">
            <v>0.72</v>
          </cell>
          <cell r="AC306">
            <v>37</v>
          </cell>
          <cell r="AD306">
            <v>1.17</v>
          </cell>
          <cell r="AE306">
            <v>177.8</v>
          </cell>
          <cell r="AF306">
            <v>9.19</v>
          </cell>
          <cell r="AG306">
            <v>2133</v>
          </cell>
          <cell r="AH306">
            <v>2758</v>
          </cell>
          <cell r="AI306">
            <v>2758</v>
          </cell>
          <cell r="AJ306">
            <v>0</v>
          </cell>
          <cell r="AK306">
            <v>0</v>
          </cell>
          <cell r="AL306" t="str">
            <v>откр ствол</v>
          </cell>
          <cell r="AM306" t="str">
            <v>2057-2758</v>
          </cell>
          <cell r="AN306">
            <v>165.81</v>
          </cell>
          <cell r="AO306">
            <v>2057</v>
          </cell>
          <cell r="AP306">
            <v>169</v>
          </cell>
          <cell r="AQ306">
            <v>0</v>
          </cell>
          <cell r="AR306">
            <v>0</v>
          </cell>
          <cell r="AS306">
            <v>0</v>
          </cell>
          <cell r="AT306" t="str">
            <v>Газлифт</v>
          </cell>
          <cell r="AU306">
            <v>526.70000000000005</v>
          </cell>
          <cell r="AV306">
            <v>0</v>
          </cell>
          <cell r="AW306">
            <v>961</v>
          </cell>
          <cell r="AX306">
            <v>0</v>
          </cell>
          <cell r="AY306">
            <v>1298</v>
          </cell>
          <cell r="AZ306">
            <v>0</v>
          </cell>
          <cell r="BA306">
            <v>1579</v>
          </cell>
          <cell r="BB306">
            <v>0</v>
          </cell>
          <cell r="BC306">
            <v>1763.1</v>
          </cell>
          <cell r="BD306">
            <v>0</v>
          </cell>
          <cell r="BE306">
            <v>0</v>
          </cell>
          <cell r="BF306">
            <v>0</v>
          </cell>
          <cell r="BG306">
            <v>1773.6</v>
          </cell>
          <cell r="BH306">
            <v>1788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2258.8000000000002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1964</v>
          </cell>
          <cell r="BU306">
            <v>294.80000000000018</v>
          </cell>
          <cell r="BV306">
            <v>73</v>
          </cell>
          <cell r="BW306">
            <v>5.5</v>
          </cell>
          <cell r="BX306">
            <v>18</v>
          </cell>
          <cell r="BY306" t="str">
            <v>Угловик</v>
          </cell>
          <cell r="BZ306" t="str">
            <v>Постоянный</v>
          </cell>
          <cell r="CA306">
            <v>24</v>
          </cell>
          <cell r="CB306">
            <v>0</v>
          </cell>
          <cell r="CC306">
            <v>28</v>
          </cell>
          <cell r="CD306">
            <v>72</v>
          </cell>
          <cell r="CE306">
            <v>27</v>
          </cell>
          <cell r="CF306">
            <v>0</v>
          </cell>
          <cell r="CG306">
            <v>180</v>
          </cell>
          <cell r="CH306">
            <v>82</v>
          </cell>
          <cell r="CI306">
            <v>6</v>
          </cell>
          <cell r="CJ306">
            <v>0</v>
          </cell>
          <cell r="CK306">
            <v>0</v>
          </cell>
          <cell r="CL306">
            <v>121</v>
          </cell>
          <cell r="CM306">
            <v>30.589173119999998</v>
          </cell>
          <cell r="CN306">
            <v>39.344000000000001</v>
          </cell>
          <cell r="CO306">
            <v>7</v>
          </cell>
          <cell r="CP306">
            <v>0</v>
          </cell>
          <cell r="CQ306">
            <v>23.128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12.8</v>
          </cell>
          <cell r="DA306">
            <v>10.327999999999999</v>
          </cell>
          <cell r="DB306">
            <v>337.63580203635138</v>
          </cell>
          <cell r="DC306">
            <v>756.08451098922683</v>
          </cell>
          <cell r="DD306">
            <v>378.94041306949197</v>
          </cell>
          <cell r="DE306">
            <v>0.66684745762711861</v>
          </cell>
          <cell r="DF306" t="str">
            <v>Ввод новой скважины июль 2019г</v>
          </cell>
          <cell r="DG306" t="str">
            <v>Газлифт</v>
          </cell>
          <cell r="DH306">
            <v>30.589173119999998</v>
          </cell>
          <cell r="DI306">
            <v>39.344000000000001</v>
          </cell>
          <cell r="DJ306">
            <v>7</v>
          </cell>
          <cell r="DK306">
            <v>10.327999999999999</v>
          </cell>
          <cell r="DL306">
            <v>121</v>
          </cell>
          <cell r="DM306">
            <v>0</v>
          </cell>
          <cell r="DN306" t="e">
            <v>#N/A</v>
          </cell>
          <cell r="DO306" t="e">
            <v>#N/A</v>
          </cell>
          <cell r="DP306" t="e">
            <v>#N/A</v>
          </cell>
          <cell r="DQ306" t="e">
            <v>#N/A</v>
          </cell>
          <cell r="DR306" t="e">
            <v>#N/A</v>
          </cell>
          <cell r="DS306">
            <v>7</v>
          </cell>
          <cell r="DT306" t="e">
            <v>#N/A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18</v>
          </cell>
          <cell r="EG306">
            <v>0</v>
          </cell>
          <cell r="EH306">
            <v>0</v>
          </cell>
          <cell r="EI306">
            <v>0</v>
          </cell>
          <cell r="EJ306" t="str">
            <v>Постоянный</v>
          </cell>
          <cell r="EK306">
            <v>24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18</v>
          </cell>
          <cell r="EV306">
            <v>28</v>
          </cell>
          <cell r="EW306">
            <v>72</v>
          </cell>
          <cell r="EX306">
            <v>27</v>
          </cell>
          <cell r="EY306" t="str">
            <v>Постоянный</v>
          </cell>
          <cell r="EZ306">
            <v>24</v>
          </cell>
          <cell r="FA306">
            <v>0</v>
          </cell>
          <cell r="FB306">
            <v>30.589173119999998</v>
          </cell>
          <cell r="FC306">
            <v>39.344000000000001</v>
          </cell>
          <cell r="FD306">
            <v>7</v>
          </cell>
          <cell r="FE306">
            <v>23.128</v>
          </cell>
          <cell r="FF306">
            <v>337.63580203635138</v>
          </cell>
          <cell r="FG306">
            <v>82</v>
          </cell>
          <cell r="FH306">
            <v>12.8</v>
          </cell>
          <cell r="FI306">
            <v>121</v>
          </cell>
          <cell r="FJ306">
            <v>0</v>
          </cell>
          <cell r="FK306">
            <v>28</v>
          </cell>
          <cell r="FL306">
            <v>72</v>
          </cell>
          <cell r="FM306">
            <v>27</v>
          </cell>
          <cell r="FN306">
            <v>0</v>
          </cell>
          <cell r="FO306">
            <v>0</v>
          </cell>
          <cell r="FP306">
            <v>30.589173119999998</v>
          </cell>
          <cell r="FQ306">
            <v>39.344000000000001</v>
          </cell>
          <cell r="FR306">
            <v>7</v>
          </cell>
          <cell r="FS306">
            <v>23.128</v>
          </cell>
          <cell r="FT306">
            <v>82</v>
          </cell>
          <cell r="FU306">
            <v>12.8</v>
          </cell>
          <cell r="FV306">
            <v>337.63580203635138</v>
          </cell>
          <cell r="FW306">
            <v>121</v>
          </cell>
          <cell r="FX306" t="str">
            <v>ГТМ</v>
          </cell>
          <cell r="FY306" t="str">
            <v>ВНС июля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  <cell r="GF306" t="str">
            <v>БДНГ-3</v>
          </cell>
          <cell r="GG306">
            <v>0</v>
          </cell>
          <cell r="GH306">
            <v>0</v>
          </cell>
          <cell r="GI306">
            <v>0</v>
          </cell>
          <cell r="GJ306">
            <v>0</v>
          </cell>
          <cell r="GK306">
            <v>0</v>
          </cell>
          <cell r="GL306">
            <v>0</v>
          </cell>
          <cell r="GM306">
            <v>0</v>
          </cell>
          <cell r="GN306">
            <v>0</v>
          </cell>
          <cell r="GO306">
            <v>1</v>
          </cell>
          <cell r="GP306">
            <v>45</v>
          </cell>
          <cell r="GQ306">
            <v>121</v>
          </cell>
          <cell r="GR306">
            <v>59</v>
          </cell>
          <cell r="GS306">
            <v>0</v>
          </cell>
          <cell r="GT306">
            <v>0</v>
          </cell>
          <cell r="GU306">
            <v>0</v>
          </cell>
          <cell r="GV306">
            <v>0</v>
          </cell>
          <cell r="GW306">
            <v>0</v>
          </cell>
          <cell r="GX306">
            <v>0</v>
          </cell>
          <cell r="GY306">
            <v>0</v>
          </cell>
        </row>
        <row r="307">
          <cell r="J307">
            <v>1258</v>
          </cell>
          <cell r="K307" t="str">
            <v>В работе</v>
          </cell>
          <cell r="L307" t="str">
            <v>К-28</v>
          </cell>
          <cell r="M307">
            <v>43494</v>
          </cell>
          <cell r="N307" t="str">
            <v>Гор.</v>
          </cell>
          <cell r="O307" t="str">
            <v>P1ar_Block II</v>
          </cell>
          <cell r="P307" t="str">
            <v>Действующий</v>
          </cell>
          <cell r="Q307">
            <v>-4</v>
          </cell>
          <cell r="R307">
            <v>0</v>
          </cell>
          <cell r="S307">
            <v>0</v>
          </cell>
          <cell r="T307">
            <v>0</v>
          </cell>
          <cell r="U307">
            <v>206</v>
          </cell>
          <cell r="V307">
            <v>213.8</v>
          </cell>
          <cell r="W307">
            <v>0.98</v>
          </cell>
          <cell r="X307">
            <v>1.66</v>
          </cell>
          <cell r="Y307">
            <v>0.9824953013194957</v>
          </cell>
          <cell r="Z307">
            <v>1.4490000000000001</v>
          </cell>
          <cell r="AA307">
            <v>0.83599999999999997</v>
          </cell>
          <cell r="AB307">
            <v>0.72</v>
          </cell>
          <cell r="AC307">
            <v>37</v>
          </cell>
          <cell r="AD307">
            <v>1.17</v>
          </cell>
          <cell r="AE307">
            <v>177.8</v>
          </cell>
          <cell r="AF307">
            <v>9.19</v>
          </cell>
          <cell r="AG307">
            <v>2129</v>
          </cell>
          <cell r="AH307">
            <v>2862</v>
          </cell>
          <cell r="AI307">
            <v>2862</v>
          </cell>
          <cell r="AJ307">
            <v>0</v>
          </cell>
          <cell r="AK307">
            <v>0</v>
          </cell>
          <cell r="AL307" t="str">
            <v>откр ствол</v>
          </cell>
          <cell r="AM307" t="str">
            <v>2129-2862</v>
          </cell>
          <cell r="AN307">
            <v>76</v>
          </cell>
          <cell r="AO307">
            <v>2129</v>
          </cell>
          <cell r="AP307">
            <v>204.79199999999992</v>
          </cell>
          <cell r="AQ307">
            <v>0</v>
          </cell>
          <cell r="AR307">
            <v>0</v>
          </cell>
          <cell r="AS307">
            <v>0</v>
          </cell>
          <cell r="AT307" t="str">
            <v>Газлифт</v>
          </cell>
          <cell r="AU307">
            <v>550</v>
          </cell>
          <cell r="AV307">
            <v>0</v>
          </cell>
          <cell r="AW307">
            <v>1005</v>
          </cell>
          <cell r="AX307">
            <v>0</v>
          </cell>
          <cell r="AY307">
            <v>1410</v>
          </cell>
          <cell r="AZ307">
            <v>0</v>
          </cell>
          <cell r="BA307">
            <v>1725</v>
          </cell>
          <cell r="BB307">
            <v>0</v>
          </cell>
          <cell r="BC307">
            <v>1980</v>
          </cell>
          <cell r="BD307">
            <v>0</v>
          </cell>
          <cell r="BE307">
            <v>0</v>
          </cell>
          <cell r="BF307">
            <v>0</v>
          </cell>
          <cell r="BG307">
            <v>1990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2140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1927.93</v>
          </cell>
          <cell r="BU307">
            <v>212.06999999999994</v>
          </cell>
          <cell r="BV307">
            <v>73</v>
          </cell>
          <cell r="BW307">
            <v>5.5</v>
          </cell>
          <cell r="BX307">
            <v>18</v>
          </cell>
          <cell r="BY307" t="str">
            <v>Угловик</v>
          </cell>
          <cell r="BZ307" t="str">
            <v>Постоянный</v>
          </cell>
          <cell r="CA307">
            <v>24</v>
          </cell>
          <cell r="CB307">
            <v>0</v>
          </cell>
          <cell r="CC307">
            <v>25</v>
          </cell>
          <cell r="CD307">
            <v>72</v>
          </cell>
          <cell r="CE307">
            <v>24</v>
          </cell>
          <cell r="CF307">
            <v>43556</v>
          </cell>
          <cell r="CG307">
            <v>206</v>
          </cell>
          <cell r="CH307">
            <v>80</v>
          </cell>
          <cell r="CI307">
            <v>6</v>
          </cell>
          <cell r="CJ307">
            <v>0</v>
          </cell>
          <cell r="CK307">
            <v>0</v>
          </cell>
          <cell r="CL307">
            <v>50</v>
          </cell>
          <cell r="CM307">
            <v>14.70545736</v>
          </cell>
          <cell r="CN307">
            <v>17.7</v>
          </cell>
          <cell r="CO307">
            <v>0.62</v>
          </cell>
          <cell r="CP307">
            <v>0</v>
          </cell>
          <cell r="CQ307">
            <v>33.799999999999997</v>
          </cell>
          <cell r="CR307">
            <v>280</v>
          </cell>
          <cell r="CS307">
            <v>0</v>
          </cell>
          <cell r="CT307">
            <v>280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14.6</v>
          </cell>
          <cell r="DA307">
            <v>19.199999999999996</v>
          </cell>
          <cell r="DB307">
            <v>1305.6377323037573</v>
          </cell>
          <cell r="DC307">
            <v>2298.4664245764061</v>
          </cell>
          <cell r="DD307">
            <v>984.32255444313</v>
          </cell>
          <cell r="DE307">
            <v>0.11346153846153846</v>
          </cell>
          <cell r="DF307">
            <v>0</v>
          </cell>
          <cell r="DG307" t="str">
            <v>Газлифт</v>
          </cell>
          <cell r="DH307">
            <v>14.70545736</v>
          </cell>
          <cell r="DI307">
            <v>17.7</v>
          </cell>
          <cell r="DJ307">
            <v>0.62</v>
          </cell>
          <cell r="DK307">
            <v>19.199999999999996</v>
          </cell>
          <cell r="DL307">
            <v>50</v>
          </cell>
          <cell r="DM307">
            <v>0</v>
          </cell>
          <cell r="DN307">
            <v>60</v>
          </cell>
          <cell r="DO307">
            <v>0.12123287671232877</v>
          </cell>
          <cell r="DP307">
            <v>50</v>
          </cell>
          <cell r="DQ307">
            <v>14.70545736</v>
          </cell>
          <cell r="DR307">
            <v>17.7</v>
          </cell>
          <cell r="DS307">
            <v>0.62</v>
          </cell>
          <cell r="DT307">
            <v>19.199999999999996</v>
          </cell>
          <cell r="DU307">
            <v>0</v>
          </cell>
          <cell r="DV307">
            <v>0</v>
          </cell>
          <cell r="DW307">
            <v>0</v>
          </cell>
          <cell r="DX307">
            <v>0.3380880467877268</v>
          </cell>
          <cell r="DY307">
            <v>0.40441153921976891</v>
          </cell>
          <cell r="DZ307">
            <v>0</v>
          </cell>
          <cell r="EA307">
            <v>0.37519549646244726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18</v>
          </cell>
          <cell r="EG307">
            <v>25</v>
          </cell>
          <cell r="EH307">
            <v>76</v>
          </cell>
          <cell r="EI307">
            <v>24</v>
          </cell>
          <cell r="EJ307" t="str">
            <v>Постоянный</v>
          </cell>
          <cell r="EK307">
            <v>24</v>
          </cell>
          <cell r="EL307">
            <v>0</v>
          </cell>
          <cell r="EM307">
            <v>14.70545736</v>
          </cell>
          <cell r="EN307">
            <v>17.7</v>
          </cell>
          <cell r="EO307">
            <v>0.62</v>
          </cell>
          <cell r="EP307">
            <v>33.799999999999997</v>
          </cell>
          <cell r="EQ307">
            <v>1305.6377323037573</v>
          </cell>
          <cell r="ER307">
            <v>80</v>
          </cell>
          <cell r="ES307">
            <v>14.6</v>
          </cell>
          <cell r="ET307">
            <v>50</v>
          </cell>
          <cell r="EU307">
            <v>18</v>
          </cell>
          <cell r="EV307">
            <v>25</v>
          </cell>
          <cell r="EW307">
            <v>72</v>
          </cell>
          <cell r="EX307">
            <v>24</v>
          </cell>
          <cell r="EY307" t="str">
            <v>Постоянный</v>
          </cell>
          <cell r="EZ307">
            <v>24</v>
          </cell>
          <cell r="FA307">
            <v>0</v>
          </cell>
          <cell r="FB307">
            <v>14.70545736</v>
          </cell>
          <cell r="FC307">
            <v>17.7</v>
          </cell>
          <cell r="FD307">
            <v>0.62</v>
          </cell>
          <cell r="FE307">
            <v>33.799999999999997</v>
          </cell>
          <cell r="FF307">
            <v>1305.6377323037573</v>
          </cell>
          <cell r="FG307">
            <v>80</v>
          </cell>
          <cell r="FH307">
            <v>14.6</v>
          </cell>
          <cell r="FI307">
            <v>50</v>
          </cell>
          <cell r="FJ307">
            <v>0</v>
          </cell>
          <cell r="FK307">
            <v>0</v>
          </cell>
          <cell r="FL307">
            <v>-4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 t="str">
            <v>ИПП ГТМ</v>
          </cell>
          <cell r="GD307" t="str">
            <v>Снижение энергетики пласта, что подтверждается снижениями дебита с 21 до 18 м3/сут и забойного давления с 57 до 50 ат.</v>
          </cell>
          <cell r="GE307">
            <v>0</v>
          </cell>
          <cell r="GF307" t="str">
            <v>БДНГ-3</v>
          </cell>
          <cell r="GG307">
            <v>0</v>
          </cell>
          <cell r="GH307">
            <v>0</v>
          </cell>
          <cell r="GI307" t="e">
            <v>#N/A</v>
          </cell>
          <cell r="GJ307">
            <v>0</v>
          </cell>
          <cell r="GK307">
            <v>0</v>
          </cell>
          <cell r="GL307">
            <v>0</v>
          </cell>
          <cell r="GM307">
            <v>0</v>
          </cell>
          <cell r="GN307">
            <v>0</v>
          </cell>
          <cell r="GO307">
            <v>0</v>
          </cell>
          <cell r="GP307">
            <v>0</v>
          </cell>
          <cell r="GQ307">
            <v>0</v>
          </cell>
          <cell r="GR307">
            <v>0</v>
          </cell>
          <cell r="GS307" t="str">
            <v>К-28</v>
          </cell>
          <cell r="GT307">
            <v>0</v>
          </cell>
          <cell r="GU307">
            <v>0</v>
          </cell>
          <cell r="GV307">
            <v>0</v>
          </cell>
          <cell r="GW307">
            <v>0</v>
          </cell>
          <cell r="GX307">
            <v>0</v>
          </cell>
          <cell r="GY307">
            <v>0</v>
          </cell>
        </row>
        <row r="308">
          <cell r="J308">
            <v>1260</v>
          </cell>
          <cell r="K308" t="str">
            <v>В работе</v>
          </cell>
          <cell r="L308" t="str">
            <v>Без куста</v>
          </cell>
          <cell r="M308">
            <v>43557</v>
          </cell>
          <cell r="N308" t="str">
            <v>Гор.</v>
          </cell>
          <cell r="O308" t="str">
            <v>P1ar_Block III</v>
          </cell>
          <cell r="P308" t="str">
            <v>Действующий</v>
          </cell>
          <cell r="Q308">
            <v>-4</v>
          </cell>
          <cell r="R308">
            <v>0</v>
          </cell>
          <cell r="S308">
            <v>0</v>
          </cell>
          <cell r="T308">
            <v>0</v>
          </cell>
          <cell r="U308">
            <v>206</v>
          </cell>
          <cell r="V308">
            <v>213.8</v>
          </cell>
          <cell r="W308">
            <v>0.98</v>
          </cell>
          <cell r="X308">
            <v>1.66</v>
          </cell>
          <cell r="Y308">
            <v>0.98</v>
          </cell>
          <cell r="Z308">
            <v>1.4490000000000001</v>
          </cell>
          <cell r="AA308">
            <v>0.83599999999999997</v>
          </cell>
          <cell r="AB308">
            <v>0.72</v>
          </cell>
          <cell r="AC308">
            <v>37</v>
          </cell>
          <cell r="AD308">
            <v>1.17</v>
          </cell>
          <cell r="AE308">
            <v>177.8</v>
          </cell>
          <cell r="AF308">
            <v>9.19</v>
          </cell>
          <cell r="AG308">
            <v>2276.8000000000002</v>
          </cell>
          <cell r="AH308">
            <v>2868</v>
          </cell>
          <cell r="AI308">
            <v>2868</v>
          </cell>
          <cell r="AJ308">
            <v>0</v>
          </cell>
          <cell r="AK308">
            <v>0</v>
          </cell>
          <cell r="AL308" t="str">
            <v>откр ствол</v>
          </cell>
          <cell r="AM308" t="str">
            <v>2277-2860</v>
          </cell>
          <cell r="AN308">
            <v>43.13</v>
          </cell>
          <cell r="AO308">
            <v>2277</v>
          </cell>
          <cell r="AP308">
            <v>124</v>
          </cell>
          <cell r="AQ308">
            <v>0</v>
          </cell>
          <cell r="AR308">
            <v>0</v>
          </cell>
          <cell r="AS308">
            <v>0</v>
          </cell>
          <cell r="AT308" t="str">
            <v>Газлифт</v>
          </cell>
          <cell r="AU308">
            <v>590</v>
          </cell>
          <cell r="AV308">
            <v>0</v>
          </cell>
          <cell r="AW308">
            <v>1080</v>
          </cell>
          <cell r="AX308">
            <v>0</v>
          </cell>
          <cell r="AY308">
            <v>1510</v>
          </cell>
          <cell r="AZ308">
            <v>0</v>
          </cell>
          <cell r="BA308">
            <v>1910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2286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1884.32</v>
          </cell>
          <cell r="BU308">
            <v>401.68000000000006</v>
          </cell>
          <cell r="BV308">
            <v>73</v>
          </cell>
          <cell r="BW308">
            <v>5.5</v>
          </cell>
          <cell r="BX308">
            <v>18</v>
          </cell>
          <cell r="BY308" t="str">
            <v>Угловик</v>
          </cell>
          <cell r="BZ308" t="str">
            <v>Постоянный</v>
          </cell>
          <cell r="CA308">
            <v>24</v>
          </cell>
          <cell r="CB308">
            <v>0</v>
          </cell>
          <cell r="CC308">
            <v>32</v>
          </cell>
          <cell r="CD308">
            <v>56</v>
          </cell>
          <cell r="CE308">
            <v>30</v>
          </cell>
          <cell r="CF308">
            <v>43556</v>
          </cell>
          <cell r="CG308">
            <v>206</v>
          </cell>
          <cell r="CH308">
            <v>80</v>
          </cell>
          <cell r="CI308">
            <v>6</v>
          </cell>
          <cell r="CJ308">
            <v>0</v>
          </cell>
          <cell r="CK308">
            <v>0</v>
          </cell>
          <cell r="CL308">
            <v>56</v>
          </cell>
          <cell r="CM308">
            <v>17.221600000000002</v>
          </cell>
          <cell r="CN308">
            <v>20.6</v>
          </cell>
          <cell r="CO308">
            <v>0</v>
          </cell>
          <cell r="CP308">
            <v>0</v>
          </cell>
          <cell r="CQ308">
            <v>24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10</v>
          </cell>
          <cell r="DA308">
            <v>14</v>
          </cell>
          <cell r="DB308">
            <v>812.93259627444593</v>
          </cell>
          <cell r="DC308">
            <v>1393.5987364704788</v>
          </cell>
          <cell r="DD308">
            <v>580.66614019603287</v>
          </cell>
          <cell r="DE308">
            <v>0.13733333333333334</v>
          </cell>
          <cell r="DF308">
            <v>0</v>
          </cell>
          <cell r="DG308" t="str">
            <v>Газлифт</v>
          </cell>
          <cell r="DH308">
            <v>17.221600000000002</v>
          </cell>
          <cell r="DI308">
            <v>20.6</v>
          </cell>
          <cell r="DJ308">
            <v>0</v>
          </cell>
          <cell r="DK308">
            <v>14</v>
          </cell>
          <cell r="DL308">
            <v>56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18</v>
          </cell>
          <cell r="EG308">
            <v>26</v>
          </cell>
          <cell r="EH308">
            <v>50</v>
          </cell>
          <cell r="EI308">
            <v>24</v>
          </cell>
          <cell r="EJ308" t="str">
            <v>Постоянный</v>
          </cell>
          <cell r="EK308">
            <v>24</v>
          </cell>
          <cell r="EL308">
            <v>0</v>
          </cell>
          <cell r="EM308">
            <v>3.3439999999999999</v>
          </cell>
          <cell r="EN308">
            <v>4</v>
          </cell>
          <cell r="EO308">
            <v>0</v>
          </cell>
          <cell r="EP308">
            <v>12</v>
          </cell>
          <cell r="EQ308">
            <v>598.08612440191393</v>
          </cell>
          <cell r="ER308">
            <v>80</v>
          </cell>
          <cell r="ES308">
            <v>10</v>
          </cell>
          <cell r="ET308">
            <v>56</v>
          </cell>
          <cell r="EU308">
            <v>18</v>
          </cell>
          <cell r="EV308">
            <v>32</v>
          </cell>
          <cell r="EW308">
            <v>56</v>
          </cell>
          <cell r="EX308">
            <v>30</v>
          </cell>
          <cell r="EY308" t="str">
            <v>Постоянный</v>
          </cell>
          <cell r="EZ308">
            <v>24</v>
          </cell>
          <cell r="FA308">
            <v>0</v>
          </cell>
          <cell r="FB308">
            <v>17.221600000000002</v>
          </cell>
          <cell r="FC308">
            <v>20.6</v>
          </cell>
          <cell r="FD308">
            <v>0</v>
          </cell>
          <cell r="FE308">
            <v>24</v>
          </cell>
          <cell r="FF308">
            <v>812.93259627444593</v>
          </cell>
          <cell r="FG308">
            <v>80</v>
          </cell>
          <cell r="FH308">
            <v>10</v>
          </cell>
          <cell r="FI308">
            <v>56</v>
          </cell>
          <cell r="FJ308">
            <v>0</v>
          </cell>
          <cell r="FK308">
            <v>6</v>
          </cell>
          <cell r="FL308">
            <v>6</v>
          </cell>
          <cell r="FM308">
            <v>6</v>
          </cell>
          <cell r="FN308">
            <v>0</v>
          </cell>
          <cell r="FO308">
            <v>0</v>
          </cell>
          <cell r="FP308">
            <v>13.877600000000003</v>
          </cell>
          <cell r="FQ308">
            <v>16.600000000000001</v>
          </cell>
          <cell r="FR308">
            <v>0</v>
          </cell>
          <cell r="FS308">
            <v>12</v>
          </cell>
          <cell r="FT308">
            <v>0</v>
          </cell>
          <cell r="FU308">
            <v>0</v>
          </cell>
          <cell r="FV308">
            <v>214.84647187253199</v>
          </cell>
          <cell r="FW308">
            <v>0</v>
          </cell>
          <cell r="FX308" t="str">
            <v>Технология</v>
          </cell>
          <cell r="FY308" t="str">
            <v>Возврат технологических потерь предыдущего месяца</v>
          </cell>
          <cell r="FZ308">
            <v>0</v>
          </cell>
          <cell r="GA308">
            <v>0</v>
          </cell>
          <cell r="GB308">
            <v>0</v>
          </cell>
          <cell r="GC308" t="str">
            <v>Технология/Уточнение</v>
          </cell>
          <cell r="GD308" t="str">
            <v>Рост линейного давления до 34 ат на момент замера дебита, рост забойного давления с 48 до 56 ат.</v>
          </cell>
          <cell r="GE308">
            <v>0</v>
          </cell>
          <cell r="GF308" t="str">
            <v>БДНГ-3</v>
          </cell>
          <cell r="GG308">
            <v>0</v>
          </cell>
          <cell r="GH308">
            <v>0</v>
          </cell>
          <cell r="GI308" t="e">
            <v>#N/A</v>
          </cell>
          <cell r="GJ308">
            <v>0</v>
          </cell>
          <cell r="GK308">
            <v>0</v>
          </cell>
          <cell r="GL308">
            <v>0</v>
          </cell>
          <cell r="GM308">
            <v>0</v>
          </cell>
          <cell r="GN308">
            <v>0</v>
          </cell>
          <cell r="GO308">
            <v>0</v>
          </cell>
          <cell r="GP308">
            <v>0</v>
          </cell>
          <cell r="GQ308">
            <v>0</v>
          </cell>
          <cell r="GR308">
            <v>0</v>
          </cell>
          <cell r="GS308" t="str">
            <v>ГЗУ-3</v>
          </cell>
          <cell r="GT308">
            <v>0</v>
          </cell>
          <cell r="GU308">
            <v>0</v>
          </cell>
          <cell r="GV308">
            <v>0</v>
          </cell>
          <cell r="GW308">
            <v>0</v>
          </cell>
          <cell r="GX308">
            <v>0</v>
          </cell>
          <cell r="GY308">
            <v>0</v>
          </cell>
        </row>
        <row r="309">
          <cell r="J309">
            <v>1261</v>
          </cell>
          <cell r="K309" t="str">
            <v>В работе</v>
          </cell>
          <cell r="L309" t="str">
            <v>К-52</v>
          </cell>
          <cell r="M309">
            <v>42073</v>
          </cell>
          <cell r="N309" t="str">
            <v>Гор.</v>
          </cell>
          <cell r="O309" t="str">
            <v>P1ar_Block III</v>
          </cell>
          <cell r="P309" t="str">
            <v>Действующий</v>
          </cell>
          <cell r="Q309">
            <v>-4</v>
          </cell>
          <cell r="R309">
            <v>0</v>
          </cell>
          <cell r="S309">
            <v>0</v>
          </cell>
          <cell r="T309">
            <v>0</v>
          </cell>
          <cell r="U309">
            <v>206</v>
          </cell>
          <cell r="V309">
            <v>213.8</v>
          </cell>
          <cell r="W309">
            <v>0.98</v>
          </cell>
          <cell r="X309">
            <v>1.66</v>
          </cell>
          <cell r="Y309">
            <v>0.98088397736755528</v>
          </cell>
          <cell r="Z309">
            <v>1.4490000000000001</v>
          </cell>
          <cell r="AA309">
            <v>0.83599999999999997</v>
          </cell>
          <cell r="AB309">
            <v>0.72</v>
          </cell>
          <cell r="AC309">
            <v>37</v>
          </cell>
          <cell r="AD309">
            <v>1.17</v>
          </cell>
          <cell r="AE309" t="str">
            <v>177,8; 114,3</v>
          </cell>
          <cell r="AF309" t="str">
            <v>9,19; 7,4</v>
          </cell>
          <cell r="AG309" t="str">
            <v>0-2034; 1879-2990</v>
          </cell>
          <cell r="AH309">
            <v>3002</v>
          </cell>
          <cell r="AI309">
            <v>3002</v>
          </cell>
          <cell r="AJ309">
            <v>0</v>
          </cell>
          <cell r="AK309">
            <v>0</v>
          </cell>
          <cell r="AL309" t="str">
            <v>Закрытый</v>
          </cell>
          <cell r="AM309" t="str">
            <v>2179-2180; 2316-2317; 2475-2476; 
2625-2626; 2808-2809</v>
          </cell>
          <cell r="AN309">
            <v>25.97</v>
          </cell>
          <cell r="AO309">
            <v>2179</v>
          </cell>
          <cell r="AP309">
            <v>148</v>
          </cell>
          <cell r="AQ309">
            <v>0</v>
          </cell>
          <cell r="AR309">
            <v>0</v>
          </cell>
          <cell r="AS309">
            <v>0</v>
          </cell>
          <cell r="AT309" t="str">
            <v>Газлифт</v>
          </cell>
          <cell r="AU309">
            <v>380</v>
          </cell>
          <cell r="AV309" t="str">
            <v>ГП</v>
          </cell>
          <cell r="AW309">
            <v>730</v>
          </cell>
          <cell r="AX309" t="str">
            <v>ГП</v>
          </cell>
          <cell r="AY309">
            <v>1060</v>
          </cell>
          <cell r="AZ309" t="str">
            <v>ГП</v>
          </cell>
          <cell r="BA309">
            <v>1360</v>
          </cell>
          <cell r="BB309" t="str">
            <v>ГК80/1,5</v>
          </cell>
          <cell r="BC309">
            <v>1600</v>
          </cell>
          <cell r="BD309" t="str">
            <v>ЦКсОК/5</v>
          </cell>
          <cell r="BE309">
            <v>0</v>
          </cell>
          <cell r="BF309">
            <v>0</v>
          </cell>
          <cell r="BG309">
            <v>1800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1890</v>
          </cell>
          <cell r="BO309" t="str">
            <v>Есть</v>
          </cell>
          <cell r="BP309" t="str">
            <v>Сиант</v>
          </cell>
          <cell r="BQ309">
            <v>78</v>
          </cell>
          <cell r="BR309">
            <v>43</v>
          </cell>
          <cell r="BS309">
            <v>10.8</v>
          </cell>
          <cell r="BT309">
            <v>1811.97</v>
          </cell>
          <cell r="BU309">
            <v>78.029999999999973</v>
          </cell>
          <cell r="BV309">
            <v>73</v>
          </cell>
          <cell r="BW309">
            <v>5.5</v>
          </cell>
          <cell r="BX309">
            <v>18</v>
          </cell>
          <cell r="BY309" t="str">
            <v>Угловик</v>
          </cell>
          <cell r="BZ309" t="str">
            <v>Постоянный</v>
          </cell>
          <cell r="CA309">
            <v>24</v>
          </cell>
          <cell r="CB309">
            <v>0</v>
          </cell>
          <cell r="CC309">
            <v>29</v>
          </cell>
          <cell r="CD309">
            <v>43</v>
          </cell>
          <cell r="CE309">
            <v>28</v>
          </cell>
          <cell r="CF309">
            <v>43556</v>
          </cell>
          <cell r="CG309">
            <v>121</v>
          </cell>
          <cell r="CH309">
            <v>78</v>
          </cell>
          <cell r="CI309">
            <v>6</v>
          </cell>
          <cell r="CJ309">
            <v>0</v>
          </cell>
          <cell r="CK309">
            <v>0</v>
          </cell>
          <cell r="CL309">
            <v>52</v>
          </cell>
          <cell r="CM309">
            <v>8.341607999999999</v>
          </cell>
          <cell r="CN309">
            <v>10</v>
          </cell>
          <cell r="CO309">
            <v>0.22</v>
          </cell>
          <cell r="CP309">
            <v>0</v>
          </cell>
          <cell r="CQ309">
            <v>25.5</v>
          </cell>
          <cell r="CR309">
            <v>281</v>
          </cell>
          <cell r="CS309">
            <v>0</v>
          </cell>
          <cell r="CT309">
            <v>281</v>
          </cell>
          <cell r="CU309">
            <v>0</v>
          </cell>
          <cell r="CV309">
            <v>274.98441151999998</v>
          </cell>
          <cell r="CW309">
            <v>-7.2</v>
          </cell>
          <cell r="CX309">
            <v>280.94</v>
          </cell>
          <cell r="CY309">
            <v>-20.3</v>
          </cell>
          <cell r="CZ309">
            <v>10.8</v>
          </cell>
          <cell r="DA309">
            <v>14.7</v>
          </cell>
          <cell r="DB309">
            <v>1762.2501560850139</v>
          </cell>
          <cell r="DC309">
            <v>3056.964556474004</v>
          </cell>
          <cell r="DD309">
            <v>1290.7722690485718</v>
          </cell>
          <cell r="DE309">
            <v>0.14492753623188406</v>
          </cell>
          <cell r="DF309">
            <v>0</v>
          </cell>
          <cell r="DG309" t="str">
            <v>Газлифт</v>
          </cell>
          <cell r="DH309">
            <v>8.341607999999999</v>
          </cell>
          <cell r="DI309">
            <v>10</v>
          </cell>
          <cell r="DJ309">
            <v>0.22</v>
          </cell>
          <cell r="DK309">
            <v>14.7</v>
          </cell>
          <cell r="DL309">
            <v>52</v>
          </cell>
          <cell r="DM309">
            <v>0</v>
          </cell>
          <cell r="DN309">
            <v>60</v>
          </cell>
          <cell r="DO309">
            <v>0.16393442622950818</v>
          </cell>
          <cell r="DP309">
            <v>52</v>
          </cell>
          <cell r="DQ309">
            <v>8.341607999999999</v>
          </cell>
          <cell r="DR309">
            <v>10</v>
          </cell>
          <cell r="DS309">
            <v>0.22</v>
          </cell>
          <cell r="DT309">
            <v>14.7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42971</v>
          </cell>
          <cell r="ED309" t="str">
            <v>Бесп. ОПЗ</v>
          </cell>
          <cell r="EE309">
            <v>0</v>
          </cell>
          <cell r="EF309">
            <v>18</v>
          </cell>
          <cell r="EG309">
            <v>29</v>
          </cell>
          <cell r="EH309">
            <v>41</v>
          </cell>
          <cell r="EI309">
            <v>28</v>
          </cell>
          <cell r="EJ309" t="str">
            <v>Постоянный</v>
          </cell>
          <cell r="EK309">
            <v>24</v>
          </cell>
          <cell r="EL309">
            <v>0</v>
          </cell>
          <cell r="EM309">
            <v>8.354984</v>
          </cell>
          <cell r="EN309">
            <v>10</v>
          </cell>
          <cell r="EO309">
            <v>0.06</v>
          </cell>
          <cell r="EP309">
            <v>25.5</v>
          </cell>
          <cell r="EQ309">
            <v>1759.4288630594624</v>
          </cell>
          <cell r="ER309">
            <v>88</v>
          </cell>
          <cell r="ES309">
            <v>10.8</v>
          </cell>
          <cell r="ET309">
            <v>52</v>
          </cell>
          <cell r="EU309">
            <v>18</v>
          </cell>
          <cell r="EV309">
            <v>29</v>
          </cell>
          <cell r="EW309">
            <v>43</v>
          </cell>
          <cell r="EX309">
            <v>28</v>
          </cell>
          <cell r="EY309" t="str">
            <v>Постоянный</v>
          </cell>
          <cell r="EZ309">
            <v>24</v>
          </cell>
          <cell r="FA309">
            <v>0</v>
          </cell>
          <cell r="FB309">
            <v>8.341607999999999</v>
          </cell>
          <cell r="FC309">
            <v>10</v>
          </cell>
          <cell r="FD309">
            <v>0.22</v>
          </cell>
          <cell r="FE309">
            <v>25.5</v>
          </cell>
          <cell r="FF309">
            <v>1762.2501560850139</v>
          </cell>
          <cell r="FG309">
            <v>78</v>
          </cell>
          <cell r="FH309">
            <v>10.8</v>
          </cell>
          <cell r="FI309">
            <v>52</v>
          </cell>
          <cell r="FJ309">
            <v>0</v>
          </cell>
          <cell r="FK309">
            <v>0</v>
          </cell>
          <cell r="FL309">
            <v>2</v>
          </cell>
          <cell r="FM309">
            <v>0</v>
          </cell>
          <cell r="FN309">
            <v>0</v>
          </cell>
          <cell r="FO309">
            <v>0</v>
          </cell>
          <cell r="FP309">
            <v>-1.3376000000000943E-2</v>
          </cell>
          <cell r="FQ309">
            <v>0</v>
          </cell>
          <cell r="FR309">
            <v>0.16</v>
          </cell>
          <cell r="FS309">
            <v>0</v>
          </cell>
          <cell r="FT309">
            <v>-10</v>
          </cell>
          <cell r="FU309">
            <v>0</v>
          </cell>
          <cell r="FV309">
            <v>2.8212930255515403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  <cell r="GF309" t="str">
            <v>БДНГ-1</v>
          </cell>
          <cell r="GG309" t="str">
            <v>Щукин</v>
          </cell>
          <cell r="GH309">
            <v>0</v>
          </cell>
          <cell r="GI309" t="e">
            <v>#N/A</v>
          </cell>
          <cell r="GJ309">
            <v>0</v>
          </cell>
          <cell r="GK309">
            <v>1870</v>
          </cell>
          <cell r="GL309">
            <v>0</v>
          </cell>
          <cell r="GM309">
            <v>0</v>
          </cell>
          <cell r="GN309">
            <v>0</v>
          </cell>
          <cell r="GO309">
            <v>1</v>
          </cell>
          <cell r="GP309">
            <v>15</v>
          </cell>
          <cell r="GQ309">
            <v>52</v>
          </cell>
          <cell r="GR309">
            <v>69</v>
          </cell>
          <cell r="GS309" t="str">
            <v>К-52</v>
          </cell>
          <cell r="GT309" t="str">
            <v>Газлифт</v>
          </cell>
          <cell r="GU309">
            <v>0</v>
          </cell>
          <cell r="GV309">
            <v>0</v>
          </cell>
          <cell r="GW309">
            <v>0</v>
          </cell>
          <cell r="GX309">
            <v>0</v>
          </cell>
          <cell r="GY309">
            <v>0</v>
          </cell>
        </row>
        <row r="310">
          <cell r="J310">
            <v>1262</v>
          </cell>
          <cell r="K310" t="str">
            <v>В работе</v>
          </cell>
          <cell r="L310" t="str">
            <v>К-60</v>
          </cell>
          <cell r="M310">
            <v>42185</v>
          </cell>
          <cell r="N310" t="str">
            <v>Гор.</v>
          </cell>
          <cell r="O310" t="str">
            <v>P1ar_Block III</v>
          </cell>
          <cell r="P310" t="str">
            <v>Действующий</v>
          </cell>
          <cell r="Q310">
            <v>-4</v>
          </cell>
          <cell r="R310">
            <v>0</v>
          </cell>
          <cell r="S310">
            <v>0</v>
          </cell>
          <cell r="T310">
            <v>0</v>
          </cell>
          <cell r="U310">
            <v>206</v>
          </cell>
          <cell r="V310">
            <v>213.8</v>
          </cell>
          <cell r="W310">
            <v>0.98</v>
          </cell>
          <cell r="X310">
            <v>1.66</v>
          </cell>
          <cell r="Y310">
            <v>0.98</v>
          </cell>
          <cell r="Z310">
            <v>1.4490000000000001</v>
          </cell>
          <cell r="AA310">
            <v>0.83599999999999997</v>
          </cell>
          <cell r="AB310">
            <v>0.72</v>
          </cell>
          <cell r="AC310">
            <v>37</v>
          </cell>
          <cell r="AD310">
            <v>1.17</v>
          </cell>
          <cell r="AE310">
            <v>177.8</v>
          </cell>
          <cell r="AF310">
            <v>9.19</v>
          </cell>
          <cell r="AG310">
            <v>2128</v>
          </cell>
          <cell r="AH310">
            <v>2751</v>
          </cell>
          <cell r="AI310">
            <v>2751</v>
          </cell>
          <cell r="AJ310">
            <v>0</v>
          </cell>
          <cell r="AK310">
            <v>0</v>
          </cell>
          <cell r="AL310" t="str">
            <v>закрытый</v>
          </cell>
          <cell r="AM310" t="str">
            <v>2129 - 2751</v>
          </cell>
          <cell r="AN310">
            <v>12.49</v>
          </cell>
          <cell r="AO310">
            <v>2129</v>
          </cell>
          <cell r="AP310">
            <v>321.25</v>
          </cell>
          <cell r="AQ310">
            <v>0</v>
          </cell>
          <cell r="AR310">
            <v>0</v>
          </cell>
          <cell r="AS310">
            <v>0</v>
          </cell>
          <cell r="AT310" t="str">
            <v>Газлифт</v>
          </cell>
          <cell r="AU310">
            <v>420</v>
          </cell>
          <cell r="AV310" t="str">
            <v>ГП</v>
          </cell>
          <cell r="AW310">
            <v>760</v>
          </cell>
          <cell r="AX310" t="str">
            <v>ГП</v>
          </cell>
          <cell r="AY310">
            <v>1060</v>
          </cell>
          <cell r="AZ310" t="str">
            <v>ГП</v>
          </cell>
          <cell r="BA310">
            <v>1340</v>
          </cell>
          <cell r="BB310" t="str">
            <v>ГК83/2</v>
          </cell>
          <cell r="BC310">
            <v>1580</v>
          </cell>
          <cell r="BD310" t="str">
            <v>ЦКсОК</v>
          </cell>
          <cell r="BE310">
            <v>0</v>
          </cell>
          <cell r="BF310">
            <v>0</v>
          </cell>
          <cell r="BG310">
            <v>1770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1985</v>
          </cell>
          <cell r="BO310" t="str">
            <v>Есть</v>
          </cell>
          <cell r="BP310" t="str">
            <v>Сиант</v>
          </cell>
          <cell r="BQ310">
            <v>81</v>
          </cell>
          <cell r="BR310">
            <v>78</v>
          </cell>
          <cell r="BS310">
            <v>8.1</v>
          </cell>
          <cell r="BT310">
            <v>1837.3</v>
          </cell>
          <cell r="BU310">
            <v>147.70000000000005</v>
          </cell>
          <cell r="BV310">
            <v>73</v>
          </cell>
          <cell r="BW310">
            <v>5.5</v>
          </cell>
          <cell r="BX310">
            <v>18</v>
          </cell>
          <cell r="BY310" t="str">
            <v>Угловик</v>
          </cell>
          <cell r="BZ310" t="str">
            <v>Постоянный</v>
          </cell>
          <cell r="CA310">
            <v>24</v>
          </cell>
          <cell r="CB310">
            <v>0</v>
          </cell>
          <cell r="CC310">
            <v>36</v>
          </cell>
          <cell r="CD310">
            <v>78</v>
          </cell>
          <cell r="CE310">
            <v>34</v>
          </cell>
          <cell r="CF310">
            <v>43556</v>
          </cell>
          <cell r="CG310">
            <v>126.4</v>
          </cell>
          <cell r="CH310">
            <v>81</v>
          </cell>
          <cell r="CI310">
            <v>6</v>
          </cell>
          <cell r="CJ310">
            <v>0</v>
          </cell>
          <cell r="CK310">
            <v>0</v>
          </cell>
          <cell r="CL310">
            <v>60</v>
          </cell>
          <cell r="CM310">
            <v>8.1928000000000001</v>
          </cell>
          <cell r="CN310">
            <v>9.8000000000000007</v>
          </cell>
          <cell r="CO310">
            <v>0</v>
          </cell>
          <cell r="CP310">
            <v>0</v>
          </cell>
          <cell r="CQ310">
            <v>30.7</v>
          </cell>
          <cell r="CR310">
            <v>282</v>
          </cell>
          <cell r="CS310">
            <v>0</v>
          </cell>
          <cell r="CT310">
            <v>282</v>
          </cell>
          <cell r="CU310">
            <v>0</v>
          </cell>
          <cell r="CV310">
            <v>273.80720000000002</v>
          </cell>
          <cell r="CW310">
            <v>-9.8000000000000007</v>
          </cell>
          <cell r="CX310">
            <v>282</v>
          </cell>
          <cell r="CY310">
            <v>-30.7</v>
          </cell>
          <cell r="CZ310">
            <v>8.1</v>
          </cell>
          <cell r="DA310">
            <v>22.6</v>
          </cell>
          <cell r="DB310">
            <v>2758.5196758129086</v>
          </cell>
          <cell r="DC310">
            <v>3747.1926569670932</v>
          </cell>
          <cell r="DD310">
            <v>988.67298115418407</v>
          </cell>
          <cell r="DE310">
            <v>0.14759036144578314</v>
          </cell>
          <cell r="DF310">
            <v>0</v>
          </cell>
          <cell r="DG310" t="str">
            <v>Газлифт</v>
          </cell>
          <cell r="DH310">
            <v>8.1928000000000001</v>
          </cell>
          <cell r="DI310">
            <v>9.8000000000000007</v>
          </cell>
          <cell r="DJ310">
            <v>0</v>
          </cell>
          <cell r="DK310">
            <v>22.599999999999998</v>
          </cell>
          <cell r="DL310">
            <v>60</v>
          </cell>
          <cell r="DM310">
            <v>0</v>
          </cell>
          <cell r="DN310">
            <v>60</v>
          </cell>
          <cell r="DO310">
            <v>0.14759036144578314</v>
          </cell>
          <cell r="DP310">
            <v>60</v>
          </cell>
          <cell r="DQ310">
            <v>8.1928000000000001</v>
          </cell>
          <cell r="DR310">
            <v>9.8000000000000007</v>
          </cell>
          <cell r="DS310">
            <v>0</v>
          </cell>
          <cell r="DT310">
            <v>22.599999999999998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42207</v>
          </cell>
          <cell r="ED310" t="str">
            <v>ВНС</v>
          </cell>
          <cell r="EE310">
            <v>0</v>
          </cell>
          <cell r="EF310">
            <v>18</v>
          </cell>
          <cell r="EG310">
            <v>38</v>
          </cell>
          <cell r="EH310">
            <v>69</v>
          </cell>
          <cell r="EI310">
            <v>37</v>
          </cell>
          <cell r="EJ310" t="str">
            <v>Постоянный</v>
          </cell>
          <cell r="EK310">
            <v>24</v>
          </cell>
          <cell r="EL310">
            <v>0</v>
          </cell>
          <cell r="EM310">
            <v>8.1928000000000001</v>
          </cell>
          <cell r="EN310">
            <v>9.8000000000000007</v>
          </cell>
          <cell r="EO310">
            <v>0</v>
          </cell>
          <cell r="EP310">
            <v>30.7</v>
          </cell>
          <cell r="EQ310">
            <v>2758.5196758129086</v>
          </cell>
          <cell r="ER310">
            <v>79</v>
          </cell>
          <cell r="ES310">
            <v>8.1</v>
          </cell>
          <cell r="ET310">
            <v>57</v>
          </cell>
          <cell r="EU310">
            <v>18</v>
          </cell>
          <cell r="EV310">
            <v>36</v>
          </cell>
          <cell r="EW310">
            <v>78</v>
          </cell>
          <cell r="EX310">
            <v>34</v>
          </cell>
          <cell r="EY310" t="str">
            <v>Постоянный</v>
          </cell>
          <cell r="EZ310">
            <v>24</v>
          </cell>
          <cell r="FA310">
            <v>0</v>
          </cell>
          <cell r="FB310">
            <v>8.1928000000000001</v>
          </cell>
          <cell r="FC310">
            <v>9.8000000000000007</v>
          </cell>
          <cell r="FD310">
            <v>0</v>
          </cell>
          <cell r="FE310">
            <v>30.7</v>
          </cell>
          <cell r="FF310">
            <v>2758.5196758129086</v>
          </cell>
          <cell r="FG310">
            <v>81</v>
          </cell>
          <cell r="FH310">
            <v>8.1</v>
          </cell>
          <cell r="FI310">
            <v>60</v>
          </cell>
          <cell r="FJ310">
            <v>0</v>
          </cell>
          <cell r="FK310">
            <v>-2</v>
          </cell>
          <cell r="FL310">
            <v>9</v>
          </cell>
          <cell r="FM310">
            <v>-3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2</v>
          </cell>
          <cell r="FU310">
            <v>0</v>
          </cell>
          <cell r="FV310">
            <v>0</v>
          </cell>
          <cell r="FW310">
            <v>3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  <cell r="GF310" t="str">
            <v>БДНГ-2</v>
          </cell>
          <cell r="GG310" t="str">
            <v>Щукин</v>
          </cell>
          <cell r="GH310">
            <v>0</v>
          </cell>
          <cell r="GI310" t="e">
            <v>#N/A</v>
          </cell>
          <cell r="GJ310">
            <v>0</v>
          </cell>
          <cell r="GK310">
            <v>1965</v>
          </cell>
          <cell r="GL310">
            <v>0</v>
          </cell>
          <cell r="GM310">
            <v>0</v>
          </cell>
          <cell r="GN310">
            <v>0</v>
          </cell>
          <cell r="GO310">
            <v>2</v>
          </cell>
          <cell r="GP310">
            <v>44</v>
          </cell>
          <cell r="GQ310">
            <v>60</v>
          </cell>
          <cell r="GR310">
            <v>66.400000000000006</v>
          </cell>
          <cell r="GS310" t="str">
            <v>ЗУ-6</v>
          </cell>
          <cell r="GT310" t="str">
            <v>Газлифт</v>
          </cell>
          <cell r="GU310">
            <v>0</v>
          </cell>
          <cell r="GV310">
            <v>0</v>
          </cell>
          <cell r="GW310">
            <v>0</v>
          </cell>
          <cell r="GX310">
            <v>0</v>
          </cell>
          <cell r="GY310">
            <v>0</v>
          </cell>
        </row>
        <row r="311">
          <cell r="J311">
            <v>1284</v>
          </cell>
          <cell r="K311" t="str">
            <v>Пьезометрическая</v>
          </cell>
          <cell r="L311" t="str">
            <v>К-30</v>
          </cell>
          <cell r="M311">
            <v>41997</v>
          </cell>
          <cell r="N311" t="str">
            <v>Гор.</v>
          </cell>
          <cell r="O311" t="str">
            <v>P1ar_Block II</v>
          </cell>
          <cell r="P311" t="str">
            <v>Освоение.</v>
          </cell>
          <cell r="Q311">
            <v>-4</v>
          </cell>
          <cell r="R311">
            <v>0</v>
          </cell>
          <cell r="S311">
            <v>0</v>
          </cell>
          <cell r="T311">
            <v>0</v>
          </cell>
          <cell r="U311">
            <v>206</v>
          </cell>
          <cell r="V311">
            <v>213.8</v>
          </cell>
          <cell r="W311">
            <v>0.98</v>
          </cell>
          <cell r="X311">
            <v>1.66</v>
          </cell>
          <cell r="Y311">
            <v>0.98</v>
          </cell>
          <cell r="Z311">
            <v>1.4490000000000001</v>
          </cell>
          <cell r="AA311">
            <v>0.83599999999999997</v>
          </cell>
          <cell r="AB311">
            <v>0.72</v>
          </cell>
          <cell r="AC311">
            <v>37</v>
          </cell>
          <cell r="AD311">
            <v>1.17</v>
          </cell>
          <cell r="AE311">
            <v>177.8</v>
          </cell>
          <cell r="AF311">
            <v>9.19</v>
          </cell>
          <cell r="AG311">
            <v>2264</v>
          </cell>
          <cell r="AH311" t="str">
            <v>1 ств 2538
2 ств 2520</v>
          </cell>
          <cell r="AI311" t="str">
            <v>1 ств 2538
2 ств 2520</v>
          </cell>
          <cell r="AJ311">
            <v>0</v>
          </cell>
          <cell r="AK311">
            <v>0</v>
          </cell>
          <cell r="AL311" t="str">
            <v>откр ствол</v>
          </cell>
          <cell r="AM311" t="str">
            <v>1 ствол-2264-2538,
2 ствол-2264-2520</v>
          </cell>
          <cell r="AN311" t="str">
            <v>87,46;22,46</v>
          </cell>
          <cell r="AO311">
            <v>2264</v>
          </cell>
          <cell r="AP311">
            <v>399.87</v>
          </cell>
          <cell r="AQ311">
            <v>0</v>
          </cell>
          <cell r="AR311">
            <v>0</v>
          </cell>
          <cell r="AS311">
            <v>0</v>
          </cell>
          <cell r="AT311" t="str">
            <v>Газлифт</v>
          </cell>
          <cell r="AU311">
            <v>450</v>
          </cell>
          <cell r="AV311">
            <v>0</v>
          </cell>
          <cell r="AW311">
            <v>830</v>
          </cell>
          <cell r="AX311">
            <v>0</v>
          </cell>
          <cell r="AY311">
            <v>1180</v>
          </cell>
          <cell r="AZ311">
            <v>0</v>
          </cell>
          <cell r="BA311">
            <v>1450</v>
          </cell>
          <cell r="BB311">
            <v>0</v>
          </cell>
          <cell r="BC311">
            <v>1640</v>
          </cell>
          <cell r="BD311">
            <v>0</v>
          </cell>
          <cell r="BE311">
            <v>0</v>
          </cell>
          <cell r="BF311">
            <v>0</v>
          </cell>
          <cell r="BG311">
            <v>1662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2285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1868.71</v>
          </cell>
          <cell r="BU311">
            <v>416.28999999999996</v>
          </cell>
          <cell r="BV311">
            <v>73</v>
          </cell>
          <cell r="BW311">
            <v>5.5</v>
          </cell>
          <cell r="BX311">
            <v>18</v>
          </cell>
          <cell r="BY311" t="str">
            <v>Угловик</v>
          </cell>
          <cell r="BZ311" t="str">
            <v>Постоянный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43556</v>
          </cell>
          <cell r="CG311">
            <v>176.9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 t="str">
            <v>-</v>
          </cell>
          <cell r="CM311">
            <v>0</v>
          </cell>
          <cell r="CN311">
            <v>0</v>
          </cell>
          <cell r="CO311">
            <v>0</v>
          </cell>
          <cell r="CP311">
            <v>22</v>
          </cell>
          <cell r="CQ311">
            <v>0</v>
          </cell>
          <cell r="CR311">
            <v>283</v>
          </cell>
          <cell r="CS311" t="e">
            <v>#VALUE!</v>
          </cell>
          <cell r="CT311">
            <v>283</v>
          </cell>
          <cell r="CU311">
            <v>0</v>
          </cell>
          <cell r="CV311">
            <v>283</v>
          </cell>
          <cell r="CW311" t="str">
            <v>-</v>
          </cell>
          <cell r="CX311">
            <v>283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 t="str">
            <v/>
          </cell>
          <cell r="DE311" t="e">
            <v>#VALUE!</v>
          </cell>
          <cell r="DF311" t="str">
            <v>Планируется запуск после ЗБС в июле 2019г</v>
          </cell>
          <cell r="DG311" t="str">
            <v>Газлифт</v>
          </cell>
          <cell r="DH311">
            <v>17.5</v>
          </cell>
          <cell r="DI311">
            <v>20.933014354066987</v>
          </cell>
          <cell r="DJ311">
            <v>0</v>
          </cell>
          <cell r="DK311">
            <v>10.5</v>
          </cell>
          <cell r="DL311">
            <v>60</v>
          </cell>
          <cell r="DM311">
            <v>0</v>
          </cell>
          <cell r="DN311">
            <v>60</v>
          </cell>
          <cell r="DO311">
            <v>0</v>
          </cell>
          <cell r="DP311">
            <v>60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 t="e">
            <v>#VALUE!</v>
          </cell>
          <cell r="DY311" t="e">
            <v>#VALUE!</v>
          </cell>
          <cell r="DZ311">
            <v>0</v>
          </cell>
          <cell r="EA311" t="e">
            <v>#VALUE!</v>
          </cell>
          <cell r="EB311">
            <v>0</v>
          </cell>
          <cell r="EC311">
            <v>41997</v>
          </cell>
          <cell r="ED311" t="str">
            <v>ВНС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 t="str">
            <v>Постоянный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 t="str">
            <v>-</v>
          </cell>
          <cell r="EU311">
            <v>18</v>
          </cell>
          <cell r="EV311">
            <v>0</v>
          </cell>
          <cell r="EW311">
            <v>0</v>
          </cell>
          <cell r="EX311">
            <v>0</v>
          </cell>
          <cell r="EY311" t="str">
            <v>Постоянный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 t="str">
            <v>-</v>
          </cell>
          <cell r="FJ311">
            <v>18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 t="e">
            <v>#VALUE!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  <cell r="GF311" t="str">
            <v>БДНГ-3</v>
          </cell>
          <cell r="GG311" t="str">
            <v>Тайланов</v>
          </cell>
          <cell r="GH311">
            <v>0</v>
          </cell>
          <cell r="GI311" t="e">
            <v>#N/A</v>
          </cell>
          <cell r="GJ311">
            <v>0</v>
          </cell>
          <cell r="GK311">
            <v>2100</v>
          </cell>
          <cell r="GL311">
            <v>0</v>
          </cell>
          <cell r="GM311">
            <v>1</v>
          </cell>
          <cell r="GN311">
            <v>17.5</v>
          </cell>
          <cell r="GO311">
            <v>0</v>
          </cell>
          <cell r="GP311">
            <v>0</v>
          </cell>
          <cell r="GQ311" t="e">
            <v>#VALUE!</v>
          </cell>
          <cell r="GR311" t="e">
            <v>#VALUE!</v>
          </cell>
          <cell r="GS311" t="str">
            <v>К-30</v>
          </cell>
          <cell r="GT311" t="str">
            <v>Газлифт</v>
          </cell>
          <cell r="GU311">
            <v>0</v>
          </cell>
          <cell r="GV311">
            <v>0</v>
          </cell>
          <cell r="GW311">
            <v>0</v>
          </cell>
          <cell r="GX311">
            <v>0</v>
          </cell>
          <cell r="GY311">
            <v>0</v>
          </cell>
        </row>
        <row r="312">
          <cell r="J312">
            <v>1287</v>
          </cell>
          <cell r="K312" t="str">
            <v>В освоении текущего года</v>
          </cell>
          <cell r="L312" t="str">
            <v>К-22</v>
          </cell>
          <cell r="M312">
            <v>43658</v>
          </cell>
          <cell r="N312" t="str">
            <v>Гор.</v>
          </cell>
          <cell r="O312" t="str">
            <v>P1ar_Block I</v>
          </cell>
          <cell r="P312" t="str">
            <v>Действующий</v>
          </cell>
          <cell r="Q312">
            <v>-4</v>
          </cell>
          <cell r="R312">
            <v>0</v>
          </cell>
          <cell r="S312">
            <v>0</v>
          </cell>
          <cell r="T312">
            <v>0</v>
          </cell>
          <cell r="U312">
            <v>206</v>
          </cell>
          <cell r="V312">
            <v>213.8</v>
          </cell>
          <cell r="W312">
            <v>0.98</v>
          </cell>
          <cell r="X312">
            <v>1.66</v>
          </cell>
          <cell r="Y312">
            <v>0.98968941711259861</v>
          </cell>
          <cell r="Z312">
            <v>1.4490000000000001</v>
          </cell>
          <cell r="AA312">
            <v>0.83599999999999997</v>
          </cell>
          <cell r="AB312">
            <v>0.72</v>
          </cell>
          <cell r="AC312">
            <v>37</v>
          </cell>
          <cell r="AD312">
            <v>1.17</v>
          </cell>
          <cell r="AE312">
            <v>177.8</v>
          </cell>
          <cell r="AF312">
            <v>9.19</v>
          </cell>
          <cell r="AG312">
            <v>2144</v>
          </cell>
          <cell r="AH312">
            <v>2954</v>
          </cell>
          <cell r="AI312">
            <v>2954</v>
          </cell>
          <cell r="AJ312">
            <v>0</v>
          </cell>
          <cell r="AK312">
            <v>0</v>
          </cell>
          <cell r="AL312" t="str">
            <v>закрытый</v>
          </cell>
          <cell r="AM312" t="str">
            <v>2183,75-2182,5; 2302-2300,8;2409,91-2408,71;2576,56-2575,36;2672,21-2671,01;2844,7-2843,5</v>
          </cell>
          <cell r="AN312">
            <v>-4.6100000000000003</v>
          </cell>
          <cell r="AO312">
            <v>2183.75</v>
          </cell>
          <cell r="AP312">
            <v>-348</v>
          </cell>
          <cell r="AQ312" t="str">
            <v>2086,2-2959,45</v>
          </cell>
          <cell r="AR312">
            <v>114</v>
          </cell>
          <cell r="AS312">
            <v>7.37</v>
          </cell>
          <cell r="AT312" t="str">
            <v>Газлифт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2959.5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1828</v>
          </cell>
          <cell r="BU312">
            <v>1131.5</v>
          </cell>
          <cell r="BV312">
            <v>73</v>
          </cell>
          <cell r="BW312">
            <v>5.5</v>
          </cell>
          <cell r="BX312">
            <v>18</v>
          </cell>
          <cell r="BY312" t="str">
            <v>Угловик</v>
          </cell>
          <cell r="BZ312" t="str">
            <v>Постоянный</v>
          </cell>
          <cell r="CA312">
            <v>24</v>
          </cell>
          <cell r="CB312">
            <v>0</v>
          </cell>
          <cell r="CC312">
            <v>33.5</v>
          </cell>
          <cell r="CD312">
            <v>70</v>
          </cell>
          <cell r="CE312">
            <v>32.5</v>
          </cell>
          <cell r="CF312">
            <v>0</v>
          </cell>
          <cell r="CG312">
            <v>206</v>
          </cell>
          <cell r="CH312">
            <v>71</v>
          </cell>
          <cell r="CI312">
            <v>6</v>
          </cell>
          <cell r="CJ312">
            <v>0</v>
          </cell>
          <cell r="CK312">
            <v>0</v>
          </cell>
          <cell r="CL312">
            <v>97</v>
          </cell>
          <cell r="CM312">
            <v>41.512549091199993</v>
          </cell>
          <cell r="CN312">
            <v>50.872</v>
          </cell>
          <cell r="CO312">
            <v>2.39</v>
          </cell>
          <cell r="CP312">
            <v>1</v>
          </cell>
          <cell r="CQ312">
            <v>48.1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24.5</v>
          </cell>
          <cell r="DA312">
            <v>23.6</v>
          </cell>
          <cell r="DB312">
            <v>568.50279052130838</v>
          </cell>
          <cell r="DC312">
            <v>1158.6857722065649</v>
          </cell>
          <cell r="DD312">
            <v>570.8228968801435</v>
          </cell>
          <cell r="DE312">
            <v>0</v>
          </cell>
          <cell r="DF312" t="str">
            <v>Ввод новой скважины июль 2019г</v>
          </cell>
          <cell r="DG312" t="str">
            <v>Газлифт</v>
          </cell>
          <cell r="DH312">
            <v>41.512549091199993</v>
          </cell>
          <cell r="DI312">
            <v>50.872</v>
          </cell>
          <cell r="DJ312">
            <v>2.39</v>
          </cell>
          <cell r="DK312">
            <v>23.6</v>
          </cell>
          <cell r="DL312">
            <v>97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2.39</v>
          </cell>
          <cell r="DT312">
            <v>0</v>
          </cell>
          <cell r="DU312">
            <v>-41.512549091199993</v>
          </cell>
          <cell r="DV312">
            <v>-50.872</v>
          </cell>
          <cell r="DW312">
            <v>-23.6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18</v>
          </cell>
          <cell r="EV312">
            <v>33.5</v>
          </cell>
          <cell r="EW312">
            <v>70</v>
          </cell>
          <cell r="EX312">
            <v>32.5</v>
          </cell>
          <cell r="EY312" t="str">
            <v>Постоянный</v>
          </cell>
          <cell r="EZ312">
            <v>24</v>
          </cell>
          <cell r="FA312">
            <v>0</v>
          </cell>
          <cell r="FB312">
            <v>41.512549091199993</v>
          </cell>
          <cell r="FC312">
            <v>50.872</v>
          </cell>
          <cell r="FD312">
            <v>2.39</v>
          </cell>
          <cell r="FE312">
            <v>48.1</v>
          </cell>
          <cell r="FF312">
            <v>568.50279052130838</v>
          </cell>
          <cell r="FG312">
            <v>71</v>
          </cell>
          <cell r="FH312">
            <v>24.5</v>
          </cell>
          <cell r="FI312">
            <v>97</v>
          </cell>
          <cell r="FJ312">
            <v>18</v>
          </cell>
          <cell r="FK312">
            <v>33.5</v>
          </cell>
          <cell r="FL312">
            <v>70</v>
          </cell>
          <cell r="FM312">
            <v>32.5</v>
          </cell>
          <cell r="FN312">
            <v>24</v>
          </cell>
          <cell r="FO312">
            <v>0</v>
          </cell>
          <cell r="FP312">
            <v>41.512549091199993</v>
          </cell>
          <cell r="FQ312">
            <v>50.872</v>
          </cell>
          <cell r="FR312">
            <v>2.39</v>
          </cell>
          <cell r="FS312">
            <v>48.1</v>
          </cell>
          <cell r="FT312">
            <v>71</v>
          </cell>
          <cell r="FU312">
            <v>24.5</v>
          </cell>
          <cell r="FV312">
            <v>568.50279052130838</v>
          </cell>
          <cell r="FW312">
            <v>97</v>
          </cell>
          <cell r="FX312" t="str">
            <v>ГТМ</v>
          </cell>
          <cell r="FY312" t="str">
            <v>ВНС июля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  <cell r="GF312" t="str">
            <v>БДНГ-5.2</v>
          </cell>
          <cell r="GG312">
            <v>0</v>
          </cell>
          <cell r="GH312">
            <v>0</v>
          </cell>
          <cell r="GI312">
            <v>0</v>
          </cell>
          <cell r="GJ312">
            <v>0</v>
          </cell>
          <cell r="GK312">
            <v>0</v>
          </cell>
          <cell r="GL312">
            <v>0</v>
          </cell>
          <cell r="GM312">
            <v>0</v>
          </cell>
          <cell r="GN312">
            <v>0</v>
          </cell>
          <cell r="GO312">
            <v>1</v>
          </cell>
          <cell r="GP312">
            <v>37.5</v>
          </cell>
          <cell r="GQ312">
            <v>0</v>
          </cell>
          <cell r="GR312">
            <v>0</v>
          </cell>
          <cell r="GS312" t="str">
            <v>К-22</v>
          </cell>
          <cell r="GT312">
            <v>0</v>
          </cell>
          <cell r="GU312">
            <v>0</v>
          </cell>
          <cell r="GV312">
            <v>0</v>
          </cell>
          <cell r="GW312">
            <v>0</v>
          </cell>
          <cell r="GX312">
            <v>0</v>
          </cell>
          <cell r="GY312">
            <v>0</v>
          </cell>
        </row>
        <row r="313">
          <cell r="J313">
            <v>1288</v>
          </cell>
          <cell r="K313" t="str">
            <v>В работе</v>
          </cell>
          <cell r="L313" t="str">
            <v>К-65</v>
          </cell>
          <cell r="M313">
            <v>43293</v>
          </cell>
          <cell r="N313" t="str">
            <v>Гор.</v>
          </cell>
          <cell r="O313" t="str">
            <v>P1ar_Block I</v>
          </cell>
          <cell r="P313" t="str">
            <v>Действующий</v>
          </cell>
          <cell r="Q313">
            <v>-4</v>
          </cell>
          <cell r="R313">
            <v>43236</v>
          </cell>
          <cell r="S313" t="str">
            <v>МеКаМиНефть</v>
          </cell>
          <cell r="T313" t="str">
            <v>КГРП 7ст.
350м3 15% HCl</v>
          </cell>
          <cell r="U313">
            <v>206</v>
          </cell>
          <cell r="V313">
            <v>213.8</v>
          </cell>
          <cell r="W313">
            <v>0.98</v>
          </cell>
          <cell r="X313">
            <v>1.66</v>
          </cell>
          <cell r="Y313">
            <v>1.0020844934385271</v>
          </cell>
          <cell r="Z313">
            <v>1.4490000000000001</v>
          </cell>
          <cell r="AA313">
            <v>0.83599999999999997</v>
          </cell>
          <cell r="AB313">
            <v>0.72</v>
          </cell>
          <cell r="AC313">
            <v>37</v>
          </cell>
          <cell r="AD313">
            <v>1.17</v>
          </cell>
          <cell r="AE313">
            <v>177.8</v>
          </cell>
          <cell r="AF313">
            <v>9.19</v>
          </cell>
          <cell r="AG313">
            <v>2478.27</v>
          </cell>
          <cell r="AH313">
            <v>3266.28</v>
          </cell>
          <cell r="AI313">
            <v>3266.28</v>
          </cell>
          <cell r="AJ313">
            <v>43228</v>
          </cell>
          <cell r="AK313" t="str">
            <v>По спущенной компановке</v>
          </cell>
          <cell r="AL313" t="str">
            <v>закрытый</v>
          </cell>
          <cell r="AM313" t="str">
            <v>2516,05-2517,25; 2655,47-2656,67; 2721,59-2722,79; 2798,28-2799,48; 2875,3-2876,5; 2972,6-2973,8; 3082,04-3083,24 (цирк. клапана)</v>
          </cell>
          <cell r="AN313">
            <v>8.4</v>
          </cell>
          <cell r="AO313">
            <v>2516.0500000000002</v>
          </cell>
          <cell r="AP313">
            <v>571.49</v>
          </cell>
          <cell r="AQ313" t="str">
            <v>2426,08-3278</v>
          </cell>
          <cell r="AR313">
            <v>114</v>
          </cell>
          <cell r="AS313">
            <v>7.37</v>
          </cell>
          <cell r="AT313" t="str">
            <v>Газлифт</v>
          </cell>
          <cell r="AU313">
            <v>485</v>
          </cell>
          <cell r="AV313">
            <v>0</v>
          </cell>
          <cell r="AW313">
            <v>905</v>
          </cell>
          <cell r="AX313">
            <v>0</v>
          </cell>
          <cell r="AY313">
            <v>1285</v>
          </cell>
          <cell r="AZ313">
            <v>0</v>
          </cell>
          <cell r="BA313">
            <v>1570</v>
          </cell>
          <cell r="BB313">
            <v>0</v>
          </cell>
          <cell r="BC313">
            <v>1880</v>
          </cell>
          <cell r="BD313">
            <v>0</v>
          </cell>
          <cell r="BE313">
            <v>0</v>
          </cell>
          <cell r="BF313">
            <v>0</v>
          </cell>
          <cell r="BG313">
            <v>1920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1942</v>
          </cell>
          <cell r="BO313" t="str">
            <v>Есть</v>
          </cell>
          <cell r="BP313" t="str">
            <v>Сиант</v>
          </cell>
          <cell r="BQ313">
            <v>74</v>
          </cell>
          <cell r="BR313">
            <v>55.29</v>
          </cell>
          <cell r="BS313">
            <v>10</v>
          </cell>
          <cell r="BT313">
            <v>1630.9</v>
          </cell>
          <cell r="BU313">
            <v>311.09999999999991</v>
          </cell>
          <cell r="BV313">
            <v>73</v>
          </cell>
          <cell r="BW313">
            <v>5.5</v>
          </cell>
          <cell r="BX313">
            <v>18</v>
          </cell>
          <cell r="BY313" t="str">
            <v>Угловик</v>
          </cell>
          <cell r="BZ313" t="str">
            <v>Постоянный</v>
          </cell>
          <cell r="CA313">
            <v>24</v>
          </cell>
          <cell r="CB313">
            <v>0</v>
          </cell>
          <cell r="CC313">
            <v>30.71</v>
          </cell>
          <cell r="CD313">
            <v>55.29</v>
          </cell>
          <cell r="CE313">
            <v>29.14</v>
          </cell>
          <cell r="CF313">
            <v>43556</v>
          </cell>
          <cell r="CG313">
            <v>159</v>
          </cell>
          <cell r="CH313">
            <v>74</v>
          </cell>
          <cell r="CI313">
            <v>6</v>
          </cell>
          <cell r="CJ313">
            <v>0</v>
          </cell>
          <cell r="CK313">
            <v>0</v>
          </cell>
          <cell r="CL313">
            <v>100</v>
          </cell>
          <cell r="CM313">
            <v>5.7507386639999991</v>
          </cell>
          <cell r="CN313">
            <v>7.27</v>
          </cell>
          <cell r="CO313">
            <v>5.38</v>
          </cell>
          <cell r="CP313">
            <v>304</v>
          </cell>
          <cell r="CQ313">
            <v>15.164999999999999</v>
          </cell>
          <cell r="CR313">
            <v>284</v>
          </cell>
          <cell r="CS313">
            <v>0</v>
          </cell>
          <cell r="CT313">
            <v>284</v>
          </cell>
          <cell r="CU313">
            <v>0</v>
          </cell>
          <cell r="CV313">
            <v>272.29599999999999</v>
          </cell>
          <cell r="CW313">
            <v>-14</v>
          </cell>
          <cell r="CX313">
            <v>284</v>
          </cell>
          <cell r="CY313">
            <v>-28</v>
          </cell>
          <cell r="CZ313">
            <v>10</v>
          </cell>
          <cell r="DA313">
            <v>5.1649999999999991</v>
          </cell>
          <cell r="DB313">
            <v>898.14549082768053</v>
          </cell>
          <cell r="DC313">
            <v>2637.0525398648165</v>
          </cell>
          <cell r="DD313">
            <v>1611.9509860408314</v>
          </cell>
          <cell r="DE313">
            <v>0.12322033898305083</v>
          </cell>
          <cell r="DF313">
            <v>0</v>
          </cell>
          <cell r="DG313" t="str">
            <v>Газлифт</v>
          </cell>
          <cell r="DH313">
            <v>5.7507386639999991</v>
          </cell>
          <cell r="DI313">
            <v>7.27</v>
          </cell>
          <cell r="DJ313">
            <v>5.38</v>
          </cell>
          <cell r="DK313">
            <v>5.1649999999999991</v>
          </cell>
          <cell r="DL313">
            <v>100</v>
          </cell>
          <cell r="DM313">
            <v>0</v>
          </cell>
          <cell r="DN313">
            <v>60</v>
          </cell>
          <cell r="DO313">
            <v>0.1067222182823913</v>
          </cell>
          <cell r="DP313">
            <v>60</v>
          </cell>
          <cell r="DQ313">
            <v>8.3575553110667311</v>
          </cell>
          <cell r="DR313">
            <v>10.565499609956738</v>
          </cell>
          <cell r="DS313">
            <v>5.38</v>
          </cell>
          <cell r="DT313">
            <v>7.5063006169775175</v>
          </cell>
          <cell r="DU313">
            <v>2.6068166470667316</v>
          </cell>
          <cell r="DV313">
            <v>3.2954996099567389</v>
          </cell>
          <cell r="DW313">
            <v>2.3413006169775179</v>
          </cell>
          <cell r="DX313">
            <v>2.4873504302632692</v>
          </cell>
          <cell r="DY313">
            <v>2.9752995577311836</v>
          </cell>
          <cell r="DZ313">
            <v>0</v>
          </cell>
          <cell r="EA313">
            <v>2.5502567637695859</v>
          </cell>
          <cell r="EB313">
            <v>0</v>
          </cell>
          <cell r="EC313">
            <v>43293</v>
          </cell>
          <cell r="ED313" t="str">
            <v>ВНС</v>
          </cell>
          <cell r="EE313">
            <v>0</v>
          </cell>
          <cell r="EF313">
            <v>18</v>
          </cell>
          <cell r="EG313">
            <v>30.71</v>
          </cell>
          <cell r="EH313">
            <v>55.29</v>
          </cell>
          <cell r="EI313">
            <v>29.14</v>
          </cell>
          <cell r="EJ313" t="str">
            <v>Постоянный</v>
          </cell>
          <cell r="EK313">
            <v>24</v>
          </cell>
          <cell r="EL313">
            <v>0</v>
          </cell>
          <cell r="EM313">
            <v>5.7507386639999991</v>
          </cell>
          <cell r="EN313">
            <v>7.27</v>
          </cell>
          <cell r="EO313">
            <v>5.38</v>
          </cell>
          <cell r="EP313">
            <v>15.164999999999999</v>
          </cell>
          <cell r="EQ313">
            <v>898.14549082768053</v>
          </cell>
          <cell r="ER313">
            <v>74</v>
          </cell>
          <cell r="ES313">
            <v>10</v>
          </cell>
          <cell r="ET313">
            <v>100</v>
          </cell>
          <cell r="EU313">
            <v>18</v>
          </cell>
          <cell r="EV313">
            <v>30.71</v>
          </cell>
          <cell r="EW313">
            <v>55.29</v>
          </cell>
          <cell r="EX313">
            <v>29.14</v>
          </cell>
          <cell r="EY313" t="str">
            <v>Постоянный</v>
          </cell>
          <cell r="EZ313">
            <v>24</v>
          </cell>
          <cell r="FA313">
            <v>0</v>
          </cell>
          <cell r="FB313">
            <v>5.7507386639999991</v>
          </cell>
          <cell r="FC313">
            <v>7.27</v>
          </cell>
          <cell r="FD313">
            <v>5.38</v>
          </cell>
          <cell r="FE313">
            <v>15.164999999999999</v>
          </cell>
          <cell r="FF313">
            <v>898.14549082768053</v>
          </cell>
          <cell r="FG313">
            <v>74</v>
          </cell>
          <cell r="FH313">
            <v>10</v>
          </cell>
          <cell r="FI313">
            <v>100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 t="str">
            <v>Уточнение</v>
          </cell>
          <cell r="GD313" t="str">
            <v xml:space="preserve">Уточненине ТР после запуска АГЗУ в эксплуатацию. Необходим повторный замер забойного давления </v>
          </cell>
          <cell r="GE313">
            <v>0</v>
          </cell>
          <cell r="GF313" t="str">
            <v>БДНГ-5.2</v>
          </cell>
          <cell r="GG313" t="str">
            <v>курбатов</v>
          </cell>
          <cell r="GH313" t="str">
            <v>Бердянка</v>
          </cell>
          <cell r="GI313" t="e">
            <v>#N/A</v>
          </cell>
          <cell r="GJ313">
            <v>0</v>
          </cell>
          <cell r="GK313">
            <v>0</v>
          </cell>
          <cell r="GL313">
            <v>0</v>
          </cell>
          <cell r="GM313">
            <v>0</v>
          </cell>
          <cell r="GN313">
            <v>0</v>
          </cell>
          <cell r="GO313">
            <v>1.5700000000000003</v>
          </cell>
          <cell r="GP313">
            <v>26.15</v>
          </cell>
          <cell r="GQ313">
            <v>100</v>
          </cell>
          <cell r="GR313">
            <v>59</v>
          </cell>
          <cell r="GS313" t="str">
            <v>К-65</v>
          </cell>
          <cell r="GT313" t="str">
            <v>Газлифт</v>
          </cell>
          <cell r="GU313">
            <v>0</v>
          </cell>
          <cell r="GV313">
            <v>0</v>
          </cell>
          <cell r="GW313">
            <v>0</v>
          </cell>
          <cell r="GX313">
            <v>0</v>
          </cell>
          <cell r="GY313">
            <v>0</v>
          </cell>
        </row>
        <row r="314">
          <cell r="J314">
            <v>1289</v>
          </cell>
          <cell r="K314" t="str">
            <v>В работе</v>
          </cell>
          <cell r="L314" t="str">
            <v>К-105</v>
          </cell>
          <cell r="M314">
            <v>43318</v>
          </cell>
          <cell r="N314" t="str">
            <v>Гор.</v>
          </cell>
          <cell r="O314" t="str">
            <v>P1ar_Block I</v>
          </cell>
          <cell r="P314" t="str">
            <v>Действующий</v>
          </cell>
          <cell r="Q314">
            <v>-4</v>
          </cell>
          <cell r="R314">
            <v>43252</v>
          </cell>
          <cell r="S314" t="str">
            <v>МеКаМиНефть</v>
          </cell>
          <cell r="T314" t="str">
            <v>КГРП 7ст.
350м3 15% HCl</v>
          </cell>
          <cell r="U314">
            <v>206</v>
          </cell>
          <cell r="V314">
            <v>213.8</v>
          </cell>
          <cell r="W314">
            <v>0.98</v>
          </cell>
          <cell r="X314">
            <v>1.66</v>
          </cell>
          <cell r="Y314">
            <v>0.98229359637321834</v>
          </cell>
          <cell r="Z314">
            <v>1.4490000000000001</v>
          </cell>
          <cell r="AA314">
            <v>0.83599999999999997</v>
          </cell>
          <cell r="AB314">
            <v>0.72</v>
          </cell>
          <cell r="AC314">
            <v>37</v>
          </cell>
          <cell r="AD314">
            <v>1.17</v>
          </cell>
          <cell r="AE314">
            <v>177.8</v>
          </cell>
          <cell r="AF314">
            <v>9.19</v>
          </cell>
          <cell r="AG314">
            <v>2098.2600000000002</v>
          </cell>
          <cell r="AH314">
            <v>3008.21</v>
          </cell>
          <cell r="AI314">
            <v>3008.21</v>
          </cell>
          <cell r="AJ314">
            <v>43244</v>
          </cell>
          <cell r="AK314" t="str">
            <v>По спущенной компановке</v>
          </cell>
          <cell r="AL314" t="str">
            <v>закрытый</v>
          </cell>
          <cell r="AM314" t="str">
            <v>2210,09-2211,52; 2298,44-2299,87; 2366,25-2367,68;  2518,48-2519,91; 2617,59-2619,02; 2906,87-2908,3; 2974,63-2975,86 (цирк. клапана)</v>
          </cell>
          <cell r="AN314">
            <v>9.81</v>
          </cell>
          <cell r="AO314">
            <v>2210.09</v>
          </cell>
          <cell r="AP314">
            <v>295.69</v>
          </cell>
          <cell r="AQ314" t="str">
            <v>2043,12-3009</v>
          </cell>
          <cell r="AR314">
            <v>114</v>
          </cell>
          <cell r="AS314">
            <v>7.37</v>
          </cell>
          <cell r="AT314" t="str">
            <v>Газлифт</v>
          </cell>
          <cell r="AU314">
            <v>550</v>
          </cell>
          <cell r="AV314">
            <v>0</v>
          </cell>
          <cell r="AW314">
            <v>1005</v>
          </cell>
          <cell r="AX314">
            <v>0</v>
          </cell>
          <cell r="AY314">
            <v>1375</v>
          </cell>
          <cell r="AZ314">
            <v>0</v>
          </cell>
          <cell r="BA314">
            <v>1660</v>
          </cell>
          <cell r="BB314">
            <v>0</v>
          </cell>
          <cell r="BC314">
            <v>1950</v>
          </cell>
          <cell r="BD314">
            <v>0</v>
          </cell>
          <cell r="BE314">
            <v>0</v>
          </cell>
          <cell r="BF314">
            <v>0</v>
          </cell>
          <cell r="BG314">
            <v>1960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1982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1809.47</v>
          </cell>
          <cell r="BU314">
            <v>172.52999999999997</v>
          </cell>
          <cell r="BV314">
            <v>73</v>
          </cell>
          <cell r="BW314">
            <v>5.5</v>
          </cell>
          <cell r="BX314">
            <v>18</v>
          </cell>
          <cell r="BY314" t="str">
            <v>Угловик</v>
          </cell>
          <cell r="BZ314" t="str">
            <v>Постоянный</v>
          </cell>
          <cell r="CA314">
            <v>24</v>
          </cell>
          <cell r="CB314">
            <v>0</v>
          </cell>
          <cell r="CC314">
            <v>33</v>
          </cell>
          <cell r="CD314">
            <v>66</v>
          </cell>
          <cell r="CE314">
            <v>32</v>
          </cell>
          <cell r="CF314">
            <v>43556</v>
          </cell>
          <cell r="CG314">
            <v>162</v>
          </cell>
          <cell r="CH314">
            <v>71</v>
          </cell>
          <cell r="CI314">
            <v>6</v>
          </cell>
          <cell r="CJ314">
            <v>0</v>
          </cell>
          <cell r="CK314">
            <v>0</v>
          </cell>
          <cell r="CL314">
            <v>86</v>
          </cell>
          <cell r="CM314">
            <v>29.093217999999997</v>
          </cell>
          <cell r="CN314">
            <v>35</v>
          </cell>
          <cell r="CO314">
            <v>0.56999999999999995</v>
          </cell>
          <cell r="CP314">
            <v>305</v>
          </cell>
          <cell r="CQ314">
            <v>29</v>
          </cell>
          <cell r="CR314">
            <v>285</v>
          </cell>
          <cell r="CS314">
            <v>0</v>
          </cell>
          <cell r="CT314">
            <v>285</v>
          </cell>
          <cell r="CU314">
            <v>0</v>
          </cell>
          <cell r="CV314">
            <v>259.92</v>
          </cell>
          <cell r="CW314">
            <v>-30</v>
          </cell>
          <cell r="CX314">
            <v>285</v>
          </cell>
          <cell r="CY314">
            <v>-26</v>
          </cell>
          <cell r="CZ314">
            <v>6</v>
          </cell>
          <cell r="DA314">
            <v>23</v>
          </cell>
          <cell r="DB314">
            <v>790.56225406209796</v>
          </cell>
          <cell r="DC314">
            <v>996.79588555655835</v>
          </cell>
          <cell r="DD314">
            <v>204.60889027674341</v>
          </cell>
          <cell r="DE314">
            <v>0.46052631578947367</v>
          </cell>
          <cell r="DF314">
            <v>0</v>
          </cell>
          <cell r="DG314" t="str">
            <v>Газлифт</v>
          </cell>
          <cell r="DH314">
            <v>29.093217999999997</v>
          </cell>
          <cell r="DI314">
            <v>35</v>
          </cell>
          <cell r="DJ314">
            <v>0.56999999999999995</v>
          </cell>
          <cell r="DK314">
            <v>23</v>
          </cell>
          <cell r="DL314">
            <v>86</v>
          </cell>
          <cell r="DM314">
            <v>0</v>
          </cell>
          <cell r="DN314">
            <v>60</v>
          </cell>
          <cell r="DO314">
            <v>0.41902307762473784</v>
          </cell>
          <cell r="DP314">
            <v>60</v>
          </cell>
          <cell r="DQ314">
            <v>35.527269540727907</v>
          </cell>
          <cell r="DR314">
            <v>42.740353917723262</v>
          </cell>
          <cell r="DS314">
            <v>0.56999999999999995</v>
          </cell>
          <cell r="DT314">
            <v>28.08651828878957</v>
          </cell>
          <cell r="DU314">
            <v>6.4340515407279106</v>
          </cell>
          <cell r="DV314">
            <v>7.7403539177232616</v>
          </cell>
          <cell r="DW314">
            <v>5.0865182887895717</v>
          </cell>
          <cell r="DX314">
            <v>3.2522212353401092</v>
          </cell>
          <cell r="DY314">
            <v>3.8902167886843415</v>
          </cell>
          <cell r="DZ314">
            <v>0</v>
          </cell>
          <cell r="EA314">
            <v>2.2538915345795716</v>
          </cell>
          <cell r="EB314">
            <v>0</v>
          </cell>
          <cell r="EC314">
            <v>43318</v>
          </cell>
          <cell r="ED314" t="str">
            <v>ВНС</v>
          </cell>
          <cell r="EE314">
            <v>0</v>
          </cell>
          <cell r="EF314">
            <v>18</v>
          </cell>
          <cell r="EG314">
            <v>32.369999999999997</v>
          </cell>
          <cell r="EH314">
            <v>69.37</v>
          </cell>
          <cell r="EI314">
            <v>30.37</v>
          </cell>
          <cell r="EJ314" t="str">
            <v>Постоянный</v>
          </cell>
          <cell r="EK314">
            <v>24</v>
          </cell>
          <cell r="EL314">
            <v>0</v>
          </cell>
          <cell r="EM314">
            <v>25.08</v>
          </cell>
          <cell r="EN314">
            <v>30</v>
          </cell>
          <cell r="EO314">
            <v>0</v>
          </cell>
          <cell r="EP314">
            <v>26</v>
          </cell>
          <cell r="EQ314">
            <v>797.44816586921854</v>
          </cell>
          <cell r="ER314">
            <v>73.12</v>
          </cell>
          <cell r="ES314">
            <v>6</v>
          </cell>
          <cell r="ET314">
            <v>90</v>
          </cell>
          <cell r="EU314">
            <v>18</v>
          </cell>
          <cell r="EV314">
            <v>33</v>
          </cell>
          <cell r="EW314">
            <v>66</v>
          </cell>
          <cell r="EX314">
            <v>32</v>
          </cell>
          <cell r="EY314" t="str">
            <v>Постоянный</v>
          </cell>
          <cell r="EZ314">
            <v>24</v>
          </cell>
          <cell r="FA314">
            <v>0</v>
          </cell>
          <cell r="FB314">
            <v>29.093217999999997</v>
          </cell>
          <cell r="FC314">
            <v>35</v>
          </cell>
          <cell r="FD314">
            <v>0.56999999999999995</v>
          </cell>
          <cell r="FE314">
            <v>29</v>
          </cell>
          <cell r="FF314">
            <v>790.56225406209796</v>
          </cell>
          <cell r="FG314">
            <v>71</v>
          </cell>
          <cell r="FH314">
            <v>6</v>
          </cell>
          <cell r="FI314">
            <v>86</v>
          </cell>
          <cell r="FJ314">
            <v>0</v>
          </cell>
          <cell r="FK314">
            <v>0.63000000000000256</v>
          </cell>
          <cell r="FL314">
            <v>-3.3700000000000045</v>
          </cell>
          <cell r="FM314">
            <v>1.629999999999999</v>
          </cell>
          <cell r="FN314">
            <v>0</v>
          </cell>
          <cell r="FO314">
            <v>0</v>
          </cell>
          <cell r="FP314">
            <v>4.0132179999999984</v>
          </cell>
          <cell r="FQ314">
            <v>5</v>
          </cell>
          <cell r="FR314">
            <v>0.56999999999999995</v>
          </cell>
          <cell r="FS314">
            <v>3</v>
          </cell>
          <cell r="FT314">
            <v>-2.1200000000000045</v>
          </cell>
          <cell r="FU314">
            <v>0</v>
          </cell>
          <cell r="FV314">
            <v>-6.8859118071205785</v>
          </cell>
          <cell r="FW314">
            <v>-4</v>
          </cell>
          <cell r="FX314" t="str">
            <v>ИПП База</v>
          </cell>
          <cell r="FY314" t="str">
            <v>Возврат потерь предыдущих месяцев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  <cell r="GF314" t="str">
            <v>БДНГ-5.2</v>
          </cell>
          <cell r="GG314" t="str">
            <v>курбатов</v>
          </cell>
          <cell r="GH314" t="str">
            <v>Бердянка</v>
          </cell>
          <cell r="GI314" t="e">
            <v>#N/A</v>
          </cell>
          <cell r="GJ314">
            <v>0</v>
          </cell>
          <cell r="GK314">
            <v>0</v>
          </cell>
          <cell r="GL314">
            <v>0</v>
          </cell>
          <cell r="GM314">
            <v>0</v>
          </cell>
          <cell r="GN314">
            <v>0</v>
          </cell>
          <cell r="GO314">
            <v>1</v>
          </cell>
          <cell r="GP314">
            <v>34</v>
          </cell>
          <cell r="GQ314">
            <v>86</v>
          </cell>
          <cell r="GR314">
            <v>76</v>
          </cell>
          <cell r="GS314" t="str">
            <v>К-105</v>
          </cell>
          <cell r="GT314" t="str">
            <v>Газлифт</v>
          </cell>
          <cell r="GU314">
            <v>0</v>
          </cell>
          <cell r="GV314">
            <v>0</v>
          </cell>
          <cell r="GW314">
            <v>0</v>
          </cell>
          <cell r="GX314">
            <v>0</v>
          </cell>
          <cell r="GY314">
            <v>0</v>
          </cell>
        </row>
        <row r="315">
          <cell r="J315">
            <v>1292</v>
          </cell>
          <cell r="K315" t="str">
            <v>В работе</v>
          </cell>
          <cell r="L315" t="str">
            <v>К-22</v>
          </cell>
          <cell r="M315">
            <v>43450</v>
          </cell>
          <cell r="N315" t="str">
            <v>Гор.</v>
          </cell>
          <cell r="O315" t="str">
            <v>P1ar_Block I</v>
          </cell>
          <cell r="P315" t="str">
            <v>Действующий</v>
          </cell>
          <cell r="Q315">
            <v>-4</v>
          </cell>
          <cell r="R315">
            <v>0</v>
          </cell>
          <cell r="S315">
            <v>0</v>
          </cell>
          <cell r="T315">
            <v>0</v>
          </cell>
          <cell r="U315">
            <v>206</v>
          </cell>
          <cell r="V315">
            <v>213.8</v>
          </cell>
          <cell r="W315">
            <v>0.98</v>
          </cell>
          <cell r="X315">
            <v>1.66</v>
          </cell>
          <cell r="Y315">
            <v>0.98</v>
          </cell>
          <cell r="Z315">
            <v>1.4490000000000001</v>
          </cell>
          <cell r="AA315">
            <v>0.83599999999999997</v>
          </cell>
          <cell r="AB315">
            <v>0.72</v>
          </cell>
          <cell r="AC315">
            <v>37</v>
          </cell>
          <cell r="AD315">
            <v>1.17</v>
          </cell>
          <cell r="AE315">
            <v>177.8</v>
          </cell>
          <cell r="AF315">
            <v>9.19</v>
          </cell>
          <cell r="AG315">
            <v>2137</v>
          </cell>
          <cell r="AH315">
            <v>2920</v>
          </cell>
          <cell r="AI315">
            <v>2920</v>
          </cell>
          <cell r="AJ315">
            <v>0</v>
          </cell>
          <cell r="AK315">
            <v>0</v>
          </cell>
          <cell r="AL315" t="str">
            <v>закрытый</v>
          </cell>
          <cell r="AM315" t="str">
            <v>2230,51-2231,71; 2407,71-2408,91; 2515,31-2516,51; 2612,6- 2613,8; 2718,62-2719,82; 2802,85-2804,05; 2897,4-2898,6 (цирк. клапана)</v>
          </cell>
          <cell r="AN315">
            <v>49.76</v>
          </cell>
          <cell r="AO315">
            <v>2230.5100000000002</v>
          </cell>
          <cell r="AP315">
            <v>387.61889000000019</v>
          </cell>
          <cell r="AQ315" t="str">
            <v>2215-19</v>
          </cell>
          <cell r="AR315">
            <v>114</v>
          </cell>
          <cell r="AS315">
            <v>99.2</v>
          </cell>
          <cell r="AT315" t="str">
            <v>Газлифт</v>
          </cell>
          <cell r="AU315">
            <v>550</v>
          </cell>
          <cell r="AV315">
            <v>0</v>
          </cell>
          <cell r="AW315">
            <v>1100</v>
          </cell>
          <cell r="AX315">
            <v>0</v>
          </cell>
          <cell r="AY315">
            <v>1360</v>
          </cell>
          <cell r="AZ315">
            <v>0</v>
          </cell>
          <cell r="BA315">
            <v>1650</v>
          </cell>
          <cell r="BB315">
            <v>0</v>
          </cell>
          <cell r="BC315">
            <v>1870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2079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1812.07</v>
          </cell>
          <cell r="BU315">
            <v>266.93000000000006</v>
          </cell>
          <cell r="BV315">
            <v>73</v>
          </cell>
          <cell r="BW315">
            <v>5.5</v>
          </cell>
          <cell r="BX315">
            <v>18</v>
          </cell>
          <cell r="BY315" t="str">
            <v>Угловик</v>
          </cell>
          <cell r="BZ315" t="str">
            <v>Постоянный</v>
          </cell>
          <cell r="CA315">
            <v>24</v>
          </cell>
          <cell r="CB315">
            <v>0</v>
          </cell>
          <cell r="CC315">
            <v>31.5</v>
          </cell>
          <cell r="CD315">
            <v>66.25</v>
          </cell>
          <cell r="CE315">
            <v>29.25</v>
          </cell>
          <cell r="CF315">
            <v>43556</v>
          </cell>
          <cell r="CG315">
            <v>174.3</v>
          </cell>
          <cell r="CH315">
            <v>73.8</v>
          </cell>
          <cell r="CI315">
            <v>6</v>
          </cell>
          <cell r="CJ315">
            <v>0</v>
          </cell>
          <cell r="CK315">
            <v>0</v>
          </cell>
          <cell r="CL315">
            <v>68</v>
          </cell>
          <cell r="CM315">
            <v>28.006</v>
          </cell>
          <cell r="CN315">
            <v>33.5</v>
          </cell>
          <cell r="CO315">
            <v>0</v>
          </cell>
          <cell r="CP315">
            <v>0</v>
          </cell>
          <cell r="CQ315">
            <v>36</v>
          </cell>
          <cell r="CR315">
            <v>286</v>
          </cell>
          <cell r="CS315">
            <v>0</v>
          </cell>
          <cell r="CT315">
            <v>286</v>
          </cell>
          <cell r="CU315">
            <v>0</v>
          </cell>
          <cell r="CV315" t="str">
            <v>-</v>
          </cell>
          <cell r="CW315" t="str">
            <v>-</v>
          </cell>
          <cell r="CX315" t="str">
            <v>-</v>
          </cell>
          <cell r="CY315" t="str">
            <v>-</v>
          </cell>
          <cell r="CZ315">
            <v>18</v>
          </cell>
          <cell r="DA315">
            <v>18</v>
          </cell>
          <cell r="DB315">
            <v>642.71941726772832</v>
          </cell>
          <cell r="DC315">
            <v>1285.4388345354566</v>
          </cell>
          <cell r="DD315">
            <v>642.71941726772832</v>
          </cell>
          <cell r="DE315">
            <v>0.31514581373471307</v>
          </cell>
          <cell r="DF315">
            <v>0</v>
          </cell>
          <cell r="DG315" t="str">
            <v>Газлифт</v>
          </cell>
          <cell r="DH315">
            <v>28.006</v>
          </cell>
          <cell r="DI315">
            <v>33.5</v>
          </cell>
          <cell r="DJ315">
            <v>0</v>
          </cell>
          <cell r="DK315">
            <v>18</v>
          </cell>
          <cell r="DL315">
            <v>68</v>
          </cell>
          <cell r="DM315">
            <v>0</v>
          </cell>
          <cell r="DN315">
            <v>60</v>
          </cell>
          <cell r="DO315">
            <v>0.30632669170628207</v>
          </cell>
          <cell r="DP315">
            <v>60</v>
          </cell>
          <cell r="DQ315">
            <v>29.270985760655446</v>
          </cell>
          <cell r="DR315">
            <v>35.013140862028045</v>
          </cell>
          <cell r="DS315">
            <v>0</v>
          </cell>
          <cell r="DT315">
            <v>18.813030910940441</v>
          </cell>
          <cell r="DU315">
            <v>1.2649857606554458</v>
          </cell>
          <cell r="DV315">
            <v>1.5131408620280453</v>
          </cell>
          <cell r="DW315">
            <v>0.81303091094044211</v>
          </cell>
          <cell r="DX315">
            <v>2.3913488372093048</v>
          </cell>
          <cell r="DY315">
            <v>2.8604651162790731</v>
          </cell>
          <cell r="DZ315">
            <v>0</v>
          </cell>
          <cell r="EA315">
            <v>0.94883720930232673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18</v>
          </cell>
          <cell r="EG315">
            <v>30.8</v>
          </cell>
          <cell r="EH315">
            <v>65.599999999999994</v>
          </cell>
          <cell r="EI315">
            <v>28.4</v>
          </cell>
          <cell r="EJ315" t="str">
            <v>Постоянный</v>
          </cell>
          <cell r="EK315">
            <v>24</v>
          </cell>
          <cell r="EL315">
            <v>0</v>
          </cell>
          <cell r="EM315">
            <v>25.08</v>
          </cell>
          <cell r="EN315">
            <v>30</v>
          </cell>
          <cell r="EO315">
            <v>0</v>
          </cell>
          <cell r="EP315">
            <v>27.6</v>
          </cell>
          <cell r="EQ315">
            <v>382.77511961722496</v>
          </cell>
          <cell r="ER315">
            <v>73.8</v>
          </cell>
          <cell r="ES315">
            <v>18</v>
          </cell>
          <cell r="ET315">
            <v>64</v>
          </cell>
          <cell r="EU315">
            <v>18</v>
          </cell>
          <cell r="EV315">
            <v>31.5</v>
          </cell>
          <cell r="EW315">
            <v>66.25</v>
          </cell>
          <cell r="EX315">
            <v>29.25</v>
          </cell>
          <cell r="EY315" t="str">
            <v>Постоянный</v>
          </cell>
          <cell r="EZ315">
            <v>24</v>
          </cell>
          <cell r="FA315">
            <v>0</v>
          </cell>
          <cell r="FB315">
            <v>28.006</v>
          </cell>
          <cell r="FC315">
            <v>33.5</v>
          </cell>
          <cell r="FD315">
            <v>0</v>
          </cell>
          <cell r="FE315">
            <v>36</v>
          </cell>
          <cell r="FF315">
            <v>642.71941726772832</v>
          </cell>
          <cell r="FG315">
            <v>73.8</v>
          </cell>
          <cell r="FH315">
            <v>18</v>
          </cell>
          <cell r="FI315">
            <v>68</v>
          </cell>
          <cell r="FJ315">
            <v>0</v>
          </cell>
          <cell r="FK315">
            <v>0.69999999999999929</v>
          </cell>
          <cell r="FL315">
            <v>0.65000000000000568</v>
          </cell>
          <cell r="FM315">
            <v>0.85000000000000142</v>
          </cell>
          <cell r="FN315">
            <v>0</v>
          </cell>
          <cell r="FO315">
            <v>0</v>
          </cell>
          <cell r="FP315">
            <v>2.9260000000000019</v>
          </cell>
          <cell r="FQ315">
            <v>3.5</v>
          </cell>
          <cell r="FR315">
            <v>0</v>
          </cell>
          <cell r="FS315">
            <v>8.3999999999999986</v>
          </cell>
          <cell r="FT315">
            <v>0</v>
          </cell>
          <cell r="FU315">
            <v>0</v>
          </cell>
          <cell r="FV315">
            <v>259.94429765050336</v>
          </cell>
          <cell r="FW315">
            <v>4</v>
          </cell>
          <cell r="FX315" t="str">
            <v>ИПП База</v>
          </cell>
          <cell r="FY315" t="str">
            <v>Возврат потерь предыдущих месяцев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  <cell r="GF315" t="str">
            <v>БДНГ-5.2</v>
          </cell>
          <cell r="GG315" t="str">
            <v>Курбатов</v>
          </cell>
          <cell r="GH315" t="str">
            <v>Бердянка</v>
          </cell>
          <cell r="GI315" t="str">
            <v>Курбатов</v>
          </cell>
          <cell r="GJ315">
            <v>0</v>
          </cell>
          <cell r="GK315">
            <v>0</v>
          </cell>
          <cell r="GL315">
            <v>0</v>
          </cell>
          <cell r="GM315">
            <v>0</v>
          </cell>
          <cell r="GN315">
            <v>0</v>
          </cell>
          <cell r="GO315">
            <v>2.25</v>
          </cell>
          <cell r="GP315">
            <v>37</v>
          </cell>
          <cell r="GQ315">
            <v>68</v>
          </cell>
          <cell r="GR315">
            <v>0</v>
          </cell>
          <cell r="GS315" t="str">
            <v>К-22</v>
          </cell>
          <cell r="GT315">
            <v>0</v>
          </cell>
          <cell r="GU315">
            <v>0</v>
          </cell>
          <cell r="GV315">
            <v>0</v>
          </cell>
          <cell r="GW315">
            <v>0</v>
          </cell>
          <cell r="GX315">
            <v>0</v>
          </cell>
          <cell r="GY315">
            <v>0</v>
          </cell>
        </row>
        <row r="316">
          <cell r="J316">
            <v>1293</v>
          </cell>
          <cell r="K316" t="str">
            <v>В работе</v>
          </cell>
          <cell r="L316" t="str">
            <v>К-36</v>
          </cell>
          <cell r="M316">
            <v>42054</v>
          </cell>
          <cell r="N316" t="str">
            <v>Гор.</v>
          </cell>
          <cell r="O316" t="str">
            <v>P1ar_Block I</v>
          </cell>
          <cell r="P316" t="str">
            <v>Действующий</v>
          </cell>
          <cell r="Q316">
            <v>-4</v>
          </cell>
          <cell r="R316">
            <v>0</v>
          </cell>
          <cell r="S316">
            <v>0</v>
          </cell>
          <cell r="T316">
            <v>0</v>
          </cell>
          <cell r="U316">
            <v>206</v>
          </cell>
          <cell r="V316">
            <v>213.8</v>
          </cell>
          <cell r="W316">
            <v>0.98</v>
          </cell>
          <cell r="X316">
            <v>1.66</v>
          </cell>
          <cell r="Y316">
            <v>0.98</v>
          </cell>
          <cell r="Z316">
            <v>1.4490000000000001</v>
          </cell>
          <cell r="AA316">
            <v>0.83599999999999997</v>
          </cell>
          <cell r="AB316">
            <v>0.72</v>
          </cell>
          <cell r="AC316">
            <v>37</v>
          </cell>
          <cell r="AD316">
            <v>1.17</v>
          </cell>
          <cell r="AE316">
            <v>177.8</v>
          </cell>
          <cell r="AF316">
            <v>9.19</v>
          </cell>
          <cell r="AG316">
            <v>2059</v>
          </cell>
          <cell r="AH316">
            <v>2793</v>
          </cell>
          <cell r="AI316">
            <v>2793</v>
          </cell>
          <cell r="AJ316">
            <v>0</v>
          </cell>
          <cell r="AK316">
            <v>0</v>
          </cell>
          <cell r="AL316" t="str">
            <v>откр ствол</v>
          </cell>
          <cell r="AM316" t="str">
            <v>2059-2793</v>
          </cell>
          <cell r="AN316">
            <v>25.170000000000073</v>
          </cell>
          <cell r="AO316">
            <v>2059</v>
          </cell>
          <cell r="AP316">
            <v>168.1</v>
          </cell>
          <cell r="AQ316">
            <v>0</v>
          </cell>
          <cell r="AR316">
            <v>0</v>
          </cell>
          <cell r="AS316">
            <v>0</v>
          </cell>
          <cell r="AT316" t="str">
            <v>Газлифт</v>
          </cell>
          <cell r="AU316">
            <v>480</v>
          </cell>
          <cell r="AV316" t="str">
            <v>ГК80/1,5</v>
          </cell>
          <cell r="AW316">
            <v>870</v>
          </cell>
          <cell r="AX316" t="str">
            <v>ГК80/1,5</v>
          </cell>
          <cell r="AY316">
            <v>1180</v>
          </cell>
          <cell r="AZ316" t="str">
            <v>ГК81/2</v>
          </cell>
          <cell r="BA316">
            <v>1440</v>
          </cell>
          <cell r="BB316" t="str">
            <v>ГК73/3</v>
          </cell>
          <cell r="BC316">
            <v>1740</v>
          </cell>
          <cell r="BD316" t="str">
            <v>ЦКсОК</v>
          </cell>
          <cell r="BE316">
            <v>0</v>
          </cell>
          <cell r="BF316">
            <v>0</v>
          </cell>
          <cell r="BG316">
            <v>1760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2070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1894.95</v>
          </cell>
          <cell r="BU316">
            <v>175.04999999999995</v>
          </cell>
          <cell r="BV316">
            <v>73</v>
          </cell>
          <cell r="BW316">
            <v>5.5</v>
          </cell>
          <cell r="BX316">
            <v>18</v>
          </cell>
          <cell r="BY316" t="str">
            <v>Угловик</v>
          </cell>
          <cell r="BZ316" t="str">
            <v>Постоянный</v>
          </cell>
          <cell r="CA316">
            <v>24</v>
          </cell>
          <cell r="CB316">
            <v>0</v>
          </cell>
          <cell r="CC316">
            <v>31</v>
          </cell>
          <cell r="CD316">
            <v>55</v>
          </cell>
          <cell r="CE316">
            <v>29</v>
          </cell>
          <cell r="CF316">
            <v>43556</v>
          </cell>
          <cell r="CG316">
            <v>126.1</v>
          </cell>
          <cell r="CH316">
            <v>74</v>
          </cell>
          <cell r="CI316">
            <v>6</v>
          </cell>
          <cell r="CJ316">
            <v>0</v>
          </cell>
          <cell r="CK316">
            <v>0</v>
          </cell>
          <cell r="CL316">
            <v>87</v>
          </cell>
          <cell r="CM316">
            <v>0.83599999999999997</v>
          </cell>
          <cell r="CN316">
            <v>1</v>
          </cell>
          <cell r="CO316">
            <v>0</v>
          </cell>
          <cell r="CP316">
            <v>0</v>
          </cell>
          <cell r="CQ316">
            <v>14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6.7</v>
          </cell>
          <cell r="DA316">
            <v>7.3</v>
          </cell>
          <cell r="DB316">
            <v>8732.0574162679422</v>
          </cell>
          <cell r="DC316">
            <v>16746.411483253589</v>
          </cell>
          <cell r="DD316">
            <v>8014.3540669856466</v>
          </cell>
          <cell r="DE316">
            <v>2.5575447570332484E-2</v>
          </cell>
          <cell r="DF316">
            <v>0</v>
          </cell>
          <cell r="DG316" t="str">
            <v>Газлифт</v>
          </cell>
          <cell r="DH316">
            <v>0.83599999999999997</v>
          </cell>
          <cell r="DI316">
            <v>1</v>
          </cell>
          <cell r="DJ316">
            <v>0</v>
          </cell>
          <cell r="DK316">
            <v>7.2999999999999989</v>
          </cell>
          <cell r="DL316">
            <v>87</v>
          </cell>
          <cell r="DM316">
            <v>0</v>
          </cell>
          <cell r="DN316">
            <v>60</v>
          </cell>
          <cell r="DO316">
            <v>2.2752608185972842E-2</v>
          </cell>
          <cell r="DP316">
            <v>60</v>
          </cell>
          <cell r="DQ316">
            <v>1.2573000273135846</v>
          </cell>
          <cell r="DR316">
            <v>1.5039474010928047</v>
          </cell>
          <cell r="DS316">
            <v>0</v>
          </cell>
          <cell r="DT316">
            <v>10.978816027977473</v>
          </cell>
          <cell r="DU316">
            <v>0.42130002731358468</v>
          </cell>
          <cell r="DV316">
            <v>0.50394740109280467</v>
          </cell>
          <cell r="DW316">
            <v>3.678816027977474</v>
          </cell>
          <cell r="DX316">
            <v>0.36965554897798164</v>
          </cell>
          <cell r="DY316">
            <v>0.44831360570192214</v>
          </cell>
          <cell r="DZ316">
            <v>0</v>
          </cell>
          <cell r="EA316">
            <v>0.30821560392007147</v>
          </cell>
          <cell r="EB316">
            <v>0</v>
          </cell>
          <cell r="EC316">
            <v>41939</v>
          </cell>
          <cell r="ED316" t="str">
            <v>ВНС</v>
          </cell>
          <cell r="EE316">
            <v>0</v>
          </cell>
          <cell r="EF316">
            <v>18</v>
          </cell>
          <cell r="EG316">
            <v>30</v>
          </cell>
          <cell r="EH316">
            <v>56</v>
          </cell>
          <cell r="EI316">
            <v>29</v>
          </cell>
          <cell r="EJ316" t="str">
            <v>Постоянный</v>
          </cell>
          <cell r="EK316">
            <v>24</v>
          </cell>
          <cell r="EL316">
            <v>0</v>
          </cell>
          <cell r="EM316">
            <v>0.83599999999999997</v>
          </cell>
          <cell r="EN316">
            <v>1</v>
          </cell>
          <cell r="EO316">
            <v>0</v>
          </cell>
          <cell r="EP316">
            <v>14</v>
          </cell>
          <cell r="EQ316">
            <v>8732.0574162679422</v>
          </cell>
          <cell r="ER316">
            <v>80</v>
          </cell>
          <cell r="ES316">
            <v>6.7</v>
          </cell>
          <cell r="ET316">
            <v>87</v>
          </cell>
          <cell r="EU316">
            <v>18</v>
          </cell>
          <cell r="EV316">
            <v>31</v>
          </cell>
          <cell r="EW316">
            <v>55</v>
          </cell>
          <cell r="EX316">
            <v>29</v>
          </cell>
          <cell r="EY316" t="str">
            <v>Постоянный</v>
          </cell>
          <cell r="EZ316">
            <v>24</v>
          </cell>
          <cell r="FA316">
            <v>0</v>
          </cell>
          <cell r="FB316">
            <v>0.83599999999999997</v>
          </cell>
          <cell r="FC316">
            <v>1</v>
          </cell>
          <cell r="FD316">
            <v>0</v>
          </cell>
          <cell r="FE316">
            <v>14</v>
          </cell>
          <cell r="FF316">
            <v>8732.0574162679422</v>
          </cell>
          <cell r="FG316">
            <v>74</v>
          </cell>
          <cell r="FH316">
            <v>6.7</v>
          </cell>
          <cell r="FI316">
            <v>87</v>
          </cell>
          <cell r="FJ316">
            <v>0</v>
          </cell>
          <cell r="FK316">
            <v>1</v>
          </cell>
          <cell r="FL316">
            <v>-1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-6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 t="str">
            <v>Снижение дебита по причине роста Рзаб</v>
          </cell>
          <cell r="FZ316">
            <v>0</v>
          </cell>
          <cell r="GA316">
            <v>0</v>
          </cell>
          <cell r="GB316">
            <v>0</v>
          </cell>
          <cell r="GC316" t="str">
            <v>Технология</v>
          </cell>
          <cell r="GD316" t="str">
            <v>Снижение дебита по причине роста Рзаб</v>
          </cell>
          <cell r="GE316">
            <v>0</v>
          </cell>
          <cell r="GF316" t="str">
            <v>БДНГ-5.1</v>
          </cell>
          <cell r="GG316" t="str">
            <v>Давыдов</v>
          </cell>
          <cell r="GH316" t="str">
            <v>Бердянка</v>
          </cell>
          <cell r="GI316" t="str">
            <v>Денис</v>
          </cell>
          <cell r="GJ316">
            <v>0</v>
          </cell>
          <cell r="GK316">
            <v>2050</v>
          </cell>
          <cell r="GL316">
            <v>0</v>
          </cell>
          <cell r="GM316">
            <v>0</v>
          </cell>
          <cell r="GN316">
            <v>0</v>
          </cell>
          <cell r="GO316">
            <v>2</v>
          </cell>
          <cell r="GP316">
            <v>26</v>
          </cell>
          <cell r="GQ316">
            <v>87</v>
          </cell>
          <cell r="GR316">
            <v>39.099999999999994</v>
          </cell>
          <cell r="GS316" t="str">
            <v>К-36</v>
          </cell>
          <cell r="GT316" t="str">
            <v>Газлифт</v>
          </cell>
          <cell r="GU316">
            <v>0</v>
          </cell>
          <cell r="GV316">
            <v>0</v>
          </cell>
          <cell r="GW316" t="str">
            <v>ВСГ</v>
          </cell>
          <cell r="GX316">
            <v>0</v>
          </cell>
          <cell r="GY316">
            <v>0</v>
          </cell>
        </row>
        <row r="317">
          <cell r="J317">
            <v>1294</v>
          </cell>
          <cell r="K317" t="str">
            <v>В работе</v>
          </cell>
          <cell r="L317" t="str">
            <v>К-36</v>
          </cell>
          <cell r="M317">
            <v>41848</v>
          </cell>
          <cell r="N317" t="str">
            <v>Гор.</v>
          </cell>
          <cell r="O317" t="str">
            <v>P1ar_Block I</v>
          </cell>
          <cell r="P317" t="str">
            <v>Действующий</v>
          </cell>
          <cell r="Q317">
            <v>-4</v>
          </cell>
          <cell r="R317">
            <v>0</v>
          </cell>
          <cell r="S317">
            <v>0</v>
          </cell>
          <cell r="T317">
            <v>0</v>
          </cell>
          <cell r="U317">
            <v>206</v>
          </cell>
          <cell r="V317">
            <v>213.8</v>
          </cell>
          <cell r="W317">
            <v>0.98</v>
          </cell>
          <cell r="X317">
            <v>1.66</v>
          </cell>
          <cell r="Y317">
            <v>0.98</v>
          </cell>
          <cell r="Z317">
            <v>1.4490000000000001</v>
          </cell>
          <cell r="AA317">
            <v>0.83599999999999997</v>
          </cell>
          <cell r="AB317">
            <v>0.72</v>
          </cell>
          <cell r="AC317">
            <v>37</v>
          </cell>
          <cell r="AD317">
            <v>1.17</v>
          </cell>
          <cell r="AE317">
            <v>177.8</v>
          </cell>
          <cell r="AF317">
            <v>9.19</v>
          </cell>
          <cell r="AG317">
            <v>2107</v>
          </cell>
          <cell r="AH317">
            <v>2800</v>
          </cell>
          <cell r="AI317">
            <v>2800</v>
          </cell>
          <cell r="AJ317">
            <v>0</v>
          </cell>
          <cell r="AK317">
            <v>0</v>
          </cell>
          <cell r="AL317" t="str">
            <v>откр ствол</v>
          </cell>
          <cell r="AM317" t="str">
            <v>2107-2800</v>
          </cell>
          <cell r="AN317">
            <v>16.600000000000001</v>
          </cell>
          <cell r="AO317">
            <v>2107</v>
          </cell>
          <cell r="AP317">
            <v>228.35</v>
          </cell>
          <cell r="AQ317">
            <v>0</v>
          </cell>
          <cell r="AR317">
            <v>0</v>
          </cell>
          <cell r="AS317">
            <v>0</v>
          </cell>
          <cell r="AT317" t="str">
            <v>Газлифт</v>
          </cell>
          <cell r="AU317">
            <v>490</v>
          </cell>
          <cell r="AV317" t="str">
            <v>ГП</v>
          </cell>
          <cell r="AW317">
            <v>890</v>
          </cell>
          <cell r="AX317" t="str">
            <v>ГП</v>
          </cell>
          <cell r="AY317">
            <v>1210</v>
          </cell>
          <cell r="AZ317" t="str">
            <v>ГК82/1,5</v>
          </cell>
          <cell r="BA317">
            <v>1470</v>
          </cell>
          <cell r="BB317" t="str">
            <v>ГК77/2</v>
          </cell>
          <cell r="BC317">
            <v>1700</v>
          </cell>
          <cell r="BD317" t="str">
            <v>ЦКсОК</v>
          </cell>
          <cell r="BE317">
            <v>0</v>
          </cell>
          <cell r="BF317">
            <v>0</v>
          </cell>
          <cell r="BG317">
            <v>1740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2150</v>
          </cell>
          <cell r="BO317" t="str">
            <v>Есть</v>
          </cell>
          <cell r="BP317" t="str">
            <v>Сиант</v>
          </cell>
          <cell r="BQ317">
            <v>74</v>
          </cell>
          <cell r="BR317">
            <v>54</v>
          </cell>
          <cell r="BS317">
            <v>8.4</v>
          </cell>
          <cell r="BT317">
            <v>1886.2</v>
          </cell>
          <cell r="BU317">
            <v>263.79999999999995</v>
          </cell>
          <cell r="BV317">
            <v>73</v>
          </cell>
          <cell r="BW317">
            <v>5.5</v>
          </cell>
          <cell r="BX317">
            <v>18</v>
          </cell>
          <cell r="BY317" t="str">
            <v>Угловик</v>
          </cell>
          <cell r="BZ317" t="str">
            <v>Постоянный</v>
          </cell>
          <cell r="CA317">
            <v>24</v>
          </cell>
          <cell r="CB317">
            <v>0</v>
          </cell>
          <cell r="CC317">
            <v>30</v>
          </cell>
          <cell r="CD317">
            <v>54</v>
          </cell>
          <cell r="CE317">
            <v>29</v>
          </cell>
          <cell r="CF317">
            <v>43556</v>
          </cell>
          <cell r="CG317">
            <v>99</v>
          </cell>
          <cell r="CH317">
            <v>74</v>
          </cell>
          <cell r="CI317">
            <v>5</v>
          </cell>
          <cell r="CJ317">
            <v>0</v>
          </cell>
          <cell r="CK317">
            <v>0</v>
          </cell>
          <cell r="CL317">
            <v>63</v>
          </cell>
          <cell r="CM317">
            <v>6.4371999999999998</v>
          </cell>
          <cell r="CN317">
            <v>7.7</v>
          </cell>
          <cell r="CO317">
            <v>0</v>
          </cell>
          <cell r="CP317">
            <v>0</v>
          </cell>
          <cell r="CQ317">
            <v>12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8.4</v>
          </cell>
          <cell r="DA317">
            <v>3.5999999999999996</v>
          </cell>
          <cell r="DB317">
            <v>559.24936307711425</v>
          </cell>
          <cell r="DC317">
            <v>1864.1645435903811</v>
          </cell>
          <cell r="DD317">
            <v>1304.9151805132669</v>
          </cell>
          <cell r="DE317">
            <v>0.21388888888888891</v>
          </cell>
          <cell r="DF317">
            <v>0</v>
          </cell>
          <cell r="DG317" t="str">
            <v>Газлифт</v>
          </cell>
          <cell r="DH317">
            <v>6.4371999999999998</v>
          </cell>
          <cell r="DI317">
            <v>7.7</v>
          </cell>
          <cell r="DJ317">
            <v>0</v>
          </cell>
          <cell r="DK317">
            <v>3.5999999999999996</v>
          </cell>
          <cell r="DL317">
            <v>63</v>
          </cell>
          <cell r="DM317">
            <v>0</v>
          </cell>
          <cell r="DN317">
            <v>60</v>
          </cell>
          <cell r="DO317">
            <v>0.21045292280232039</v>
          </cell>
          <cell r="DP317">
            <v>60</v>
          </cell>
          <cell r="DQ317">
            <v>6.8616070950468533</v>
          </cell>
          <cell r="DR317">
            <v>8.207663989290495</v>
          </cell>
          <cell r="DS317">
            <v>0</v>
          </cell>
          <cell r="DT317">
            <v>3.8373493975903608</v>
          </cell>
          <cell r="DU317">
            <v>0.42440709504685364</v>
          </cell>
          <cell r="DV317">
            <v>0.50766398929049483</v>
          </cell>
          <cell r="DW317">
            <v>0.23734939759036117</v>
          </cell>
          <cell r="DX317">
            <v>4.5738245273339224</v>
          </cell>
          <cell r="DY317">
            <v>5.5263454247425479</v>
          </cell>
          <cell r="DZ317">
            <v>0</v>
          </cell>
          <cell r="EA317">
            <v>2.7145408726335387</v>
          </cell>
          <cell r="EB317">
            <v>0</v>
          </cell>
          <cell r="EC317">
            <v>42665</v>
          </cell>
          <cell r="ED317" t="str">
            <v>ОПЗ</v>
          </cell>
          <cell r="EE317">
            <v>0</v>
          </cell>
          <cell r="EF317">
            <v>18</v>
          </cell>
          <cell r="EG317">
            <v>27</v>
          </cell>
          <cell r="EH317">
            <v>48</v>
          </cell>
          <cell r="EI317">
            <v>26</v>
          </cell>
          <cell r="EJ317" t="str">
            <v>Постоянный</v>
          </cell>
          <cell r="EK317">
            <v>24</v>
          </cell>
          <cell r="EL317">
            <v>0</v>
          </cell>
          <cell r="EM317">
            <v>6.4371999999999998</v>
          </cell>
          <cell r="EN317">
            <v>7.7</v>
          </cell>
          <cell r="EO317">
            <v>0</v>
          </cell>
          <cell r="EP317">
            <v>12</v>
          </cell>
          <cell r="EQ317">
            <v>607.71764121046408</v>
          </cell>
          <cell r="ER317">
            <v>82</v>
          </cell>
          <cell r="ES317">
            <v>8.088000000000001</v>
          </cell>
          <cell r="ET317">
            <v>60</v>
          </cell>
          <cell r="EU317">
            <v>18</v>
          </cell>
          <cell r="EV317">
            <v>30</v>
          </cell>
          <cell r="EW317">
            <v>54</v>
          </cell>
          <cell r="EX317">
            <v>29</v>
          </cell>
          <cell r="EY317" t="str">
            <v>Постоянный</v>
          </cell>
          <cell r="EZ317">
            <v>24</v>
          </cell>
          <cell r="FA317">
            <v>0</v>
          </cell>
          <cell r="FB317">
            <v>6.4371999999999998</v>
          </cell>
          <cell r="FC317">
            <v>7.7</v>
          </cell>
          <cell r="FD317">
            <v>0</v>
          </cell>
          <cell r="FE317">
            <v>12</v>
          </cell>
          <cell r="FF317">
            <v>559.24936307711425</v>
          </cell>
          <cell r="FG317">
            <v>74</v>
          </cell>
          <cell r="FH317">
            <v>8.4</v>
          </cell>
          <cell r="FI317">
            <v>63</v>
          </cell>
          <cell r="FJ317">
            <v>0</v>
          </cell>
          <cell r="FK317">
            <v>3</v>
          </cell>
          <cell r="FL317">
            <v>6</v>
          </cell>
          <cell r="FM317">
            <v>3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-8</v>
          </cell>
          <cell r="FU317">
            <v>0.31199999999999939</v>
          </cell>
          <cell r="FV317">
            <v>-48.468278133349827</v>
          </cell>
          <cell r="FW317">
            <v>3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  <cell r="GF317" t="str">
            <v>БДНГ-5.1</v>
          </cell>
          <cell r="GG317" t="str">
            <v>Давыдов</v>
          </cell>
          <cell r="GH317" t="str">
            <v>Бердянка</v>
          </cell>
          <cell r="GI317" t="str">
            <v>Денис</v>
          </cell>
          <cell r="GJ317">
            <v>0</v>
          </cell>
          <cell r="GK317">
            <v>2100</v>
          </cell>
          <cell r="GL317">
            <v>0</v>
          </cell>
          <cell r="GM317">
            <v>0</v>
          </cell>
          <cell r="GN317">
            <v>0</v>
          </cell>
          <cell r="GO317">
            <v>1</v>
          </cell>
          <cell r="GP317">
            <v>25</v>
          </cell>
          <cell r="GQ317">
            <v>63</v>
          </cell>
          <cell r="GR317">
            <v>36</v>
          </cell>
          <cell r="GS317" t="str">
            <v>К-36</v>
          </cell>
          <cell r="GT317" t="str">
            <v>Газлифт</v>
          </cell>
          <cell r="GU317">
            <v>0</v>
          </cell>
          <cell r="GV317">
            <v>0</v>
          </cell>
          <cell r="GW317" t="str">
            <v>ВСГ</v>
          </cell>
          <cell r="GX317">
            <v>0</v>
          </cell>
          <cell r="GY317">
            <v>0</v>
          </cell>
        </row>
        <row r="318">
          <cell r="J318">
            <v>1297</v>
          </cell>
          <cell r="K318" t="str">
            <v>В накоплении/под циклической закачкой/</v>
          </cell>
          <cell r="L318" t="str">
            <v>К-39</v>
          </cell>
          <cell r="M318">
            <v>43428</v>
          </cell>
          <cell r="N318" t="str">
            <v>Гор.</v>
          </cell>
          <cell r="O318" t="str">
            <v>P1ar_Block I</v>
          </cell>
          <cell r="P318" t="str">
            <v>Действующий</v>
          </cell>
          <cell r="Q318">
            <v>-4</v>
          </cell>
          <cell r="R318">
            <v>0</v>
          </cell>
          <cell r="S318">
            <v>0</v>
          </cell>
          <cell r="T318">
            <v>0</v>
          </cell>
          <cell r="U318">
            <v>206</v>
          </cell>
          <cell r="V318">
            <v>213.8</v>
          </cell>
          <cell r="W318">
            <v>0.98</v>
          </cell>
          <cell r="X318">
            <v>1.66</v>
          </cell>
          <cell r="Y318">
            <v>0.98</v>
          </cell>
          <cell r="Z318">
            <v>1.4490000000000001</v>
          </cell>
          <cell r="AA318">
            <v>0.83599999999999997</v>
          </cell>
          <cell r="AB318">
            <v>0.72</v>
          </cell>
          <cell r="AC318">
            <v>37</v>
          </cell>
          <cell r="AD318">
            <v>1.17</v>
          </cell>
          <cell r="AE318">
            <v>177.8</v>
          </cell>
          <cell r="AF318">
            <v>9.19</v>
          </cell>
          <cell r="AG318">
            <v>2101.8000000000002</v>
          </cell>
          <cell r="AH318">
            <v>2954</v>
          </cell>
          <cell r="AI318">
            <v>2954</v>
          </cell>
          <cell r="AJ318">
            <v>0</v>
          </cell>
          <cell r="AK318">
            <v>0</v>
          </cell>
          <cell r="AL318" t="str">
            <v>закрытый</v>
          </cell>
          <cell r="AM318" t="str">
            <v>2118-2119; 2218-2219; 2285-2287; 2513-2514; 2581-2582; 2691-2692; 2887-2888; 2119-2662</v>
          </cell>
          <cell r="AN318">
            <v>81.519999999999982</v>
          </cell>
          <cell r="AO318">
            <v>2118</v>
          </cell>
          <cell r="AP318">
            <v>287</v>
          </cell>
          <cell r="AQ318" t="str">
            <v>2037-2954</v>
          </cell>
          <cell r="AR318">
            <v>114</v>
          </cell>
          <cell r="AS318">
            <v>7.37</v>
          </cell>
          <cell r="AT318" t="str">
            <v>УЭЦН</v>
          </cell>
          <cell r="AU318">
            <v>300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 t="str">
            <v>D1050N 242ст.</v>
          </cell>
          <cell r="BK318">
            <v>1338</v>
          </cell>
          <cell r="BL318">
            <v>53</v>
          </cell>
          <cell r="BM318" t="str">
            <v>74-116</v>
          </cell>
          <cell r="BN318">
            <v>1930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1711</v>
          </cell>
          <cell r="BU318">
            <v>219</v>
          </cell>
          <cell r="BV318">
            <v>73</v>
          </cell>
          <cell r="BW318">
            <v>5.5</v>
          </cell>
          <cell r="BX318">
            <v>65</v>
          </cell>
          <cell r="BY318" t="str">
            <v>Угловик</v>
          </cell>
          <cell r="BZ318" t="str">
            <v>Периодический</v>
          </cell>
          <cell r="CA318">
            <v>1.5</v>
          </cell>
          <cell r="CB318">
            <v>10</v>
          </cell>
          <cell r="CC318">
            <v>29</v>
          </cell>
          <cell r="CD318">
            <v>29</v>
          </cell>
          <cell r="CE318">
            <v>28</v>
          </cell>
          <cell r="CF318">
            <v>43556</v>
          </cell>
          <cell r="CG318">
            <v>141.69999999999999</v>
          </cell>
          <cell r="CH318">
            <v>0</v>
          </cell>
          <cell r="CI318">
            <v>0</v>
          </cell>
          <cell r="CJ318">
            <v>1566.7263522375531</v>
          </cell>
          <cell r="CK318">
            <v>40</v>
          </cell>
          <cell r="CL318">
            <v>48.475839999999998</v>
          </cell>
          <cell r="CM318">
            <v>10.032</v>
          </cell>
          <cell r="CN318">
            <v>12</v>
          </cell>
          <cell r="CO318">
            <v>0</v>
          </cell>
          <cell r="CP318">
            <v>0</v>
          </cell>
          <cell r="CQ318">
            <v>2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2</v>
          </cell>
          <cell r="DB318">
            <v>199.36204146730464</v>
          </cell>
          <cell r="DC318">
            <v>199.36204146730464</v>
          </cell>
          <cell r="DD318" t="str">
            <v/>
          </cell>
          <cell r="DE318">
            <v>0.12872199652965499</v>
          </cell>
          <cell r="DF318">
            <v>0</v>
          </cell>
          <cell r="DG318" t="str">
            <v>УЭЦН</v>
          </cell>
          <cell r="DH318">
            <v>10.032</v>
          </cell>
          <cell r="DI318">
            <v>12</v>
          </cell>
          <cell r="DJ318">
            <v>0</v>
          </cell>
          <cell r="DK318">
            <v>2</v>
          </cell>
          <cell r="DL318">
            <v>48.475839999999998</v>
          </cell>
          <cell r="DM318">
            <v>0</v>
          </cell>
          <cell r="DN318">
            <v>50</v>
          </cell>
          <cell r="DO318">
            <v>0.13086150490730644</v>
          </cell>
          <cell r="DP318">
            <v>48.475839999999998</v>
          </cell>
          <cell r="DQ318">
            <v>10.032</v>
          </cell>
          <cell r="DR318">
            <v>12</v>
          </cell>
          <cell r="DS318">
            <v>0</v>
          </cell>
          <cell r="DT318">
            <v>2</v>
          </cell>
          <cell r="DU318">
            <v>0</v>
          </cell>
          <cell r="DV318">
            <v>0</v>
          </cell>
          <cell r="DW318">
            <v>0</v>
          </cell>
          <cell r="DX318">
            <v>8.8966124909840835E-2</v>
          </cell>
          <cell r="DY318">
            <v>0.10641880970076656</v>
          </cell>
          <cell r="DZ318">
            <v>0</v>
          </cell>
          <cell r="EA318">
            <v>1.2770257164091985E-2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65</v>
          </cell>
          <cell r="EG318">
            <v>30</v>
          </cell>
          <cell r="EH318">
            <v>30</v>
          </cell>
          <cell r="EI318">
            <v>29</v>
          </cell>
          <cell r="EJ318" t="str">
            <v>Периодический</v>
          </cell>
          <cell r="EK318">
            <v>1.5</v>
          </cell>
          <cell r="EL318">
            <v>10</v>
          </cell>
          <cell r="EM318">
            <v>4.18</v>
          </cell>
          <cell r="EN318">
            <v>5</v>
          </cell>
          <cell r="EO318">
            <v>0</v>
          </cell>
          <cell r="EP318">
            <v>1.44</v>
          </cell>
          <cell r="EQ318">
            <v>344.49760765550241</v>
          </cell>
          <cell r="ER318">
            <v>0</v>
          </cell>
          <cell r="ES318">
            <v>0</v>
          </cell>
          <cell r="ET318">
            <v>51.475839999999998</v>
          </cell>
          <cell r="EU318">
            <v>65</v>
          </cell>
          <cell r="EV318">
            <v>29</v>
          </cell>
          <cell r="EW318">
            <v>29</v>
          </cell>
          <cell r="EX318">
            <v>28</v>
          </cell>
          <cell r="EY318" t="str">
            <v>Периодический</v>
          </cell>
          <cell r="EZ318">
            <v>1.5</v>
          </cell>
          <cell r="FA318">
            <v>10</v>
          </cell>
          <cell r="FB318">
            <v>10.032</v>
          </cell>
          <cell r="FC318">
            <v>12</v>
          </cell>
          <cell r="FD318">
            <v>0</v>
          </cell>
          <cell r="FE318">
            <v>2</v>
          </cell>
          <cell r="FF318">
            <v>199.36204146730464</v>
          </cell>
          <cell r="FG318">
            <v>0</v>
          </cell>
          <cell r="FH318">
            <v>0</v>
          </cell>
          <cell r="FI318">
            <v>48.475839999999998</v>
          </cell>
          <cell r="FJ318">
            <v>0</v>
          </cell>
          <cell r="FK318">
            <v>-1</v>
          </cell>
          <cell r="FL318">
            <v>-1</v>
          </cell>
          <cell r="FM318">
            <v>-1</v>
          </cell>
          <cell r="FN318">
            <v>0</v>
          </cell>
          <cell r="FO318">
            <v>0</v>
          </cell>
          <cell r="FP318">
            <v>5.8520000000000003</v>
          </cell>
          <cell r="FQ318">
            <v>7</v>
          </cell>
          <cell r="FR318">
            <v>0</v>
          </cell>
          <cell r="FS318">
            <v>0.56000000000000005</v>
          </cell>
          <cell r="FT318">
            <v>0</v>
          </cell>
          <cell r="FU318">
            <v>0</v>
          </cell>
          <cell r="FV318">
            <v>-145.13556618819777</v>
          </cell>
          <cell r="FW318">
            <v>-3</v>
          </cell>
          <cell r="FX318" t="str">
            <v>ИПП База</v>
          </cell>
          <cell r="FY318" t="str">
            <v>Возврат потерь предыдущих месяцев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  <cell r="GF318" t="str">
            <v>БДНГ-5.1</v>
          </cell>
          <cell r="GG318">
            <v>0</v>
          </cell>
          <cell r="GH318" t="str">
            <v>Бердянка</v>
          </cell>
          <cell r="GI318" t="str">
            <v>Денис</v>
          </cell>
          <cell r="GJ318">
            <v>1</v>
          </cell>
          <cell r="GK318">
            <v>0</v>
          </cell>
          <cell r="GL318">
            <v>0</v>
          </cell>
          <cell r="GM318">
            <v>0</v>
          </cell>
          <cell r="GN318">
            <v>0</v>
          </cell>
          <cell r="GO318">
            <v>1</v>
          </cell>
          <cell r="GP318">
            <v>1</v>
          </cell>
          <cell r="GQ318">
            <v>0</v>
          </cell>
          <cell r="GR318">
            <v>0</v>
          </cell>
          <cell r="GS318" t="str">
            <v>-</v>
          </cell>
          <cell r="GT318" t="str">
            <v>УЭЦН-D1050N 242ст.-1338</v>
          </cell>
          <cell r="GU318">
            <v>0</v>
          </cell>
          <cell r="GV318">
            <v>0</v>
          </cell>
          <cell r="GW318">
            <v>0</v>
          </cell>
          <cell r="GX318">
            <v>0</v>
          </cell>
          <cell r="GY318">
            <v>0</v>
          </cell>
        </row>
        <row r="319">
          <cell r="J319">
            <v>1298</v>
          </cell>
          <cell r="K319" t="str">
            <v>Остановлена</v>
          </cell>
          <cell r="L319" t="str">
            <v>К-35</v>
          </cell>
          <cell r="M319">
            <v>41898</v>
          </cell>
          <cell r="N319" t="str">
            <v>Гор.</v>
          </cell>
          <cell r="O319" t="str">
            <v>P1ar_Block I</v>
          </cell>
          <cell r="P319" t="str">
            <v>Действующий</v>
          </cell>
          <cell r="Q319">
            <v>-4</v>
          </cell>
          <cell r="R319">
            <v>0</v>
          </cell>
          <cell r="S319">
            <v>0</v>
          </cell>
          <cell r="T319">
            <v>0</v>
          </cell>
          <cell r="U319">
            <v>206</v>
          </cell>
          <cell r="V319">
            <v>213.8</v>
          </cell>
          <cell r="W319">
            <v>0.98</v>
          </cell>
          <cell r="X319">
            <v>1.66</v>
          </cell>
          <cell r="Y319">
            <v>0.98</v>
          </cell>
          <cell r="Z319">
            <v>1.4490000000000001</v>
          </cell>
          <cell r="AA319">
            <v>0.83599999999999997</v>
          </cell>
          <cell r="AB319">
            <v>0.72</v>
          </cell>
          <cell r="AC319">
            <v>37</v>
          </cell>
          <cell r="AD319">
            <v>1.17</v>
          </cell>
          <cell r="AE319">
            <v>177.8</v>
          </cell>
          <cell r="AF319">
            <v>9.19</v>
          </cell>
          <cell r="AG319">
            <v>2063</v>
          </cell>
          <cell r="AH319">
            <v>2678</v>
          </cell>
          <cell r="AI319">
            <v>2678</v>
          </cell>
          <cell r="AJ319">
            <v>0</v>
          </cell>
          <cell r="AK319">
            <v>0</v>
          </cell>
          <cell r="AL319" t="str">
            <v>откр ствол</v>
          </cell>
          <cell r="AM319" t="str">
            <v>2063-2678</v>
          </cell>
          <cell r="AN319">
            <v>35.03</v>
          </cell>
          <cell r="AO319">
            <v>2063</v>
          </cell>
          <cell r="AP319">
            <v>228</v>
          </cell>
          <cell r="AQ319">
            <v>0</v>
          </cell>
          <cell r="AR319">
            <v>0</v>
          </cell>
          <cell r="AS319">
            <v>0</v>
          </cell>
          <cell r="AT319" t="str">
            <v>Газлифт</v>
          </cell>
          <cell r="AU319">
            <v>500</v>
          </cell>
          <cell r="AV319" t="str">
            <v>ГП</v>
          </cell>
          <cell r="AW319">
            <v>900</v>
          </cell>
          <cell r="AX319" t="str">
            <v>ГП</v>
          </cell>
          <cell r="AY319">
            <v>1220</v>
          </cell>
          <cell r="AZ319" t="str">
            <v>ГП</v>
          </cell>
          <cell r="BA319">
            <v>1480</v>
          </cell>
          <cell r="BB319" t="str">
            <v>ГК84/1,5</v>
          </cell>
          <cell r="BC319">
            <v>1730</v>
          </cell>
          <cell r="BD319" t="str">
            <v>ЦКсОК/5</v>
          </cell>
          <cell r="BE319">
            <v>0</v>
          </cell>
          <cell r="BF319">
            <v>0</v>
          </cell>
          <cell r="BG319">
            <v>1770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2090</v>
          </cell>
          <cell r="BO319" t="str">
            <v>Есть</v>
          </cell>
          <cell r="BP319" t="str">
            <v>Сиант</v>
          </cell>
          <cell r="BQ319">
            <v>74</v>
          </cell>
          <cell r="BR319">
            <v>52</v>
          </cell>
          <cell r="BS319">
            <v>5</v>
          </cell>
          <cell r="BT319">
            <v>1839.91</v>
          </cell>
          <cell r="BU319">
            <v>250.08999999999992</v>
          </cell>
          <cell r="BV319">
            <v>73</v>
          </cell>
          <cell r="BW319">
            <v>5.5</v>
          </cell>
          <cell r="BX319">
            <v>18</v>
          </cell>
          <cell r="BY319" t="str">
            <v>Угловик</v>
          </cell>
          <cell r="BZ319" t="str">
            <v>Постоянный</v>
          </cell>
          <cell r="CA319">
            <v>24</v>
          </cell>
          <cell r="CB319">
            <v>0</v>
          </cell>
          <cell r="CC319">
            <v>30</v>
          </cell>
          <cell r="CD319">
            <v>52</v>
          </cell>
          <cell r="CE319">
            <v>29</v>
          </cell>
          <cell r="CF319">
            <v>43556</v>
          </cell>
          <cell r="CG319">
            <v>115</v>
          </cell>
          <cell r="CH319">
            <v>74</v>
          </cell>
          <cell r="CI319">
            <v>5</v>
          </cell>
          <cell r="CJ319">
            <v>0</v>
          </cell>
          <cell r="CK319">
            <v>0</v>
          </cell>
          <cell r="CL319">
            <v>68</v>
          </cell>
          <cell r="CM319">
            <v>5.016</v>
          </cell>
          <cell r="CN319">
            <v>6</v>
          </cell>
          <cell r="CO319">
            <v>0</v>
          </cell>
          <cell r="CP319">
            <v>1</v>
          </cell>
          <cell r="CQ319">
            <v>7.5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5</v>
          </cell>
          <cell r="DA319">
            <v>2.5</v>
          </cell>
          <cell r="DB319">
            <v>498.40510366826157</v>
          </cell>
          <cell r="DC319">
            <v>1495.2153110047848</v>
          </cell>
          <cell r="DD319">
            <v>996.81020733652315</v>
          </cell>
          <cell r="DE319">
            <v>0.1276595744680851</v>
          </cell>
          <cell r="DF319">
            <v>0</v>
          </cell>
          <cell r="DG319" t="str">
            <v>Газлифт</v>
          </cell>
          <cell r="DH319">
            <v>5.016</v>
          </cell>
          <cell r="DI319">
            <v>6</v>
          </cell>
          <cell r="DJ319">
            <v>0</v>
          </cell>
          <cell r="DK319">
            <v>2.5</v>
          </cell>
          <cell r="DL319">
            <v>68</v>
          </cell>
          <cell r="DM319">
            <v>0</v>
          </cell>
          <cell r="DN319">
            <v>55</v>
          </cell>
          <cell r="DO319">
            <v>0.11982215076992642</v>
          </cell>
          <cell r="DP319">
            <v>55</v>
          </cell>
          <cell r="DQ319">
            <v>6.0102790826195092</v>
          </cell>
          <cell r="DR319">
            <v>7.189329046195585</v>
          </cell>
          <cell r="DS319">
            <v>0</v>
          </cell>
          <cell r="DT319">
            <v>2.9955537692481609</v>
          </cell>
          <cell r="DU319">
            <v>0.99427908261950904</v>
          </cell>
          <cell r="DV319">
            <v>1.189329046195585</v>
          </cell>
          <cell r="DW319">
            <v>0.49555376924816041</v>
          </cell>
          <cell r="DX319">
            <v>8.5345785402220584E-2</v>
          </cell>
          <cell r="DY319">
            <v>0.10208826005050309</v>
          </cell>
          <cell r="DZ319">
            <v>0</v>
          </cell>
          <cell r="EA319">
            <v>5.6715700028057273E-2</v>
          </cell>
          <cell r="EB319">
            <v>0</v>
          </cell>
          <cell r="EC319">
            <v>42286</v>
          </cell>
          <cell r="ED319" t="str">
            <v>Интенсификация</v>
          </cell>
          <cell r="EE319">
            <v>0</v>
          </cell>
          <cell r="EF319">
            <v>18</v>
          </cell>
          <cell r="EG319">
            <v>28</v>
          </cell>
          <cell r="EH319">
            <v>48</v>
          </cell>
          <cell r="EI319">
            <v>27</v>
          </cell>
          <cell r="EJ319" t="str">
            <v>Постоянный</v>
          </cell>
          <cell r="EK319">
            <v>24</v>
          </cell>
          <cell r="EL319">
            <v>0</v>
          </cell>
          <cell r="EM319">
            <v>4.2442883999999994</v>
          </cell>
          <cell r="EN319">
            <v>11.282</v>
          </cell>
          <cell r="EO319">
            <v>55</v>
          </cell>
          <cell r="EP319">
            <v>26.3</v>
          </cell>
          <cell r="EQ319">
            <v>1248.7370085407017</v>
          </cell>
          <cell r="ER319">
            <v>74</v>
          </cell>
          <cell r="ES319">
            <v>21</v>
          </cell>
          <cell r="ET319">
            <v>68</v>
          </cell>
          <cell r="EU319">
            <v>18</v>
          </cell>
          <cell r="EV319">
            <v>30</v>
          </cell>
          <cell r="EW319">
            <v>52</v>
          </cell>
          <cell r="EX319">
            <v>29</v>
          </cell>
          <cell r="EY319" t="str">
            <v>Постоянный</v>
          </cell>
          <cell r="EZ319">
            <v>24</v>
          </cell>
          <cell r="FA319">
            <v>0</v>
          </cell>
          <cell r="FB319">
            <v>5.016</v>
          </cell>
          <cell r="FC319">
            <v>6</v>
          </cell>
          <cell r="FD319">
            <v>0</v>
          </cell>
          <cell r="FE319">
            <v>7.5</v>
          </cell>
          <cell r="FF319">
            <v>498.40510366826157</v>
          </cell>
          <cell r="FG319">
            <v>74</v>
          </cell>
          <cell r="FH319">
            <v>5</v>
          </cell>
          <cell r="FI319">
            <v>68</v>
          </cell>
          <cell r="FJ319">
            <v>0</v>
          </cell>
          <cell r="FK319">
            <v>2</v>
          </cell>
          <cell r="FL319">
            <v>4</v>
          </cell>
          <cell r="FM319">
            <v>2</v>
          </cell>
          <cell r="FN319">
            <v>0</v>
          </cell>
          <cell r="FO319">
            <v>0</v>
          </cell>
          <cell r="FP319">
            <v>0.77171160000000061</v>
          </cell>
          <cell r="FQ319">
            <v>-5.282</v>
          </cell>
          <cell r="FR319">
            <v>-55</v>
          </cell>
          <cell r="FS319">
            <v>-18.8</v>
          </cell>
          <cell r="FT319">
            <v>0</v>
          </cell>
          <cell r="FU319">
            <v>-16</v>
          </cell>
          <cell r="FV319">
            <v>-750.33190487244019</v>
          </cell>
          <cell r="FW319">
            <v>0</v>
          </cell>
          <cell r="FX319">
            <v>0</v>
          </cell>
          <cell r="FY319" t="str">
            <v>Режим выведен по последним по 2 замерам</v>
          </cell>
          <cell r="FZ319">
            <v>0</v>
          </cell>
          <cell r="GA319">
            <v>0</v>
          </cell>
          <cell r="GB319">
            <v>0</v>
          </cell>
          <cell r="GC319" t="str">
            <v>ГТМ</v>
          </cell>
          <cell r="GD319" t="str">
            <v>Проведение БОПЗ</v>
          </cell>
          <cell r="GE319">
            <v>0</v>
          </cell>
          <cell r="GF319" t="str">
            <v>БДНГ-5.1</v>
          </cell>
          <cell r="GG319" t="str">
            <v>Давыдов</v>
          </cell>
          <cell r="GH319" t="str">
            <v>Бердянка</v>
          </cell>
          <cell r="GI319" t="str">
            <v>Денис</v>
          </cell>
          <cell r="GJ319">
            <v>0</v>
          </cell>
          <cell r="GK319">
            <v>2070</v>
          </cell>
          <cell r="GL319">
            <v>0</v>
          </cell>
          <cell r="GM319">
            <v>0</v>
          </cell>
          <cell r="GN319">
            <v>0</v>
          </cell>
          <cell r="GO319">
            <v>1</v>
          </cell>
          <cell r="GP319">
            <v>23</v>
          </cell>
          <cell r="GQ319">
            <v>68</v>
          </cell>
          <cell r="GR319">
            <v>47</v>
          </cell>
          <cell r="GS319" t="str">
            <v>К-35</v>
          </cell>
          <cell r="GT319" t="str">
            <v>Газлифт</v>
          </cell>
          <cell r="GU319">
            <v>0</v>
          </cell>
          <cell r="GV319">
            <v>0</v>
          </cell>
          <cell r="GW319" t="str">
            <v>ВСГ</v>
          </cell>
          <cell r="GX319">
            <v>0</v>
          </cell>
          <cell r="GY319">
            <v>0</v>
          </cell>
        </row>
        <row r="320">
          <cell r="J320">
            <v>1300</v>
          </cell>
          <cell r="K320" t="str">
            <v>В накоплении/под циклической закачкой/</v>
          </cell>
          <cell r="L320" t="str">
            <v>К-39</v>
          </cell>
          <cell r="M320">
            <v>43433</v>
          </cell>
          <cell r="N320" t="str">
            <v>Гор.</v>
          </cell>
          <cell r="O320" t="str">
            <v>P1ar_Block I</v>
          </cell>
          <cell r="P320" t="str">
            <v>Действующий</v>
          </cell>
          <cell r="Q320">
            <v>-4</v>
          </cell>
          <cell r="R320">
            <v>0</v>
          </cell>
          <cell r="S320">
            <v>0</v>
          </cell>
          <cell r="T320">
            <v>0</v>
          </cell>
          <cell r="U320">
            <v>206</v>
          </cell>
          <cell r="V320">
            <v>213.8</v>
          </cell>
          <cell r="W320">
            <v>0.98</v>
          </cell>
          <cell r="X320">
            <v>1.66</v>
          </cell>
          <cell r="Y320">
            <v>0.98</v>
          </cell>
          <cell r="Z320">
            <v>1.4490000000000001</v>
          </cell>
          <cell r="AA320">
            <v>0.83599999999999997</v>
          </cell>
          <cell r="AB320">
            <v>0.72</v>
          </cell>
          <cell r="AC320">
            <v>37</v>
          </cell>
          <cell r="AD320">
            <v>1.17</v>
          </cell>
          <cell r="AE320">
            <v>177.8</v>
          </cell>
          <cell r="AF320">
            <v>9.19</v>
          </cell>
          <cell r="AG320">
            <v>2272.6</v>
          </cell>
          <cell r="AH320">
            <v>3051</v>
          </cell>
          <cell r="AI320">
            <v>3051</v>
          </cell>
          <cell r="AJ320">
            <v>0</v>
          </cell>
          <cell r="AK320">
            <v>0</v>
          </cell>
          <cell r="AL320" t="str">
            <v>закрытый</v>
          </cell>
          <cell r="AM320" t="str">
            <v>2324,47-2325,9; 2413,62-2415,05; 2524-2525,43; 2634,61-2636,04; 2771,92-2773,35; 2887,04-2888,47; 3017,5-3018,73</v>
          </cell>
          <cell r="AN320">
            <v>45.79</v>
          </cell>
          <cell r="AO320">
            <v>2324.5</v>
          </cell>
          <cell r="AP320">
            <v>439.9</v>
          </cell>
          <cell r="AQ320" t="str">
            <v>2221-3051</v>
          </cell>
          <cell r="AR320">
            <v>114</v>
          </cell>
          <cell r="AS320">
            <v>7.37</v>
          </cell>
          <cell r="AT320" t="str">
            <v>УЭЦН</v>
          </cell>
          <cell r="AU320">
            <v>300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 t="str">
            <v>D460N 164ст</v>
          </cell>
          <cell r="BK320">
            <v>1360</v>
          </cell>
          <cell r="BL320">
            <v>54</v>
          </cell>
          <cell r="BM320" t="str">
            <v>46-116</v>
          </cell>
          <cell r="BN320">
            <v>1770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1644.5</v>
          </cell>
          <cell r="BU320">
            <v>125.5</v>
          </cell>
          <cell r="BV320">
            <v>73</v>
          </cell>
          <cell r="BW320">
            <v>5.5</v>
          </cell>
          <cell r="BX320">
            <v>65</v>
          </cell>
          <cell r="BY320" t="str">
            <v>Угловик</v>
          </cell>
          <cell r="BZ320" t="str">
            <v>Периодический</v>
          </cell>
          <cell r="CA320">
            <v>3.5</v>
          </cell>
          <cell r="CB320">
            <v>10</v>
          </cell>
          <cell r="CC320">
            <v>30</v>
          </cell>
          <cell r="CD320">
            <v>30</v>
          </cell>
          <cell r="CE320">
            <v>29</v>
          </cell>
          <cell r="CF320">
            <v>43556</v>
          </cell>
          <cell r="CG320">
            <v>149.9</v>
          </cell>
          <cell r="CH320">
            <v>0</v>
          </cell>
          <cell r="CI320">
            <v>0</v>
          </cell>
          <cell r="CJ320">
            <v>1473.9947799171082</v>
          </cell>
          <cell r="CK320">
            <v>43</v>
          </cell>
          <cell r="CL320">
            <v>59.958743199999994</v>
          </cell>
          <cell r="CM320">
            <v>12.61524</v>
          </cell>
          <cell r="CN320">
            <v>15.09</v>
          </cell>
          <cell r="CO320">
            <v>0</v>
          </cell>
          <cell r="CP320">
            <v>0</v>
          </cell>
          <cell r="CQ320">
            <v>1.794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1.794</v>
          </cell>
          <cell r="DB320">
            <v>142.20894727329801</v>
          </cell>
          <cell r="DC320">
            <v>142.20894727329801</v>
          </cell>
          <cell r="DD320" t="str">
            <v/>
          </cell>
          <cell r="DE320">
            <v>0.16777617454863047</v>
          </cell>
          <cell r="DF320">
            <v>0</v>
          </cell>
          <cell r="DG320" t="str">
            <v>УЭЦН</v>
          </cell>
          <cell r="DH320">
            <v>12.61524</v>
          </cell>
          <cell r="DI320">
            <v>15.09</v>
          </cell>
          <cell r="DJ320">
            <v>0</v>
          </cell>
          <cell r="DK320">
            <v>1.794</v>
          </cell>
          <cell r="DL320">
            <v>59.958743199999994</v>
          </cell>
          <cell r="DM320">
            <v>0</v>
          </cell>
          <cell r="DN320">
            <v>60</v>
          </cell>
          <cell r="DO320">
            <v>0.16785317018909898</v>
          </cell>
          <cell r="DP320">
            <v>59.958743199999994</v>
          </cell>
          <cell r="DQ320">
            <v>12.61524</v>
          </cell>
          <cell r="DR320">
            <v>15.09</v>
          </cell>
          <cell r="DS320">
            <v>0</v>
          </cell>
          <cell r="DT320">
            <v>1.794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65</v>
          </cell>
          <cell r="EG320">
            <v>29</v>
          </cell>
          <cell r="EH320">
            <v>29</v>
          </cell>
          <cell r="EI320">
            <v>28</v>
          </cell>
          <cell r="EJ320" t="str">
            <v>Периодический</v>
          </cell>
          <cell r="EK320">
            <v>3.5</v>
          </cell>
          <cell r="EL320">
            <v>10</v>
          </cell>
          <cell r="EM320">
            <v>12.61524</v>
          </cell>
          <cell r="EN320">
            <v>15.09</v>
          </cell>
          <cell r="EO320">
            <v>0</v>
          </cell>
          <cell r="EP320">
            <v>1.794</v>
          </cell>
          <cell r="EQ320">
            <v>142.20894727329801</v>
          </cell>
          <cell r="ER320">
            <v>0</v>
          </cell>
          <cell r="ES320">
            <v>0</v>
          </cell>
          <cell r="ET320">
            <v>59.958743199999994</v>
          </cell>
          <cell r="EU320">
            <v>65</v>
          </cell>
          <cell r="EV320">
            <v>30</v>
          </cell>
          <cell r="EW320">
            <v>30</v>
          </cell>
          <cell r="EX320">
            <v>29</v>
          </cell>
          <cell r="EY320" t="str">
            <v>Периодический</v>
          </cell>
          <cell r="EZ320">
            <v>3.5</v>
          </cell>
          <cell r="FA320">
            <v>10</v>
          </cell>
          <cell r="FB320">
            <v>12.61524</v>
          </cell>
          <cell r="FC320">
            <v>15.09</v>
          </cell>
          <cell r="FD320">
            <v>0</v>
          </cell>
          <cell r="FE320">
            <v>1.794</v>
          </cell>
          <cell r="FF320">
            <v>142.20894727329801</v>
          </cell>
          <cell r="FG320">
            <v>0</v>
          </cell>
          <cell r="FH320">
            <v>0</v>
          </cell>
          <cell r="FI320">
            <v>59.958743199999994</v>
          </cell>
          <cell r="FJ320">
            <v>0</v>
          </cell>
          <cell r="FK320">
            <v>1</v>
          </cell>
          <cell r="FL320">
            <v>1</v>
          </cell>
          <cell r="FM320">
            <v>1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  <cell r="GF320" t="str">
            <v>БДНГ-5.1</v>
          </cell>
          <cell r="GG320">
            <v>0</v>
          </cell>
          <cell r="GH320" t="str">
            <v>Бердянка</v>
          </cell>
          <cell r="GI320" t="str">
            <v>Денис</v>
          </cell>
          <cell r="GJ320">
            <v>0</v>
          </cell>
          <cell r="GK320">
            <v>0</v>
          </cell>
          <cell r="GL320">
            <v>0</v>
          </cell>
          <cell r="GM320">
            <v>0</v>
          </cell>
          <cell r="GN320">
            <v>0</v>
          </cell>
          <cell r="GO320">
            <v>1</v>
          </cell>
          <cell r="GP320">
            <v>1</v>
          </cell>
          <cell r="GQ320">
            <v>0</v>
          </cell>
          <cell r="GR320">
            <v>0</v>
          </cell>
          <cell r="GS320">
            <v>0</v>
          </cell>
          <cell r="GT320" t="str">
            <v>УЭЦН-D460N 164ст-1360</v>
          </cell>
          <cell r="GU320">
            <v>0</v>
          </cell>
          <cell r="GV320">
            <v>0</v>
          </cell>
          <cell r="GW320">
            <v>0</v>
          </cell>
          <cell r="GX320">
            <v>0</v>
          </cell>
          <cell r="GY320">
            <v>0</v>
          </cell>
        </row>
        <row r="321">
          <cell r="J321">
            <v>1301</v>
          </cell>
          <cell r="K321" t="str">
            <v>В работе</v>
          </cell>
          <cell r="L321" t="str">
            <v>К-14</v>
          </cell>
          <cell r="M321">
            <v>43531</v>
          </cell>
          <cell r="N321" t="str">
            <v>Гор.</v>
          </cell>
          <cell r="O321" t="str">
            <v>P1ar_Block I</v>
          </cell>
          <cell r="P321" t="str">
            <v>Действующий</v>
          </cell>
          <cell r="Q321">
            <v>-4</v>
          </cell>
          <cell r="R321">
            <v>0</v>
          </cell>
          <cell r="S321">
            <v>0</v>
          </cell>
          <cell r="T321">
            <v>0</v>
          </cell>
          <cell r="U321">
            <v>206</v>
          </cell>
          <cell r="V321">
            <v>213.8</v>
          </cell>
          <cell r="W321">
            <v>0.98</v>
          </cell>
          <cell r="X321">
            <v>1.66</v>
          </cell>
          <cell r="Y321">
            <v>0.98</v>
          </cell>
          <cell r="Z321">
            <v>1.4490000000000001</v>
          </cell>
          <cell r="AA321">
            <v>0.83599999999999997</v>
          </cell>
          <cell r="AB321">
            <v>0.72</v>
          </cell>
          <cell r="AC321">
            <v>37</v>
          </cell>
          <cell r="AD321">
            <v>1.17</v>
          </cell>
          <cell r="AE321">
            <v>177.8</v>
          </cell>
          <cell r="AF321">
            <v>9.19</v>
          </cell>
          <cell r="AG321">
            <v>2204.6999999999998</v>
          </cell>
          <cell r="AH321">
            <v>3005</v>
          </cell>
          <cell r="AI321">
            <v>3005</v>
          </cell>
          <cell r="AJ321">
            <v>0</v>
          </cell>
          <cell r="AK321">
            <v>0</v>
          </cell>
          <cell r="AL321" t="str">
            <v>Закрытый</v>
          </cell>
          <cell r="AM321" t="str">
            <v>2242,22-2243,42; 2367,69-2368,89; 2475,22-2476,42; 2572,88-2574,08; 2700,03-2701,23; 2793,9-2795,1; 2866,82-2868,02 (цирк. клапана)</v>
          </cell>
          <cell r="AN321">
            <v>84.17</v>
          </cell>
          <cell r="AO321">
            <v>2242.2199999999998</v>
          </cell>
          <cell r="AP321">
            <v>421.52179999999998</v>
          </cell>
          <cell r="AQ321" t="str">
            <v>2146-2940</v>
          </cell>
          <cell r="AR321">
            <v>114</v>
          </cell>
          <cell r="AS321">
            <v>7.37</v>
          </cell>
          <cell r="AT321" t="str">
            <v>Газлифт</v>
          </cell>
          <cell r="AU321">
            <v>550</v>
          </cell>
          <cell r="AV321">
            <v>0</v>
          </cell>
          <cell r="AW321">
            <v>1080</v>
          </cell>
          <cell r="AX321">
            <v>0</v>
          </cell>
          <cell r="AY321">
            <v>1480</v>
          </cell>
          <cell r="AZ321">
            <v>0</v>
          </cell>
          <cell r="BA321">
            <v>1810</v>
          </cell>
          <cell r="BB321">
            <v>0</v>
          </cell>
          <cell r="BC321">
            <v>2030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2144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1782.24</v>
          </cell>
          <cell r="BU321">
            <v>361.76</v>
          </cell>
          <cell r="BV321">
            <v>73</v>
          </cell>
          <cell r="BW321">
            <v>5.5</v>
          </cell>
          <cell r="BX321">
            <v>18</v>
          </cell>
          <cell r="BY321" t="str">
            <v>Угловик</v>
          </cell>
          <cell r="BZ321" t="str">
            <v>Постоянный</v>
          </cell>
          <cell r="CA321">
            <v>24</v>
          </cell>
          <cell r="CB321">
            <v>0</v>
          </cell>
          <cell r="CC321">
            <v>31</v>
          </cell>
          <cell r="CD321">
            <v>65</v>
          </cell>
          <cell r="CE321">
            <v>30</v>
          </cell>
          <cell r="CF321">
            <v>43556</v>
          </cell>
          <cell r="CG321">
            <v>206</v>
          </cell>
          <cell r="CH321">
            <v>73</v>
          </cell>
          <cell r="CI321">
            <v>5</v>
          </cell>
          <cell r="CJ321">
            <v>0</v>
          </cell>
          <cell r="CK321">
            <v>0</v>
          </cell>
          <cell r="CL321">
            <v>71</v>
          </cell>
          <cell r="CM321">
            <v>12.85768</v>
          </cell>
          <cell r="CN321">
            <v>15.38</v>
          </cell>
          <cell r="CO321">
            <v>0</v>
          </cell>
          <cell r="CP321">
            <v>1</v>
          </cell>
          <cell r="CQ321">
            <v>42.4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24.9</v>
          </cell>
          <cell r="DA321">
            <v>17.5</v>
          </cell>
          <cell r="DB321">
            <v>1361.0542492891409</v>
          </cell>
          <cell r="DC321">
            <v>3297.640009706261</v>
          </cell>
          <cell r="DD321">
            <v>1936.5857604171201</v>
          </cell>
          <cell r="DE321">
            <v>0.11392592592592593</v>
          </cell>
          <cell r="DF321">
            <v>0</v>
          </cell>
          <cell r="DG321" t="str">
            <v>Газлифт</v>
          </cell>
          <cell r="DH321">
            <v>12.85768</v>
          </cell>
          <cell r="DI321">
            <v>15.38</v>
          </cell>
          <cell r="DJ321">
            <v>0</v>
          </cell>
          <cell r="DK321">
            <v>17.5</v>
          </cell>
          <cell r="DL321">
            <v>71</v>
          </cell>
          <cell r="DM321">
            <v>0</v>
          </cell>
          <cell r="DN321">
            <v>60</v>
          </cell>
          <cell r="DO321">
            <v>0.1101110547381476</v>
          </cell>
          <cell r="DP321">
            <v>60</v>
          </cell>
          <cell r="DQ321">
            <v>13.439714897119343</v>
          </cell>
          <cell r="DR321">
            <v>16.076213991769549</v>
          </cell>
          <cell r="DS321">
            <v>0</v>
          </cell>
          <cell r="DT321">
            <v>18.292181069958851</v>
          </cell>
          <cell r="DU321">
            <v>0.58203489711934253</v>
          </cell>
          <cell r="DV321">
            <v>0.69621399176954846</v>
          </cell>
          <cell r="DW321">
            <v>0.79218106995884907</v>
          </cell>
          <cell r="DX321">
            <v>0.82579027262813609</v>
          </cell>
          <cell r="DY321">
            <v>0.98778740744992355</v>
          </cell>
          <cell r="DZ321">
            <v>0</v>
          </cell>
          <cell r="EA321">
            <v>1.1239453595821629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18</v>
          </cell>
          <cell r="EG321">
            <v>28</v>
          </cell>
          <cell r="EH321">
            <v>70</v>
          </cell>
          <cell r="EI321">
            <v>26</v>
          </cell>
          <cell r="EJ321" t="str">
            <v>Постоянный</v>
          </cell>
          <cell r="EK321">
            <v>24</v>
          </cell>
          <cell r="EL321">
            <v>0</v>
          </cell>
          <cell r="EM321">
            <v>12.85768</v>
          </cell>
          <cell r="EN321">
            <v>15.38</v>
          </cell>
          <cell r="EO321">
            <v>0</v>
          </cell>
          <cell r="EP321">
            <v>42.4</v>
          </cell>
          <cell r="EQ321">
            <v>1361.0542492891409</v>
          </cell>
          <cell r="ER321">
            <v>81</v>
          </cell>
          <cell r="ES321">
            <v>24.9</v>
          </cell>
          <cell r="ET321">
            <v>68</v>
          </cell>
          <cell r="EU321">
            <v>18</v>
          </cell>
          <cell r="EV321">
            <v>31</v>
          </cell>
          <cell r="EW321">
            <v>65</v>
          </cell>
          <cell r="EX321">
            <v>30</v>
          </cell>
          <cell r="EY321" t="str">
            <v>Постоянный</v>
          </cell>
          <cell r="EZ321">
            <v>24</v>
          </cell>
          <cell r="FA321">
            <v>0</v>
          </cell>
          <cell r="FB321">
            <v>12.85768</v>
          </cell>
          <cell r="FC321">
            <v>15.38</v>
          </cell>
          <cell r="FD321">
            <v>0</v>
          </cell>
          <cell r="FE321">
            <v>42.4</v>
          </cell>
          <cell r="FF321">
            <v>1361.0542492891409</v>
          </cell>
          <cell r="FG321">
            <v>73</v>
          </cell>
          <cell r="FH321">
            <v>24.9</v>
          </cell>
          <cell r="FI321">
            <v>71</v>
          </cell>
          <cell r="FJ321">
            <v>0</v>
          </cell>
          <cell r="FK321">
            <v>3</v>
          </cell>
          <cell r="FL321">
            <v>-5</v>
          </cell>
          <cell r="FM321">
            <v>4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-8</v>
          </cell>
          <cell r="FU321">
            <v>0</v>
          </cell>
          <cell r="FV321">
            <v>0</v>
          </cell>
          <cell r="FW321">
            <v>3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  <cell r="GF321" t="str">
            <v>БДНГ-5.1</v>
          </cell>
          <cell r="GG321">
            <v>0</v>
          </cell>
          <cell r="GH321">
            <v>0</v>
          </cell>
          <cell r="GI321" t="str">
            <v>Денис</v>
          </cell>
          <cell r="GJ321">
            <v>0</v>
          </cell>
          <cell r="GK321">
            <v>0</v>
          </cell>
          <cell r="GL321">
            <v>0</v>
          </cell>
          <cell r="GM321">
            <v>0</v>
          </cell>
          <cell r="GN321">
            <v>0</v>
          </cell>
          <cell r="GO321">
            <v>0</v>
          </cell>
          <cell r="GP321">
            <v>0</v>
          </cell>
          <cell r="GQ321">
            <v>0</v>
          </cell>
          <cell r="GR321">
            <v>0</v>
          </cell>
          <cell r="GS321">
            <v>0</v>
          </cell>
          <cell r="GT321">
            <v>0</v>
          </cell>
          <cell r="GU321">
            <v>0</v>
          </cell>
          <cell r="GV321">
            <v>0</v>
          </cell>
          <cell r="GW321">
            <v>0</v>
          </cell>
          <cell r="GX321">
            <v>0</v>
          </cell>
          <cell r="GY321">
            <v>0</v>
          </cell>
        </row>
        <row r="322">
          <cell r="J322">
            <v>1302</v>
          </cell>
          <cell r="K322" t="str">
            <v>В работе</v>
          </cell>
          <cell r="L322" t="str">
            <v>К-14</v>
          </cell>
          <cell r="M322">
            <v>43557</v>
          </cell>
          <cell r="N322" t="str">
            <v>Гор.</v>
          </cell>
          <cell r="O322" t="str">
            <v>P1ar_Block I</v>
          </cell>
          <cell r="P322" t="str">
            <v>Действующий</v>
          </cell>
          <cell r="Q322">
            <v>-4</v>
          </cell>
          <cell r="R322">
            <v>0</v>
          </cell>
          <cell r="S322">
            <v>0</v>
          </cell>
          <cell r="T322">
            <v>0</v>
          </cell>
          <cell r="U322">
            <v>206</v>
          </cell>
          <cell r="V322">
            <v>213.8</v>
          </cell>
          <cell r="W322">
            <v>0.98</v>
          </cell>
          <cell r="X322">
            <v>1.66</v>
          </cell>
          <cell r="Y322">
            <v>0.98809523809523803</v>
          </cell>
          <cell r="Z322">
            <v>1.4490000000000001</v>
          </cell>
          <cell r="AA322">
            <v>0.83599999999999997</v>
          </cell>
          <cell r="AB322">
            <v>0.72</v>
          </cell>
          <cell r="AC322">
            <v>37</v>
          </cell>
          <cell r="AD322">
            <v>1.17</v>
          </cell>
          <cell r="AE322">
            <v>177.8</v>
          </cell>
          <cell r="AF322">
            <v>9.19</v>
          </cell>
          <cell r="AG322">
            <v>2127.6999999999998</v>
          </cell>
          <cell r="AH322">
            <v>2818</v>
          </cell>
          <cell r="AI322">
            <v>2818</v>
          </cell>
          <cell r="AJ322">
            <v>0</v>
          </cell>
          <cell r="AK322">
            <v>0</v>
          </cell>
          <cell r="AL322" t="str">
            <v>Закрытый</v>
          </cell>
          <cell r="AM322" t="str">
            <v>2152,16-2153,59; 2259,05-2260,48; 2309,21-2310,64; 2371,72-2373,15; 2563,97-2565,4; 2729,82-2731,25; 2781,34-2782,57 (цирк. клапана)</v>
          </cell>
          <cell r="AN322">
            <v>27.19</v>
          </cell>
          <cell r="AO322">
            <v>2152</v>
          </cell>
          <cell r="AP322">
            <v>387.12</v>
          </cell>
          <cell r="AQ322" t="str">
            <v>2048-2805</v>
          </cell>
          <cell r="AR322">
            <v>114</v>
          </cell>
          <cell r="AS322">
            <v>95.62</v>
          </cell>
          <cell r="AT322" t="str">
            <v>Газлифт</v>
          </cell>
          <cell r="AU322">
            <v>550</v>
          </cell>
          <cell r="AV322">
            <v>0</v>
          </cell>
          <cell r="AW322">
            <v>1070</v>
          </cell>
          <cell r="AX322">
            <v>0</v>
          </cell>
          <cell r="AY322">
            <v>1440</v>
          </cell>
          <cell r="AZ322">
            <v>0</v>
          </cell>
          <cell r="BA322">
            <v>1700</v>
          </cell>
          <cell r="BB322">
            <v>0</v>
          </cell>
          <cell r="BC322">
            <v>1950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2036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1775.78</v>
          </cell>
          <cell r="BU322">
            <v>260.22000000000003</v>
          </cell>
          <cell r="BV322">
            <v>73</v>
          </cell>
          <cell r="BW322">
            <v>5.5</v>
          </cell>
          <cell r="BX322">
            <v>18</v>
          </cell>
          <cell r="BY322" t="str">
            <v>Угловик</v>
          </cell>
          <cell r="BZ322" t="str">
            <v>Постоянный</v>
          </cell>
          <cell r="CA322">
            <v>24</v>
          </cell>
          <cell r="CB322">
            <v>0</v>
          </cell>
          <cell r="CC322">
            <v>31</v>
          </cell>
          <cell r="CD322">
            <v>65</v>
          </cell>
          <cell r="CE322">
            <v>29</v>
          </cell>
          <cell r="CF322">
            <v>43556</v>
          </cell>
          <cell r="CG322">
            <v>206</v>
          </cell>
          <cell r="CH322">
            <v>74</v>
          </cell>
          <cell r="CI322">
            <v>6</v>
          </cell>
          <cell r="CJ322">
            <v>0</v>
          </cell>
          <cell r="CK322">
            <v>0</v>
          </cell>
          <cell r="CL322">
            <v>60</v>
          </cell>
          <cell r="CM322">
            <v>18.024159999999998</v>
          </cell>
          <cell r="CN322">
            <v>22</v>
          </cell>
          <cell r="CO322">
            <v>2</v>
          </cell>
          <cell r="CP322">
            <v>1</v>
          </cell>
          <cell r="CQ322">
            <v>59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22.5</v>
          </cell>
          <cell r="DA322">
            <v>36.5</v>
          </cell>
          <cell r="DB322">
            <v>2025.0596976502652</v>
          </cell>
          <cell r="DC322">
            <v>3273.3841688045381</v>
          </cell>
          <cell r="DD322">
            <v>1214.0060689512281</v>
          </cell>
          <cell r="DE322">
            <v>0.15068493150684931</v>
          </cell>
          <cell r="DF322">
            <v>0</v>
          </cell>
          <cell r="DG322" t="str">
            <v>Газлифт</v>
          </cell>
          <cell r="DH322">
            <v>18.024159999999998</v>
          </cell>
          <cell r="DI322">
            <v>22</v>
          </cell>
          <cell r="DJ322">
            <v>2</v>
          </cell>
          <cell r="DK322">
            <v>36.5</v>
          </cell>
          <cell r="DL322">
            <v>60</v>
          </cell>
          <cell r="DM322">
            <v>0</v>
          </cell>
          <cell r="DN322">
            <v>90</v>
          </cell>
          <cell r="DO322">
            <v>0</v>
          </cell>
          <cell r="DP322">
            <v>0</v>
          </cell>
          <cell r="DQ322">
            <v>0</v>
          </cell>
          <cell r="DR322">
            <v>22</v>
          </cell>
          <cell r="DS322">
            <v>2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18</v>
          </cell>
          <cell r="EG322">
            <v>30</v>
          </cell>
          <cell r="EH322">
            <v>66</v>
          </cell>
          <cell r="EI322">
            <v>28</v>
          </cell>
          <cell r="EJ322" t="str">
            <v>Постоянный</v>
          </cell>
          <cell r="EK322">
            <v>24</v>
          </cell>
          <cell r="EL322">
            <v>0</v>
          </cell>
          <cell r="EM322">
            <v>18.024159999999998</v>
          </cell>
          <cell r="EN322">
            <v>22</v>
          </cell>
          <cell r="EO322">
            <v>2</v>
          </cell>
          <cell r="EP322">
            <v>59</v>
          </cell>
          <cell r="EQ322">
            <v>2025.0596976502652</v>
          </cell>
          <cell r="ER322">
            <v>80</v>
          </cell>
          <cell r="ES322">
            <v>22.5</v>
          </cell>
          <cell r="ET322">
            <v>60</v>
          </cell>
          <cell r="EU322">
            <v>18</v>
          </cell>
          <cell r="EV322">
            <v>31</v>
          </cell>
          <cell r="EW322">
            <v>65</v>
          </cell>
          <cell r="EX322">
            <v>29</v>
          </cell>
          <cell r="EY322" t="str">
            <v>Постоянный</v>
          </cell>
          <cell r="EZ322">
            <v>24</v>
          </cell>
          <cell r="FA322">
            <v>0</v>
          </cell>
          <cell r="FB322">
            <v>18.024159999999998</v>
          </cell>
          <cell r="FC322">
            <v>22</v>
          </cell>
          <cell r="FD322">
            <v>2</v>
          </cell>
          <cell r="FE322">
            <v>59</v>
          </cell>
          <cell r="FF322">
            <v>2025.0596976502652</v>
          </cell>
          <cell r="FG322">
            <v>74</v>
          </cell>
          <cell r="FH322">
            <v>22.5</v>
          </cell>
          <cell r="FI322">
            <v>60</v>
          </cell>
          <cell r="FJ322">
            <v>0</v>
          </cell>
          <cell r="FK322">
            <v>1</v>
          </cell>
          <cell r="FL322">
            <v>-1</v>
          </cell>
          <cell r="FM322">
            <v>1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-6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 t="str">
            <v>Режим не был изменен по причине отсутствия замеров в июле. Никакие технологические параметры по скважине не изменились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 t="str">
            <v>Режим не был изменен по 1 замеру</v>
          </cell>
          <cell r="GE322">
            <v>0</v>
          </cell>
          <cell r="GF322" t="str">
            <v>БДНГ-5.1</v>
          </cell>
          <cell r="GG322">
            <v>0</v>
          </cell>
          <cell r="GH322">
            <v>0</v>
          </cell>
          <cell r="GI322" t="str">
            <v>Денис</v>
          </cell>
          <cell r="GJ322">
            <v>0</v>
          </cell>
          <cell r="GK322">
            <v>0</v>
          </cell>
          <cell r="GL322">
            <v>0</v>
          </cell>
          <cell r="GM322">
            <v>0</v>
          </cell>
          <cell r="GN322">
            <v>0</v>
          </cell>
          <cell r="GO322">
            <v>0</v>
          </cell>
          <cell r="GP322">
            <v>0</v>
          </cell>
          <cell r="GQ322">
            <v>0</v>
          </cell>
          <cell r="GR322">
            <v>0</v>
          </cell>
          <cell r="GS322">
            <v>0</v>
          </cell>
          <cell r="GT322">
            <v>0</v>
          </cell>
          <cell r="GU322">
            <v>0</v>
          </cell>
          <cell r="GV322">
            <v>0</v>
          </cell>
          <cell r="GW322">
            <v>0</v>
          </cell>
          <cell r="GX322">
            <v>0</v>
          </cell>
          <cell r="GY322">
            <v>0</v>
          </cell>
        </row>
        <row r="323">
          <cell r="J323">
            <v>1309</v>
          </cell>
          <cell r="K323" t="str">
            <v>В работе</v>
          </cell>
          <cell r="L323" t="str">
            <v>К-127</v>
          </cell>
          <cell r="M323">
            <v>42963</v>
          </cell>
          <cell r="N323" t="str">
            <v>Гор.</v>
          </cell>
          <cell r="O323" t="str">
            <v>P1ar_Block II</v>
          </cell>
          <cell r="P323" t="str">
            <v>Действующий</v>
          </cell>
          <cell r="Q323">
            <v>-4</v>
          </cell>
          <cell r="R323">
            <v>0</v>
          </cell>
          <cell r="S323">
            <v>0</v>
          </cell>
          <cell r="T323">
            <v>0</v>
          </cell>
          <cell r="U323">
            <v>206</v>
          </cell>
          <cell r="V323">
            <v>213.8</v>
          </cell>
          <cell r="W323">
            <v>0.98</v>
          </cell>
          <cell r="X323">
            <v>1.66</v>
          </cell>
          <cell r="Y323">
            <v>0.98</v>
          </cell>
          <cell r="Z323">
            <v>1.4490000000000001</v>
          </cell>
          <cell r="AA323">
            <v>0.83599999999999997</v>
          </cell>
          <cell r="AB323">
            <v>0.72</v>
          </cell>
          <cell r="AC323">
            <v>37</v>
          </cell>
          <cell r="AD323">
            <v>1.17</v>
          </cell>
          <cell r="AE323">
            <v>177.8</v>
          </cell>
          <cell r="AF323">
            <v>9.19</v>
          </cell>
          <cell r="AG323">
            <v>2138</v>
          </cell>
          <cell r="AH323">
            <v>2722</v>
          </cell>
          <cell r="AI323">
            <v>2722</v>
          </cell>
          <cell r="AJ323">
            <v>0</v>
          </cell>
          <cell r="AK323">
            <v>0</v>
          </cell>
          <cell r="AL323" t="str">
            <v>откр ствол</v>
          </cell>
          <cell r="AM323" t="str">
            <v>2138-2722</v>
          </cell>
          <cell r="AN323">
            <v>7.86</v>
          </cell>
          <cell r="AO323">
            <v>2138</v>
          </cell>
          <cell r="AP323">
            <v>245.9</v>
          </cell>
          <cell r="AQ323">
            <v>0</v>
          </cell>
          <cell r="AR323">
            <v>0</v>
          </cell>
          <cell r="AS323">
            <v>0</v>
          </cell>
          <cell r="AT323" t="str">
            <v>Газлифт</v>
          </cell>
          <cell r="AU323">
            <v>600</v>
          </cell>
          <cell r="AV323" t="str">
            <v>ГП</v>
          </cell>
          <cell r="AW323">
            <v>1030</v>
          </cell>
          <cell r="AX323" t="str">
            <v>ГП</v>
          </cell>
          <cell r="AY323">
            <v>1350</v>
          </cell>
          <cell r="AZ323" t="str">
            <v>ГК85/1,5</v>
          </cell>
          <cell r="BA323">
            <v>1600</v>
          </cell>
          <cell r="BB323" t="str">
            <v>ГК83/1,5</v>
          </cell>
          <cell r="BC323">
            <v>1850</v>
          </cell>
          <cell r="BD323" t="str">
            <v>ЦКсОК</v>
          </cell>
          <cell r="BE323">
            <v>0</v>
          </cell>
          <cell r="BF323">
            <v>0</v>
          </cell>
          <cell r="BG323">
            <v>1860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2140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1893.17</v>
          </cell>
          <cell r="BU323">
            <v>246.82999999999993</v>
          </cell>
          <cell r="BV323">
            <v>73</v>
          </cell>
          <cell r="BW323">
            <v>5.5</v>
          </cell>
          <cell r="BX323">
            <v>18</v>
          </cell>
          <cell r="BY323" t="str">
            <v>Угловик</v>
          </cell>
          <cell r="BZ323" t="str">
            <v>Постоянный</v>
          </cell>
          <cell r="CA323">
            <v>24</v>
          </cell>
          <cell r="CB323">
            <v>0</v>
          </cell>
          <cell r="CC323">
            <v>33</v>
          </cell>
          <cell r="CD323">
            <v>62</v>
          </cell>
          <cell r="CE323">
            <v>31</v>
          </cell>
          <cell r="CF323">
            <v>43556</v>
          </cell>
          <cell r="CG323">
            <v>167</v>
          </cell>
          <cell r="CH323">
            <v>78</v>
          </cell>
          <cell r="CI323">
            <v>6</v>
          </cell>
          <cell r="CJ323">
            <v>0</v>
          </cell>
          <cell r="CK323">
            <v>0</v>
          </cell>
          <cell r="CL323">
            <v>69</v>
          </cell>
          <cell r="CM323">
            <v>10.14068</v>
          </cell>
          <cell r="CN323">
            <v>12.13</v>
          </cell>
          <cell r="CO323">
            <v>0</v>
          </cell>
          <cell r="CP323">
            <v>0</v>
          </cell>
          <cell r="CQ323">
            <v>16.779</v>
          </cell>
          <cell r="CR323">
            <v>293</v>
          </cell>
          <cell r="CS323">
            <v>0</v>
          </cell>
          <cell r="CT323">
            <v>293</v>
          </cell>
          <cell r="CU323">
            <v>0</v>
          </cell>
          <cell r="CV323">
            <v>273.93920000000003</v>
          </cell>
          <cell r="CW323">
            <v>-22.8</v>
          </cell>
          <cell r="CX323">
            <v>293</v>
          </cell>
          <cell r="CY323">
            <v>-29.2</v>
          </cell>
          <cell r="CZ323">
            <v>11</v>
          </cell>
          <cell r="DA323">
            <v>5.7789999999999999</v>
          </cell>
          <cell r="DB323">
            <v>569.88288753811378</v>
          </cell>
          <cell r="DC323">
            <v>1654.6227669150392</v>
          </cell>
          <cell r="DD323">
            <v>1084.7398793769255</v>
          </cell>
          <cell r="DE323">
            <v>0.12377551020408165</v>
          </cell>
          <cell r="DF323">
            <v>0</v>
          </cell>
          <cell r="DG323" t="str">
            <v>Газлифт</v>
          </cell>
          <cell r="DH323">
            <v>19.0608</v>
          </cell>
          <cell r="DI323">
            <v>22.8</v>
          </cell>
          <cell r="DJ323">
            <v>0</v>
          </cell>
          <cell r="DK323">
            <v>10.862423742786479</v>
          </cell>
          <cell r="DL323">
            <v>69</v>
          </cell>
          <cell r="DM323">
            <v>0</v>
          </cell>
          <cell r="DN323">
            <v>60</v>
          </cell>
          <cell r="DO323">
            <v>0.11976478260070905</v>
          </cell>
          <cell r="DP323">
            <v>60</v>
          </cell>
          <cell r="DQ323">
            <v>10.713199333198625</v>
          </cell>
          <cell r="DR323">
            <v>12.814831738275869</v>
          </cell>
          <cell r="DS323">
            <v>0</v>
          </cell>
          <cell r="DT323">
            <v>6.1052689707746275</v>
          </cell>
          <cell r="DU323">
            <v>0.57251933319862558</v>
          </cell>
          <cell r="DV323">
            <v>0.68483173827586796</v>
          </cell>
          <cell r="DW323">
            <v>0.32626897077462824</v>
          </cell>
          <cell r="DX323">
            <v>0.58412129032257809</v>
          </cell>
          <cell r="DY323">
            <v>0.69870967741935175</v>
          </cell>
          <cell r="DZ323">
            <v>0</v>
          </cell>
          <cell r="EA323">
            <v>0.55774193548386863</v>
          </cell>
          <cell r="EB323">
            <v>0</v>
          </cell>
          <cell r="EC323">
            <v>42963</v>
          </cell>
          <cell r="ED323" t="str">
            <v>ВНС</v>
          </cell>
          <cell r="EE323">
            <v>0</v>
          </cell>
          <cell r="EF323">
            <v>18</v>
          </cell>
          <cell r="EG323">
            <v>33</v>
          </cell>
          <cell r="EH323">
            <v>62</v>
          </cell>
          <cell r="EI323">
            <v>31</v>
          </cell>
          <cell r="EJ323" t="str">
            <v>Постоянный</v>
          </cell>
          <cell r="EK323">
            <v>24</v>
          </cell>
          <cell r="EL323">
            <v>0</v>
          </cell>
          <cell r="EM323">
            <v>19.0608</v>
          </cell>
          <cell r="EN323">
            <v>22.8</v>
          </cell>
          <cell r="EO323">
            <v>0</v>
          </cell>
          <cell r="EP323">
            <v>29.2</v>
          </cell>
          <cell r="EQ323">
            <v>954.83925123814322</v>
          </cell>
          <cell r="ER323">
            <v>78</v>
          </cell>
          <cell r="ES323">
            <v>11</v>
          </cell>
          <cell r="ET323">
            <v>69</v>
          </cell>
          <cell r="EU323">
            <v>18</v>
          </cell>
          <cell r="EV323">
            <v>33</v>
          </cell>
          <cell r="EW323">
            <v>62</v>
          </cell>
          <cell r="EX323">
            <v>31</v>
          </cell>
          <cell r="EY323" t="str">
            <v>Постоянный</v>
          </cell>
          <cell r="EZ323">
            <v>24</v>
          </cell>
          <cell r="FA323">
            <v>0</v>
          </cell>
          <cell r="FB323">
            <v>10.14068</v>
          </cell>
          <cell r="FC323">
            <v>12.13</v>
          </cell>
          <cell r="FD323">
            <v>0</v>
          </cell>
          <cell r="FE323">
            <v>16.779</v>
          </cell>
          <cell r="FF323">
            <v>569.88288753811378</v>
          </cell>
          <cell r="FG323">
            <v>78</v>
          </cell>
          <cell r="FH323">
            <v>11</v>
          </cell>
          <cell r="FI323">
            <v>69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-8.9201200000000007</v>
          </cell>
          <cell r="FQ323">
            <v>-10.67</v>
          </cell>
          <cell r="FR323">
            <v>0</v>
          </cell>
          <cell r="FS323">
            <v>-12.420999999999999</v>
          </cell>
          <cell r="FT323">
            <v>0</v>
          </cell>
          <cell r="FU323">
            <v>0</v>
          </cell>
          <cell r="FV323">
            <v>-384.95636370002944</v>
          </cell>
          <cell r="FW323">
            <v>0</v>
          </cell>
          <cell r="FX323" t="str">
            <v>Технология</v>
          </cell>
          <cell r="FY323" t="str">
            <v>Снижение дебита скважины по причине образования гидратов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  <cell r="GF323" t="str">
            <v>БДНГ-1</v>
          </cell>
          <cell r="GG323" t="str">
            <v>Тайланов</v>
          </cell>
          <cell r="GH323">
            <v>0</v>
          </cell>
          <cell r="GI323" t="e">
            <v>#N/A</v>
          </cell>
          <cell r="GJ323">
            <v>0</v>
          </cell>
          <cell r="GK323">
            <v>2100</v>
          </cell>
          <cell r="GL323">
            <v>0</v>
          </cell>
          <cell r="GM323">
            <v>0</v>
          </cell>
          <cell r="GN323">
            <v>8.9201200000000007</v>
          </cell>
          <cell r="GO323">
            <v>2</v>
          </cell>
          <cell r="GP323">
            <v>31</v>
          </cell>
          <cell r="GQ323">
            <v>69</v>
          </cell>
          <cell r="GR323">
            <v>98</v>
          </cell>
          <cell r="GS323" t="str">
            <v>-</v>
          </cell>
          <cell r="GT323" t="str">
            <v>Газлифт</v>
          </cell>
          <cell r="GU323">
            <v>0</v>
          </cell>
          <cell r="GV323">
            <v>0</v>
          </cell>
          <cell r="GW323">
            <v>0</v>
          </cell>
          <cell r="GX323">
            <v>0</v>
          </cell>
          <cell r="GY323">
            <v>0</v>
          </cell>
        </row>
        <row r="324">
          <cell r="J324">
            <v>1317</v>
          </cell>
          <cell r="K324" t="str">
            <v>В работе</v>
          </cell>
          <cell r="L324" t="str">
            <v>К-44</v>
          </cell>
          <cell r="M324">
            <v>43100</v>
          </cell>
          <cell r="N324" t="str">
            <v>Гор.</v>
          </cell>
          <cell r="O324" t="str">
            <v>P1ar_Block I</v>
          </cell>
          <cell r="P324" t="str">
            <v>Действующий</v>
          </cell>
          <cell r="Q324">
            <v>-4</v>
          </cell>
          <cell r="R324">
            <v>0</v>
          </cell>
          <cell r="S324">
            <v>0</v>
          </cell>
          <cell r="T324">
            <v>0</v>
          </cell>
          <cell r="U324">
            <v>206</v>
          </cell>
          <cell r="V324">
            <v>213.8</v>
          </cell>
          <cell r="W324">
            <v>0.98</v>
          </cell>
          <cell r="X324">
            <v>1.66</v>
          </cell>
          <cell r="Y324">
            <v>0.98</v>
          </cell>
          <cell r="Z324">
            <v>1.4490000000000001</v>
          </cell>
          <cell r="AA324">
            <v>0.83599999999999997</v>
          </cell>
          <cell r="AB324">
            <v>0.72</v>
          </cell>
          <cell r="AC324">
            <v>37</v>
          </cell>
          <cell r="AD324">
            <v>1.17</v>
          </cell>
          <cell r="AE324">
            <v>177.8</v>
          </cell>
          <cell r="AF324">
            <v>9.19</v>
          </cell>
          <cell r="AG324">
            <v>2410.06</v>
          </cell>
          <cell r="AH324">
            <v>3430.64</v>
          </cell>
          <cell r="AI324">
            <v>3430.64</v>
          </cell>
          <cell r="AJ324">
            <v>43093</v>
          </cell>
          <cell r="AK324" t="str">
            <v>По спущенной компановке</v>
          </cell>
          <cell r="AL324" t="str">
            <v>Закрытый</v>
          </cell>
          <cell r="AM324" t="str">
            <v>2515,07-2516,47; 2690,6-2692; 2865,65-2867,05; 2985,88-2987,28; 3114,94-3116,34; 3278,72-3280,12; 3383,9-3385,13 (цирк. клапана)</v>
          </cell>
          <cell r="AN324">
            <v>9.6300000000000008</v>
          </cell>
          <cell r="AO324">
            <v>2515.0700000000002</v>
          </cell>
          <cell r="AP324">
            <v>584.79</v>
          </cell>
          <cell r="AQ324" t="str">
            <v>2355,87-3431</v>
          </cell>
          <cell r="AR324">
            <v>114</v>
          </cell>
          <cell r="AS324">
            <v>7.37</v>
          </cell>
          <cell r="AT324" t="str">
            <v>Газлифт</v>
          </cell>
          <cell r="AU324">
            <v>480</v>
          </cell>
          <cell r="AV324">
            <v>0</v>
          </cell>
          <cell r="AW324">
            <v>920</v>
          </cell>
          <cell r="AX324">
            <v>0</v>
          </cell>
          <cell r="AY324">
            <v>1315</v>
          </cell>
          <cell r="AZ324">
            <v>0</v>
          </cell>
          <cell r="BA324">
            <v>1635</v>
          </cell>
          <cell r="BB324">
            <v>0</v>
          </cell>
          <cell r="BC324">
            <v>1865</v>
          </cell>
          <cell r="BD324">
            <v>0</v>
          </cell>
          <cell r="BE324">
            <v>2065</v>
          </cell>
          <cell r="BF324">
            <v>0</v>
          </cell>
          <cell r="BG324">
            <v>2150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2125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1869.6</v>
          </cell>
          <cell r="BU324">
            <v>255.40000000000009</v>
          </cell>
          <cell r="BV324">
            <v>73</v>
          </cell>
          <cell r="BW324">
            <v>5.5</v>
          </cell>
          <cell r="BX324">
            <v>18</v>
          </cell>
          <cell r="BY324" t="str">
            <v>Угловик</v>
          </cell>
          <cell r="BZ324" t="str">
            <v>Постоянный</v>
          </cell>
          <cell r="CA324">
            <v>24</v>
          </cell>
          <cell r="CB324">
            <v>0</v>
          </cell>
          <cell r="CC324">
            <v>33.67</v>
          </cell>
          <cell r="CD324">
            <v>62.83</v>
          </cell>
          <cell r="CE324">
            <v>31.67</v>
          </cell>
          <cell r="CF324">
            <v>43556</v>
          </cell>
          <cell r="CG324">
            <v>177.3</v>
          </cell>
          <cell r="CH324">
            <v>71.5</v>
          </cell>
          <cell r="CI324">
            <v>6</v>
          </cell>
          <cell r="CJ324">
            <v>0</v>
          </cell>
          <cell r="CK324">
            <v>0</v>
          </cell>
          <cell r="CL324">
            <v>71</v>
          </cell>
          <cell r="CM324">
            <v>21.736000000000001</v>
          </cell>
          <cell r="CN324">
            <v>26</v>
          </cell>
          <cell r="CO324">
            <v>0</v>
          </cell>
          <cell r="CP324">
            <v>310</v>
          </cell>
          <cell r="CQ324">
            <v>17.600000000000001</v>
          </cell>
          <cell r="CR324">
            <v>294</v>
          </cell>
          <cell r="CS324">
            <v>0</v>
          </cell>
          <cell r="CT324">
            <v>294</v>
          </cell>
          <cell r="CU324">
            <v>0</v>
          </cell>
          <cell r="CV324">
            <v>268.15924000000001</v>
          </cell>
          <cell r="CW324">
            <v>-30.91</v>
          </cell>
          <cell r="CX324">
            <v>294</v>
          </cell>
          <cell r="CY324">
            <v>-20.204000000000001</v>
          </cell>
          <cell r="CZ324">
            <v>7</v>
          </cell>
          <cell r="DA324">
            <v>10.600000000000001</v>
          </cell>
          <cell r="DB324">
            <v>487.67022451232987</v>
          </cell>
          <cell r="DC324">
            <v>809.71659919028343</v>
          </cell>
          <cell r="DD324">
            <v>322.04637467795368</v>
          </cell>
          <cell r="DE324">
            <v>0.24459078080903102</v>
          </cell>
          <cell r="DF324">
            <v>0</v>
          </cell>
          <cell r="DG324" t="str">
            <v>Газлифт</v>
          </cell>
          <cell r="DH324">
            <v>21.736000000000001</v>
          </cell>
          <cell r="DI324">
            <v>26</v>
          </cell>
          <cell r="DJ324">
            <v>0</v>
          </cell>
          <cell r="DK324">
            <v>10.600000000000001</v>
          </cell>
          <cell r="DL324">
            <v>71</v>
          </cell>
          <cell r="DM324">
            <v>0</v>
          </cell>
          <cell r="DN324">
            <v>60</v>
          </cell>
          <cell r="DO324">
            <v>0.2353964242472221</v>
          </cell>
          <cell r="DP324">
            <v>60</v>
          </cell>
          <cell r="DQ324">
            <v>23.083632471670491</v>
          </cell>
          <cell r="DR324">
            <v>27.612000564199153</v>
          </cell>
          <cell r="DS324">
            <v>0</v>
          </cell>
          <cell r="DT324">
            <v>11.257200230019656</v>
          </cell>
          <cell r="DU324">
            <v>1.3476324716704922</v>
          </cell>
          <cell r="DV324">
            <v>1.6120005641991533</v>
          </cell>
          <cell r="DW324">
            <v>0.65720023001965489</v>
          </cell>
          <cell r="DX324">
            <v>0.58229190393661789</v>
          </cell>
          <cell r="DY324">
            <v>0.69652141619212671</v>
          </cell>
          <cell r="DZ324">
            <v>0</v>
          </cell>
          <cell r="EA324">
            <v>0.30077061153750922</v>
          </cell>
          <cell r="EB324">
            <v>0</v>
          </cell>
          <cell r="EC324">
            <v>43100</v>
          </cell>
          <cell r="ED324" t="str">
            <v>ВНС</v>
          </cell>
          <cell r="EE324">
            <v>0</v>
          </cell>
          <cell r="EF324">
            <v>18</v>
          </cell>
          <cell r="EG324">
            <v>32.5</v>
          </cell>
          <cell r="EH324">
            <v>62.14</v>
          </cell>
          <cell r="EI324">
            <v>30.67</v>
          </cell>
          <cell r="EJ324" t="str">
            <v>Постоянный</v>
          </cell>
          <cell r="EK324">
            <v>24</v>
          </cell>
          <cell r="EL324">
            <v>0</v>
          </cell>
          <cell r="EM324">
            <v>21.736000000000001</v>
          </cell>
          <cell r="EN324">
            <v>26</v>
          </cell>
          <cell r="EO324">
            <v>0</v>
          </cell>
          <cell r="EP324">
            <v>17.600000000000001</v>
          </cell>
          <cell r="EQ324">
            <v>487.67022451232987</v>
          </cell>
          <cell r="ER324">
            <v>74.67</v>
          </cell>
          <cell r="ES324">
            <v>7</v>
          </cell>
          <cell r="ET324">
            <v>70</v>
          </cell>
          <cell r="EU324">
            <v>18</v>
          </cell>
          <cell r="EV324">
            <v>33.67</v>
          </cell>
          <cell r="EW324">
            <v>62.83</v>
          </cell>
          <cell r="EX324">
            <v>31.67</v>
          </cell>
          <cell r="EY324" t="str">
            <v>Постоянный</v>
          </cell>
          <cell r="EZ324">
            <v>24</v>
          </cell>
          <cell r="FA324">
            <v>0</v>
          </cell>
          <cell r="FB324">
            <v>21.736000000000001</v>
          </cell>
          <cell r="FC324">
            <v>26</v>
          </cell>
          <cell r="FD324">
            <v>0</v>
          </cell>
          <cell r="FE324">
            <v>17.600000000000001</v>
          </cell>
          <cell r="FF324">
            <v>487.67022451232987</v>
          </cell>
          <cell r="FG324">
            <v>71.5</v>
          </cell>
          <cell r="FH324">
            <v>7</v>
          </cell>
          <cell r="FI324">
            <v>71</v>
          </cell>
          <cell r="FJ324">
            <v>0</v>
          </cell>
          <cell r="FK324">
            <v>1.1700000000000017</v>
          </cell>
          <cell r="FL324">
            <v>0.68999999999999773</v>
          </cell>
          <cell r="FM324">
            <v>1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-3.1700000000000017</v>
          </cell>
          <cell r="FU324">
            <v>0</v>
          </cell>
          <cell r="FV324">
            <v>0</v>
          </cell>
          <cell r="FW324">
            <v>1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 t="str">
            <v>Технология</v>
          </cell>
          <cell r="GD324" t="str">
            <v>Увеличение дебита на фоне снижения забойного давления с 85 до 70 ат</v>
          </cell>
          <cell r="GE324">
            <v>0</v>
          </cell>
          <cell r="GF324" t="str">
            <v>БДНГ-5.2</v>
          </cell>
          <cell r="GG324" t="str">
            <v>курбатов</v>
          </cell>
          <cell r="GH324" t="str">
            <v>Бердянка</v>
          </cell>
          <cell r="GI324" t="e">
            <v>#N/A</v>
          </cell>
          <cell r="GJ324">
            <v>0</v>
          </cell>
          <cell r="GK324">
            <v>2100</v>
          </cell>
          <cell r="GL324">
            <v>0</v>
          </cell>
          <cell r="GM324">
            <v>0</v>
          </cell>
          <cell r="GN324">
            <v>0</v>
          </cell>
          <cell r="GO324">
            <v>2</v>
          </cell>
          <cell r="GP324">
            <v>31.159999999999997</v>
          </cell>
          <cell r="GQ324">
            <v>71</v>
          </cell>
          <cell r="GR324">
            <v>106.30000000000001</v>
          </cell>
          <cell r="GS324" t="str">
            <v>К-44</v>
          </cell>
          <cell r="GT324" t="str">
            <v>Газлифт</v>
          </cell>
          <cell r="GU324">
            <v>0</v>
          </cell>
          <cell r="GV324">
            <v>0</v>
          </cell>
          <cell r="GW324" t="str">
            <v>ВСГ</v>
          </cell>
          <cell r="GX324">
            <v>0</v>
          </cell>
          <cell r="GY324">
            <v>0</v>
          </cell>
        </row>
        <row r="325">
          <cell r="J325">
            <v>1318</v>
          </cell>
          <cell r="K325" t="str">
            <v>В работе</v>
          </cell>
          <cell r="L325" t="str">
            <v>К-44</v>
          </cell>
          <cell r="M325">
            <v>43097</v>
          </cell>
          <cell r="N325" t="str">
            <v>Гор.</v>
          </cell>
          <cell r="O325" t="str">
            <v>P1ar_Block I</v>
          </cell>
          <cell r="P325" t="str">
            <v>Действующий</v>
          </cell>
          <cell r="Q325">
            <v>-4</v>
          </cell>
          <cell r="R325">
            <v>43090</v>
          </cell>
          <cell r="S325" t="str">
            <v>МеКаМиНефть</v>
          </cell>
          <cell r="T325" t="str">
            <v>КГРП 7ст.
350м3 15% HCl</v>
          </cell>
          <cell r="U325">
            <v>206</v>
          </cell>
          <cell r="V325">
            <v>213.8</v>
          </cell>
          <cell r="W325">
            <v>0.98</v>
          </cell>
          <cell r="X325">
            <v>1.66</v>
          </cell>
          <cell r="Y325">
            <v>0.98</v>
          </cell>
          <cell r="Z325">
            <v>1.4490000000000001</v>
          </cell>
          <cell r="AA325">
            <v>0.83599999999999997</v>
          </cell>
          <cell r="AB325">
            <v>0.72</v>
          </cell>
          <cell r="AC325">
            <v>37</v>
          </cell>
          <cell r="AD325">
            <v>1.17</v>
          </cell>
          <cell r="AE325">
            <v>177.8</v>
          </cell>
          <cell r="AF325">
            <v>9.19</v>
          </cell>
          <cell r="AG325">
            <v>2352.92</v>
          </cell>
          <cell r="AH325">
            <v>3065.6</v>
          </cell>
          <cell r="AI325">
            <v>3065.6</v>
          </cell>
          <cell r="AJ325">
            <v>43085</v>
          </cell>
          <cell r="AK325" t="str">
            <v>По спущенной компановке</v>
          </cell>
          <cell r="AL325" t="str">
            <v>Закрытый</v>
          </cell>
          <cell r="AM325" t="str">
            <v>2458,81-2460,24; 2583,44-2584,87; 2685,79-2687,22; 2781,09-2782,52; 2863,46-2864,89; 2957,43-2958,86; 3053,72-3054,25 (цирк. клапана)</v>
          </cell>
          <cell r="AN325">
            <v>9.11</v>
          </cell>
          <cell r="AO325">
            <v>2458.81</v>
          </cell>
          <cell r="AP325">
            <v>541.70000000000005</v>
          </cell>
          <cell r="AQ325" t="str">
            <v>2103,59-3078</v>
          </cell>
          <cell r="AR325">
            <v>114</v>
          </cell>
          <cell r="AS325">
            <v>7.37</v>
          </cell>
          <cell r="AT325" t="str">
            <v>Газлифт</v>
          </cell>
          <cell r="AU325">
            <v>460</v>
          </cell>
          <cell r="AV325" t="str">
            <v>ГП</v>
          </cell>
          <cell r="AW325">
            <v>920</v>
          </cell>
          <cell r="AX325" t="str">
            <v>ГП</v>
          </cell>
          <cell r="AY325">
            <v>1340</v>
          </cell>
          <cell r="AZ325" t="str">
            <v>ГП</v>
          </cell>
          <cell r="BA325">
            <v>1670</v>
          </cell>
          <cell r="BB325" t="str">
            <v>ГП</v>
          </cell>
          <cell r="BC325">
            <v>1950</v>
          </cell>
          <cell r="BD325" t="str">
            <v>ЦКсОК</v>
          </cell>
          <cell r="BE325">
            <v>0</v>
          </cell>
          <cell r="BF325">
            <v>0</v>
          </cell>
          <cell r="BG325">
            <v>1970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2098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2098</v>
          </cell>
          <cell r="BU325">
            <v>0</v>
          </cell>
          <cell r="BV325">
            <v>73</v>
          </cell>
          <cell r="BW325">
            <v>5.5</v>
          </cell>
          <cell r="BX325">
            <v>18</v>
          </cell>
          <cell r="BY325" t="str">
            <v>Угловик</v>
          </cell>
          <cell r="BZ325" t="str">
            <v>Постоянный</v>
          </cell>
          <cell r="CA325">
            <v>24</v>
          </cell>
          <cell r="CB325">
            <v>0</v>
          </cell>
          <cell r="CC325">
            <v>33.67</v>
          </cell>
          <cell r="CD325">
            <v>59.17</v>
          </cell>
          <cell r="CE325">
            <v>31.67</v>
          </cell>
          <cell r="CF325">
            <v>43556</v>
          </cell>
          <cell r="CG325">
            <v>189.2</v>
          </cell>
          <cell r="CH325">
            <v>74.25</v>
          </cell>
          <cell r="CI325">
            <v>6</v>
          </cell>
          <cell r="CJ325">
            <v>0</v>
          </cell>
          <cell r="CK325">
            <v>0</v>
          </cell>
          <cell r="CL325">
            <v>69</v>
          </cell>
          <cell r="CM325">
            <v>17.556000000000001</v>
          </cell>
          <cell r="CN325">
            <v>21</v>
          </cell>
          <cell r="CO325">
            <v>0</v>
          </cell>
          <cell r="CP325">
            <v>311</v>
          </cell>
          <cell r="CQ325">
            <v>28.757000000000001</v>
          </cell>
          <cell r="CR325">
            <v>295</v>
          </cell>
          <cell r="CS325">
            <v>0</v>
          </cell>
          <cell r="CT325">
            <v>295</v>
          </cell>
          <cell r="CU325">
            <v>0</v>
          </cell>
          <cell r="CV325">
            <v>277.44400000000002</v>
          </cell>
          <cell r="CW325">
            <v>-21</v>
          </cell>
          <cell r="CX325">
            <v>295</v>
          </cell>
          <cell r="CY325">
            <v>-38</v>
          </cell>
          <cell r="CZ325">
            <v>25</v>
          </cell>
          <cell r="DA325">
            <v>3.7570000000000014</v>
          </cell>
          <cell r="DB325">
            <v>214.0009113693325</v>
          </cell>
          <cell r="DC325">
            <v>1638.0154932786511</v>
          </cell>
          <cell r="DD325">
            <v>1424.0145819093191</v>
          </cell>
          <cell r="DE325">
            <v>0.17470881863560733</v>
          </cell>
          <cell r="DF325">
            <v>0</v>
          </cell>
          <cell r="DG325" t="str">
            <v>Газлифт</v>
          </cell>
          <cell r="DH325">
            <v>17.556000000000001</v>
          </cell>
          <cell r="DI325">
            <v>21</v>
          </cell>
          <cell r="DJ325">
            <v>0</v>
          </cell>
          <cell r="DK325">
            <v>3.7570000000000014</v>
          </cell>
          <cell r="DL325">
            <v>69</v>
          </cell>
          <cell r="DM325">
            <v>0</v>
          </cell>
          <cell r="DN325">
            <v>60</v>
          </cell>
          <cell r="DO325">
            <v>0.16956191399495113</v>
          </cell>
          <cell r="DP325">
            <v>60</v>
          </cell>
          <cell r="DQ325">
            <v>18.314585804891461</v>
          </cell>
          <cell r="DR325">
            <v>21.907399288147683</v>
          </cell>
          <cell r="DS325">
            <v>0</v>
          </cell>
          <cell r="DT325">
            <v>3.9193380535986124</v>
          </cell>
          <cell r="DU325">
            <v>0.75858580489146321</v>
          </cell>
          <cell r="DV325">
            <v>0.90739928814768334</v>
          </cell>
          <cell r="DW325">
            <v>0.16233805359861175</v>
          </cell>
          <cell r="DX325">
            <v>2.4358792235801587</v>
          </cell>
          <cell r="DY325">
            <v>2.9137311286844003</v>
          </cell>
          <cell r="DZ325">
            <v>0</v>
          </cell>
          <cell r="EA325">
            <v>1.1654924514737597</v>
          </cell>
          <cell r="EB325">
            <v>0</v>
          </cell>
          <cell r="EC325">
            <v>43097</v>
          </cell>
          <cell r="ED325" t="str">
            <v>ВНС</v>
          </cell>
          <cell r="EE325">
            <v>0</v>
          </cell>
          <cell r="EF325">
            <v>18</v>
          </cell>
          <cell r="EG325">
            <v>32.369999999999997</v>
          </cell>
          <cell r="EH325">
            <v>67.12</v>
          </cell>
          <cell r="EI325">
            <v>27.5</v>
          </cell>
          <cell r="EJ325" t="str">
            <v>Постоянный</v>
          </cell>
          <cell r="EK325">
            <v>24</v>
          </cell>
          <cell r="EL325">
            <v>0</v>
          </cell>
          <cell r="EM325">
            <v>17.556000000000001</v>
          </cell>
          <cell r="EN325">
            <v>21</v>
          </cell>
          <cell r="EO325">
            <v>0</v>
          </cell>
          <cell r="EP325">
            <v>38</v>
          </cell>
          <cell r="EQ325">
            <v>740.48758259284568</v>
          </cell>
          <cell r="ER325">
            <v>74.25</v>
          </cell>
          <cell r="ES325">
            <v>25</v>
          </cell>
          <cell r="ET325">
            <v>69</v>
          </cell>
          <cell r="EU325">
            <v>18</v>
          </cell>
          <cell r="EV325">
            <v>33.67</v>
          </cell>
          <cell r="EW325">
            <v>59.17</v>
          </cell>
          <cell r="EX325">
            <v>31.67</v>
          </cell>
          <cell r="EY325" t="str">
            <v>Постоянный</v>
          </cell>
          <cell r="EZ325">
            <v>24</v>
          </cell>
          <cell r="FA325">
            <v>0</v>
          </cell>
          <cell r="FB325">
            <v>17.556000000000001</v>
          </cell>
          <cell r="FC325">
            <v>21</v>
          </cell>
          <cell r="FD325">
            <v>0</v>
          </cell>
          <cell r="FE325">
            <v>28.757000000000001</v>
          </cell>
          <cell r="FF325">
            <v>214.0009113693325</v>
          </cell>
          <cell r="FG325">
            <v>74.25</v>
          </cell>
          <cell r="FH325">
            <v>25</v>
          </cell>
          <cell r="FI325">
            <v>69</v>
          </cell>
          <cell r="FJ325">
            <v>0</v>
          </cell>
          <cell r="FK325">
            <v>1.3000000000000043</v>
          </cell>
          <cell r="FL325">
            <v>-7.9500000000000028</v>
          </cell>
          <cell r="FM325">
            <v>4.1700000000000017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-9.2429999999999986</v>
          </cell>
          <cell r="FT325">
            <v>0</v>
          </cell>
          <cell r="FU325">
            <v>0</v>
          </cell>
          <cell r="FV325">
            <v>-526.48667122351321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  <cell r="GF325" t="str">
            <v>БДНГ-5.2</v>
          </cell>
          <cell r="GG325" t="str">
            <v>курбатов</v>
          </cell>
          <cell r="GH325" t="str">
            <v>Бердянка</v>
          </cell>
          <cell r="GI325" t="e">
            <v>#N/A</v>
          </cell>
          <cell r="GJ325">
            <v>0</v>
          </cell>
          <cell r="GK325">
            <v>2078</v>
          </cell>
          <cell r="GL325">
            <v>0</v>
          </cell>
          <cell r="GM325">
            <v>0</v>
          </cell>
          <cell r="GN325">
            <v>0</v>
          </cell>
          <cell r="GO325">
            <v>2</v>
          </cell>
          <cell r="GP325">
            <v>27.5</v>
          </cell>
          <cell r="GQ325">
            <v>69</v>
          </cell>
          <cell r="GR325">
            <v>120.19999999999999</v>
          </cell>
          <cell r="GS325" t="str">
            <v>К-44</v>
          </cell>
          <cell r="GT325" t="str">
            <v>Газлифт</v>
          </cell>
          <cell r="GU325">
            <v>0</v>
          </cell>
          <cell r="GV325">
            <v>0</v>
          </cell>
          <cell r="GW325" t="str">
            <v>ВСГ</v>
          </cell>
          <cell r="GX325">
            <v>0</v>
          </cell>
          <cell r="GY325">
            <v>0</v>
          </cell>
        </row>
        <row r="326">
          <cell r="J326">
            <v>1321</v>
          </cell>
          <cell r="K326" t="str">
            <v>В работе</v>
          </cell>
          <cell r="L326" t="str">
            <v>К-44</v>
          </cell>
          <cell r="M326">
            <v>43408</v>
          </cell>
          <cell r="N326" t="str">
            <v>Гор.</v>
          </cell>
          <cell r="O326" t="str">
            <v>P1ar_Block I</v>
          </cell>
          <cell r="P326" t="str">
            <v>Действующий</v>
          </cell>
          <cell r="Q326">
            <v>-4</v>
          </cell>
          <cell r="R326">
            <v>0</v>
          </cell>
          <cell r="S326">
            <v>0</v>
          </cell>
          <cell r="T326">
            <v>0</v>
          </cell>
          <cell r="U326">
            <v>206</v>
          </cell>
          <cell r="V326">
            <v>213.8</v>
          </cell>
          <cell r="W326">
            <v>0.98</v>
          </cell>
          <cell r="X326">
            <v>1.66</v>
          </cell>
          <cell r="Y326">
            <v>1.0004920049200492</v>
          </cell>
          <cell r="Z326">
            <v>1.4490000000000001</v>
          </cell>
          <cell r="AA326">
            <v>0.83599999999999997</v>
          </cell>
          <cell r="AB326">
            <v>0.72</v>
          </cell>
          <cell r="AC326">
            <v>37</v>
          </cell>
          <cell r="AD326">
            <v>1.17</v>
          </cell>
          <cell r="AE326">
            <v>177.8</v>
          </cell>
          <cell r="AF326">
            <v>9.19</v>
          </cell>
          <cell r="AG326">
            <v>2298.1999999999998</v>
          </cell>
          <cell r="AH326">
            <v>3095.45</v>
          </cell>
          <cell r="AI326">
            <v>3095.45</v>
          </cell>
          <cell r="AJ326">
            <v>0</v>
          </cell>
          <cell r="AK326">
            <v>0</v>
          </cell>
          <cell r="AL326" t="str">
            <v>Закрытый</v>
          </cell>
          <cell r="AM326" t="str">
            <v>2324,99-2326,19; 2391,85-2393,05; 2512,94-2514,14; 2611,6-2612,8; 2773,43-2774,63; 2891,73-2892,93; 3009,62-3010,82 (цирк. клапана)</v>
          </cell>
          <cell r="AN326">
            <v>64.58</v>
          </cell>
          <cell r="AO326">
            <v>2324.9899999999998</v>
          </cell>
          <cell r="AP326">
            <v>383</v>
          </cell>
          <cell r="AQ326" t="str">
            <v>2234-3030</v>
          </cell>
          <cell r="AR326">
            <v>114.3</v>
          </cell>
          <cell r="AS326">
            <v>99.56</v>
          </cell>
          <cell r="AT326" t="str">
            <v>Газлифт</v>
          </cell>
          <cell r="AU326">
            <v>560</v>
          </cell>
          <cell r="AV326">
            <v>0</v>
          </cell>
          <cell r="AW326">
            <v>1015</v>
          </cell>
          <cell r="AX326">
            <v>0</v>
          </cell>
          <cell r="AY326">
            <v>1335</v>
          </cell>
          <cell r="AZ326">
            <v>0</v>
          </cell>
          <cell r="BA326">
            <v>1565</v>
          </cell>
          <cell r="BB326">
            <v>0</v>
          </cell>
          <cell r="BC326">
            <v>1750</v>
          </cell>
          <cell r="BD326">
            <v>0</v>
          </cell>
          <cell r="BE326">
            <v>1980</v>
          </cell>
          <cell r="BF326">
            <v>0</v>
          </cell>
          <cell r="BG326">
            <v>1990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2255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1926.24</v>
          </cell>
          <cell r="BU326">
            <v>328.76</v>
          </cell>
          <cell r="BV326">
            <v>73</v>
          </cell>
          <cell r="BW326">
            <v>5.5</v>
          </cell>
          <cell r="BX326">
            <v>18</v>
          </cell>
          <cell r="BY326" t="str">
            <v>Угловик</v>
          </cell>
          <cell r="BZ326" t="str">
            <v>Постоянный</v>
          </cell>
          <cell r="CA326">
            <v>24</v>
          </cell>
          <cell r="CB326">
            <v>0</v>
          </cell>
          <cell r="CC326">
            <v>33.5</v>
          </cell>
          <cell r="CD326">
            <v>64.67</v>
          </cell>
          <cell r="CE326">
            <v>32</v>
          </cell>
          <cell r="CF326">
            <v>43556</v>
          </cell>
          <cell r="CG326">
            <v>115</v>
          </cell>
          <cell r="CH326">
            <v>71.099999999999994</v>
          </cell>
          <cell r="CI326">
            <v>6</v>
          </cell>
          <cell r="CJ326">
            <v>0</v>
          </cell>
          <cell r="CK326">
            <v>0</v>
          </cell>
          <cell r="CL326">
            <v>71</v>
          </cell>
          <cell r="CM326">
            <v>5.5593999999999992</v>
          </cell>
          <cell r="CN326">
            <v>7</v>
          </cell>
          <cell r="CO326">
            <v>5</v>
          </cell>
          <cell r="CP326">
            <v>311</v>
          </cell>
          <cell r="CQ326">
            <v>14</v>
          </cell>
          <cell r="CR326">
            <v>296</v>
          </cell>
          <cell r="CS326">
            <v>0</v>
          </cell>
          <cell r="CT326">
            <v>296</v>
          </cell>
          <cell r="CU326">
            <v>0</v>
          </cell>
          <cell r="CV326">
            <v>291.04252000000002</v>
          </cell>
          <cell r="CW326">
            <v>-5.93</v>
          </cell>
          <cell r="CX326">
            <v>296</v>
          </cell>
          <cell r="CY326">
            <v>-13.9</v>
          </cell>
          <cell r="CZ326">
            <v>11</v>
          </cell>
          <cell r="DA326">
            <v>3</v>
          </cell>
          <cell r="DB326">
            <v>539.62657840774193</v>
          </cell>
          <cell r="DC326">
            <v>2518.2573659027958</v>
          </cell>
          <cell r="DD326">
            <v>1844.1832782872566</v>
          </cell>
          <cell r="DE326">
            <v>0.15909090909090909</v>
          </cell>
          <cell r="DF326">
            <v>0</v>
          </cell>
          <cell r="DG326" t="str">
            <v>Газлифт</v>
          </cell>
          <cell r="DH326">
            <v>5.5593999999999992</v>
          </cell>
          <cell r="DI326">
            <v>7</v>
          </cell>
          <cell r="DJ326">
            <v>5</v>
          </cell>
          <cell r="DK326">
            <v>3</v>
          </cell>
          <cell r="DL326">
            <v>71</v>
          </cell>
          <cell r="DM326">
            <v>0</v>
          </cell>
          <cell r="DN326">
            <v>60</v>
          </cell>
          <cell r="DO326">
            <v>0.1509418986136099</v>
          </cell>
          <cell r="DP326">
            <v>60</v>
          </cell>
          <cell r="DQ326">
            <v>6.5932930733410933</v>
          </cell>
          <cell r="DR326">
            <v>8.3018044237485444</v>
          </cell>
          <cell r="DS326">
            <v>5</v>
          </cell>
          <cell r="DT326">
            <v>3.5579161816065192</v>
          </cell>
          <cell r="DU326">
            <v>1.0338930733410938</v>
          </cell>
          <cell r="DV326">
            <v>1.3018044237485444</v>
          </cell>
          <cell r="DW326">
            <v>0.55791618160651901</v>
          </cell>
          <cell r="DX326">
            <v>0.12390119521912517</v>
          </cell>
          <cell r="DY326">
            <v>0.14820717131474304</v>
          </cell>
          <cell r="DZ326">
            <v>0</v>
          </cell>
          <cell r="EA326">
            <v>0.17784860557769164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18</v>
          </cell>
          <cell r="EG326">
            <v>32.29</v>
          </cell>
          <cell r="EH326">
            <v>63.86</v>
          </cell>
          <cell r="EI326">
            <v>30</v>
          </cell>
          <cell r="EJ326" t="str">
            <v>Постоянный</v>
          </cell>
          <cell r="EK326">
            <v>24</v>
          </cell>
          <cell r="EL326">
            <v>0</v>
          </cell>
          <cell r="EM326">
            <v>8.3449519999999993</v>
          </cell>
          <cell r="EN326">
            <v>10.85</v>
          </cell>
          <cell r="EO326">
            <v>8</v>
          </cell>
          <cell r="EP326">
            <v>18.327000000000002</v>
          </cell>
          <cell r="EQ326">
            <v>878.01583520192833</v>
          </cell>
          <cell r="ER326">
            <v>74.290000000000006</v>
          </cell>
          <cell r="ES326">
            <v>11</v>
          </cell>
          <cell r="ET326">
            <v>71</v>
          </cell>
          <cell r="EU326">
            <v>18</v>
          </cell>
          <cell r="EV326">
            <v>33.5</v>
          </cell>
          <cell r="EW326">
            <v>64.67</v>
          </cell>
          <cell r="EX326">
            <v>32</v>
          </cell>
          <cell r="EY326" t="str">
            <v>Постоянный</v>
          </cell>
          <cell r="EZ326">
            <v>24</v>
          </cell>
          <cell r="FA326">
            <v>0</v>
          </cell>
          <cell r="FB326">
            <v>5.5593999999999992</v>
          </cell>
          <cell r="FC326">
            <v>7</v>
          </cell>
          <cell r="FD326">
            <v>5</v>
          </cell>
          <cell r="FE326">
            <v>14</v>
          </cell>
          <cell r="FF326">
            <v>539.62657840774193</v>
          </cell>
          <cell r="FG326">
            <v>71.099999999999994</v>
          </cell>
          <cell r="FH326">
            <v>11</v>
          </cell>
          <cell r="FI326">
            <v>71</v>
          </cell>
          <cell r="FJ326">
            <v>0</v>
          </cell>
          <cell r="FK326">
            <v>1.2100000000000009</v>
          </cell>
          <cell r="FL326">
            <v>0.81000000000000227</v>
          </cell>
          <cell r="FM326">
            <v>2</v>
          </cell>
          <cell r="FN326">
            <v>0</v>
          </cell>
          <cell r="FO326">
            <v>0</v>
          </cell>
          <cell r="FP326">
            <v>-2.785552</v>
          </cell>
          <cell r="FQ326">
            <v>-3.8499999999999996</v>
          </cell>
          <cell r="FR326">
            <v>-3</v>
          </cell>
          <cell r="FS326">
            <v>-4.3270000000000017</v>
          </cell>
          <cell r="FT326">
            <v>-3.1900000000000119</v>
          </cell>
          <cell r="FU326">
            <v>0</v>
          </cell>
          <cell r="FV326">
            <v>-338.38925679418639</v>
          </cell>
          <cell r="FW326">
            <v>0</v>
          </cell>
          <cell r="FX326" t="str">
            <v>Технология</v>
          </cell>
          <cell r="FY326" t="str">
            <v>Снижение дебита, рост линейного давления</v>
          </cell>
          <cell r="FZ326">
            <v>0</v>
          </cell>
          <cell r="GA326">
            <v>0</v>
          </cell>
          <cell r="GB326">
            <v>0</v>
          </cell>
          <cell r="GC326" t="str">
            <v>Технология</v>
          </cell>
          <cell r="GD326" t="str">
            <v xml:space="preserve">Возврат потерь предыдущего месяца </v>
          </cell>
          <cell r="GE326">
            <v>0</v>
          </cell>
          <cell r="GF326" t="str">
            <v>БДНГ-5.2</v>
          </cell>
          <cell r="GG326" t="str">
            <v>курбатов</v>
          </cell>
          <cell r="GH326" t="str">
            <v>Бердянка</v>
          </cell>
          <cell r="GI326" t="e">
            <v>#N/A</v>
          </cell>
          <cell r="GJ326">
            <v>0</v>
          </cell>
          <cell r="GK326">
            <v>2100</v>
          </cell>
          <cell r="GL326">
            <v>0</v>
          </cell>
          <cell r="GM326">
            <v>0</v>
          </cell>
          <cell r="GN326">
            <v>0</v>
          </cell>
          <cell r="GO326">
            <v>1.5</v>
          </cell>
          <cell r="GP326">
            <v>32.67</v>
          </cell>
          <cell r="GQ326">
            <v>71</v>
          </cell>
          <cell r="GR326">
            <v>0</v>
          </cell>
          <cell r="GS326">
            <v>0</v>
          </cell>
          <cell r="GT326">
            <v>0</v>
          </cell>
          <cell r="GU326">
            <v>0</v>
          </cell>
          <cell r="GV326">
            <v>0</v>
          </cell>
          <cell r="GW326">
            <v>0</v>
          </cell>
          <cell r="GX326">
            <v>0</v>
          </cell>
          <cell r="GY326">
            <v>0</v>
          </cell>
        </row>
        <row r="327">
          <cell r="J327">
            <v>1322</v>
          </cell>
          <cell r="K327" t="str">
            <v>В работе</v>
          </cell>
          <cell r="L327" t="str">
            <v>К-44</v>
          </cell>
          <cell r="M327">
            <v>43074</v>
          </cell>
          <cell r="N327" t="str">
            <v>Гор.</v>
          </cell>
          <cell r="O327" t="str">
            <v>P1ar_Block I</v>
          </cell>
          <cell r="P327" t="str">
            <v>Действующий</v>
          </cell>
          <cell r="Q327">
            <v>-4</v>
          </cell>
          <cell r="R327">
            <v>43064</v>
          </cell>
          <cell r="S327" t="str">
            <v>МеКаМиНефть</v>
          </cell>
          <cell r="T327" t="str">
            <v>КГРП 7ст.
350м3 15% HCl</v>
          </cell>
          <cell r="U327">
            <v>206</v>
          </cell>
          <cell r="V327">
            <v>213.8</v>
          </cell>
          <cell r="W327">
            <v>0.98</v>
          </cell>
          <cell r="X327">
            <v>1.66</v>
          </cell>
          <cell r="Y327">
            <v>0.99732216424059317</v>
          </cell>
          <cell r="Z327">
            <v>1.4490000000000001</v>
          </cell>
          <cell r="AA327">
            <v>0.83599999999999997</v>
          </cell>
          <cell r="AB327">
            <v>0.72</v>
          </cell>
          <cell r="AC327">
            <v>37</v>
          </cell>
          <cell r="AD327">
            <v>1.17</v>
          </cell>
          <cell r="AE327">
            <v>177.8</v>
          </cell>
          <cell r="AF327">
            <v>9.19</v>
          </cell>
          <cell r="AG327">
            <v>2270.33</v>
          </cell>
          <cell r="AH327">
            <v>2998.65</v>
          </cell>
          <cell r="AI327">
            <v>2998.65</v>
          </cell>
          <cell r="AJ327">
            <v>43057</v>
          </cell>
          <cell r="AK327" t="str">
            <v>По спущенной компановке</v>
          </cell>
          <cell r="AL327" t="str">
            <v>Закрытый</v>
          </cell>
          <cell r="AM327" t="str">
            <v>2363,84-2365,27; 2468,34-2469,74; 2601,76-2603,16; 2702,36-2703,79; 2806,04-2807,47; 2891,66-2893,09; 2987,67-2988,27 (цирк. клапана)</v>
          </cell>
          <cell r="AN327">
            <v>9.1199999999999992</v>
          </cell>
          <cell r="AO327">
            <v>2363.84</v>
          </cell>
          <cell r="AP327">
            <v>417.1</v>
          </cell>
          <cell r="AQ327" t="str">
            <v>2024,53-2999,5</v>
          </cell>
          <cell r="AR327">
            <v>114</v>
          </cell>
          <cell r="AS327">
            <v>7.37</v>
          </cell>
          <cell r="AT327" t="str">
            <v>Газлифт</v>
          </cell>
          <cell r="AU327">
            <v>430</v>
          </cell>
          <cell r="AV327" t="str">
            <v>ГП</v>
          </cell>
          <cell r="AW327">
            <v>840</v>
          </cell>
          <cell r="AX327" t="str">
            <v>ГП</v>
          </cell>
          <cell r="AY327">
            <v>1180</v>
          </cell>
          <cell r="AZ327" t="str">
            <v>ГП</v>
          </cell>
          <cell r="BA327">
            <v>1440</v>
          </cell>
          <cell r="BB327" t="str">
            <v>ГП</v>
          </cell>
          <cell r="BC327">
            <v>1640</v>
          </cell>
          <cell r="BD327" t="str">
            <v>ГП</v>
          </cell>
          <cell r="BE327">
            <v>1800</v>
          </cell>
          <cell r="BF327" t="str">
            <v>ЦКсОК</v>
          </cell>
          <cell r="BG327">
            <v>1970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2210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2210</v>
          </cell>
          <cell r="BU327">
            <v>0</v>
          </cell>
          <cell r="BV327">
            <v>73</v>
          </cell>
          <cell r="BW327">
            <v>5.5</v>
          </cell>
          <cell r="BX327">
            <v>18</v>
          </cell>
          <cell r="BY327" t="str">
            <v>Угловик</v>
          </cell>
          <cell r="BZ327" t="str">
            <v>Постоянный</v>
          </cell>
          <cell r="CA327">
            <v>24</v>
          </cell>
          <cell r="CB327">
            <v>0</v>
          </cell>
          <cell r="CC327">
            <v>34</v>
          </cell>
          <cell r="CD327">
            <v>59.67</v>
          </cell>
          <cell r="CE327">
            <v>32</v>
          </cell>
          <cell r="CF327">
            <v>43556</v>
          </cell>
          <cell r="CG327">
            <v>186</v>
          </cell>
          <cell r="CH327">
            <v>71.33</v>
          </cell>
          <cell r="CI327">
            <v>6</v>
          </cell>
          <cell r="CJ327">
            <v>0</v>
          </cell>
          <cell r="CK327">
            <v>0</v>
          </cell>
          <cell r="CL327">
            <v>100</v>
          </cell>
          <cell r="CM327">
            <v>5.6038752000000001</v>
          </cell>
          <cell r="CN327">
            <v>7</v>
          </cell>
          <cell r="CO327">
            <v>4.24</v>
          </cell>
          <cell r="CP327">
            <v>1</v>
          </cell>
          <cell r="CQ327">
            <v>17</v>
          </cell>
          <cell r="CR327">
            <v>297</v>
          </cell>
          <cell r="CS327">
            <v>0</v>
          </cell>
          <cell r="CT327">
            <v>297</v>
          </cell>
          <cell r="CU327">
            <v>0</v>
          </cell>
          <cell r="CV327">
            <v>289.41473959199999</v>
          </cell>
          <cell r="CW327">
            <v>-9.14</v>
          </cell>
          <cell r="CX327">
            <v>296.27</v>
          </cell>
          <cell r="CY327">
            <v>-21.472999999999999</v>
          </cell>
          <cell r="CZ327">
            <v>10</v>
          </cell>
          <cell r="DA327">
            <v>9.7230000000000008</v>
          </cell>
          <cell r="DB327">
            <v>1249.135598166069</v>
          </cell>
          <cell r="DC327">
            <v>3033.6150241175965</v>
          </cell>
          <cell r="DD327">
            <v>1681.3590546296425</v>
          </cell>
          <cell r="DE327">
            <v>8.1395348837209308E-2</v>
          </cell>
          <cell r="DF327">
            <v>0</v>
          </cell>
          <cell r="DG327" t="str">
            <v>Газлифт</v>
          </cell>
          <cell r="DH327">
            <v>7.5852604079999999</v>
          </cell>
          <cell r="DI327">
            <v>9.14</v>
          </cell>
          <cell r="DJ327">
            <v>4.24</v>
          </cell>
          <cell r="DK327">
            <v>9.4750187969924813</v>
          </cell>
          <cell r="DL327">
            <v>100</v>
          </cell>
          <cell r="DM327">
            <v>0</v>
          </cell>
          <cell r="DN327">
            <v>60</v>
          </cell>
          <cell r="DO327">
            <v>7.1603427172582626E-2</v>
          </cell>
          <cell r="DP327">
            <v>60</v>
          </cell>
          <cell r="DQ327">
            <v>7.2226200558139553</v>
          </cell>
          <cell r="DR327">
            <v>9.0220318237454116</v>
          </cell>
          <cell r="DS327">
            <v>4.24</v>
          </cell>
          <cell r="DT327">
            <v>9.0220318237454116</v>
          </cell>
          <cell r="DU327">
            <v>1.6187448558139548</v>
          </cell>
          <cell r="DV327">
            <v>2.0220318237454116</v>
          </cell>
          <cell r="DW327">
            <v>2.0220318237454116</v>
          </cell>
          <cell r="DX327">
            <v>0.29226016260162752</v>
          </cell>
          <cell r="DY327">
            <v>0.34959349593496114</v>
          </cell>
          <cell r="DZ327">
            <v>0</v>
          </cell>
          <cell r="EA327">
            <v>0.29132791327913432</v>
          </cell>
          <cell r="EB327">
            <v>0</v>
          </cell>
          <cell r="EC327">
            <v>43074</v>
          </cell>
          <cell r="ED327" t="str">
            <v>ВНС</v>
          </cell>
          <cell r="EE327">
            <v>0</v>
          </cell>
          <cell r="EF327">
            <v>18</v>
          </cell>
          <cell r="EG327">
            <v>32.43</v>
          </cell>
          <cell r="EH327">
            <v>63.29</v>
          </cell>
          <cell r="EI327">
            <v>31.14</v>
          </cell>
          <cell r="EJ327" t="str">
            <v>Постоянный</v>
          </cell>
          <cell r="EK327">
            <v>24</v>
          </cell>
          <cell r="EL327">
            <v>0</v>
          </cell>
          <cell r="EM327">
            <v>7.5852604079999999</v>
          </cell>
          <cell r="EN327">
            <v>9.14</v>
          </cell>
          <cell r="EO327">
            <v>0.73</v>
          </cell>
          <cell r="EP327">
            <v>21.472999999999999</v>
          </cell>
          <cell r="EQ327">
            <v>1512.5387109847525</v>
          </cell>
          <cell r="ER327">
            <v>74</v>
          </cell>
          <cell r="ES327">
            <v>10</v>
          </cell>
          <cell r="ET327">
            <v>87</v>
          </cell>
          <cell r="EU327">
            <v>18</v>
          </cell>
          <cell r="EV327">
            <v>34</v>
          </cell>
          <cell r="EW327">
            <v>59.67</v>
          </cell>
          <cell r="EX327">
            <v>32</v>
          </cell>
          <cell r="EY327" t="str">
            <v>Постоянный</v>
          </cell>
          <cell r="EZ327">
            <v>24</v>
          </cell>
          <cell r="FA327">
            <v>0</v>
          </cell>
          <cell r="FB327">
            <v>5.6038752000000001</v>
          </cell>
          <cell r="FC327">
            <v>7</v>
          </cell>
          <cell r="FD327">
            <v>4.24</v>
          </cell>
          <cell r="FE327">
            <v>17</v>
          </cell>
          <cell r="FF327">
            <v>1249.135598166069</v>
          </cell>
          <cell r="FG327">
            <v>71.33</v>
          </cell>
          <cell r="FH327">
            <v>10</v>
          </cell>
          <cell r="FI327">
            <v>100</v>
          </cell>
          <cell r="FJ327">
            <v>0</v>
          </cell>
          <cell r="FK327">
            <v>1.5700000000000003</v>
          </cell>
          <cell r="FL327">
            <v>-3.6199999999999974</v>
          </cell>
          <cell r="FM327">
            <v>0.85999999999999943</v>
          </cell>
          <cell r="FN327">
            <v>0</v>
          </cell>
          <cell r="FO327">
            <v>0</v>
          </cell>
          <cell r="FP327">
            <v>-1.9813852079999998</v>
          </cell>
          <cell r="FQ327">
            <v>-2.1400000000000006</v>
          </cell>
          <cell r="FR327">
            <v>3.5100000000000002</v>
          </cell>
          <cell r="FS327">
            <v>-4.472999999999999</v>
          </cell>
          <cell r="FT327">
            <v>-2.6700000000000017</v>
          </cell>
          <cell r="FU327">
            <v>0</v>
          </cell>
          <cell r="FV327">
            <v>-263.40311281868344</v>
          </cell>
          <cell r="FW327">
            <v>13</v>
          </cell>
          <cell r="FX327" t="str">
            <v>Технология</v>
          </cell>
          <cell r="FY327" t="str">
            <v>Снижение дебита на фоне роста забойного давления с 87 до 100 ат.</v>
          </cell>
          <cell r="FZ327">
            <v>0</v>
          </cell>
          <cell r="GA327">
            <v>0</v>
          </cell>
          <cell r="GB327">
            <v>0</v>
          </cell>
          <cell r="GC327" t="str">
            <v>Технология</v>
          </cell>
          <cell r="GD327" t="str">
            <v>Снижение дебита на фоне роста Рзаб с 65 до 87 ат.</v>
          </cell>
          <cell r="GE327">
            <v>0</v>
          </cell>
          <cell r="GF327" t="str">
            <v>БДНГ-5.2</v>
          </cell>
          <cell r="GG327" t="str">
            <v>курбатов</v>
          </cell>
          <cell r="GH327" t="str">
            <v>Бердянка</v>
          </cell>
          <cell r="GI327" t="e">
            <v>#N/A</v>
          </cell>
          <cell r="GJ327">
            <v>0</v>
          </cell>
          <cell r="GK327">
            <v>2100</v>
          </cell>
          <cell r="GL327">
            <v>0</v>
          </cell>
          <cell r="GM327">
            <v>0</v>
          </cell>
          <cell r="GN327">
            <v>1.9813852079999998</v>
          </cell>
          <cell r="GO327">
            <v>2</v>
          </cell>
          <cell r="GP327">
            <v>27.67</v>
          </cell>
          <cell r="GQ327">
            <v>100</v>
          </cell>
          <cell r="GR327">
            <v>86</v>
          </cell>
          <cell r="GS327" t="str">
            <v>К-44</v>
          </cell>
          <cell r="GT327" t="str">
            <v>Газлифт</v>
          </cell>
          <cell r="GU327">
            <v>0</v>
          </cell>
          <cell r="GV327">
            <v>0</v>
          </cell>
          <cell r="GW327" t="str">
            <v>ВСГ</v>
          </cell>
          <cell r="GX327">
            <v>0</v>
          </cell>
          <cell r="GY327">
            <v>0</v>
          </cell>
        </row>
        <row r="328">
          <cell r="J328">
            <v>1323</v>
          </cell>
          <cell r="K328" t="str">
            <v>В накоплении/под циклической закачкой/</v>
          </cell>
          <cell r="L328" t="str">
            <v>К-41</v>
          </cell>
          <cell r="M328">
            <v>42562</v>
          </cell>
          <cell r="N328" t="str">
            <v>Гор.</v>
          </cell>
          <cell r="O328" t="str">
            <v>P1ar_Block I</v>
          </cell>
          <cell r="P328" t="str">
            <v>Действующий</v>
          </cell>
          <cell r="Q328">
            <v>-4</v>
          </cell>
          <cell r="R328">
            <v>0</v>
          </cell>
          <cell r="S328">
            <v>0</v>
          </cell>
          <cell r="T328">
            <v>0</v>
          </cell>
          <cell r="U328">
            <v>206</v>
          </cell>
          <cell r="V328">
            <v>213.8</v>
          </cell>
          <cell r="W328">
            <v>0.98</v>
          </cell>
          <cell r="X328">
            <v>1.66</v>
          </cell>
          <cell r="Y328">
            <v>0.9809241960497721</v>
          </cell>
          <cell r="Z328">
            <v>1.4490000000000001</v>
          </cell>
          <cell r="AA328">
            <v>0.83599999999999997</v>
          </cell>
          <cell r="AB328">
            <v>0.72</v>
          </cell>
          <cell r="AC328">
            <v>37</v>
          </cell>
          <cell r="AD328">
            <v>1.17</v>
          </cell>
          <cell r="AE328">
            <v>177.8</v>
          </cell>
          <cell r="AF328">
            <v>9.19</v>
          </cell>
          <cell r="AG328">
            <v>2047.5</v>
          </cell>
          <cell r="AH328">
            <v>2700</v>
          </cell>
          <cell r="AI328">
            <v>2700</v>
          </cell>
          <cell r="AJ328">
            <v>0</v>
          </cell>
          <cell r="AK328">
            <v>0</v>
          </cell>
          <cell r="AL328" t="str">
            <v>откр ствол</v>
          </cell>
          <cell r="AM328" t="str">
            <v>2450-2700</v>
          </cell>
          <cell r="AN328">
            <v>46.37</v>
          </cell>
          <cell r="AO328">
            <v>2450</v>
          </cell>
          <cell r="AP328">
            <v>567</v>
          </cell>
          <cell r="AQ328">
            <v>0</v>
          </cell>
          <cell r="AR328">
            <v>0</v>
          </cell>
          <cell r="AS328">
            <v>0</v>
          </cell>
          <cell r="AT328" t="str">
            <v>УЭЦН</v>
          </cell>
          <cell r="AU328">
            <v>300</v>
          </cell>
          <cell r="AV328" t="str">
            <v>ГП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1690</v>
          </cell>
          <cell r="BH328">
            <v>0</v>
          </cell>
          <cell r="BI328">
            <v>0</v>
          </cell>
          <cell r="BJ328" t="str">
            <v>D1050N 281ст.</v>
          </cell>
          <cell r="BK328">
            <v>1551</v>
          </cell>
          <cell r="BL328">
            <v>47</v>
          </cell>
          <cell r="BM328" t="str">
            <v>74-116</v>
          </cell>
          <cell r="BN328">
            <v>1700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1670.79</v>
          </cell>
          <cell r="BU328">
            <v>29.210000000000036</v>
          </cell>
          <cell r="BV328">
            <v>73</v>
          </cell>
          <cell r="BW328">
            <v>5.5</v>
          </cell>
          <cell r="BX328">
            <v>65</v>
          </cell>
          <cell r="BY328" t="str">
            <v>Угловик</v>
          </cell>
          <cell r="BZ328" t="str">
            <v>Периодический</v>
          </cell>
          <cell r="CA328">
            <v>0.83</v>
          </cell>
          <cell r="CB328">
            <v>2</v>
          </cell>
          <cell r="CC328">
            <v>33</v>
          </cell>
          <cell r="CD328">
            <v>33</v>
          </cell>
          <cell r="CE328">
            <v>33</v>
          </cell>
          <cell r="CF328">
            <v>43556</v>
          </cell>
          <cell r="CG328">
            <v>127</v>
          </cell>
          <cell r="CH328">
            <v>0</v>
          </cell>
          <cell r="CI328">
            <v>0</v>
          </cell>
          <cell r="CJ328">
            <v>1526.5163522375531</v>
          </cell>
          <cell r="CK328">
            <v>44</v>
          </cell>
          <cell r="CL328">
            <v>61</v>
          </cell>
          <cell r="CM328">
            <v>6.4640982999999999</v>
          </cell>
          <cell r="CN328">
            <v>7.75</v>
          </cell>
          <cell r="CO328">
            <v>0.23</v>
          </cell>
          <cell r="CP328">
            <v>313</v>
          </cell>
          <cell r="CQ328">
            <v>4</v>
          </cell>
          <cell r="CR328">
            <v>298</v>
          </cell>
          <cell r="CS328">
            <v>0</v>
          </cell>
          <cell r="CT328">
            <v>298</v>
          </cell>
          <cell r="CU328">
            <v>0</v>
          </cell>
          <cell r="CV328">
            <v>291.53590170000001</v>
          </cell>
          <cell r="CW328">
            <v>-7.75</v>
          </cell>
          <cell r="CX328">
            <v>297.77</v>
          </cell>
          <cell r="CY328">
            <v>-3.2</v>
          </cell>
          <cell r="CZ328">
            <v>0</v>
          </cell>
          <cell r="DA328">
            <v>4</v>
          </cell>
          <cell r="DB328">
            <v>618.80247087207817</v>
          </cell>
          <cell r="DC328">
            <v>618.80247087207817</v>
          </cell>
          <cell r="DD328" t="str">
            <v/>
          </cell>
          <cell r="DE328">
            <v>0.11742424242424243</v>
          </cell>
          <cell r="DF328">
            <v>0</v>
          </cell>
          <cell r="DG328" t="str">
            <v>УЭЦН</v>
          </cell>
          <cell r="DH328">
            <v>6.4640982999999999</v>
          </cell>
          <cell r="DI328">
            <v>7.75</v>
          </cell>
          <cell r="DJ328">
            <v>0.23</v>
          </cell>
          <cell r="DK328">
            <v>4</v>
          </cell>
          <cell r="DL328">
            <v>61</v>
          </cell>
          <cell r="DM328">
            <v>0</v>
          </cell>
          <cell r="DN328">
            <v>60</v>
          </cell>
          <cell r="DO328">
            <v>0.11688988864756783</v>
          </cell>
          <cell r="DP328">
            <v>60</v>
          </cell>
          <cell r="DQ328">
            <v>6.5321777991088359</v>
          </cell>
          <cell r="DR328">
            <v>7.8316225393870447</v>
          </cell>
          <cell r="DS328">
            <v>0.23</v>
          </cell>
          <cell r="DT328">
            <v>4.0421277622642808</v>
          </cell>
          <cell r="DU328">
            <v>6.8079499108835928E-2</v>
          </cell>
          <cell r="DV328">
            <v>8.1622539387044668E-2</v>
          </cell>
          <cell r="DW328">
            <v>4.2127762264281117E-2</v>
          </cell>
          <cell r="DX328">
            <v>0.13403479824683842</v>
          </cell>
          <cell r="DY328">
            <v>0.1606983121548442</v>
          </cell>
          <cell r="DZ328">
            <v>0</v>
          </cell>
          <cell r="EA328">
            <v>6.6352851470387289E-2</v>
          </cell>
          <cell r="EB328">
            <v>0</v>
          </cell>
          <cell r="EC328">
            <v>42564</v>
          </cell>
          <cell r="ED328" t="str">
            <v>ВНС</v>
          </cell>
          <cell r="EE328">
            <v>0</v>
          </cell>
          <cell r="EF328">
            <v>65</v>
          </cell>
          <cell r="EG328">
            <v>31.43</v>
          </cell>
          <cell r="EH328">
            <v>31.29</v>
          </cell>
          <cell r="EI328">
            <v>31</v>
          </cell>
          <cell r="EJ328" t="str">
            <v>Периодический</v>
          </cell>
          <cell r="EK328">
            <v>0.83</v>
          </cell>
          <cell r="EL328">
            <v>2</v>
          </cell>
          <cell r="EM328">
            <v>6.4640982999999999</v>
          </cell>
          <cell r="EN328">
            <v>7.75</v>
          </cell>
          <cell r="EO328">
            <v>0.23</v>
          </cell>
          <cell r="EP328">
            <v>3.2</v>
          </cell>
          <cell r="EQ328">
            <v>495.04197669766256</v>
          </cell>
          <cell r="ER328">
            <v>0</v>
          </cell>
          <cell r="ES328">
            <v>0</v>
          </cell>
          <cell r="ET328">
            <v>61</v>
          </cell>
          <cell r="EU328">
            <v>65</v>
          </cell>
          <cell r="EV328">
            <v>33</v>
          </cell>
          <cell r="EW328">
            <v>33</v>
          </cell>
          <cell r="EX328">
            <v>33</v>
          </cell>
          <cell r="EY328" t="str">
            <v>Периодический</v>
          </cell>
          <cell r="EZ328">
            <v>0.83</v>
          </cell>
          <cell r="FA328">
            <v>2</v>
          </cell>
          <cell r="FB328">
            <v>6.4640982999999999</v>
          </cell>
          <cell r="FC328">
            <v>7.75</v>
          </cell>
          <cell r="FD328">
            <v>0.23</v>
          </cell>
          <cell r="FE328">
            <v>4</v>
          </cell>
          <cell r="FF328">
            <v>618.80247087207817</v>
          </cell>
          <cell r="FG328">
            <v>0</v>
          </cell>
          <cell r="FH328">
            <v>0</v>
          </cell>
          <cell r="FI328">
            <v>61</v>
          </cell>
          <cell r="FJ328">
            <v>0</v>
          </cell>
          <cell r="FK328">
            <v>1.5700000000000003</v>
          </cell>
          <cell r="FL328">
            <v>1.7100000000000009</v>
          </cell>
          <cell r="FM328">
            <v>2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0.79999999999999982</v>
          </cell>
          <cell r="FT328">
            <v>0</v>
          </cell>
          <cell r="FU328">
            <v>0</v>
          </cell>
          <cell r="FV328">
            <v>123.76049417441561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  <cell r="GF328" t="str">
            <v>БДНГ-5.2</v>
          </cell>
          <cell r="GG328" t="str">
            <v>курбатов</v>
          </cell>
          <cell r="GH328" t="str">
            <v>Бердянка</v>
          </cell>
          <cell r="GI328" t="e">
            <v>#N/A</v>
          </cell>
          <cell r="GJ328">
            <v>0</v>
          </cell>
          <cell r="GK328">
            <v>1680</v>
          </cell>
          <cell r="GL328">
            <v>0</v>
          </cell>
          <cell r="GM328">
            <v>0</v>
          </cell>
          <cell r="GN328">
            <v>0</v>
          </cell>
          <cell r="GO328">
            <v>0</v>
          </cell>
          <cell r="GP328">
            <v>0</v>
          </cell>
          <cell r="GQ328">
            <v>17</v>
          </cell>
          <cell r="GR328">
            <v>66</v>
          </cell>
          <cell r="GS328" t="str">
            <v>К-41</v>
          </cell>
          <cell r="GT328" t="str">
            <v>УЭЦН-D1050N 281ст.-1551</v>
          </cell>
          <cell r="GU328">
            <v>0</v>
          </cell>
          <cell r="GV328">
            <v>0</v>
          </cell>
          <cell r="GW328" t="str">
            <v>ЭЦН</v>
          </cell>
          <cell r="GX328">
            <v>0</v>
          </cell>
          <cell r="GY328">
            <v>0</v>
          </cell>
        </row>
        <row r="329">
          <cell r="J329">
            <v>1325</v>
          </cell>
          <cell r="K329" t="str">
            <v>В работе</v>
          </cell>
          <cell r="L329" t="str">
            <v>К-42</v>
          </cell>
          <cell r="M329">
            <v>43475</v>
          </cell>
          <cell r="N329" t="str">
            <v>Гор.</v>
          </cell>
          <cell r="O329" t="str">
            <v>P1ar_Block I</v>
          </cell>
          <cell r="P329" t="str">
            <v>Действующий</v>
          </cell>
          <cell r="Q329">
            <v>-4</v>
          </cell>
          <cell r="R329">
            <v>43407</v>
          </cell>
          <cell r="S329" t="str">
            <v>МеКаМиНефть</v>
          </cell>
          <cell r="T329" t="str">
            <v>КГРП 7ст.
350м3 15% HCl</v>
          </cell>
          <cell r="U329">
            <v>206</v>
          </cell>
          <cell r="V329">
            <v>213.8</v>
          </cell>
          <cell r="W329">
            <v>0.98</v>
          </cell>
          <cell r="X329">
            <v>1.66</v>
          </cell>
          <cell r="Y329">
            <v>1.0061726104328248</v>
          </cell>
          <cell r="Z329">
            <v>1.4490000000000001</v>
          </cell>
          <cell r="AA329">
            <v>0.83599999999999997</v>
          </cell>
          <cell r="AB329">
            <v>0.72</v>
          </cell>
          <cell r="AC329">
            <v>37</v>
          </cell>
          <cell r="AD329">
            <v>1.17</v>
          </cell>
          <cell r="AE329">
            <v>177.8</v>
          </cell>
          <cell r="AF329">
            <v>9.19</v>
          </cell>
          <cell r="AG329">
            <v>2322.1999999999998</v>
          </cell>
          <cell r="AH329">
            <v>3166</v>
          </cell>
          <cell r="AI329">
            <v>3166</v>
          </cell>
          <cell r="AJ329">
            <v>0</v>
          </cell>
          <cell r="AK329">
            <v>0</v>
          </cell>
          <cell r="AL329" t="str">
            <v>Закрытый</v>
          </cell>
          <cell r="AM329" t="str">
            <v>2349,27-2350,7;2510,35-2511,78;2650,36-2651,79;2782,38-2783,81;2850,45-2851,88;2965,48-2966,91;3070,13-3071,36(цирк.клапана)</v>
          </cell>
          <cell r="AN329">
            <v>78.94</v>
          </cell>
          <cell r="AO329">
            <v>2349.27</v>
          </cell>
          <cell r="AP329">
            <v>407.11604807692311</v>
          </cell>
          <cell r="AQ329" t="str">
            <v>2300-3095,16</v>
          </cell>
          <cell r="AR329">
            <v>114</v>
          </cell>
          <cell r="AS329">
            <v>99.2</v>
          </cell>
          <cell r="AT329" t="str">
            <v>Газлифт</v>
          </cell>
          <cell r="AU329">
            <v>550</v>
          </cell>
          <cell r="AV329">
            <v>0</v>
          </cell>
          <cell r="AW329">
            <v>1080</v>
          </cell>
          <cell r="AX329">
            <v>0</v>
          </cell>
          <cell r="AY329">
            <v>1480</v>
          </cell>
          <cell r="AZ329">
            <v>0</v>
          </cell>
          <cell r="BA329">
            <v>1740</v>
          </cell>
          <cell r="BB329">
            <v>0</v>
          </cell>
          <cell r="BC329">
            <v>1980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2271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1913.19</v>
          </cell>
          <cell r="BU329">
            <v>357.80999999999995</v>
          </cell>
          <cell r="BV329">
            <v>73</v>
          </cell>
          <cell r="BW329">
            <v>5.5</v>
          </cell>
          <cell r="BX329">
            <v>18</v>
          </cell>
          <cell r="BY329" t="str">
            <v>Угловик</v>
          </cell>
          <cell r="BZ329" t="str">
            <v>Постоянный</v>
          </cell>
          <cell r="CA329">
            <v>24</v>
          </cell>
          <cell r="CB329">
            <v>0</v>
          </cell>
          <cell r="CC329">
            <v>33.25</v>
          </cell>
          <cell r="CD329">
            <v>58.06</v>
          </cell>
          <cell r="CE329">
            <v>31.5</v>
          </cell>
          <cell r="CF329">
            <v>43556</v>
          </cell>
          <cell r="CG329">
            <v>202</v>
          </cell>
          <cell r="CH329">
            <v>72.62</v>
          </cell>
          <cell r="CI329">
            <v>6</v>
          </cell>
          <cell r="CJ329">
            <v>0</v>
          </cell>
          <cell r="CK329">
            <v>0</v>
          </cell>
          <cell r="CL329">
            <v>146</v>
          </cell>
          <cell r="CM329">
            <v>1.4953657399999998</v>
          </cell>
          <cell r="CN329">
            <v>1.91</v>
          </cell>
          <cell r="CO329">
            <v>6.35</v>
          </cell>
          <cell r="CP329">
            <v>0</v>
          </cell>
          <cell r="CQ329">
            <v>2</v>
          </cell>
          <cell r="CR329">
            <v>299</v>
          </cell>
          <cell r="CS329">
            <v>0</v>
          </cell>
          <cell r="CT329">
            <v>299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1</v>
          </cell>
          <cell r="DA329">
            <v>1</v>
          </cell>
          <cell r="DB329">
            <v>668.73272086600036</v>
          </cell>
          <cell r="DC329">
            <v>1337.4654417320007</v>
          </cell>
          <cell r="DD329">
            <v>611.31653146555925</v>
          </cell>
          <cell r="DE329">
            <v>3.4107142857142857E-2</v>
          </cell>
          <cell r="DF329" t="str">
            <v>Скопление тех. воды на забое</v>
          </cell>
          <cell r="DG329" t="str">
            <v>Газлифт</v>
          </cell>
          <cell r="DH329">
            <v>14.405617599999999</v>
          </cell>
          <cell r="DI329">
            <v>18.399999999999999</v>
          </cell>
          <cell r="DJ329">
            <v>6.35</v>
          </cell>
          <cell r="DK329">
            <v>9.6335078534031418</v>
          </cell>
          <cell r="DL329">
            <v>146</v>
          </cell>
          <cell r="DM329">
            <v>0</v>
          </cell>
          <cell r="DN329">
            <v>60</v>
          </cell>
          <cell r="DO329">
            <v>2.6746504749955186E-2</v>
          </cell>
          <cell r="DP329">
            <v>60</v>
          </cell>
          <cell r="DQ329">
            <v>2.9735102488125107</v>
          </cell>
          <cell r="DR329">
            <v>3.7980036744936365</v>
          </cell>
          <cell r="DS329">
            <v>6.35</v>
          </cell>
          <cell r="DT329">
            <v>1.9884835992113281</v>
          </cell>
          <cell r="DU329">
            <v>1.4781445088125109</v>
          </cell>
          <cell r="DV329">
            <v>1.8880036744936366</v>
          </cell>
          <cell r="DW329">
            <v>0.988483599211328</v>
          </cell>
          <cell r="DX329">
            <v>5.0958716592050006</v>
          </cell>
          <cell r="DY329">
            <v>6.0955402622069386</v>
          </cell>
          <cell r="DZ329">
            <v>0</v>
          </cell>
          <cell r="EA329">
            <v>1.1760807094140451</v>
          </cell>
          <cell r="EB329" t="str">
            <v>Скважина недосвоена после ВНС в январе 2019 года. Последнее Рзаб 135 планируется постановка ПРГС</v>
          </cell>
          <cell r="EC329">
            <v>0</v>
          </cell>
          <cell r="ED329">
            <v>0</v>
          </cell>
          <cell r="EE329">
            <v>0</v>
          </cell>
          <cell r="EF329">
            <v>18</v>
          </cell>
          <cell r="EG329">
            <v>33.25</v>
          </cell>
          <cell r="EH329">
            <v>58.06</v>
          </cell>
          <cell r="EI329">
            <v>31.5</v>
          </cell>
          <cell r="EJ329" t="str">
            <v>Постоянный</v>
          </cell>
          <cell r="EK329">
            <v>24</v>
          </cell>
          <cell r="EL329">
            <v>0</v>
          </cell>
          <cell r="EM329">
            <v>14.405617599999999</v>
          </cell>
          <cell r="EN329">
            <v>18.399999999999999</v>
          </cell>
          <cell r="EO329">
            <v>6.35</v>
          </cell>
          <cell r="EP329">
            <v>15</v>
          </cell>
          <cell r="EQ329">
            <v>763.59100355405803</v>
          </cell>
          <cell r="ER329">
            <v>72.62</v>
          </cell>
          <cell r="ES329">
            <v>4</v>
          </cell>
          <cell r="ET329">
            <v>132</v>
          </cell>
          <cell r="EU329">
            <v>18</v>
          </cell>
          <cell r="EV329">
            <v>33.25</v>
          </cell>
          <cell r="EW329">
            <v>58.06</v>
          </cell>
          <cell r="EX329">
            <v>31.5</v>
          </cell>
          <cell r="EY329" t="str">
            <v>Постоянный</v>
          </cell>
          <cell r="EZ329">
            <v>24</v>
          </cell>
          <cell r="FA329">
            <v>0</v>
          </cell>
          <cell r="FB329">
            <v>1.4953657399999998</v>
          </cell>
          <cell r="FC329">
            <v>1.91</v>
          </cell>
          <cell r="FD329">
            <v>6.35</v>
          </cell>
          <cell r="FE329">
            <v>2</v>
          </cell>
          <cell r="FF329">
            <v>668.73272086600036</v>
          </cell>
          <cell r="FG329">
            <v>72.62</v>
          </cell>
          <cell r="FH329">
            <v>1</v>
          </cell>
          <cell r="FI329">
            <v>146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-12.910251859999999</v>
          </cell>
          <cell r="FQ329">
            <v>-16.489999999999998</v>
          </cell>
          <cell r="FR329">
            <v>0</v>
          </cell>
          <cell r="FS329">
            <v>-13</v>
          </cell>
          <cell r="FT329">
            <v>0</v>
          </cell>
          <cell r="FU329">
            <v>-3</v>
          </cell>
          <cell r="FV329">
            <v>-94.85828268805767</v>
          </cell>
          <cell r="FW329">
            <v>14</v>
          </cell>
          <cell r="FX329" t="str">
            <v>Технология</v>
          </cell>
          <cell r="FY329" t="str">
            <v>Рост забойного давления. Необходима постановка пригады ПРГС для оптимизации работы газлифтного подъемника</v>
          </cell>
          <cell r="FZ329">
            <v>0</v>
          </cell>
          <cell r="GA329">
            <v>0</v>
          </cell>
          <cell r="GB329">
            <v>0</v>
          </cell>
          <cell r="GC329" t="str">
            <v>Технология</v>
          </cell>
          <cell r="GD329" t="str">
            <v>Возврат технологических потерь, постановка пригады ПРГС (оптимизация работы газлифтного подъемника)</v>
          </cell>
          <cell r="GE329">
            <v>0</v>
          </cell>
          <cell r="GF329" t="str">
            <v>БДНГ-5.2</v>
          </cell>
          <cell r="GG329" t="str">
            <v>курбатов</v>
          </cell>
          <cell r="GH329" t="str">
            <v>Бердянка</v>
          </cell>
          <cell r="GI329" t="e">
            <v>#N/A</v>
          </cell>
          <cell r="GJ329">
            <v>0</v>
          </cell>
          <cell r="GK329">
            <v>2100</v>
          </cell>
          <cell r="GL329">
            <v>0</v>
          </cell>
          <cell r="GM329">
            <v>0</v>
          </cell>
          <cell r="GN329">
            <v>0</v>
          </cell>
          <cell r="GO329">
            <v>1.75</v>
          </cell>
          <cell r="GP329">
            <v>26.560000000000002</v>
          </cell>
          <cell r="GQ329">
            <v>0</v>
          </cell>
          <cell r="GR329">
            <v>0</v>
          </cell>
          <cell r="GS329" t="str">
            <v>К-44</v>
          </cell>
          <cell r="GT329">
            <v>0</v>
          </cell>
          <cell r="GU329">
            <v>0</v>
          </cell>
          <cell r="GV329">
            <v>0</v>
          </cell>
          <cell r="GW329">
            <v>0</v>
          </cell>
          <cell r="GX329">
            <v>0</v>
          </cell>
          <cell r="GY329">
            <v>0</v>
          </cell>
        </row>
        <row r="330">
          <cell r="J330">
            <v>1326</v>
          </cell>
          <cell r="K330" t="str">
            <v>В работе</v>
          </cell>
          <cell r="L330" t="str">
            <v>К-41</v>
          </cell>
          <cell r="M330">
            <v>42433</v>
          </cell>
          <cell r="N330" t="str">
            <v>Гор.</v>
          </cell>
          <cell r="O330" t="str">
            <v>P1ar_Block I</v>
          </cell>
          <cell r="P330" t="str">
            <v>Действующий</v>
          </cell>
          <cell r="Q330">
            <v>-4</v>
          </cell>
          <cell r="R330">
            <v>0</v>
          </cell>
          <cell r="S330">
            <v>0</v>
          </cell>
          <cell r="T330">
            <v>0</v>
          </cell>
          <cell r="U330">
            <v>206</v>
          </cell>
          <cell r="V330">
            <v>213.8</v>
          </cell>
          <cell r="W330">
            <v>0.98</v>
          </cell>
          <cell r="X330">
            <v>1.66</v>
          </cell>
          <cell r="Y330">
            <v>0.98403097023953534</v>
          </cell>
          <cell r="Z330">
            <v>1.4490000000000001</v>
          </cell>
          <cell r="AA330">
            <v>0.83599999999999997</v>
          </cell>
          <cell r="AB330">
            <v>0.72</v>
          </cell>
          <cell r="AC330">
            <v>37</v>
          </cell>
          <cell r="AD330">
            <v>1.17</v>
          </cell>
          <cell r="AE330">
            <v>177.8</v>
          </cell>
          <cell r="AF330">
            <v>9.19</v>
          </cell>
          <cell r="AG330">
            <v>2355</v>
          </cell>
          <cell r="AH330">
            <v>2900</v>
          </cell>
          <cell r="AI330">
            <v>2900</v>
          </cell>
          <cell r="AJ330">
            <v>0</v>
          </cell>
          <cell r="AK330">
            <v>0</v>
          </cell>
          <cell r="AL330" t="str">
            <v>откр ствол</v>
          </cell>
          <cell r="AM330" t="str">
            <v>2355-2900</v>
          </cell>
          <cell r="AN330">
            <v>64.13</v>
          </cell>
          <cell r="AO330">
            <v>2355</v>
          </cell>
          <cell r="AP330">
            <v>459</v>
          </cell>
          <cell r="AQ330" t="str">
            <v>2289-2935,17</v>
          </cell>
          <cell r="AR330">
            <v>114</v>
          </cell>
          <cell r="AS330">
            <v>99.26</v>
          </cell>
          <cell r="AT330" t="str">
            <v>Газлифт</v>
          </cell>
          <cell r="AU330">
            <v>500</v>
          </cell>
          <cell r="AV330" t="str">
            <v>ГП</v>
          </cell>
          <cell r="AW330">
            <v>880</v>
          </cell>
          <cell r="AX330" t="str">
            <v>ГП</v>
          </cell>
          <cell r="AY330">
            <v>1255</v>
          </cell>
          <cell r="AZ330">
            <v>0</v>
          </cell>
          <cell r="BA330">
            <v>1550</v>
          </cell>
          <cell r="BB330">
            <v>0</v>
          </cell>
          <cell r="BC330">
            <v>1715</v>
          </cell>
          <cell r="BD330">
            <v>0</v>
          </cell>
          <cell r="BE330">
            <v>0</v>
          </cell>
          <cell r="BF330">
            <v>0</v>
          </cell>
          <cell r="BG330">
            <v>1725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 t="str">
            <v>56-117</v>
          </cell>
          <cell r="BN330">
            <v>2210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2006.5</v>
          </cell>
          <cell r="BU330">
            <v>203.5</v>
          </cell>
          <cell r="BV330">
            <v>73</v>
          </cell>
          <cell r="BW330">
            <v>5.5</v>
          </cell>
          <cell r="BX330">
            <v>18</v>
          </cell>
          <cell r="BY330" t="str">
            <v>Угловик</v>
          </cell>
          <cell r="BZ330" t="str">
            <v>Постоянный</v>
          </cell>
          <cell r="CA330">
            <v>24</v>
          </cell>
          <cell r="CB330">
            <v>0</v>
          </cell>
          <cell r="CC330">
            <v>35.700000000000003</v>
          </cell>
          <cell r="CD330">
            <v>49.4</v>
          </cell>
          <cell r="CE330">
            <v>33.700000000000003</v>
          </cell>
          <cell r="CF330">
            <v>43556</v>
          </cell>
          <cell r="CG330">
            <v>121</v>
          </cell>
          <cell r="CH330">
            <v>70.2</v>
          </cell>
          <cell r="CI330">
            <v>6</v>
          </cell>
          <cell r="CJ330">
            <v>0</v>
          </cell>
          <cell r="CK330">
            <v>0</v>
          </cell>
          <cell r="CL330">
            <v>115</v>
          </cell>
          <cell r="CM330">
            <v>2.1932459999999998</v>
          </cell>
          <cell r="CN330">
            <v>2.65</v>
          </cell>
          <cell r="CO330">
            <v>1</v>
          </cell>
          <cell r="CP330">
            <v>1</v>
          </cell>
          <cell r="CQ330">
            <v>13.95</v>
          </cell>
          <cell r="CR330">
            <v>300</v>
          </cell>
          <cell r="CS330">
            <v>0</v>
          </cell>
          <cell r="CT330">
            <v>300</v>
          </cell>
          <cell r="CU330">
            <v>0</v>
          </cell>
          <cell r="CV330">
            <v>297.79789240000002</v>
          </cell>
          <cell r="CW330">
            <v>-2.65</v>
          </cell>
          <cell r="CX330">
            <v>299.39999999999998</v>
          </cell>
          <cell r="CY330">
            <v>-12.3</v>
          </cell>
          <cell r="CZ330">
            <v>11</v>
          </cell>
          <cell r="DA330">
            <v>2.9499999999999993</v>
          </cell>
          <cell r="DB330">
            <v>1345.0383586702083</v>
          </cell>
          <cell r="DC330">
            <v>6360.4356282879353</v>
          </cell>
          <cell r="DD330">
            <v>4946.1921739548816</v>
          </cell>
          <cell r="DE330">
            <v>0.44166666666666665</v>
          </cell>
          <cell r="DF330" t="str">
            <v>Высокое Рзаб по причине наличия тех. воды по стволу (вода после ТРС, проведенного в феврале 2019 г.). Планируется постановка бр .ПРГС с целью оптимизации газлифтного подъемника</v>
          </cell>
          <cell r="DG330" t="str">
            <v>Газлифт</v>
          </cell>
          <cell r="DH330">
            <v>2.1932459999999998</v>
          </cell>
          <cell r="DI330">
            <v>2.65</v>
          </cell>
          <cell r="DJ330">
            <v>1</v>
          </cell>
          <cell r="DK330">
            <v>2.9499999999999993</v>
          </cell>
          <cell r="DL330">
            <v>115</v>
          </cell>
          <cell r="DM330">
            <v>0</v>
          </cell>
          <cell r="DN330">
            <v>60</v>
          </cell>
          <cell r="DO330">
            <v>4.3442622950819673E-2</v>
          </cell>
          <cell r="DP330">
            <v>60</v>
          </cell>
          <cell r="DQ330">
            <v>2.1932459999999998</v>
          </cell>
          <cell r="DR330">
            <v>2.65</v>
          </cell>
          <cell r="DS330">
            <v>1</v>
          </cell>
          <cell r="DT330">
            <v>2.9499999999999993</v>
          </cell>
          <cell r="DU330">
            <v>0</v>
          </cell>
          <cell r="DV330">
            <v>0</v>
          </cell>
          <cell r="DW330">
            <v>0</v>
          </cell>
          <cell r="DX330">
            <v>90.386283647695137</v>
          </cell>
          <cell r="DY330">
            <v>110.26778599886194</v>
          </cell>
          <cell r="DZ330">
            <v>0</v>
          </cell>
          <cell r="EA330">
            <v>51.608708025042795</v>
          </cell>
          <cell r="EB330" t="str">
            <v>Скважина недосовоена после смены СЭ (отказ УЭЦН, спуск ГЛ ПО) в ноябре 2018 года. После ЗПФ скважина  3 раза  останавливалась по причине непрохода в НКТ, суммарное время простоя 3 месяца.</v>
          </cell>
          <cell r="EC330">
            <v>42433</v>
          </cell>
          <cell r="ED330" t="str">
            <v>ВНС</v>
          </cell>
          <cell r="EE330" t="str">
            <v>Предыдущий ГТМ-2000г(ОПЗ)</v>
          </cell>
          <cell r="EF330">
            <v>18</v>
          </cell>
          <cell r="EG330">
            <v>33.29</v>
          </cell>
          <cell r="EH330">
            <v>62.43</v>
          </cell>
          <cell r="EI330">
            <v>31.57</v>
          </cell>
          <cell r="EJ330" t="str">
            <v>Постоянный</v>
          </cell>
          <cell r="EK330">
            <v>24</v>
          </cell>
          <cell r="EL330">
            <v>0</v>
          </cell>
          <cell r="EM330">
            <v>2.1932459999999998</v>
          </cell>
          <cell r="EN330">
            <v>2.65</v>
          </cell>
          <cell r="EO330">
            <v>1</v>
          </cell>
          <cell r="EP330">
            <v>13.95</v>
          </cell>
          <cell r="EQ330">
            <v>1345.0383586702083</v>
          </cell>
          <cell r="ER330">
            <v>73.569999999999993</v>
          </cell>
          <cell r="ES330">
            <v>11</v>
          </cell>
          <cell r="ET330">
            <v>115</v>
          </cell>
          <cell r="EU330">
            <v>18</v>
          </cell>
          <cell r="EV330">
            <v>35.700000000000003</v>
          </cell>
          <cell r="EW330">
            <v>49.4</v>
          </cell>
          <cell r="EX330">
            <v>33.700000000000003</v>
          </cell>
          <cell r="EY330" t="str">
            <v>Постоянный</v>
          </cell>
          <cell r="EZ330">
            <v>24</v>
          </cell>
          <cell r="FA330">
            <v>0</v>
          </cell>
          <cell r="FB330">
            <v>2.1932459999999998</v>
          </cell>
          <cell r="FC330">
            <v>2.65</v>
          </cell>
          <cell r="FD330">
            <v>1</v>
          </cell>
          <cell r="FE330">
            <v>13.95</v>
          </cell>
          <cell r="FF330">
            <v>1345.0383586702083</v>
          </cell>
          <cell r="FG330">
            <v>70.2</v>
          </cell>
          <cell r="FH330">
            <v>11</v>
          </cell>
          <cell r="FI330">
            <v>115</v>
          </cell>
          <cell r="FJ330">
            <v>0</v>
          </cell>
          <cell r="FK330">
            <v>2.4100000000000037</v>
          </cell>
          <cell r="FL330">
            <v>-13.030000000000001</v>
          </cell>
          <cell r="FM330">
            <v>2.1300000000000026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-3.3699999999999903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  <cell r="GF330" t="str">
            <v>БДНГ-5.2</v>
          </cell>
          <cell r="GG330" t="str">
            <v>курбатов</v>
          </cell>
          <cell r="GH330" t="str">
            <v>Бердянка</v>
          </cell>
          <cell r="GI330" t="e">
            <v>#N/A</v>
          </cell>
          <cell r="GJ330">
            <v>0</v>
          </cell>
          <cell r="GK330">
            <v>2100</v>
          </cell>
          <cell r="GL330">
            <v>0</v>
          </cell>
          <cell r="GM330">
            <v>0</v>
          </cell>
          <cell r="GN330">
            <v>0</v>
          </cell>
          <cell r="GO330">
            <v>2</v>
          </cell>
          <cell r="GP330">
            <v>15.699999999999996</v>
          </cell>
          <cell r="GQ330">
            <v>115</v>
          </cell>
          <cell r="GR330">
            <v>6</v>
          </cell>
          <cell r="GS330" t="str">
            <v>К-41</v>
          </cell>
          <cell r="GT330" t="str">
            <v>Газлифт</v>
          </cell>
          <cell r="GU330">
            <v>0</v>
          </cell>
          <cell r="GV330">
            <v>0</v>
          </cell>
          <cell r="GW330" t="str">
            <v>ЭЦН</v>
          </cell>
          <cell r="GX330">
            <v>0</v>
          </cell>
          <cell r="GY330">
            <v>0</v>
          </cell>
        </row>
        <row r="331">
          <cell r="J331">
            <v>1327</v>
          </cell>
          <cell r="K331" t="str">
            <v>В накоплении/под циклической закачкой/</v>
          </cell>
          <cell r="L331" t="str">
            <v>К-41</v>
          </cell>
          <cell r="M331">
            <v>42364</v>
          </cell>
          <cell r="N331" t="str">
            <v>Гор.</v>
          </cell>
          <cell r="O331" t="str">
            <v>P1ar_Block I</v>
          </cell>
          <cell r="P331" t="str">
            <v>Действующий</v>
          </cell>
          <cell r="Q331">
            <v>-4</v>
          </cell>
          <cell r="R331">
            <v>0</v>
          </cell>
          <cell r="S331">
            <v>0</v>
          </cell>
          <cell r="T331">
            <v>0</v>
          </cell>
          <cell r="U331">
            <v>206</v>
          </cell>
          <cell r="V331">
            <v>213.8</v>
          </cell>
          <cell r="W331">
            <v>0.98</v>
          </cell>
          <cell r="X331">
            <v>1.66</v>
          </cell>
          <cell r="Y331">
            <v>0.98</v>
          </cell>
          <cell r="Z331">
            <v>1.4490000000000001</v>
          </cell>
          <cell r="AA331">
            <v>0.83599999999999997</v>
          </cell>
          <cell r="AB331">
            <v>0.72</v>
          </cell>
          <cell r="AC331">
            <v>37</v>
          </cell>
          <cell r="AD331">
            <v>1.17</v>
          </cell>
          <cell r="AE331">
            <v>177.8</v>
          </cell>
          <cell r="AF331">
            <v>9.19</v>
          </cell>
          <cell r="AG331">
            <v>2328</v>
          </cell>
          <cell r="AH331">
            <v>2945</v>
          </cell>
          <cell r="AI331">
            <v>2935</v>
          </cell>
          <cell r="AJ331">
            <v>0</v>
          </cell>
          <cell r="AK331">
            <v>0</v>
          </cell>
          <cell r="AL331" t="str">
            <v>Закрытый</v>
          </cell>
          <cell r="AM331" t="str">
            <v>2245-2935</v>
          </cell>
          <cell r="AN331">
            <v>12.97</v>
          </cell>
          <cell r="AO331">
            <v>2245</v>
          </cell>
          <cell r="AP331">
            <v>389.9</v>
          </cell>
          <cell r="AQ331">
            <v>0</v>
          </cell>
          <cell r="AR331">
            <v>0</v>
          </cell>
          <cell r="AS331">
            <v>0</v>
          </cell>
          <cell r="AT331" t="str">
            <v>Газлифт</v>
          </cell>
          <cell r="AU331">
            <v>550</v>
          </cell>
          <cell r="AV331" t="str">
            <v>ГП</v>
          </cell>
          <cell r="AW331">
            <v>930</v>
          </cell>
          <cell r="AX331" t="str">
            <v>ГП</v>
          </cell>
          <cell r="AY331">
            <v>1250</v>
          </cell>
          <cell r="AZ331" t="str">
            <v>ГП</v>
          </cell>
          <cell r="BA331">
            <v>1470</v>
          </cell>
          <cell r="BB331" t="str">
            <v>ГП</v>
          </cell>
          <cell r="BC331">
            <v>1650</v>
          </cell>
          <cell r="BD331" t="str">
            <v>ГП</v>
          </cell>
          <cell r="BE331">
            <v>1800</v>
          </cell>
          <cell r="BF331" t="str">
            <v>ЦКсОК</v>
          </cell>
          <cell r="BG331">
            <v>1920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 t="str">
            <v>56-117</v>
          </cell>
          <cell r="BN331">
            <v>2250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2000.4</v>
          </cell>
          <cell r="BU331">
            <v>249.59999999999991</v>
          </cell>
          <cell r="BV331">
            <v>73</v>
          </cell>
          <cell r="BW331">
            <v>5.5</v>
          </cell>
          <cell r="BX331">
            <v>18</v>
          </cell>
          <cell r="BY331" t="str">
            <v>Угловик</v>
          </cell>
          <cell r="BZ331" t="str">
            <v>Периодический</v>
          </cell>
          <cell r="CA331">
            <v>24</v>
          </cell>
          <cell r="CB331">
            <v>24</v>
          </cell>
          <cell r="CC331">
            <v>34.5</v>
          </cell>
          <cell r="CD331">
            <v>67.5</v>
          </cell>
          <cell r="CE331">
            <v>32.5</v>
          </cell>
          <cell r="CF331">
            <v>43556</v>
          </cell>
          <cell r="CG331">
            <v>153</v>
          </cell>
          <cell r="CH331">
            <v>69</v>
          </cell>
          <cell r="CI331">
            <v>5</v>
          </cell>
          <cell r="CJ331">
            <v>0</v>
          </cell>
          <cell r="CK331">
            <v>0</v>
          </cell>
          <cell r="CL331">
            <v>143</v>
          </cell>
          <cell r="CM331">
            <v>1.6719999999999999</v>
          </cell>
          <cell r="CN331">
            <v>2</v>
          </cell>
          <cell r="CO331">
            <v>0</v>
          </cell>
          <cell r="CP331">
            <v>315</v>
          </cell>
          <cell r="CQ331">
            <v>2</v>
          </cell>
          <cell r="CR331">
            <v>301</v>
          </cell>
          <cell r="CS331">
            <v>10</v>
          </cell>
          <cell r="CT331">
            <v>301</v>
          </cell>
          <cell r="CU331">
            <v>0</v>
          </cell>
          <cell r="CV331">
            <v>293.05799999999999</v>
          </cell>
          <cell r="CW331">
            <v>0.5</v>
          </cell>
          <cell r="CX331">
            <v>301</v>
          </cell>
          <cell r="CY331">
            <v>-4.5</v>
          </cell>
          <cell r="CZ331">
            <v>1</v>
          </cell>
          <cell r="DA331">
            <v>1</v>
          </cell>
          <cell r="DB331">
            <v>598.08612440191393</v>
          </cell>
          <cell r="DC331">
            <v>1196.1722488038279</v>
          </cell>
          <cell r="DD331">
            <v>598.08612440191393</v>
          </cell>
          <cell r="DE331">
            <v>0.2</v>
          </cell>
          <cell r="DF331" t="str">
            <v>Планируется постановка пригады ПРГС для оптимизации работы газлифтного подъемника</v>
          </cell>
          <cell r="DG331" t="str">
            <v>Газлифт</v>
          </cell>
          <cell r="DH331">
            <v>7.9419999999999993</v>
          </cell>
          <cell r="DI331">
            <v>9.5</v>
          </cell>
          <cell r="DJ331">
            <v>0</v>
          </cell>
          <cell r="DK331">
            <v>4.75</v>
          </cell>
          <cell r="DL331">
            <v>143</v>
          </cell>
          <cell r="DM331">
            <v>0</v>
          </cell>
          <cell r="DN331">
            <v>60</v>
          </cell>
          <cell r="DO331">
            <v>0.1503365744203442</v>
          </cell>
          <cell r="DP331">
            <v>60</v>
          </cell>
          <cell r="DQ331">
            <v>11.688367988032921</v>
          </cell>
          <cell r="DR331">
            <v>13.981301421092011</v>
          </cell>
          <cell r="DS331">
            <v>0</v>
          </cell>
          <cell r="DT331">
            <v>6.9906507105460056</v>
          </cell>
          <cell r="DU331">
            <v>10.01636798803292</v>
          </cell>
          <cell r="DV331">
            <v>11.981301421092011</v>
          </cell>
          <cell r="DW331">
            <v>5.9906507105460047</v>
          </cell>
          <cell r="DX331">
            <v>3.2358263595702859</v>
          </cell>
          <cell r="DY331">
            <v>3.8706056932658921</v>
          </cell>
          <cell r="DZ331">
            <v>0</v>
          </cell>
          <cell r="EA331">
            <v>0.81486435647703004</v>
          </cell>
          <cell r="EB331">
            <v>0</v>
          </cell>
          <cell r="EC331">
            <v>42369</v>
          </cell>
          <cell r="ED331" t="str">
            <v>ВНС</v>
          </cell>
          <cell r="EE331">
            <v>0</v>
          </cell>
          <cell r="EF331">
            <v>18</v>
          </cell>
          <cell r="EG331">
            <v>32.5</v>
          </cell>
          <cell r="EH331">
            <v>67.17</v>
          </cell>
          <cell r="EI331">
            <v>30.83</v>
          </cell>
          <cell r="EJ331" t="str">
            <v>Периодический</v>
          </cell>
          <cell r="EK331">
            <v>24</v>
          </cell>
          <cell r="EL331">
            <v>24</v>
          </cell>
          <cell r="EM331">
            <v>7.9419999999999993</v>
          </cell>
          <cell r="EN331">
            <v>9.5</v>
          </cell>
          <cell r="EO331">
            <v>0</v>
          </cell>
          <cell r="EP331">
            <v>4.5</v>
          </cell>
          <cell r="EQ331">
            <v>251.82573659027955</v>
          </cell>
          <cell r="ER331">
            <v>73.33</v>
          </cell>
          <cell r="ES331">
            <v>2.5</v>
          </cell>
          <cell r="ET331">
            <v>136</v>
          </cell>
          <cell r="EU331">
            <v>18</v>
          </cell>
          <cell r="EV331">
            <v>34.5</v>
          </cell>
          <cell r="EW331">
            <v>67.5</v>
          </cell>
          <cell r="EX331">
            <v>32.5</v>
          </cell>
          <cell r="EY331" t="str">
            <v>Периодический</v>
          </cell>
          <cell r="EZ331">
            <v>24</v>
          </cell>
          <cell r="FA331">
            <v>24</v>
          </cell>
          <cell r="FB331">
            <v>1.6719999999999999</v>
          </cell>
          <cell r="FC331">
            <v>2</v>
          </cell>
          <cell r="FD331">
            <v>0</v>
          </cell>
          <cell r="FE331">
            <v>2</v>
          </cell>
          <cell r="FF331">
            <v>598.08612440191393</v>
          </cell>
          <cell r="FG331">
            <v>69</v>
          </cell>
          <cell r="FH331">
            <v>1</v>
          </cell>
          <cell r="FI331">
            <v>143</v>
          </cell>
          <cell r="FJ331">
            <v>0</v>
          </cell>
          <cell r="FK331">
            <v>2</v>
          </cell>
          <cell r="FL331">
            <v>0.32999999999999829</v>
          </cell>
          <cell r="FM331">
            <v>1.6700000000000017</v>
          </cell>
          <cell r="FN331">
            <v>0</v>
          </cell>
          <cell r="FO331">
            <v>0</v>
          </cell>
          <cell r="FP331">
            <v>-6.27</v>
          </cell>
          <cell r="FQ331">
            <v>-7.5</v>
          </cell>
          <cell r="FR331">
            <v>0</v>
          </cell>
          <cell r="FS331">
            <v>-2.5</v>
          </cell>
          <cell r="FT331">
            <v>-4.3299999999999983</v>
          </cell>
          <cell r="FU331">
            <v>-1.5</v>
          </cell>
          <cell r="FV331">
            <v>346.26038781163436</v>
          </cell>
          <cell r="FW331">
            <v>7</v>
          </cell>
          <cell r="FX331" t="str">
            <v>Технология</v>
          </cell>
          <cell r="FY331" t="str">
            <v>Рост забойного давления. Необходима постановка пригады ПРГС для оптимизации работы газлифтного подъемника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  <cell r="GF331" t="str">
            <v>БДНГ-5.2</v>
          </cell>
          <cell r="GG331" t="str">
            <v>курбатов</v>
          </cell>
          <cell r="GH331" t="str">
            <v>Бердянка</v>
          </cell>
          <cell r="GI331" t="e">
            <v>#N/A</v>
          </cell>
          <cell r="GJ331">
            <v>0</v>
          </cell>
          <cell r="GK331">
            <v>2100</v>
          </cell>
          <cell r="GL331">
            <v>0</v>
          </cell>
          <cell r="GM331">
            <v>0</v>
          </cell>
          <cell r="GN331">
            <v>6.27</v>
          </cell>
          <cell r="GO331">
            <v>2</v>
          </cell>
          <cell r="GP331">
            <v>35</v>
          </cell>
          <cell r="GQ331">
            <v>143</v>
          </cell>
          <cell r="GR331">
            <v>10</v>
          </cell>
          <cell r="GS331" t="str">
            <v>К-41</v>
          </cell>
          <cell r="GT331" t="str">
            <v>Газлифт</v>
          </cell>
          <cell r="GU331">
            <v>0</v>
          </cell>
          <cell r="GV331">
            <v>0</v>
          </cell>
          <cell r="GW331" t="str">
            <v>ЭЦН</v>
          </cell>
          <cell r="GX331">
            <v>0</v>
          </cell>
          <cell r="GY331">
            <v>0</v>
          </cell>
        </row>
        <row r="332">
          <cell r="J332">
            <v>1329</v>
          </cell>
          <cell r="K332" t="str">
            <v>В работе</v>
          </cell>
          <cell r="L332" t="str">
            <v>К-65</v>
          </cell>
          <cell r="M332">
            <v>43255</v>
          </cell>
          <cell r="N332" t="str">
            <v>Гор.</v>
          </cell>
          <cell r="O332" t="str">
            <v>P1ar_Block I</v>
          </cell>
          <cell r="P332" t="str">
            <v>Действующий</v>
          </cell>
          <cell r="Q332">
            <v>-4</v>
          </cell>
          <cell r="R332">
            <v>43164</v>
          </cell>
          <cell r="S332" t="str">
            <v>МеКаМиНефть</v>
          </cell>
          <cell r="T332" t="str">
            <v>КГРП 7ст.
385м3 15% HCl</v>
          </cell>
          <cell r="U332">
            <v>206</v>
          </cell>
          <cell r="V332">
            <v>213.8</v>
          </cell>
          <cell r="W332">
            <v>0.98</v>
          </cell>
          <cell r="X332">
            <v>1.66</v>
          </cell>
          <cell r="Y332">
            <v>1.0004920049200492</v>
          </cell>
          <cell r="Z332">
            <v>1.4490000000000001</v>
          </cell>
          <cell r="AA332">
            <v>0.83599999999999997</v>
          </cell>
          <cell r="AB332">
            <v>0.72</v>
          </cell>
          <cell r="AC332">
            <v>37</v>
          </cell>
          <cell r="AD332">
            <v>1.17</v>
          </cell>
          <cell r="AE332">
            <v>177.8</v>
          </cell>
          <cell r="AF332">
            <v>9.19</v>
          </cell>
          <cell r="AG332">
            <v>2033</v>
          </cell>
          <cell r="AH332">
            <v>2984</v>
          </cell>
          <cell r="AI332">
            <v>2984</v>
          </cell>
          <cell r="AJ332">
            <v>0</v>
          </cell>
          <cell r="AK332">
            <v>0</v>
          </cell>
          <cell r="AL332" t="str">
            <v>Закрытый</v>
          </cell>
          <cell r="AM332" t="str">
            <v>2050,9-2052,33; 2144,72-2146,15; 2239,15-2240,58; 2368,07-2369,5; 2515,28-2516,71; 2609,78-2611,21; 2776,92-2778,35 (цирк. клапана)</v>
          </cell>
          <cell r="AN332">
            <v>10</v>
          </cell>
          <cell r="AO332">
            <v>2050.9</v>
          </cell>
          <cell r="AP332">
            <v>160.4</v>
          </cell>
          <cell r="AQ332" t="str">
            <v>1973,39-2984,2</v>
          </cell>
          <cell r="AR332">
            <v>114</v>
          </cell>
          <cell r="AS332">
            <v>7.37</v>
          </cell>
          <cell r="AT332" t="str">
            <v>Газлифт</v>
          </cell>
          <cell r="AU332">
            <v>500</v>
          </cell>
          <cell r="AV332">
            <v>0</v>
          </cell>
          <cell r="AW332">
            <v>965</v>
          </cell>
          <cell r="AX332">
            <v>0</v>
          </cell>
          <cell r="AY332">
            <v>1280</v>
          </cell>
          <cell r="AZ332">
            <v>0</v>
          </cell>
          <cell r="BA332">
            <v>1510</v>
          </cell>
          <cell r="BB332">
            <v>0</v>
          </cell>
          <cell r="BC332">
            <v>1695</v>
          </cell>
          <cell r="BD332">
            <v>0</v>
          </cell>
          <cell r="BE332">
            <v>1880</v>
          </cell>
          <cell r="BF332">
            <v>0</v>
          </cell>
          <cell r="BG332">
            <v>1890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2042</v>
          </cell>
          <cell r="BO332" t="str">
            <v>Есть</v>
          </cell>
          <cell r="BP332" t="str">
            <v>Сиант</v>
          </cell>
          <cell r="BQ332">
            <v>69.8</v>
          </cell>
          <cell r="BR332">
            <v>55.87</v>
          </cell>
          <cell r="BS332">
            <v>8</v>
          </cell>
          <cell r="BT332">
            <v>1885.4</v>
          </cell>
          <cell r="BU332">
            <v>156.59999999999991</v>
          </cell>
          <cell r="BV332">
            <v>73</v>
          </cell>
          <cell r="BW332">
            <v>5.5</v>
          </cell>
          <cell r="BX332">
            <v>18</v>
          </cell>
          <cell r="BY332" t="str">
            <v>Угловик</v>
          </cell>
          <cell r="BZ332" t="str">
            <v>Постоянный</v>
          </cell>
          <cell r="CA332">
            <v>24</v>
          </cell>
          <cell r="CB332">
            <v>0</v>
          </cell>
          <cell r="CC332">
            <v>31.75</v>
          </cell>
          <cell r="CD332">
            <v>55.87</v>
          </cell>
          <cell r="CE332">
            <v>30</v>
          </cell>
          <cell r="CF332">
            <v>43556</v>
          </cell>
          <cell r="CG332">
            <v>176</v>
          </cell>
          <cell r="CH332">
            <v>69.8</v>
          </cell>
          <cell r="CI332">
            <v>6</v>
          </cell>
          <cell r="CJ332">
            <v>0</v>
          </cell>
          <cell r="CK332">
            <v>0</v>
          </cell>
          <cell r="CL332">
            <v>73</v>
          </cell>
          <cell r="CM332">
            <v>9.5303999999999984</v>
          </cell>
          <cell r="CN332">
            <v>12</v>
          </cell>
          <cell r="CO332">
            <v>5</v>
          </cell>
          <cell r="CP332">
            <v>316</v>
          </cell>
          <cell r="CQ332">
            <v>20</v>
          </cell>
          <cell r="CR332">
            <v>302</v>
          </cell>
          <cell r="CS332">
            <v>0</v>
          </cell>
          <cell r="CT332">
            <v>302</v>
          </cell>
          <cell r="CU332">
            <v>0</v>
          </cell>
          <cell r="CV332">
            <v>292.09841599999999</v>
          </cell>
          <cell r="CW332">
            <v>-12</v>
          </cell>
          <cell r="CX332">
            <v>300.7</v>
          </cell>
          <cell r="CY332">
            <v>-13</v>
          </cell>
          <cell r="CZ332">
            <v>8</v>
          </cell>
          <cell r="DA332">
            <v>12</v>
          </cell>
          <cell r="DB332">
            <v>1259.1286829513979</v>
          </cell>
          <cell r="DC332">
            <v>2098.5478049189965</v>
          </cell>
          <cell r="DD332">
            <v>782.38078472792699</v>
          </cell>
          <cell r="DE332">
            <v>0.11650485436893204</v>
          </cell>
          <cell r="DF332">
            <v>0</v>
          </cell>
          <cell r="DG332" t="str">
            <v>Газлифт</v>
          </cell>
          <cell r="DH332">
            <v>9.5303999999999984</v>
          </cell>
          <cell r="DI332">
            <v>12</v>
          </cell>
          <cell r="DJ332">
            <v>5</v>
          </cell>
          <cell r="DK332">
            <v>12</v>
          </cell>
          <cell r="DL332">
            <v>73</v>
          </cell>
          <cell r="DM332">
            <v>0</v>
          </cell>
          <cell r="DN332">
            <v>60</v>
          </cell>
          <cell r="DO332">
            <v>0.11133569700785316</v>
          </cell>
          <cell r="DP332">
            <v>60</v>
          </cell>
          <cell r="DQ332">
            <v>10.257046025381888</v>
          </cell>
          <cell r="DR332">
            <v>12.914940852910966</v>
          </cell>
          <cell r="DS332">
            <v>5</v>
          </cell>
          <cell r="DT332">
            <v>12.914940852910966</v>
          </cell>
          <cell r="DU332">
            <v>0.72664602538188938</v>
          </cell>
          <cell r="DV332">
            <v>0.91494085291096638</v>
          </cell>
          <cell r="DW332">
            <v>0.9149408529109665</v>
          </cell>
          <cell r="DX332">
            <v>0.31348478682842268</v>
          </cell>
          <cell r="DY332">
            <v>0.37992077246843259</v>
          </cell>
          <cell r="DZ332">
            <v>0</v>
          </cell>
          <cell r="EA332">
            <v>0.15830032186184689</v>
          </cell>
          <cell r="EB332">
            <v>0</v>
          </cell>
          <cell r="EC332">
            <v>42369</v>
          </cell>
          <cell r="ED332" t="str">
            <v>ВНС</v>
          </cell>
          <cell r="EE332">
            <v>0</v>
          </cell>
          <cell r="EF332">
            <v>18</v>
          </cell>
          <cell r="EG332">
            <v>31.75</v>
          </cell>
          <cell r="EH332">
            <v>55.87</v>
          </cell>
          <cell r="EI332">
            <v>30</v>
          </cell>
          <cell r="EJ332" t="str">
            <v>Постоянный</v>
          </cell>
          <cell r="EK332">
            <v>24</v>
          </cell>
          <cell r="EL332">
            <v>0</v>
          </cell>
          <cell r="EM332">
            <v>9.9015839999999997</v>
          </cell>
          <cell r="EN332">
            <v>12</v>
          </cell>
          <cell r="EO332">
            <v>1.3</v>
          </cell>
          <cell r="EP332">
            <v>13</v>
          </cell>
          <cell r="EQ332">
            <v>504.96970989692159</v>
          </cell>
          <cell r="ER332">
            <v>73.87</v>
          </cell>
          <cell r="ES332">
            <v>8</v>
          </cell>
          <cell r="ET332">
            <v>72</v>
          </cell>
          <cell r="EU332">
            <v>18</v>
          </cell>
          <cell r="EV332">
            <v>31.75</v>
          </cell>
          <cell r="EW332">
            <v>55.87</v>
          </cell>
          <cell r="EX332">
            <v>30</v>
          </cell>
          <cell r="EY332" t="str">
            <v>Постоянный</v>
          </cell>
          <cell r="EZ332">
            <v>24</v>
          </cell>
          <cell r="FA332">
            <v>0</v>
          </cell>
          <cell r="FB332">
            <v>9.5303999999999984</v>
          </cell>
          <cell r="FC332">
            <v>12</v>
          </cell>
          <cell r="FD332">
            <v>5</v>
          </cell>
          <cell r="FE332">
            <v>20</v>
          </cell>
          <cell r="FF332">
            <v>1259.1286829513979</v>
          </cell>
          <cell r="FG332">
            <v>69.8</v>
          </cell>
          <cell r="FH332">
            <v>8</v>
          </cell>
          <cell r="FI332">
            <v>73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-0.37118400000000129</v>
          </cell>
          <cell r="FQ332">
            <v>0</v>
          </cell>
          <cell r="FR332">
            <v>3.7</v>
          </cell>
          <cell r="FS332">
            <v>7</v>
          </cell>
          <cell r="FT332">
            <v>-4.0700000000000074</v>
          </cell>
          <cell r="FU332">
            <v>0</v>
          </cell>
          <cell r="FV332">
            <v>754.15897305447629</v>
          </cell>
          <cell r="FW332">
            <v>1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  <cell r="GF332" t="str">
            <v>БДНГ-5.2</v>
          </cell>
          <cell r="GG332" t="str">
            <v>курбатов</v>
          </cell>
          <cell r="GH332" t="str">
            <v>Бердянка</v>
          </cell>
          <cell r="GI332" t="e">
            <v>#N/A</v>
          </cell>
          <cell r="GJ332">
            <v>0</v>
          </cell>
          <cell r="GK332">
            <v>2022</v>
          </cell>
          <cell r="GL332">
            <v>0</v>
          </cell>
          <cell r="GM332">
            <v>0</v>
          </cell>
          <cell r="GN332">
            <v>0</v>
          </cell>
          <cell r="GO332">
            <v>1.75</v>
          </cell>
          <cell r="GP332">
            <v>25.869999999999997</v>
          </cell>
          <cell r="GQ332">
            <v>73</v>
          </cell>
          <cell r="GR332">
            <v>103</v>
          </cell>
          <cell r="GS332" t="str">
            <v>К-65</v>
          </cell>
          <cell r="GT332" t="str">
            <v>Газлифт</v>
          </cell>
          <cell r="GU332">
            <v>0</v>
          </cell>
          <cell r="GV332">
            <v>0</v>
          </cell>
          <cell r="GW332" t="str">
            <v>ЭЦН</v>
          </cell>
          <cell r="GX332">
            <v>0</v>
          </cell>
          <cell r="GY332">
            <v>0</v>
          </cell>
        </row>
        <row r="333">
          <cell r="J333">
            <v>1330</v>
          </cell>
          <cell r="K333" t="str">
            <v>В накоплении/под циклической закачкой/</v>
          </cell>
          <cell r="L333" t="str">
            <v>К-105</v>
          </cell>
          <cell r="M333">
            <v>43342</v>
          </cell>
          <cell r="N333" t="str">
            <v>Гор.</v>
          </cell>
          <cell r="O333" t="str">
            <v>P1ar_Block I</v>
          </cell>
          <cell r="P333" t="str">
            <v>Действующий</v>
          </cell>
          <cell r="Q333">
            <v>-4</v>
          </cell>
          <cell r="R333">
            <v>0</v>
          </cell>
          <cell r="S333">
            <v>0</v>
          </cell>
          <cell r="T333">
            <v>0</v>
          </cell>
          <cell r="U333">
            <v>206</v>
          </cell>
          <cell r="V333">
            <v>213.8</v>
          </cell>
          <cell r="W333">
            <v>0.98</v>
          </cell>
          <cell r="X333">
            <v>1.66</v>
          </cell>
          <cell r="Y333">
            <v>0.98</v>
          </cell>
          <cell r="Z333">
            <v>1.4490000000000001</v>
          </cell>
          <cell r="AA333">
            <v>0.83599999999999997</v>
          </cell>
          <cell r="AB333">
            <v>0.72</v>
          </cell>
          <cell r="AC333">
            <v>37</v>
          </cell>
          <cell r="AD333">
            <v>1.17</v>
          </cell>
          <cell r="AE333">
            <v>177.8</v>
          </cell>
          <cell r="AF333">
            <v>9.19</v>
          </cell>
          <cell r="AG333">
            <v>2316</v>
          </cell>
          <cell r="AH333">
            <v>3176.5</v>
          </cell>
          <cell r="AI333">
            <v>3176.5</v>
          </cell>
          <cell r="AJ333">
            <v>0</v>
          </cell>
          <cell r="AK333">
            <v>0</v>
          </cell>
          <cell r="AL333" t="str">
            <v>Закрытый</v>
          </cell>
          <cell r="AM333" t="str">
            <v>2587,08-2588,28;  2663,67-2664,87; 2729,52-2730,72; 2838,81-2840,01; 2916,71-2917,91; 3005,98-3007,18; 3123,3-3124,5     (цирк. клапана)</v>
          </cell>
          <cell r="AN333">
            <v>13.49</v>
          </cell>
          <cell r="AO333">
            <v>2587.1</v>
          </cell>
          <cell r="AP333">
            <v>691.165421552206</v>
          </cell>
          <cell r="AQ333" t="str">
            <v>240,35-3145,8</v>
          </cell>
          <cell r="AR333">
            <v>114</v>
          </cell>
          <cell r="AS333">
            <v>99.26</v>
          </cell>
          <cell r="AT333" t="str">
            <v>УЭЦН</v>
          </cell>
          <cell r="AU333">
            <v>500</v>
          </cell>
          <cell r="AV333">
            <v>0</v>
          </cell>
          <cell r="AW333">
            <v>950</v>
          </cell>
          <cell r="AX333">
            <v>0</v>
          </cell>
          <cell r="AY333">
            <v>1320</v>
          </cell>
          <cell r="AZ333">
            <v>0</v>
          </cell>
          <cell r="BA333">
            <v>1650</v>
          </cell>
          <cell r="BB333">
            <v>0</v>
          </cell>
          <cell r="BC333">
            <v>1900</v>
          </cell>
          <cell r="BD333">
            <v>0</v>
          </cell>
          <cell r="BE333">
            <v>0</v>
          </cell>
          <cell r="BF333">
            <v>0</v>
          </cell>
          <cell r="BG333">
            <v>1940</v>
          </cell>
          <cell r="BH333">
            <v>0</v>
          </cell>
          <cell r="BI333">
            <v>0</v>
          </cell>
          <cell r="BJ333" t="str">
            <v>D460N 164ст</v>
          </cell>
          <cell r="BK333">
            <v>1413</v>
          </cell>
          <cell r="BL333">
            <v>56</v>
          </cell>
          <cell r="BM333" t="str">
            <v>46-116</v>
          </cell>
          <cell r="BN333">
            <v>2020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1685</v>
          </cell>
          <cell r="BU333">
            <v>335</v>
          </cell>
          <cell r="BV333">
            <v>73</v>
          </cell>
          <cell r="BW333">
            <v>5.5</v>
          </cell>
          <cell r="BX333">
            <v>65</v>
          </cell>
          <cell r="BY333" t="str">
            <v>Угловик</v>
          </cell>
          <cell r="BZ333" t="str">
            <v>Периодический</v>
          </cell>
          <cell r="CA333">
            <v>3</v>
          </cell>
          <cell r="CB333">
            <v>2</v>
          </cell>
          <cell r="CC333">
            <v>32.5</v>
          </cell>
          <cell r="CD333">
            <v>32.5</v>
          </cell>
          <cell r="CE333">
            <v>31.5</v>
          </cell>
          <cell r="CF333">
            <v>43556</v>
          </cell>
          <cell r="CG333">
            <v>112.2</v>
          </cell>
          <cell r="CH333">
            <v>0</v>
          </cell>
          <cell r="CI333">
            <v>0</v>
          </cell>
          <cell r="CJ333">
            <v>1547.2842453176643</v>
          </cell>
          <cell r="CK333">
            <v>43</v>
          </cell>
          <cell r="CL333">
            <v>57.898731144924582</v>
          </cell>
          <cell r="CM333">
            <v>27.044599999999999</v>
          </cell>
          <cell r="CN333">
            <v>32.35</v>
          </cell>
          <cell r="CO333">
            <v>0</v>
          </cell>
          <cell r="CP333">
            <v>0</v>
          </cell>
          <cell r="CQ333">
            <v>7</v>
          </cell>
          <cell r="CR333">
            <v>303</v>
          </cell>
          <cell r="CS333">
            <v>0</v>
          </cell>
          <cell r="CT333">
            <v>303</v>
          </cell>
          <cell r="CU333">
            <v>0</v>
          </cell>
          <cell r="CV333">
            <v>275.9554</v>
          </cell>
          <cell r="CW333">
            <v>-32.35</v>
          </cell>
          <cell r="CX333">
            <v>303</v>
          </cell>
          <cell r="CY333">
            <v>-5.15</v>
          </cell>
          <cell r="CZ333">
            <v>0</v>
          </cell>
          <cell r="DA333">
            <v>7</v>
          </cell>
          <cell r="DB333">
            <v>258.8317076237031</v>
          </cell>
          <cell r="DC333">
            <v>258.8317076237031</v>
          </cell>
          <cell r="DD333" t="str">
            <v/>
          </cell>
          <cell r="DE333">
            <v>0.59575035136543253</v>
          </cell>
          <cell r="DF333">
            <v>0</v>
          </cell>
          <cell r="DG333" t="str">
            <v>УЭЦН</v>
          </cell>
          <cell r="DH333">
            <v>27.044599999999999</v>
          </cell>
          <cell r="DI333">
            <v>32.35</v>
          </cell>
          <cell r="DJ333">
            <v>0</v>
          </cell>
          <cell r="DK333">
            <v>7.0000000000000009</v>
          </cell>
          <cell r="DL333">
            <v>57.898731144924582</v>
          </cell>
          <cell r="DM333">
            <v>0</v>
          </cell>
          <cell r="DN333">
            <v>50</v>
          </cell>
          <cell r="DO333">
            <v>0.57200217075514026</v>
          </cell>
          <cell r="DP333">
            <v>50</v>
          </cell>
          <cell r="DQ333">
            <v>29.743655277530689</v>
          </cell>
          <cell r="DR333">
            <v>35.578535020969724</v>
          </cell>
          <cell r="DS333">
            <v>0</v>
          </cell>
          <cell r="DT333">
            <v>7.6986010864540368</v>
          </cell>
          <cell r="DU333">
            <v>2.6990552775306882</v>
          </cell>
          <cell r="DV333">
            <v>3.2285350209697228</v>
          </cell>
          <cell r="DW333">
            <v>0.69860108645403596</v>
          </cell>
          <cell r="DX333">
            <v>1.0051831776422842</v>
          </cell>
          <cell r="DY333">
            <v>1.2023722220601485</v>
          </cell>
          <cell r="DZ333">
            <v>0</v>
          </cell>
          <cell r="EA333">
            <v>0.19141319763863263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65</v>
          </cell>
          <cell r="EG333">
            <v>31</v>
          </cell>
          <cell r="EH333">
            <v>31</v>
          </cell>
          <cell r="EI333">
            <v>30</v>
          </cell>
          <cell r="EJ333" t="str">
            <v>Периодический</v>
          </cell>
          <cell r="EK333">
            <v>3</v>
          </cell>
          <cell r="EL333">
            <v>2</v>
          </cell>
          <cell r="EM333">
            <v>27.044599999999999</v>
          </cell>
          <cell r="EN333">
            <v>32.35</v>
          </cell>
          <cell r="EO333">
            <v>0</v>
          </cell>
          <cell r="EP333">
            <v>5.15</v>
          </cell>
          <cell r="EQ333">
            <v>190.42618489458155</v>
          </cell>
          <cell r="ER333">
            <v>0</v>
          </cell>
          <cell r="ES333">
            <v>0</v>
          </cell>
          <cell r="ET333">
            <v>57.898731144924582</v>
          </cell>
          <cell r="EU333">
            <v>65</v>
          </cell>
          <cell r="EV333">
            <v>32.5</v>
          </cell>
          <cell r="EW333">
            <v>32.5</v>
          </cell>
          <cell r="EX333">
            <v>31.5</v>
          </cell>
          <cell r="EY333" t="str">
            <v>Периодический</v>
          </cell>
          <cell r="EZ333">
            <v>3</v>
          </cell>
          <cell r="FA333">
            <v>2</v>
          </cell>
          <cell r="FB333">
            <v>27.044599999999999</v>
          </cell>
          <cell r="FC333">
            <v>32.35</v>
          </cell>
          <cell r="FD333">
            <v>0</v>
          </cell>
          <cell r="FE333">
            <v>7</v>
          </cell>
          <cell r="FF333">
            <v>258.8317076237031</v>
          </cell>
          <cell r="FG333">
            <v>0</v>
          </cell>
          <cell r="FH333">
            <v>0</v>
          </cell>
          <cell r="FI333">
            <v>57.898731144924582</v>
          </cell>
          <cell r="FJ333">
            <v>0</v>
          </cell>
          <cell r="FK333">
            <v>1.5</v>
          </cell>
          <cell r="FL333">
            <v>1.5</v>
          </cell>
          <cell r="FM333">
            <v>1.5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1.8499999999999996</v>
          </cell>
          <cell r="FT333">
            <v>0</v>
          </cell>
          <cell r="FU333">
            <v>0</v>
          </cell>
          <cell r="FV333">
            <v>68.405522729121543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  <cell r="GF333" t="str">
            <v>БДНГ-5.2</v>
          </cell>
          <cell r="GG333" t="str">
            <v>курбатов</v>
          </cell>
          <cell r="GH333" t="str">
            <v>Бердянка</v>
          </cell>
          <cell r="GI333" t="e">
            <v>#N/A</v>
          </cell>
          <cell r="GJ333">
            <v>0</v>
          </cell>
          <cell r="GK333">
            <v>2000</v>
          </cell>
          <cell r="GL333">
            <v>0</v>
          </cell>
          <cell r="GM333">
            <v>0</v>
          </cell>
          <cell r="GN333">
            <v>0</v>
          </cell>
          <cell r="GO333">
            <v>1</v>
          </cell>
          <cell r="GP333">
            <v>1</v>
          </cell>
          <cell r="GQ333">
            <v>14.898731144924582</v>
          </cell>
          <cell r="GR333">
            <v>54.301268855075421</v>
          </cell>
          <cell r="GS333" t="str">
            <v>К-105</v>
          </cell>
          <cell r="GT333" t="str">
            <v>УЭЦН-D460N 164ст-1413</v>
          </cell>
          <cell r="GU333">
            <v>0</v>
          </cell>
          <cell r="GV333">
            <v>0</v>
          </cell>
          <cell r="GW333">
            <v>0</v>
          </cell>
          <cell r="GX333">
            <v>0</v>
          </cell>
          <cell r="GY333">
            <v>0</v>
          </cell>
        </row>
        <row r="334">
          <cell r="J334">
            <v>1331</v>
          </cell>
          <cell r="K334" t="str">
            <v>В накоплении/под циклической закачкой/</v>
          </cell>
          <cell r="L334" t="str">
            <v>К-34</v>
          </cell>
          <cell r="M334">
            <v>43403</v>
          </cell>
          <cell r="N334" t="str">
            <v>Гор.</v>
          </cell>
          <cell r="O334" t="str">
            <v>P1ar_Block I</v>
          </cell>
          <cell r="P334" t="str">
            <v>Действующий</v>
          </cell>
          <cell r="Q334">
            <v>-4</v>
          </cell>
          <cell r="R334">
            <v>0</v>
          </cell>
          <cell r="S334">
            <v>0</v>
          </cell>
          <cell r="T334">
            <v>0</v>
          </cell>
          <cell r="U334">
            <v>206</v>
          </cell>
          <cell r="V334">
            <v>213.8</v>
          </cell>
          <cell r="W334">
            <v>0.98</v>
          </cell>
          <cell r="X334">
            <v>1.66</v>
          </cell>
          <cell r="Y334">
            <v>0.98156814380564616</v>
          </cell>
          <cell r="Z334">
            <v>1.4490000000000001</v>
          </cell>
          <cell r="AA334">
            <v>0.83599999999999997</v>
          </cell>
          <cell r="AB334">
            <v>0.72</v>
          </cell>
          <cell r="AC334">
            <v>37</v>
          </cell>
          <cell r="AD334">
            <v>1.17</v>
          </cell>
          <cell r="AE334">
            <v>177.8</v>
          </cell>
          <cell r="AF334">
            <v>9.19</v>
          </cell>
          <cell r="AG334">
            <v>2242.4</v>
          </cell>
          <cell r="AH334">
            <v>3133</v>
          </cell>
          <cell r="AI334">
            <v>3133</v>
          </cell>
          <cell r="AJ334">
            <v>0</v>
          </cell>
          <cell r="AK334">
            <v>0</v>
          </cell>
          <cell r="AL334" t="str">
            <v>Закрытый</v>
          </cell>
          <cell r="AM334" t="str">
            <v>2341,35-2342,78; 2462,75-2464,18; 2594,27-2595,7; 2714,54-2715,97; 2856,96-2858,39; 2956,7-2958,13; 3066,69-3067,92м  (цирк. клапана)</v>
          </cell>
          <cell r="AN334">
            <v>84.37</v>
          </cell>
          <cell r="AO334">
            <v>2341.35</v>
          </cell>
          <cell r="AP334">
            <v>445.33</v>
          </cell>
          <cell r="AQ334" t="str">
            <v>2295,85-3088,87</v>
          </cell>
          <cell r="AR334">
            <v>114.3</v>
          </cell>
          <cell r="AS334">
            <v>99.56</v>
          </cell>
          <cell r="AT334" t="str">
            <v>УЭЦН</v>
          </cell>
          <cell r="AU334">
            <v>300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1927.87</v>
          </cell>
          <cell r="BH334">
            <v>0</v>
          </cell>
          <cell r="BI334">
            <v>0</v>
          </cell>
          <cell r="BJ334" t="str">
            <v>D460N 164ст</v>
          </cell>
          <cell r="BK334">
            <v>1360</v>
          </cell>
          <cell r="BL334">
            <v>58</v>
          </cell>
          <cell r="BM334" t="str">
            <v>55-116</v>
          </cell>
          <cell r="BN334">
            <v>2060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1780.58</v>
          </cell>
          <cell r="BU334">
            <v>279.42000000000007</v>
          </cell>
          <cell r="BV334">
            <v>73</v>
          </cell>
          <cell r="BW334">
            <v>5.5</v>
          </cell>
          <cell r="BX334">
            <v>65</v>
          </cell>
          <cell r="BY334" t="str">
            <v>Угловик</v>
          </cell>
          <cell r="BZ334" t="str">
            <v>Периодический</v>
          </cell>
          <cell r="CA334">
            <v>6</v>
          </cell>
          <cell r="CB334">
            <v>9</v>
          </cell>
          <cell r="CC334">
            <v>33</v>
          </cell>
          <cell r="CD334">
            <v>33</v>
          </cell>
          <cell r="CE334">
            <v>32</v>
          </cell>
          <cell r="CF334">
            <v>43556</v>
          </cell>
          <cell r="CG334">
            <v>109.7</v>
          </cell>
          <cell r="CH334">
            <v>0</v>
          </cell>
          <cell r="CI334">
            <v>0</v>
          </cell>
          <cell r="CJ334">
            <v>1596.9589937568858</v>
          </cell>
          <cell r="CK334">
            <v>47</v>
          </cell>
          <cell r="CL334">
            <v>56</v>
          </cell>
          <cell r="CM334">
            <v>25.814927600000001</v>
          </cell>
          <cell r="CN334">
            <v>31</v>
          </cell>
          <cell r="CO334">
            <v>0.39</v>
          </cell>
          <cell r="CP334">
            <v>0</v>
          </cell>
          <cell r="CQ334">
            <v>8</v>
          </cell>
          <cell r="CR334">
            <v>304</v>
          </cell>
          <cell r="CS334">
            <v>0</v>
          </cell>
          <cell r="CT334">
            <v>304</v>
          </cell>
          <cell r="CU334">
            <v>0</v>
          </cell>
          <cell r="CV334">
            <v>269.86612000000002</v>
          </cell>
          <cell r="CW334">
            <v>-40.83</v>
          </cell>
          <cell r="CX334">
            <v>304</v>
          </cell>
          <cell r="CY334">
            <v>-10.484999999999999</v>
          </cell>
          <cell r="CZ334">
            <v>0</v>
          </cell>
          <cell r="DA334">
            <v>8</v>
          </cell>
          <cell r="DB334">
            <v>309.8982156355147</v>
          </cell>
          <cell r="DC334">
            <v>309.8982156355147</v>
          </cell>
          <cell r="DD334" t="str">
            <v/>
          </cell>
          <cell r="DE334">
            <v>0.57728119180633142</v>
          </cell>
          <cell r="DF334">
            <v>0</v>
          </cell>
          <cell r="DG334" t="str">
            <v>УЭЦН</v>
          </cell>
          <cell r="DH334">
            <v>25.814927600000001</v>
          </cell>
          <cell r="DI334">
            <v>31</v>
          </cell>
          <cell r="DJ334">
            <v>0.39</v>
          </cell>
          <cell r="DK334">
            <v>8</v>
          </cell>
          <cell r="DL334">
            <v>56</v>
          </cell>
          <cell r="DM334">
            <v>0</v>
          </cell>
          <cell r="DN334">
            <v>60</v>
          </cell>
          <cell r="DO334">
            <v>0.6237424547283702</v>
          </cell>
          <cell r="DP334">
            <v>56</v>
          </cell>
          <cell r="DQ334">
            <v>25.814927600000001</v>
          </cell>
          <cell r="DR334">
            <v>31</v>
          </cell>
          <cell r="DS334">
            <v>0.39</v>
          </cell>
          <cell r="DT334">
            <v>8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65</v>
          </cell>
          <cell r="EG334">
            <v>30.6</v>
          </cell>
          <cell r="EH334">
            <v>30.4</v>
          </cell>
          <cell r="EI334">
            <v>30</v>
          </cell>
          <cell r="EJ334" t="str">
            <v>Периодический</v>
          </cell>
          <cell r="EK334">
            <v>6</v>
          </cell>
          <cell r="EL334">
            <v>9</v>
          </cell>
          <cell r="EM334">
            <v>25.814927600000001</v>
          </cell>
          <cell r="EN334">
            <v>31</v>
          </cell>
          <cell r="EO334">
            <v>0.39</v>
          </cell>
          <cell r="EP334">
            <v>8.5090000000000003</v>
          </cell>
          <cell r="EQ334">
            <v>329.61548960532434</v>
          </cell>
          <cell r="ER334">
            <v>0</v>
          </cell>
          <cell r="ES334">
            <v>0</v>
          </cell>
          <cell r="ET334">
            <v>56</v>
          </cell>
          <cell r="EU334">
            <v>65</v>
          </cell>
          <cell r="EV334">
            <v>33</v>
          </cell>
          <cell r="EW334">
            <v>33</v>
          </cell>
          <cell r="EX334">
            <v>32</v>
          </cell>
          <cell r="EY334" t="str">
            <v>Периодический</v>
          </cell>
          <cell r="EZ334">
            <v>6</v>
          </cell>
          <cell r="FA334">
            <v>9</v>
          </cell>
          <cell r="FB334">
            <v>25.814927600000001</v>
          </cell>
          <cell r="FC334">
            <v>31</v>
          </cell>
          <cell r="FD334">
            <v>0.39</v>
          </cell>
          <cell r="FE334">
            <v>8</v>
          </cell>
          <cell r="FF334">
            <v>309.8982156355147</v>
          </cell>
          <cell r="FG334">
            <v>0</v>
          </cell>
          <cell r="FH334">
            <v>0</v>
          </cell>
          <cell r="FI334">
            <v>56</v>
          </cell>
          <cell r="FJ334">
            <v>0</v>
          </cell>
          <cell r="FK334">
            <v>2.3999999999999986</v>
          </cell>
          <cell r="FL334">
            <v>2.6000000000000014</v>
          </cell>
          <cell r="FM334">
            <v>2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-0.50900000000000034</v>
          </cell>
          <cell r="FT334">
            <v>0</v>
          </cell>
          <cell r="FU334">
            <v>0</v>
          </cell>
          <cell r="FV334">
            <v>-19.717273969809639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 t="str">
            <v>Уточнение</v>
          </cell>
          <cell r="GD334" t="str">
            <v>Уточнение режима работы по результатам замера дебита</v>
          </cell>
          <cell r="GE334">
            <v>0</v>
          </cell>
          <cell r="GF334" t="str">
            <v>БДНГ-5.2</v>
          </cell>
          <cell r="GG334" t="str">
            <v>курбатов</v>
          </cell>
          <cell r="GH334" t="str">
            <v>Бердянка</v>
          </cell>
          <cell r="GI334" t="e">
            <v>#N/A</v>
          </cell>
          <cell r="GJ334">
            <v>0</v>
          </cell>
          <cell r="GK334">
            <v>2040</v>
          </cell>
          <cell r="GL334">
            <v>0</v>
          </cell>
          <cell r="GM334">
            <v>0</v>
          </cell>
          <cell r="GN334">
            <v>0</v>
          </cell>
          <cell r="GO334">
            <v>1</v>
          </cell>
          <cell r="GP334">
            <v>1</v>
          </cell>
          <cell r="GQ334">
            <v>9</v>
          </cell>
          <cell r="GR334">
            <v>53.7</v>
          </cell>
          <cell r="GS334" t="str">
            <v>К-34</v>
          </cell>
          <cell r="GT334" t="str">
            <v>УЭЦН-D460N 164ст-1360</v>
          </cell>
          <cell r="GU334">
            <v>0</v>
          </cell>
          <cell r="GV334">
            <v>0</v>
          </cell>
          <cell r="GW334">
            <v>0</v>
          </cell>
          <cell r="GX334">
            <v>0</v>
          </cell>
          <cell r="GY334">
            <v>0</v>
          </cell>
        </row>
        <row r="335">
          <cell r="J335">
            <v>1332</v>
          </cell>
          <cell r="K335" t="str">
            <v>Освоение текущего года</v>
          </cell>
          <cell r="L335" t="str">
            <v>К-1324</v>
          </cell>
          <cell r="M335">
            <v>43632</v>
          </cell>
          <cell r="N335" t="str">
            <v>Гор.</v>
          </cell>
          <cell r="O335" t="str">
            <v>P1ar_Block I</v>
          </cell>
          <cell r="P335" t="str">
            <v>Действующий</v>
          </cell>
          <cell r="Q335">
            <v>-4</v>
          </cell>
          <cell r="R335">
            <v>0</v>
          </cell>
          <cell r="S335">
            <v>0</v>
          </cell>
          <cell r="T335">
            <v>0</v>
          </cell>
          <cell r="U335">
            <v>206</v>
          </cell>
          <cell r="V335">
            <v>213.8</v>
          </cell>
          <cell r="W335">
            <v>0.98</v>
          </cell>
          <cell r="X335">
            <v>1.66</v>
          </cell>
          <cell r="Y335">
            <v>0.98</v>
          </cell>
          <cell r="Z335">
            <v>1.4490000000000001</v>
          </cell>
          <cell r="AA335">
            <v>0.83599999999999997</v>
          </cell>
          <cell r="AB335">
            <v>0.72</v>
          </cell>
          <cell r="AC335">
            <v>37</v>
          </cell>
          <cell r="AD335">
            <v>1.17</v>
          </cell>
          <cell r="AE335">
            <v>177.8</v>
          </cell>
          <cell r="AF335">
            <v>9.19</v>
          </cell>
          <cell r="AG335">
            <v>2320</v>
          </cell>
          <cell r="AH335">
            <v>3108</v>
          </cell>
          <cell r="AI335">
            <v>3108</v>
          </cell>
          <cell r="AJ335">
            <v>0</v>
          </cell>
          <cell r="AK335">
            <v>0</v>
          </cell>
          <cell r="AL335" t="str">
            <v>Закрытый</v>
          </cell>
          <cell r="AM335" t="str">
            <v>2451,07-2452,27; 2551,7-2552,9; 2651,48-2652,68; 2756,89-2852,09; 2959,65-2960,85; 3056,98-3058,18.</v>
          </cell>
          <cell r="AN335">
            <v>182.61</v>
          </cell>
          <cell r="AO335">
            <v>2451.0700000000002</v>
          </cell>
          <cell r="AP335">
            <v>574.07000000000016</v>
          </cell>
          <cell r="AQ335">
            <v>0</v>
          </cell>
          <cell r="AR335">
            <v>0</v>
          </cell>
          <cell r="AS335">
            <v>0</v>
          </cell>
          <cell r="AT335" t="str">
            <v>Газлифт</v>
          </cell>
          <cell r="AU335">
            <v>500</v>
          </cell>
          <cell r="AV335">
            <v>0</v>
          </cell>
          <cell r="AW335">
            <v>955</v>
          </cell>
          <cell r="AX335">
            <v>0</v>
          </cell>
          <cell r="AY335">
            <v>1345</v>
          </cell>
          <cell r="AZ335">
            <v>0</v>
          </cell>
          <cell r="BA335">
            <v>1645</v>
          </cell>
          <cell r="BB335">
            <v>0</v>
          </cell>
          <cell r="BC335">
            <v>1920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3106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1904</v>
          </cell>
          <cell r="BU335">
            <v>1202</v>
          </cell>
          <cell r="BV335">
            <v>73</v>
          </cell>
          <cell r="BW335">
            <v>5.5</v>
          </cell>
          <cell r="BX335">
            <v>18</v>
          </cell>
          <cell r="BY335" t="str">
            <v>Угловик</v>
          </cell>
          <cell r="BZ335" t="str">
            <v>Постоянный</v>
          </cell>
          <cell r="CA335">
            <v>24</v>
          </cell>
          <cell r="CB335">
            <v>0</v>
          </cell>
          <cell r="CC335">
            <v>37.200000000000003</v>
          </cell>
          <cell r="CD335">
            <v>63.7</v>
          </cell>
          <cell r="CE335">
            <v>34.799999999999997</v>
          </cell>
          <cell r="CF335">
            <v>43556</v>
          </cell>
          <cell r="CG335">
            <v>206</v>
          </cell>
          <cell r="CH335">
            <v>68.599999999999994</v>
          </cell>
          <cell r="CI335">
            <v>6</v>
          </cell>
          <cell r="CJ335">
            <v>0</v>
          </cell>
          <cell r="CK335">
            <v>0</v>
          </cell>
          <cell r="CL335">
            <v>89</v>
          </cell>
          <cell r="CM335">
            <v>29.259999999999998</v>
          </cell>
          <cell r="CN335">
            <v>35</v>
          </cell>
          <cell r="CO335">
            <v>0</v>
          </cell>
          <cell r="CP335">
            <v>1</v>
          </cell>
          <cell r="CQ335">
            <v>26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16</v>
          </cell>
          <cell r="DA335">
            <v>10</v>
          </cell>
          <cell r="DB335">
            <v>341.76349965823653</v>
          </cell>
          <cell r="DC335">
            <v>888.58509911141493</v>
          </cell>
          <cell r="DD335">
            <v>546.82159945317846</v>
          </cell>
          <cell r="DE335">
            <v>0.29914529914529914</v>
          </cell>
          <cell r="DF335" t="str">
            <v>Ввод новой скважины июнь 2019г</v>
          </cell>
          <cell r="DG335" t="str">
            <v>Газлифт</v>
          </cell>
          <cell r="DH335">
            <v>29.259999999999998</v>
          </cell>
          <cell r="DI335">
            <v>35</v>
          </cell>
          <cell r="DJ335">
            <v>0</v>
          </cell>
          <cell r="DK335">
            <v>10</v>
          </cell>
          <cell r="DL335">
            <v>89</v>
          </cell>
          <cell r="DM335">
            <v>0</v>
          </cell>
          <cell r="DN335" t="e">
            <v>#N/A</v>
          </cell>
          <cell r="DO335" t="e">
            <v>#N/A</v>
          </cell>
          <cell r="DP335" t="e">
            <v>#N/A</v>
          </cell>
          <cell r="DQ335" t="e">
            <v>#N/A</v>
          </cell>
          <cell r="DR335" t="e">
            <v>#N/A</v>
          </cell>
          <cell r="DS335">
            <v>0</v>
          </cell>
          <cell r="DT335" t="e">
            <v>#N/A</v>
          </cell>
          <cell r="DU335" t="e">
            <v>#N/A</v>
          </cell>
          <cell r="DV335" t="e">
            <v>#N/A</v>
          </cell>
          <cell r="DW335" t="e">
            <v>#N/A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18</v>
          </cell>
          <cell r="EG335">
            <v>36</v>
          </cell>
          <cell r="EH335">
            <v>65</v>
          </cell>
          <cell r="EI335">
            <v>35</v>
          </cell>
          <cell r="EJ335" t="str">
            <v>Постоянный</v>
          </cell>
          <cell r="EK335">
            <v>24</v>
          </cell>
          <cell r="EL335">
            <v>0</v>
          </cell>
          <cell r="EM335">
            <v>31.767999999999997</v>
          </cell>
          <cell r="EN335">
            <v>38</v>
          </cell>
          <cell r="EO335">
            <v>0</v>
          </cell>
          <cell r="EP335">
            <v>22.5</v>
          </cell>
          <cell r="EQ335">
            <v>204.60841097960213</v>
          </cell>
          <cell r="ER335">
            <v>0</v>
          </cell>
          <cell r="ES335">
            <v>16</v>
          </cell>
          <cell r="ET335">
            <v>113</v>
          </cell>
          <cell r="EU335">
            <v>18</v>
          </cell>
          <cell r="EV335">
            <v>37.200000000000003</v>
          </cell>
          <cell r="EW335">
            <v>63.7</v>
          </cell>
          <cell r="EX335">
            <v>34.799999999999997</v>
          </cell>
          <cell r="EY335" t="str">
            <v>Постоянный</v>
          </cell>
          <cell r="EZ335">
            <v>24</v>
          </cell>
          <cell r="FA335">
            <v>0</v>
          </cell>
          <cell r="FB335">
            <v>29.259999999999998</v>
          </cell>
          <cell r="FC335">
            <v>35</v>
          </cell>
          <cell r="FD335">
            <v>0</v>
          </cell>
          <cell r="FE335">
            <v>26</v>
          </cell>
          <cell r="FF335">
            <v>341.76349965823653</v>
          </cell>
          <cell r="FG335">
            <v>68.599999999999994</v>
          </cell>
          <cell r="FH335">
            <v>16</v>
          </cell>
          <cell r="FI335">
            <v>89</v>
          </cell>
          <cell r="FJ335">
            <v>0</v>
          </cell>
          <cell r="FK335">
            <v>1.2000000000000028</v>
          </cell>
          <cell r="FL335">
            <v>-1.2999999999999972</v>
          </cell>
          <cell r="FM335">
            <v>-0.20000000000000284</v>
          </cell>
          <cell r="FN335">
            <v>0</v>
          </cell>
          <cell r="FO335">
            <v>0</v>
          </cell>
          <cell r="FP335">
            <v>-2.5079999999999991</v>
          </cell>
          <cell r="FQ335">
            <v>-3</v>
          </cell>
          <cell r="FR335">
            <v>0</v>
          </cell>
          <cell r="FS335">
            <v>3.5</v>
          </cell>
          <cell r="FT335">
            <v>68.599999999999994</v>
          </cell>
          <cell r="FU335">
            <v>0</v>
          </cell>
          <cell r="FV335">
            <v>137.1550886786344</v>
          </cell>
          <cell r="FW335">
            <v>-24</v>
          </cell>
          <cell r="FX335" t="str">
            <v>ИПП ГТМ</v>
          </cell>
          <cell r="FY335" t="str">
            <v>ВНС 2019г. Снижение энергетики пласта, что подтверждается снижениями дебита с 38 до 35 м3/сут и  трендом снижения  забойного давления</v>
          </cell>
          <cell r="FZ335">
            <v>0</v>
          </cell>
          <cell r="GA335">
            <v>0</v>
          </cell>
          <cell r="GB335">
            <v>0</v>
          </cell>
          <cell r="GC335" t="str">
            <v>ГТМ</v>
          </cell>
          <cell r="GD335" t="str">
            <v>ВНС мая месяца</v>
          </cell>
          <cell r="GE335">
            <v>0</v>
          </cell>
          <cell r="GF335" t="str">
            <v>БДНГ-5.2</v>
          </cell>
          <cell r="GG335">
            <v>0</v>
          </cell>
          <cell r="GH335">
            <v>0</v>
          </cell>
          <cell r="GI335">
            <v>0</v>
          </cell>
          <cell r="GJ335">
            <v>0</v>
          </cell>
          <cell r="GK335">
            <v>0</v>
          </cell>
          <cell r="GL335">
            <v>0</v>
          </cell>
          <cell r="GM335">
            <v>0</v>
          </cell>
          <cell r="GN335">
            <v>0</v>
          </cell>
          <cell r="GO335">
            <v>2.4000000000000057</v>
          </cell>
          <cell r="GP335">
            <v>28.900000000000006</v>
          </cell>
          <cell r="GQ335">
            <v>0</v>
          </cell>
          <cell r="GR335">
            <v>0</v>
          </cell>
          <cell r="GS335">
            <v>0</v>
          </cell>
          <cell r="GT335">
            <v>0</v>
          </cell>
          <cell r="GU335">
            <v>0</v>
          </cell>
          <cell r="GV335">
            <v>0</v>
          </cell>
          <cell r="GW335">
            <v>0</v>
          </cell>
          <cell r="GX335">
            <v>0</v>
          </cell>
          <cell r="GY335">
            <v>0</v>
          </cell>
        </row>
        <row r="336">
          <cell r="J336">
            <v>1334</v>
          </cell>
          <cell r="K336" t="str">
            <v>Освоение текущего года</v>
          </cell>
          <cell r="L336" t="str">
            <v>К-104</v>
          </cell>
          <cell r="M336">
            <v>0</v>
          </cell>
          <cell r="N336" t="str">
            <v>Гор.</v>
          </cell>
          <cell r="O336" t="str">
            <v>P1ar_Block III</v>
          </cell>
          <cell r="P336" t="str">
            <v>Освоение.</v>
          </cell>
          <cell r="Q336">
            <v>-4</v>
          </cell>
          <cell r="R336">
            <v>0</v>
          </cell>
          <cell r="S336">
            <v>0</v>
          </cell>
          <cell r="T336">
            <v>0</v>
          </cell>
          <cell r="U336">
            <v>206</v>
          </cell>
          <cell r="V336">
            <v>213.8</v>
          </cell>
          <cell r="W336">
            <v>0.98</v>
          </cell>
          <cell r="X336">
            <v>1.66</v>
          </cell>
          <cell r="Y336">
            <v>0.98</v>
          </cell>
          <cell r="Z336">
            <v>1.4490000000000001</v>
          </cell>
          <cell r="AA336">
            <v>0.83599999999999997</v>
          </cell>
          <cell r="AB336">
            <v>0.72</v>
          </cell>
          <cell r="AC336">
            <v>37</v>
          </cell>
          <cell r="AD336">
            <v>1.17</v>
          </cell>
          <cell r="AE336">
            <v>177.8</v>
          </cell>
          <cell r="AF336">
            <v>9.19</v>
          </cell>
          <cell r="AG336">
            <v>2065</v>
          </cell>
          <cell r="AH336">
            <v>2552</v>
          </cell>
          <cell r="AI336">
            <v>2552</v>
          </cell>
          <cell r="AJ336">
            <v>0</v>
          </cell>
          <cell r="AK336">
            <v>0</v>
          </cell>
          <cell r="AL336" t="str">
            <v>откр ствол</v>
          </cell>
          <cell r="AM336" t="str">
            <v>2065-2552</v>
          </cell>
          <cell r="AN336">
            <v>64</v>
          </cell>
          <cell r="AO336">
            <v>2065</v>
          </cell>
          <cell r="AP336">
            <v>222</v>
          </cell>
          <cell r="AQ336">
            <v>0</v>
          </cell>
          <cell r="AR336">
            <v>0</v>
          </cell>
          <cell r="AS336">
            <v>0</v>
          </cell>
          <cell r="AT336" t="str">
            <v>Газлифт</v>
          </cell>
          <cell r="AU336">
            <v>482.93</v>
          </cell>
          <cell r="AV336">
            <v>0</v>
          </cell>
          <cell r="AW336">
            <v>900.05</v>
          </cell>
          <cell r="AX336">
            <v>0</v>
          </cell>
          <cell r="AY336">
            <v>1224.51</v>
          </cell>
          <cell r="AZ336">
            <v>0</v>
          </cell>
          <cell r="BA336">
            <v>1464.14</v>
          </cell>
          <cell r="BB336">
            <v>0</v>
          </cell>
          <cell r="BC336">
            <v>1620.35</v>
          </cell>
          <cell r="BD336">
            <v>0</v>
          </cell>
          <cell r="BE336">
            <v>1827.55</v>
          </cell>
          <cell r="BF336">
            <v>0</v>
          </cell>
          <cell r="BG336">
            <v>1838.8</v>
          </cell>
          <cell r="BH336">
            <v>1854.2239999999999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2103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1858</v>
          </cell>
          <cell r="BU336">
            <v>245</v>
          </cell>
          <cell r="BV336">
            <v>73</v>
          </cell>
          <cell r="BW336">
            <v>5.5</v>
          </cell>
          <cell r="BX336">
            <v>18</v>
          </cell>
          <cell r="BY336" t="str">
            <v>Угловик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43556</v>
          </cell>
          <cell r="CG336">
            <v>180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 t="str">
            <v>Планируется запуск новой скважины в июле 2019г</v>
          </cell>
          <cell r="DG336" t="str">
            <v>Газлифт</v>
          </cell>
          <cell r="DH336">
            <v>19</v>
          </cell>
          <cell r="DI336">
            <v>22.727272727272727</v>
          </cell>
          <cell r="DJ336">
            <v>0</v>
          </cell>
          <cell r="DK336">
            <v>11.4</v>
          </cell>
          <cell r="DL336">
            <v>60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18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18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  <cell r="GF336" t="str">
            <v>БДНГ-2</v>
          </cell>
          <cell r="GG336">
            <v>0</v>
          </cell>
          <cell r="GH336">
            <v>0</v>
          </cell>
          <cell r="GI336">
            <v>0</v>
          </cell>
          <cell r="GJ336">
            <v>0</v>
          </cell>
          <cell r="GK336">
            <v>0</v>
          </cell>
          <cell r="GL336">
            <v>0</v>
          </cell>
          <cell r="GM336">
            <v>0</v>
          </cell>
          <cell r="GN336">
            <v>0</v>
          </cell>
          <cell r="GO336">
            <v>0</v>
          </cell>
          <cell r="GP336">
            <v>0</v>
          </cell>
          <cell r="GQ336">
            <v>0</v>
          </cell>
          <cell r="GR336">
            <v>0</v>
          </cell>
          <cell r="GS336">
            <v>0</v>
          </cell>
          <cell r="GT336">
            <v>0</v>
          </cell>
          <cell r="GU336">
            <v>0</v>
          </cell>
          <cell r="GV336">
            <v>0</v>
          </cell>
          <cell r="GW336">
            <v>0</v>
          </cell>
          <cell r="GX336">
            <v>0</v>
          </cell>
          <cell r="GY336">
            <v>0</v>
          </cell>
        </row>
        <row r="337">
          <cell r="J337">
            <v>1351</v>
          </cell>
          <cell r="K337" t="str">
            <v>В работе</v>
          </cell>
          <cell r="L337" t="str">
            <v>К-102</v>
          </cell>
          <cell r="M337">
            <v>42605</v>
          </cell>
          <cell r="N337" t="str">
            <v>Гор.</v>
          </cell>
          <cell r="O337" t="str">
            <v>P1ar_Block III</v>
          </cell>
          <cell r="P337" t="str">
            <v>Действующий</v>
          </cell>
          <cell r="Q337">
            <v>-4</v>
          </cell>
          <cell r="R337">
            <v>0</v>
          </cell>
          <cell r="S337">
            <v>0</v>
          </cell>
          <cell r="T337">
            <v>0</v>
          </cell>
          <cell r="U337">
            <v>206</v>
          </cell>
          <cell r="V337">
            <v>213.8</v>
          </cell>
          <cell r="W337">
            <v>0.98</v>
          </cell>
          <cell r="X337">
            <v>1.66</v>
          </cell>
          <cell r="Y337">
            <v>1.0051157847910435</v>
          </cell>
          <cell r="Z337">
            <v>1.4490000000000001</v>
          </cell>
          <cell r="AA337">
            <v>0.83599999999999997</v>
          </cell>
          <cell r="AB337">
            <v>0.72</v>
          </cell>
          <cell r="AC337">
            <v>37</v>
          </cell>
          <cell r="AD337">
            <v>1.17</v>
          </cell>
          <cell r="AE337">
            <v>177.8</v>
          </cell>
          <cell r="AF337">
            <v>9.19</v>
          </cell>
          <cell r="AG337">
            <v>2162</v>
          </cell>
          <cell r="AH337">
            <v>2775</v>
          </cell>
          <cell r="AI337">
            <v>2775</v>
          </cell>
          <cell r="AJ337">
            <v>0</v>
          </cell>
          <cell r="AK337">
            <v>0</v>
          </cell>
          <cell r="AL337" t="str">
            <v>откр ствол</v>
          </cell>
          <cell r="AM337" t="str">
            <v>2248-2654</v>
          </cell>
          <cell r="AN337">
            <v>22.87</v>
          </cell>
          <cell r="AO337">
            <v>2248</v>
          </cell>
          <cell r="AP337">
            <v>274.7</v>
          </cell>
          <cell r="AQ337">
            <v>0</v>
          </cell>
          <cell r="AR337">
            <v>0</v>
          </cell>
          <cell r="AS337">
            <v>0</v>
          </cell>
          <cell r="AT337" t="str">
            <v>Газлифт</v>
          </cell>
          <cell r="AU337">
            <v>480</v>
          </cell>
          <cell r="AV337" t="str">
            <v>ГП</v>
          </cell>
          <cell r="AW337">
            <v>880</v>
          </cell>
          <cell r="AX337" t="str">
            <v>ГП</v>
          </cell>
          <cell r="AY337">
            <v>1200</v>
          </cell>
          <cell r="AZ337" t="str">
            <v>ГП</v>
          </cell>
          <cell r="BA337">
            <v>1445</v>
          </cell>
          <cell r="BB337" t="str">
            <v>ГК86/1,5</v>
          </cell>
          <cell r="BC337">
            <v>1685</v>
          </cell>
          <cell r="BD337" t="str">
            <v>ЦКсОК/4</v>
          </cell>
          <cell r="BE337">
            <v>0</v>
          </cell>
          <cell r="BF337">
            <v>0</v>
          </cell>
          <cell r="BG337">
            <v>1830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2170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1887.9</v>
          </cell>
          <cell r="BU337">
            <v>282.09999999999991</v>
          </cell>
          <cell r="BV337">
            <v>73</v>
          </cell>
          <cell r="BW337">
            <v>5.5</v>
          </cell>
          <cell r="BX337">
            <v>18</v>
          </cell>
          <cell r="BY337" t="str">
            <v>Угловик</v>
          </cell>
          <cell r="BZ337" t="str">
            <v>Постоянный</v>
          </cell>
          <cell r="CA337">
            <v>24</v>
          </cell>
          <cell r="CB337">
            <v>0</v>
          </cell>
          <cell r="CC337">
            <v>34</v>
          </cell>
          <cell r="CD337">
            <v>49</v>
          </cell>
          <cell r="CE337">
            <v>32</v>
          </cell>
          <cell r="CF337">
            <v>43556</v>
          </cell>
          <cell r="CG337">
            <v>124</v>
          </cell>
          <cell r="CH337">
            <v>86</v>
          </cell>
          <cell r="CI337">
            <v>6</v>
          </cell>
          <cell r="CJ337">
            <v>0</v>
          </cell>
          <cell r="CK337">
            <v>0</v>
          </cell>
          <cell r="CL337">
            <v>75</v>
          </cell>
          <cell r="CM337">
            <v>8.9490455999999998</v>
          </cell>
          <cell r="CN337">
            <v>11.4</v>
          </cell>
          <cell r="CO337">
            <v>6.1</v>
          </cell>
          <cell r="CP337">
            <v>0</v>
          </cell>
          <cell r="CQ337">
            <v>19.399999999999999</v>
          </cell>
          <cell r="CR337">
            <v>305</v>
          </cell>
          <cell r="CS337">
            <v>0</v>
          </cell>
          <cell r="CT337">
            <v>305</v>
          </cell>
          <cell r="CU337">
            <v>0</v>
          </cell>
          <cell r="CV337">
            <v>296.05095440000002</v>
          </cell>
          <cell r="CW337">
            <v>-11.4</v>
          </cell>
          <cell r="CX337">
            <v>298.89999999999998</v>
          </cell>
          <cell r="CY337">
            <v>-19.399999999999999</v>
          </cell>
          <cell r="CZ337">
            <v>9</v>
          </cell>
          <cell r="DA337">
            <v>10.399999999999999</v>
          </cell>
          <cell r="DB337">
            <v>1162.1350996356525</v>
          </cell>
          <cell r="DC337">
            <v>2167.828935858814</v>
          </cell>
          <cell r="DD337">
            <v>922.66822363853862</v>
          </cell>
          <cell r="DE337">
            <v>0.23265306122448981</v>
          </cell>
          <cell r="DF337">
            <v>0</v>
          </cell>
          <cell r="DG337" t="str">
            <v>Газлифт</v>
          </cell>
          <cell r="DH337">
            <v>8.9490455999999998</v>
          </cell>
          <cell r="DI337">
            <v>11.4</v>
          </cell>
          <cell r="DJ337">
            <v>6.1</v>
          </cell>
          <cell r="DK337">
            <v>10.399999999999999</v>
          </cell>
          <cell r="DL337">
            <v>75</v>
          </cell>
          <cell r="DM337">
            <v>0</v>
          </cell>
          <cell r="DN337">
            <v>60</v>
          </cell>
          <cell r="DO337">
            <v>0.21748003549245787</v>
          </cell>
          <cell r="DP337">
            <v>60</v>
          </cell>
          <cell r="DQ337">
            <v>10.926252658030169</v>
          </cell>
          <cell r="DR337">
            <v>13.918722271517304</v>
          </cell>
          <cell r="DS337">
            <v>6.1</v>
          </cell>
          <cell r="DT337">
            <v>12.697781721384203</v>
          </cell>
          <cell r="DU337">
            <v>1.9772070580301693</v>
          </cell>
          <cell r="DV337">
            <v>2.5187222715173032</v>
          </cell>
          <cell r="DW337">
            <v>2.2977817213842062</v>
          </cell>
          <cell r="DX337">
            <v>0.7964952151520196</v>
          </cell>
          <cell r="DY337">
            <v>0.96236916431301012</v>
          </cell>
          <cell r="DZ337">
            <v>0</v>
          </cell>
          <cell r="EA337">
            <v>1.7322644957634179</v>
          </cell>
          <cell r="EB337">
            <v>0</v>
          </cell>
          <cell r="EC337">
            <v>43183</v>
          </cell>
          <cell r="ED337" t="str">
            <v>БОПЗ</v>
          </cell>
          <cell r="EE337" t="str">
            <v>Предыдущий ГТМ-2016г(ВНС)</v>
          </cell>
          <cell r="EF337">
            <v>18</v>
          </cell>
          <cell r="EG337">
            <v>34</v>
          </cell>
          <cell r="EH337">
            <v>49</v>
          </cell>
          <cell r="EI337">
            <v>32</v>
          </cell>
          <cell r="EJ337" t="str">
            <v>Постоянный</v>
          </cell>
          <cell r="EK337">
            <v>24</v>
          </cell>
          <cell r="EL337">
            <v>0</v>
          </cell>
          <cell r="EM337">
            <v>8.9490455999999998</v>
          </cell>
          <cell r="EN337">
            <v>11.4</v>
          </cell>
          <cell r="EO337">
            <v>6.1</v>
          </cell>
          <cell r="EP337">
            <v>19.399999999999999</v>
          </cell>
          <cell r="EQ337">
            <v>1162.1350996356525</v>
          </cell>
          <cell r="ER337">
            <v>86</v>
          </cell>
          <cell r="ES337">
            <v>9</v>
          </cell>
          <cell r="ET337">
            <v>71</v>
          </cell>
          <cell r="EU337">
            <v>18</v>
          </cell>
          <cell r="EV337">
            <v>34</v>
          </cell>
          <cell r="EW337">
            <v>49</v>
          </cell>
          <cell r="EX337">
            <v>32</v>
          </cell>
          <cell r="EY337" t="str">
            <v>Постоянный</v>
          </cell>
          <cell r="EZ337">
            <v>24</v>
          </cell>
          <cell r="FA337">
            <v>0</v>
          </cell>
          <cell r="FB337">
            <v>8.9490455999999998</v>
          </cell>
          <cell r="FC337">
            <v>11.4</v>
          </cell>
          <cell r="FD337">
            <v>6.1</v>
          </cell>
          <cell r="FE337">
            <v>19.399999999999999</v>
          </cell>
          <cell r="FF337">
            <v>1162.1350996356525</v>
          </cell>
          <cell r="FG337">
            <v>86</v>
          </cell>
          <cell r="FH337">
            <v>9</v>
          </cell>
          <cell r="FI337">
            <v>75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4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 t="str">
            <v>Технология</v>
          </cell>
          <cell r="GD337" t="str">
            <v>Постановка бригады ПРГС. Произвели оптимизацию газлифтного подъемника. ТР выведен с учетом замеров предыдущего месяца</v>
          </cell>
          <cell r="GE337">
            <v>0</v>
          </cell>
          <cell r="GF337" t="str">
            <v>БДНГ-2</v>
          </cell>
          <cell r="GG337" t="str">
            <v>Щукин</v>
          </cell>
          <cell r="GH337">
            <v>0</v>
          </cell>
          <cell r="GI337" t="e">
            <v>#N/A</v>
          </cell>
          <cell r="GJ337">
            <v>0</v>
          </cell>
          <cell r="GK337">
            <v>2100</v>
          </cell>
          <cell r="GL337">
            <v>0</v>
          </cell>
          <cell r="GM337">
            <v>0</v>
          </cell>
          <cell r="GN337">
            <v>0</v>
          </cell>
          <cell r="GO337">
            <v>2</v>
          </cell>
          <cell r="GP337">
            <v>17</v>
          </cell>
          <cell r="GQ337">
            <v>75</v>
          </cell>
          <cell r="GR337">
            <v>49</v>
          </cell>
          <cell r="GS337" t="str">
            <v>ЗУ-6</v>
          </cell>
          <cell r="GT337" t="str">
            <v>Газлифт</v>
          </cell>
          <cell r="GU337">
            <v>0</v>
          </cell>
          <cell r="GV337">
            <v>0</v>
          </cell>
          <cell r="GW337">
            <v>0</v>
          </cell>
          <cell r="GX337">
            <v>0</v>
          </cell>
          <cell r="GY337">
            <v>0</v>
          </cell>
        </row>
        <row r="338">
          <cell r="J338">
            <v>1352</v>
          </cell>
          <cell r="K338" t="str">
            <v>В работе</v>
          </cell>
          <cell r="L338" t="str">
            <v>К-68</v>
          </cell>
          <cell r="M338">
            <v>43093</v>
          </cell>
          <cell r="N338" t="str">
            <v>Гор.</v>
          </cell>
          <cell r="O338" t="str">
            <v>P1ar_Block I</v>
          </cell>
          <cell r="P338" t="str">
            <v>Действующий</v>
          </cell>
          <cell r="Q338">
            <v>-4</v>
          </cell>
          <cell r="R338">
            <v>43058</v>
          </cell>
          <cell r="S338" t="str">
            <v>МеКаМиНефть</v>
          </cell>
          <cell r="T338" t="str">
            <v>КГРП 7ст.
350м3 15% HCl</v>
          </cell>
          <cell r="U338">
            <v>206</v>
          </cell>
          <cell r="V338">
            <v>213.8</v>
          </cell>
          <cell r="W338">
            <v>0.98</v>
          </cell>
          <cell r="X338">
            <v>1.66</v>
          </cell>
          <cell r="Y338">
            <v>0.98</v>
          </cell>
          <cell r="Z338">
            <v>1.4490000000000001</v>
          </cell>
          <cell r="AA338">
            <v>0.83599999999999997</v>
          </cell>
          <cell r="AB338">
            <v>0.72</v>
          </cell>
          <cell r="AC338">
            <v>37</v>
          </cell>
          <cell r="AD338">
            <v>1.17</v>
          </cell>
          <cell r="AE338">
            <v>177.8</v>
          </cell>
          <cell r="AF338">
            <v>9.19</v>
          </cell>
          <cell r="AG338">
            <v>2004.72</v>
          </cell>
          <cell r="AH338">
            <v>2988.22</v>
          </cell>
          <cell r="AI338">
            <v>2988.22</v>
          </cell>
          <cell r="AJ338">
            <v>43048</v>
          </cell>
          <cell r="AK338" t="str">
            <v>По спущенной компановке</v>
          </cell>
          <cell r="AL338" t="str">
            <v>Закрытый</v>
          </cell>
          <cell r="AM338" t="str">
            <v>2198,97-2200,47; 2326,01-2327,51; 2465,89-2467,39; 2584,77-2586,27; 2703,51-2705,01; 2819,1-2820,61; 2946,45-2947,05 (цирк. клапана)</v>
          </cell>
          <cell r="AN338">
            <v>9.61</v>
          </cell>
          <cell r="AO338">
            <v>2198.9699999999998</v>
          </cell>
          <cell r="AP338">
            <v>379.4</v>
          </cell>
          <cell r="AQ338" t="str">
            <v>1735,79-2999</v>
          </cell>
          <cell r="AR338">
            <v>114</v>
          </cell>
          <cell r="AS338">
            <v>7.37</v>
          </cell>
          <cell r="AT338" t="str">
            <v>Газлифт</v>
          </cell>
          <cell r="AU338">
            <v>450</v>
          </cell>
          <cell r="AV338" t="str">
            <v>ГП</v>
          </cell>
          <cell r="AW338">
            <v>830</v>
          </cell>
          <cell r="AX338" t="str">
            <v>ГП</v>
          </cell>
          <cell r="AY338">
            <v>1160</v>
          </cell>
          <cell r="AZ338" t="str">
            <v>ГП</v>
          </cell>
          <cell r="BA338">
            <v>1430</v>
          </cell>
          <cell r="BB338" t="str">
            <v>ГП</v>
          </cell>
          <cell r="BC338">
            <v>1690</v>
          </cell>
          <cell r="BD338" t="str">
            <v>ГП</v>
          </cell>
          <cell r="BE338">
            <v>0</v>
          </cell>
          <cell r="BF338">
            <v>0</v>
          </cell>
          <cell r="BG338">
            <v>1700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1741</v>
          </cell>
          <cell r="BO338" t="str">
            <v>Есть</v>
          </cell>
          <cell r="BP338" t="str">
            <v>Сиант</v>
          </cell>
          <cell r="BQ338">
            <v>74</v>
          </cell>
          <cell r="BR338">
            <v>50</v>
          </cell>
          <cell r="BS338">
            <v>14</v>
          </cell>
          <cell r="BT338">
            <v>1674</v>
          </cell>
          <cell r="BU338">
            <v>67</v>
          </cell>
          <cell r="BV338">
            <v>73</v>
          </cell>
          <cell r="BW338">
            <v>5.5</v>
          </cell>
          <cell r="BX338">
            <v>18</v>
          </cell>
          <cell r="BY338" t="str">
            <v>Угловик</v>
          </cell>
          <cell r="BZ338" t="str">
            <v>Постоянный</v>
          </cell>
          <cell r="CA338">
            <v>24</v>
          </cell>
          <cell r="CB338">
            <v>0</v>
          </cell>
          <cell r="CC338">
            <v>30</v>
          </cell>
          <cell r="CD338">
            <v>50</v>
          </cell>
          <cell r="CE338">
            <v>29</v>
          </cell>
          <cell r="CF338">
            <v>43556</v>
          </cell>
          <cell r="CG338">
            <v>191</v>
          </cell>
          <cell r="CH338">
            <v>74</v>
          </cell>
          <cell r="CI338">
            <v>6</v>
          </cell>
          <cell r="CJ338">
            <v>0</v>
          </cell>
          <cell r="CK338">
            <v>0</v>
          </cell>
          <cell r="CL338">
            <v>57</v>
          </cell>
          <cell r="CM338">
            <v>23.407999999999998</v>
          </cell>
          <cell r="CN338">
            <v>28</v>
          </cell>
          <cell r="CO338">
            <v>0</v>
          </cell>
          <cell r="CP338">
            <v>0</v>
          </cell>
          <cell r="CQ338">
            <v>25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14</v>
          </cell>
          <cell r="DA338">
            <v>11</v>
          </cell>
          <cell r="DB338">
            <v>469.92481203007526</v>
          </cell>
          <cell r="DC338">
            <v>1068.0109364319892</v>
          </cell>
          <cell r="DD338">
            <v>598.08612440191393</v>
          </cell>
          <cell r="DE338">
            <v>0.20895522388059701</v>
          </cell>
          <cell r="DF338">
            <v>0</v>
          </cell>
          <cell r="DG338" t="str">
            <v>Газлифт</v>
          </cell>
          <cell r="DH338">
            <v>23.407999999999998</v>
          </cell>
          <cell r="DI338">
            <v>28</v>
          </cell>
          <cell r="DJ338">
            <v>0</v>
          </cell>
          <cell r="DK338">
            <v>11</v>
          </cell>
          <cell r="DL338">
            <v>57</v>
          </cell>
          <cell r="DM338">
            <v>0</v>
          </cell>
          <cell r="DN338">
            <v>55</v>
          </cell>
          <cell r="DO338">
            <v>0.20754217080279075</v>
          </cell>
          <cell r="DP338">
            <v>55</v>
          </cell>
          <cell r="DQ338">
            <v>23.596714651594095</v>
          </cell>
          <cell r="DR338">
            <v>28.225735229179541</v>
          </cell>
          <cell r="DS338">
            <v>0</v>
          </cell>
          <cell r="DT338">
            <v>11.088681697177677</v>
          </cell>
          <cell r="DU338">
            <v>0.18871465159409656</v>
          </cell>
          <cell r="DV338">
            <v>0.22573522917954136</v>
          </cell>
          <cell r="DW338">
            <v>8.868169717767696E-2</v>
          </cell>
          <cell r="DX338">
            <v>0.28023045267490176</v>
          </cell>
          <cell r="DY338">
            <v>0.33520389075945189</v>
          </cell>
          <cell r="DZ338">
            <v>0</v>
          </cell>
          <cell r="EA338">
            <v>0.11971567527123279</v>
          </cell>
          <cell r="EB338">
            <v>0</v>
          </cell>
          <cell r="EC338">
            <v>43093</v>
          </cell>
          <cell r="ED338" t="str">
            <v>ВНС</v>
          </cell>
          <cell r="EE338">
            <v>0</v>
          </cell>
          <cell r="EF338">
            <v>18</v>
          </cell>
          <cell r="EG338">
            <v>28</v>
          </cell>
          <cell r="EH338">
            <v>51</v>
          </cell>
          <cell r="EI338">
            <v>27</v>
          </cell>
          <cell r="EJ338" t="str">
            <v>Постоянный</v>
          </cell>
          <cell r="EK338">
            <v>24</v>
          </cell>
          <cell r="EL338">
            <v>0</v>
          </cell>
          <cell r="EM338">
            <v>17.556000000000001</v>
          </cell>
          <cell r="EN338">
            <v>21</v>
          </cell>
          <cell r="EO338">
            <v>0</v>
          </cell>
          <cell r="EP338">
            <v>18.600000000000001</v>
          </cell>
          <cell r="EQ338">
            <v>262.01868307131474</v>
          </cell>
          <cell r="ER338">
            <v>74</v>
          </cell>
          <cell r="ES338">
            <v>14</v>
          </cell>
          <cell r="ET338">
            <v>61</v>
          </cell>
          <cell r="EU338">
            <v>18</v>
          </cell>
          <cell r="EV338">
            <v>30</v>
          </cell>
          <cell r="EW338">
            <v>50</v>
          </cell>
          <cell r="EX338">
            <v>29</v>
          </cell>
          <cell r="EY338" t="str">
            <v>Постоянный</v>
          </cell>
          <cell r="EZ338">
            <v>24</v>
          </cell>
          <cell r="FA338">
            <v>0</v>
          </cell>
          <cell r="FB338">
            <v>23.407999999999998</v>
          </cell>
          <cell r="FC338">
            <v>28</v>
          </cell>
          <cell r="FD338">
            <v>0</v>
          </cell>
          <cell r="FE338">
            <v>25</v>
          </cell>
          <cell r="FF338">
            <v>469.92481203007526</v>
          </cell>
          <cell r="FG338">
            <v>74</v>
          </cell>
          <cell r="FH338">
            <v>14</v>
          </cell>
          <cell r="FI338">
            <v>57</v>
          </cell>
          <cell r="FJ338">
            <v>0</v>
          </cell>
          <cell r="FK338">
            <v>2</v>
          </cell>
          <cell r="FL338">
            <v>-1</v>
          </cell>
          <cell r="FM338">
            <v>2</v>
          </cell>
          <cell r="FN338">
            <v>0</v>
          </cell>
          <cell r="FO338">
            <v>0</v>
          </cell>
          <cell r="FP338">
            <v>5.8519999999999968</v>
          </cell>
          <cell r="FQ338">
            <v>7</v>
          </cell>
          <cell r="FR338">
            <v>0</v>
          </cell>
          <cell r="FS338">
            <v>6.3999999999999986</v>
          </cell>
          <cell r="FT338">
            <v>0</v>
          </cell>
          <cell r="FU338">
            <v>0</v>
          </cell>
          <cell r="FV338">
            <v>207.90612895876052</v>
          </cell>
          <cell r="FW338">
            <v>-4</v>
          </cell>
          <cell r="FX338" t="str">
            <v>Уточнение</v>
          </cell>
          <cell r="FY338" t="str">
            <v>Уточнение режима по результатам замеров дебита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  <cell r="GF338" t="str">
            <v>БДНГ-5.1</v>
          </cell>
          <cell r="GG338" t="str">
            <v>Давыдов</v>
          </cell>
          <cell r="GH338" t="str">
            <v>Бердянка</v>
          </cell>
          <cell r="GI338" t="str">
            <v>Денис</v>
          </cell>
          <cell r="GJ338">
            <v>0</v>
          </cell>
          <cell r="GK338">
            <v>1721</v>
          </cell>
          <cell r="GL338">
            <v>0</v>
          </cell>
          <cell r="GM338">
            <v>0</v>
          </cell>
          <cell r="GN338">
            <v>0</v>
          </cell>
          <cell r="GO338">
            <v>1</v>
          </cell>
          <cell r="GP338">
            <v>21</v>
          </cell>
          <cell r="GQ338">
            <v>57</v>
          </cell>
          <cell r="GR338">
            <v>134</v>
          </cell>
          <cell r="GS338" t="str">
            <v>К-68</v>
          </cell>
          <cell r="GT338" t="str">
            <v>Газлифт</v>
          </cell>
          <cell r="GU338">
            <v>0</v>
          </cell>
          <cell r="GV338">
            <v>0</v>
          </cell>
          <cell r="GW338" t="str">
            <v>ВСГ</v>
          </cell>
          <cell r="GX338">
            <v>0</v>
          </cell>
          <cell r="GY338">
            <v>0</v>
          </cell>
        </row>
        <row r="339">
          <cell r="J339">
            <v>1353</v>
          </cell>
          <cell r="K339" t="str">
            <v>Освоение текущего года</v>
          </cell>
          <cell r="L339" t="str">
            <v>Без куста</v>
          </cell>
          <cell r="M339">
            <v>0</v>
          </cell>
          <cell r="N339" t="str">
            <v>Гор.</v>
          </cell>
          <cell r="O339" t="str">
            <v>P1ar_Block III</v>
          </cell>
          <cell r="P339" t="str">
            <v>Освоение.</v>
          </cell>
          <cell r="Q339">
            <v>-4</v>
          </cell>
          <cell r="R339">
            <v>0</v>
          </cell>
          <cell r="S339">
            <v>0</v>
          </cell>
          <cell r="T339">
            <v>0</v>
          </cell>
          <cell r="U339">
            <v>206</v>
          </cell>
          <cell r="V339">
            <v>213.8</v>
          </cell>
          <cell r="W339">
            <v>0.98</v>
          </cell>
          <cell r="X339">
            <v>1.66</v>
          </cell>
          <cell r="Y339">
            <v>0.98</v>
          </cell>
          <cell r="Z339">
            <v>1.4490000000000001</v>
          </cell>
          <cell r="AA339">
            <v>0.83599999999999997</v>
          </cell>
          <cell r="AB339">
            <v>0.72</v>
          </cell>
          <cell r="AC339">
            <v>37</v>
          </cell>
          <cell r="AD339">
            <v>1.17</v>
          </cell>
          <cell r="AE339">
            <v>177.8</v>
          </cell>
          <cell r="AF339">
            <v>9.19</v>
          </cell>
          <cell r="AG339">
            <v>2104.6999999999998</v>
          </cell>
          <cell r="AH339">
            <v>2717</v>
          </cell>
          <cell r="AI339">
            <v>2717</v>
          </cell>
          <cell r="AJ339">
            <v>0</v>
          </cell>
          <cell r="AK339">
            <v>0</v>
          </cell>
          <cell r="AL339" t="str">
            <v>откр ствол</v>
          </cell>
          <cell r="AM339" t="str">
            <v>2104,77-2717</v>
          </cell>
          <cell r="AN339">
            <v>48.74</v>
          </cell>
          <cell r="AO339">
            <v>2104</v>
          </cell>
          <cell r="AP339">
            <v>245.74</v>
          </cell>
          <cell r="AQ339">
            <v>0</v>
          </cell>
          <cell r="AR339">
            <v>0</v>
          </cell>
          <cell r="AS339">
            <v>0</v>
          </cell>
          <cell r="AT339" t="str">
            <v>Газлифт</v>
          </cell>
          <cell r="AU339">
            <v>474</v>
          </cell>
          <cell r="AV339">
            <v>0</v>
          </cell>
          <cell r="AW339">
            <v>888.34</v>
          </cell>
          <cell r="AX339">
            <v>0</v>
          </cell>
          <cell r="AY339">
            <v>1138.03</v>
          </cell>
          <cell r="AZ339">
            <v>0</v>
          </cell>
          <cell r="BA339">
            <v>1418.55</v>
          </cell>
          <cell r="BB339">
            <v>0</v>
          </cell>
          <cell r="BC339">
            <v>1639.79</v>
          </cell>
          <cell r="BD339">
            <v>0</v>
          </cell>
          <cell r="BE339">
            <v>1841.71</v>
          </cell>
          <cell r="BF339">
            <v>0</v>
          </cell>
          <cell r="BG339">
            <v>1854.46</v>
          </cell>
          <cell r="BH339">
            <v>1870.56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2152.6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1881.81</v>
          </cell>
          <cell r="BU339">
            <v>270.78999999999996</v>
          </cell>
          <cell r="BV339">
            <v>73</v>
          </cell>
          <cell r="BW339">
            <v>5.5</v>
          </cell>
          <cell r="BX339">
            <v>18</v>
          </cell>
          <cell r="BY339" t="str">
            <v>Угловик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206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 t="str">
            <v>Планируется запуск новой скважины в июле 2019г</v>
          </cell>
          <cell r="DG339" t="str">
            <v>Газлифт</v>
          </cell>
          <cell r="DH339">
            <v>20</v>
          </cell>
          <cell r="DI339">
            <v>23.923444976076556</v>
          </cell>
          <cell r="DJ339">
            <v>0</v>
          </cell>
          <cell r="DK339">
            <v>12</v>
          </cell>
          <cell r="DL339">
            <v>60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18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18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  <cell r="GF339" t="str">
            <v>БДНГ-2</v>
          </cell>
          <cell r="GG339">
            <v>0</v>
          </cell>
          <cell r="GH339">
            <v>0</v>
          </cell>
          <cell r="GI339">
            <v>0</v>
          </cell>
          <cell r="GJ339">
            <v>0</v>
          </cell>
          <cell r="GK339">
            <v>0</v>
          </cell>
          <cell r="GL339">
            <v>0</v>
          </cell>
          <cell r="GM339">
            <v>0</v>
          </cell>
          <cell r="GN339">
            <v>0</v>
          </cell>
          <cell r="GO339">
            <v>0</v>
          </cell>
          <cell r="GP339">
            <v>0</v>
          </cell>
          <cell r="GQ339">
            <v>0</v>
          </cell>
          <cell r="GR339">
            <v>0</v>
          </cell>
          <cell r="GS339">
            <v>0</v>
          </cell>
          <cell r="GT339">
            <v>0</v>
          </cell>
          <cell r="GU339">
            <v>0</v>
          </cell>
          <cell r="GV339">
            <v>0</v>
          </cell>
          <cell r="GW339">
            <v>0</v>
          </cell>
          <cell r="GX339">
            <v>0</v>
          </cell>
          <cell r="GY339">
            <v>0</v>
          </cell>
        </row>
        <row r="340">
          <cell r="J340">
            <v>1354</v>
          </cell>
          <cell r="K340" t="str">
            <v>В работе</v>
          </cell>
          <cell r="L340" t="str">
            <v>К-1599</v>
          </cell>
          <cell r="M340">
            <v>43416</v>
          </cell>
          <cell r="N340" t="str">
            <v>Гор.</v>
          </cell>
          <cell r="O340" t="str">
            <v>P1ar_Block III</v>
          </cell>
          <cell r="P340" t="str">
            <v>Действующий</v>
          </cell>
          <cell r="Q340">
            <v>-4</v>
          </cell>
          <cell r="R340">
            <v>0</v>
          </cell>
          <cell r="S340">
            <v>0</v>
          </cell>
          <cell r="T340">
            <v>0</v>
          </cell>
          <cell r="U340">
            <v>206</v>
          </cell>
          <cell r="V340">
            <v>213.8</v>
          </cell>
          <cell r="W340">
            <v>0.98</v>
          </cell>
          <cell r="X340">
            <v>1.66</v>
          </cell>
          <cell r="Y340">
            <v>1.0143637093736984</v>
          </cell>
          <cell r="Z340">
            <v>1.4490000000000001</v>
          </cell>
          <cell r="AA340">
            <v>0.83599999999999997</v>
          </cell>
          <cell r="AB340">
            <v>0.72</v>
          </cell>
          <cell r="AC340">
            <v>37</v>
          </cell>
          <cell r="AD340">
            <v>1.17</v>
          </cell>
          <cell r="AE340">
            <v>177.8</v>
          </cell>
          <cell r="AF340">
            <v>9.19</v>
          </cell>
          <cell r="AG340">
            <v>1981.2</v>
          </cell>
          <cell r="AH340">
            <v>2875</v>
          </cell>
          <cell r="AI340">
            <v>2875</v>
          </cell>
          <cell r="AJ340">
            <v>0</v>
          </cell>
          <cell r="AK340">
            <v>0</v>
          </cell>
          <cell r="AL340" t="str">
            <v>откр ствол</v>
          </cell>
          <cell r="AM340" t="str">
            <v>1981,24-2875</v>
          </cell>
          <cell r="AN340">
            <v>140.99</v>
          </cell>
          <cell r="AO340">
            <v>1981.24</v>
          </cell>
          <cell r="AP340">
            <v>1981.24</v>
          </cell>
          <cell r="AQ340" t="str">
            <v>1954,26-2892,86</v>
          </cell>
          <cell r="AR340">
            <v>114</v>
          </cell>
          <cell r="AS340">
            <v>99.2</v>
          </cell>
          <cell r="AT340" t="str">
            <v>Газлифт</v>
          </cell>
          <cell r="AU340">
            <v>550</v>
          </cell>
          <cell r="AV340">
            <v>0</v>
          </cell>
          <cell r="AW340">
            <v>980</v>
          </cell>
          <cell r="AX340">
            <v>0</v>
          </cell>
          <cell r="AY340">
            <v>1310</v>
          </cell>
          <cell r="AZ340">
            <v>0</v>
          </cell>
          <cell r="BA340">
            <v>1575</v>
          </cell>
          <cell r="BB340">
            <v>0</v>
          </cell>
          <cell r="BC340">
            <v>1900</v>
          </cell>
          <cell r="BD340">
            <v>0</v>
          </cell>
          <cell r="BE340">
            <v>0</v>
          </cell>
          <cell r="BF340">
            <v>0</v>
          </cell>
          <cell r="BG340">
            <v>1910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1942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1822.08</v>
          </cell>
          <cell r="BU340">
            <v>119.92000000000007</v>
          </cell>
          <cell r="BV340">
            <v>73</v>
          </cell>
          <cell r="BW340">
            <v>5.5</v>
          </cell>
          <cell r="BX340">
            <v>18</v>
          </cell>
          <cell r="BY340" t="str">
            <v>Угловик</v>
          </cell>
          <cell r="BZ340" t="str">
            <v>Постоянный</v>
          </cell>
          <cell r="CA340">
            <v>24</v>
          </cell>
          <cell r="CB340">
            <v>0</v>
          </cell>
          <cell r="CC340">
            <v>37</v>
          </cell>
          <cell r="CD340">
            <v>56</v>
          </cell>
          <cell r="CE340">
            <v>36</v>
          </cell>
          <cell r="CF340">
            <v>43556</v>
          </cell>
          <cell r="CG340">
            <v>93</v>
          </cell>
          <cell r="CH340">
            <v>80</v>
          </cell>
          <cell r="CI340">
            <v>6</v>
          </cell>
          <cell r="CJ340">
            <v>0</v>
          </cell>
          <cell r="CK340">
            <v>0</v>
          </cell>
          <cell r="CL340">
            <v>60</v>
          </cell>
          <cell r="CM340">
            <v>16.042769776</v>
          </cell>
          <cell r="CN340">
            <v>20.92</v>
          </cell>
          <cell r="CO340">
            <v>8.27</v>
          </cell>
          <cell r="CP340">
            <v>0</v>
          </cell>
          <cell r="CQ340">
            <v>22.9</v>
          </cell>
          <cell r="CR340">
            <v>307</v>
          </cell>
          <cell r="CS340">
            <v>0</v>
          </cell>
          <cell r="CT340">
            <v>307</v>
          </cell>
          <cell r="CU340">
            <v>0</v>
          </cell>
          <cell r="CV340">
            <v>290.957230224</v>
          </cell>
          <cell r="CW340">
            <v>-20.92</v>
          </cell>
          <cell r="CX340">
            <v>298.73</v>
          </cell>
          <cell r="CY340">
            <v>-22.9</v>
          </cell>
          <cell r="CZ340">
            <v>17.7</v>
          </cell>
          <cell r="DA340">
            <v>5.1999999999999993</v>
          </cell>
          <cell r="DB340">
            <v>324.13355502858394</v>
          </cell>
          <cell r="DC340">
            <v>1427.4343096451103</v>
          </cell>
          <cell r="DD340">
            <v>980.81552278109473</v>
          </cell>
          <cell r="DE340">
            <v>0.63393939393939402</v>
          </cell>
          <cell r="DF340">
            <v>0</v>
          </cell>
          <cell r="DG340" t="str">
            <v>Газлифт</v>
          </cell>
          <cell r="DH340">
            <v>16.042769776</v>
          </cell>
          <cell r="DI340">
            <v>20.92</v>
          </cell>
          <cell r="DJ340">
            <v>8.27</v>
          </cell>
          <cell r="DK340">
            <v>5.1999999999999993</v>
          </cell>
          <cell r="DL340">
            <v>60</v>
          </cell>
          <cell r="DM340">
            <v>0</v>
          </cell>
          <cell r="DN340">
            <v>60</v>
          </cell>
          <cell r="DO340">
            <v>0.63393939393939402</v>
          </cell>
          <cell r="DP340">
            <v>60</v>
          </cell>
          <cell r="DQ340">
            <v>16.042769776</v>
          </cell>
          <cell r="DR340">
            <v>20.92</v>
          </cell>
          <cell r="DS340">
            <v>8.27</v>
          </cell>
          <cell r="DT340">
            <v>5.1999999999999993</v>
          </cell>
          <cell r="DU340">
            <v>0</v>
          </cell>
          <cell r="DV340">
            <v>0</v>
          </cell>
          <cell r="DW340">
            <v>0</v>
          </cell>
          <cell r="DX340">
            <v>5.390989827856088E-2</v>
          </cell>
          <cell r="DY340">
            <v>6.4485524256651772E-2</v>
          </cell>
          <cell r="DZ340">
            <v>0</v>
          </cell>
          <cell r="EA340">
            <v>3.771083289862677E-2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18</v>
          </cell>
          <cell r="EG340">
            <v>37</v>
          </cell>
          <cell r="EH340">
            <v>56</v>
          </cell>
          <cell r="EI340">
            <v>36</v>
          </cell>
          <cell r="EJ340" t="str">
            <v>Постоянный</v>
          </cell>
          <cell r="EK340">
            <v>24</v>
          </cell>
          <cell r="EL340">
            <v>0</v>
          </cell>
          <cell r="EM340">
            <v>16.042769776</v>
          </cell>
          <cell r="EN340">
            <v>20.92</v>
          </cell>
          <cell r="EO340">
            <v>8.27</v>
          </cell>
          <cell r="EP340">
            <v>22.9</v>
          </cell>
          <cell r="EQ340">
            <v>324.13355502858394</v>
          </cell>
          <cell r="ER340">
            <v>80</v>
          </cell>
          <cell r="ES340">
            <v>17.7</v>
          </cell>
          <cell r="ET340">
            <v>69</v>
          </cell>
          <cell r="EU340">
            <v>18</v>
          </cell>
          <cell r="EV340">
            <v>37</v>
          </cell>
          <cell r="EW340">
            <v>56</v>
          </cell>
          <cell r="EX340">
            <v>36</v>
          </cell>
          <cell r="EY340" t="str">
            <v>Постоянный</v>
          </cell>
          <cell r="EZ340">
            <v>24</v>
          </cell>
          <cell r="FA340">
            <v>0</v>
          </cell>
          <cell r="FB340">
            <v>16.042769776</v>
          </cell>
          <cell r="FC340">
            <v>20.92</v>
          </cell>
          <cell r="FD340">
            <v>8.27</v>
          </cell>
          <cell r="FE340">
            <v>22.9</v>
          </cell>
          <cell r="FF340">
            <v>324.13355502858394</v>
          </cell>
          <cell r="FG340">
            <v>80</v>
          </cell>
          <cell r="FH340">
            <v>17.7</v>
          </cell>
          <cell r="FI340">
            <v>60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-9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 t="str">
            <v>ГТМ</v>
          </cell>
          <cell r="GD340" t="str">
            <v>ОПЗ текущего месяца</v>
          </cell>
          <cell r="GE340">
            <v>0</v>
          </cell>
          <cell r="GF340" t="str">
            <v>БДНГ-2</v>
          </cell>
          <cell r="GG340" t="str">
            <v>Щукин</v>
          </cell>
          <cell r="GH340">
            <v>0</v>
          </cell>
          <cell r="GI340" t="e">
            <v>#N/A</v>
          </cell>
          <cell r="GJ340">
            <v>0</v>
          </cell>
          <cell r="GK340">
            <v>1922</v>
          </cell>
          <cell r="GL340">
            <v>0</v>
          </cell>
          <cell r="GM340">
            <v>0</v>
          </cell>
          <cell r="GN340">
            <v>0</v>
          </cell>
          <cell r="GO340">
            <v>1</v>
          </cell>
          <cell r="GP340">
            <v>20</v>
          </cell>
          <cell r="GQ340">
            <v>60</v>
          </cell>
          <cell r="GR340">
            <v>0</v>
          </cell>
          <cell r="GS340">
            <v>0</v>
          </cell>
          <cell r="GT340">
            <v>0</v>
          </cell>
          <cell r="GU340">
            <v>0</v>
          </cell>
          <cell r="GV340">
            <v>0</v>
          </cell>
          <cell r="GW340">
            <v>0</v>
          </cell>
          <cell r="GX340">
            <v>0</v>
          </cell>
          <cell r="GY340">
            <v>0</v>
          </cell>
        </row>
        <row r="341">
          <cell r="J341">
            <v>1355</v>
          </cell>
          <cell r="K341" t="str">
            <v>В работе</v>
          </cell>
          <cell r="L341" t="str">
            <v>Без куста</v>
          </cell>
          <cell r="M341">
            <v>42807</v>
          </cell>
          <cell r="N341" t="str">
            <v>Гор.</v>
          </cell>
          <cell r="O341" t="str">
            <v>P1ar_Block III</v>
          </cell>
          <cell r="P341" t="str">
            <v>Действующий</v>
          </cell>
          <cell r="Q341">
            <v>-4</v>
          </cell>
          <cell r="R341">
            <v>0</v>
          </cell>
          <cell r="S341">
            <v>0</v>
          </cell>
          <cell r="T341">
            <v>0</v>
          </cell>
          <cell r="U341">
            <v>206</v>
          </cell>
          <cell r="V341">
            <v>213.8</v>
          </cell>
          <cell r="W341">
            <v>0.98</v>
          </cell>
          <cell r="X341">
            <v>1.66</v>
          </cell>
          <cell r="Y341">
            <v>1.0004920049200492</v>
          </cell>
          <cell r="Z341">
            <v>1.4490000000000001</v>
          </cell>
          <cell r="AA341">
            <v>0.83599999999999997</v>
          </cell>
          <cell r="AB341">
            <v>0.72</v>
          </cell>
          <cell r="AC341">
            <v>37</v>
          </cell>
          <cell r="AD341">
            <v>1.17</v>
          </cell>
          <cell r="AE341">
            <v>177.8</v>
          </cell>
          <cell r="AF341">
            <v>9.19</v>
          </cell>
          <cell r="AG341">
            <v>2062</v>
          </cell>
          <cell r="AH341" t="str">
            <v>1 ств 2419
2 ств 2720</v>
          </cell>
          <cell r="AI341" t="str">
            <v>1 ств 2419
2 ств 2720</v>
          </cell>
          <cell r="AJ341">
            <v>0</v>
          </cell>
          <cell r="AK341">
            <v>0</v>
          </cell>
          <cell r="AL341" t="str">
            <v>откр ствол</v>
          </cell>
          <cell r="AM341" t="str">
            <v>2062-2720</v>
          </cell>
          <cell r="AN341">
            <v>18.739999999999998</v>
          </cell>
          <cell r="AO341">
            <v>2062</v>
          </cell>
          <cell r="AP341">
            <v>162.71962962962971</v>
          </cell>
          <cell r="AQ341">
            <v>0</v>
          </cell>
          <cell r="AR341">
            <v>0</v>
          </cell>
          <cell r="AS341">
            <v>0</v>
          </cell>
          <cell r="AT341" t="str">
            <v>Газлифт</v>
          </cell>
          <cell r="AU341">
            <v>720</v>
          </cell>
          <cell r="AV341" t="str">
            <v>ГП</v>
          </cell>
          <cell r="AW341">
            <v>1235</v>
          </cell>
          <cell r="AX341" t="str">
            <v>ГП</v>
          </cell>
          <cell r="AY341">
            <v>1525</v>
          </cell>
          <cell r="AZ341" t="str">
            <v>ГК96/1,5</v>
          </cell>
          <cell r="BA341">
            <v>1740</v>
          </cell>
          <cell r="BB341" t="str">
            <v>ЦКсОК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1750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2070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1902.06</v>
          </cell>
          <cell r="BU341">
            <v>167.94000000000005</v>
          </cell>
          <cell r="BV341">
            <v>73</v>
          </cell>
          <cell r="BW341">
            <v>5.5</v>
          </cell>
          <cell r="BX341">
            <v>18</v>
          </cell>
          <cell r="BY341" t="str">
            <v>Угловик</v>
          </cell>
          <cell r="BZ341" t="str">
            <v>Постоянный</v>
          </cell>
          <cell r="CA341">
            <v>24</v>
          </cell>
          <cell r="CB341">
            <v>0</v>
          </cell>
          <cell r="CC341">
            <v>37</v>
          </cell>
          <cell r="CD341">
            <v>64</v>
          </cell>
          <cell r="CE341">
            <v>35</v>
          </cell>
          <cell r="CF341">
            <v>43556</v>
          </cell>
          <cell r="CG341">
            <v>161.30000000000001</v>
          </cell>
          <cell r="CH341">
            <v>86</v>
          </cell>
          <cell r="CI341">
            <v>6</v>
          </cell>
          <cell r="CJ341">
            <v>0</v>
          </cell>
          <cell r="CK341">
            <v>0</v>
          </cell>
          <cell r="CL341">
            <v>59</v>
          </cell>
          <cell r="CM341">
            <v>3.7327399999999997</v>
          </cell>
          <cell r="CN341">
            <v>4.7</v>
          </cell>
          <cell r="CO341">
            <v>5</v>
          </cell>
          <cell r="CP341">
            <v>0</v>
          </cell>
          <cell r="CQ341">
            <v>23.6</v>
          </cell>
          <cell r="CR341">
            <v>308</v>
          </cell>
          <cell r="CS341" t="e">
            <v>#VALUE!</v>
          </cell>
          <cell r="CT341">
            <v>308</v>
          </cell>
          <cell r="CU341">
            <v>0</v>
          </cell>
          <cell r="CV341">
            <v>301.44576000000001</v>
          </cell>
          <cell r="CW341" t="str">
            <v>-</v>
          </cell>
          <cell r="CX341">
            <v>306</v>
          </cell>
          <cell r="CY341">
            <v>-18.2</v>
          </cell>
          <cell r="CZ341">
            <v>12.1</v>
          </cell>
          <cell r="DA341">
            <v>11.500000000000002</v>
          </cell>
          <cell r="DB341">
            <v>3080.8467774342716</v>
          </cell>
          <cell r="DC341">
            <v>6322.4333867346777</v>
          </cell>
          <cell r="DD341">
            <v>3021.3215410238031</v>
          </cell>
          <cell r="DE341">
            <v>4.5943304007820131E-2</v>
          </cell>
          <cell r="DF341">
            <v>0</v>
          </cell>
          <cell r="DG341" t="str">
            <v>Газлифт</v>
          </cell>
          <cell r="DH341">
            <v>3.7327399999999997</v>
          </cell>
          <cell r="DI341">
            <v>4.7</v>
          </cell>
          <cell r="DJ341">
            <v>5</v>
          </cell>
          <cell r="DK341">
            <v>11.500000000000002</v>
          </cell>
          <cell r="DL341">
            <v>59</v>
          </cell>
          <cell r="DM341">
            <v>0</v>
          </cell>
          <cell r="DN341">
            <v>60</v>
          </cell>
          <cell r="DO341">
            <v>4.6396841066140171E-2</v>
          </cell>
          <cell r="DP341">
            <v>59</v>
          </cell>
          <cell r="DQ341">
            <v>3.7327399999999997</v>
          </cell>
          <cell r="DR341">
            <v>4.7</v>
          </cell>
          <cell r="DS341">
            <v>5</v>
          </cell>
          <cell r="DT341">
            <v>11.500000000000002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43149</v>
          </cell>
          <cell r="ED341" t="str">
            <v>Бесп. ОПЗ</v>
          </cell>
          <cell r="EE341" t="str">
            <v>ВНС - 2017г.</v>
          </cell>
          <cell r="EF341">
            <v>18</v>
          </cell>
          <cell r="EG341">
            <v>32</v>
          </cell>
          <cell r="EH341">
            <v>64</v>
          </cell>
          <cell r="EI341">
            <v>30</v>
          </cell>
          <cell r="EJ341" t="str">
            <v>Постоянный</v>
          </cell>
          <cell r="EK341">
            <v>24</v>
          </cell>
          <cell r="EL341">
            <v>0</v>
          </cell>
          <cell r="EM341">
            <v>6.5542399999999992</v>
          </cell>
          <cell r="EN341">
            <v>8</v>
          </cell>
          <cell r="EO341">
            <v>2</v>
          </cell>
          <cell r="EP341">
            <v>18.2</v>
          </cell>
          <cell r="EQ341">
            <v>930.69524460501918</v>
          </cell>
          <cell r="ER341">
            <v>86</v>
          </cell>
          <cell r="ES341">
            <v>12.1</v>
          </cell>
          <cell r="ET341">
            <v>79</v>
          </cell>
          <cell r="EU341">
            <v>18</v>
          </cell>
          <cell r="EV341">
            <v>37</v>
          </cell>
          <cell r="EW341">
            <v>64</v>
          </cell>
          <cell r="EX341">
            <v>35</v>
          </cell>
          <cell r="EY341" t="str">
            <v>Постоянный</v>
          </cell>
          <cell r="EZ341">
            <v>24</v>
          </cell>
          <cell r="FA341">
            <v>0</v>
          </cell>
          <cell r="FB341">
            <v>3.7327399999999997</v>
          </cell>
          <cell r="FC341">
            <v>4.7</v>
          </cell>
          <cell r="FD341">
            <v>5</v>
          </cell>
          <cell r="FE341">
            <v>23.6</v>
          </cell>
          <cell r="FF341">
            <v>3080.8467774342716</v>
          </cell>
          <cell r="FG341">
            <v>86</v>
          </cell>
          <cell r="FH341">
            <v>12.1</v>
          </cell>
          <cell r="FI341">
            <v>59</v>
          </cell>
          <cell r="FJ341">
            <v>0</v>
          </cell>
          <cell r="FK341">
            <v>5</v>
          </cell>
          <cell r="FL341">
            <v>0</v>
          </cell>
          <cell r="FM341">
            <v>5</v>
          </cell>
          <cell r="FN341">
            <v>0</v>
          </cell>
          <cell r="FO341">
            <v>0</v>
          </cell>
          <cell r="FP341">
            <v>-2.8214999999999995</v>
          </cell>
          <cell r="FQ341">
            <v>-3.3</v>
          </cell>
          <cell r="FR341">
            <v>3</v>
          </cell>
          <cell r="FS341">
            <v>5.4000000000000021</v>
          </cell>
          <cell r="FT341">
            <v>0</v>
          </cell>
          <cell r="FU341">
            <v>0</v>
          </cell>
          <cell r="FV341">
            <v>2150.1515328292526</v>
          </cell>
          <cell r="FW341">
            <v>-20</v>
          </cell>
          <cell r="FX341" t="str">
            <v>Технология</v>
          </cell>
          <cell r="FY341" t="str">
            <v>Снижение дебита, рост линейного давления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  <cell r="GF341" t="str">
            <v>БДНГ-2</v>
          </cell>
          <cell r="GG341" t="str">
            <v>Щукин</v>
          </cell>
          <cell r="GH341">
            <v>0</v>
          </cell>
          <cell r="GI341" t="e">
            <v>#N/A</v>
          </cell>
          <cell r="GJ341">
            <v>0</v>
          </cell>
          <cell r="GK341">
            <v>2050</v>
          </cell>
          <cell r="GL341">
            <v>0</v>
          </cell>
          <cell r="GM341">
            <v>0</v>
          </cell>
          <cell r="GN341">
            <v>0</v>
          </cell>
          <cell r="GO341">
            <v>2</v>
          </cell>
          <cell r="GP341">
            <v>29</v>
          </cell>
          <cell r="GQ341">
            <v>59</v>
          </cell>
          <cell r="GR341">
            <v>102.30000000000001</v>
          </cell>
          <cell r="GS341" t="str">
            <v>ЗУ-10</v>
          </cell>
          <cell r="GT341" t="str">
            <v>Газлифт</v>
          </cell>
          <cell r="GU341">
            <v>0</v>
          </cell>
          <cell r="GV341">
            <v>0</v>
          </cell>
          <cell r="GW341">
            <v>0</v>
          </cell>
          <cell r="GX341">
            <v>0</v>
          </cell>
          <cell r="GY341">
            <v>0</v>
          </cell>
        </row>
        <row r="342">
          <cell r="J342">
            <v>1356</v>
          </cell>
          <cell r="K342" t="str">
            <v>В работе</v>
          </cell>
          <cell r="L342" t="str">
            <v>К-103</v>
          </cell>
          <cell r="M342">
            <v>42913</v>
          </cell>
          <cell r="N342" t="str">
            <v>Гор.</v>
          </cell>
          <cell r="O342" t="str">
            <v>P1ar_Block III</v>
          </cell>
          <cell r="P342" t="str">
            <v>Действующий</v>
          </cell>
          <cell r="Q342">
            <v>-4</v>
          </cell>
          <cell r="R342">
            <v>0</v>
          </cell>
          <cell r="S342">
            <v>0</v>
          </cell>
          <cell r="T342">
            <v>0</v>
          </cell>
          <cell r="U342">
            <v>206</v>
          </cell>
          <cell r="V342">
            <v>213.8</v>
          </cell>
          <cell r="W342">
            <v>0.98</v>
          </cell>
          <cell r="X342">
            <v>1.66</v>
          </cell>
          <cell r="Y342">
            <v>0.98</v>
          </cell>
          <cell r="Z342">
            <v>1.4490000000000001</v>
          </cell>
          <cell r="AA342">
            <v>0.83599999999999997</v>
          </cell>
          <cell r="AB342">
            <v>0.72</v>
          </cell>
          <cell r="AC342">
            <v>37</v>
          </cell>
          <cell r="AD342">
            <v>1.17</v>
          </cell>
          <cell r="AE342">
            <v>177.8</v>
          </cell>
          <cell r="AF342">
            <v>9.19</v>
          </cell>
          <cell r="AG342">
            <v>2221.1999999999998</v>
          </cell>
          <cell r="AH342">
            <v>2821</v>
          </cell>
          <cell r="AI342">
            <v>2821</v>
          </cell>
          <cell r="AJ342">
            <v>0</v>
          </cell>
          <cell r="AK342">
            <v>0</v>
          </cell>
          <cell r="AL342" t="str">
            <v>откр ствол</v>
          </cell>
          <cell r="AM342" t="str">
            <v>2221-2821</v>
          </cell>
          <cell r="AN342">
            <v>73.459999999999994</v>
          </cell>
          <cell r="AO342">
            <v>2221</v>
          </cell>
          <cell r="AP342">
            <v>338.44</v>
          </cell>
          <cell r="AQ342">
            <v>0</v>
          </cell>
          <cell r="AR342">
            <v>0</v>
          </cell>
          <cell r="AS342">
            <v>0</v>
          </cell>
          <cell r="AT342" t="str">
            <v>Газлифт</v>
          </cell>
          <cell r="AU342">
            <v>555</v>
          </cell>
          <cell r="AV342" t="str">
            <v>ГП</v>
          </cell>
          <cell r="AW342">
            <v>980</v>
          </cell>
          <cell r="AX342" t="str">
            <v>ГП</v>
          </cell>
          <cell r="AY342">
            <v>1330</v>
          </cell>
          <cell r="AZ342" t="str">
            <v>ГК85/1,5</v>
          </cell>
          <cell r="BA342">
            <v>1630</v>
          </cell>
          <cell r="BB342" t="str">
            <v>ГК83/2</v>
          </cell>
          <cell r="BC342">
            <v>1900</v>
          </cell>
          <cell r="BD342" t="str">
            <v>ЦКсОК</v>
          </cell>
          <cell r="BE342">
            <v>0</v>
          </cell>
          <cell r="BF342">
            <v>0</v>
          </cell>
          <cell r="BG342">
            <v>1910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2250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1843.51</v>
          </cell>
          <cell r="BU342">
            <v>406.49</v>
          </cell>
          <cell r="BV342">
            <v>73</v>
          </cell>
          <cell r="BW342">
            <v>5.5</v>
          </cell>
          <cell r="BX342">
            <v>18</v>
          </cell>
          <cell r="BY342" t="str">
            <v>Угловик</v>
          </cell>
          <cell r="BZ342" t="str">
            <v>Постоянный</v>
          </cell>
          <cell r="CA342">
            <v>24</v>
          </cell>
          <cell r="CB342">
            <v>0</v>
          </cell>
          <cell r="CC342">
            <v>32</v>
          </cell>
          <cell r="CD342">
            <v>59</v>
          </cell>
          <cell r="CE342">
            <v>31</v>
          </cell>
          <cell r="CF342">
            <v>43556</v>
          </cell>
          <cell r="CG342">
            <v>148</v>
          </cell>
          <cell r="CH342">
            <v>80</v>
          </cell>
          <cell r="CI342">
            <v>6</v>
          </cell>
          <cell r="CJ342">
            <v>0</v>
          </cell>
          <cell r="CK342">
            <v>0</v>
          </cell>
          <cell r="CL342">
            <v>56</v>
          </cell>
          <cell r="CM342">
            <v>13.375999999999999</v>
          </cell>
          <cell r="CN342">
            <v>16</v>
          </cell>
          <cell r="CO342">
            <v>0</v>
          </cell>
          <cell r="CP342">
            <v>0</v>
          </cell>
          <cell r="CQ342">
            <v>28.5</v>
          </cell>
          <cell r="CR342">
            <v>309</v>
          </cell>
          <cell r="CS342">
            <v>0</v>
          </cell>
          <cell r="CT342">
            <v>309</v>
          </cell>
          <cell r="CU342">
            <v>0</v>
          </cell>
          <cell r="CV342">
            <v>297.12880000000001</v>
          </cell>
          <cell r="CW342">
            <v>-14.2</v>
          </cell>
          <cell r="CX342">
            <v>309</v>
          </cell>
          <cell r="CY342">
            <v>-31.4</v>
          </cell>
          <cell r="CZ342">
            <v>14</v>
          </cell>
          <cell r="DA342">
            <v>14.5</v>
          </cell>
          <cell r="DB342">
            <v>1084.0311004784689</v>
          </cell>
          <cell r="DC342">
            <v>2130.6818181818185</v>
          </cell>
          <cell r="DD342">
            <v>1046.6507177033493</v>
          </cell>
          <cell r="DE342">
            <v>0.17391304347826086</v>
          </cell>
          <cell r="DF342">
            <v>0</v>
          </cell>
          <cell r="DG342" t="str">
            <v>Газлифт</v>
          </cell>
          <cell r="DH342">
            <v>13.375999999999999</v>
          </cell>
          <cell r="DI342">
            <v>16</v>
          </cell>
          <cell r="DJ342">
            <v>0</v>
          </cell>
          <cell r="DK342">
            <v>14.5</v>
          </cell>
          <cell r="DL342">
            <v>56</v>
          </cell>
          <cell r="DM342">
            <v>0</v>
          </cell>
          <cell r="DN342">
            <v>60</v>
          </cell>
          <cell r="DO342">
            <v>0.18181818181818182</v>
          </cell>
          <cell r="DP342">
            <v>56</v>
          </cell>
          <cell r="DQ342">
            <v>13.375999999999999</v>
          </cell>
          <cell r="DR342">
            <v>16</v>
          </cell>
          <cell r="DS342">
            <v>0</v>
          </cell>
          <cell r="DT342">
            <v>14.5</v>
          </cell>
          <cell r="DU342">
            <v>0</v>
          </cell>
          <cell r="DV342">
            <v>0</v>
          </cell>
          <cell r="DW342">
            <v>0</v>
          </cell>
          <cell r="DX342">
            <v>0.49688447917148543</v>
          </cell>
          <cell r="DY342">
            <v>0.59435942484627446</v>
          </cell>
          <cell r="DZ342">
            <v>0</v>
          </cell>
          <cell r="EA342">
            <v>0.70188173285866584</v>
          </cell>
          <cell r="EB342">
            <v>0</v>
          </cell>
          <cell r="EC342">
            <v>42913</v>
          </cell>
          <cell r="ED342" t="str">
            <v>ВНС</v>
          </cell>
          <cell r="EE342">
            <v>0</v>
          </cell>
          <cell r="EF342">
            <v>18</v>
          </cell>
          <cell r="EG342">
            <v>32</v>
          </cell>
          <cell r="EH342">
            <v>59</v>
          </cell>
          <cell r="EI342">
            <v>31</v>
          </cell>
          <cell r="EJ342" t="str">
            <v>Постоянный</v>
          </cell>
          <cell r="EK342">
            <v>24</v>
          </cell>
          <cell r="EL342">
            <v>0</v>
          </cell>
          <cell r="EM342">
            <v>13.375999999999999</v>
          </cell>
          <cell r="EN342">
            <v>16</v>
          </cell>
          <cell r="EO342">
            <v>0</v>
          </cell>
          <cell r="EP342">
            <v>28.5</v>
          </cell>
          <cell r="EQ342">
            <v>1084.0311004784689</v>
          </cell>
          <cell r="ER342">
            <v>80</v>
          </cell>
          <cell r="ES342">
            <v>14</v>
          </cell>
          <cell r="ET342">
            <v>56</v>
          </cell>
          <cell r="EU342">
            <v>18</v>
          </cell>
          <cell r="EV342">
            <v>32</v>
          </cell>
          <cell r="EW342">
            <v>59</v>
          </cell>
          <cell r="EX342">
            <v>31</v>
          </cell>
          <cell r="EY342" t="str">
            <v>Постоянный</v>
          </cell>
          <cell r="EZ342">
            <v>24</v>
          </cell>
          <cell r="FA342">
            <v>0</v>
          </cell>
          <cell r="FB342">
            <v>13.375999999999999</v>
          </cell>
          <cell r="FC342">
            <v>16</v>
          </cell>
          <cell r="FD342">
            <v>0</v>
          </cell>
          <cell r="FE342">
            <v>28.5</v>
          </cell>
          <cell r="FF342">
            <v>1084.0311004784689</v>
          </cell>
          <cell r="FG342">
            <v>80</v>
          </cell>
          <cell r="FH342">
            <v>14</v>
          </cell>
          <cell r="FI342">
            <v>56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  <cell r="GF342" t="str">
            <v>БДНГ-1</v>
          </cell>
          <cell r="GG342" t="str">
            <v>Щукин</v>
          </cell>
          <cell r="GH342">
            <v>0</v>
          </cell>
          <cell r="GI342" t="e">
            <v>#N/A</v>
          </cell>
          <cell r="GJ342">
            <v>0</v>
          </cell>
          <cell r="GK342">
            <v>2100</v>
          </cell>
          <cell r="GL342">
            <v>0</v>
          </cell>
          <cell r="GM342">
            <v>0</v>
          </cell>
          <cell r="GN342">
            <v>0</v>
          </cell>
          <cell r="GO342">
            <v>1</v>
          </cell>
          <cell r="GP342">
            <v>28</v>
          </cell>
          <cell r="GQ342">
            <v>56</v>
          </cell>
          <cell r="GR342">
            <v>92</v>
          </cell>
          <cell r="GS342" t="str">
            <v>-</v>
          </cell>
          <cell r="GT342" t="str">
            <v>Газлифт</v>
          </cell>
          <cell r="GU342">
            <v>0</v>
          </cell>
          <cell r="GV342">
            <v>0</v>
          </cell>
          <cell r="GW342">
            <v>0</v>
          </cell>
          <cell r="GX342">
            <v>0</v>
          </cell>
          <cell r="GY342">
            <v>0</v>
          </cell>
        </row>
        <row r="343">
          <cell r="J343">
            <v>1359</v>
          </cell>
          <cell r="K343" t="str">
            <v>В работе</v>
          </cell>
          <cell r="L343" t="str">
            <v>К-1362</v>
          </cell>
          <cell r="M343">
            <v>43456</v>
          </cell>
          <cell r="N343" t="str">
            <v>Гор.</v>
          </cell>
          <cell r="O343" t="str">
            <v>P1ar_Block III</v>
          </cell>
          <cell r="P343" t="str">
            <v>Действующий</v>
          </cell>
          <cell r="Q343">
            <v>-4</v>
          </cell>
          <cell r="R343">
            <v>0</v>
          </cell>
          <cell r="S343">
            <v>0</v>
          </cell>
          <cell r="T343">
            <v>0</v>
          </cell>
          <cell r="U343">
            <v>206</v>
          </cell>
          <cell r="V343">
            <v>213.8</v>
          </cell>
          <cell r="W343">
            <v>0.98</v>
          </cell>
          <cell r="X343">
            <v>1.66</v>
          </cell>
          <cell r="Y343">
            <v>0.98</v>
          </cell>
          <cell r="Z343">
            <v>1.4490000000000001</v>
          </cell>
          <cell r="AA343">
            <v>0.83599999999999997</v>
          </cell>
          <cell r="AB343">
            <v>0.72</v>
          </cell>
          <cell r="AC343">
            <v>37</v>
          </cell>
          <cell r="AD343">
            <v>1.17</v>
          </cell>
          <cell r="AE343">
            <v>177.8</v>
          </cell>
          <cell r="AF343">
            <v>9.19</v>
          </cell>
          <cell r="AG343">
            <v>2373.1999999999998</v>
          </cell>
          <cell r="AH343">
            <v>3024</v>
          </cell>
          <cell r="AI343">
            <v>3024</v>
          </cell>
          <cell r="AJ343">
            <v>0</v>
          </cell>
          <cell r="AK343">
            <v>0</v>
          </cell>
          <cell r="AL343" t="str">
            <v>откр ствол</v>
          </cell>
          <cell r="AM343" t="str">
            <v>2373-3024</v>
          </cell>
          <cell r="AN343">
            <v>17.64</v>
          </cell>
          <cell r="AO343">
            <v>2373</v>
          </cell>
          <cell r="AP343">
            <v>454.29</v>
          </cell>
          <cell r="AQ343">
            <v>0</v>
          </cell>
          <cell r="AR343">
            <v>0</v>
          </cell>
          <cell r="AS343">
            <v>0</v>
          </cell>
          <cell r="AT343" t="str">
            <v>Газлифт</v>
          </cell>
          <cell r="AU343">
            <v>540</v>
          </cell>
          <cell r="AV343">
            <v>0</v>
          </cell>
          <cell r="AW343">
            <v>1100</v>
          </cell>
          <cell r="AX343">
            <v>0</v>
          </cell>
          <cell r="AY343">
            <v>1540</v>
          </cell>
          <cell r="AZ343">
            <v>0</v>
          </cell>
          <cell r="BA343">
            <v>1860</v>
          </cell>
          <cell r="BB343">
            <v>0</v>
          </cell>
          <cell r="BC343">
            <v>2160</v>
          </cell>
          <cell r="BD343">
            <v>0</v>
          </cell>
          <cell r="BE343">
            <v>0</v>
          </cell>
          <cell r="BF343">
            <v>0</v>
          </cell>
          <cell r="BG343">
            <v>2170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2380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1922.78</v>
          </cell>
          <cell r="BU343">
            <v>457.22</v>
          </cell>
          <cell r="BV343">
            <v>73</v>
          </cell>
          <cell r="BW343">
            <v>5.5</v>
          </cell>
          <cell r="BX343">
            <v>18</v>
          </cell>
          <cell r="BY343" t="str">
            <v>Угловик</v>
          </cell>
          <cell r="BZ343" t="str">
            <v>Постоянный</v>
          </cell>
          <cell r="CA343">
            <v>24</v>
          </cell>
          <cell r="CB343">
            <v>0</v>
          </cell>
          <cell r="CC343">
            <v>22</v>
          </cell>
          <cell r="CD343">
            <v>69</v>
          </cell>
          <cell r="CE343">
            <v>21</v>
          </cell>
          <cell r="CF343">
            <v>43556</v>
          </cell>
          <cell r="CG343">
            <v>206</v>
          </cell>
          <cell r="CH343">
            <v>79</v>
          </cell>
          <cell r="CI343">
            <v>6</v>
          </cell>
          <cell r="CJ343">
            <v>0</v>
          </cell>
          <cell r="CK343">
            <v>0</v>
          </cell>
          <cell r="CL343">
            <v>70</v>
          </cell>
          <cell r="CM343">
            <v>10.199199999999999</v>
          </cell>
          <cell r="CN343">
            <v>12.2</v>
          </cell>
          <cell r="CO343">
            <v>0</v>
          </cell>
          <cell r="CP343">
            <v>0</v>
          </cell>
          <cell r="CQ343">
            <v>26.2</v>
          </cell>
          <cell r="CR343">
            <v>310</v>
          </cell>
          <cell r="CS343">
            <v>0</v>
          </cell>
          <cell r="CT343">
            <v>310</v>
          </cell>
          <cell r="CU343">
            <v>0</v>
          </cell>
          <cell r="CV343">
            <v>0</v>
          </cell>
          <cell r="CW343">
            <v>0</v>
          </cell>
          <cell r="CX343">
            <v>310</v>
          </cell>
          <cell r="CY343">
            <v>-23.1</v>
          </cell>
          <cell r="CZ343">
            <v>15</v>
          </cell>
          <cell r="DA343">
            <v>11.2</v>
          </cell>
          <cell r="DB343">
            <v>1098.1253431641699</v>
          </cell>
          <cell r="DC343">
            <v>2568.8289277590402</v>
          </cell>
          <cell r="DD343">
            <v>1470.7035845948703</v>
          </cell>
          <cell r="DE343">
            <v>8.9705882352941177E-2</v>
          </cell>
          <cell r="DF343" t="str">
            <v>Бесп. ОПЗ июля</v>
          </cell>
          <cell r="DG343" t="str">
            <v>Газлифт</v>
          </cell>
          <cell r="DH343">
            <v>10.199199999999999</v>
          </cell>
          <cell r="DI343">
            <v>12.2</v>
          </cell>
          <cell r="DJ343">
            <v>0</v>
          </cell>
          <cell r="DK343">
            <v>11.2</v>
          </cell>
          <cell r="DL343">
            <v>70</v>
          </cell>
          <cell r="DM343">
            <v>0</v>
          </cell>
          <cell r="DN343">
            <v>60</v>
          </cell>
          <cell r="DO343">
            <v>8.6966771441400983E-2</v>
          </cell>
          <cell r="DP343">
            <v>60</v>
          </cell>
          <cell r="DQ343">
            <v>10.614816255051638</v>
          </cell>
          <cell r="DR343">
            <v>12.697148630444543</v>
          </cell>
          <cell r="DS343">
            <v>0</v>
          </cell>
          <cell r="DT343">
            <v>11.656398742703187</v>
          </cell>
          <cell r="DU343">
            <v>0.41561625505163863</v>
          </cell>
          <cell r="DV343">
            <v>0.49714863044454383</v>
          </cell>
          <cell r="DW343">
            <v>0.45639874270318781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18</v>
          </cell>
          <cell r="EG343">
            <v>22</v>
          </cell>
          <cell r="EH343">
            <v>49</v>
          </cell>
          <cell r="EI343">
            <v>21</v>
          </cell>
          <cell r="EJ343" t="str">
            <v>Постоянный</v>
          </cell>
          <cell r="EK343">
            <v>24</v>
          </cell>
          <cell r="EL343">
            <v>0</v>
          </cell>
          <cell r="EM343">
            <v>7.0224000000000002</v>
          </cell>
          <cell r="EN343">
            <v>8.4</v>
          </cell>
          <cell r="EO343">
            <v>0</v>
          </cell>
          <cell r="EP343">
            <v>23.1</v>
          </cell>
          <cell r="EQ343">
            <v>1011.0503531556166</v>
          </cell>
          <cell r="ER343">
            <v>82</v>
          </cell>
          <cell r="ES343">
            <v>16</v>
          </cell>
          <cell r="ET343">
            <v>55</v>
          </cell>
          <cell r="EU343">
            <v>18</v>
          </cell>
          <cell r="EV343">
            <v>22</v>
          </cell>
          <cell r="EW343">
            <v>69</v>
          </cell>
          <cell r="EX343">
            <v>21</v>
          </cell>
          <cell r="EY343" t="str">
            <v>Постоянный</v>
          </cell>
          <cell r="EZ343">
            <v>24</v>
          </cell>
          <cell r="FA343">
            <v>0</v>
          </cell>
          <cell r="FB343">
            <v>10.199199999999999</v>
          </cell>
          <cell r="FC343">
            <v>12.2</v>
          </cell>
          <cell r="FD343">
            <v>0</v>
          </cell>
          <cell r="FE343">
            <v>26.2</v>
          </cell>
          <cell r="FF343">
            <v>1098.1253431641699</v>
          </cell>
          <cell r="FG343">
            <v>79</v>
          </cell>
          <cell r="FH343">
            <v>15</v>
          </cell>
          <cell r="FI343">
            <v>70</v>
          </cell>
          <cell r="FJ343">
            <v>0</v>
          </cell>
          <cell r="FK343">
            <v>0</v>
          </cell>
          <cell r="FL343">
            <v>20</v>
          </cell>
          <cell r="FM343">
            <v>0</v>
          </cell>
          <cell r="FN343">
            <v>0</v>
          </cell>
          <cell r="FO343">
            <v>0</v>
          </cell>
          <cell r="FP343">
            <v>3.1767999999999992</v>
          </cell>
          <cell r="FQ343">
            <v>3.7999999999999989</v>
          </cell>
          <cell r="FR343">
            <v>0</v>
          </cell>
          <cell r="FS343">
            <v>3.0999999999999979</v>
          </cell>
          <cell r="FT343">
            <v>-3</v>
          </cell>
          <cell r="FU343">
            <v>-1</v>
          </cell>
          <cell r="FV343">
            <v>87.0749900085533</v>
          </cell>
          <cell r="FW343">
            <v>15</v>
          </cell>
          <cell r="FX343" t="str">
            <v>ГТМ</v>
          </cell>
          <cell r="FY343" t="str">
            <v>Бесп. ОПЗ июля</v>
          </cell>
          <cell r="FZ343">
            <v>0</v>
          </cell>
          <cell r="GA343">
            <v>0</v>
          </cell>
          <cell r="GB343">
            <v>0</v>
          </cell>
          <cell r="GC343" t="str">
            <v>Уточнение</v>
          </cell>
          <cell r="GD343" t="str">
            <v>Уточнение ТР по результатам замеров дебита. Отсутствие дополнительных замеров.</v>
          </cell>
          <cell r="GE343">
            <v>0</v>
          </cell>
          <cell r="GF343" t="str">
            <v>БДНГ-2</v>
          </cell>
          <cell r="GG343">
            <v>0</v>
          </cell>
          <cell r="GH343">
            <v>0</v>
          </cell>
          <cell r="GI343" t="e">
            <v>#N/A</v>
          </cell>
          <cell r="GJ343">
            <v>0</v>
          </cell>
          <cell r="GK343">
            <v>2100</v>
          </cell>
          <cell r="GL343">
            <v>0</v>
          </cell>
          <cell r="GM343">
            <v>0</v>
          </cell>
          <cell r="GN343">
            <v>0</v>
          </cell>
          <cell r="GO343">
            <v>1</v>
          </cell>
          <cell r="GP343">
            <v>48</v>
          </cell>
          <cell r="GQ343">
            <v>70</v>
          </cell>
          <cell r="GR343">
            <v>0</v>
          </cell>
          <cell r="GS343" t="str">
            <v>-</v>
          </cell>
          <cell r="GT343" t="str">
            <v>Газлифт</v>
          </cell>
          <cell r="GU343">
            <v>0</v>
          </cell>
          <cell r="GV343">
            <v>0</v>
          </cell>
          <cell r="GW343">
            <v>0</v>
          </cell>
          <cell r="GX343">
            <v>0</v>
          </cell>
          <cell r="GY343">
            <v>0</v>
          </cell>
        </row>
        <row r="344">
          <cell r="J344">
            <v>1361</v>
          </cell>
          <cell r="K344" t="str">
            <v>В работе</v>
          </cell>
          <cell r="L344" t="str">
            <v>К-1362</v>
          </cell>
          <cell r="M344">
            <v>43440</v>
          </cell>
          <cell r="N344" t="str">
            <v>Гор.</v>
          </cell>
          <cell r="O344" t="str">
            <v>P1ar_Block III</v>
          </cell>
          <cell r="P344" t="str">
            <v>Действующий</v>
          </cell>
          <cell r="Q344">
            <v>-4</v>
          </cell>
          <cell r="R344">
            <v>0</v>
          </cell>
          <cell r="S344">
            <v>0</v>
          </cell>
          <cell r="T344">
            <v>0</v>
          </cell>
          <cell r="U344">
            <v>206</v>
          </cell>
          <cell r="V344">
            <v>213.8</v>
          </cell>
          <cell r="W344">
            <v>0.98</v>
          </cell>
          <cell r="X344">
            <v>1.66</v>
          </cell>
          <cell r="Y344">
            <v>0.98</v>
          </cell>
          <cell r="Z344">
            <v>1.4490000000000001</v>
          </cell>
          <cell r="AA344">
            <v>0.83599999999999997</v>
          </cell>
          <cell r="AB344">
            <v>0.72</v>
          </cell>
          <cell r="AC344">
            <v>37</v>
          </cell>
          <cell r="AD344">
            <v>1.17</v>
          </cell>
          <cell r="AE344">
            <v>177.8</v>
          </cell>
          <cell r="AF344">
            <v>9.19</v>
          </cell>
          <cell r="AG344">
            <v>2138.1</v>
          </cell>
          <cell r="AH344">
            <v>2729</v>
          </cell>
          <cell r="AI344">
            <v>2729</v>
          </cell>
          <cell r="AJ344">
            <v>0</v>
          </cell>
          <cell r="AK344">
            <v>0</v>
          </cell>
          <cell r="AL344" t="str">
            <v>откр ствол</v>
          </cell>
          <cell r="AM344" t="str">
            <v>2138-2729</v>
          </cell>
          <cell r="AN344">
            <v>87.64</v>
          </cell>
          <cell r="AO344">
            <v>2138</v>
          </cell>
          <cell r="AP344">
            <v>238.14505617977511</v>
          </cell>
          <cell r="AQ344">
            <v>0</v>
          </cell>
          <cell r="AR344">
            <v>0</v>
          </cell>
          <cell r="AS344">
            <v>0</v>
          </cell>
          <cell r="AT344" t="str">
            <v>Газлифт</v>
          </cell>
          <cell r="AU344">
            <v>580</v>
          </cell>
          <cell r="AV344">
            <v>0</v>
          </cell>
          <cell r="AW344">
            <v>1040</v>
          </cell>
          <cell r="AX344">
            <v>0</v>
          </cell>
          <cell r="AY344">
            <v>1430</v>
          </cell>
          <cell r="AZ344">
            <v>0</v>
          </cell>
          <cell r="BA344">
            <v>1810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1820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2140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1899.89</v>
          </cell>
          <cell r="BU344">
            <v>240.1099999999999</v>
          </cell>
          <cell r="BV344">
            <v>73</v>
          </cell>
          <cell r="BW344">
            <v>5.5</v>
          </cell>
          <cell r="BX344">
            <v>18</v>
          </cell>
          <cell r="BY344" t="str">
            <v>Угловик</v>
          </cell>
          <cell r="BZ344" t="str">
            <v>Постоянный</v>
          </cell>
          <cell r="CA344">
            <v>24</v>
          </cell>
          <cell r="CB344">
            <v>0</v>
          </cell>
          <cell r="CC344">
            <v>22</v>
          </cell>
          <cell r="CD344">
            <v>61</v>
          </cell>
          <cell r="CE344">
            <v>21</v>
          </cell>
          <cell r="CF344">
            <v>43556</v>
          </cell>
          <cell r="CG344">
            <v>97.3</v>
          </cell>
          <cell r="CH344">
            <v>78</v>
          </cell>
          <cell r="CI344">
            <v>6</v>
          </cell>
          <cell r="CJ344">
            <v>0</v>
          </cell>
          <cell r="CK344">
            <v>0</v>
          </cell>
          <cell r="CL344">
            <v>47</v>
          </cell>
          <cell r="CM344">
            <v>7.0224000000000002</v>
          </cell>
          <cell r="CN344">
            <v>8.4</v>
          </cell>
          <cell r="CO344">
            <v>0</v>
          </cell>
          <cell r="CP344">
            <v>0</v>
          </cell>
          <cell r="CQ344">
            <v>19.899999999999999</v>
          </cell>
          <cell r="CR344">
            <v>311</v>
          </cell>
          <cell r="CS344">
            <v>0</v>
          </cell>
          <cell r="CT344">
            <v>311</v>
          </cell>
          <cell r="CU344">
            <v>0</v>
          </cell>
          <cell r="CV344">
            <v>301.73043200000001</v>
          </cell>
          <cell r="CW344">
            <v>-11.2</v>
          </cell>
          <cell r="CX344">
            <v>310</v>
          </cell>
          <cell r="CY344">
            <v>-15.8</v>
          </cell>
          <cell r="CZ344">
            <v>11.3</v>
          </cell>
          <cell r="DA344">
            <v>8.5999999999999979</v>
          </cell>
          <cell r="DB344">
            <v>1224.6525404420138</v>
          </cell>
          <cell r="DC344">
            <v>2833.7890179995443</v>
          </cell>
          <cell r="DD344">
            <v>1609.1364775575303</v>
          </cell>
          <cell r="DE344">
            <v>0.16699801192842945</v>
          </cell>
          <cell r="DF344">
            <v>0</v>
          </cell>
          <cell r="DG344" t="str">
            <v>Газлифт</v>
          </cell>
          <cell r="DH344">
            <v>7.0224000000000002</v>
          </cell>
          <cell r="DI344">
            <v>8.4</v>
          </cell>
          <cell r="DJ344">
            <v>0</v>
          </cell>
          <cell r="DK344">
            <v>8.5999999999999979</v>
          </cell>
          <cell r="DL344">
            <v>47</v>
          </cell>
          <cell r="DM344">
            <v>0</v>
          </cell>
          <cell r="DN344">
            <v>50</v>
          </cell>
          <cell r="DO344">
            <v>0.17758985200845667</v>
          </cell>
          <cell r="DP344">
            <v>47</v>
          </cell>
          <cell r="DQ344">
            <v>7.0224000000000002</v>
          </cell>
          <cell r="DR344">
            <v>8.4</v>
          </cell>
          <cell r="DS344">
            <v>0</v>
          </cell>
          <cell r="DT344">
            <v>8.5999999999999979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18</v>
          </cell>
          <cell r="EG344">
            <v>22</v>
          </cell>
          <cell r="EH344">
            <v>64</v>
          </cell>
          <cell r="EI344">
            <v>20</v>
          </cell>
          <cell r="EJ344" t="str">
            <v>Постоянный</v>
          </cell>
          <cell r="EK344">
            <v>24</v>
          </cell>
          <cell r="EL344">
            <v>0</v>
          </cell>
          <cell r="EM344">
            <v>9.2695679999999996</v>
          </cell>
          <cell r="EN344">
            <v>11.2</v>
          </cell>
          <cell r="EO344">
            <v>1</v>
          </cell>
          <cell r="EP344">
            <v>15.8</v>
          </cell>
          <cell r="EQ344">
            <v>496.24750581688403</v>
          </cell>
          <cell r="ER344">
            <v>78</v>
          </cell>
          <cell r="ES344">
            <v>11.2</v>
          </cell>
          <cell r="ET344">
            <v>55</v>
          </cell>
          <cell r="EU344">
            <v>18</v>
          </cell>
          <cell r="EV344">
            <v>22</v>
          </cell>
          <cell r="EW344">
            <v>61</v>
          </cell>
          <cell r="EX344">
            <v>21</v>
          </cell>
          <cell r="EY344" t="str">
            <v>Постоянный</v>
          </cell>
          <cell r="EZ344">
            <v>24</v>
          </cell>
          <cell r="FA344">
            <v>0</v>
          </cell>
          <cell r="FB344">
            <v>7.0224000000000002</v>
          </cell>
          <cell r="FC344">
            <v>8.4</v>
          </cell>
          <cell r="FD344">
            <v>0</v>
          </cell>
          <cell r="FE344">
            <v>19.899999999999999</v>
          </cell>
          <cell r="FF344">
            <v>1224.6525404420138</v>
          </cell>
          <cell r="FG344">
            <v>78</v>
          </cell>
          <cell r="FH344">
            <v>11.3</v>
          </cell>
          <cell r="FI344">
            <v>47</v>
          </cell>
          <cell r="FJ344">
            <v>0</v>
          </cell>
          <cell r="FK344">
            <v>0</v>
          </cell>
          <cell r="FL344">
            <v>-3</v>
          </cell>
          <cell r="FM344">
            <v>1</v>
          </cell>
          <cell r="FN344">
            <v>0</v>
          </cell>
          <cell r="FO344">
            <v>0</v>
          </cell>
          <cell r="FP344">
            <v>-2.2471679999999994</v>
          </cell>
          <cell r="FQ344">
            <v>-2.7999999999999989</v>
          </cell>
          <cell r="FR344">
            <v>-1</v>
          </cell>
          <cell r="FS344">
            <v>4.0999999999999979</v>
          </cell>
          <cell r="FT344">
            <v>0</v>
          </cell>
          <cell r="FU344">
            <v>0.10000000000000142</v>
          </cell>
          <cell r="FV344">
            <v>728.4050346251297</v>
          </cell>
          <cell r="FW344">
            <v>-8</v>
          </cell>
          <cell r="FX344" t="str">
            <v>ИПП База</v>
          </cell>
          <cell r="FY344" t="str">
            <v>ВНС 2018г. Снижение энергетики пласта, что подтверждается снижениями дебита с 11 до 8м3/сут и трендом снижения забойного давления.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  <cell r="GF344" t="str">
            <v>БДНГ-2</v>
          </cell>
          <cell r="GG344" t="str">
            <v>Щукин</v>
          </cell>
          <cell r="GH344">
            <v>0</v>
          </cell>
          <cell r="GI344" t="e">
            <v>#N/A</v>
          </cell>
          <cell r="GJ344">
            <v>0</v>
          </cell>
          <cell r="GK344">
            <v>0</v>
          </cell>
          <cell r="GL344">
            <v>0</v>
          </cell>
          <cell r="GM344">
            <v>0</v>
          </cell>
          <cell r="GN344">
            <v>0</v>
          </cell>
          <cell r="GO344">
            <v>1</v>
          </cell>
          <cell r="GP344">
            <v>40</v>
          </cell>
          <cell r="GQ344">
            <v>47</v>
          </cell>
          <cell r="GR344">
            <v>0</v>
          </cell>
          <cell r="GS344">
            <v>0</v>
          </cell>
          <cell r="GT344">
            <v>0</v>
          </cell>
          <cell r="GU344">
            <v>0</v>
          </cell>
          <cell r="GV344">
            <v>0</v>
          </cell>
          <cell r="GW344">
            <v>0</v>
          </cell>
          <cell r="GX344">
            <v>0</v>
          </cell>
          <cell r="GY344">
            <v>0</v>
          </cell>
        </row>
        <row r="345">
          <cell r="J345">
            <v>1362</v>
          </cell>
          <cell r="K345" t="str">
            <v>В работе</v>
          </cell>
          <cell r="L345" t="str">
            <v>К-1362</v>
          </cell>
          <cell r="M345">
            <v>43375</v>
          </cell>
          <cell r="N345" t="str">
            <v>Гор.</v>
          </cell>
          <cell r="O345" t="str">
            <v>P1ar_Block III</v>
          </cell>
          <cell r="P345" t="str">
            <v>Действующий</v>
          </cell>
          <cell r="Q345">
            <v>-4</v>
          </cell>
          <cell r="R345">
            <v>0</v>
          </cell>
          <cell r="S345">
            <v>0</v>
          </cell>
          <cell r="T345">
            <v>0</v>
          </cell>
          <cell r="U345">
            <v>206</v>
          </cell>
          <cell r="V345">
            <v>213.8</v>
          </cell>
          <cell r="W345">
            <v>0.98</v>
          </cell>
          <cell r="X345">
            <v>1.66</v>
          </cell>
          <cell r="Y345">
            <v>0.98</v>
          </cell>
          <cell r="Z345">
            <v>1.4490000000000001</v>
          </cell>
          <cell r="AA345">
            <v>0.83599999999999997</v>
          </cell>
          <cell r="AB345">
            <v>0.72</v>
          </cell>
          <cell r="AC345">
            <v>37</v>
          </cell>
          <cell r="AD345">
            <v>1.17</v>
          </cell>
          <cell r="AE345">
            <v>177.8</v>
          </cell>
          <cell r="AF345">
            <v>9.19</v>
          </cell>
          <cell r="AG345">
            <v>2221</v>
          </cell>
          <cell r="AH345">
            <v>2821</v>
          </cell>
          <cell r="AI345">
            <v>2821</v>
          </cell>
          <cell r="AJ345">
            <v>0</v>
          </cell>
          <cell r="AK345">
            <v>0</v>
          </cell>
          <cell r="AL345" t="str">
            <v>откр ствол</v>
          </cell>
          <cell r="AM345" t="str">
            <v>2348-3040</v>
          </cell>
          <cell r="AN345">
            <v>28.64</v>
          </cell>
          <cell r="AO345">
            <v>2348</v>
          </cell>
          <cell r="AP345">
            <v>456.37187500000005</v>
          </cell>
          <cell r="AQ345">
            <v>0</v>
          </cell>
          <cell r="AR345">
            <v>0</v>
          </cell>
          <cell r="AS345">
            <v>0</v>
          </cell>
          <cell r="AT345" t="str">
            <v>Газлифт</v>
          </cell>
          <cell r="AU345">
            <v>600</v>
          </cell>
          <cell r="AV345">
            <v>0</v>
          </cell>
          <cell r="AW345">
            <v>1170</v>
          </cell>
          <cell r="AX345">
            <v>0</v>
          </cell>
          <cell r="AY345">
            <v>1640</v>
          </cell>
          <cell r="AZ345">
            <v>0</v>
          </cell>
          <cell r="BA345">
            <v>2020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2030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2350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1892</v>
          </cell>
          <cell r="BU345">
            <v>458</v>
          </cell>
          <cell r="BV345">
            <v>73</v>
          </cell>
          <cell r="BW345">
            <v>5.5</v>
          </cell>
          <cell r="BX345">
            <v>18</v>
          </cell>
          <cell r="BY345" t="str">
            <v>Угловик</v>
          </cell>
          <cell r="BZ345" t="str">
            <v>Постоянный</v>
          </cell>
          <cell r="CA345">
            <v>24</v>
          </cell>
          <cell r="CB345">
            <v>0</v>
          </cell>
          <cell r="CC345">
            <v>22</v>
          </cell>
          <cell r="CD345">
            <v>45</v>
          </cell>
          <cell r="CE345">
            <v>20</v>
          </cell>
          <cell r="CF345">
            <v>43556</v>
          </cell>
          <cell r="CG345">
            <v>206</v>
          </cell>
          <cell r="CH345">
            <v>82</v>
          </cell>
          <cell r="CI345">
            <v>6</v>
          </cell>
          <cell r="CJ345">
            <v>0</v>
          </cell>
          <cell r="CK345">
            <v>0</v>
          </cell>
          <cell r="CL345">
            <v>47</v>
          </cell>
          <cell r="CM345">
            <v>5.1832000000000003</v>
          </cell>
          <cell r="CN345">
            <v>6.2</v>
          </cell>
          <cell r="CO345">
            <v>0</v>
          </cell>
          <cell r="CP345">
            <v>0</v>
          </cell>
          <cell r="CQ345">
            <v>17.3</v>
          </cell>
          <cell r="CR345">
            <v>312</v>
          </cell>
          <cell r="CS345">
            <v>0</v>
          </cell>
          <cell r="CT345">
            <v>312</v>
          </cell>
          <cell r="CU345">
            <v>0</v>
          </cell>
          <cell r="CV345">
            <v>0</v>
          </cell>
          <cell r="CW345">
            <v>-12.5</v>
          </cell>
          <cell r="CX345">
            <v>306</v>
          </cell>
          <cell r="CY345">
            <v>-25.6</v>
          </cell>
          <cell r="CZ345">
            <v>14.1</v>
          </cell>
          <cell r="DA345">
            <v>3.2000000000000011</v>
          </cell>
          <cell r="DB345">
            <v>617.37922518907249</v>
          </cell>
          <cell r="DC345">
            <v>3337.7064361784223</v>
          </cell>
          <cell r="DD345">
            <v>2720.3272109893501</v>
          </cell>
          <cell r="DE345">
            <v>3.8993710691823898E-2</v>
          </cell>
          <cell r="DF345">
            <v>0</v>
          </cell>
          <cell r="DG345" t="str">
            <v>Газлифт</v>
          </cell>
          <cell r="DH345">
            <v>5.1832000000000003</v>
          </cell>
          <cell r="DI345">
            <v>6.2</v>
          </cell>
          <cell r="DJ345">
            <v>0</v>
          </cell>
          <cell r="DK345">
            <v>3.2000000000000006</v>
          </cell>
          <cell r="DL345">
            <v>47</v>
          </cell>
          <cell r="DM345">
            <v>0</v>
          </cell>
          <cell r="DN345">
            <v>60</v>
          </cell>
          <cell r="DO345">
            <v>4.2465753424657533E-2</v>
          </cell>
          <cell r="DP345">
            <v>47</v>
          </cell>
          <cell r="DQ345">
            <v>5.1832000000000003</v>
          </cell>
          <cell r="DR345">
            <v>6.2</v>
          </cell>
          <cell r="DS345">
            <v>0</v>
          </cell>
          <cell r="DT345">
            <v>3.2000000000000006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18</v>
          </cell>
          <cell r="EG345">
            <v>22</v>
          </cell>
          <cell r="EH345">
            <v>50</v>
          </cell>
          <cell r="EI345">
            <v>20</v>
          </cell>
          <cell r="EJ345" t="str">
            <v>Постоянный</v>
          </cell>
          <cell r="EK345">
            <v>24</v>
          </cell>
          <cell r="EL345">
            <v>0</v>
          </cell>
          <cell r="EM345">
            <v>9.8230000000000004</v>
          </cell>
          <cell r="EN345">
            <v>12.5</v>
          </cell>
          <cell r="EO345">
            <v>6</v>
          </cell>
          <cell r="EP345">
            <v>25.6</v>
          </cell>
          <cell r="EQ345">
            <v>1893.5152193830804</v>
          </cell>
          <cell r="ER345">
            <v>78</v>
          </cell>
          <cell r="ES345">
            <v>7</v>
          </cell>
          <cell r="ET345">
            <v>48</v>
          </cell>
          <cell r="EU345">
            <v>18</v>
          </cell>
          <cell r="EV345">
            <v>22</v>
          </cell>
          <cell r="EW345">
            <v>45</v>
          </cell>
          <cell r="EX345">
            <v>20</v>
          </cell>
          <cell r="EY345" t="str">
            <v>Постоянный</v>
          </cell>
          <cell r="EZ345">
            <v>24</v>
          </cell>
          <cell r="FA345">
            <v>0</v>
          </cell>
          <cell r="FB345">
            <v>5.1832000000000003</v>
          </cell>
          <cell r="FC345">
            <v>6.2</v>
          </cell>
          <cell r="FD345">
            <v>0</v>
          </cell>
          <cell r="FE345">
            <v>17.3</v>
          </cell>
          <cell r="FF345">
            <v>617.37922518907249</v>
          </cell>
          <cell r="FG345">
            <v>82</v>
          </cell>
          <cell r="FH345">
            <v>14.1</v>
          </cell>
          <cell r="FI345">
            <v>47</v>
          </cell>
          <cell r="FJ345">
            <v>0</v>
          </cell>
          <cell r="FK345">
            <v>0</v>
          </cell>
          <cell r="FL345">
            <v>-5</v>
          </cell>
          <cell r="FM345">
            <v>0</v>
          </cell>
          <cell r="FN345">
            <v>0</v>
          </cell>
          <cell r="FO345">
            <v>0</v>
          </cell>
          <cell r="FP345">
            <v>-4.6398000000000001</v>
          </cell>
          <cell r="FQ345">
            <v>-6.3</v>
          </cell>
          <cell r="FR345">
            <v>-6</v>
          </cell>
          <cell r="FS345">
            <v>-8.3000000000000007</v>
          </cell>
          <cell r="FT345">
            <v>4</v>
          </cell>
          <cell r="FU345">
            <v>7.1</v>
          </cell>
          <cell r="FV345">
            <v>-1276.1359941940079</v>
          </cell>
          <cell r="FW345">
            <v>-1</v>
          </cell>
          <cell r="FX345" t="str">
            <v>ИПП База</v>
          </cell>
          <cell r="FY345" t="str">
            <v>ВНС 2018г. Снижение энергетики пласта, что подтверждается снижениями дебита с 13 до 6 м3/сут и  трендом снижения забойного давления.</v>
          </cell>
          <cell r="FZ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  <cell r="GE345">
            <v>0</v>
          </cell>
          <cell r="GF345" t="str">
            <v>БДНГ-2</v>
          </cell>
          <cell r="GG345" t="str">
            <v>Щукин</v>
          </cell>
          <cell r="GH345">
            <v>0</v>
          </cell>
          <cell r="GI345" t="e">
            <v>#N/A</v>
          </cell>
          <cell r="GJ345">
            <v>0</v>
          </cell>
          <cell r="GK345">
            <v>2100</v>
          </cell>
          <cell r="GL345">
            <v>0</v>
          </cell>
          <cell r="GM345">
            <v>0</v>
          </cell>
          <cell r="GN345">
            <v>0</v>
          </cell>
          <cell r="GO345">
            <v>2</v>
          </cell>
          <cell r="GP345">
            <v>25</v>
          </cell>
          <cell r="GQ345">
            <v>47</v>
          </cell>
          <cell r="GR345">
            <v>159</v>
          </cell>
          <cell r="GS345" t="str">
            <v>-</v>
          </cell>
          <cell r="GT345" t="str">
            <v>Газлифт</v>
          </cell>
          <cell r="GU345">
            <v>0</v>
          </cell>
          <cell r="GV345">
            <v>0</v>
          </cell>
          <cell r="GW345">
            <v>0</v>
          </cell>
          <cell r="GX345">
            <v>0</v>
          </cell>
          <cell r="GY345">
            <v>0</v>
          </cell>
        </row>
        <row r="346">
          <cell r="J346">
            <v>1365</v>
          </cell>
          <cell r="K346" t="str">
            <v>В работе</v>
          </cell>
          <cell r="L346" t="str">
            <v>К-26</v>
          </cell>
          <cell r="M346">
            <v>42160</v>
          </cell>
          <cell r="N346" t="str">
            <v>Гор.</v>
          </cell>
          <cell r="O346" t="str">
            <v>P1ar_Block III</v>
          </cell>
          <cell r="P346" t="str">
            <v>Действующий</v>
          </cell>
          <cell r="Q346">
            <v>-4</v>
          </cell>
          <cell r="R346">
            <v>0</v>
          </cell>
          <cell r="S346">
            <v>0</v>
          </cell>
          <cell r="T346">
            <v>0</v>
          </cell>
          <cell r="U346">
            <v>206</v>
          </cell>
          <cell r="V346">
            <v>213.8</v>
          </cell>
          <cell r="W346">
            <v>0.98</v>
          </cell>
          <cell r="X346">
            <v>1.66</v>
          </cell>
          <cell r="Y346">
            <v>0.98012044853704894</v>
          </cell>
          <cell r="Z346">
            <v>1.4490000000000001</v>
          </cell>
          <cell r="AA346">
            <v>0.83599999999999997</v>
          </cell>
          <cell r="AB346">
            <v>0.72</v>
          </cell>
          <cell r="AC346">
            <v>37</v>
          </cell>
          <cell r="AD346">
            <v>1.17</v>
          </cell>
          <cell r="AE346">
            <v>177.8</v>
          </cell>
          <cell r="AF346">
            <v>9.19</v>
          </cell>
          <cell r="AG346">
            <v>2339</v>
          </cell>
          <cell r="AH346">
            <v>3091</v>
          </cell>
          <cell r="AI346">
            <v>3091</v>
          </cell>
          <cell r="AJ346">
            <v>0</v>
          </cell>
          <cell r="AK346">
            <v>0</v>
          </cell>
          <cell r="AL346" t="str">
            <v>откр ствол</v>
          </cell>
          <cell r="AM346" t="str">
            <v>2339-3091</v>
          </cell>
          <cell r="AN346">
            <v>67.489999999999995</v>
          </cell>
          <cell r="AO346">
            <v>2339</v>
          </cell>
          <cell r="AP346">
            <v>382.88</v>
          </cell>
          <cell r="AQ346">
            <v>0</v>
          </cell>
          <cell r="AR346">
            <v>0</v>
          </cell>
          <cell r="AS346">
            <v>0</v>
          </cell>
          <cell r="AT346" t="str">
            <v>Газлифт</v>
          </cell>
          <cell r="AU346">
            <v>421</v>
          </cell>
          <cell r="AV346" t="str">
            <v>ГП</v>
          </cell>
          <cell r="AW346">
            <v>842</v>
          </cell>
          <cell r="AX346" t="str">
            <v>ГП</v>
          </cell>
          <cell r="AY346">
            <v>1216</v>
          </cell>
          <cell r="AZ346" t="str">
            <v>ГК81/1</v>
          </cell>
          <cell r="BA346">
            <v>1590</v>
          </cell>
          <cell r="BB346" t="str">
            <v>ГК75/2</v>
          </cell>
          <cell r="BC346">
            <v>1790</v>
          </cell>
          <cell r="BD346" t="str">
            <v>ЦКсОК</v>
          </cell>
          <cell r="BE346">
            <v>0</v>
          </cell>
          <cell r="BF346">
            <v>0</v>
          </cell>
          <cell r="BG346">
            <v>1800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2350</v>
          </cell>
          <cell r="BO346" t="str">
            <v>Есть</v>
          </cell>
          <cell r="BP346" t="str">
            <v>Сиант</v>
          </cell>
          <cell r="BQ346">
            <v>80</v>
          </cell>
          <cell r="BR346">
            <v>52</v>
          </cell>
          <cell r="BS346">
            <v>8</v>
          </cell>
          <cell r="BT346">
            <v>1912.1</v>
          </cell>
          <cell r="BU346">
            <v>437.90000000000009</v>
          </cell>
          <cell r="BV346">
            <v>73</v>
          </cell>
          <cell r="BW346">
            <v>5.5</v>
          </cell>
          <cell r="BX346">
            <v>18</v>
          </cell>
          <cell r="BY346" t="str">
            <v>Угловик</v>
          </cell>
          <cell r="BZ346" t="str">
            <v>Постоянный</v>
          </cell>
          <cell r="CA346">
            <v>24</v>
          </cell>
          <cell r="CB346">
            <v>0</v>
          </cell>
          <cell r="CC346">
            <v>32</v>
          </cell>
          <cell r="CD346">
            <v>52</v>
          </cell>
          <cell r="CE346">
            <v>30</v>
          </cell>
          <cell r="CF346">
            <v>43556</v>
          </cell>
          <cell r="CG346">
            <v>140.6</v>
          </cell>
          <cell r="CH346">
            <v>80</v>
          </cell>
          <cell r="CI346">
            <v>6</v>
          </cell>
          <cell r="CJ346">
            <v>0</v>
          </cell>
          <cell r="CK346">
            <v>0</v>
          </cell>
          <cell r="CL346">
            <v>61</v>
          </cell>
          <cell r="CM346">
            <v>13.957011639999999</v>
          </cell>
          <cell r="CN346">
            <v>16.7</v>
          </cell>
          <cell r="CO346">
            <v>0.03</v>
          </cell>
          <cell r="CP346">
            <v>321</v>
          </cell>
          <cell r="CQ346">
            <v>15.3</v>
          </cell>
          <cell r="CR346">
            <v>313</v>
          </cell>
          <cell r="CS346">
            <v>0</v>
          </cell>
          <cell r="CT346">
            <v>313</v>
          </cell>
          <cell r="CU346">
            <v>0</v>
          </cell>
          <cell r="CV346">
            <v>293.96428000000003</v>
          </cell>
          <cell r="CW346">
            <v>-23</v>
          </cell>
          <cell r="CX346">
            <v>312</v>
          </cell>
          <cell r="CY346">
            <v>-21.92</v>
          </cell>
          <cell r="CZ346">
            <v>8</v>
          </cell>
          <cell r="DA346">
            <v>7.3000000000000007</v>
          </cell>
          <cell r="DB346">
            <v>523.03459997687594</v>
          </cell>
          <cell r="DC346">
            <v>1096.2232026912604</v>
          </cell>
          <cell r="DD346">
            <v>572.95044157297707</v>
          </cell>
          <cell r="DE346">
            <v>0.20979899497487436</v>
          </cell>
          <cell r="DF346">
            <v>0</v>
          </cell>
          <cell r="DG346" t="str">
            <v>Газлифт</v>
          </cell>
          <cell r="DH346">
            <v>13.957011639999999</v>
          </cell>
          <cell r="DI346">
            <v>16.7</v>
          </cell>
          <cell r="DJ346">
            <v>0.03</v>
          </cell>
          <cell r="DK346">
            <v>7.3000000000000007</v>
          </cell>
          <cell r="DL346">
            <v>61</v>
          </cell>
          <cell r="DM346">
            <v>0</v>
          </cell>
          <cell r="DN346">
            <v>60</v>
          </cell>
          <cell r="DO346">
            <v>0.2089128323773036</v>
          </cell>
          <cell r="DP346">
            <v>60</v>
          </cell>
          <cell r="DQ346">
            <v>14.072657841842686</v>
          </cell>
          <cell r="DR346">
            <v>16.83837428961067</v>
          </cell>
          <cell r="DS346">
            <v>0.03</v>
          </cell>
          <cell r="DT346">
            <v>7.3604869649196356</v>
          </cell>
          <cell r="DU346">
            <v>0.11564620184268604</v>
          </cell>
          <cell r="DV346">
            <v>0.13837428961067033</v>
          </cell>
          <cell r="DW346">
            <v>6.0486964919634345E-2</v>
          </cell>
          <cell r="DX346">
            <v>0.65547271592091583</v>
          </cell>
          <cell r="DY346">
            <v>0.79197805316431769</v>
          </cell>
          <cell r="DZ346">
            <v>0</v>
          </cell>
          <cell r="EA346">
            <v>0.96070381231671587</v>
          </cell>
          <cell r="EB346">
            <v>0</v>
          </cell>
          <cell r="EC346">
            <v>42691</v>
          </cell>
          <cell r="ED346" t="str">
            <v>ОПЗ</v>
          </cell>
          <cell r="EE346">
            <v>0</v>
          </cell>
          <cell r="EF346">
            <v>18</v>
          </cell>
          <cell r="EG346">
            <v>32</v>
          </cell>
          <cell r="EH346">
            <v>52</v>
          </cell>
          <cell r="EI346">
            <v>31</v>
          </cell>
          <cell r="EJ346" t="str">
            <v>Постоянный</v>
          </cell>
          <cell r="EK346">
            <v>24</v>
          </cell>
          <cell r="EL346">
            <v>0</v>
          </cell>
          <cell r="EM346">
            <v>14.612443999999998</v>
          </cell>
          <cell r="EN346">
            <v>17.5</v>
          </cell>
          <cell r="EO346">
            <v>0.12</v>
          </cell>
          <cell r="EP346">
            <v>15.9</v>
          </cell>
          <cell r="EQ346">
            <v>540.63509156989767</v>
          </cell>
          <cell r="ER346">
            <v>80</v>
          </cell>
          <cell r="ES346">
            <v>8</v>
          </cell>
          <cell r="ET346">
            <v>54</v>
          </cell>
          <cell r="EU346">
            <v>18</v>
          </cell>
          <cell r="EV346">
            <v>32</v>
          </cell>
          <cell r="EW346">
            <v>52</v>
          </cell>
          <cell r="EX346">
            <v>30</v>
          </cell>
          <cell r="EY346" t="str">
            <v>Постоянный</v>
          </cell>
          <cell r="EZ346">
            <v>24</v>
          </cell>
          <cell r="FA346">
            <v>0</v>
          </cell>
          <cell r="FB346">
            <v>13.957011639999999</v>
          </cell>
          <cell r="FC346">
            <v>16.7</v>
          </cell>
          <cell r="FD346">
            <v>0.03</v>
          </cell>
          <cell r="FE346">
            <v>15.3</v>
          </cell>
          <cell r="FF346">
            <v>523.03459997687594</v>
          </cell>
          <cell r="FG346">
            <v>80</v>
          </cell>
          <cell r="FH346">
            <v>8</v>
          </cell>
          <cell r="FI346">
            <v>61</v>
          </cell>
          <cell r="FJ346">
            <v>0</v>
          </cell>
          <cell r="FK346">
            <v>0</v>
          </cell>
          <cell r="FL346">
            <v>0</v>
          </cell>
          <cell r="FM346">
            <v>-1</v>
          </cell>
          <cell r="FN346">
            <v>0</v>
          </cell>
          <cell r="FO346">
            <v>0</v>
          </cell>
          <cell r="FP346">
            <v>-0.65543235999999894</v>
          </cell>
          <cell r="FQ346">
            <v>-0.80000000000000071</v>
          </cell>
          <cell r="FR346">
            <v>-0.09</v>
          </cell>
          <cell r="FS346">
            <v>-0.59999999999999964</v>
          </cell>
          <cell r="FT346">
            <v>0</v>
          </cell>
          <cell r="FU346">
            <v>0</v>
          </cell>
          <cell r="FV346">
            <v>-17.600491593021729</v>
          </cell>
          <cell r="FW346">
            <v>7</v>
          </cell>
          <cell r="FX346">
            <v>0</v>
          </cell>
          <cell r="FY346">
            <v>0</v>
          </cell>
          <cell r="FZ346">
            <v>0</v>
          </cell>
          <cell r="GA346">
            <v>0</v>
          </cell>
          <cell r="GB346">
            <v>0</v>
          </cell>
          <cell r="GC346" t="str">
            <v>Уточнение</v>
          </cell>
          <cell r="GD346" t="str">
            <v>Падение дебита на фоне снижения расхода г/г.</v>
          </cell>
          <cell r="GE346">
            <v>0</v>
          </cell>
          <cell r="GF346" t="str">
            <v>БДНГ-3</v>
          </cell>
          <cell r="GG346" t="str">
            <v>Щукин</v>
          </cell>
          <cell r="GH346">
            <v>0</v>
          </cell>
          <cell r="GI346" t="e">
            <v>#N/A</v>
          </cell>
          <cell r="GJ346">
            <v>0</v>
          </cell>
          <cell r="GK346">
            <v>2100</v>
          </cell>
          <cell r="GL346">
            <v>0</v>
          </cell>
          <cell r="GM346">
            <v>0</v>
          </cell>
          <cell r="GN346">
            <v>0</v>
          </cell>
          <cell r="GO346">
            <v>2</v>
          </cell>
          <cell r="GP346">
            <v>22</v>
          </cell>
          <cell r="GQ346">
            <v>61</v>
          </cell>
          <cell r="GR346">
            <v>79.599999999999994</v>
          </cell>
          <cell r="GS346" t="str">
            <v>К-21</v>
          </cell>
          <cell r="GT346" t="str">
            <v>Газлифт</v>
          </cell>
          <cell r="GU346">
            <v>0</v>
          </cell>
          <cell r="GV346">
            <v>0</v>
          </cell>
          <cell r="GW346">
            <v>0</v>
          </cell>
          <cell r="GX346">
            <v>0</v>
          </cell>
          <cell r="GY346">
            <v>0</v>
          </cell>
        </row>
        <row r="347">
          <cell r="J347">
            <v>1366</v>
          </cell>
          <cell r="K347" t="str">
            <v>В работе</v>
          </cell>
          <cell r="L347" t="str">
            <v>К-26</v>
          </cell>
          <cell r="M347">
            <v>42213</v>
          </cell>
          <cell r="N347" t="str">
            <v>Гор.</v>
          </cell>
          <cell r="O347" t="str">
            <v>P1ar_Block III</v>
          </cell>
          <cell r="P347" t="str">
            <v>Действующий</v>
          </cell>
          <cell r="Q347">
            <v>-4</v>
          </cell>
          <cell r="R347">
            <v>0</v>
          </cell>
          <cell r="S347">
            <v>0</v>
          </cell>
          <cell r="T347">
            <v>0</v>
          </cell>
          <cell r="U347">
            <v>206</v>
          </cell>
          <cell r="V347">
            <v>213.8</v>
          </cell>
          <cell r="W347">
            <v>0.98</v>
          </cell>
          <cell r="X347">
            <v>1.66</v>
          </cell>
          <cell r="Y347">
            <v>0.98</v>
          </cell>
          <cell r="Z347">
            <v>1.4490000000000001</v>
          </cell>
          <cell r="AA347">
            <v>0.83599999999999997</v>
          </cell>
          <cell r="AB347">
            <v>0.72</v>
          </cell>
          <cell r="AC347">
            <v>37</v>
          </cell>
          <cell r="AD347">
            <v>1.17</v>
          </cell>
          <cell r="AE347">
            <v>177.8</v>
          </cell>
          <cell r="AF347">
            <v>9.19</v>
          </cell>
          <cell r="AG347">
            <v>2275</v>
          </cell>
          <cell r="AH347">
            <v>2883</v>
          </cell>
          <cell r="AI347">
            <v>2883</v>
          </cell>
          <cell r="AJ347">
            <v>0</v>
          </cell>
          <cell r="AK347">
            <v>0</v>
          </cell>
          <cell r="AL347" t="str">
            <v>Закрытый</v>
          </cell>
          <cell r="AM347" t="str">
            <v>2123-2883</v>
          </cell>
          <cell r="AN347">
            <v>33.130000000000003</v>
          </cell>
          <cell r="AO347">
            <v>2123</v>
          </cell>
          <cell r="AP347">
            <v>269.12699999999995</v>
          </cell>
          <cell r="AQ347" t="str">
            <v>2121-2875</v>
          </cell>
          <cell r="AR347">
            <v>114</v>
          </cell>
          <cell r="AS347">
            <v>7.37</v>
          </cell>
          <cell r="AT347" t="str">
            <v>Фонтан</v>
          </cell>
          <cell r="AU347">
            <v>410</v>
          </cell>
          <cell r="AV347">
            <v>0</v>
          </cell>
          <cell r="AW347">
            <v>775</v>
          </cell>
          <cell r="AX347">
            <v>0</v>
          </cell>
          <cell r="AY347">
            <v>1090</v>
          </cell>
          <cell r="AZ347">
            <v>0</v>
          </cell>
          <cell r="BA347">
            <v>1390</v>
          </cell>
          <cell r="BB347">
            <v>0</v>
          </cell>
          <cell r="BC347">
            <v>1660</v>
          </cell>
          <cell r="BD347">
            <v>0</v>
          </cell>
          <cell r="BE347">
            <v>0</v>
          </cell>
          <cell r="BF347">
            <v>0</v>
          </cell>
          <cell r="BG347">
            <v>1850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2125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1852.34</v>
          </cell>
          <cell r="BU347">
            <v>272.66000000000008</v>
          </cell>
          <cell r="BV347">
            <v>73</v>
          </cell>
          <cell r="BW347">
            <v>5.5</v>
          </cell>
          <cell r="BX347">
            <v>18</v>
          </cell>
          <cell r="BY347" t="str">
            <v>Угловик</v>
          </cell>
          <cell r="BZ347" t="str">
            <v>Постоянный</v>
          </cell>
          <cell r="CA347">
            <v>24</v>
          </cell>
          <cell r="CB347">
            <v>0</v>
          </cell>
          <cell r="CC347">
            <v>32</v>
          </cell>
          <cell r="CD347">
            <v>4</v>
          </cell>
          <cell r="CE347">
            <v>31</v>
          </cell>
          <cell r="CF347">
            <v>43556</v>
          </cell>
          <cell r="CG347">
            <v>148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63</v>
          </cell>
          <cell r="CM347">
            <v>18.809999999999999</v>
          </cell>
          <cell r="CN347">
            <v>22.5</v>
          </cell>
          <cell r="CO347">
            <v>0</v>
          </cell>
          <cell r="CP347">
            <v>322</v>
          </cell>
          <cell r="CQ347">
            <v>27</v>
          </cell>
          <cell r="CR347">
            <v>314</v>
          </cell>
          <cell r="CS347">
            <v>0</v>
          </cell>
          <cell r="CT347">
            <v>314</v>
          </cell>
          <cell r="CU347">
            <v>0</v>
          </cell>
          <cell r="CV347">
            <v>289.11211279999998</v>
          </cell>
          <cell r="CW347">
            <v>-29.8</v>
          </cell>
          <cell r="CX347">
            <v>313.89999999999998</v>
          </cell>
          <cell r="CY347">
            <v>-29.4</v>
          </cell>
          <cell r="CZ347">
            <v>0</v>
          </cell>
          <cell r="DA347">
            <v>27</v>
          </cell>
          <cell r="DB347">
            <v>1435.4066985645934</v>
          </cell>
          <cell r="DC347">
            <v>1435.4066985645934</v>
          </cell>
          <cell r="DD347" t="str">
            <v/>
          </cell>
          <cell r="DE347">
            <v>0.26470588235294118</v>
          </cell>
          <cell r="DF347">
            <v>0</v>
          </cell>
          <cell r="DG347" t="str">
            <v>Фонтан</v>
          </cell>
          <cell r="DH347">
            <v>18.809999999999999</v>
          </cell>
          <cell r="DI347">
            <v>22.5</v>
          </cell>
          <cell r="DJ347">
            <v>0</v>
          </cell>
          <cell r="DK347">
            <v>27</v>
          </cell>
          <cell r="DL347">
            <v>63</v>
          </cell>
          <cell r="DM347">
            <v>0</v>
          </cell>
          <cell r="DN347">
            <v>60</v>
          </cell>
          <cell r="DO347">
            <v>0.26150379506641364</v>
          </cell>
          <cell r="DP347">
            <v>60</v>
          </cell>
          <cell r="DQ347">
            <v>19.238311195445917</v>
          </cell>
          <cell r="DR347">
            <v>23.012333965844398</v>
          </cell>
          <cell r="DS347">
            <v>0</v>
          </cell>
          <cell r="DT347">
            <v>27.614800759013281</v>
          </cell>
          <cell r="DU347">
            <v>0.42831119544591684</v>
          </cell>
          <cell r="DV347">
            <v>0.51233396584439816</v>
          </cell>
          <cell r="DW347">
            <v>0.6148007590132778</v>
          </cell>
          <cell r="DX347">
            <v>0.38739738963783343</v>
          </cell>
          <cell r="DY347">
            <v>0.46385786460842837</v>
          </cell>
          <cell r="DZ347">
            <v>0</v>
          </cell>
          <cell r="EA347">
            <v>0.42663470263367798</v>
          </cell>
          <cell r="EB347">
            <v>0</v>
          </cell>
          <cell r="EC347">
            <v>42213</v>
          </cell>
          <cell r="ED347" t="str">
            <v>ВНС</v>
          </cell>
          <cell r="EE347">
            <v>0</v>
          </cell>
          <cell r="EF347">
            <v>18</v>
          </cell>
          <cell r="EG347">
            <v>32</v>
          </cell>
          <cell r="EH347">
            <v>14</v>
          </cell>
          <cell r="EI347">
            <v>31</v>
          </cell>
          <cell r="EJ347" t="str">
            <v>Постоянный</v>
          </cell>
          <cell r="EK347">
            <v>24</v>
          </cell>
          <cell r="EL347">
            <v>0</v>
          </cell>
          <cell r="EM347">
            <v>24.925339999999998</v>
          </cell>
          <cell r="EN347">
            <v>33.5</v>
          </cell>
          <cell r="EO347">
            <v>11</v>
          </cell>
          <cell r="EP347">
            <v>32</v>
          </cell>
          <cell r="EQ347">
            <v>1283.8340419829781</v>
          </cell>
          <cell r="ER347">
            <v>0</v>
          </cell>
          <cell r="ES347">
            <v>0</v>
          </cell>
          <cell r="ET347">
            <v>62</v>
          </cell>
          <cell r="EU347">
            <v>18</v>
          </cell>
          <cell r="EV347">
            <v>32</v>
          </cell>
          <cell r="EW347">
            <v>4</v>
          </cell>
          <cell r="EX347">
            <v>31</v>
          </cell>
          <cell r="EY347" t="str">
            <v>Постоянный</v>
          </cell>
          <cell r="EZ347">
            <v>24</v>
          </cell>
          <cell r="FA347">
            <v>0</v>
          </cell>
          <cell r="FB347">
            <v>18.809999999999999</v>
          </cell>
          <cell r="FC347">
            <v>22.5</v>
          </cell>
          <cell r="FD347">
            <v>0</v>
          </cell>
          <cell r="FE347">
            <v>27</v>
          </cell>
          <cell r="FF347">
            <v>1435.4066985645934</v>
          </cell>
          <cell r="FG347">
            <v>0</v>
          </cell>
          <cell r="FH347">
            <v>0</v>
          </cell>
          <cell r="FI347">
            <v>63</v>
          </cell>
          <cell r="FJ347">
            <v>0</v>
          </cell>
          <cell r="FK347">
            <v>0</v>
          </cell>
          <cell r="FL347">
            <v>-10</v>
          </cell>
          <cell r="FM347">
            <v>0</v>
          </cell>
          <cell r="FN347">
            <v>0</v>
          </cell>
          <cell r="FO347">
            <v>0</v>
          </cell>
          <cell r="FP347">
            <v>-6.1153399999999998</v>
          </cell>
          <cell r="FQ347">
            <v>-11</v>
          </cell>
          <cell r="FR347">
            <v>-11</v>
          </cell>
          <cell r="FS347">
            <v>-5</v>
          </cell>
          <cell r="FT347">
            <v>0</v>
          </cell>
          <cell r="FU347">
            <v>0</v>
          </cell>
          <cell r="FV347">
            <v>151.57265658161532</v>
          </cell>
          <cell r="FW347">
            <v>1</v>
          </cell>
          <cell r="FX347" t="str">
            <v>Уточнение</v>
          </cell>
          <cell r="FY347" t="str">
            <v>Уточнение режима по результатам замеров дебита.</v>
          </cell>
          <cell r="FZ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  <cell r="GE347">
            <v>0</v>
          </cell>
          <cell r="GF347" t="str">
            <v>БДНГ-3</v>
          </cell>
          <cell r="GG347" t="str">
            <v>Щукин</v>
          </cell>
          <cell r="GH347">
            <v>0</v>
          </cell>
          <cell r="GI347" t="e">
            <v>#N/A</v>
          </cell>
          <cell r="GJ347">
            <v>0</v>
          </cell>
          <cell r="GK347">
            <v>2100</v>
          </cell>
          <cell r="GL347">
            <v>0</v>
          </cell>
          <cell r="GM347">
            <v>0</v>
          </cell>
          <cell r="GN347">
            <v>0</v>
          </cell>
          <cell r="GO347">
            <v>1</v>
          </cell>
          <cell r="GP347">
            <v>-27</v>
          </cell>
          <cell r="GQ347">
            <v>63</v>
          </cell>
          <cell r="GR347">
            <v>85</v>
          </cell>
          <cell r="GS347" t="str">
            <v>К-21</v>
          </cell>
          <cell r="GT347" t="str">
            <v>Фонтан</v>
          </cell>
          <cell r="GU347">
            <v>0</v>
          </cell>
          <cell r="GV347">
            <v>0</v>
          </cell>
          <cell r="GW347">
            <v>0</v>
          </cell>
          <cell r="GX347">
            <v>0</v>
          </cell>
          <cell r="GY347">
            <v>0</v>
          </cell>
        </row>
        <row r="348">
          <cell r="J348">
            <v>1367</v>
          </cell>
          <cell r="K348" t="str">
            <v>В работе</v>
          </cell>
          <cell r="L348" t="str">
            <v>К-26</v>
          </cell>
          <cell r="M348">
            <v>43460</v>
          </cell>
          <cell r="N348" t="str">
            <v>Гор.</v>
          </cell>
          <cell r="O348" t="str">
            <v>P1ar_Block III</v>
          </cell>
          <cell r="P348" t="str">
            <v>Действующий</v>
          </cell>
          <cell r="Q348">
            <v>-4</v>
          </cell>
          <cell r="R348">
            <v>0</v>
          </cell>
          <cell r="S348">
            <v>0</v>
          </cell>
          <cell r="T348">
            <v>0</v>
          </cell>
          <cell r="U348">
            <v>206</v>
          </cell>
          <cell r="V348">
            <v>213.8</v>
          </cell>
          <cell r="W348">
            <v>0.98</v>
          </cell>
          <cell r="X348">
            <v>1.66</v>
          </cell>
          <cell r="Y348">
            <v>1.3661404098085321</v>
          </cell>
          <cell r="Z348">
            <v>1.4490000000000001</v>
          </cell>
          <cell r="AA348">
            <v>0.83599999999999997</v>
          </cell>
          <cell r="AB348">
            <v>0.72</v>
          </cell>
          <cell r="AC348">
            <v>37</v>
          </cell>
          <cell r="AD348">
            <v>1.17</v>
          </cell>
          <cell r="AE348">
            <v>177.8</v>
          </cell>
          <cell r="AF348">
            <v>9.19</v>
          </cell>
          <cell r="AG348">
            <v>2338</v>
          </cell>
          <cell r="AH348">
            <v>2410</v>
          </cell>
          <cell r="AI348">
            <v>2410</v>
          </cell>
          <cell r="AJ348">
            <v>0</v>
          </cell>
          <cell r="AK348">
            <v>0</v>
          </cell>
          <cell r="AL348" t="str">
            <v>откр ствол</v>
          </cell>
          <cell r="AM348" t="str">
            <v>2318-2330 перфорация, 2338-2410 откр. ствол</v>
          </cell>
          <cell r="AN348">
            <v>29.27</v>
          </cell>
          <cell r="AO348">
            <v>2318</v>
          </cell>
          <cell r="AP348">
            <v>405.2</v>
          </cell>
          <cell r="AQ348" t="str">
            <v>2713-2781</v>
          </cell>
          <cell r="AR348">
            <v>114</v>
          </cell>
          <cell r="AS348">
            <v>7.37</v>
          </cell>
          <cell r="AT348" t="str">
            <v>УЭЦН</v>
          </cell>
          <cell r="AU348">
            <v>340</v>
          </cell>
          <cell r="AV348" t="str">
            <v>ГК78(1)</v>
          </cell>
          <cell r="AW348">
            <v>550</v>
          </cell>
          <cell r="AX348" t="str">
            <v>ГК78(2,5)</v>
          </cell>
          <cell r="AY348">
            <v>1045</v>
          </cell>
          <cell r="AZ348" t="str">
            <v>ГК77(3)</v>
          </cell>
          <cell r="BA348">
            <v>1490</v>
          </cell>
          <cell r="BB348" t="str">
            <v>ГК76(4)</v>
          </cell>
          <cell r="BC348">
            <v>1840</v>
          </cell>
          <cell r="BD348" t="str">
            <v>ЦКсОК</v>
          </cell>
          <cell r="BE348">
            <v>2110</v>
          </cell>
          <cell r="BF348">
            <v>0</v>
          </cell>
          <cell r="BG348">
            <v>2120</v>
          </cell>
          <cell r="BH348">
            <v>0</v>
          </cell>
          <cell r="BI348">
            <v>0</v>
          </cell>
          <cell r="BJ348" t="str">
            <v>D1050N</v>
          </cell>
          <cell r="BK348">
            <v>1460</v>
          </cell>
          <cell r="BL348">
            <v>47</v>
          </cell>
          <cell r="BM348">
            <v>0</v>
          </cell>
          <cell r="BN348">
            <v>2050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1749.6</v>
          </cell>
          <cell r="BU348">
            <v>300.40000000000009</v>
          </cell>
          <cell r="BV348">
            <v>73</v>
          </cell>
          <cell r="BW348">
            <v>5.5</v>
          </cell>
          <cell r="BX348">
            <v>65</v>
          </cell>
          <cell r="BY348" t="str">
            <v>Угловик</v>
          </cell>
          <cell r="BZ348" t="str">
            <v>Постоянный</v>
          </cell>
          <cell r="CA348">
            <v>24</v>
          </cell>
          <cell r="CB348">
            <v>0</v>
          </cell>
          <cell r="CC348">
            <v>36</v>
          </cell>
          <cell r="CD348">
            <v>36</v>
          </cell>
          <cell r="CE348">
            <v>33</v>
          </cell>
          <cell r="CF348">
            <v>43556</v>
          </cell>
          <cell r="CG348">
            <v>168</v>
          </cell>
          <cell r="CH348">
            <v>0</v>
          </cell>
          <cell r="CI348">
            <v>0</v>
          </cell>
          <cell r="CJ348">
            <v>477.36874245842296</v>
          </cell>
          <cell r="CK348">
            <v>133</v>
          </cell>
          <cell r="CL348">
            <v>149.49822255999999</v>
          </cell>
          <cell r="CM348">
            <v>17.363720000000001</v>
          </cell>
          <cell r="CN348">
            <v>67</v>
          </cell>
          <cell r="CO348">
            <v>69</v>
          </cell>
          <cell r="CP348">
            <v>0</v>
          </cell>
          <cell r="CQ348">
            <v>1.9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1.9</v>
          </cell>
          <cell r="DB348">
            <v>109.42355670328708</v>
          </cell>
          <cell r="DC348">
            <v>109.42355670328708</v>
          </cell>
          <cell r="DD348" t="str">
            <v/>
          </cell>
          <cell r="DE348">
            <v>3.621273697474547</v>
          </cell>
          <cell r="DF348" t="str">
            <v>Оптимизация в июле месяце (перевод на УЭЦН)</v>
          </cell>
          <cell r="DG348" t="str">
            <v>УЭЦН</v>
          </cell>
          <cell r="DH348">
            <v>17.363720000000001</v>
          </cell>
          <cell r="DI348">
            <v>67</v>
          </cell>
          <cell r="DJ348">
            <v>69</v>
          </cell>
          <cell r="DK348">
            <v>1.9</v>
          </cell>
          <cell r="DL348">
            <v>149.49822255999999</v>
          </cell>
          <cell r="DM348">
            <v>0</v>
          </cell>
          <cell r="DN348">
            <v>65</v>
          </cell>
          <cell r="DO348">
            <v>2.7701117955855672</v>
          </cell>
          <cell r="DP348">
            <v>65</v>
          </cell>
          <cell r="DQ348">
            <v>73.943923813227443</v>
          </cell>
          <cell r="DR348">
            <v>285.32151494531342</v>
          </cell>
          <cell r="DS348">
            <v>69</v>
          </cell>
          <cell r="DT348">
            <v>8.0912071402402326</v>
          </cell>
          <cell r="DU348">
            <v>56.580203813227428</v>
          </cell>
          <cell r="DV348">
            <v>218.32151494531342</v>
          </cell>
          <cell r="DW348">
            <v>6.1912071402402304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 t="str">
            <v>В освоении прошлых лет</v>
          </cell>
          <cell r="EF348">
            <v>18</v>
          </cell>
          <cell r="EG348">
            <v>30</v>
          </cell>
          <cell r="EH348">
            <v>80</v>
          </cell>
          <cell r="EI348">
            <v>29</v>
          </cell>
          <cell r="EJ348" t="str">
            <v>Постоянный</v>
          </cell>
          <cell r="EK348">
            <v>24</v>
          </cell>
          <cell r="EL348">
            <v>0</v>
          </cell>
          <cell r="EM348">
            <v>7.7000616000000006</v>
          </cell>
          <cell r="EN348">
            <v>23.8</v>
          </cell>
          <cell r="EO348">
            <v>61.3</v>
          </cell>
          <cell r="EP348">
            <v>11.6</v>
          </cell>
          <cell r="EQ348">
            <v>467.52872730264903</v>
          </cell>
          <cell r="ER348">
            <v>78</v>
          </cell>
          <cell r="ES348">
            <v>8</v>
          </cell>
          <cell r="ET348">
            <v>166</v>
          </cell>
          <cell r="EU348">
            <v>65</v>
          </cell>
          <cell r="EV348">
            <v>36</v>
          </cell>
          <cell r="EW348">
            <v>36</v>
          </cell>
          <cell r="EX348">
            <v>33</v>
          </cell>
          <cell r="EY348" t="str">
            <v>Постоянный</v>
          </cell>
          <cell r="EZ348">
            <v>24</v>
          </cell>
          <cell r="FA348">
            <v>0</v>
          </cell>
          <cell r="FB348">
            <v>17.363720000000001</v>
          </cell>
          <cell r="FC348">
            <v>67</v>
          </cell>
          <cell r="FD348">
            <v>69</v>
          </cell>
          <cell r="FE348">
            <v>1.9</v>
          </cell>
          <cell r="FF348">
            <v>109.42355670328708</v>
          </cell>
          <cell r="FG348">
            <v>0</v>
          </cell>
          <cell r="FH348">
            <v>0</v>
          </cell>
          <cell r="FI348">
            <v>149.49822255999999</v>
          </cell>
          <cell r="FJ348">
            <v>47</v>
          </cell>
          <cell r="FK348">
            <v>6</v>
          </cell>
          <cell r="FL348">
            <v>-44</v>
          </cell>
          <cell r="FM348">
            <v>4</v>
          </cell>
          <cell r="FN348">
            <v>0</v>
          </cell>
          <cell r="FO348">
            <v>0</v>
          </cell>
          <cell r="FP348">
            <v>9.6636583999999992</v>
          </cell>
          <cell r="FQ348">
            <v>43.2</v>
          </cell>
          <cell r="FR348">
            <v>7.7000000000000028</v>
          </cell>
          <cell r="FS348">
            <v>-9.6999999999999993</v>
          </cell>
          <cell r="FT348">
            <v>-78</v>
          </cell>
          <cell r="FU348">
            <v>-8</v>
          </cell>
          <cell r="FV348">
            <v>-358.10517059936194</v>
          </cell>
          <cell r="FW348">
            <v>-16.501777440000012</v>
          </cell>
          <cell r="FX348" t="str">
            <v>Оптимизация</v>
          </cell>
          <cell r="FY348" t="str">
            <v>Перевод на УЭЦН</v>
          </cell>
          <cell r="FZ348">
            <v>0</v>
          </cell>
          <cell r="GA348">
            <v>0</v>
          </cell>
          <cell r="GB348">
            <v>0</v>
          </cell>
          <cell r="GC348">
            <v>0</v>
          </cell>
          <cell r="GD348">
            <v>0</v>
          </cell>
          <cell r="GE348">
            <v>0</v>
          </cell>
          <cell r="GF348" t="str">
            <v>БДНГ-3</v>
          </cell>
          <cell r="GG348" t="str">
            <v>Щукин</v>
          </cell>
          <cell r="GH348">
            <v>0</v>
          </cell>
          <cell r="GI348" t="e">
            <v>#N/A</v>
          </cell>
          <cell r="GJ348">
            <v>0</v>
          </cell>
          <cell r="GK348">
            <v>2030</v>
          </cell>
          <cell r="GL348">
            <v>0</v>
          </cell>
          <cell r="GM348">
            <v>1</v>
          </cell>
          <cell r="GN348">
            <v>0</v>
          </cell>
          <cell r="GO348">
            <v>3</v>
          </cell>
          <cell r="GP348">
            <v>3</v>
          </cell>
          <cell r="GQ348">
            <v>16.498222559999988</v>
          </cell>
          <cell r="GR348">
            <v>18.501777440000012</v>
          </cell>
          <cell r="GS348" t="str">
            <v>ГЗУ-7</v>
          </cell>
          <cell r="GT348" t="str">
            <v>УЭЦН-D1050N-1460</v>
          </cell>
          <cell r="GU348">
            <v>0</v>
          </cell>
          <cell r="GV348">
            <v>0</v>
          </cell>
          <cell r="GW348">
            <v>0</v>
          </cell>
          <cell r="GX348">
            <v>0</v>
          </cell>
          <cell r="GY348">
            <v>0</v>
          </cell>
        </row>
        <row r="349">
          <cell r="J349">
            <v>1368</v>
          </cell>
          <cell r="K349">
            <v>0</v>
          </cell>
          <cell r="L349" t="str">
            <v>К-1368</v>
          </cell>
          <cell r="M349">
            <v>0</v>
          </cell>
          <cell r="N349" t="str">
            <v>Гор.</v>
          </cell>
          <cell r="O349" t="str">
            <v>P1ar_Block III</v>
          </cell>
          <cell r="P349" t="str">
            <v>Освоение.</v>
          </cell>
          <cell r="Q349">
            <v>-4</v>
          </cell>
          <cell r="R349">
            <v>0</v>
          </cell>
          <cell r="S349">
            <v>0</v>
          </cell>
          <cell r="T349">
            <v>0</v>
          </cell>
          <cell r="U349">
            <v>206</v>
          </cell>
          <cell r="V349">
            <v>213.8</v>
          </cell>
          <cell r="W349">
            <v>0.98</v>
          </cell>
          <cell r="X349">
            <v>1.66</v>
          </cell>
          <cell r="Y349">
            <v>0.98</v>
          </cell>
          <cell r="Z349">
            <v>1.4490000000000001</v>
          </cell>
          <cell r="AA349">
            <v>0.83599999999999997</v>
          </cell>
          <cell r="AB349">
            <v>0.72</v>
          </cell>
          <cell r="AC349">
            <v>37</v>
          </cell>
          <cell r="AD349">
            <v>1.17</v>
          </cell>
          <cell r="AE349">
            <v>177.8</v>
          </cell>
          <cell r="AF349">
            <v>9.19</v>
          </cell>
          <cell r="AG349">
            <v>2344</v>
          </cell>
          <cell r="AH349" t="str">
            <v>1 ств 2632
2 ств 2641</v>
          </cell>
          <cell r="AI349" t="str">
            <v>1 ств 2632
2 ств 2641</v>
          </cell>
          <cell r="AJ349">
            <v>0</v>
          </cell>
          <cell r="AK349">
            <v>0</v>
          </cell>
          <cell r="AL349" t="str">
            <v>откр ствол</v>
          </cell>
          <cell r="AM349" t="str">
            <v>1 ствол-2344-2632;
2 ствол-2415-2641</v>
          </cell>
          <cell r="AN349">
            <v>17.84</v>
          </cell>
          <cell r="AO349">
            <v>2344</v>
          </cell>
          <cell r="AP349">
            <v>395.6</v>
          </cell>
          <cell r="AQ349">
            <v>0</v>
          </cell>
          <cell r="AR349">
            <v>0</v>
          </cell>
          <cell r="AS349">
            <v>0</v>
          </cell>
          <cell r="AT349" t="str">
            <v>Газлифт</v>
          </cell>
          <cell r="AU349">
            <v>500</v>
          </cell>
          <cell r="AV349">
            <v>0</v>
          </cell>
          <cell r="AW349">
            <v>920</v>
          </cell>
          <cell r="AX349">
            <v>0</v>
          </cell>
          <cell r="AY349">
            <v>1250</v>
          </cell>
          <cell r="AZ349">
            <v>0</v>
          </cell>
          <cell r="BA349">
            <v>1510</v>
          </cell>
          <cell r="BB349">
            <v>0</v>
          </cell>
          <cell r="BC349">
            <v>1750</v>
          </cell>
          <cell r="BD349">
            <v>0</v>
          </cell>
          <cell r="BE349">
            <v>2000</v>
          </cell>
          <cell r="BF349">
            <v>0</v>
          </cell>
          <cell r="BG349">
            <v>2010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2130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1873.83</v>
          </cell>
          <cell r="BU349">
            <v>256.17000000000007</v>
          </cell>
          <cell r="BV349">
            <v>73</v>
          </cell>
          <cell r="BW349">
            <v>5.5</v>
          </cell>
          <cell r="BX349">
            <v>18</v>
          </cell>
          <cell r="BY349" t="str">
            <v>Угловик</v>
          </cell>
          <cell r="BZ349" t="str">
            <v>Постоянный</v>
          </cell>
          <cell r="CA349">
            <v>24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206</v>
          </cell>
          <cell r="CH349">
            <v>0</v>
          </cell>
          <cell r="CI349">
            <v>6</v>
          </cell>
          <cell r="CJ349">
            <v>0</v>
          </cell>
          <cell r="CK349">
            <v>0</v>
          </cell>
          <cell r="CL349" t="str">
            <v>-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 t="str">
            <v/>
          </cell>
          <cell r="DE349" t="e">
            <v>#VALUE!</v>
          </cell>
          <cell r="DF349" t="str">
            <v>Планируется запуск новой скважины (вне графика)</v>
          </cell>
          <cell r="DG349" t="str">
            <v>Газлифт</v>
          </cell>
          <cell r="DH349">
            <v>20.2</v>
          </cell>
          <cell r="DI349">
            <v>24.162679425837322</v>
          </cell>
          <cell r="DJ349">
            <v>0</v>
          </cell>
          <cell r="DK349">
            <v>12.12</v>
          </cell>
          <cell r="DL349">
            <v>60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18</v>
          </cell>
          <cell r="EV349">
            <v>0</v>
          </cell>
          <cell r="EW349">
            <v>0</v>
          </cell>
          <cell r="EX349">
            <v>0</v>
          </cell>
          <cell r="EY349" t="str">
            <v>Постоянный</v>
          </cell>
          <cell r="EZ349">
            <v>24</v>
          </cell>
          <cell r="FA349">
            <v>0</v>
          </cell>
          <cell r="FB349">
            <v>0</v>
          </cell>
          <cell r="FC349">
            <v>0</v>
          </cell>
          <cell r="FD349">
            <v>0</v>
          </cell>
          <cell r="FE349">
            <v>0</v>
          </cell>
          <cell r="FF349">
            <v>0</v>
          </cell>
          <cell r="FG349">
            <v>0</v>
          </cell>
          <cell r="FH349">
            <v>0</v>
          </cell>
          <cell r="FI349" t="str">
            <v>-</v>
          </cell>
          <cell r="FJ349">
            <v>18</v>
          </cell>
          <cell r="FK349">
            <v>0</v>
          </cell>
          <cell r="FL349">
            <v>0</v>
          </cell>
          <cell r="FM349">
            <v>0</v>
          </cell>
          <cell r="FN349">
            <v>24</v>
          </cell>
          <cell r="FO349">
            <v>0</v>
          </cell>
          <cell r="FP349">
            <v>0</v>
          </cell>
          <cell r="FQ349">
            <v>0</v>
          </cell>
          <cell r="FR349">
            <v>0</v>
          </cell>
          <cell r="FS349">
            <v>0</v>
          </cell>
          <cell r="FT349">
            <v>0</v>
          </cell>
          <cell r="FU349">
            <v>0</v>
          </cell>
          <cell r="FV349">
            <v>0</v>
          </cell>
          <cell r="FW349" t="e">
            <v>#VALUE!</v>
          </cell>
          <cell r="FX349">
            <v>0</v>
          </cell>
          <cell r="FY349">
            <v>0</v>
          </cell>
          <cell r="FZ349">
            <v>0</v>
          </cell>
          <cell r="GA349">
            <v>0</v>
          </cell>
          <cell r="GB349">
            <v>0</v>
          </cell>
          <cell r="GC349">
            <v>0</v>
          </cell>
          <cell r="GD349">
            <v>0</v>
          </cell>
          <cell r="GE349">
            <v>0</v>
          </cell>
          <cell r="GF349" t="str">
            <v>БДНГ-3</v>
          </cell>
          <cell r="GG349">
            <v>0</v>
          </cell>
          <cell r="GH349">
            <v>0</v>
          </cell>
          <cell r="GI349">
            <v>0</v>
          </cell>
          <cell r="GJ349">
            <v>0</v>
          </cell>
          <cell r="GK349">
            <v>2100</v>
          </cell>
          <cell r="GL349">
            <v>0</v>
          </cell>
          <cell r="GM349">
            <v>0</v>
          </cell>
          <cell r="GN349">
            <v>20.2</v>
          </cell>
          <cell r="GO349">
            <v>0</v>
          </cell>
          <cell r="GP349">
            <v>0</v>
          </cell>
          <cell r="GQ349">
            <v>0</v>
          </cell>
          <cell r="GR349">
            <v>0</v>
          </cell>
          <cell r="GS349">
            <v>0</v>
          </cell>
          <cell r="GT349">
            <v>0</v>
          </cell>
          <cell r="GU349">
            <v>0</v>
          </cell>
          <cell r="GV349">
            <v>0</v>
          </cell>
          <cell r="GW349">
            <v>0</v>
          </cell>
          <cell r="GX349">
            <v>0</v>
          </cell>
          <cell r="GY349">
            <v>0</v>
          </cell>
        </row>
        <row r="350">
          <cell r="J350">
            <v>1372</v>
          </cell>
          <cell r="K350" t="str">
            <v>В работе</v>
          </cell>
          <cell r="L350" t="str">
            <v>К-127</v>
          </cell>
          <cell r="M350">
            <v>42919</v>
          </cell>
          <cell r="N350" t="str">
            <v>Гор.</v>
          </cell>
          <cell r="O350" t="str">
            <v>P1ar_Block III</v>
          </cell>
          <cell r="P350" t="str">
            <v>Действующий</v>
          </cell>
          <cell r="Q350">
            <v>-4</v>
          </cell>
          <cell r="R350">
            <v>0</v>
          </cell>
          <cell r="S350">
            <v>0</v>
          </cell>
          <cell r="T350">
            <v>0</v>
          </cell>
          <cell r="U350">
            <v>206</v>
          </cell>
          <cell r="V350">
            <v>213.8</v>
          </cell>
          <cell r="W350">
            <v>0.98</v>
          </cell>
          <cell r="X350">
            <v>1.66</v>
          </cell>
          <cell r="Y350">
            <v>0.98040161029819439</v>
          </cell>
          <cell r="Z350">
            <v>1.4490000000000001</v>
          </cell>
          <cell r="AA350">
            <v>0.83599999999999997</v>
          </cell>
          <cell r="AB350">
            <v>0.72</v>
          </cell>
          <cell r="AC350">
            <v>37</v>
          </cell>
          <cell r="AD350">
            <v>1.17</v>
          </cell>
          <cell r="AE350">
            <v>177.8</v>
          </cell>
          <cell r="AF350">
            <v>9.19</v>
          </cell>
          <cell r="AG350">
            <v>2198</v>
          </cell>
          <cell r="AH350">
            <v>2977</v>
          </cell>
          <cell r="AI350">
            <v>2977</v>
          </cell>
          <cell r="AJ350">
            <v>0</v>
          </cell>
          <cell r="AK350">
            <v>0</v>
          </cell>
          <cell r="AL350" t="str">
            <v>откр ствол</v>
          </cell>
          <cell r="AM350" t="str">
            <v>2198-2977</v>
          </cell>
          <cell r="AN350">
            <v>120.6</v>
          </cell>
          <cell r="AO350">
            <v>2198</v>
          </cell>
          <cell r="AP350">
            <v>299</v>
          </cell>
          <cell r="AQ350">
            <v>0</v>
          </cell>
          <cell r="AR350">
            <v>0</v>
          </cell>
          <cell r="AS350">
            <v>0</v>
          </cell>
          <cell r="AT350" t="str">
            <v>Газлифт</v>
          </cell>
          <cell r="AU350">
            <v>520</v>
          </cell>
          <cell r="AV350" t="str">
            <v>ГП</v>
          </cell>
          <cell r="AW350">
            <v>960</v>
          </cell>
          <cell r="AX350" t="str">
            <v>ГП</v>
          </cell>
          <cell r="AY350">
            <v>1330</v>
          </cell>
          <cell r="AZ350" t="str">
            <v>ГК80/1</v>
          </cell>
          <cell r="BA350">
            <v>1660</v>
          </cell>
          <cell r="BB350" t="str">
            <v>ГК79/2</v>
          </cell>
          <cell r="BC350">
            <v>1930</v>
          </cell>
          <cell r="BD350" t="str">
            <v>ЦКсОК</v>
          </cell>
          <cell r="BE350">
            <v>0</v>
          </cell>
          <cell r="BF350">
            <v>0</v>
          </cell>
          <cell r="BG350">
            <v>1943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2250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1913.08</v>
          </cell>
          <cell r="BU350">
            <v>336.92000000000007</v>
          </cell>
          <cell r="BV350">
            <v>73</v>
          </cell>
          <cell r="BW350">
            <v>5.5</v>
          </cell>
          <cell r="BX350">
            <v>18</v>
          </cell>
          <cell r="BY350" t="str">
            <v>Угловик</v>
          </cell>
          <cell r="BZ350" t="str">
            <v>Постоянный</v>
          </cell>
          <cell r="CA350">
            <v>24</v>
          </cell>
          <cell r="CB350">
            <v>0</v>
          </cell>
          <cell r="CC350">
            <v>33</v>
          </cell>
          <cell r="CD350">
            <v>69</v>
          </cell>
          <cell r="CE350">
            <v>32</v>
          </cell>
          <cell r="CF350">
            <v>43556</v>
          </cell>
          <cell r="CG350">
            <v>168</v>
          </cell>
          <cell r="CH350">
            <v>78</v>
          </cell>
          <cell r="CI350">
            <v>6</v>
          </cell>
          <cell r="CJ350">
            <v>0</v>
          </cell>
          <cell r="CK350">
            <v>0</v>
          </cell>
          <cell r="CL350">
            <v>64</v>
          </cell>
          <cell r="CM350">
            <v>26.725248000000001</v>
          </cell>
          <cell r="CN350">
            <v>32</v>
          </cell>
          <cell r="CO350">
            <v>0.1</v>
          </cell>
          <cell r="CP350">
            <v>0</v>
          </cell>
          <cell r="CQ350">
            <v>48.1</v>
          </cell>
          <cell r="CR350">
            <v>0</v>
          </cell>
          <cell r="CS350">
            <v>0</v>
          </cell>
          <cell r="CT350">
            <v>316</v>
          </cell>
          <cell r="CU350">
            <v>0</v>
          </cell>
          <cell r="CV350">
            <v>-30.065903999999996</v>
          </cell>
          <cell r="CW350">
            <v>-36</v>
          </cell>
          <cell r="CX350">
            <v>315.89999999999998</v>
          </cell>
          <cell r="CY350">
            <v>-60.5</v>
          </cell>
          <cell r="CZ350">
            <v>12</v>
          </cell>
          <cell r="DA350">
            <v>36.1</v>
          </cell>
          <cell r="DB350">
            <v>1350.7826007826009</v>
          </cell>
          <cell r="DC350">
            <v>1799.7962076909446</v>
          </cell>
          <cell r="DD350">
            <v>448.39188733526089</v>
          </cell>
          <cell r="DE350">
            <v>0.30769230769230771</v>
          </cell>
          <cell r="DF350">
            <v>0</v>
          </cell>
          <cell r="DG350" t="str">
            <v>Газлифт</v>
          </cell>
          <cell r="DH350">
            <v>26.725248000000001</v>
          </cell>
          <cell r="DI350">
            <v>32</v>
          </cell>
          <cell r="DJ350">
            <v>0.1</v>
          </cell>
          <cell r="DK350">
            <v>36.1</v>
          </cell>
          <cell r="DL350">
            <v>64</v>
          </cell>
          <cell r="DM350">
            <v>0</v>
          </cell>
          <cell r="DN350">
            <v>60</v>
          </cell>
          <cell r="DO350">
            <v>0.3032004491858506</v>
          </cell>
          <cell r="DP350">
            <v>60</v>
          </cell>
          <cell r="DQ350">
            <v>27.347986793935991</v>
          </cell>
          <cell r="DR350">
            <v>32.745648512071867</v>
          </cell>
          <cell r="DS350">
            <v>0.1</v>
          </cell>
          <cell r="DT350">
            <v>36.941184727681083</v>
          </cell>
          <cell r="DU350">
            <v>0.62273879393598852</v>
          </cell>
          <cell r="DV350">
            <v>0.74564851207186678</v>
          </cell>
          <cell r="DW350">
            <v>0.84118472768107477</v>
          </cell>
          <cell r="DX350">
            <v>0.17633028153564984</v>
          </cell>
          <cell r="DY350">
            <v>0.21092138939671035</v>
          </cell>
          <cell r="DZ350">
            <v>0</v>
          </cell>
          <cell r="EA350">
            <v>0.39685557586837489</v>
          </cell>
          <cell r="EB350">
            <v>0</v>
          </cell>
          <cell r="EC350">
            <v>42919</v>
          </cell>
          <cell r="ED350" t="str">
            <v>ВНС</v>
          </cell>
          <cell r="EE350">
            <v>0</v>
          </cell>
          <cell r="EF350">
            <v>18</v>
          </cell>
          <cell r="EG350">
            <v>33</v>
          </cell>
          <cell r="EH350">
            <v>66</v>
          </cell>
          <cell r="EI350">
            <v>31</v>
          </cell>
          <cell r="EJ350" t="str">
            <v>Постоянный</v>
          </cell>
          <cell r="EK350">
            <v>24</v>
          </cell>
          <cell r="EL350">
            <v>0</v>
          </cell>
          <cell r="EM350">
            <v>29.230740000000001</v>
          </cell>
          <cell r="EN350">
            <v>35</v>
          </cell>
          <cell r="EO350">
            <v>0.1</v>
          </cell>
          <cell r="EP350">
            <v>50</v>
          </cell>
          <cell r="EQ350">
            <v>1300.0013000013</v>
          </cell>
          <cell r="ER350">
            <v>78</v>
          </cell>
          <cell r="ES350">
            <v>12</v>
          </cell>
          <cell r="ET350">
            <v>68</v>
          </cell>
          <cell r="EU350">
            <v>18</v>
          </cell>
          <cell r="EV350">
            <v>33</v>
          </cell>
          <cell r="EW350">
            <v>69</v>
          </cell>
          <cell r="EX350">
            <v>32</v>
          </cell>
          <cell r="EY350" t="str">
            <v>Постоянный</v>
          </cell>
          <cell r="EZ350">
            <v>24</v>
          </cell>
          <cell r="FA350">
            <v>0</v>
          </cell>
          <cell r="FB350">
            <v>26.725248000000001</v>
          </cell>
          <cell r="FC350">
            <v>32</v>
          </cell>
          <cell r="FD350">
            <v>0.1</v>
          </cell>
          <cell r="FE350">
            <v>48.1</v>
          </cell>
          <cell r="FF350">
            <v>1350.7826007826009</v>
          </cell>
          <cell r="FG350">
            <v>78</v>
          </cell>
          <cell r="FH350">
            <v>12</v>
          </cell>
          <cell r="FI350">
            <v>64</v>
          </cell>
          <cell r="FJ350">
            <v>0</v>
          </cell>
          <cell r="FK350">
            <v>0</v>
          </cell>
          <cell r="FL350">
            <v>3</v>
          </cell>
          <cell r="FM350">
            <v>1</v>
          </cell>
          <cell r="FN350">
            <v>0</v>
          </cell>
          <cell r="FO350">
            <v>0</v>
          </cell>
          <cell r="FP350">
            <v>-2.5054920000000003</v>
          </cell>
          <cell r="FQ350">
            <v>-3</v>
          </cell>
          <cell r="FR350">
            <v>0</v>
          </cell>
          <cell r="FS350">
            <v>-1.8999999999999986</v>
          </cell>
          <cell r="FT350">
            <v>0</v>
          </cell>
          <cell r="FU350">
            <v>0</v>
          </cell>
          <cell r="FV350">
            <v>50.781300781300843</v>
          </cell>
          <cell r="FW350">
            <v>-4</v>
          </cell>
          <cell r="FX350" t="str">
            <v>ИПП ГТМ</v>
          </cell>
          <cell r="FY350" t="str">
            <v>ЗБС 2019г. Снижение энергетики пласта, что подтверждается снижениями дебита с 35 до 32 м3/сут и  трендом снижения  забойного давления</v>
          </cell>
          <cell r="FZ350">
            <v>0</v>
          </cell>
          <cell r="GA350">
            <v>0</v>
          </cell>
          <cell r="GB350">
            <v>0</v>
          </cell>
          <cell r="GC350" t="str">
            <v>ИПП ГТМ</v>
          </cell>
          <cell r="GD350" t="str">
            <v>ГТМ апреля месяца (ЗБС). Снижение энергетики пласта, что подтверждается снижениями  дебита с 44 до 35 м3/сут и забойного давления с 89 до 61 ат.</v>
          </cell>
          <cell r="GE350">
            <v>0</v>
          </cell>
          <cell r="GF350" t="str">
            <v>БДНГ-1</v>
          </cell>
          <cell r="GG350" t="str">
            <v>Щукин</v>
          </cell>
          <cell r="GH350">
            <v>0</v>
          </cell>
          <cell r="GI350" t="e">
            <v>#N/A</v>
          </cell>
          <cell r="GJ350">
            <v>0</v>
          </cell>
          <cell r="GK350">
            <v>2100</v>
          </cell>
          <cell r="GL350">
            <v>0</v>
          </cell>
          <cell r="GM350">
            <v>0</v>
          </cell>
          <cell r="GN350">
            <v>0</v>
          </cell>
          <cell r="GO350">
            <v>1</v>
          </cell>
          <cell r="GP350">
            <v>37</v>
          </cell>
          <cell r="GQ350">
            <v>64</v>
          </cell>
          <cell r="GR350">
            <v>104</v>
          </cell>
          <cell r="GS350" t="str">
            <v>-</v>
          </cell>
          <cell r="GT350" t="str">
            <v>Газлифт</v>
          </cell>
          <cell r="GU350">
            <v>0</v>
          </cell>
          <cell r="GV350">
            <v>0</v>
          </cell>
          <cell r="GW350">
            <v>0</v>
          </cell>
          <cell r="GX350">
            <v>0</v>
          </cell>
          <cell r="GY350">
            <v>0</v>
          </cell>
        </row>
        <row r="351">
          <cell r="J351">
            <v>1374</v>
          </cell>
          <cell r="K351" t="str">
            <v>В работе</v>
          </cell>
          <cell r="L351" t="str">
            <v>К-91</v>
          </cell>
          <cell r="M351">
            <v>43175</v>
          </cell>
          <cell r="N351" t="str">
            <v>Гор.</v>
          </cell>
          <cell r="O351" t="str">
            <v>P1ar_Block I</v>
          </cell>
          <cell r="P351" t="str">
            <v>Действующий</v>
          </cell>
          <cell r="Q351">
            <v>-4</v>
          </cell>
          <cell r="R351">
            <v>43123</v>
          </cell>
          <cell r="S351" t="str">
            <v>МеКаМиНефть</v>
          </cell>
          <cell r="T351" t="str">
            <v>КГРП 7ст.
350м3 15% HCl</v>
          </cell>
          <cell r="U351">
            <v>206</v>
          </cell>
          <cell r="V351">
            <v>213.8</v>
          </cell>
          <cell r="W351">
            <v>0.98</v>
          </cell>
          <cell r="X351">
            <v>1.66</v>
          </cell>
          <cell r="Y351">
            <v>0.98</v>
          </cell>
          <cell r="Z351">
            <v>1.4490000000000001</v>
          </cell>
          <cell r="AA351">
            <v>0.83599999999999997</v>
          </cell>
          <cell r="AB351">
            <v>0.72</v>
          </cell>
          <cell r="AC351">
            <v>37</v>
          </cell>
          <cell r="AD351">
            <v>1.17</v>
          </cell>
          <cell r="AE351">
            <v>177.8</v>
          </cell>
          <cell r="AF351">
            <v>9.19</v>
          </cell>
          <cell r="AG351">
            <v>2124.5</v>
          </cell>
          <cell r="AH351">
            <v>2923</v>
          </cell>
          <cell r="AI351">
            <v>2923</v>
          </cell>
          <cell r="AJ351">
            <v>42954</v>
          </cell>
          <cell r="AK351" t="str">
            <v>По спущенной компановке</v>
          </cell>
          <cell r="AL351" t="str">
            <v>Закрытый</v>
          </cell>
          <cell r="AM351" t="str">
            <v>2190,79-2192,22; 2275,53-2276,96; 2441,32-2442,75; 2555,74-2557,17; 2701,36-2702,79; 2826,3-2827,73; 2900,58-2901,81 (цирк. клапана)</v>
          </cell>
          <cell r="AN351">
            <v>8.8800000000000008</v>
          </cell>
          <cell r="AO351">
            <v>2190.79</v>
          </cell>
          <cell r="AP351">
            <v>393.79</v>
          </cell>
          <cell r="AQ351" t="str">
            <v>1869,05-2923</v>
          </cell>
          <cell r="AR351">
            <v>114</v>
          </cell>
          <cell r="AS351">
            <v>7.37</v>
          </cell>
          <cell r="AT351" t="str">
            <v>Газлифт</v>
          </cell>
          <cell r="AU351">
            <v>500</v>
          </cell>
          <cell r="AV351" t="str">
            <v>ГП</v>
          </cell>
          <cell r="AW351">
            <v>900</v>
          </cell>
          <cell r="AX351" t="str">
            <v>ГП</v>
          </cell>
          <cell r="AY351">
            <v>1210</v>
          </cell>
          <cell r="AZ351" t="str">
            <v>ГП</v>
          </cell>
          <cell r="BA351">
            <v>1455</v>
          </cell>
          <cell r="BB351" t="str">
            <v>ГП</v>
          </cell>
          <cell r="BC351">
            <v>1660</v>
          </cell>
          <cell r="BD351" t="str">
            <v>ГП</v>
          </cell>
          <cell r="BE351">
            <v>0</v>
          </cell>
          <cell r="BF351">
            <v>0</v>
          </cell>
          <cell r="BG351">
            <v>1790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1875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1617.8</v>
          </cell>
          <cell r="BU351">
            <v>257.20000000000005</v>
          </cell>
          <cell r="BV351">
            <v>73</v>
          </cell>
          <cell r="BW351">
            <v>5.5</v>
          </cell>
          <cell r="BX351">
            <v>18</v>
          </cell>
          <cell r="BY351" t="str">
            <v>Угловик</v>
          </cell>
          <cell r="BZ351" t="str">
            <v>Постоянный</v>
          </cell>
          <cell r="CA351">
            <v>24</v>
          </cell>
          <cell r="CB351">
            <v>0</v>
          </cell>
          <cell r="CC351">
            <v>30</v>
          </cell>
          <cell r="CD351">
            <v>52</v>
          </cell>
          <cell r="CE351">
            <v>28</v>
          </cell>
          <cell r="CF351">
            <v>43556</v>
          </cell>
          <cell r="CG351">
            <v>191.5</v>
          </cell>
          <cell r="CH351">
            <v>74</v>
          </cell>
          <cell r="CI351">
            <v>6</v>
          </cell>
          <cell r="CJ351">
            <v>0</v>
          </cell>
          <cell r="CK351">
            <v>0</v>
          </cell>
          <cell r="CL351">
            <v>58</v>
          </cell>
          <cell r="CM351">
            <v>22.571999999999999</v>
          </cell>
          <cell r="CN351">
            <v>27</v>
          </cell>
          <cell r="CO351">
            <v>0</v>
          </cell>
          <cell r="CP351">
            <v>0</v>
          </cell>
          <cell r="CQ351">
            <v>53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11.5</v>
          </cell>
          <cell r="DA351">
            <v>41.5</v>
          </cell>
          <cell r="DB351">
            <v>1838.5610490873648</v>
          </cell>
          <cell r="DC351">
            <v>2348.0418217260321</v>
          </cell>
          <cell r="DD351">
            <v>509.48077263866742</v>
          </cell>
          <cell r="DE351">
            <v>0.20224719101123595</v>
          </cell>
          <cell r="DF351">
            <v>0</v>
          </cell>
          <cell r="DG351" t="str">
            <v>Газлифт</v>
          </cell>
          <cell r="DH351">
            <v>22.571999999999999</v>
          </cell>
          <cell r="DI351">
            <v>27</v>
          </cell>
          <cell r="DJ351">
            <v>0</v>
          </cell>
          <cell r="DK351">
            <v>41.5</v>
          </cell>
          <cell r="DL351">
            <v>58</v>
          </cell>
          <cell r="DM351">
            <v>0</v>
          </cell>
          <cell r="DN351">
            <v>60</v>
          </cell>
          <cell r="DO351">
            <v>0.20532319391634982</v>
          </cell>
          <cell r="DP351">
            <v>58</v>
          </cell>
          <cell r="DQ351">
            <v>22.571999999999999</v>
          </cell>
          <cell r="DR351">
            <v>27</v>
          </cell>
          <cell r="DS351">
            <v>0</v>
          </cell>
          <cell r="DT351">
            <v>41.5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43175</v>
          </cell>
          <cell r="ED351" t="str">
            <v>ВНС</v>
          </cell>
          <cell r="EE351">
            <v>0</v>
          </cell>
          <cell r="EF351">
            <v>18</v>
          </cell>
          <cell r="EG351">
            <v>27</v>
          </cell>
          <cell r="EH351">
            <v>56</v>
          </cell>
          <cell r="EI351">
            <v>26</v>
          </cell>
          <cell r="EJ351" t="str">
            <v>Постоянный</v>
          </cell>
          <cell r="EK351">
            <v>24</v>
          </cell>
          <cell r="EL351">
            <v>0</v>
          </cell>
          <cell r="EM351">
            <v>16.72</v>
          </cell>
          <cell r="EN351">
            <v>20</v>
          </cell>
          <cell r="EO351">
            <v>0</v>
          </cell>
          <cell r="EP351">
            <v>21</v>
          </cell>
          <cell r="EQ351">
            <v>568.18181818181824</v>
          </cell>
          <cell r="ER351">
            <v>74</v>
          </cell>
          <cell r="ES351">
            <v>11.5</v>
          </cell>
          <cell r="ET351">
            <v>61</v>
          </cell>
          <cell r="EU351">
            <v>18</v>
          </cell>
          <cell r="EV351">
            <v>30</v>
          </cell>
          <cell r="EW351">
            <v>52</v>
          </cell>
          <cell r="EX351">
            <v>28</v>
          </cell>
          <cell r="EY351" t="str">
            <v>Постоянный</v>
          </cell>
          <cell r="EZ351">
            <v>24</v>
          </cell>
          <cell r="FA351">
            <v>0</v>
          </cell>
          <cell r="FB351">
            <v>22.571999999999999</v>
          </cell>
          <cell r="FC351">
            <v>27</v>
          </cell>
          <cell r="FD351">
            <v>0</v>
          </cell>
          <cell r="FE351">
            <v>53</v>
          </cell>
          <cell r="FF351">
            <v>1838.5610490873648</v>
          </cell>
          <cell r="FG351">
            <v>74</v>
          </cell>
          <cell r="FH351">
            <v>11.5</v>
          </cell>
          <cell r="FI351">
            <v>58</v>
          </cell>
          <cell r="FJ351">
            <v>0</v>
          </cell>
          <cell r="FK351">
            <v>3</v>
          </cell>
          <cell r="FL351">
            <v>-4</v>
          </cell>
          <cell r="FM351">
            <v>2</v>
          </cell>
          <cell r="FN351">
            <v>0</v>
          </cell>
          <cell r="FO351">
            <v>0</v>
          </cell>
          <cell r="FP351">
            <v>5.8520000000000003</v>
          </cell>
          <cell r="FQ351">
            <v>7</v>
          </cell>
          <cell r="FR351">
            <v>0</v>
          </cell>
          <cell r="FS351">
            <v>32</v>
          </cell>
          <cell r="FT351">
            <v>0</v>
          </cell>
          <cell r="FU351">
            <v>0</v>
          </cell>
          <cell r="FV351">
            <v>1270.3792309055466</v>
          </cell>
          <cell r="FW351">
            <v>-3</v>
          </cell>
          <cell r="FX351" t="str">
            <v>Технология</v>
          </cell>
          <cell r="FY351" t="str">
            <v>Рост дебита на фоне роста общего дебита газа</v>
          </cell>
          <cell r="FZ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  <cell r="GE351">
            <v>0</v>
          </cell>
          <cell r="GF351" t="str">
            <v>БДНГ-5.1</v>
          </cell>
          <cell r="GG351" t="str">
            <v>Давыдов</v>
          </cell>
          <cell r="GH351" t="str">
            <v>Бердянка</v>
          </cell>
          <cell r="GI351" t="str">
            <v>Денис</v>
          </cell>
          <cell r="GJ351">
            <v>0</v>
          </cell>
          <cell r="GK351">
            <v>1855</v>
          </cell>
          <cell r="GL351">
            <v>0</v>
          </cell>
          <cell r="GM351">
            <v>0</v>
          </cell>
          <cell r="GN351">
            <v>0</v>
          </cell>
          <cell r="GO351">
            <v>2</v>
          </cell>
          <cell r="GP351">
            <v>24</v>
          </cell>
          <cell r="GQ351">
            <v>58</v>
          </cell>
          <cell r="GR351">
            <v>133.5</v>
          </cell>
          <cell r="GS351" t="str">
            <v>К-14</v>
          </cell>
          <cell r="GT351" t="str">
            <v>Газлифт</v>
          </cell>
          <cell r="GU351">
            <v>0</v>
          </cell>
          <cell r="GV351">
            <v>0</v>
          </cell>
          <cell r="GW351" t="str">
            <v>ВСГ</v>
          </cell>
          <cell r="GX351">
            <v>0</v>
          </cell>
          <cell r="GY351">
            <v>0</v>
          </cell>
        </row>
        <row r="352">
          <cell r="J352">
            <v>1378</v>
          </cell>
          <cell r="K352" t="str">
            <v>В работе</v>
          </cell>
          <cell r="L352" t="str">
            <v>К-32</v>
          </cell>
          <cell r="M352">
            <v>42316</v>
          </cell>
          <cell r="N352" t="str">
            <v>Гор.</v>
          </cell>
          <cell r="O352" t="str">
            <v>P1ar_Block II</v>
          </cell>
          <cell r="P352" t="str">
            <v>Действующий</v>
          </cell>
          <cell r="Q352">
            <v>-4</v>
          </cell>
          <cell r="R352">
            <v>0</v>
          </cell>
          <cell r="S352">
            <v>0</v>
          </cell>
          <cell r="T352">
            <v>0</v>
          </cell>
          <cell r="U352">
            <v>206</v>
          </cell>
          <cell r="V352">
            <v>213.8</v>
          </cell>
          <cell r="W352">
            <v>0.98</v>
          </cell>
          <cell r="X352">
            <v>1.66</v>
          </cell>
          <cell r="Y352">
            <v>0.98</v>
          </cell>
          <cell r="Z352">
            <v>1.4490000000000001</v>
          </cell>
          <cell r="AA352">
            <v>0.83599999999999997</v>
          </cell>
          <cell r="AB352">
            <v>0.72</v>
          </cell>
          <cell r="AC352">
            <v>37</v>
          </cell>
          <cell r="AD352">
            <v>1.17</v>
          </cell>
          <cell r="AE352">
            <v>177.8</v>
          </cell>
          <cell r="AF352">
            <v>9.19</v>
          </cell>
          <cell r="AG352">
            <v>2346.6999999999998</v>
          </cell>
          <cell r="AH352">
            <v>3065</v>
          </cell>
          <cell r="AI352">
            <v>3065</v>
          </cell>
          <cell r="AJ352">
            <v>42298</v>
          </cell>
          <cell r="AK352" t="str">
            <v>По спущенной компановке</v>
          </cell>
          <cell r="AL352" t="str">
            <v>откр ствол</v>
          </cell>
          <cell r="AM352" t="str">
            <v>2278 - 2294;  2297 -2306; 2312 – 2319 перфорация; 
2347-3065 открытый ствол</v>
          </cell>
          <cell r="AN352">
            <v>15.19</v>
          </cell>
          <cell r="AO352">
            <v>2278</v>
          </cell>
          <cell r="AP352">
            <v>378.1</v>
          </cell>
          <cell r="AQ352">
            <v>0</v>
          </cell>
          <cell r="AR352">
            <v>0</v>
          </cell>
          <cell r="AS352">
            <v>0</v>
          </cell>
          <cell r="AT352" t="str">
            <v>Газлифт</v>
          </cell>
          <cell r="AU352">
            <v>530</v>
          </cell>
          <cell r="AV352" t="str">
            <v>ГП</v>
          </cell>
          <cell r="AW352">
            <v>960</v>
          </cell>
          <cell r="AX352" t="str">
            <v>ГП</v>
          </cell>
          <cell r="AY352">
            <v>1300</v>
          </cell>
          <cell r="AZ352" t="str">
            <v>ГК85/1,5</v>
          </cell>
          <cell r="BA352">
            <v>1590</v>
          </cell>
          <cell r="BB352" t="str">
            <v>ГК86/2</v>
          </cell>
          <cell r="BC352">
            <v>1820</v>
          </cell>
          <cell r="BD352" t="str">
            <v>ЦКсОК</v>
          </cell>
          <cell r="BE352">
            <v>0</v>
          </cell>
          <cell r="BF352">
            <v>0</v>
          </cell>
          <cell r="BG352">
            <v>1830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2162</v>
          </cell>
          <cell r="BO352" t="str">
            <v>Есть</v>
          </cell>
          <cell r="BP352" t="str">
            <v>Сиант</v>
          </cell>
          <cell r="BQ352">
            <v>78</v>
          </cell>
          <cell r="BR352">
            <v>62</v>
          </cell>
          <cell r="BS352">
            <v>9</v>
          </cell>
          <cell r="BT352">
            <v>1769.7</v>
          </cell>
          <cell r="BU352">
            <v>392.29999999999995</v>
          </cell>
          <cell r="BV352">
            <v>73</v>
          </cell>
          <cell r="BW352">
            <v>5.5</v>
          </cell>
          <cell r="BX352">
            <v>18</v>
          </cell>
          <cell r="BY352" t="str">
            <v>Угловик</v>
          </cell>
          <cell r="BZ352" t="str">
            <v>Постоянный</v>
          </cell>
          <cell r="CA352">
            <v>24</v>
          </cell>
          <cell r="CB352">
            <v>0</v>
          </cell>
          <cell r="CC352">
            <v>34</v>
          </cell>
          <cell r="CD352">
            <v>62</v>
          </cell>
          <cell r="CE352">
            <v>32</v>
          </cell>
          <cell r="CF352">
            <v>43556</v>
          </cell>
          <cell r="CG352">
            <v>98.9</v>
          </cell>
          <cell r="CH352">
            <v>78</v>
          </cell>
          <cell r="CI352">
            <v>6</v>
          </cell>
          <cell r="CJ352">
            <v>0</v>
          </cell>
          <cell r="CK352">
            <v>0</v>
          </cell>
          <cell r="CL352">
            <v>68</v>
          </cell>
          <cell r="CM352">
            <v>8.1928000000000001</v>
          </cell>
          <cell r="CN352">
            <v>9.8000000000000007</v>
          </cell>
          <cell r="CO352">
            <v>0</v>
          </cell>
          <cell r="CP352">
            <v>326</v>
          </cell>
          <cell r="CQ352">
            <v>27</v>
          </cell>
          <cell r="CR352">
            <v>318</v>
          </cell>
          <cell r="CS352">
            <v>0</v>
          </cell>
          <cell r="CT352">
            <v>318</v>
          </cell>
          <cell r="CU352">
            <v>0</v>
          </cell>
          <cell r="CV352">
            <v>307.43913803999999</v>
          </cell>
          <cell r="CW352">
            <v>-12.93</v>
          </cell>
          <cell r="CX352">
            <v>315.7</v>
          </cell>
          <cell r="CY352">
            <v>-14.49</v>
          </cell>
          <cell r="CZ352">
            <v>9</v>
          </cell>
          <cell r="DA352">
            <v>18</v>
          </cell>
          <cell r="DB352">
            <v>2197.0510692315202</v>
          </cell>
          <cell r="DC352">
            <v>3295.5766038472807</v>
          </cell>
          <cell r="DD352">
            <v>1098.5255346157601</v>
          </cell>
          <cell r="DE352">
            <v>0.3171521035598705</v>
          </cell>
          <cell r="DF352">
            <v>0</v>
          </cell>
          <cell r="DG352" t="str">
            <v>Газлифт</v>
          </cell>
          <cell r="DH352">
            <v>8.1928000000000001</v>
          </cell>
          <cell r="DI352">
            <v>9.8000000000000007</v>
          </cell>
          <cell r="DJ352">
            <v>0</v>
          </cell>
          <cell r="DK352">
            <v>18</v>
          </cell>
          <cell r="DL352">
            <v>68</v>
          </cell>
          <cell r="DM352">
            <v>0</v>
          </cell>
          <cell r="DN352">
            <v>50</v>
          </cell>
          <cell r="DO352">
            <v>0.28736090792215269</v>
          </cell>
          <cell r="DP352">
            <v>50</v>
          </cell>
          <cell r="DQ352">
            <v>11.747428860220772</v>
          </cell>
          <cell r="DR352">
            <v>14.051948397393268</v>
          </cell>
          <cell r="DS352">
            <v>0</v>
          </cell>
          <cell r="DT352">
            <v>25.809701138069265</v>
          </cell>
          <cell r="DU352">
            <v>3.5546288602207712</v>
          </cell>
          <cell r="DV352">
            <v>4.2519483973932672</v>
          </cell>
          <cell r="DW352">
            <v>7.8097011380692649</v>
          </cell>
          <cell r="DX352">
            <v>0.1451233652921077</v>
          </cell>
          <cell r="DY352">
            <v>0.17359254221543985</v>
          </cell>
          <cell r="DZ352">
            <v>0</v>
          </cell>
          <cell r="EA352">
            <v>0.4765285472580702</v>
          </cell>
          <cell r="EB352">
            <v>0</v>
          </cell>
          <cell r="EC352">
            <v>42325</v>
          </cell>
          <cell r="ED352" t="str">
            <v>ВНС</v>
          </cell>
          <cell r="EE352">
            <v>0</v>
          </cell>
          <cell r="EF352">
            <v>18</v>
          </cell>
          <cell r="EG352">
            <v>31</v>
          </cell>
          <cell r="EH352">
            <v>76</v>
          </cell>
          <cell r="EI352">
            <v>30</v>
          </cell>
          <cell r="EJ352" t="str">
            <v>Постоянный</v>
          </cell>
          <cell r="EK352">
            <v>24</v>
          </cell>
          <cell r="EL352">
            <v>0</v>
          </cell>
          <cell r="EM352">
            <v>3.3439999999999999</v>
          </cell>
          <cell r="EN352">
            <v>4</v>
          </cell>
          <cell r="EO352">
            <v>0</v>
          </cell>
          <cell r="EP352">
            <v>14.49</v>
          </cell>
          <cell r="EQ352">
            <v>1940.7894736842106</v>
          </cell>
          <cell r="ER352">
            <v>78</v>
          </cell>
          <cell r="ES352">
            <v>8</v>
          </cell>
          <cell r="ET352">
            <v>71</v>
          </cell>
          <cell r="EU352">
            <v>18</v>
          </cell>
          <cell r="EV352">
            <v>34</v>
          </cell>
          <cell r="EW352">
            <v>62</v>
          </cell>
          <cell r="EX352">
            <v>32</v>
          </cell>
          <cell r="EY352" t="str">
            <v>Постоянный</v>
          </cell>
          <cell r="EZ352">
            <v>24</v>
          </cell>
          <cell r="FA352">
            <v>0</v>
          </cell>
          <cell r="FB352">
            <v>8.1928000000000001</v>
          </cell>
          <cell r="FC352">
            <v>9.8000000000000007</v>
          </cell>
          <cell r="FD352">
            <v>0</v>
          </cell>
          <cell r="FE352">
            <v>27</v>
          </cell>
          <cell r="FF352">
            <v>2197.0510692315202</v>
          </cell>
          <cell r="FG352">
            <v>78</v>
          </cell>
          <cell r="FH352">
            <v>9</v>
          </cell>
          <cell r="FI352">
            <v>68</v>
          </cell>
          <cell r="FJ352">
            <v>0</v>
          </cell>
          <cell r="FK352">
            <v>3</v>
          </cell>
          <cell r="FL352">
            <v>-14</v>
          </cell>
          <cell r="FM352">
            <v>2</v>
          </cell>
          <cell r="FN352">
            <v>0</v>
          </cell>
          <cell r="FO352">
            <v>0</v>
          </cell>
          <cell r="FP352">
            <v>4.8488000000000007</v>
          </cell>
          <cell r="FQ352">
            <v>5.8000000000000007</v>
          </cell>
          <cell r="FR352">
            <v>0</v>
          </cell>
          <cell r="FS352">
            <v>12.51</v>
          </cell>
          <cell r="FT352">
            <v>0</v>
          </cell>
          <cell r="FU352">
            <v>1</v>
          </cell>
          <cell r="FV352">
            <v>256.26159554730953</v>
          </cell>
          <cell r="FW352">
            <v>-3</v>
          </cell>
          <cell r="FX352" t="str">
            <v>Технология</v>
          </cell>
          <cell r="FY352" t="str">
            <v>Возврат технологических потерь предыдущего месяца</v>
          </cell>
          <cell r="FZ352">
            <v>0</v>
          </cell>
          <cell r="GA352">
            <v>0</v>
          </cell>
          <cell r="GB352">
            <v>0</v>
          </cell>
          <cell r="GC352" t="str">
            <v>Технология/Уточнение</v>
          </cell>
          <cell r="GD352" t="str">
            <v>Планируется постановка бр. ПРГС с целью оптимизации газлифтной компановки.</v>
          </cell>
          <cell r="GE352" t="str">
            <v>Скважина 1378 замеряется совместно со скважинами 1379, 3240. После остановки скважины 1379 средний дебит по скв 1378 и 3240 составлял 5 м3</v>
          </cell>
          <cell r="GF352" t="str">
            <v>БДНГ-3</v>
          </cell>
          <cell r="GG352" t="str">
            <v>Тайланов</v>
          </cell>
          <cell r="GH352">
            <v>0</v>
          </cell>
          <cell r="GI352" t="e">
            <v>#N/A</v>
          </cell>
          <cell r="GJ352">
            <v>0</v>
          </cell>
          <cell r="GK352">
            <v>2100</v>
          </cell>
          <cell r="GL352">
            <v>0</v>
          </cell>
          <cell r="GM352">
            <v>0</v>
          </cell>
          <cell r="GN352">
            <v>0</v>
          </cell>
          <cell r="GO352">
            <v>2</v>
          </cell>
          <cell r="GP352">
            <v>30</v>
          </cell>
          <cell r="GQ352">
            <v>68</v>
          </cell>
          <cell r="GR352">
            <v>30.900000000000006</v>
          </cell>
          <cell r="GS352" t="str">
            <v>К-32</v>
          </cell>
          <cell r="GT352" t="str">
            <v>Газлифт</v>
          </cell>
          <cell r="GU352">
            <v>0</v>
          </cell>
          <cell r="GV352">
            <v>0</v>
          </cell>
          <cell r="GW352">
            <v>0</v>
          </cell>
          <cell r="GX352" t="str">
            <v>Совместный замер со скв. 1379, 3240</v>
          </cell>
          <cell r="GY352">
            <v>0</v>
          </cell>
        </row>
        <row r="353">
          <cell r="J353">
            <v>1379</v>
          </cell>
          <cell r="K353" t="str">
            <v>В работе</v>
          </cell>
          <cell r="L353" t="str">
            <v>К-32</v>
          </cell>
          <cell r="M353">
            <v>42089</v>
          </cell>
          <cell r="N353" t="str">
            <v>Гор.</v>
          </cell>
          <cell r="O353" t="str">
            <v>P1ar_Block II</v>
          </cell>
          <cell r="P353" t="str">
            <v>Действующий</v>
          </cell>
          <cell r="Q353">
            <v>-4</v>
          </cell>
          <cell r="R353">
            <v>0</v>
          </cell>
          <cell r="S353">
            <v>0</v>
          </cell>
          <cell r="T353">
            <v>0</v>
          </cell>
          <cell r="U353">
            <v>206</v>
          </cell>
          <cell r="V353">
            <v>213.8</v>
          </cell>
          <cell r="W353">
            <v>0.98</v>
          </cell>
          <cell r="X353">
            <v>1.66</v>
          </cell>
          <cell r="Y353">
            <v>0.98076334110645147</v>
          </cell>
          <cell r="Z353">
            <v>1.4490000000000001</v>
          </cell>
          <cell r="AA353">
            <v>0.83599999999999997</v>
          </cell>
          <cell r="AB353">
            <v>0.72</v>
          </cell>
          <cell r="AC353">
            <v>37</v>
          </cell>
          <cell r="AD353">
            <v>1.17</v>
          </cell>
          <cell r="AE353">
            <v>177.8</v>
          </cell>
          <cell r="AF353">
            <v>9.19</v>
          </cell>
          <cell r="AG353">
            <v>2271</v>
          </cell>
          <cell r="AH353">
            <v>2800</v>
          </cell>
          <cell r="AI353">
            <v>2800</v>
          </cell>
          <cell r="AJ353">
            <v>0</v>
          </cell>
          <cell r="AK353">
            <v>0</v>
          </cell>
          <cell r="AL353" t="str">
            <v>откр ствол</v>
          </cell>
          <cell r="AM353" t="str">
            <v>2271-2800</v>
          </cell>
          <cell r="AN353">
            <v>78.64</v>
          </cell>
          <cell r="AO353">
            <v>2271</v>
          </cell>
          <cell r="AP353">
            <v>378</v>
          </cell>
          <cell r="AQ353">
            <v>0</v>
          </cell>
          <cell r="AR353">
            <v>0</v>
          </cell>
          <cell r="AS353">
            <v>0</v>
          </cell>
          <cell r="AT353" t="str">
            <v>Газлифт</v>
          </cell>
          <cell r="AU353">
            <v>400</v>
          </cell>
          <cell r="AV353" t="str">
            <v>ГП</v>
          </cell>
          <cell r="AW353">
            <v>720</v>
          </cell>
          <cell r="AX353" t="str">
            <v>ГП</v>
          </cell>
          <cell r="AY353">
            <v>1010</v>
          </cell>
          <cell r="AZ353" t="str">
            <v>ГП</v>
          </cell>
          <cell r="BA353">
            <v>1220</v>
          </cell>
          <cell r="BB353" t="str">
            <v>ГК84/1</v>
          </cell>
          <cell r="BC353">
            <v>1400</v>
          </cell>
          <cell r="BD353" t="str">
            <v>ЦКсОК/3</v>
          </cell>
          <cell r="BE353">
            <v>0</v>
          </cell>
          <cell r="BF353">
            <v>0</v>
          </cell>
          <cell r="BG353">
            <v>1850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2300</v>
          </cell>
          <cell r="BO353" t="str">
            <v>Есть</v>
          </cell>
          <cell r="BP353" t="str">
            <v>Сиант</v>
          </cell>
          <cell r="BQ353">
            <v>78</v>
          </cell>
          <cell r="BR353">
            <v>52</v>
          </cell>
          <cell r="BS353">
            <v>13</v>
          </cell>
          <cell r="BT353">
            <v>1895.96</v>
          </cell>
          <cell r="BU353">
            <v>404.03999999999996</v>
          </cell>
          <cell r="BV353">
            <v>73</v>
          </cell>
          <cell r="BW353">
            <v>5.5</v>
          </cell>
          <cell r="BX353">
            <v>18</v>
          </cell>
          <cell r="BY353" t="str">
            <v>Угловик</v>
          </cell>
          <cell r="BZ353" t="str">
            <v>Постоянный</v>
          </cell>
          <cell r="CA353">
            <v>24</v>
          </cell>
          <cell r="CB353">
            <v>0</v>
          </cell>
          <cell r="CC353">
            <v>30</v>
          </cell>
          <cell r="CD353">
            <v>52</v>
          </cell>
          <cell r="CE353">
            <v>28</v>
          </cell>
          <cell r="CF353">
            <v>43556</v>
          </cell>
          <cell r="CG353">
            <v>119</v>
          </cell>
          <cell r="CH353">
            <v>78</v>
          </cell>
          <cell r="CI353">
            <v>6</v>
          </cell>
          <cell r="CJ353">
            <v>0</v>
          </cell>
          <cell r="CK353">
            <v>0</v>
          </cell>
          <cell r="CL353">
            <v>57</v>
          </cell>
          <cell r="CM353">
            <v>28.228144428</v>
          </cell>
          <cell r="CN353">
            <v>33.83</v>
          </cell>
          <cell r="CO353">
            <v>0.19</v>
          </cell>
          <cell r="CP353">
            <v>327</v>
          </cell>
          <cell r="CQ353">
            <v>31</v>
          </cell>
          <cell r="CR353">
            <v>319</v>
          </cell>
          <cell r="CS353">
            <v>0</v>
          </cell>
          <cell r="CT353">
            <v>319</v>
          </cell>
          <cell r="CU353">
            <v>0</v>
          </cell>
          <cell r="CV353">
            <v>300.73340000000002</v>
          </cell>
          <cell r="CW353">
            <v>-23</v>
          </cell>
          <cell r="CX353">
            <v>314</v>
          </cell>
          <cell r="CY353">
            <v>-13.47</v>
          </cell>
          <cell r="CZ353">
            <v>13</v>
          </cell>
          <cell r="DA353">
            <v>18</v>
          </cell>
          <cell r="DB353">
            <v>637.66146747306129</v>
          </cell>
          <cell r="DC353">
            <v>1098.1947495369391</v>
          </cell>
          <cell r="DD353">
            <v>459.32212854297717</v>
          </cell>
          <cell r="DE353">
            <v>0.54564516129032259</v>
          </cell>
          <cell r="DF353">
            <v>0</v>
          </cell>
          <cell r="DG353" t="str">
            <v>Газлифт</v>
          </cell>
          <cell r="DH353">
            <v>28.228144428</v>
          </cell>
          <cell r="DI353">
            <v>33.83</v>
          </cell>
          <cell r="DJ353">
            <v>0.19</v>
          </cell>
          <cell r="DK353">
            <v>18</v>
          </cell>
          <cell r="DL353">
            <v>57</v>
          </cell>
          <cell r="DM353">
            <v>0</v>
          </cell>
          <cell r="DN353">
            <v>55</v>
          </cell>
          <cell r="DO353">
            <v>0.54034119860463292</v>
          </cell>
          <cell r="DP353">
            <v>55</v>
          </cell>
          <cell r="DQ353">
            <v>28.855485700711011</v>
          </cell>
          <cell r="DR353">
            <v>34.581836710696507</v>
          </cell>
          <cell r="DS353">
            <v>0.19</v>
          </cell>
          <cell r="DT353">
            <v>18.400031356563318</v>
          </cell>
          <cell r="DU353">
            <v>0.62734127271101092</v>
          </cell>
          <cell r="DV353">
            <v>0.7518367106965087</v>
          </cell>
          <cell r="DW353">
            <v>0.40003135656332112</v>
          </cell>
          <cell r="DX353">
            <v>16.562938025713663</v>
          </cell>
          <cell r="DY353">
            <v>20.854870342122467</v>
          </cell>
          <cell r="DZ353">
            <v>0</v>
          </cell>
          <cell r="EA353">
            <v>3.1463652211810857</v>
          </cell>
          <cell r="EB353" t="str">
            <v>Вывод скважины на режим после ЗБС, последний совместный замер со скв 1379, 3240 составляет 99м3</v>
          </cell>
          <cell r="EC353">
            <v>42060</v>
          </cell>
          <cell r="ED353" t="str">
            <v>ВНС</v>
          </cell>
          <cell r="EE353">
            <v>0</v>
          </cell>
          <cell r="EF353">
            <v>18</v>
          </cell>
          <cell r="EG353">
            <v>30</v>
          </cell>
          <cell r="EH353">
            <v>52</v>
          </cell>
          <cell r="EI353">
            <v>28</v>
          </cell>
          <cell r="EJ353" t="str">
            <v>Постоянный</v>
          </cell>
          <cell r="EK353">
            <v>24</v>
          </cell>
          <cell r="EL353">
            <v>0</v>
          </cell>
          <cell r="EM353">
            <v>28.228144428</v>
          </cell>
          <cell r="EN353">
            <v>33.83</v>
          </cell>
          <cell r="EO353">
            <v>0.19</v>
          </cell>
          <cell r="EP353">
            <v>23.8</v>
          </cell>
          <cell r="EQ353">
            <v>382.5968804838368</v>
          </cell>
          <cell r="ER353">
            <v>78</v>
          </cell>
          <cell r="ES353">
            <v>13</v>
          </cell>
          <cell r="ET353">
            <v>57</v>
          </cell>
          <cell r="EU353">
            <v>18</v>
          </cell>
          <cell r="EV353">
            <v>30</v>
          </cell>
          <cell r="EW353">
            <v>52</v>
          </cell>
          <cell r="EX353">
            <v>28</v>
          </cell>
          <cell r="EY353" t="str">
            <v>Постоянный</v>
          </cell>
          <cell r="EZ353">
            <v>24</v>
          </cell>
          <cell r="FA353">
            <v>0</v>
          </cell>
          <cell r="FB353">
            <v>28.228144428</v>
          </cell>
          <cell r="FC353">
            <v>33.83</v>
          </cell>
          <cell r="FD353">
            <v>0.19</v>
          </cell>
          <cell r="FE353">
            <v>31</v>
          </cell>
          <cell r="FF353">
            <v>637.66146747306129</v>
          </cell>
          <cell r="FG353">
            <v>78</v>
          </cell>
          <cell r="FH353">
            <v>13</v>
          </cell>
          <cell r="FI353">
            <v>57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O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7.1999999999999993</v>
          </cell>
          <cell r="FT353">
            <v>0</v>
          </cell>
          <cell r="FU353">
            <v>0</v>
          </cell>
          <cell r="FV353">
            <v>255.06458698922449</v>
          </cell>
          <cell r="FW353">
            <v>0</v>
          </cell>
          <cell r="FX353">
            <v>0</v>
          </cell>
          <cell r="FY353">
            <v>0</v>
          </cell>
          <cell r="FZ353">
            <v>0</v>
          </cell>
          <cell r="GA353">
            <v>0</v>
          </cell>
          <cell r="GB353">
            <v>0</v>
          </cell>
          <cell r="GC353" t="str">
            <v>Уточнение</v>
          </cell>
          <cell r="GD353" t="str">
            <v>Перевод скважины 1378 на АГЗУ К-32 (раздельные замеры)</v>
          </cell>
          <cell r="GE353">
            <v>0</v>
          </cell>
          <cell r="GF353" t="str">
            <v>БДНГ-3</v>
          </cell>
          <cell r="GG353" t="str">
            <v>Тайланов</v>
          </cell>
          <cell r="GH353">
            <v>0</v>
          </cell>
          <cell r="GI353" t="e">
            <v>#N/A</v>
          </cell>
          <cell r="GJ353">
            <v>0</v>
          </cell>
          <cell r="GK353">
            <v>2100</v>
          </cell>
          <cell r="GL353">
            <v>0</v>
          </cell>
          <cell r="GM353">
            <v>0</v>
          </cell>
          <cell r="GN353">
            <v>0</v>
          </cell>
          <cell r="GO353">
            <v>2</v>
          </cell>
          <cell r="GP353">
            <v>24</v>
          </cell>
          <cell r="GQ353">
            <v>57</v>
          </cell>
          <cell r="GR353">
            <v>62</v>
          </cell>
          <cell r="GS353" t="str">
            <v>ГЗУ-2</v>
          </cell>
          <cell r="GT353" t="str">
            <v>Газлифт</v>
          </cell>
          <cell r="GU353">
            <v>0</v>
          </cell>
          <cell r="GV353">
            <v>0</v>
          </cell>
          <cell r="GW353">
            <v>0</v>
          </cell>
          <cell r="GX353" t="str">
            <v>Совместный замер со скв. 1378, 3240</v>
          </cell>
          <cell r="GY353">
            <v>0</v>
          </cell>
        </row>
        <row r="354">
          <cell r="J354">
            <v>1383</v>
          </cell>
          <cell r="K354" t="str">
            <v>В бездействии текущего года</v>
          </cell>
          <cell r="L354" t="str">
            <v>К-62</v>
          </cell>
          <cell r="M354">
            <v>42203</v>
          </cell>
          <cell r="N354" t="str">
            <v>Гор.</v>
          </cell>
          <cell r="O354" t="str">
            <v>P1ar_Block III</v>
          </cell>
          <cell r="P354" t="str">
            <v>Действующий</v>
          </cell>
          <cell r="Q354">
            <v>-4</v>
          </cell>
          <cell r="R354">
            <v>0</v>
          </cell>
          <cell r="S354">
            <v>0</v>
          </cell>
          <cell r="T354">
            <v>0</v>
          </cell>
          <cell r="U354">
            <v>206</v>
          </cell>
          <cell r="V354">
            <v>213.8</v>
          </cell>
          <cell r="W354">
            <v>0.98</v>
          </cell>
          <cell r="X354">
            <v>1.66</v>
          </cell>
          <cell r="Y354">
            <v>1.095301166076958</v>
          </cell>
          <cell r="Z354">
            <v>1.4490000000000001</v>
          </cell>
          <cell r="AA354">
            <v>0.83599999999999997</v>
          </cell>
          <cell r="AB354">
            <v>0.72</v>
          </cell>
          <cell r="AC354">
            <v>37</v>
          </cell>
          <cell r="AD354">
            <v>1.17</v>
          </cell>
          <cell r="AE354">
            <v>177.8</v>
          </cell>
          <cell r="AF354">
            <v>9.19</v>
          </cell>
          <cell r="AG354">
            <v>2145</v>
          </cell>
          <cell r="AH354">
            <v>2875</v>
          </cell>
          <cell r="AI354">
            <v>2872</v>
          </cell>
          <cell r="AJ354">
            <v>0</v>
          </cell>
          <cell r="AK354">
            <v>0</v>
          </cell>
          <cell r="AL354" t="str">
            <v>откр ствол</v>
          </cell>
          <cell r="AM354" t="str">
            <v>2145-2876</v>
          </cell>
          <cell r="AN354">
            <v>44.21</v>
          </cell>
          <cell r="AO354">
            <v>2145</v>
          </cell>
          <cell r="AP354">
            <v>269.2</v>
          </cell>
          <cell r="AQ354">
            <v>0</v>
          </cell>
          <cell r="AR354">
            <v>0</v>
          </cell>
          <cell r="AS354">
            <v>0</v>
          </cell>
          <cell r="AT354" t="str">
            <v>Газлифт</v>
          </cell>
          <cell r="AU354">
            <v>380</v>
          </cell>
          <cell r="AV354" t="str">
            <v>ГП</v>
          </cell>
          <cell r="AW354">
            <v>700</v>
          </cell>
          <cell r="AX354" t="str">
            <v>ГК82/2</v>
          </cell>
          <cell r="AY354">
            <v>995</v>
          </cell>
          <cell r="AZ354" t="str">
            <v>ГП</v>
          </cell>
          <cell r="BA354">
            <v>1275</v>
          </cell>
          <cell r="BB354" t="str">
            <v>ГК82/2</v>
          </cell>
          <cell r="BC354">
            <v>1510</v>
          </cell>
          <cell r="BD354" t="str">
            <v>ЦКсОК/5</v>
          </cell>
          <cell r="BE354">
            <v>0</v>
          </cell>
          <cell r="BF354">
            <v>0</v>
          </cell>
          <cell r="BG354">
            <v>1710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2150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1875.5</v>
          </cell>
          <cell r="BU354">
            <v>274.5</v>
          </cell>
          <cell r="BV354">
            <v>73</v>
          </cell>
          <cell r="BW354">
            <v>5.5</v>
          </cell>
          <cell r="BX354">
            <v>18</v>
          </cell>
          <cell r="BY354" t="str">
            <v>Угловик</v>
          </cell>
          <cell r="BZ354" t="str">
            <v>Постоянный</v>
          </cell>
          <cell r="CA354">
            <v>24</v>
          </cell>
          <cell r="CB354">
            <v>0</v>
          </cell>
          <cell r="CC354">
            <v>33</v>
          </cell>
          <cell r="CD354">
            <v>70</v>
          </cell>
          <cell r="CE354">
            <v>32</v>
          </cell>
          <cell r="CF354">
            <v>43556</v>
          </cell>
          <cell r="CG354">
            <v>132.6</v>
          </cell>
          <cell r="CH354">
            <v>80</v>
          </cell>
          <cell r="CI354">
            <v>6</v>
          </cell>
          <cell r="CJ354">
            <v>0</v>
          </cell>
          <cell r="CK354">
            <v>0</v>
          </cell>
          <cell r="CL354">
            <v>96</v>
          </cell>
          <cell r="CM354">
            <v>7.7341219287200005</v>
          </cell>
          <cell r="CN354">
            <v>12.451000000000001</v>
          </cell>
          <cell r="CO354">
            <v>25.698</v>
          </cell>
          <cell r="CP354">
            <v>0</v>
          </cell>
          <cell r="CQ354">
            <v>34</v>
          </cell>
          <cell r="CR354">
            <v>320</v>
          </cell>
          <cell r="CS354">
            <v>3</v>
          </cell>
          <cell r="CT354">
            <v>320</v>
          </cell>
          <cell r="CU354">
            <v>0</v>
          </cell>
          <cell r="CV354">
            <v>313.31333760000001</v>
          </cell>
          <cell r="CW354">
            <v>-5</v>
          </cell>
          <cell r="CX354">
            <v>319.98</v>
          </cell>
          <cell r="CY354">
            <v>-16.5</v>
          </cell>
          <cell r="CZ354">
            <v>0</v>
          </cell>
          <cell r="DA354">
            <v>34</v>
          </cell>
          <cell r="DB354">
            <v>4396.1034379020984</v>
          </cell>
          <cell r="DC354">
            <v>4396.1034379020984</v>
          </cell>
          <cell r="DD354">
            <v>0</v>
          </cell>
          <cell r="DE354">
            <v>0.34019125683060114</v>
          </cell>
          <cell r="DF354" t="str">
            <v>ТКРС июля (Смена ПО)</v>
          </cell>
          <cell r="DG354" t="str">
            <v>Газлифт</v>
          </cell>
          <cell r="DH354">
            <v>7.7341219287200005</v>
          </cell>
          <cell r="DI354">
            <v>12.451000000000001</v>
          </cell>
          <cell r="DJ354">
            <v>25.698</v>
          </cell>
          <cell r="DK354">
            <v>34</v>
          </cell>
          <cell r="DL354">
            <v>96</v>
          </cell>
          <cell r="DM354">
            <v>0</v>
          </cell>
          <cell r="DN354">
            <v>60</v>
          </cell>
          <cell r="DO354">
            <v>0.29340277451579067</v>
          </cell>
          <cell r="DP354">
            <v>60</v>
          </cell>
          <cell r="DQ354">
            <v>13.231455435478939</v>
          </cell>
          <cell r="DR354">
            <v>21.3010414298464</v>
          </cell>
          <cell r="DS354">
            <v>25.698</v>
          </cell>
          <cell r="DT354">
            <v>58.16684672835737</v>
          </cell>
          <cell r="DU354">
            <v>5.4973335067589382</v>
          </cell>
          <cell r="DV354">
            <v>8.8500414298463994</v>
          </cell>
          <cell r="DW354">
            <v>24.166846728357367</v>
          </cell>
          <cell r="DX354">
            <v>5.3379875825072878</v>
          </cell>
          <cell r="DY354">
            <v>6.3864298966339774</v>
          </cell>
          <cell r="DZ354">
            <v>0</v>
          </cell>
          <cell r="EA354">
            <v>9.1804929764113421</v>
          </cell>
          <cell r="EB354" t="str">
            <v xml:space="preserve">Остановка скважины по фонду 1.03.2019 (предположительно негрметичность НКТ), планируется постановка ПРГС для оснащения лифта НКТ под опрессовку. </v>
          </cell>
          <cell r="EC354">
            <v>42992</v>
          </cell>
          <cell r="ED354" t="str">
            <v>Бесп. ОПЗ</v>
          </cell>
          <cell r="EE354">
            <v>0</v>
          </cell>
          <cell r="EF354">
            <v>18</v>
          </cell>
          <cell r="EG354">
            <v>32</v>
          </cell>
          <cell r="EH354">
            <v>36</v>
          </cell>
          <cell r="EI354">
            <v>31</v>
          </cell>
          <cell r="EJ354" t="str">
            <v>Постоянный</v>
          </cell>
          <cell r="EK354">
            <v>24</v>
          </cell>
          <cell r="EL354">
            <v>0</v>
          </cell>
          <cell r="EM354">
            <v>0</v>
          </cell>
          <cell r="EN354">
            <v>0</v>
          </cell>
          <cell r="EO354">
            <v>0.02</v>
          </cell>
          <cell r="EP354">
            <v>0</v>
          </cell>
          <cell r="EQ354">
            <v>0</v>
          </cell>
          <cell r="ER354">
            <v>88</v>
          </cell>
          <cell r="ES354">
            <v>0</v>
          </cell>
          <cell r="ET354">
            <v>96</v>
          </cell>
          <cell r="EU354">
            <v>18</v>
          </cell>
          <cell r="EV354">
            <v>33</v>
          </cell>
          <cell r="EW354">
            <v>70</v>
          </cell>
          <cell r="EX354">
            <v>32</v>
          </cell>
          <cell r="EY354" t="str">
            <v>Постоянный</v>
          </cell>
          <cell r="EZ354">
            <v>24</v>
          </cell>
          <cell r="FA354">
            <v>0</v>
          </cell>
          <cell r="FB354">
            <v>7.7341219287200005</v>
          </cell>
          <cell r="FC354">
            <v>12.451000000000001</v>
          </cell>
          <cell r="FD354">
            <v>25.698</v>
          </cell>
          <cell r="FE354">
            <v>34</v>
          </cell>
          <cell r="FF354">
            <v>4396.1034379020984</v>
          </cell>
          <cell r="FG354">
            <v>80</v>
          </cell>
          <cell r="FH354">
            <v>0</v>
          </cell>
          <cell r="FI354">
            <v>96</v>
          </cell>
          <cell r="FJ354">
            <v>0</v>
          </cell>
          <cell r="FK354">
            <v>1</v>
          </cell>
          <cell r="FL354">
            <v>34</v>
          </cell>
          <cell r="FM354">
            <v>1</v>
          </cell>
          <cell r="FN354">
            <v>0</v>
          </cell>
          <cell r="FO354">
            <v>0</v>
          </cell>
          <cell r="FP354">
            <v>7.7341219287200005</v>
          </cell>
          <cell r="FQ354">
            <v>12.451000000000001</v>
          </cell>
          <cell r="FR354">
            <v>25.678000000000001</v>
          </cell>
          <cell r="FS354">
            <v>34</v>
          </cell>
          <cell r="FT354">
            <v>-8</v>
          </cell>
          <cell r="FU354">
            <v>0</v>
          </cell>
          <cell r="FV354">
            <v>4396.1034379020984</v>
          </cell>
          <cell r="FW354">
            <v>0</v>
          </cell>
          <cell r="FX354" t="str">
            <v>ТРС</v>
          </cell>
          <cell r="FY354" t="str">
            <v>Смена ПО</v>
          </cell>
          <cell r="FZ354">
            <v>0</v>
          </cell>
          <cell r="GA354">
            <v>0</v>
          </cell>
          <cell r="GB354">
            <v>0</v>
          </cell>
          <cell r="GC354">
            <v>0</v>
          </cell>
          <cell r="GD354" t="str">
            <v>В бездействии</v>
          </cell>
          <cell r="GE354">
            <v>0</v>
          </cell>
          <cell r="GF354" t="str">
            <v>БДНГ-1</v>
          </cell>
          <cell r="GG354" t="str">
            <v>Щукин</v>
          </cell>
          <cell r="GH354">
            <v>0</v>
          </cell>
          <cell r="GI354" t="e">
            <v>#N/A</v>
          </cell>
          <cell r="GJ354">
            <v>0</v>
          </cell>
          <cell r="GK354">
            <v>2100</v>
          </cell>
          <cell r="GL354">
            <v>0</v>
          </cell>
          <cell r="GM354">
            <v>0</v>
          </cell>
          <cell r="GN354">
            <v>0</v>
          </cell>
          <cell r="GO354">
            <v>1</v>
          </cell>
          <cell r="GP354">
            <v>38</v>
          </cell>
          <cell r="GQ354">
            <v>96</v>
          </cell>
          <cell r="GR354">
            <v>36.599999999999994</v>
          </cell>
          <cell r="GS354" t="str">
            <v>ЗУ-3</v>
          </cell>
          <cell r="GT354" t="str">
            <v>Газлифт</v>
          </cell>
          <cell r="GU354">
            <v>0</v>
          </cell>
          <cell r="GV354">
            <v>0</v>
          </cell>
          <cell r="GW354">
            <v>0</v>
          </cell>
          <cell r="GX354">
            <v>0</v>
          </cell>
          <cell r="GY354">
            <v>0</v>
          </cell>
        </row>
        <row r="355">
          <cell r="J355">
            <v>1385</v>
          </cell>
          <cell r="K355" t="str">
            <v>В бездействии текущего года</v>
          </cell>
          <cell r="L355" t="str">
            <v>К-40</v>
          </cell>
          <cell r="M355">
            <v>42314</v>
          </cell>
          <cell r="N355" t="str">
            <v>Гор.</v>
          </cell>
          <cell r="O355" t="str">
            <v>P1ar_Block III</v>
          </cell>
          <cell r="P355" t="str">
            <v>В бездействии текущего года</v>
          </cell>
          <cell r="Q355">
            <v>-4</v>
          </cell>
          <cell r="R355">
            <v>0</v>
          </cell>
          <cell r="S355">
            <v>0</v>
          </cell>
          <cell r="T355">
            <v>0</v>
          </cell>
          <cell r="U355">
            <v>206</v>
          </cell>
          <cell r="V355">
            <v>213.8</v>
          </cell>
          <cell r="W355">
            <v>0.98</v>
          </cell>
          <cell r="X355">
            <v>1.66</v>
          </cell>
          <cell r="Y355">
            <v>0.98</v>
          </cell>
          <cell r="Z355">
            <v>1.4490000000000001</v>
          </cell>
          <cell r="AA355">
            <v>0.83599999999999997</v>
          </cell>
          <cell r="AB355">
            <v>0.72</v>
          </cell>
          <cell r="AC355">
            <v>37</v>
          </cell>
          <cell r="AD355">
            <v>1.17</v>
          </cell>
          <cell r="AE355">
            <v>177.8</v>
          </cell>
          <cell r="AF355">
            <v>9.19</v>
          </cell>
          <cell r="AG355">
            <v>2558</v>
          </cell>
          <cell r="AH355">
            <v>3280</v>
          </cell>
          <cell r="AI355">
            <v>3280</v>
          </cell>
          <cell r="AJ355">
            <v>0</v>
          </cell>
          <cell r="AK355">
            <v>0</v>
          </cell>
          <cell r="AL355" t="str">
            <v>откр ствол</v>
          </cell>
          <cell r="AM355" t="str">
            <v>2558 - 3280</v>
          </cell>
          <cell r="AN355">
            <v>53.71</v>
          </cell>
          <cell r="AO355">
            <v>2558</v>
          </cell>
          <cell r="AP355">
            <v>694</v>
          </cell>
          <cell r="AQ355">
            <v>0</v>
          </cell>
          <cell r="AR355">
            <v>0</v>
          </cell>
          <cell r="AS355">
            <v>0</v>
          </cell>
          <cell r="AT355" t="str">
            <v>Газлифт</v>
          </cell>
          <cell r="AU355">
            <v>665</v>
          </cell>
          <cell r="AV355" t="str">
            <v>ГП</v>
          </cell>
          <cell r="AW355">
            <v>1045</v>
          </cell>
          <cell r="AX355" t="str">
            <v>ГП</v>
          </cell>
          <cell r="AY355">
            <v>1375</v>
          </cell>
          <cell r="AZ355" t="str">
            <v>ГК84/2</v>
          </cell>
          <cell r="BA355">
            <v>1660</v>
          </cell>
          <cell r="BB355" t="str">
            <v>ЦКсОК/5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1730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2570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1866.8</v>
          </cell>
          <cell r="BU355">
            <v>703.2</v>
          </cell>
          <cell r="BV355">
            <v>73</v>
          </cell>
          <cell r="BW355">
            <v>5.5</v>
          </cell>
          <cell r="BX355" t="str">
            <v>-</v>
          </cell>
          <cell r="BY355" t="str">
            <v>-</v>
          </cell>
          <cell r="BZ355" t="str">
            <v>-</v>
          </cell>
          <cell r="CA355" t="str">
            <v>-</v>
          </cell>
          <cell r="CB355" t="str">
            <v>-</v>
          </cell>
          <cell r="CC355" t="str">
            <v>-</v>
          </cell>
          <cell r="CD355" t="str">
            <v>-</v>
          </cell>
          <cell r="CE355" t="str">
            <v>-</v>
          </cell>
          <cell r="CF355">
            <v>43556</v>
          </cell>
          <cell r="CG355">
            <v>146.6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 t="str">
            <v/>
          </cell>
          <cell r="DE355">
            <v>0</v>
          </cell>
          <cell r="DF355">
            <v>0</v>
          </cell>
          <cell r="DG355" t="str">
            <v>Газлифт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65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42993</v>
          </cell>
          <cell r="ED355" t="str">
            <v>Бесп. ОПЗ</v>
          </cell>
          <cell r="EE355">
            <v>0</v>
          </cell>
          <cell r="EF355" t="str">
            <v>-</v>
          </cell>
          <cell r="EG355" t="str">
            <v>-</v>
          </cell>
          <cell r="EH355" t="str">
            <v>-</v>
          </cell>
          <cell r="EI355" t="str">
            <v>-</v>
          </cell>
          <cell r="EJ355" t="str">
            <v>-</v>
          </cell>
          <cell r="EK355" t="str">
            <v>-</v>
          </cell>
          <cell r="EL355" t="str">
            <v>-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 t="str">
            <v>-</v>
          </cell>
          <cell r="EV355" t="str">
            <v>-</v>
          </cell>
          <cell r="EW355" t="str">
            <v>-</v>
          </cell>
          <cell r="EX355" t="str">
            <v>-</v>
          </cell>
          <cell r="EY355" t="str">
            <v>-</v>
          </cell>
          <cell r="EZ355" t="str">
            <v>-</v>
          </cell>
          <cell r="FA355" t="str">
            <v>-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I355">
            <v>0</v>
          </cell>
          <cell r="FJ355" t="e">
            <v>#VALUE!</v>
          </cell>
          <cell r="FK355" t="e">
            <v>#VALUE!</v>
          </cell>
          <cell r="FL355" t="e">
            <v>#VALUE!</v>
          </cell>
          <cell r="FM355" t="e">
            <v>#VALUE!</v>
          </cell>
          <cell r="FN355" t="e">
            <v>#VALUE!</v>
          </cell>
          <cell r="FO355" t="e">
            <v>#VALUE!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FZ355">
            <v>0</v>
          </cell>
          <cell r="GA355">
            <v>0</v>
          </cell>
          <cell r="GB355">
            <v>0</v>
          </cell>
          <cell r="GC355">
            <v>0</v>
          </cell>
          <cell r="GD355" t="str">
            <v>В бездействии</v>
          </cell>
          <cell r="GE355">
            <v>0</v>
          </cell>
          <cell r="GF355" t="str">
            <v>БДНГ-1</v>
          </cell>
          <cell r="GG355" t="str">
            <v>Щукин</v>
          </cell>
          <cell r="GH355">
            <v>0</v>
          </cell>
          <cell r="GI355" t="e">
            <v>#N/A</v>
          </cell>
          <cell r="GJ355">
            <v>0</v>
          </cell>
          <cell r="GK355">
            <v>2100</v>
          </cell>
          <cell r="GL355">
            <v>0</v>
          </cell>
          <cell r="GM355">
            <v>0</v>
          </cell>
          <cell r="GN355">
            <v>0</v>
          </cell>
          <cell r="GO355" t="e">
            <v>#VALUE!</v>
          </cell>
          <cell r="GP355" t="e">
            <v>#VALUE!</v>
          </cell>
          <cell r="GQ355">
            <v>0</v>
          </cell>
          <cell r="GR355">
            <v>146.6</v>
          </cell>
          <cell r="GS355" t="str">
            <v>К-40</v>
          </cell>
          <cell r="GT355" t="str">
            <v>Газлифт</v>
          </cell>
          <cell r="GU355">
            <v>0</v>
          </cell>
          <cell r="GV355">
            <v>0</v>
          </cell>
          <cell r="GW355">
            <v>0</v>
          </cell>
          <cell r="GX355">
            <v>0</v>
          </cell>
          <cell r="GY355">
            <v>0</v>
          </cell>
        </row>
        <row r="356">
          <cell r="J356">
            <v>1388</v>
          </cell>
          <cell r="K356" t="str">
            <v>В работе</v>
          </cell>
          <cell r="L356" t="str">
            <v>К-130</v>
          </cell>
          <cell r="M356">
            <v>43418</v>
          </cell>
          <cell r="N356" t="str">
            <v>Гор.</v>
          </cell>
          <cell r="O356" t="str">
            <v>P1ar_Block I</v>
          </cell>
          <cell r="P356" t="str">
            <v>Действующий</v>
          </cell>
          <cell r="Q356">
            <v>-4</v>
          </cell>
          <cell r="R356">
            <v>0</v>
          </cell>
          <cell r="S356">
            <v>0</v>
          </cell>
          <cell r="T356">
            <v>0</v>
          </cell>
          <cell r="U356">
            <v>206</v>
          </cell>
          <cell r="V356">
            <v>213.8</v>
          </cell>
          <cell r="W356">
            <v>0.98</v>
          </cell>
          <cell r="X356">
            <v>1.66</v>
          </cell>
          <cell r="Y356">
            <v>0.98</v>
          </cell>
          <cell r="Z356">
            <v>1.4490000000000001</v>
          </cell>
          <cell r="AA356">
            <v>0.83599999999999997</v>
          </cell>
          <cell r="AB356">
            <v>0.72</v>
          </cell>
          <cell r="AC356">
            <v>37</v>
          </cell>
          <cell r="AD356">
            <v>1.17</v>
          </cell>
          <cell r="AE356">
            <v>177.8</v>
          </cell>
          <cell r="AF356">
            <v>9.19</v>
          </cell>
          <cell r="AG356">
            <v>2345</v>
          </cell>
          <cell r="AH356">
            <v>2471</v>
          </cell>
          <cell r="AI356">
            <v>2471</v>
          </cell>
          <cell r="AJ356">
            <v>0</v>
          </cell>
          <cell r="AK356">
            <v>0</v>
          </cell>
          <cell r="AL356" t="str">
            <v>откр ствол</v>
          </cell>
          <cell r="AM356" t="str">
            <v>2288-2471</v>
          </cell>
          <cell r="AN356">
            <v>12.69</v>
          </cell>
          <cell r="AO356">
            <v>2288</v>
          </cell>
          <cell r="AP356">
            <v>385.02800000000002</v>
          </cell>
          <cell r="AQ356" t="str">
            <v>2267,45-2471</v>
          </cell>
          <cell r="AR356">
            <v>114</v>
          </cell>
          <cell r="AS356">
            <v>99.2</v>
          </cell>
          <cell r="AT356" t="str">
            <v>Газлифт</v>
          </cell>
          <cell r="AU356">
            <v>520</v>
          </cell>
          <cell r="AV356">
            <v>0</v>
          </cell>
          <cell r="AW356">
            <v>990</v>
          </cell>
          <cell r="AX356">
            <v>0</v>
          </cell>
          <cell r="AY356">
            <v>1395</v>
          </cell>
          <cell r="AZ356">
            <v>0</v>
          </cell>
          <cell r="BA356">
            <v>1750</v>
          </cell>
          <cell r="BB356">
            <v>0</v>
          </cell>
          <cell r="BC356">
            <v>2080</v>
          </cell>
          <cell r="BD356">
            <v>0</v>
          </cell>
          <cell r="BE356">
            <v>0</v>
          </cell>
          <cell r="BF356">
            <v>0</v>
          </cell>
          <cell r="BG356">
            <v>2090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2262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1893.79</v>
          </cell>
          <cell r="BU356">
            <v>368.21000000000004</v>
          </cell>
          <cell r="BV356">
            <v>73</v>
          </cell>
          <cell r="BW356">
            <v>5.5</v>
          </cell>
          <cell r="BX356">
            <v>18</v>
          </cell>
          <cell r="BY356" t="str">
            <v>Угловик</v>
          </cell>
          <cell r="BZ356" t="str">
            <v>Постоянный</v>
          </cell>
          <cell r="CA356">
            <v>24</v>
          </cell>
          <cell r="CB356">
            <v>0</v>
          </cell>
          <cell r="CC356">
            <v>23</v>
          </cell>
          <cell r="CD356">
            <v>61</v>
          </cell>
          <cell r="CE356">
            <v>22</v>
          </cell>
          <cell r="CF356">
            <v>43556</v>
          </cell>
          <cell r="CG356">
            <v>206</v>
          </cell>
          <cell r="CH356">
            <v>82</v>
          </cell>
          <cell r="CI356">
            <v>6</v>
          </cell>
          <cell r="CJ356">
            <v>0</v>
          </cell>
          <cell r="CK356">
            <v>0</v>
          </cell>
          <cell r="CL356">
            <v>49</v>
          </cell>
          <cell r="CM356">
            <v>12.54</v>
          </cell>
          <cell r="CN356">
            <v>15</v>
          </cell>
          <cell r="CO356">
            <v>0</v>
          </cell>
          <cell r="CP356">
            <v>0</v>
          </cell>
          <cell r="CQ356">
            <v>23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15</v>
          </cell>
          <cell r="DA356">
            <v>8</v>
          </cell>
          <cell r="DB356">
            <v>637.95853269537486</v>
          </cell>
          <cell r="DC356">
            <v>1834.1307814992026</v>
          </cell>
          <cell r="DD356">
            <v>1196.1722488038279</v>
          </cell>
          <cell r="DE356">
            <v>9.5541401273885357E-2</v>
          </cell>
          <cell r="DF356">
            <v>0</v>
          </cell>
          <cell r="DG356" t="str">
            <v>Газлифт</v>
          </cell>
          <cell r="DH356">
            <v>12.54</v>
          </cell>
          <cell r="DI356">
            <v>15</v>
          </cell>
          <cell r="DJ356">
            <v>0</v>
          </cell>
          <cell r="DK356">
            <v>8</v>
          </cell>
          <cell r="DL356">
            <v>49</v>
          </cell>
          <cell r="DM356">
            <v>0</v>
          </cell>
          <cell r="DN356">
            <v>55</v>
          </cell>
          <cell r="DO356">
            <v>9.9337748344370855E-2</v>
          </cell>
          <cell r="DP356">
            <v>49</v>
          </cell>
          <cell r="DQ356">
            <v>12.54</v>
          </cell>
          <cell r="DR356">
            <v>15</v>
          </cell>
          <cell r="DS356">
            <v>0</v>
          </cell>
          <cell r="DT356">
            <v>8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18</v>
          </cell>
          <cell r="EG356">
            <v>22</v>
          </cell>
          <cell r="EH356">
            <v>70</v>
          </cell>
          <cell r="EI356">
            <v>21</v>
          </cell>
          <cell r="EJ356" t="str">
            <v>Постоянный</v>
          </cell>
          <cell r="EK356">
            <v>24</v>
          </cell>
          <cell r="EL356">
            <v>0</v>
          </cell>
          <cell r="EM356">
            <v>12.54</v>
          </cell>
          <cell r="EN356">
            <v>15</v>
          </cell>
          <cell r="EO356">
            <v>0</v>
          </cell>
          <cell r="EP356">
            <v>23</v>
          </cell>
          <cell r="EQ356">
            <v>637.95853269537486</v>
          </cell>
          <cell r="ER356">
            <v>82</v>
          </cell>
          <cell r="ES356">
            <v>15</v>
          </cell>
          <cell r="ET356">
            <v>59</v>
          </cell>
          <cell r="EU356">
            <v>18</v>
          </cell>
          <cell r="EV356">
            <v>23</v>
          </cell>
          <cell r="EW356">
            <v>61</v>
          </cell>
          <cell r="EX356">
            <v>22</v>
          </cell>
          <cell r="EY356" t="str">
            <v>Постоянный</v>
          </cell>
          <cell r="EZ356">
            <v>24</v>
          </cell>
          <cell r="FA356">
            <v>0</v>
          </cell>
          <cell r="FB356">
            <v>12.54</v>
          </cell>
          <cell r="FC356">
            <v>15</v>
          </cell>
          <cell r="FD356">
            <v>0</v>
          </cell>
          <cell r="FE356">
            <v>23</v>
          </cell>
          <cell r="FF356">
            <v>637.95853269537486</v>
          </cell>
          <cell r="FG356">
            <v>82</v>
          </cell>
          <cell r="FH356">
            <v>15</v>
          </cell>
          <cell r="FI356">
            <v>49</v>
          </cell>
          <cell r="FJ356">
            <v>0</v>
          </cell>
          <cell r="FK356">
            <v>1</v>
          </cell>
          <cell r="FL356">
            <v>-9</v>
          </cell>
          <cell r="FM356">
            <v>1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-10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  <cell r="GE356">
            <v>0</v>
          </cell>
          <cell r="GF356" t="str">
            <v>БДНГ-5.1</v>
          </cell>
          <cell r="GG356">
            <v>0</v>
          </cell>
          <cell r="GH356" t="str">
            <v>Бердянка</v>
          </cell>
          <cell r="GI356" t="str">
            <v>Денис</v>
          </cell>
          <cell r="GJ356">
            <v>0</v>
          </cell>
          <cell r="GK356">
            <v>2100</v>
          </cell>
          <cell r="GL356">
            <v>0</v>
          </cell>
          <cell r="GM356">
            <v>0</v>
          </cell>
          <cell r="GN356">
            <v>0</v>
          </cell>
          <cell r="GO356">
            <v>1</v>
          </cell>
          <cell r="GP356">
            <v>39</v>
          </cell>
          <cell r="GQ356">
            <v>49</v>
          </cell>
          <cell r="GR356">
            <v>0</v>
          </cell>
          <cell r="GS356" t="str">
            <v>К-29</v>
          </cell>
          <cell r="GT356" t="str">
            <v>Газлифт</v>
          </cell>
          <cell r="GU356">
            <v>0</v>
          </cell>
          <cell r="GV356">
            <v>0</v>
          </cell>
          <cell r="GW356">
            <v>0</v>
          </cell>
          <cell r="GX356">
            <v>0</v>
          </cell>
          <cell r="GY356">
            <v>0</v>
          </cell>
        </row>
        <row r="357">
          <cell r="J357">
            <v>1392</v>
          </cell>
          <cell r="K357" t="str">
            <v>В работе</v>
          </cell>
          <cell r="L357" t="str">
            <v>К-130</v>
          </cell>
          <cell r="M357">
            <v>43467</v>
          </cell>
          <cell r="N357" t="str">
            <v>Гор.</v>
          </cell>
          <cell r="O357" t="str">
            <v>P1ar_Block I</v>
          </cell>
          <cell r="P357" t="str">
            <v>Действующий</v>
          </cell>
          <cell r="Q357">
            <v>-4</v>
          </cell>
          <cell r="R357">
            <v>0</v>
          </cell>
          <cell r="S357">
            <v>0</v>
          </cell>
          <cell r="T357">
            <v>0</v>
          </cell>
          <cell r="U357">
            <v>206</v>
          </cell>
          <cell r="V357">
            <v>213.8</v>
          </cell>
          <cell r="W357">
            <v>0.98</v>
          </cell>
          <cell r="X357">
            <v>1.66</v>
          </cell>
          <cell r="Y357">
            <v>0.98</v>
          </cell>
          <cell r="Z357">
            <v>1.4490000000000001</v>
          </cell>
          <cell r="AA357">
            <v>0.83599999999999997</v>
          </cell>
          <cell r="AB357">
            <v>0.72</v>
          </cell>
          <cell r="AC357">
            <v>37</v>
          </cell>
          <cell r="AD357">
            <v>1.17</v>
          </cell>
          <cell r="AE357">
            <v>177.8</v>
          </cell>
          <cell r="AF357">
            <v>9.19</v>
          </cell>
          <cell r="AG357">
            <v>2205.3000000000002</v>
          </cell>
          <cell r="AH357">
            <v>2933</v>
          </cell>
          <cell r="AI357">
            <v>2933</v>
          </cell>
          <cell r="AJ357">
            <v>0</v>
          </cell>
          <cell r="AK357">
            <v>0</v>
          </cell>
          <cell r="AL357" t="str">
            <v>откр ствол</v>
          </cell>
          <cell r="AM357" t="str">
            <v>2205-2933</v>
          </cell>
          <cell r="AN357">
            <v>84.36</v>
          </cell>
          <cell r="AO357">
            <v>2205</v>
          </cell>
          <cell r="AP357">
            <v>272.07653946227219</v>
          </cell>
          <cell r="AQ357">
            <v>0</v>
          </cell>
          <cell r="AR357">
            <v>0</v>
          </cell>
          <cell r="AS357">
            <v>0</v>
          </cell>
          <cell r="AT357" t="str">
            <v>Газлифт</v>
          </cell>
          <cell r="AU357">
            <v>620</v>
          </cell>
          <cell r="AV357">
            <v>0</v>
          </cell>
          <cell r="AW357">
            <v>1140</v>
          </cell>
          <cell r="AX357">
            <v>0</v>
          </cell>
          <cell r="AY357">
            <v>1575</v>
          </cell>
          <cell r="AZ357">
            <v>0</v>
          </cell>
          <cell r="BA357">
            <v>1970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1980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2220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1935.25</v>
          </cell>
          <cell r="BU357">
            <v>284.75</v>
          </cell>
          <cell r="BV357">
            <v>73</v>
          </cell>
          <cell r="BW357">
            <v>5.5</v>
          </cell>
          <cell r="BX357">
            <v>18</v>
          </cell>
          <cell r="BY357" t="str">
            <v>Угловик</v>
          </cell>
          <cell r="BZ357" t="str">
            <v>Постоянный</v>
          </cell>
          <cell r="CA357">
            <v>24</v>
          </cell>
          <cell r="CB357">
            <v>0</v>
          </cell>
          <cell r="CC357">
            <v>23</v>
          </cell>
          <cell r="CD357">
            <v>49</v>
          </cell>
          <cell r="CE357">
            <v>21</v>
          </cell>
          <cell r="CF357">
            <v>43556</v>
          </cell>
          <cell r="CG357">
            <v>206</v>
          </cell>
          <cell r="CH357">
            <v>82</v>
          </cell>
          <cell r="CI357">
            <v>6</v>
          </cell>
          <cell r="CJ357">
            <v>0</v>
          </cell>
          <cell r="CK357">
            <v>0</v>
          </cell>
          <cell r="CL357">
            <v>49</v>
          </cell>
          <cell r="CM357">
            <v>16.72</v>
          </cell>
          <cell r="CN357">
            <v>20</v>
          </cell>
          <cell r="CO357">
            <v>0</v>
          </cell>
          <cell r="CP357">
            <v>0</v>
          </cell>
          <cell r="CQ357">
            <v>37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10</v>
          </cell>
          <cell r="DA357">
            <v>27</v>
          </cell>
          <cell r="DB357">
            <v>1614.8325358851675</v>
          </cell>
          <cell r="DC357">
            <v>2212.9186602870814</v>
          </cell>
          <cell r="DD357">
            <v>598.08612440191393</v>
          </cell>
          <cell r="DE357">
            <v>0.12738853503184713</v>
          </cell>
          <cell r="DF357">
            <v>0</v>
          </cell>
          <cell r="DG357" t="str">
            <v>Газлифт</v>
          </cell>
          <cell r="DH357">
            <v>16.72</v>
          </cell>
          <cell r="DI357">
            <v>20</v>
          </cell>
          <cell r="DJ357">
            <v>0</v>
          </cell>
          <cell r="DK357">
            <v>27</v>
          </cell>
          <cell r="DL357">
            <v>49</v>
          </cell>
          <cell r="DM357">
            <v>0</v>
          </cell>
          <cell r="DN357">
            <v>60</v>
          </cell>
          <cell r="DO357">
            <v>0.13698630136986301</v>
          </cell>
          <cell r="DP357">
            <v>49</v>
          </cell>
          <cell r="DQ357">
            <v>16.72</v>
          </cell>
          <cell r="DR357">
            <v>20</v>
          </cell>
          <cell r="DS357">
            <v>0</v>
          </cell>
          <cell r="DT357">
            <v>27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18</v>
          </cell>
          <cell r="EG357">
            <v>22</v>
          </cell>
          <cell r="EH357">
            <v>47</v>
          </cell>
          <cell r="EI357">
            <v>21</v>
          </cell>
          <cell r="EJ357" t="str">
            <v>Постоянный</v>
          </cell>
          <cell r="EK357">
            <v>24</v>
          </cell>
          <cell r="EL357">
            <v>0</v>
          </cell>
          <cell r="EM357">
            <v>16.72</v>
          </cell>
          <cell r="EN357">
            <v>20</v>
          </cell>
          <cell r="EO357">
            <v>0</v>
          </cell>
          <cell r="EP357">
            <v>37</v>
          </cell>
          <cell r="EQ357">
            <v>1614.8325358851675</v>
          </cell>
          <cell r="ER357">
            <v>82</v>
          </cell>
          <cell r="ES357">
            <v>10</v>
          </cell>
          <cell r="ET357">
            <v>49</v>
          </cell>
          <cell r="EU357">
            <v>18</v>
          </cell>
          <cell r="EV357">
            <v>23</v>
          </cell>
          <cell r="EW357">
            <v>49</v>
          </cell>
          <cell r="EX357">
            <v>21</v>
          </cell>
          <cell r="EY357" t="str">
            <v>Постоянный</v>
          </cell>
          <cell r="EZ357">
            <v>24</v>
          </cell>
          <cell r="FA357">
            <v>0</v>
          </cell>
          <cell r="FB357">
            <v>16.72</v>
          </cell>
          <cell r="FC357">
            <v>20</v>
          </cell>
          <cell r="FD357">
            <v>0</v>
          </cell>
          <cell r="FE357">
            <v>37</v>
          </cell>
          <cell r="FF357">
            <v>1614.8325358851675</v>
          </cell>
          <cell r="FG357">
            <v>82</v>
          </cell>
          <cell r="FH357">
            <v>10</v>
          </cell>
          <cell r="FI357">
            <v>49</v>
          </cell>
          <cell r="FJ357">
            <v>0</v>
          </cell>
          <cell r="FK357">
            <v>1</v>
          </cell>
          <cell r="FL357">
            <v>2</v>
          </cell>
          <cell r="FM357">
            <v>0</v>
          </cell>
          <cell r="FN357">
            <v>0</v>
          </cell>
          <cell r="FO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FZ357">
            <v>0</v>
          </cell>
          <cell r="GA357">
            <v>0</v>
          </cell>
          <cell r="GB357">
            <v>0</v>
          </cell>
          <cell r="GC357" t="str">
            <v>ИПП ГТМ</v>
          </cell>
          <cell r="GD357" t="str">
            <v>ВНС 2019г. Снижение энергетики пласта, что подтверждается снижениями дебита с 29 до 20  м3/сут и  забойного давления с 55 до 49 ат.</v>
          </cell>
          <cell r="GE357">
            <v>0</v>
          </cell>
          <cell r="GF357" t="str">
            <v>БДНГ-5.1</v>
          </cell>
          <cell r="GG357">
            <v>0</v>
          </cell>
          <cell r="GH357">
            <v>0</v>
          </cell>
          <cell r="GI357" t="str">
            <v>Денис</v>
          </cell>
          <cell r="GJ357">
            <v>0</v>
          </cell>
          <cell r="GK357">
            <v>2100</v>
          </cell>
          <cell r="GL357">
            <v>0</v>
          </cell>
          <cell r="GM357">
            <v>0</v>
          </cell>
          <cell r="GN357">
            <v>0</v>
          </cell>
          <cell r="GO357">
            <v>2</v>
          </cell>
          <cell r="GP357">
            <v>28</v>
          </cell>
          <cell r="GQ357">
            <v>49</v>
          </cell>
          <cell r="GR357">
            <v>0</v>
          </cell>
          <cell r="GS357">
            <v>0</v>
          </cell>
          <cell r="GT357" t="str">
            <v>Газлифт</v>
          </cell>
          <cell r="GU357">
            <v>0</v>
          </cell>
          <cell r="GV357">
            <v>0</v>
          </cell>
          <cell r="GW357">
            <v>0</v>
          </cell>
          <cell r="GX357">
            <v>0</v>
          </cell>
          <cell r="GY357">
            <v>0</v>
          </cell>
        </row>
        <row r="358">
          <cell r="J358">
            <v>1393</v>
          </cell>
          <cell r="K358" t="str">
            <v>В работе</v>
          </cell>
          <cell r="L358" t="str">
            <v>К-130</v>
          </cell>
          <cell r="M358">
            <v>43366</v>
          </cell>
          <cell r="N358" t="str">
            <v>Гор.</v>
          </cell>
          <cell r="O358" t="str">
            <v>P1ar_Block II</v>
          </cell>
          <cell r="P358" t="str">
            <v>Действующий</v>
          </cell>
          <cell r="Q358">
            <v>-4</v>
          </cell>
          <cell r="R358">
            <v>0</v>
          </cell>
          <cell r="S358">
            <v>0</v>
          </cell>
          <cell r="T358">
            <v>0</v>
          </cell>
          <cell r="U358">
            <v>206</v>
          </cell>
          <cell r="V358">
            <v>213.8</v>
          </cell>
          <cell r="W358">
            <v>0.98</v>
          </cell>
          <cell r="X358">
            <v>1.66</v>
          </cell>
          <cell r="Y358">
            <v>0.98</v>
          </cell>
          <cell r="Z358">
            <v>1.4490000000000001</v>
          </cell>
          <cell r="AA358">
            <v>0.83599999999999997</v>
          </cell>
          <cell r="AB358">
            <v>0.72</v>
          </cell>
          <cell r="AC358">
            <v>37</v>
          </cell>
          <cell r="AD358">
            <v>1.17</v>
          </cell>
          <cell r="AE358">
            <v>177.8</v>
          </cell>
          <cell r="AF358">
            <v>9.19</v>
          </cell>
          <cell r="AG358">
            <v>2186</v>
          </cell>
          <cell r="AH358">
            <v>2949</v>
          </cell>
          <cell r="AI358">
            <v>2949</v>
          </cell>
          <cell r="AJ358">
            <v>0</v>
          </cell>
          <cell r="AK358">
            <v>0</v>
          </cell>
          <cell r="AL358" t="str">
            <v>откр ствол</v>
          </cell>
          <cell r="AM358" t="str">
            <v>2174-2949</v>
          </cell>
          <cell r="AN358">
            <v>17.86</v>
          </cell>
          <cell r="AO358">
            <v>2174</v>
          </cell>
          <cell r="AP358">
            <v>243.91629629629642</v>
          </cell>
          <cell r="AQ358">
            <v>0</v>
          </cell>
          <cell r="AR358">
            <v>0</v>
          </cell>
          <cell r="AS358">
            <v>0</v>
          </cell>
          <cell r="AT358" t="str">
            <v>Газлифт</v>
          </cell>
          <cell r="AU358">
            <v>580</v>
          </cell>
          <cell r="AV358">
            <v>0</v>
          </cell>
          <cell r="AW358">
            <v>1035</v>
          </cell>
          <cell r="AX358">
            <v>0</v>
          </cell>
          <cell r="AY358">
            <v>1410</v>
          </cell>
          <cell r="AZ358">
            <v>0</v>
          </cell>
          <cell r="BA358">
            <v>1710</v>
          </cell>
          <cell r="BB358">
            <v>0</v>
          </cell>
          <cell r="BC358">
            <v>1950</v>
          </cell>
          <cell r="BD358">
            <v>0</v>
          </cell>
          <cell r="BE358">
            <v>0</v>
          </cell>
          <cell r="BF358">
            <v>0</v>
          </cell>
          <cell r="BG358">
            <v>1960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2220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1942.16</v>
          </cell>
          <cell r="BU358">
            <v>277.83999999999992</v>
          </cell>
          <cell r="BV358">
            <v>73</v>
          </cell>
          <cell r="BW358">
            <v>5.5</v>
          </cell>
          <cell r="BX358">
            <v>18</v>
          </cell>
          <cell r="BY358" t="str">
            <v>Угловик</v>
          </cell>
          <cell r="BZ358" t="str">
            <v>Постоянный</v>
          </cell>
          <cell r="CA358">
            <v>24</v>
          </cell>
          <cell r="CB358">
            <v>0</v>
          </cell>
          <cell r="CC358">
            <v>23</v>
          </cell>
          <cell r="CD358">
            <v>67</v>
          </cell>
          <cell r="CE358">
            <v>22</v>
          </cell>
          <cell r="CF358">
            <v>43556</v>
          </cell>
          <cell r="CG358">
            <v>152</v>
          </cell>
          <cell r="CH358">
            <v>82</v>
          </cell>
          <cell r="CI358">
            <v>6</v>
          </cell>
          <cell r="CJ358">
            <v>0</v>
          </cell>
          <cell r="CK358">
            <v>0</v>
          </cell>
          <cell r="CL358">
            <v>59</v>
          </cell>
          <cell r="CM358">
            <v>13.961199999999998</v>
          </cell>
          <cell r="CN358">
            <v>16.7</v>
          </cell>
          <cell r="CO358">
            <v>0</v>
          </cell>
          <cell r="CP358">
            <v>0</v>
          </cell>
          <cell r="CQ358">
            <v>20.3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13.2</v>
          </cell>
          <cell r="DA358">
            <v>7.1000000000000014</v>
          </cell>
          <cell r="DB358">
            <v>508.55227344354375</v>
          </cell>
          <cell r="DC358">
            <v>1454.0297395639345</v>
          </cell>
          <cell r="DD358">
            <v>945.47746612039089</v>
          </cell>
          <cell r="DE358">
            <v>0.17956989247311828</v>
          </cell>
          <cell r="DF358">
            <v>0</v>
          </cell>
          <cell r="DG358" t="str">
            <v>Газлифт</v>
          </cell>
          <cell r="DH358">
            <v>13.961199999999998</v>
          </cell>
          <cell r="DI358">
            <v>16.7</v>
          </cell>
          <cell r="DJ358">
            <v>0</v>
          </cell>
          <cell r="DK358">
            <v>7.1000000000000014</v>
          </cell>
          <cell r="DL358">
            <v>59</v>
          </cell>
          <cell r="DM358">
            <v>0</v>
          </cell>
          <cell r="DN358">
            <v>60</v>
          </cell>
          <cell r="DO358">
            <v>0.18152173913043476</v>
          </cell>
          <cell r="DP358">
            <v>59</v>
          </cell>
          <cell r="DQ358">
            <v>13.961199999999998</v>
          </cell>
          <cell r="DR358">
            <v>16.7</v>
          </cell>
          <cell r="DS358">
            <v>0</v>
          </cell>
          <cell r="DT358">
            <v>7.1000000000000014</v>
          </cell>
          <cell r="DU358">
            <v>0</v>
          </cell>
          <cell r="DV358">
            <v>0</v>
          </cell>
          <cell r="DW358">
            <v>0</v>
          </cell>
          <cell r="DX358">
            <v>0.47037734767024975</v>
          </cell>
          <cell r="DY358">
            <v>0.56265232974910262</v>
          </cell>
          <cell r="DZ358">
            <v>0</v>
          </cell>
          <cell r="EA358">
            <v>0.23921146953404968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18</v>
          </cell>
          <cell r="EG358">
            <v>30</v>
          </cell>
          <cell r="EH358">
            <v>65</v>
          </cell>
          <cell r="EI358">
            <v>29</v>
          </cell>
          <cell r="EJ358" t="str">
            <v>Постоянный</v>
          </cell>
          <cell r="EK358">
            <v>24</v>
          </cell>
          <cell r="EL358">
            <v>0</v>
          </cell>
          <cell r="EM358">
            <v>13.961199999999998</v>
          </cell>
          <cell r="EN358">
            <v>16.7</v>
          </cell>
          <cell r="EO358">
            <v>0</v>
          </cell>
          <cell r="EP358">
            <v>20.3</v>
          </cell>
          <cell r="EQ358">
            <v>508.55227344354375</v>
          </cell>
          <cell r="ER358">
            <v>80</v>
          </cell>
          <cell r="ES358">
            <v>13.2</v>
          </cell>
          <cell r="ET358">
            <v>52</v>
          </cell>
          <cell r="EU358">
            <v>18</v>
          </cell>
          <cell r="EV358">
            <v>23</v>
          </cell>
          <cell r="EW358">
            <v>67</v>
          </cell>
          <cell r="EX358">
            <v>22</v>
          </cell>
          <cell r="EY358" t="str">
            <v>Постоянный</v>
          </cell>
          <cell r="EZ358">
            <v>24</v>
          </cell>
          <cell r="FA358">
            <v>0</v>
          </cell>
          <cell r="FB358">
            <v>13.961199999999998</v>
          </cell>
          <cell r="FC358">
            <v>16.7</v>
          </cell>
          <cell r="FD358">
            <v>0</v>
          </cell>
          <cell r="FE358">
            <v>20.3</v>
          </cell>
          <cell r="FF358">
            <v>508.55227344354375</v>
          </cell>
          <cell r="FG358">
            <v>82</v>
          </cell>
          <cell r="FH358">
            <v>13.2</v>
          </cell>
          <cell r="FI358">
            <v>59</v>
          </cell>
          <cell r="FJ358">
            <v>0</v>
          </cell>
          <cell r="FK358">
            <v>-7</v>
          </cell>
          <cell r="FL358">
            <v>2</v>
          </cell>
          <cell r="FM358">
            <v>-7</v>
          </cell>
          <cell r="FN358">
            <v>0</v>
          </cell>
          <cell r="FO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2</v>
          </cell>
          <cell r="FU358">
            <v>0</v>
          </cell>
          <cell r="FV358">
            <v>0</v>
          </cell>
          <cell r="FW358">
            <v>7</v>
          </cell>
          <cell r="FX358">
            <v>0</v>
          </cell>
          <cell r="FY358">
            <v>0</v>
          </cell>
          <cell r="FZ358">
            <v>0</v>
          </cell>
          <cell r="GA358">
            <v>0</v>
          </cell>
          <cell r="GB358">
            <v>0</v>
          </cell>
          <cell r="GC358">
            <v>0</v>
          </cell>
          <cell r="GD358" t="str">
            <v>Режим не был изменен по 1 замеру</v>
          </cell>
          <cell r="GE358">
            <v>0</v>
          </cell>
          <cell r="GF358" t="str">
            <v>БДНГ-5.1</v>
          </cell>
          <cell r="GG358" t="str">
            <v>Тайланов</v>
          </cell>
          <cell r="GH358" t="str">
            <v>Бердянка</v>
          </cell>
          <cell r="GI358" t="str">
            <v>Денис</v>
          </cell>
          <cell r="GJ358">
            <v>0</v>
          </cell>
          <cell r="GK358">
            <v>2100</v>
          </cell>
          <cell r="GL358">
            <v>0</v>
          </cell>
          <cell r="GM358">
            <v>0</v>
          </cell>
          <cell r="GN358">
            <v>0</v>
          </cell>
          <cell r="GO358">
            <v>1</v>
          </cell>
          <cell r="GP358">
            <v>45</v>
          </cell>
          <cell r="GQ358">
            <v>59</v>
          </cell>
          <cell r="GR358">
            <v>93</v>
          </cell>
          <cell r="GS358" t="str">
            <v>К-29</v>
          </cell>
          <cell r="GT358" t="str">
            <v>Газлифт</v>
          </cell>
          <cell r="GU358">
            <v>0</v>
          </cell>
          <cell r="GV358">
            <v>0</v>
          </cell>
          <cell r="GW358">
            <v>0</v>
          </cell>
          <cell r="GX358">
            <v>0</v>
          </cell>
          <cell r="GY358">
            <v>0</v>
          </cell>
        </row>
        <row r="359">
          <cell r="J359">
            <v>1394</v>
          </cell>
          <cell r="K359" t="str">
            <v>В работе</v>
          </cell>
          <cell r="L359" t="str">
            <v>Без куста</v>
          </cell>
          <cell r="M359">
            <v>43439</v>
          </cell>
          <cell r="N359" t="str">
            <v>Гор.</v>
          </cell>
          <cell r="O359" t="str">
            <v>P1ar_Block III</v>
          </cell>
          <cell r="P359" t="str">
            <v>Действующий</v>
          </cell>
          <cell r="Q359">
            <v>-4</v>
          </cell>
          <cell r="R359">
            <v>0</v>
          </cell>
          <cell r="S359">
            <v>0</v>
          </cell>
          <cell r="T359">
            <v>0</v>
          </cell>
          <cell r="U359">
            <v>206</v>
          </cell>
          <cell r="V359">
            <v>213.8</v>
          </cell>
          <cell r="W359">
            <v>0.98</v>
          </cell>
          <cell r="X359">
            <v>1.66</v>
          </cell>
          <cell r="Y359">
            <v>0.98</v>
          </cell>
          <cell r="Z359">
            <v>1.4490000000000001</v>
          </cell>
          <cell r="AA359">
            <v>0.83599999999999997</v>
          </cell>
          <cell r="AB359">
            <v>0.72</v>
          </cell>
          <cell r="AC359">
            <v>37</v>
          </cell>
          <cell r="AD359">
            <v>1.17</v>
          </cell>
          <cell r="AE359">
            <v>177.8</v>
          </cell>
          <cell r="AF359">
            <v>9.19</v>
          </cell>
          <cell r="AG359">
            <v>2292</v>
          </cell>
          <cell r="AH359">
            <v>2929</v>
          </cell>
          <cell r="AI359">
            <v>2929</v>
          </cell>
          <cell r="AJ359">
            <v>0</v>
          </cell>
          <cell r="AK359">
            <v>0</v>
          </cell>
          <cell r="AL359" t="str">
            <v>откр ствол</v>
          </cell>
          <cell r="AM359" t="str">
            <v>2292-2929</v>
          </cell>
          <cell r="AN359">
            <v>29.13</v>
          </cell>
          <cell r="AO359">
            <v>2292</v>
          </cell>
          <cell r="AP359">
            <v>411.29544276457864</v>
          </cell>
          <cell r="AQ359">
            <v>0</v>
          </cell>
          <cell r="AR359">
            <v>0</v>
          </cell>
          <cell r="AS359">
            <v>0</v>
          </cell>
          <cell r="AT359" t="str">
            <v>Газлифт</v>
          </cell>
          <cell r="AU359">
            <v>510</v>
          </cell>
          <cell r="AV359">
            <v>0</v>
          </cell>
          <cell r="AW359">
            <v>910</v>
          </cell>
          <cell r="AX359">
            <v>0</v>
          </cell>
          <cell r="AY359">
            <v>1295</v>
          </cell>
          <cell r="AZ359">
            <v>0</v>
          </cell>
          <cell r="BA359">
            <v>1630</v>
          </cell>
          <cell r="BB359">
            <v>0</v>
          </cell>
          <cell r="BC359">
            <v>1900</v>
          </cell>
          <cell r="BD359">
            <v>0</v>
          </cell>
          <cell r="BE359">
            <v>0</v>
          </cell>
          <cell r="BF359">
            <v>0</v>
          </cell>
          <cell r="BG359">
            <v>1910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2300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1881.62</v>
          </cell>
          <cell r="BU359">
            <v>418.38000000000011</v>
          </cell>
          <cell r="BV359">
            <v>73</v>
          </cell>
          <cell r="BW359">
            <v>5.5</v>
          </cell>
          <cell r="BX359">
            <v>18</v>
          </cell>
          <cell r="BY359" t="str">
            <v>Угловик</v>
          </cell>
          <cell r="BZ359" t="str">
            <v>Периодический</v>
          </cell>
          <cell r="CA359">
            <v>24</v>
          </cell>
          <cell r="CB359">
            <v>24</v>
          </cell>
          <cell r="CC359">
            <v>32</v>
          </cell>
          <cell r="CD359">
            <v>44</v>
          </cell>
          <cell r="CE359">
            <v>31</v>
          </cell>
          <cell r="CF359">
            <v>43556</v>
          </cell>
          <cell r="CG359">
            <v>148</v>
          </cell>
          <cell r="CH359">
            <v>80</v>
          </cell>
          <cell r="CI359">
            <v>6</v>
          </cell>
          <cell r="CJ359">
            <v>0</v>
          </cell>
          <cell r="CK359">
            <v>0</v>
          </cell>
          <cell r="CL359">
            <v>50</v>
          </cell>
          <cell r="CM359">
            <v>5.8519999999999994</v>
          </cell>
          <cell r="CN359">
            <v>7</v>
          </cell>
          <cell r="CO359">
            <v>0</v>
          </cell>
          <cell r="CP359">
            <v>0</v>
          </cell>
          <cell r="CQ359">
            <v>23.2</v>
          </cell>
          <cell r="CR359">
            <v>325</v>
          </cell>
          <cell r="CS359">
            <v>0</v>
          </cell>
          <cell r="CT359">
            <v>325</v>
          </cell>
          <cell r="CU359">
            <v>0</v>
          </cell>
          <cell r="CV359" t="str">
            <v>-</v>
          </cell>
          <cell r="CW359" t="str">
            <v>-</v>
          </cell>
          <cell r="CX359" t="str">
            <v>-</v>
          </cell>
          <cell r="CY359" t="str">
            <v>-</v>
          </cell>
          <cell r="CZ359">
            <v>9.6</v>
          </cell>
          <cell r="DA359">
            <v>13.6</v>
          </cell>
          <cell r="DB359">
            <v>2323.9917976760084</v>
          </cell>
          <cell r="DC359">
            <v>3964.456596035544</v>
          </cell>
          <cell r="DD359">
            <v>1640.4647983595353</v>
          </cell>
          <cell r="DE359">
            <v>7.1428571428571425E-2</v>
          </cell>
          <cell r="DF359">
            <v>0</v>
          </cell>
          <cell r="DG359" t="str">
            <v>Газлифт</v>
          </cell>
          <cell r="DH359">
            <v>5.8519999999999994</v>
          </cell>
          <cell r="DI359">
            <v>7</v>
          </cell>
          <cell r="DJ359">
            <v>0</v>
          </cell>
          <cell r="DK359">
            <v>13.6</v>
          </cell>
          <cell r="DL359">
            <v>50</v>
          </cell>
          <cell r="DM359">
            <v>0</v>
          </cell>
          <cell r="DN359">
            <v>60</v>
          </cell>
          <cell r="DO359">
            <v>7.9545454545454544E-2</v>
          </cell>
          <cell r="DP359">
            <v>50</v>
          </cell>
          <cell r="DQ359">
            <v>5.8519999999999994</v>
          </cell>
          <cell r="DR359">
            <v>7</v>
          </cell>
          <cell r="DS359">
            <v>0</v>
          </cell>
          <cell r="DT359">
            <v>13.6</v>
          </cell>
          <cell r="DU359">
            <v>0</v>
          </cell>
          <cell r="DV359">
            <v>0</v>
          </cell>
          <cell r="DW359">
            <v>0</v>
          </cell>
          <cell r="DX359">
            <v>0.11550000000000031</v>
          </cell>
          <cell r="DY359">
            <v>0.13815789473684248</v>
          </cell>
          <cell r="DZ359">
            <v>0</v>
          </cell>
          <cell r="EA359">
            <v>5.2631578947368557E-2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18</v>
          </cell>
          <cell r="EG359">
            <v>32</v>
          </cell>
          <cell r="EH359">
            <v>44</v>
          </cell>
          <cell r="EI359">
            <v>31</v>
          </cell>
          <cell r="EJ359" t="str">
            <v>Периодический</v>
          </cell>
          <cell r="EK359">
            <v>24</v>
          </cell>
          <cell r="EL359">
            <v>24</v>
          </cell>
          <cell r="EM359">
            <v>5.8519999999999994</v>
          </cell>
          <cell r="EN359">
            <v>7</v>
          </cell>
          <cell r="EO359">
            <v>0</v>
          </cell>
          <cell r="EP359">
            <v>23.2</v>
          </cell>
          <cell r="EQ359">
            <v>2323.9917976760084</v>
          </cell>
          <cell r="ER359">
            <v>80</v>
          </cell>
          <cell r="ES359">
            <v>9.6</v>
          </cell>
          <cell r="ET359">
            <v>50</v>
          </cell>
          <cell r="EU359">
            <v>18</v>
          </cell>
          <cell r="EV359">
            <v>32</v>
          </cell>
          <cell r="EW359">
            <v>44</v>
          </cell>
          <cell r="EX359">
            <v>31</v>
          </cell>
          <cell r="EY359" t="str">
            <v>Периодический</v>
          </cell>
          <cell r="EZ359">
            <v>24</v>
          </cell>
          <cell r="FA359">
            <v>24</v>
          </cell>
          <cell r="FB359">
            <v>5.8519999999999994</v>
          </cell>
          <cell r="FC359">
            <v>7</v>
          </cell>
          <cell r="FD359">
            <v>0</v>
          </cell>
          <cell r="FE359">
            <v>23.2</v>
          </cell>
          <cell r="FF359">
            <v>2323.9917976760084</v>
          </cell>
          <cell r="FG359">
            <v>80</v>
          </cell>
          <cell r="FH359">
            <v>9.6</v>
          </cell>
          <cell r="FI359">
            <v>50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O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FZ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  <cell r="GE359">
            <v>0</v>
          </cell>
          <cell r="GF359" t="str">
            <v>БДНГ-1</v>
          </cell>
          <cell r="GG359">
            <v>0</v>
          </cell>
          <cell r="GH359">
            <v>0</v>
          </cell>
          <cell r="GI359" t="e">
            <v>#N/A</v>
          </cell>
          <cell r="GJ359">
            <v>0</v>
          </cell>
          <cell r="GK359">
            <v>2100</v>
          </cell>
          <cell r="GL359">
            <v>0</v>
          </cell>
          <cell r="GM359">
            <v>0</v>
          </cell>
          <cell r="GN359">
            <v>0</v>
          </cell>
          <cell r="GO359">
            <v>0</v>
          </cell>
          <cell r="GP359">
            <v>0</v>
          </cell>
          <cell r="GQ359">
            <v>0</v>
          </cell>
          <cell r="GR359">
            <v>0</v>
          </cell>
          <cell r="GS359" t="str">
            <v>ЗУ-4</v>
          </cell>
          <cell r="GT359">
            <v>0</v>
          </cell>
          <cell r="GU359">
            <v>0</v>
          </cell>
          <cell r="GV359">
            <v>0</v>
          </cell>
          <cell r="GW359">
            <v>0</v>
          </cell>
          <cell r="GX359">
            <v>0</v>
          </cell>
          <cell r="GY359">
            <v>0</v>
          </cell>
        </row>
        <row r="360">
          <cell r="J360">
            <v>1397</v>
          </cell>
          <cell r="K360" t="str">
            <v>В работе</v>
          </cell>
          <cell r="L360" t="str">
            <v>К-130</v>
          </cell>
          <cell r="M360">
            <v>43373</v>
          </cell>
          <cell r="N360" t="str">
            <v>Гор.</v>
          </cell>
          <cell r="O360" t="str">
            <v>P1ar_Block I</v>
          </cell>
          <cell r="P360" t="str">
            <v>Действующий</v>
          </cell>
          <cell r="Q360">
            <v>-4</v>
          </cell>
          <cell r="R360">
            <v>0</v>
          </cell>
          <cell r="S360">
            <v>0</v>
          </cell>
          <cell r="T360">
            <v>0</v>
          </cell>
          <cell r="U360">
            <v>206</v>
          </cell>
          <cell r="V360">
            <v>213.8</v>
          </cell>
          <cell r="W360">
            <v>0.98</v>
          </cell>
          <cell r="X360">
            <v>1.66</v>
          </cell>
          <cell r="Y360">
            <v>0.98</v>
          </cell>
          <cell r="Z360">
            <v>1.4490000000000001</v>
          </cell>
          <cell r="AA360">
            <v>0.83599999999999997</v>
          </cell>
          <cell r="AB360">
            <v>0.72</v>
          </cell>
          <cell r="AC360">
            <v>37</v>
          </cell>
          <cell r="AD360">
            <v>1.17</v>
          </cell>
          <cell r="AE360">
            <v>177.8</v>
          </cell>
          <cell r="AF360">
            <v>9.19</v>
          </cell>
          <cell r="AG360">
            <v>2405.64</v>
          </cell>
          <cell r="AH360">
            <v>3007</v>
          </cell>
          <cell r="AI360">
            <v>3007</v>
          </cell>
          <cell r="AJ360">
            <v>43258</v>
          </cell>
          <cell r="AK360" t="str">
            <v>По спущенной компановке</v>
          </cell>
          <cell r="AL360" t="str">
            <v>откр ствол</v>
          </cell>
          <cell r="AM360" t="str">
            <v>2405,64-3007</v>
          </cell>
          <cell r="AN360">
            <v>122.78</v>
          </cell>
          <cell r="AO360">
            <v>2405.64</v>
          </cell>
          <cell r="AP360">
            <v>460</v>
          </cell>
          <cell r="AQ360">
            <v>0</v>
          </cell>
          <cell r="AR360">
            <v>0</v>
          </cell>
          <cell r="AS360">
            <v>0</v>
          </cell>
          <cell r="AT360" t="str">
            <v>Газлифт</v>
          </cell>
          <cell r="AU360">
            <v>540</v>
          </cell>
          <cell r="AV360">
            <v>0</v>
          </cell>
          <cell r="AW360">
            <v>1005</v>
          </cell>
          <cell r="AX360">
            <v>0</v>
          </cell>
          <cell r="AY360">
            <v>1400</v>
          </cell>
          <cell r="AZ360">
            <v>0</v>
          </cell>
          <cell r="BA360">
            <v>1700</v>
          </cell>
          <cell r="BB360">
            <v>0</v>
          </cell>
          <cell r="BC360">
            <v>2000</v>
          </cell>
          <cell r="BD360">
            <v>0</v>
          </cell>
          <cell r="BE360">
            <v>0</v>
          </cell>
          <cell r="BF360">
            <v>0</v>
          </cell>
          <cell r="BG360">
            <v>2040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2070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1802.81</v>
          </cell>
          <cell r="BU360">
            <v>267.19000000000005</v>
          </cell>
          <cell r="BV360">
            <v>73</v>
          </cell>
          <cell r="BW360">
            <v>5.5</v>
          </cell>
          <cell r="BX360">
            <v>18</v>
          </cell>
          <cell r="BY360" t="str">
            <v>Угловик</v>
          </cell>
          <cell r="BZ360" t="str">
            <v>Постоянный</v>
          </cell>
          <cell r="CA360">
            <v>24</v>
          </cell>
          <cell r="CB360">
            <v>0</v>
          </cell>
          <cell r="CC360">
            <v>24</v>
          </cell>
          <cell r="CD360">
            <v>53</v>
          </cell>
          <cell r="CE360">
            <v>21</v>
          </cell>
          <cell r="CF360">
            <v>43556</v>
          </cell>
          <cell r="CG360">
            <v>191.9</v>
          </cell>
          <cell r="CH360">
            <v>82</v>
          </cell>
          <cell r="CI360">
            <v>6</v>
          </cell>
          <cell r="CJ360">
            <v>0</v>
          </cell>
          <cell r="CK360">
            <v>0</v>
          </cell>
          <cell r="CL360">
            <v>65</v>
          </cell>
          <cell r="CM360">
            <v>20.757879999999997</v>
          </cell>
          <cell r="CN360">
            <v>24.83</v>
          </cell>
          <cell r="CO360">
            <v>0</v>
          </cell>
          <cell r="CP360">
            <v>1</v>
          </cell>
          <cell r="CQ360">
            <v>40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13</v>
          </cell>
          <cell r="DA360">
            <v>27</v>
          </cell>
          <cell r="DB360">
            <v>1300.7108625736348</v>
          </cell>
          <cell r="DC360">
            <v>1926.9790556646442</v>
          </cell>
          <cell r="DD360">
            <v>626.26819309100949</v>
          </cell>
          <cell r="DE360">
            <v>0.19566587864460203</v>
          </cell>
          <cell r="DF360">
            <v>0</v>
          </cell>
          <cell r="DG360" t="str">
            <v>Газлифт</v>
          </cell>
          <cell r="DH360">
            <v>20.757879999999997</v>
          </cell>
          <cell r="DI360">
            <v>24.83</v>
          </cell>
          <cell r="DJ360">
            <v>0</v>
          </cell>
          <cell r="DK360">
            <v>26.999999999999996</v>
          </cell>
          <cell r="DL360">
            <v>65</v>
          </cell>
          <cell r="DM360">
            <v>0</v>
          </cell>
          <cell r="DN360">
            <v>60</v>
          </cell>
          <cell r="DO360">
            <v>0.19245692614530557</v>
          </cell>
          <cell r="DP360">
            <v>60</v>
          </cell>
          <cell r="DQ360">
            <v>21.221917314961011</v>
          </cell>
          <cell r="DR360">
            <v>25.385068558565806</v>
          </cell>
          <cell r="DS360">
            <v>0</v>
          </cell>
          <cell r="DT360">
            <v>27.603578376209295</v>
          </cell>
          <cell r="DU360">
            <v>0.46403731496101486</v>
          </cell>
          <cell r="DV360">
            <v>0.55506855856580728</v>
          </cell>
          <cell r="DW360">
            <v>0.60357837620929511</v>
          </cell>
          <cell r="DX360">
            <v>1.6761415156184352</v>
          </cell>
          <cell r="DY360">
            <v>2.0049539660507598</v>
          </cell>
          <cell r="DZ360">
            <v>0</v>
          </cell>
          <cell r="EA360">
            <v>2.1801754765755343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18</v>
          </cell>
          <cell r="EG360">
            <v>21</v>
          </cell>
          <cell r="EH360">
            <v>73</v>
          </cell>
          <cell r="EI360">
            <v>20</v>
          </cell>
          <cell r="EJ360" t="str">
            <v>Постоянный</v>
          </cell>
          <cell r="EK360">
            <v>24</v>
          </cell>
          <cell r="EL360">
            <v>0</v>
          </cell>
          <cell r="EM360">
            <v>20.757879999999997</v>
          </cell>
          <cell r="EN360">
            <v>24.83</v>
          </cell>
          <cell r="EO360">
            <v>0</v>
          </cell>
          <cell r="EP360">
            <v>40</v>
          </cell>
          <cell r="EQ360">
            <v>1300.7108625736348</v>
          </cell>
          <cell r="ER360">
            <v>82</v>
          </cell>
          <cell r="ES360">
            <v>13</v>
          </cell>
          <cell r="ET360">
            <v>77</v>
          </cell>
          <cell r="EU360">
            <v>18</v>
          </cell>
          <cell r="EV360">
            <v>24</v>
          </cell>
          <cell r="EW360">
            <v>53</v>
          </cell>
          <cell r="EX360">
            <v>21</v>
          </cell>
          <cell r="EY360" t="str">
            <v>Постоянный</v>
          </cell>
          <cell r="EZ360">
            <v>24</v>
          </cell>
          <cell r="FA360">
            <v>0</v>
          </cell>
          <cell r="FB360">
            <v>20.757879999999997</v>
          </cell>
          <cell r="FC360">
            <v>24.83</v>
          </cell>
          <cell r="FD360">
            <v>0</v>
          </cell>
          <cell r="FE360">
            <v>40</v>
          </cell>
          <cell r="FF360">
            <v>1300.7108625736348</v>
          </cell>
          <cell r="FG360">
            <v>82</v>
          </cell>
          <cell r="FH360">
            <v>13</v>
          </cell>
          <cell r="FI360">
            <v>65</v>
          </cell>
          <cell r="FJ360">
            <v>0</v>
          </cell>
          <cell r="FK360">
            <v>3</v>
          </cell>
          <cell r="FL360">
            <v>-20</v>
          </cell>
          <cell r="FM360">
            <v>1</v>
          </cell>
          <cell r="FN360">
            <v>0</v>
          </cell>
          <cell r="FO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-12</v>
          </cell>
          <cell r="FX360">
            <v>0</v>
          </cell>
          <cell r="FY360" t="str">
            <v>Режим не был изменене по 1 замеру</v>
          </cell>
          <cell r="FZ360">
            <v>0</v>
          </cell>
          <cell r="GA360">
            <v>0</v>
          </cell>
          <cell r="GB360">
            <v>0</v>
          </cell>
          <cell r="GC360">
            <v>0</v>
          </cell>
          <cell r="GD360" t="str">
            <v>Режим не был изменен по 1 замеру</v>
          </cell>
          <cell r="GE360">
            <v>0</v>
          </cell>
          <cell r="GF360" t="str">
            <v>БДНГ-5.1</v>
          </cell>
          <cell r="GG360" t="str">
            <v>Давыдов</v>
          </cell>
          <cell r="GH360" t="str">
            <v>Бердянка</v>
          </cell>
          <cell r="GI360" t="str">
            <v>Денис</v>
          </cell>
          <cell r="GJ360">
            <v>0</v>
          </cell>
          <cell r="GK360">
            <v>0</v>
          </cell>
          <cell r="GL360">
            <v>0</v>
          </cell>
          <cell r="GM360">
            <v>0</v>
          </cell>
          <cell r="GN360">
            <v>0</v>
          </cell>
          <cell r="GO360">
            <v>3</v>
          </cell>
          <cell r="GP360">
            <v>32</v>
          </cell>
          <cell r="GQ360">
            <v>65</v>
          </cell>
          <cell r="GR360">
            <v>126.9</v>
          </cell>
          <cell r="GS360" t="str">
            <v>К-29</v>
          </cell>
          <cell r="GT360" t="str">
            <v>Газлифт</v>
          </cell>
          <cell r="GU360">
            <v>0</v>
          </cell>
          <cell r="GV360">
            <v>0</v>
          </cell>
          <cell r="GW360">
            <v>0</v>
          </cell>
          <cell r="GX360">
            <v>0</v>
          </cell>
          <cell r="GY360">
            <v>0</v>
          </cell>
        </row>
        <row r="361">
          <cell r="J361">
            <v>1404</v>
          </cell>
          <cell r="K361" t="str">
            <v>В работе</v>
          </cell>
          <cell r="L361" t="str">
            <v>К-103</v>
          </cell>
          <cell r="M361">
            <v>42927</v>
          </cell>
          <cell r="N361" t="str">
            <v>Гор.</v>
          </cell>
          <cell r="O361" t="str">
            <v>P1ar_Block III</v>
          </cell>
          <cell r="P361" t="str">
            <v>Действующий</v>
          </cell>
          <cell r="Q361">
            <v>-4</v>
          </cell>
          <cell r="R361">
            <v>0</v>
          </cell>
          <cell r="S361">
            <v>0</v>
          </cell>
          <cell r="T361">
            <v>0</v>
          </cell>
          <cell r="U361">
            <v>206</v>
          </cell>
          <cell r="V361">
            <v>213.8</v>
          </cell>
          <cell r="W361">
            <v>0.98</v>
          </cell>
          <cell r="X361">
            <v>1.66</v>
          </cell>
          <cell r="Y361">
            <v>0.98</v>
          </cell>
          <cell r="Z361">
            <v>1.4490000000000001</v>
          </cell>
          <cell r="AA361">
            <v>0.83599999999999997</v>
          </cell>
          <cell r="AB361">
            <v>0.72</v>
          </cell>
          <cell r="AC361">
            <v>37</v>
          </cell>
          <cell r="AD361">
            <v>1.17</v>
          </cell>
          <cell r="AE361">
            <v>177.8</v>
          </cell>
          <cell r="AF361">
            <v>9.19</v>
          </cell>
          <cell r="AG361">
            <v>2155</v>
          </cell>
          <cell r="AH361">
            <v>2760</v>
          </cell>
          <cell r="AI361">
            <v>2760</v>
          </cell>
          <cell r="AJ361">
            <v>0</v>
          </cell>
          <cell r="AK361">
            <v>0</v>
          </cell>
          <cell r="AL361" t="str">
            <v>откр ствол</v>
          </cell>
          <cell r="AM361" t="str">
            <v>2015-2760</v>
          </cell>
          <cell r="AN361">
            <v>19.5</v>
          </cell>
          <cell r="AO361">
            <v>2015</v>
          </cell>
          <cell r="AP361">
            <v>171.31500000000005</v>
          </cell>
          <cell r="AQ361">
            <v>0</v>
          </cell>
          <cell r="AR361">
            <v>0</v>
          </cell>
          <cell r="AS361">
            <v>0</v>
          </cell>
          <cell r="AT361" t="str">
            <v>Газлифт</v>
          </cell>
          <cell r="AU361">
            <v>480</v>
          </cell>
          <cell r="AV361" t="str">
            <v>ГК85/1</v>
          </cell>
          <cell r="AW361">
            <v>1000</v>
          </cell>
          <cell r="AX361" t="str">
            <v>ГК83/2</v>
          </cell>
          <cell r="AY361">
            <v>1350</v>
          </cell>
          <cell r="AZ361" t="str">
            <v>ГК80/3</v>
          </cell>
          <cell r="BA361">
            <v>1590</v>
          </cell>
          <cell r="BB361" t="str">
            <v>ГК75</v>
          </cell>
          <cell r="BC361">
            <v>1830</v>
          </cell>
          <cell r="BD361" t="str">
            <v>ЦКсОК</v>
          </cell>
          <cell r="BE361">
            <v>0</v>
          </cell>
          <cell r="BF361">
            <v>0</v>
          </cell>
          <cell r="BG361">
            <v>1840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2175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1893.08</v>
          </cell>
          <cell r="BU361">
            <v>281.92000000000007</v>
          </cell>
          <cell r="BV361">
            <v>73</v>
          </cell>
          <cell r="BW361">
            <v>5.5</v>
          </cell>
          <cell r="BX361">
            <v>18</v>
          </cell>
          <cell r="BY361" t="str">
            <v>Угловик</v>
          </cell>
          <cell r="BZ361" t="str">
            <v>Постоянный</v>
          </cell>
          <cell r="CA361">
            <v>24</v>
          </cell>
          <cell r="CB361">
            <v>0</v>
          </cell>
          <cell r="CC361">
            <v>33</v>
          </cell>
          <cell r="CD361">
            <v>54</v>
          </cell>
          <cell r="CE361">
            <v>31</v>
          </cell>
          <cell r="CF361">
            <v>43556</v>
          </cell>
          <cell r="CG361">
            <v>166</v>
          </cell>
          <cell r="CH361">
            <v>80</v>
          </cell>
          <cell r="CI361">
            <v>6</v>
          </cell>
          <cell r="CJ361">
            <v>0</v>
          </cell>
          <cell r="CK361">
            <v>0</v>
          </cell>
          <cell r="CL361">
            <v>62</v>
          </cell>
          <cell r="CM361">
            <v>7.1812399999999998</v>
          </cell>
          <cell r="CN361">
            <v>8.59</v>
          </cell>
          <cell r="CO361">
            <v>0</v>
          </cell>
          <cell r="CP361">
            <v>0</v>
          </cell>
          <cell r="CQ361">
            <v>19</v>
          </cell>
          <cell r="CR361">
            <v>327</v>
          </cell>
          <cell r="CS361">
            <v>0</v>
          </cell>
          <cell r="CT361">
            <v>327</v>
          </cell>
          <cell r="CU361">
            <v>0</v>
          </cell>
          <cell r="CV361">
            <v>317.21879999999999</v>
          </cell>
          <cell r="CW361">
            <v>-11.7</v>
          </cell>
          <cell r="CX361">
            <v>327</v>
          </cell>
          <cell r="CY361">
            <v>-26</v>
          </cell>
          <cell r="CZ361">
            <v>10.8</v>
          </cell>
          <cell r="DA361">
            <v>8.1999999999999993</v>
          </cell>
          <cell r="DB361">
            <v>1141.8640791840965</v>
          </cell>
          <cell r="DC361">
            <v>2645.7826224997357</v>
          </cell>
          <cell r="DD361">
            <v>1503.9185433156392</v>
          </cell>
          <cell r="DE361">
            <v>8.2596153846153847E-2</v>
          </cell>
          <cell r="DF361">
            <v>0</v>
          </cell>
          <cell r="DG361" t="str">
            <v>Газлифт</v>
          </cell>
          <cell r="DH361">
            <v>9.7811999999999983</v>
          </cell>
          <cell r="DI361">
            <v>11.7</v>
          </cell>
          <cell r="DJ361">
            <v>0</v>
          </cell>
          <cell r="DK361">
            <v>11.168800931315481</v>
          </cell>
          <cell r="DL361">
            <v>62</v>
          </cell>
          <cell r="DM361">
            <v>0</v>
          </cell>
          <cell r="DN361">
            <v>60</v>
          </cell>
          <cell r="DO361">
            <v>8.1983195376052517E-2</v>
          </cell>
          <cell r="DP361">
            <v>60</v>
          </cell>
          <cell r="DQ361">
            <v>7.265022841444269</v>
          </cell>
          <cell r="DR361">
            <v>8.6902187098615666</v>
          </cell>
          <cell r="DS361">
            <v>0</v>
          </cell>
          <cell r="DT361">
            <v>8.2956686170971885</v>
          </cell>
          <cell r="DU361">
            <v>8.3782841444269826E-2</v>
          </cell>
          <cell r="DV361">
            <v>0.10021870986156678</v>
          </cell>
          <cell r="DW361">
            <v>9.566861709718831E-2</v>
          </cell>
          <cell r="DX361">
            <v>0.11127336293007621</v>
          </cell>
          <cell r="DY361">
            <v>0.13310210876803374</v>
          </cell>
          <cell r="DZ361">
            <v>0</v>
          </cell>
          <cell r="EA361">
            <v>0.17291897891231739</v>
          </cell>
          <cell r="EB361">
            <v>0</v>
          </cell>
          <cell r="EC361">
            <v>42927</v>
          </cell>
          <cell r="ED361" t="str">
            <v>ВНС</v>
          </cell>
          <cell r="EE361">
            <v>0</v>
          </cell>
          <cell r="EF361">
            <v>18</v>
          </cell>
          <cell r="EG361">
            <v>33</v>
          </cell>
          <cell r="EH361">
            <v>54</v>
          </cell>
          <cell r="EI361">
            <v>31</v>
          </cell>
          <cell r="EJ361" t="str">
            <v>Постоянный</v>
          </cell>
          <cell r="EK361">
            <v>24</v>
          </cell>
          <cell r="EL361">
            <v>0</v>
          </cell>
          <cell r="EM361">
            <v>9.7811999999999983</v>
          </cell>
          <cell r="EN361">
            <v>11.7</v>
          </cell>
          <cell r="EO361">
            <v>0</v>
          </cell>
          <cell r="EP361">
            <v>26</v>
          </cell>
          <cell r="EQ361">
            <v>1554.0015540015543</v>
          </cell>
          <cell r="ER361">
            <v>80</v>
          </cell>
          <cell r="ES361">
            <v>10.8</v>
          </cell>
          <cell r="ET361">
            <v>62</v>
          </cell>
          <cell r="EU361">
            <v>18</v>
          </cell>
          <cell r="EV361">
            <v>33</v>
          </cell>
          <cell r="EW361">
            <v>54</v>
          </cell>
          <cell r="EX361">
            <v>31</v>
          </cell>
          <cell r="EY361" t="str">
            <v>Постоянный</v>
          </cell>
          <cell r="EZ361">
            <v>24</v>
          </cell>
          <cell r="FA361">
            <v>0</v>
          </cell>
          <cell r="FB361">
            <v>7.1812399999999998</v>
          </cell>
          <cell r="FC361">
            <v>8.59</v>
          </cell>
          <cell r="FD361">
            <v>0</v>
          </cell>
          <cell r="FE361">
            <v>19</v>
          </cell>
          <cell r="FF361">
            <v>1141.8640791840965</v>
          </cell>
          <cell r="FG361">
            <v>80</v>
          </cell>
          <cell r="FH361">
            <v>10.8</v>
          </cell>
          <cell r="FI361">
            <v>62</v>
          </cell>
          <cell r="FJ361">
            <v>0</v>
          </cell>
          <cell r="FK361">
            <v>0</v>
          </cell>
          <cell r="FL361">
            <v>0</v>
          </cell>
          <cell r="FM361">
            <v>0</v>
          </cell>
          <cell r="FN361">
            <v>0</v>
          </cell>
          <cell r="FO361">
            <v>0</v>
          </cell>
          <cell r="FP361">
            <v>-2.5999599999999985</v>
          </cell>
          <cell r="FQ361">
            <v>-3.1099999999999994</v>
          </cell>
          <cell r="FR361">
            <v>0</v>
          </cell>
          <cell r="FS361">
            <v>-7</v>
          </cell>
          <cell r="FT361">
            <v>0</v>
          </cell>
          <cell r="FU361">
            <v>0</v>
          </cell>
          <cell r="FV361">
            <v>-412.13747481745781</v>
          </cell>
          <cell r="FW361">
            <v>0</v>
          </cell>
          <cell r="FX361" t="str">
            <v>Технология</v>
          </cell>
          <cell r="FY361" t="str">
            <v>Снижение дебита скважины по причине образования гидратов</v>
          </cell>
          <cell r="FZ361">
            <v>0</v>
          </cell>
          <cell r="GA361">
            <v>0</v>
          </cell>
          <cell r="GB361">
            <v>0</v>
          </cell>
          <cell r="GC361">
            <v>0</v>
          </cell>
          <cell r="GD361" t="str">
            <v>ОПЗ текущего месяца</v>
          </cell>
          <cell r="GE361">
            <v>0</v>
          </cell>
          <cell r="GF361" t="str">
            <v>БДНГ-1</v>
          </cell>
          <cell r="GG361" t="str">
            <v>Щукин</v>
          </cell>
          <cell r="GH361">
            <v>0</v>
          </cell>
          <cell r="GI361" t="e">
            <v>#N/A</v>
          </cell>
          <cell r="GJ361">
            <v>0</v>
          </cell>
          <cell r="GK361">
            <v>2100</v>
          </cell>
          <cell r="GL361">
            <v>0</v>
          </cell>
          <cell r="GM361">
            <v>0</v>
          </cell>
          <cell r="GN361">
            <v>2.5999599999999985</v>
          </cell>
          <cell r="GO361">
            <v>2</v>
          </cell>
          <cell r="GP361">
            <v>23</v>
          </cell>
          <cell r="GQ361">
            <v>62</v>
          </cell>
          <cell r="GR361">
            <v>104</v>
          </cell>
          <cell r="GS361" t="str">
            <v>-</v>
          </cell>
          <cell r="GT361" t="str">
            <v>Газлифт</v>
          </cell>
          <cell r="GU361">
            <v>0</v>
          </cell>
          <cell r="GV361">
            <v>0</v>
          </cell>
          <cell r="GW361">
            <v>0</v>
          </cell>
          <cell r="GX361">
            <v>0</v>
          </cell>
          <cell r="GY361">
            <v>0</v>
          </cell>
        </row>
        <row r="362">
          <cell r="J362">
            <v>1405</v>
          </cell>
          <cell r="K362" t="str">
            <v>В работе</v>
          </cell>
          <cell r="L362" t="str">
            <v>Без куста</v>
          </cell>
          <cell r="M362">
            <v>42475</v>
          </cell>
          <cell r="N362" t="str">
            <v>Гор.</v>
          </cell>
          <cell r="O362" t="str">
            <v>P1ar_Block II</v>
          </cell>
          <cell r="P362" t="str">
            <v>Действующий</v>
          </cell>
          <cell r="Q362">
            <v>-4</v>
          </cell>
          <cell r="R362" t="str">
            <v xml:space="preserve"> </v>
          </cell>
          <cell r="S362" t="str">
            <v xml:space="preserve"> </v>
          </cell>
          <cell r="T362">
            <v>0</v>
          </cell>
          <cell r="U362">
            <v>206</v>
          </cell>
          <cell r="V362">
            <v>213.8</v>
          </cell>
          <cell r="W362">
            <v>0.98</v>
          </cell>
          <cell r="X362">
            <v>1.66</v>
          </cell>
          <cell r="Y362">
            <v>0.98419289890424744</v>
          </cell>
          <cell r="Z362">
            <v>1.4490000000000001</v>
          </cell>
          <cell r="AA362">
            <v>0.83599999999999997</v>
          </cell>
          <cell r="AB362">
            <v>0.72</v>
          </cell>
          <cell r="AC362">
            <v>37</v>
          </cell>
          <cell r="AD362">
            <v>1.17</v>
          </cell>
          <cell r="AE362">
            <v>177.8</v>
          </cell>
          <cell r="AF362">
            <v>9.19</v>
          </cell>
          <cell r="AG362">
            <v>1978</v>
          </cell>
          <cell r="AH362">
            <v>2770</v>
          </cell>
          <cell r="AI362">
            <v>2770</v>
          </cell>
          <cell r="AJ362">
            <v>0</v>
          </cell>
          <cell r="AK362">
            <v>0</v>
          </cell>
          <cell r="AL362" t="str">
            <v>откр ствол</v>
          </cell>
          <cell r="AM362" t="str">
            <v>2302-2770</v>
          </cell>
          <cell r="AN362">
            <v>20</v>
          </cell>
          <cell r="AO362">
            <v>2302</v>
          </cell>
          <cell r="AP362">
            <v>120.71</v>
          </cell>
          <cell r="AQ362">
            <v>0</v>
          </cell>
          <cell r="AR362">
            <v>0</v>
          </cell>
          <cell r="AS362">
            <v>0</v>
          </cell>
          <cell r="AT362" t="str">
            <v>Газлифт</v>
          </cell>
          <cell r="AU362">
            <v>650</v>
          </cell>
          <cell r="AV362" t="str">
            <v>ГП</v>
          </cell>
          <cell r="AW362">
            <v>1150</v>
          </cell>
          <cell r="AX362" t="str">
            <v>ГП</v>
          </cell>
          <cell r="AY362">
            <v>1550</v>
          </cell>
          <cell r="AZ362" t="str">
            <v>ГК88/1,5</v>
          </cell>
          <cell r="BA362">
            <v>1840</v>
          </cell>
          <cell r="BB362" t="str">
            <v>ЦКсОК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1850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2310</v>
          </cell>
          <cell r="BO362" t="str">
            <v>Есть</v>
          </cell>
          <cell r="BP362" t="str">
            <v>Сиант</v>
          </cell>
          <cell r="BQ362">
            <v>80</v>
          </cell>
          <cell r="BR362">
            <v>40</v>
          </cell>
          <cell r="BS362">
            <v>8</v>
          </cell>
          <cell r="BT362">
            <v>1931.19</v>
          </cell>
          <cell r="BU362">
            <v>378.80999999999995</v>
          </cell>
          <cell r="BV362">
            <v>73</v>
          </cell>
          <cell r="BW362">
            <v>5.5</v>
          </cell>
          <cell r="BX362">
            <v>18</v>
          </cell>
          <cell r="BY362" t="str">
            <v>Угловик</v>
          </cell>
          <cell r="BZ362" t="str">
            <v>Постоянный</v>
          </cell>
          <cell r="CA362">
            <v>24</v>
          </cell>
          <cell r="CB362">
            <v>0</v>
          </cell>
          <cell r="CC362">
            <v>20</v>
          </cell>
          <cell r="CD362">
            <v>40</v>
          </cell>
          <cell r="CE362">
            <v>18</v>
          </cell>
          <cell r="CF362">
            <v>43556</v>
          </cell>
          <cell r="CG362">
            <v>126</v>
          </cell>
          <cell r="CH362">
            <v>80</v>
          </cell>
          <cell r="CI362">
            <v>6</v>
          </cell>
          <cell r="CJ362">
            <v>0</v>
          </cell>
          <cell r="CK362">
            <v>0</v>
          </cell>
          <cell r="CL362">
            <v>39</v>
          </cell>
          <cell r="CM362">
            <v>6.1220614400000004</v>
          </cell>
          <cell r="CN362">
            <v>7.4</v>
          </cell>
          <cell r="CO362">
            <v>1.04</v>
          </cell>
          <cell r="CP362">
            <v>22</v>
          </cell>
          <cell r="CQ362">
            <v>25</v>
          </cell>
          <cell r="CR362">
            <v>328</v>
          </cell>
          <cell r="CS362">
            <v>0</v>
          </cell>
          <cell r="CT362">
            <v>328</v>
          </cell>
          <cell r="CU362">
            <v>0</v>
          </cell>
          <cell r="CV362">
            <v>324.90679999999998</v>
          </cell>
          <cell r="CW362">
            <v>-3.7</v>
          </cell>
          <cell r="CX362">
            <v>328</v>
          </cell>
          <cell r="CY362">
            <v>-22.7</v>
          </cell>
          <cell r="CZ362">
            <v>8</v>
          </cell>
          <cell r="DA362">
            <v>17</v>
          </cell>
          <cell r="DB362">
            <v>2776.8424356094015</v>
          </cell>
          <cell r="DC362">
            <v>4083.5918170726491</v>
          </cell>
          <cell r="DD362">
            <v>1287.9997935078732</v>
          </cell>
          <cell r="DE362">
            <v>8.5057471264367815E-2</v>
          </cell>
          <cell r="DF362">
            <v>0</v>
          </cell>
          <cell r="DG362" t="str">
            <v>Газлифт</v>
          </cell>
          <cell r="DH362">
            <v>6.1220614400000004</v>
          </cell>
          <cell r="DI362">
            <v>7.4</v>
          </cell>
          <cell r="DJ362">
            <v>1.04</v>
          </cell>
          <cell r="DK362">
            <v>17</v>
          </cell>
          <cell r="DL362">
            <v>39</v>
          </cell>
          <cell r="DM362">
            <v>0</v>
          </cell>
          <cell r="DN362">
            <v>50</v>
          </cell>
          <cell r="DO362">
            <v>9.736842105263159E-2</v>
          </cell>
          <cell r="DP362">
            <v>39</v>
          </cell>
          <cell r="DQ362">
            <v>6.1220614400000004</v>
          </cell>
          <cell r="DR362">
            <v>7.4</v>
          </cell>
          <cell r="DS362">
            <v>1.04</v>
          </cell>
          <cell r="DT362">
            <v>17</v>
          </cell>
          <cell r="DU362">
            <v>0</v>
          </cell>
          <cell r="DV362">
            <v>0</v>
          </cell>
          <cell r="DW362">
            <v>0</v>
          </cell>
          <cell r="DX362">
            <v>6.8436018957346925E-2</v>
          </cell>
          <cell r="DY362">
            <v>8.1861266695391066E-2</v>
          </cell>
          <cell r="DZ362">
            <v>0</v>
          </cell>
          <cell r="EA362">
            <v>3.2744506678156426E-2</v>
          </cell>
          <cell r="EB362">
            <v>0</v>
          </cell>
          <cell r="EC362">
            <v>42483</v>
          </cell>
          <cell r="ED362" t="str">
            <v>ВНС</v>
          </cell>
          <cell r="EE362">
            <v>0</v>
          </cell>
          <cell r="EF362">
            <v>18</v>
          </cell>
          <cell r="EG362">
            <v>19</v>
          </cell>
          <cell r="EH362">
            <v>40</v>
          </cell>
          <cell r="EI362">
            <v>17</v>
          </cell>
          <cell r="EJ362" t="str">
            <v>Постоянный</v>
          </cell>
          <cell r="EK362">
            <v>24</v>
          </cell>
          <cell r="EL362">
            <v>0</v>
          </cell>
          <cell r="EM362">
            <v>6.1220614400000004</v>
          </cell>
          <cell r="EN362">
            <v>7.4</v>
          </cell>
          <cell r="EO362">
            <v>1.04</v>
          </cell>
          <cell r="EP362">
            <v>26.65</v>
          </cell>
          <cell r="EQ362">
            <v>2785.0096192435462</v>
          </cell>
          <cell r="ER362">
            <v>78</v>
          </cell>
          <cell r="ES362">
            <v>9.6</v>
          </cell>
          <cell r="ET362">
            <v>42</v>
          </cell>
          <cell r="EU362">
            <v>18</v>
          </cell>
          <cell r="EV362">
            <v>20</v>
          </cell>
          <cell r="EW362">
            <v>40</v>
          </cell>
          <cell r="EX362">
            <v>18</v>
          </cell>
          <cell r="EY362" t="str">
            <v>Постоянный</v>
          </cell>
          <cell r="EZ362">
            <v>24</v>
          </cell>
          <cell r="FA362">
            <v>0</v>
          </cell>
          <cell r="FB362">
            <v>6.1220614400000004</v>
          </cell>
          <cell r="FC362">
            <v>7.4</v>
          </cell>
          <cell r="FD362">
            <v>1.04</v>
          </cell>
          <cell r="FE362">
            <v>25</v>
          </cell>
          <cell r="FF362">
            <v>2776.8424356094015</v>
          </cell>
          <cell r="FG362">
            <v>80</v>
          </cell>
          <cell r="FH362">
            <v>8</v>
          </cell>
          <cell r="FI362">
            <v>39</v>
          </cell>
          <cell r="FJ362">
            <v>0</v>
          </cell>
          <cell r="FK362">
            <v>1</v>
          </cell>
          <cell r="FL362">
            <v>0</v>
          </cell>
          <cell r="FM362">
            <v>1</v>
          </cell>
          <cell r="FN362">
            <v>0</v>
          </cell>
          <cell r="FO362">
            <v>0</v>
          </cell>
          <cell r="FP362">
            <v>0</v>
          </cell>
          <cell r="FQ362">
            <v>0</v>
          </cell>
          <cell r="FR362">
            <v>0</v>
          </cell>
          <cell r="FS362">
            <v>-1.6499999999999986</v>
          </cell>
          <cell r="FT362">
            <v>2</v>
          </cell>
          <cell r="FU362">
            <v>-1.5999999999999996</v>
          </cell>
          <cell r="FV362">
            <v>-8.1671836341447488</v>
          </cell>
          <cell r="FW362">
            <v>-3</v>
          </cell>
          <cell r="FX362">
            <v>0</v>
          </cell>
          <cell r="FY362">
            <v>0</v>
          </cell>
          <cell r="FZ362">
            <v>0</v>
          </cell>
          <cell r="GA362">
            <v>0</v>
          </cell>
          <cell r="GB362">
            <v>0</v>
          </cell>
          <cell r="GC362" t="str">
            <v>Технология</v>
          </cell>
          <cell r="GD362" t="str">
            <v>Рост дебита на фоне снижения линейного давления с 19 до 17 ат.</v>
          </cell>
          <cell r="GE362">
            <v>0</v>
          </cell>
          <cell r="GF362" t="str">
            <v>БДНГ-3</v>
          </cell>
          <cell r="GG362" t="str">
            <v>Тайланов</v>
          </cell>
          <cell r="GH362">
            <v>0</v>
          </cell>
          <cell r="GI362" t="e">
            <v>#N/A</v>
          </cell>
          <cell r="GJ362">
            <v>0</v>
          </cell>
          <cell r="GK362">
            <v>2100</v>
          </cell>
          <cell r="GL362">
            <v>0</v>
          </cell>
          <cell r="GM362">
            <v>0</v>
          </cell>
          <cell r="GN362">
            <v>0</v>
          </cell>
          <cell r="GO362">
            <v>2</v>
          </cell>
          <cell r="GP362">
            <v>22</v>
          </cell>
          <cell r="GQ362">
            <v>39</v>
          </cell>
          <cell r="GR362">
            <v>87</v>
          </cell>
          <cell r="GS362" t="str">
            <v>ГЗУ-1</v>
          </cell>
          <cell r="GT362" t="str">
            <v>Газлифт</v>
          </cell>
          <cell r="GU362">
            <v>0</v>
          </cell>
          <cell r="GV362">
            <v>0</v>
          </cell>
          <cell r="GW362">
            <v>0</v>
          </cell>
          <cell r="GX362">
            <v>0</v>
          </cell>
          <cell r="GY362">
            <v>0</v>
          </cell>
        </row>
        <row r="363">
          <cell r="J363">
            <v>1407</v>
          </cell>
          <cell r="K363" t="str">
            <v>В работе</v>
          </cell>
          <cell r="L363" t="str">
            <v>К-61</v>
          </cell>
          <cell r="M363">
            <v>42405</v>
          </cell>
          <cell r="N363" t="str">
            <v>Гор.</v>
          </cell>
          <cell r="O363" t="str">
            <v>P1ar_Block III</v>
          </cell>
          <cell r="P363" t="str">
            <v>Действующий</v>
          </cell>
          <cell r="Q363">
            <v>-4</v>
          </cell>
          <cell r="R363" t="str">
            <v xml:space="preserve"> </v>
          </cell>
          <cell r="S363" t="str">
            <v xml:space="preserve"> </v>
          </cell>
          <cell r="T363">
            <v>0</v>
          </cell>
          <cell r="U363">
            <v>206</v>
          </cell>
          <cell r="V363">
            <v>213.8</v>
          </cell>
          <cell r="W363">
            <v>0.98</v>
          </cell>
          <cell r="X363">
            <v>1.66</v>
          </cell>
          <cell r="Y363">
            <v>0.98</v>
          </cell>
          <cell r="Z363">
            <v>1.4490000000000001</v>
          </cell>
          <cell r="AA363">
            <v>0.83599999999999997</v>
          </cell>
          <cell r="AB363">
            <v>0.72</v>
          </cell>
          <cell r="AC363">
            <v>37</v>
          </cell>
          <cell r="AD363">
            <v>1.17</v>
          </cell>
          <cell r="AE363">
            <v>139.69999999999999</v>
          </cell>
          <cell r="AF363">
            <v>7.72</v>
          </cell>
          <cell r="AG363">
            <v>2393</v>
          </cell>
          <cell r="AH363">
            <v>3002</v>
          </cell>
          <cell r="AI363">
            <v>3002</v>
          </cell>
          <cell r="AJ363">
            <v>0</v>
          </cell>
          <cell r="AK363">
            <v>0</v>
          </cell>
          <cell r="AL363" t="str">
            <v>откр ствол</v>
          </cell>
          <cell r="AM363" t="str">
            <v>2393-3002</v>
          </cell>
          <cell r="AN363">
            <v>25</v>
          </cell>
          <cell r="AO363">
            <v>2393</v>
          </cell>
          <cell r="AP363">
            <v>1.4</v>
          </cell>
          <cell r="AQ363">
            <v>0</v>
          </cell>
          <cell r="AR363">
            <v>0</v>
          </cell>
          <cell r="AS363">
            <v>0</v>
          </cell>
          <cell r="AT363" t="str">
            <v>Газлифт</v>
          </cell>
          <cell r="AU363">
            <v>510</v>
          </cell>
          <cell r="AV363" t="str">
            <v>ГП</v>
          </cell>
          <cell r="AW363">
            <v>910</v>
          </cell>
          <cell r="AX363" t="str">
            <v>ГП</v>
          </cell>
          <cell r="AY363">
            <v>1230</v>
          </cell>
          <cell r="AZ363" t="str">
            <v>ГК100(2)</v>
          </cell>
          <cell r="BA363">
            <v>1500</v>
          </cell>
          <cell r="BB363" t="str">
            <v>ИЗВЛЕЧ</v>
          </cell>
          <cell r="BC363">
            <v>1750</v>
          </cell>
          <cell r="BD363" t="str">
            <v>ГП</v>
          </cell>
          <cell r="BE363">
            <v>0</v>
          </cell>
          <cell r="BF363">
            <v>0</v>
          </cell>
          <cell r="BG363">
            <v>1840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2420</v>
          </cell>
          <cell r="BO363" t="str">
            <v>Есть</v>
          </cell>
          <cell r="BP363" t="str">
            <v>Сиант</v>
          </cell>
          <cell r="BQ363">
            <v>81</v>
          </cell>
          <cell r="BR363">
            <v>37</v>
          </cell>
          <cell r="BS363">
            <v>12</v>
          </cell>
          <cell r="BT363">
            <v>1888.41</v>
          </cell>
          <cell r="BU363">
            <v>531.58999999999992</v>
          </cell>
          <cell r="BV363">
            <v>73</v>
          </cell>
          <cell r="BW363">
            <v>5.5</v>
          </cell>
          <cell r="BX363">
            <v>18</v>
          </cell>
          <cell r="BY363" t="str">
            <v>Угловик</v>
          </cell>
          <cell r="BZ363" t="str">
            <v>Постоянный</v>
          </cell>
          <cell r="CA363">
            <v>24</v>
          </cell>
          <cell r="CB363">
            <v>0</v>
          </cell>
          <cell r="CC363">
            <v>30</v>
          </cell>
          <cell r="CD363">
            <v>37</v>
          </cell>
          <cell r="CE363">
            <v>28</v>
          </cell>
          <cell r="CF363">
            <v>43556</v>
          </cell>
          <cell r="CG363">
            <v>99</v>
          </cell>
          <cell r="CH363">
            <v>81</v>
          </cell>
          <cell r="CI363">
            <v>6</v>
          </cell>
          <cell r="CJ363">
            <v>0</v>
          </cell>
          <cell r="CK363">
            <v>0</v>
          </cell>
          <cell r="CL363">
            <v>49</v>
          </cell>
          <cell r="CM363">
            <v>3.3439999999999999</v>
          </cell>
          <cell r="CN363">
            <v>4</v>
          </cell>
          <cell r="CO363">
            <v>0</v>
          </cell>
          <cell r="CP363">
            <v>0</v>
          </cell>
          <cell r="CQ363">
            <v>37</v>
          </cell>
          <cell r="CR363">
            <v>329</v>
          </cell>
          <cell r="CS363">
            <v>0</v>
          </cell>
          <cell r="CT363">
            <v>329</v>
          </cell>
          <cell r="CU363">
            <v>0</v>
          </cell>
          <cell r="CV363">
            <v>317.79759999999999</v>
          </cell>
          <cell r="CW363">
            <v>-13.4</v>
          </cell>
          <cell r="CX363">
            <v>329</v>
          </cell>
          <cell r="CY363">
            <v>-43</v>
          </cell>
          <cell r="CZ363">
            <v>12</v>
          </cell>
          <cell r="DA363">
            <v>25</v>
          </cell>
          <cell r="DB363">
            <v>7476.0765550239239</v>
          </cell>
          <cell r="DC363">
            <v>11064.593301435407</v>
          </cell>
          <cell r="DD363">
            <v>3588.5167464114834</v>
          </cell>
          <cell r="DE363">
            <v>0.08</v>
          </cell>
          <cell r="DF363">
            <v>0</v>
          </cell>
          <cell r="DG363" t="str">
            <v>Газлифт</v>
          </cell>
          <cell r="DH363">
            <v>3.3439999999999999</v>
          </cell>
          <cell r="DI363">
            <v>4</v>
          </cell>
          <cell r="DJ363">
            <v>0</v>
          </cell>
          <cell r="DK363">
            <v>25</v>
          </cell>
          <cell r="DL363">
            <v>49</v>
          </cell>
          <cell r="DM363">
            <v>0</v>
          </cell>
          <cell r="DN363">
            <v>55</v>
          </cell>
          <cell r="DO363">
            <v>9.0909090909090912E-2</v>
          </cell>
          <cell r="DP363">
            <v>49</v>
          </cell>
          <cell r="DQ363">
            <v>3.3439999999999999</v>
          </cell>
          <cell r="DR363">
            <v>4</v>
          </cell>
          <cell r="DS363">
            <v>0</v>
          </cell>
          <cell r="DT363">
            <v>25</v>
          </cell>
          <cell r="DU363">
            <v>0</v>
          </cell>
          <cell r="DV363">
            <v>0</v>
          </cell>
          <cell r="DW363">
            <v>0</v>
          </cell>
          <cell r="DX363">
            <v>0.81602128222248249</v>
          </cell>
          <cell r="DY363">
            <v>0.97610201222784987</v>
          </cell>
          <cell r="DZ363">
            <v>0</v>
          </cell>
          <cell r="EA363">
            <v>2.258146446198757</v>
          </cell>
          <cell r="EB363">
            <v>0</v>
          </cell>
          <cell r="EC363">
            <v>42405</v>
          </cell>
          <cell r="ED363" t="str">
            <v>ВНС</v>
          </cell>
          <cell r="EE363">
            <v>0</v>
          </cell>
          <cell r="EF363">
            <v>18</v>
          </cell>
          <cell r="EG363">
            <v>30</v>
          </cell>
          <cell r="EH363">
            <v>37</v>
          </cell>
          <cell r="EI363">
            <v>28</v>
          </cell>
          <cell r="EJ363" t="str">
            <v>Постоянный</v>
          </cell>
          <cell r="EK363">
            <v>24</v>
          </cell>
          <cell r="EL363">
            <v>0</v>
          </cell>
          <cell r="EM363">
            <v>3.3439999999999999</v>
          </cell>
          <cell r="EN363">
            <v>4</v>
          </cell>
          <cell r="EO363">
            <v>0</v>
          </cell>
          <cell r="EP363">
            <v>37</v>
          </cell>
          <cell r="EQ363">
            <v>7476.0765550239239</v>
          </cell>
          <cell r="ER363">
            <v>81</v>
          </cell>
          <cell r="ES363">
            <v>12</v>
          </cell>
          <cell r="ET363">
            <v>49</v>
          </cell>
          <cell r="EU363">
            <v>18</v>
          </cell>
          <cell r="EV363">
            <v>30</v>
          </cell>
          <cell r="EW363">
            <v>37</v>
          </cell>
          <cell r="EX363">
            <v>28</v>
          </cell>
          <cell r="EY363" t="str">
            <v>Постоянный</v>
          </cell>
          <cell r="EZ363">
            <v>24</v>
          </cell>
          <cell r="FA363">
            <v>0</v>
          </cell>
          <cell r="FB363">
            <v>3.3439999999999999</v>
          </cell>
          <cell r="FC363">
            <v>4</v>
          </cell>
          <cell r="FD363">
            <v>0</v>
          </cell>
          <cell r="FE363">
            <v>37</v>
          </cell>
          <cell r="FF363">
            <v>7476.0765550239239</v>
          </cell>
          <cell r="FG363">
            <v>81</v>
          </cell>
          <cell r="FH363">
            <v>12</v>
          </cell>
          <cell r="FI363">
            <v>49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O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FZ363">
            <v>0</v>
          </cell>
          <cell r="GA363">
            <v>0</v>
          </cell>
          <cell r="GB363">
            <v>0</v>
          </cell>
          <cell r="GC363" t="str">
            <v>Уточнение</v>
          </cell>
          <cell r="GD363" t="str">
            <v>Уточнение режима работы по результатам замера дебита. Ревизия АГЗУ К-61</v>
          </cell>
          <cell r="GE363">
            <v>0</v>
          </cell>
          <cell r="GF363" t="str">
            <v>БДНГ-1</v>
          </cell>
          <cell r="GG363" t="str">
            <v>Щукин</v>
          </cell>
          <cell r="GH363">
            <v>0</v>
          </cell>
          <cell r="GI363" t="e">
            <v>#N/A</v>
          </cell>
          <cell r="GJ363">
            <v>0</v>
          </cell>
          <cell r="GK363">
            <v>2100</v>
          </cell>
          <cell r="GL363">
            <v>0</v>
          </cell>
          <cell r="GM363">
            <v>0</v>
          </cell>
          <cell r="GN363">
            <v>0</v>
          </cell>
          <cell r="GO363">
            <v>2</v>
          </cell>
          <cell r="GP363">
            <v>9</v>
          </cell>
          <cell r="GQ363">
            <v>49</v>
          </cell>
          <cell r="GR363">
            <v>50</v>
          </cell>
          <cell r="GS363" t="str">
            <v>К-61</v>
          </cell>
          <cell r="GT363" t="str">
            <v>Газлифт</v>
          </cell>
          <cell r="GU363">
            <v>0</v>
          </cell>
          <cell r="GV363">
            <v>0</v>
          </cell>
          <cell r="GW363">
            <v>0</v>
          </cell>
          <cell r="GX363">
            <v>0</v>
          </cell>
          <cell r="GY363">
            <v>0</v>
          </cell>
        </row>
        <row r="364">
          <cell r="J364">
            <v>1413</v>
          </cell>
          <cell r="K364" t="str">
            <v>В работе</v>
          </cell>
          <cell r="L364" t="str">
            <v>К-22</v>
          </cell>
          <cell r="M364">
            <v>43621</v>
          </cell>
          <cell r="N364" t="str">
            <v>Гор.</v>
          </cell>
          <cell r="O364" t="str">
            <v>P1ar_Block I</v>
          </cell>
          <cell r="P364" t="str">
            <v>Действующий</v>
          </cell>
          <cell r="Q364">
            <v>-4</v>
          </cell>
          <cell r="R364">
            <v>0</v>
          </cell>
          <cell r="S364">
            <v>0</v>
          </cell>
          <cell r="T364">
            <v>0</v>
          </cell>
          <cell r="U364">
            <v>206</v>
          </cell>
          <cell r="V364">
            <v>213.8</v>
          </cell>
          <cell r="W364">
            <v>0.98</v>
          </cell>
          <cell r="X364">
            <v>1.66</v>
          </cell>
          <cell r="Y364">
            <v>0.98</v>
          </cell>
          <cell r="Z364">
            <v>1.4490000000000001</v>
          </cell>
          <cell r="AA364">
            <v>0.83599999999999997</v>
          </cell>
          <cell r="AB364">
            <v>0.72</v>
          </cell>
          <cell r="AC364">
            <v>37</v>
          </cell>
          <cell r="AD364">
            <v>1.17</v>
          </cell>
          <cell r="AE364">
            <v>177.8</v>
          </cell>
          <cell r="AF364">
            <v>9.19</v>
          </cell>
          <cell r="AG364">
            <v>1970</v>
          </cell>
          <cell r="AH364">
            <v>3650</v>
          </cell>
          <cell r="AI364">
            <v>3650</v>
          </cell>
          <cell r="AJ364">
            <v>0</v>
          </cell>
          <cell r="AK364">
            <v>0</v>
          </cell>
          <cell r="AL364" t="str">
            <v>закрытый</v>
          </cell>
          <cell r="AM364" t="str">
            <v>2986,28-2985,08; 3090,11-3088,91; 3185,04-3183,84; 3281,52-3280,32; 3389,51-3388,31;3484,4-3483,2;3590,76-3589,56</v>
          </cell>
          <cell r="AN364">
            <v>317</v>
          </cell>
          <cell r="AO364">
            <v>2986.28</v>
          </cell>
          <cell r="AP364">
            <v>1244.2222838847401</v>
          </cell>
          <cell r="AQ364" t="str">
            <v>2777-3639</v>
          </cell>
          <cell r="AR364">
            <v>114</v>
          </cell>
          <cell r="AS364">
            <v>7.4</v>
          </cell>
          <cell r="AT364" t="str">
            <v>Газлифт</v>
          </cell>
          <cell r="AU364">
            <v>530</v>
          </cell>
          <cell r="AV364">
            <v>0</v>
          </cell>
          <cell r="AW364">
            <v>1000</v>
          </cell>
          <cell r="AX364">
            <v>0</v>
          </cell>
          <cell r="AY364">
            <v>1400</v>
          </cell>
          <cell r="AZ364">
            <v>0</v>
          </cell>
          <cell r="BA364">
            <v>1730</v>
          </cell>
          <cell r="BB364">
            <v>0</v>
          </cell>
          <cell r="BC364">
            <v>2000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3639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1865.6421026894866</v>
          </cell>
          <cell r="BU364">
            <v>1773.3578973105134</v>
          </cell>
          <cell r="BV364">
            <v>73</v>
          </cell>
          <cell r="BW364">
            <v>5.5</v>
          </cell>
          <cell r="BX364">
            <v>18</v>
          </cell>
          <cell r="BY364" t="str">
            <v>Угловик</v>
          </cell>
          <cell r="BZ364" t="str">
            <v>Постоянный</v>
          </cell>
          <cell r="CA364">
            <v>24</v>
          </cell>
          <cell r="CB364">
            <v>0</v>
          </cell>
          <cell r="CC364">
            <v>32</v>
          </cell>
          <cell r="CD364">
            <v>56.8</v>
          </cell>
          <cell r="CE364">
            <v>30</v>
          </cell>
          <cell r="CF364">
            <v>43621</v>
          </cell>
          <cell r="CG364">
            <v>206</v>
          </cell>
          <cell r="CH364">
            <v>73.400000000000006</v>
          </cell>
          <cell r="CI364">
            <v>6</v>
          </cell>
          <cell r="CJ364">
            <v>0</v>
          </cell>
          <cell r="CK364">
            <v>0</v>
          </cell>
          <cell r="CL364">
            <v>85</v>
          </cell>
          <cell r="CM364">
            <v>34.526799999999994</v>
          </cell>
          <cell r="CN364">
            <v>41.3</v>
          </cell>
          <cell r="CO364">
            <v>0</v>
          </cell>
          <cell r="CP364">
            <v>0</v>
          </cell>
          <cell r="CQ364">
            <v>28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11.9</v>
          </cell>
          <cell r="DA364">
            <v>16.100000000000001</v>
          </cell>
          <cell r="DB364">
            <v>466.30443597437363</v>
          </cell>
          <cell r="DC364">
            <v>810.96423647717154</v>
          </cell>
          <cell r="DD364">
            <v>344.65980050279785</v>
          </cell>
          <cell r="DE364">
            <v>0.34132231404958674</v>
          </cell>
          <cell r="DF364">
            <v>0</v>
          </cell>
          <cell r="DG364" t="str">
            <v>Газлифт</v>
          </cell>
          <cell r="DH364">
            <v>34.526799999999994</v>
          </cell>
          <cell r="DI364">
            <v>41.3</v>
          </cell>
          <cell r="DJ364">
            <v>0</v>
          </cell>
          <cell r="DK364">
            <v>16.100000000000001</v>
          </cell>
          <cell r="DL364">
            <v>85</v>
          </cell>
          <cell r="DM364">
            <v>0</v>
          </cell>
          <cell r="DN364" t="e">
            <v>#N/A</v>
          </cell>
          <cell r="DO364" t="e">
            <v>#N/A</v>
          </cell>
          <cell r="DP364" t="e">
            <v>#N/A</v>
          </cell>
          <cell r="DQ364" t="e">
            <v>#N/A</v>
          </cell>
          <cell r="DR364" t="e">
            <v>#N/A</v>
          </cell>
          <cell r="DS364">
            <v>0</v>
          </cell>
          <cell r="DT364" t="e">
            <v>#N/A</v>
          </cell>
          <cell r="DU364" t="e">
            <v>#N/A</v>
          </cell>
          <cell r="DV364" t="e">
            <v>#N/A</v>
          </cell>
          <cell r="DW364" t="e">
            <v>#N/A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18</v>
          </cell>
          <cell r="EG364">
            <v>32</v>
          </cell>
          <cell r="EH364">
            <v>70</v>
          </cell>
          <cell r="EI364">
            <v>31</v>
          </cell>
          <cell r="EJ364" t="str">
            <v>Постоянный</v>
          </cell>
          <cell r="EK364">
            <v>24</v>
          </cell>
          <cell r="EL364">
            <v>0</v>
          </cell>
          <cell r="EM364">
            <v>34.526799999999994</v>
          </cell>
          <cell r="EN364">
            <v>41.3</v>
          </cell>
          <cell r="EO364">
            <v>0</v>
          </cell>
          <cell r="EP364">
            <v>30.4</v>
          </cell>
          <cell r="EQ364">
            <v>535.81565624384541</v>
          </cell>
          <cell r="ER364">
            <v>73</v>
          </cell>
          <cell r="ES364">
            <v>11.9</v>
          </cell>
          <cell r="ET364">
            <v>101</v>
          </cell>
          <cell r="EU364">
            <v>18</v>
          </cell>
          <cell r="EV364">
            <v>32</v>
          </cell>
          <cell r="EW364">
            <v>56.8</v>
          </cell>
          <cell r="EX364">
            <v>30</v>
          </cell>
          <cell r="EY364" t="str">
            <v>Постоянный</v>
          </cell>
          <cell r="EZ364">
            <v>24</v>
          </cell>
          <cell r="FA364">
            <v>0</v>
          </cell>
          <cell r="FB364">
            <v>34.526799999999994</v>
          </cell>
          <cell r="FC364">
            <v>41.3</v>
          </cell>
          <cell r="FD364">
            <v>0</v>
          </cell>
          <cell r="FE364">
            <v>28</v>
          </cell>
          <cell r="FF364">
            <v>466.30443597437363</v>
          </cell>
          <cell r="FG364">
            <v>73.400000000000006</v>
          </cell>
          <cell r="FH364">
            <v>11.9</v>
          </cell>
          <cell r="FI364">
            <v>85</v>
          </cell>
          <cell r="FJ364">
            <v>0</v>
          </cell>
          <cell r="FK364">
            <v>0</v>
          </cell>
          <cell r="FL364">
            <v>-13.200000000000003</v>
          </cell>
          <cell r="FM364">
            <v>-1</v>
          </cell>
          <cell r="FN364">
            <v>0</v>
          </cell>
          <cell r="FO364">
            <v>0</v>
          </cell>
          <cell r="FP364">
            <v>0</v>
          </cell>
          <cell r="FQ364">
            <v>0</v>
          </cell>
          <cell r="FR364">
            <v>0</v>
          </cell>
          <cell r="FS364">
            <v>-2.3999999999999986</v>
          </cell>
          <cell r="FT364">
            <v>0.40000000000000568</v>
          </cell>
          <cell r="FU364">
            <v>0</v>
          </cell>
          <cell r="FV364">
            <v>-69.511220269471778</v>
          </cell>
          <cell r="FW364">
            <v>-16</v>
          </cell>
          <cell r="FX364">
            <v>0</v>
          </cell>
          <cell r="FY364">
            <v>0</v>
          </cell>
          <cell r="FZ364">
            <v>0</v>
          </cell>
          <cell r="GA364">
            <v>0</v>
          </cell>
          <cell r="GB364">
            <v>0</v>
          </cell>
          <cell r="GC364" t="str">
            <v>ГТМ</v>
          </cell>
          <cell r="GD364" t="str">
            <v>ВНС мая месяца</v>
          </cell>
          <cell r="GE364">
            <v>0</v>
          </cell>
          <cell r="GF364" t="str">
            <v>БДНГ-5.2</v>
          </cell>
          <cell r="GG364">
            <v>0</v>
          </cell>
          <cell r="GH364">
            <v>0</v>
          </cell>
          <cell r="GI364">
            <v>0</v>
          </cell>
          <cell r="GJ364">
            <v>0</v>
          </cell>
          <cell r="GK364">
            <v>0</v>
          </cell>
          <cell r="GL364">
            <v>0</v>
          </cell>
          <cell r="GM364">
            <v>0</v>
          </cell>
          <cell r="GN364">
            <v>0</v>
          </cell>
          <cell r="GO364">
            <v>0</v>
          </cell>
          <cell r="GP364">
            <v>0</v>
          </cell>
          <cell r="GQ364">
            <v>85</v>
          </cell>
          <cell r="GR364">
            <v>121</v>
          </cell>
          <cell r="GS364">
            <v>0</v>
          </cell>
          <cell r="GT364">
            <v>0</v>
          </cell>
          <cell r="GU364">
            <v>0</v>
          </cell>
          <cell r="GV364">
            <v>0</v>
          </cell>
          <cell r="GW364">
            <v>0</v>
          </cell>
          <cell r="GX364">
            <v>0</v>
          </cell>
          <cell r="GY364">
            <v>0</v>
          </cell>
        </row>
        <row r="365">
          <cell r="J365">
            <v>1415</v>
          </cell>
          <cell r="K365" t="str">
            <v>В работе</v>
          </cell>
          <cell r="L365" t="str">
            <v>К-53</v>
          </cell>
          <cell r="M365">
            <v>42260</v>
          </cell>
          <cell r="N365" t="str">
            <v>БС</v>
          </cell>
          <cell r="O365" t="str">
            <v>P1ar_Block III</v>
          </cell>
          <cell r="P365" t="str">
            <v>Действующий</v>
          </cell>
          <cell r="Q365">
            <v>-4</v>
          </cell>
          <cell r="R365">
            <v>0</v>
          </cell>
          <cell r="S365">
            <v>0</v>
          </cell>
          <cell r="T365">
            <v>0</v>
          </cell>
          <cell r="U365">
            <v>206</v>
          </cell>
          <cell r="V365">
            <v>213.8</v>
          </cell>
          <cell r="W365">
            <v>0.98</v>
          </cell>
          <cell r="X365">
            <v>1.66</v>
          </cell>
          <cell r="Y365">
            <v>0.98</v>
          </cell>
          <cell r="Z365">
            <v>1.4490000000000001</v>
          </cell>
          <cell r="AA365">
            <v>0.83599999999999997</v>
          </cell>
          <cell r="AB365">
            <v>0.72</v>
          </cell>
          <cell r="AC365">
            <v>37</v>
          </cell>
          <cell r="AD365">
            <v>1.17</v>
          </cell>
          <cell r="AE365">
            <v>177.8</v>
          </cell>
          <cell r="AF365">
            <v>9.19</v>
          </cell>
          <cell r="AG365">
            <v>2239</v>
          </cell>
          <cell r="AH365">
            <v>2785</v>
          </cell>
          <cell r="AI365">
            <v>2785</v>
          </cell>
          <cell r="AJ365">
            <v>43058</v>
          </cell>
          <cell r="AK365" t="str">
            <v>По спущенной компановке</v>
          </cell>
          <cell r="AL365" t="str">
            <v>откр ствол</v>
          </cell>
          <cell r="AM365" t="str">
            <v>2094,23-2785</v>
          </cell>
          <cell r="AN365">
            <v>72.16</v>
          </cell>
          <cell r="AO365">
            <v>2094.23</v>
          </cell>
          <cell r="AP365">
            <v>192.23</v>
          </cell>
          <cell r="AQ365" t="str">
            <v>1787,61-2094,23</v>
          </cell>
          <cell r="AR365">
            <v>114</v>
          </cell>
          <cell r="AS365">
            <v>7.37</v>
          </cell>
          <cell r="AT365" t="str">
            <v>Фонтан</v>
          </cell>
          <cell r="AU365">
            <v>560</v>
          </cell>
          <cell r="AV365" t="str">
            <v>ГП</v>
          </cell>
          <cell r="AW365">
            <v>1020</v>
          </cell>
          <cell r="AX365" t="str">
            <v>ГК77/3</v>
          </cell>
          <cell r="AY365">
            <v>1390</v>
          </cell>
          <cell r="AZ365" t="str">
            <v>ГК75/3</v>
          </cell>
          <cell r="BA365">
            <v>1700</v>
          </cell>
          <cell r="BB365" t="str">
            <v>ЦКсОК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1750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1790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1666.07</v>
          </cell>
          <cell r="BU365">
            <v>123.93000000000006</v>
          </cell>
          <cell r="BV365">
            <v>73</v>
          </cell>
          <cell r="BW365">
            <v>5.5</v>
          </cell>
          <cell r="BX365">
            <v>18</v>
          </cell>
          <cell r="BY365" t="str">
            <v>Угловик</v>
          </cell>
          <cell r="BZ365" t="str">
            <v>Постоянный</v>
          </cell>
          <cell r="CA365">
            <v>24</v>
          </cell>
          <cell r="CB365">
            <v>0</v>
          </cell>
          <cell r="CC365">
            <v>21</v>
          </cell>
          <cell r="CD365">
            <v>37</v>
          </cell>
          <cell r="CE365">
            <v>19</v>
          </cell>
          <cell r="CF365">
            <v>43556</v>
          </cell>
          <cell r="CG365">
            <v>163.4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39</v>
          </cell>
          <cell r="CM365">
            <v>4.18</v>
          </cell>
          <cell r="CN365">
            <v>5</v>
          </cell>
          <cell r="CO365">
            <v>0</v>
          </cell>
          <cell r="CP365">
            <v>0</v>
          </cell>
          <cell r="CQ365">
            <v>27</v>
          </cell>
          <cell r="CR365">
            <v>330</v>
          </cell>
          <cell r="CS365">
            <v>0</v>
          </cell>
          <cell r="CT365">
            <v>330</v>
          </cell>
          <cell r="CU365">
            <v>0</v>
          </cell>
          <cell r="CV365">
            <v>308.79903999999999</v>
          </cell>
          <cell r="CW365">
            <v>-25.36</v>
          </cell>
          <cell r="CX365">
            <v>330</v>
          </cell>
          <cell r="CY365">
            <v>-86.5</v>
          </cell>
          <cell r="CZ365">
            <v>0</v>
          </cell>
          <cell r="DA365">
            <v>27</v>
          </cell>
          <cell r="DB365">
            <v>6459.3301435406702</v>
          </cell>
          <cell r="DC365">
            <v>6459.3301435406702</v>
          </cell>
          <cell r="DD365" t="str">
            <v/>
          </cell>
          <cell r="DE365">
            <v>4.0192926045016078E-2</v>
          </cell>
          <cell r="DF365">
            <v>0</v>
          </cell>
          <cell r="DG365" t="str">
            <v>Фонтан</v>
          </cell>
          <cell r="DH365">
            <v>4.18</v>
          </cell>
          <cell r="DI365">
            <v>5</v>
          </cell>
          <cell r="DJ365">
            <v>0</v>
          </cell>
          <cell r="DK365">
            <v>27</v>
          </cell>
          <cell r="DL365">
            <v>39</v>
          </cell>
          <cell r="DM365">
            <v>0</v>
          </cell>
          <cell r="DN365">
            <v>48</v>
          </cell>
          <cell r="DO365">
            <v>4.3327556325823219E-2</v>
          </cell>
          <cell r="DP365">
            <v>39</v>
          </cell>
          <cell r="DQ365">
            <v>4.18</v>
          </cell>
          <cell r="DR365">
            <v>5</v>
          </cell>
          <cell r="DS365">
            <v>0</v>
          </cell>
          <cell r="DT365">
            <v>27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43097</v>
          </cell>
          <cell r="ED365" t="str">
            <v>ЗБС</v>
          </cell>
          <cell r="EE365">
            <v>0</v>
          </cell>
          <cell r="EF365">
            <v>18</v>
          </cell>
          <cell r="EG365">
            <v>21</v>
          </cell>
          <cell r="EH365">
            <v>46</v>
          </cell>
          <cell r="EI365">
            <v>19</v>
          </cell>
          <cell r="EJ365" t="str">
            <v>Постоянный</v>
          </cell>
          <cell r="EK365">
            <v>24</v>
          </cell>
          <cell r="EL365">
            <v>0</v>
          </cell>
          <cell r="EM365">
            <v>21.200959999999998</v>
          </cell>
          <cell r="EN365">
            <v>25.36</v>
          </cell>
          <cell r="EO365">
            <v>0</v>
          </cell>
          <cell r="EP365">
            <v>86.5</v>
          </cell>
          <cell r="EQ365">
            <v>4080.0039243505958</v>
          </cell>
          <cell r="ER365">
            <v>0</v>
          </cell>
          <cell r="ES365">
            <v>0</v>
          </cell>
          <cell r="ET365">
            <v>45</v>
          </cell>
          <cell r="EU365">
            <v>18</v>
          </cell>
          <cell r="EV365">
            <v>21</v>
          </cell>
          <cell r="EW365">
            <v>37</v>
          </cell>
          <cell r="EX365">
            <v>19</v>
          </cell>
          <cell r="EY365" t="str">
            <v>Постоянный</v>
          </cell>
          <cell r="EZ365">
            <v>24</v>
          </cell>
          <cell r="FA365">
            <v>0</v>
          </cell>
          <cell r="FB365">
            <v>4.18</v>
          </cell>
          <cell r="FC365">
            <v>5</v>
          </cell>
          <cell r="FD365">
            <v>0</v>
          </cell>
          <cell r="FE365">
            <v>27</v>
          </cell>
          <cell r="FF365">
            <v>6459.3301435406702</v>
          </cell>
          <cell r="FG365">
            <v>0</v>
          </cell>
          <cell r="FH365">
            <v>0</v>
          </cell>
          <cell r="FI365">
            <v>39</v>
          </cell>
          <cell r="FJ365">
            <v>0</v>
          </cell>
          <cell r="FK365">
            <v>0</v>
          </cell>
          <cell r="FL365">
            <v>-9</v>
          </cell>
          <cell r="FM365">
            <v>0</v>
          </cell>
          <cell r="FN365">
            <v>0</v>
          </cell>
          <cell r="FO365">
            <v>0</v>
          </cell>
          <cell r="FP365">
            <v>-17.020959999999999</v>
          </cell>
          <cell r="FQ365">
            <v>-20.36</v>
          </cell>
          <cell r="FR365">
            <v>0</v>
          </cell>
          <cell r="FS365">
            <v>-59.5</v>
          </cell>
          <cell r="FT365">
            <v>0</v>
          </cell>
          <cell r="FU365">
            <v>0</v>
          </cell>
          <cell r="FV365">
            <v>2379.3262191900744</v>
          </cell>
          <cell r="FW365">
            <v>-6</v>
          </cell>
          <cell r="FX365" t="str">
            <v>ИПП База/Уточнение</v>
          </cell>
          <cell r="FY365" t="str">
            <v>Снижение энергетики пласта, что подтверждается снижениями дебита с 25 до 5 м3/сут и  трендом снижения забойного давления. Уточнение -11,8т/сут (по предыдущим шифрам)</v>
          </cell>
          <cell r="FZ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  <cell r="GE365">
            <v>0</v>
          </cell>
          <cell r="GF365" t="str">
            <v>БДНГ-2</v>
          </cell>
          <cell r="GG365" t="str">
            <v>Щукин</v>
          </cell>
          <cell r="GH365">
            <v>0</v>
          </cell>
          <cell r="GI365" t="e">
            <v>#N/A</v>
          </cell>
          <cell r="GJ365">
            <v>0</v>
          </cell>
          <cell r="GK365">
            <v>1770</v>
          </cell>
          <cell r="GL365">
            <v>0</v>
          </cell>
          <cell r="GM365">
            <v>0</v>
          </cell>
          <cell r="GN365">
            <v>0</v>
          </cell>
          <cell r="GO365">
            <v>2</v>
          </cell>
          <cell r="GP365">
            <v>18</v>
          </cell>
          <cell r="GQ365">
            <v>39</v>
          </cell>
          <cell r="GR365">
            <v>124.4</v>
          </cell>
          <cell r="GS365" t="str">
            <v>-</v>
          </cell>
          <cell r="GT365" t="str">
            <v>Фонтан</v>
          </cell>
          <cell r="GU365">
            <v>0</v>
          </cell>
          <cell r="GV365">
            <v>0</v>
          </cell>
          <cell r="GW365">
            <v>0</v>
          </cell>
          <cell r="GX365">
            <v>0</v>
          </cell>
          <cell r="GY365">
            <v>0</v>
          </cell>
        </row>
        <row r="366">
          <cell r="J366">
            <v>1416</v>
          </cell>
          <cell r="K366" t="str">
            <v>В работе</v>
          </cell>
          <cell r="L366" t="str">
            <v>К-1599</v>
          </cell>
          <cell r="M366">
            <v>43496</v>
          </cell>
          <cell r="N366" t="str">
            <v>Гор.</v>
          </cell>
          <cell r="O366" t="str">
            <v>P1ar_Block III</v>
          </cell>
          <cell r="P366" t="str">
            <v>Действующий</v>
          </cell>
          <cell r="Q366">
            <v>-4</v>
          </cell>
          <cell r="R366">
            <v>0</v>
          </cell>
          <cell r="S366">
            <v>0</v>
          </cell>
          <cell r="T366">
            <v>0</v>
          </cell>
          <cell r="U366">
            <v>206</v>
          </cell>
          <cell r="V366">
            <v>213.8</v>
          </cell>
          <cell r="W366">
            <v>0.98</v>
          </cell>
          <cell r="X366">
            <v>1.66</v>
          </cell>
          <cell r="Y366">
            <v>1.0163028267562273</v>
          </cell>
          <cell r="Z366">
            <v>1.4490000000000001</v>
          </cell>
          <cell r="AA366">
            <v>0.83599999999999997</v>
          </cell>
          <cell r="AB366">
            <v>0.72</v>
          </cell>
          <cell r="AC366">
            <v>37</v>
          </cell>
          <cell r="AD366">
            <v>1.17</v>
          </cell>
          <cell r="AE366">
            <v>177.8</v>
          </cell>
          <cell r="AF366">
            <v>9.19</v>
          </cell>
          <cell r="AG366">
            <v>2209.34</v>
          </cell>
          <cell r="AH366">
            <v>2951</v>
          </cell>
          <cell r="AI366">
            <v>2951</v>
          </cell>
          <cell r="AJ366">
            <v>0</v>
          </cell>
          <cell r="AK366">
            <v>0</v>
          </cell>
          <cell r="AL366" t="str">
            <v>откр ствол</v>
          </cell>
          <cell r="AM366" t="str">
            <v>2209-2951</v>
          </cell>
          <cell r="AN366">
            <v>37.159999999999997</v>
          </cell>
          <cell r="AO366">
            <v>2209</v>
          </cell>
          <cell r="AP366">
            <v>331.51707774798933</v>
          </cell>
          <cell r="AQ366">
            <v>0</v>
          </cell>
          <cell r="AR366">
            <v>0</v>
          </cell>
          <cell r="AS366">
            <v>0</v>
          </cell>
          <cell r="AT366" t="str">
            <v>Газлифт</v>
          </cell>
          <cell r="AU366">
            <v>550</v>
          </cell>
          <cell r="AV366">
            <v>0</v>
          </cell>
          <cell r="AW366">
            <v>980</v>
          </cell>
          <cell r="AX366">
            <v>0</v>
          </cell>
          <cell r="AY366">
            <v>1310</v>
          </cell>
          <cell r="AZ366">
            <v>0</v>
          </cell>
          <cell r="BA366">
            <v>1575</v>
          </cell>
          <cell r="BB366">
            <v>0</v>
          </cell>
          <cell r="BC366">
            <v>1910</v>
          </cell>
          <cell r="BD366">
            <v>0</v>
          </cell>
          <cell r="BE366">
            <v>0</v>
          </cell>
          <cell r="BF366">
            <v>0</v>
          </cell>
          <cell r="BG366">
            <v>1920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2260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1893.35</v>
          </cell>
          <cell r="BU366">
            <v>366.65000000000009</v>
          </cell>
          <cell r="BV366">
            <v>73</v>
          </cell>
          <cell r="BW366">
            <v>5.5</v>
          </cell>
          <cell r="BX366">
            <v>18</v>
          </cell>
          <cell r="BY366" t="str">
            <v>Угловик</v>
          </cell>
          <cell r="BZ366" t="str">
            <v>Постоянный</v>
          </cell>
          <cell r="CA366">
            <v>24</v>
          </cell>
          <cell r="CB366">
            <v>0</v>
          </cell>
          <cell r="CC366">
            <v>34</v>
          </cell>
          <cell r="CD366">
            <v>74</v>
          </cell>
          <cell r="CE366">
            <v>32</v>
          </cell>
          <cell r="CF366">
            <v>43556</v>
          </cell>
          <cell r="CG366">
            <v>139</v>
          </cell>
          <cell r="CH366">
            <v>77</v>
          </cell>
          <cell r="CI366">
            <v>6</v>
          </cell>
          <cell r="CJ366">
            <v>0</v>
          </cell>
          <cell r="CK366">
            <v>0</v>
          </cell>
          <cell r="CL366">
            <v>69</v>
          </cell>
          <cell r="CM366">
            <v>4.4259846400000002</v>
          </cell>
          <cell r="CN366">
            <v>5.8</v>
          </cell>
          <cell r="CO366">
            <v>8.7200000000000006</v>
          </cell>
          <cell r="CP366">
            <v>0</v>
          </cell>
          <cell r="CQ366">
            <v>21.6</v>
          </cell>
          <cell r="CR366">
            <v>331</v>
          </cell>
          <cell r="CS366">
            <v>0</v>
          </cell>
          <cell r="CT366">
            <v>331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15.4</v>
          </cell>
          <cell r="DA366">
            <v>6.2000000000000011</v>
          </cell>
          <cell r="DB366">
            <v>1400.8182369110075</v>
          </cell>
          <cell r="DC366">
            <v>4880.2699866577032</v>
          </cell>
          <cell r="DD366">
            <v>3072.8373881271696</v>
          </cell>
          <cell r="DE366">
            <v>8.2857142857142851E-2</v>
          </cell>
          <cell r="DF366">
            <v>0</v>
          </cell>
          <cell r="DG366" t="str">
            <v>Газлифт</v>
          </cell>
          <cell r="DH366">
            <v>4.4259846400000002</v>
          </cell>
          <cell r="DI366">
            <v>5.8</v>
          </cell>
          <cell r="DJ366">
            <v>8.7200000000000006</v>
          </cell>
          <cell r="DK366">
            <v>6.2000000000000011</v>
          </cell>
          <cell r="DL366">
            <v>69</v>
          </cell>
          <cell r="DM366">
            <v>0</v>
          </cell>
          <cell r="DN366">
            <v>60</v>
          </cell>
          <cell r="DO366">
            <v>7.9785199352655573E-2</v>
          </cell>
          <cell r="DP366">
            <v>60</v>
          </cell>
          <cell r="DQ366">
            <v>4.809847806879505</v>
          </cell>
          <cell r="DR366">
            <v>6.3030307488597899</v>
          </cell>
          <cell r="DS366">
            <v>8.7200000000000006</v>
          </cell>
          <cell r="DT366">
            <v>6.7377225246432246</v>
          </cell>
          <cell r="DU366">
            <v>0.38386316687950484</v>
          </cell>
          <cell r="DV366">
            <v>0.50303074885979004</v>
          </cell>
          <cell r="DW366">
            <v>0.53772252464322379</v>
          </cell>
          <cell r="DX366">
            <v>0.58800712794667986</v>
          </cell>
          <cell r="DY366">
            <v>0.77054974643805885</v>
          </cell>
          <cell r="DZ366">
            <v>0</v>
          </cell>
          <cell r="EA366">
            <v>0.9839884085969578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18</v>
          </cell>
          <cell r="EG366">
            <v>34</v>
          </cell>
          <cell r="EH366">
            <v>74</v>
          </cell>
          <cell r="EI366">
            <v>32</v>
          </cell>
          <cell r="EJ366" t="str">
            <v>Постоянный</v>
          </cell>
          <cell r="EK366">
            <v>24</v>
          </cell>
          <cell r="EL366">
            <v>0</v>
          </cell>
          <cell r="EM366">
            <v>4.4259846400000002</v>
          </cell>
          <cell r="EN366">
            <v>5.8</v>
          </cell>
          <cell r="EO366">
            <v>8.7200000000000006</v>
          </cell>
          <cell r="EP366">
            <v>21.6</v>
          </cell>
          <cell r="EQ366">
            <v>1400.8182369110075</v>
          </cell>
          <cell r="ER366">
            <v>77</v>
          </cell>
          <cell r="ES366">
            <v>15.4</v>
          </cell>
          <cell r="ET366">
            <v>86</v>
          </cell>
          <cell r="EU366">
            <v>18</v>
          </cell>
          <cell r="EV366">
            <v>34</v>
          </cell>
          <cell r="EW366">
            <v>74</v>
          </cell>
          <cell r="EX366">
            <v>32</v>
          </cell>
          <cell r="EY366" t="str">
            <v>Постоянный</v>
          </cell>
          <cell r="EZ366">
            <v>24</v>
          </cell>
          <cell r="FA366">
            <v>0</v>
          </cell>
          <cell r="FB366">
            <v>4.4259846400000002</v>
          </cell>
          <cell r="FC366">
            <v>5.8</v>
          </cell>
          <cell r="FD366">
            <v>8.7200000000000006</v>
          </cell>
          <cell r="FE366">
            <v>21.6</v>
          </cell>
          <cell r="FF366">
            <v>1400.8182369110075</v>
          </cell>
          <cell r="FG366">
            <v>77</v>
          </cell>
          <cell r="FH366">
            <v>15.4</v>
          </cell>
          <cell r="FI366">
            <v>69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O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-17</v>
          </cell>
          <cell r="FX366">
            <v>0</v>
          </cell>
          <cell r="FY366">
            <v>0</v>
          </cell>
          <cell r="FZ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  <cell r="GE366">
            <v>0</v>
          </cell>
          <cell r="GF366" t="str">
            <v>БДНГ-2</v>
          </cell>
          <cell r="GG366">
            <v>0</v>
          </cell>
          <cell r="GH366">
            <v>0</v>
          </cell>
          <cell r="GI366" t="e">
            <v>#N/A</v>
          </cell>
          <cell r="GJ366">
            <v>0</v>
          </cell>
          <cell r="GK366">
            <v>2100</v>
          </cell>
          <cell r="GL366">
            <v>0</v>
          </cell>
          <cell r="GM366">
            <v>0</v>
          </cell>
          <cell r="GN366">
            <v>0</v>
          </cell>
          <cell r="GO366">
            <v>0</v>
          </cell>
          <cell r="GP366">
            <v>0</v>
          </cell>
          <cell r="GQ366">
            <v>0</v>
          </cell>
          <cell r="GR366">
            <v>0</v>
          </cell>
          <cell r="GS366" t="str">
            <v>ЗУ-6</v>
          </cell>
          <cell r="GT366" t="str">
            <v>Газлифт</v>
          </cell>
          <cell r="GU366">
            <v>0</v>
          </cell>
          <cell r="GV366">
            <v>0</v>
          </cell>
          <cell r="GW366">
            <v>0</v>
          </cell>
          <cell r="GX366">
            <v>0</v>
          </cell>
          <cell r="GY366">
            <v>0</v>
          </cell>
        </row>
        <row r="367">
          <cell r="J367">
            <v>1419</v>
          </cell>
          <cell r="K367" t="str">
            <v>В работе</v>
          </cell>
          <cell r="L367" t="str">
            <v>К-53</v>
          </cell>
          <cell r="M367">
            <v>42262</v>
          </cell>
          <cell r="N367" t="str">
            <v>Гор.</v>
          </cell>
          <cell r="O367" t="str">
            <v>P1ar_Block III</v>
          </cell>
          <cell r="P367" t="str">
            <v>Действующий</v>
          </cell>
          <cell r="Q367">
            <v>-4</v>
          </cell>
          <cell r="R367">
            <v>0</v>
          </cell>
          <cell r="S367">
            <v>0</v>
          </cell>
          <cell r="T367">
            <v>0</v>
          </cell>
          <cell r="U367">
            <v>206</v>
          </cell>
          <cell r="V367">
            <v>213.8</v>
          </cell>
          <cell r="W367">
            <v>0.98</v>
          </cell>
          <cell r="X367">
            <v>1.66</v>
          </cell>
          <cell r="Y367">
            <v>0.98</v>
          </cell>
          <cell r="Z367">
            <v>1.4490000000000001</v>
          </cell>
          <cell r="AA367">
            <v>0.83599999999999997</v>
          </cell>
          <cell r="AB367">
            <v>0.72</v>
          </cell>
          <cell r="AC367">
            <v>37</v>
          </cell>
          <cell r="AD367">
            <v>1.17</v>
          </cell>
          <cell r="AE367">
            <v>177.8</v>
          </cell>
          <cell r="AF367">
            <v>9.19</v>
          </cell>
          <cell r="AG367">
            <v>2238</v>
          </cell>
          <cell r="AH367">
            <v>3086</v>
          </cell>
          <cell r="AI367">
            <v>3086</v>
          </cell>
          <cell r="AJ367">
            <v>0</v>
          </cell>
          <cell r="AK367">
            <v>0</v>
          </cell>
          <cell r="AL367" t="str">
            <v>откр ствол</v>
          </cell>
          <cell r="AM367" t="str">
            <v>2380-3086</v>
          </cell>
          <cell r="AN367">
            <v>56.78</v>
          </cell>
          <cell r="AO367">
            <v>2380</v>
          </cell>
          <cell r="AP367">
            <v>486.4</v>
          </cell>
          <cell r="AQ367" t="str">
            <v>2082-2380</v>
          </cell>
          <cell r="AR367">
            <v>114</v>
          </cell>
          <cell r="AS367">
            <v>7.37</v>
          </cell>
          <cell r="AT367" t="str">
            <v>Фонтан</v>
          </cell>
          <cell r="AU367">
            <v>440</v>
          </cell>
          <cell r="AV367" t="str">
            <v>ГП</v>
          </cell>
          <cell r="AW367">
            <v>815</v>
          </cell>
          <cell r="AX367" t="str">
            <v>ГП</v>
          </cell>
          <cell r="AY367">
            <v>1175</v>
          </cell>
          <cell r="AZ367" t="str">
            <v>ГК50/1,5</v>
          </cell>
          <cell r="BA367">
            <v>1510</v>
          </cell>
          <cell r="BB367" t="str">
            <v>ЦКсОК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1750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2087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1853.95</v>
          </cell>
          <cell r="BU367">
            <v>233.04999999999995</v>
          </cell>
          <cell r="BV367">
            <v>73</v>
          </cell>
          <cell r="BW367">
            <v>5.5</v>
          </cell>
          <cell r="BX367">
            <v>65</v>
          </cell>
          <cell r="BY367" t="str">
            <v>Угловик</v>
          </cell>
          <cell r="BZ367" t="str">
            <v>Постоянный</v>
          </cell>
          <cell r="CA367">
            <v>24</v>
          </cell>
          <cell r="CB367">
            <v>0</v>
          </cell>
          <cell r="CC367">
            <v>102</v>
          </cell>
          <cell r="CD367">
            <v>101</v>
          </cell>
          <cell r="CE367">
            <v>101</v>
          </cell>
          <cell r="CF367">
            <v>43556</v>
          </cell>
          <cell r="CG367">
            <v>148.69999999999999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108</v>
          </cell>
          <cell r="CM367">
            <v>7.0474799999999993</v>
          </cell>
          <cell r="CN367">
            <v>8.43</v>
          </cell>
          <cell r="CO367">
            <v>0</v>
          </cell>
          <cell r="CP367">
            <v>0</v>
          </cell>
          <cell r="CQ367">
            <v>93.5</v>
          </cell>
          <cell r="CR367">
            <v>332</v>
          </cell>
          <cell r="CS367">
            <v>0</v>
          </cell>
          <cell r="CT367">
            <v>332</v>
          </cell>
          <cell r="CU367">
            <v>0</v>
          </cell>
          <cell r="CV367">
            <v>324.95251999999999</v>
          </cell>
          <cell r="CW367">
            <v>-8.43</v>
          </cell>
          <cell r="CX367">
            <v>332</v>
          </cell>
          <cell r="CY367">
            <v>-102.6</v>
          </cell>
          <cell r="CZ367">
            <v>0</v>
          </cell>
          <cell r="DA367">
            <v>93.5</v>
          </cell>
          <cell r="DB367">
            <v>13267.153649247675</v>
          </cell>
          <cell r="DC367">
            <v>13267.153649247675</v>
          </cell>
          <cell r="DD367" t="str">
            <v/>
          </cell>
          <cell r="DE367">
            <v>0.20712530712530719</v>
          </cell>
          <cell r="DF367">
            <v>0</v>
          </cell>
          <cell r="DG367" t="str">
            <v>Фонтан</v>
          </cell>
          <cell r="DH367">
            <v>7.0474799999999993</v>
          </cell>
          <cell r="DI367">
            <v>8.43</v>
          </cell>
          <cell r="DJ367">
            <v>0</v>
          </cell>
          <cell r="DK367">
            <v>93.5</v>
          </cell>
          <cell r="DL367">
            <v>108</v>
          </cell>
          <cell r="DM367">
            <v>0</v>
          </cell>
          <cell r="DN367">
            <v>68</v>
          </cell>
          <cell r="DO367">
            <v>0.17893300670842147</v>
          </cell>
          <cell r="DP367">
            <v>68</v>
          </cell>
          <cell r="DQ367">
            <v>12.071751084184994</v>
          </cell>
          <cell r="DR367">
            <v>14.439893641369611</v>
          </cell>
          <cell r="DS367">
            <v>0</v>
          </cell>
          <cell r="DT367">
            <v>160.15777644935451</v>
          </cell>
          <cell r="DU367">
            <v>5.0242710841849947</v>
          </cell>
          <cell r="DV367">
            <v>6.0098936413696116</v>
          </cell>
          <cell r="DW367">
            <v>66.657776449354529</v>
          </cell>
          <cell r="DX367">
            <v>3.3189435147540971</v>
          </cell>
          <cell r="DY367">
            <v>3.9700281276962883</v>
          </cell>
          <cell r="DZ367">
            <v>0</v>
          </cell>
          <cell r="EA367">
            <v>56.512855910267461</v>
          </cell>
          <cell r="EB367">
            <v>0</v>
          </cell>
          <cell r="EC367">
            <v>42262</v>
          </cell>
          <cell r="ED367" t="str">
            <v>ВНС</v>
          </cell>
          <cell r="EE367">
            <v>0</v>
          </cell>
          <cell r="EF367">
            <v>65</v>
          </cell>
          <cell r="EG367">
            <v>91</v>
          </cell>
          <cell r="EH367">
            <v>94</v>
          </cell>
          <cell r="EI367">
            <v>90</v>
          </cell>
          <cell r="EJ367" t="str">
            <v>Постоянный</v>
          </cell>
          <cell r="EK367">
            <v>24</v>
          </cell>
          <cell r="EL367">
            <v>0</v>
          </cell>
          <cell r="EM367">
            <v>7.0474799999999993</v>
          </cell>
          <cell r="EN367">
            <v>8.43</v>
          </cell>
          <cell r="EO367">
            <v>0</v>
          </cell>
          <cell r="EP367">
            <v>93.5</v>
          </cell>
          <cell r="EQ367">
            <v>13267.153649247675</v>
          </cell>
          <cell r="ER367">
            <v>0</v>
          </cell>
          <cell r="ES367">
            <v>0</v>
          </cell>
          <cell r="ET367">
            <v>108</v>
          </cell>
          <cell r="EU367">
            <v>65</v>
          </cell>
          <cell r="EV367">
            <v>102</v>
          </cell>
          <cell r="EW367">
            <v>101</v>
          </cell>
          <cell r="EX367">
            <v>101</v>
          </cell>
          <cell r="EY367" t="str">
            <v>Постоянный</v>
          </cell>
          <cell r="EZ367">
            <v>24</v>
          </cell>
          <cell r="FA367">
            <v>0</v>
          </cell>
          <cell r="FB367">
            <v>7.0474799999999993</v>
          </cell>
          <cell r="FC367">
            <v>8.43</v>
          </cell>
          <cell r="FD367">
            <v>0</v>
          </cell>
          <cell r="FE367">
            <v>93.5</v>
          </cell>
          <cell r="FF367">
            <v>13267.153649247675</v>
          </cell>
          <cell r="FG367">
            <v>0</v>
          </cell>
          <cell r="FH367">
            <v>0</v>
          </cell>
          <cell r="FI367">
            <v>108</v>
          </cell>
          <cell r="FJ367">
            <v>0</v>
          </cell>
          <cell r="FK367">
            <v>11</v>
          </cell>
          <cell r="FL367">
            <v>7</v>
          </cell>
          <cell r="FM367">
            <v>11</v>
          </cell>
          <cell r="FN367">
            <v>0</v>
          </cell>
          <cell r="FO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FZ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  <cell r="GE367">
            <v>0</v>
          </cell>
          <cell r="GF367" t="str">
            <v>БДНГ-2</v>
          </cell>
          <cell r="GG367" t="str">
            <v>Щукин</v>
          </cell>
          <cell r="GH367">
            <v>0</v>
          </cell>
          <cell r="GI367" t="e">
            <v>#N/A</v>
          </cell>
          <cell r="GJ367">
            <v>0</v>
          </cell>
          <cell r="GK367">
            <v>2067</v>
          </cell>
          <cell r="GL367">
            <v>0</v>
          </cell>
          <cell r="GM367">
            <v>0</v>
          </cell>
          <cell r="GN367">
            <v>0</v>
          </cell>
          <cell r="GO367">
            <v>1</v>
          </cell>
          <cell r="GP367">
            <v>0</v>
          </cell>
          <cell r="GQ367">
            <v>108</v>
          </cell>
          <cell r="GR367">
            <v>40.699999999999989</v>
          </cell>
          <cell r="GS367" t="str">
            <v>-</v>
          </cell>
          <cell r="GT367" t="str">
            <v>Фонтан</v>
          </cell>
          <cell r="GU367" t="str">
            <v>донор</v>
          </cell>
          <cell r="GV367">
            <v>0</v>
          </cell>
          <cell r="GW367">
            <v>0</v>
          </cell>
          <cell r="GX367">
            <v>0</v>
          </cell>
          <cell r="GY367">
            <v>0</v>
          </cell>
        </row>
        <row r="368">
          <cell r="J368">
            <v>1421</v>
          </cell>
          <cell r="K368" t="str">
            <v>Освоение текущего года</v>
          </cell>
          <cell r="L368" t="str">
            <v>К-14</v>
          </cell>
          <cell r="M368">
            <v>43635</v>
          </cell>
          <cell r="N368" t="str">
            <v>Гор.</v>
          </cell>
          <cell r="O368" t="str">
            <v>P1ar_Block I</v>
          </cell>
          <cell r="P368" t="str">
            <v>Действующий</v>
          </cell>
          <cell r="Q368">
            <v>-4</v>
          </cell>
          <cell r="R368">
            <v>0</v>
          </cell>
          <cell r="S368">
            <v>0</v>
          </cell>
          <cell r="T368">
            <v>0</v>
          </cell>
          <cell r="U368">
            <v>206</v>
          </cell>
          <cell r="V368">
            <v>213.8</v>
          </cell>
          <cell r="W368">
            <v>0.98</v>
          </cell>
          <cell r="X368">
            <v>1.66</v>
          </cell>
          <cell r="Y368">
            <v>1.088434281799302</v>
          </cell>
          <cell r="Z368">
            <v>1.4490000000000001</v>
          </cell>
          <cell r="AA368">
            <v>0.83599999999999997</v>
          </cell>
          <cell r="AB368">
            <v>0.72</v>
          </cell>
          <cell r="AC368">
            <v>37</v>
          </cell>
          <cell r="AD368">
            <v>1.17</v>
          </cell>
          <cell r="AE368">
            <v>177.8</v>
          </cell>
          <cell r="AF368">
            <v>0</v>
          </cell>
          <cell r="AG368">
            <v>0</v>
          </cell>
          <cell r="AH368">
            <v>2940</v>
          </cell>
          <cell r="AI368">
            <v>2940</v>
          </cell>
          <cell r="AJ368">
            <v>0</v>
          </cell>
          <cell r="AK368">
            <v>0</v>
          </cell>
          <cell r="AL368" t="str">
            <v>закрытый</v>
          </cell>
          <cell r="AM368" t="str">
            <v>2381,81-2382,78; 2476,78-2477,75; 2617,81-2618,78; 2784,51-2785,48; 2915,31-2916,45;</v>
          </cell>
          <cell r="AN368">
            <v>192.58</v>
          </cell>
          <cell r="AO368">
            <v>2381.81</v>
          </cell>
          <cell r="AP368">
            <v>514</v>
          </cell>
          <cell r="AQ368" t="str">
            <v>2228-2940</v>
          </cell>
          <cell r="AR368">
            <v>114</v>
          </cell>
          <cell r="AS368">
            <v>7.37</v>
          </cell>
          <cell r="AT368" t="str">
            <v>Газлифт</v>
          </cell>
          <cell r="AU368">
            <v>540</v>
          </cell>
          <cell r="AV368">
            <v>0</v>
          </cell>
          <cell r="AW368">
            <v>1035</v>
          </cell>
          <cell r="AX368">
            <v>0</v>
          </cell>
          <cell r="AY368">
            <v>1440</v>
          </cell>
          <cell r="AZ368">
            <v>0</v>
          </cell>
          <cell r="BA368">
            <v>1760</v>
          </cell>
          <cell r="BB368">
            <v>0</v>
          </cell>
          <cell r="BC368">
            <v>2050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2939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1902</v>
          </cell>
          <cell r="BU368">
            <v>1037</v>
          </cell>
          <cell r="BV368">
            <v>73</v>
          </cell>
          <cell r="BW368">
            <v>5.5</v>
          </cell>
          <cell r="BX368">
            <v>18</v>
          </cell>
          <cell r="BY368" t="str">
            <v>Угловик</v>
          </cell>
          <cell r="BZ368" t="str">
            <v>Постоянный</v>
          </cell>
          <cell r="CA368">
            <v>24</v>
          </cell>
          <cell r="CB368">
            <v>0</v>
          </cell>
          <cell r="CC368">
            <v>30.83</v>
          </cell>
          <cell r="CD368">
            <v>63.33</v>
          </cell>
          <cell r="CE368">
            <v>29.17</v>
          </cell>
          <cell r="CF368">
            <v>43617</v>
          </cell>
          <cell r="CG368">
            <v>206</v>
          </cell>
          <cell r="CH368">
            <v>73.67</v>
          </cell>
          <cell r="CI368">
            <v>6</v>
          </cell>
          <cell r="CJ368">
            <v>0</v>
          </cell>
          <cell r="CK368">
            <v>0</v>
          </cell>
          <cell r="CL368">
            <v>71</v>
          </cell>
          <cell r="CM368">
            <v>19.296886399999998</v>
          </cell>
          <cell r="CN368">
            <v>30.5</v>
          </cell>
          <cell r="CO368">
            <v>24.32</v>
          </cell>
          <cell r="CP368">
            <v>0</v>
          </cell>
          <cell r="CQ368">
            <v>56.7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22.8</v>
          </cell>
          <cell r="DA368">
            <v>33.900000000000006</v>
          </cell>
          <cell r="DB368">
            <v>1756.760095763429</v>
          </cell>
          <cell r="DC368">
            <v>2938.2978592857344</v>
          </cell>
          <cell r="DD368">
            <v>817.60087559603107</v>
          </cell>
          <cell r="DE368">
            <v>0.22592592592592592</v>
          </cell>
          <cell r="DF368">
            <v>0</v>
          </cell>
          <cell r="DG368" t="str">
            <v>Газлифт</v>
          </cell>
          <cell r="DH368">
            <v>19.296886399999998</v>
          </cell>
          <cell r="DI368">
            <v>30.5</v>
          </cell>
          <cell r="DJ368">
            <v>24.32</v>
          </cell>
          <cell r="DK368">
            <v>33.900000000000006</v>
          </cell>
          <cell r="DL368">
            <v>71</v>
          </cell>
          <cell r="DM368">
            <v>0</v>
          </cell>
          <cell r="DN368" t="e">
            <v>#N/A</v>
          </cell>
          <cell r="DO368" t="e">
            <v>#N/A</v>
          </cell>
          <cell r="DP368" t="e">
            <v>#N/A</v>
          </cell>
          <cell r="DQ368" t="e">
            <v>#N/A</v>
          </cell>
          <cell r="DR368" t="e">
            <v>#N/A</v>
          </cell>
          <cell r="DS368">
            <v>24.32</v>
          </cell>
          <cell r="DT368" t="e">
            <v>#N/A</v>
          </cell>
          <cell r="DU368" t="e">
            <v>#N/A</v>
          </cell>
          <cell r="DV368" t="e">
            <v>#N/A</v>
          </cell>
          <cell r="DW368" t="e">
            <v>#N/A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18</v>
          </cell>
          <cell r="EG368">
            <v>30</v>
          </cell>
          <cell r="EH368">
            <v>70</v>
          </cell>
          <cell r="EI368">
            <v>29</v>
          </cell>
          <cell r="EJ368" t="str">
            <v>Постоянный</v>
          </cell>
          <cell r="EK368">
            <v>24</v>
          </cell>
          <cell r="EL368">
            <v>0</v>
          </cell>
          <cell r="EM368">
            <v>19.296886399999998</v>
          </cell>
          <cell r="EN368">
            <v>30.5</v>
          </cell>
          <cell r="EO368">
            <v>24.32</v>
          </cell>
          <cell r="EP368">
            <v>56.7</v>
          </cell>
          <cell r="EQ368">
            <v>1756.760095763429</v>
          </cell>
          <cell r="ER368">
            <v>70</v>
          </cell>
          <cell r="ES368">
            <v>22.8</v>
          </cell>
          <cell r="ET368">
            <v>113</v>
          </cell>
          <cell r="EU368">
            <v>18</v>
          </cell>
          <cell r="EV368">
            <v>30.83</v>
          </cell>
          <cell r="EW368">
            <v>63.33</v>
          </cell>
          <cell r="EX368">
            <v>29.17</v>
          </cell>
          <cell r="EY368" t="str">
            <v>Постоянный</v>
          </cell>
          <cell r="EZ368">
            <v>24</v>
          </cell>
          <cell r="FA368">
            <v>0</v>
          </cell>
          <cell r="FB368">
            <v>19.296886399999998</v>
          </cell>
          <cell r="FC368">
            <v>30.5</v>
          </cell>
          <cell r="FD368">
            <v>24.32</v>
          </cell>
          <cell r="FE368">
            <v>56.7</v>
          </cell>
          <cell r="FF368">
            <v>1756.760095763429</v>
          </cell>
          <cell r="FG368">
            <v>73.67</v>
          </cell>
          <cell r="FH368">
            <v>22.8</v>
          </cell>
          <cell r="FI368">
            <v>71</v>
          </cell>
          <cell r="FJ368">
            <v>0</v>
          </cell>
          <cell r="FK368">
            <v>0.82999999999999829</v>
          </cell>
          <cell r="FL368">
            <v>-6.6700000000000017</v>
          </cell>
          <cell r="FM368">
            <v>0.17000000000000171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3.6700000000000017</v>
          </cell>
          <cell r="FU368">
            <v>0</v>
          </cell>
          <cell r="FV368">
            <v>0</v>
          </cell>
          <cell r="FW368">
            <v>-42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0</v>
          </cell>
          <cell r="GC368" t="str">
            <v>ГТМ</v>
          </cell>
          <cell r="GD368" t="str">
            <v>ВНС мая месяца</v>
          </cell>
          <cell r="GE368">
            <v>0</v>
          </cell>
          <cell r="GF368" t="str">
            <v>БДНГ-5.2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K368">
            <v>0</v>
          </cell>
          <cell r="GL368">
            <v>0</v>
          </cell>
          <cell r="GM368">
            <v>0</v>
          </cell>
          <cell r="GN368">
            <v>0</v>
          </cell>
          <cell r="GO368">
            <v>0</v>
          </cell>
          <cell r="GP368">
            <v>0</v>
          </cell>
          <cell r="GQ368">
            <v>71</v>
          </cell>
          <cell r="GR368">
            <v>135</v>
          </cell>
          <cell r="GS368">
            <v>0</v>
          </cell>
          <cell r="GT368">
            <v>0</v>
          </cell>
          <cell r="GU368">
            <v>0</v>
          </cell>
          <cell r="GV368">
            <v>0</v>
          </cell>
          <cell r="GW368">
            <v>0</v>
          </cell>
          <cell r="GX368">
            <v>0</v>
          </cell>
          <cell r="GY368">
            <v>0</v>
          </cell>
        </row>
        <row r="369">
          <cell r="J369">
            <v>1425</v>
          </cell>
          <cell r="K369" t="str">
            <v>В работе</v>
          </cell>
          <cell r="L369" t="str">
            <v>к-1509</v>
          </cell>
          <cell r="M369">
            <v>43656</v>
          </cell>
          <cell r="N369" t="str">
            <v>Гор.</v>
          </cell>
          <cell r="O369" t="str">
            <v>P1ar_Block I</v>
          </cell>
          <cell r="P369" t="str">
            <v>Действующий</v>
          </cell>
          <cell r="Q369">
            <v>-4</v>
          </cell>
          <cell r="R369">
            <v>0</v>
          </cell>
          <cell r="S369">
            <v>0</v>
          </cell>
          <cell r="T369">
            <v>0</v>
          </cell>
          <cell r="U369">
            <v>206</v>
          </cell>
          <cell r="V369">
            <v>213.8</v>
          </cell>
          <cell r="W369">
            <v>0.98</v>
          </cell>
          <cell r="X369">
            <v>1.66</v>
          </cell>
          <cell r="Y369">
            <v>0.98320192143812912</v>
          </cell>
          <cell r="Z369">
            <v>1.4490000000000001</v>
          </cell>
          <cell r="AA369">
            <v>0.83599999999999997</v>
          </cell>
          <cell r="AB369">
            <v>0.72</v>
          </cell>
          <cell r="AC369">
            <v>37</v>
          </cell>
          <cell r="AD369">
            <v>1.17</v>
          </cell>
          <cell r="AE369">
            <v>177.8</v>
          </cell>
          <cell r="AF369">
            <v>9.19</v>
          </cell>
          <cell r="AG369">
            <v>2179</v>
          </cell>
          <cell r="AH369">
            <v>2960</v>
          </cell>
          <cell r="AI369">
            <v>2960</v>
          </cell>
          <cell r="AJ369">
            <v>0</v>
          </cell>
          <cell r="AK369">
            <v>0</v>
          </cell>
          <cell r="AL369" t="str">
            <v>закрытый</v>
          </cell>
          <cell r="AM369" t="str">
            <v>2347,18-2347,93; 2420,45-2421,2; 2528,13-2528,88;2729,75-2730,5;2838,45-2839,2;2934,87-2935,97)</v>
          </cell>
          <cell r="AN369">
            <v>53.73</v>
          </cell>
          <cell r="AO369">
            <v>2347.1799999999998</v>
          </cell>
          <cell r="AP369">
            <v>548.01</v>
          </cell>
          <cell r="AQ369" t="str">
            <v>2071,7-2960</v>
          </cell>
          <cell r="AR369">
            <v>114</v>
          </cell>
          <cell r="AS369">
            <v>7.37</v>
          </cell>
          <cell r="AT369" t="str">
            <v>газлифт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2960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1852</v>
          </cell>
          <cell r="BU369">
            <v>1108</v>
          </cell>
          <cell r="BV369">
            <v>73</v>
          </cell>
          <cell r="BW369">
            <v>5.5</v>
          </cell>
          <cell r="BX369">
            <v>18</v>
          </cell>
          <cell r="BY369" t="str">
            <v>Угловик</v>
          </cell>
          <cell r="BZ369" t="str">
            <v>Постоянный</v>
          </cell>
          <cell r="CA369">
            <v>24</v>
          </cell>
          <cell r="CB369">
            <v>0</v>
          </cell>
          <cell r="CC369">
            <v>35</v>
          </cell>
          <cell r="CD369">
            <v>76</v>
          </cell>
          <cell r="CE369">
            <v>34</v>
          </cell>
          <cell r="CF369">
            <v>0</v>
          </cell>
          <cell r="CG369">
            <v>206</v>
          </cell>
          <cell r="CH369">
            <v>78</v>
          </cell>
          <cell r="CI369">
            <v>6</v>
          </cell>
          <cell r="CJ369">
            <v>0</v>
          </cell>
          <cell r="CK369">
            <v>0</v>
          </cell>
          <cell r="CL369">
            <v>90</v>
          </cell>
          <cell r="CM369">
            <v>34.273000000000003</v>
          </cell>
          <cell r="CN369">
            <v>41.326000000000001</v>
          </cell>
          <cell r="CO369">
            <v>0.79500000000000004</v>
          </cell>
          <cell r="CP369">
            <v>0</v>
          </cell>
          <cell r="CQ369">
            <v>36.799999999999997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21.8</v>
          </cell>
          <cell r="DA369">
            <v>14.999999999999996</v>
          </cell>
          <cell r="DB369">
            <v>437.66229976949774</v>
          </cell>
          <cell r="DC369">
            <v>1073.7315087678346</v>
          </cell>
          <cell r="DD369">
            <v>629.06396417599228</v>
          </cell>
          <cell r="DE369">
            <v>0.35625862068965519</v>
          </cell>
          <cell r="DF369" t="str">
            <v>Ввод новой скважины июль 2019г</v>
          </cell>
          <cell r="DG369" t="str">
            <v>газлифт</v>
          </cell>
          <cell r="DH369">
            <v>34.273875138799994</v>
          </cell>
          <cell r="DI369">
            <v>41.326000000000001</v>
          </cell>
          <cell r="DJ369">
            <v>0.79500000000000004</v>
          </cell>
          <cell r="DK369">
            <v>15.000383015259818</v>
          </cell>
          <cell r="DL369">
            <v>90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0.79500000000000004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18</v>
          </cell>
          <cell r="EV369">
            <v>35</v>
          </cell>
          <cell r="EW369">
            <v>76</v>
          </cell>
          <cell r="EX369">
            <v>34</v>
          </cell>
          <cell r="EY369" t="str">
            <v>Постоянный</v>
          </cell>
          <cell r="EZ369">
            <v>24</v>
          </cell>
          <cell r="FA369">
            <v>0</v>
          </cell>
          <cell r="FB369">
            <v>34.273000000000003</v>
          </cell>
          <cell r="FC369">
            <v>41.326000000000001</v>
          </cell>
          <cell r="FD369">
            <v>0.79500000000000004</v>
          </cell>
          <cell r="FE369">
            <v>36.799999999999997</v>
          </cell>
          <cell r="FF369">
            <v>437.66229976949774</v>
          </cell>
          <cell r="FG369">
            <v>78</v>
          </cell>
          <cell r="FH369">
            <v>21.8</v>
          </cell>
          <cell r="FI369">
            <v>90</v>
          </cell>
          <cell r="FJ369">
            <v>18</v>
          </cell>
          <cell r="FK369">
            <v>35</v>
          </cell>
          <cell r="FL369">
            <v>76</v>
          </cell>
          <cell r="FM369">
            <v>34</v>
          </cell>
          <cell r="FN369">
            <v>24</v>
          </cell>
          <cell r="FO369">
            <v>0</v>
          </cell>
          <cell r="FP369">
            <v>34.273000000000003</v>
          </cell>
          <cell r="FQ369">
            <v>41.326000000000001</v>
          </cell>
          <cell r="FR369">
            <v>0.79500000000000004</v>
          </cell>
          <cell r="FS369">
            <v>36.799999999999997</v>
          </cell>
          <cell r="FT369">
            <v>78</v>
          </cell>
          <cell r="FU369">
            <v>21.8</v>
          </cell>
          <cell r="FV369">
            <v>437.66229976949774</v>
          </cell>
          <cell r="FW369">
            <v>90</v>
          </cell>
          <cell r="FX369" t="str">
            <v>ГТМ</v>
          </cell>
          <cell r="FY369" t="str">
            <v>ВНС июля</v>
          </cell>
          <cell r="FZ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  <cell r="GE369">
            <v>0</v>
          </cell>
          <cell r="GF369" t="str">
            <v>БДНГ-3</v>
          </cell>
          <cell r="GG369">
            <v>0</v>
          </cell>
          <cell r="GH369">
            <v>0</v>
          </cell>
          <cell r="GI369">
            <v>0</v>
          </cell>
          <cell r="GJ369">
            <v>0</v>
          </cell>
          <cell r="GK369">
            <v>0</v>
          </cell>
          <cell r="GL369">
            <v>0</v>
          </cell>
          <cell r="GM369">
            <v>0</v>
          </cell>
          <cell r="GN369">
            <v>0</v>
          </cell>
          <cell r="GO369">
            <v>0</v>
          </cell>
          <cell r="GP369">
            <v>0</v>
          </cell>
          <cell r="GQ369">
            <v>90</v>
          </cell>
          <cell r="GR369">
            <v>116</v>
          </cell>
          <cell r="GS369">
            <v>0</v>
          </cell>
          <cell r="GT369">
            <v>0</v>
          </cell>
          <cell r="GU369">
            <v>0</v>
          </cell>
          <cell r="GV369">
            <v>0</v>
          </cell>
          <cell r="GW369">
            <v>0</v>
          </cell>
          <cell r="GX369">
            <v>0</v>
          </cell>
          <cell r="GY369">
            <v>0</v>
          </cell>
        </row>
        <row r="370">
          <cell r="J370">
            <v>1426</v>
          </cell>
          <cell r="K370" t="str">
            <v>В бездействии прошлых лет</v>
          </cell>
          <cell r="L370" t="str">
            <v>Без куста</v>
          </cell>
          <cell r="M370">
            <v>42759</v>
          </cell>
          <cell r="N370" t="str">
            <v>Гор.</v>
          </cell>
          <cell r="O370" t="str">
            <v>P1ar_Block I</v>
          </cell>
          <cell r="P370" t="str">
            <v>В бездействии текущего года</v>
          </cell>
          <cell r="Q370">
            <v>-4</v>
          </cell>
          <cell r="R370">
            <v>0</v>
          </cell>
          <cell r="S370">
            <v>0</v>
          </cell>
          <cell r="T370">
            <v>0</v>
          </cell>
          <cell r="U370">
            <v>206</v>
          </cell>
          <cell r="V370">
            <v>213.8</v>
          </cell>
          <cell r="W370">
            <v>0.98</v>
          </cell>
          <cell r="X370">
            <v>1.66</v>
          </cell>
          <cell r="Y370">
            <v>1.1270454891854067</v>
          </cell>
          <cell r="Z370">
            <v>1.4490000000000001</v>
          </cell>
          <cell r="AA370">
            <v>0.83599999999999997</v>
          </cell>
          <cell r="AB370">
            <v>0.72</v>
          </cell>
          <cell r="AC370">
            <v>37</v>
          </cell>
          <cell r="AD370">
            <v>1.17</v>
          </cell>
          <cell r="AE370">
            <v>177.8</v>
          </cell>
          <cell r="AF370">
            <v>9.19</v>
          </cell>
          <cell r="AG370">
            <v>2120</v>
          </cell>
          <cell r="AH370">
            <v>2770</v>
          </cell>
          <cell r="AI370">
            <v>2770</v>
          </cell>
          <cell r="AJ370">
            <v>0</v>
          </cell>
          <cell r="AK370">
            <v>0</v>
          </cell>
          <cell r="AL370" t="str">
            <v>откр ствол</v>
          </cell>
          <cell r="AM370" t="str">
            <v>1988-2002, 2027-2038, 2055-2060, 2095-2100, 2104-2112; откр. ствол - 2120-2770</v>
          </cell>
          <cell r="AN370">
            <v>17.82</v>
          </cell>
          <cell r="AO370">
            <v>1988</v>
          </cell>
          <cell r="AP370">
            <v>307.62</v>
          </cell>
          <cell r="AQ370">
            <v>0</v>
          </cell>
          <cell r="AR370">
            <v>0</v>
          </cell>
          <cell r="AS370">
            <v>0</v>
          </cell>
          <cell r="AT370" t="str">
            <v>Газлифт</v>
          </cell>
          <cell r="AU370">
            <v>500</v>
          </cell>
          <cell r="AV370" t="str">
            <v>ГП</v>
          </cell>
          <cell r="AW370" t="str">
            <v>ГК81/1,5</v>
          </cell>
          <cell r="AX370" t="str">
            <v>ГК80/2</v>
          </cell>
          <cell r="AY370">
            <v>1220</v>
          </cell>
          <cell r="AZ370" t="str">
            <v>ГК78/2</v>
          </cell>
          <cell r="BA370">
            <v>1490</v>
          </cell>
          <cell r="BB370" t="str">
            <v>ГК70/3</v>
          </cell>
          <cell r="BC370">
            <v>1760</v>
          </cell>
          <cell r="BD370" t="str">
            <v>ЦКсОК</v>
          </cell>
          <cell r="BE370">
            <v>0</v>
          </cell>
          <cell r="BF370">
            <v>0</v>
          </cell>
          <cell r="BG370">
            <v>1770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2130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1814.63</v>
          </cell>
          <cell r="BU370">
            <v>315.36999999999989</v>
          </cell>
          <cell r="BV370">
            <v>73</v>
          </cell>
          <cell r="BW370">
            <v>5.5</v>
          </cell>
          <cell r="BX370">
            <v>18</v>
          </cell>
          <cell r="BY370" t="str">
            <v>Угловик</v>
          </cell>
          <cell r="BZ370" t="str">
            <v>Постоянный</v>
          </cell>
          <cell r="CA370">
            <v>24</v>
          </cell>
          <cell r="CB370">
            <v>0</v>
          </cell>
          <cell r="CC370">
            <v>31</v>
          </cell>
          <cell r="CD370">
            <v>75</v>
          </cell>
          <cell r="CE370">
            <v>30</v>
          </cell>
          <cell r="CF370">
            <v>43556</v>
          </cell>
          <cell r="CG370">
            <v>158</v>
          </cell>
          <cell r="CH370">
            <v>80</v>
          </cell>
          <cell r="CI370">
            <v>6</v>
          </cell>
          <cell r="CJ370">
            <v>0</v>
          </cell>
          <cell r="CK370">
            <v>0</v>
          </cell>
          <cell r="CL370">
            <v>100</v>
          </cell>
          <cell r="CM370">
            <v>15.730355739999998</v>
          </cell>
          <cell r="CN370">
            <v>27.61</v>
          </cell>
          <cell r="CO370">
            <v>31.85</v>
          </cell>
          <cell r="CP370">
            <v>0</v>
          </cell>
          <cell r="CQ370">
            <v>25.1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20.5</v>
          </cell>
          <cell r="DA370">
            <v>0</v>
          </cell>
          <cell r="DB370">
            <v>292.42822451261372</v>
          </cell>
          <cell r="DC370">
            <v>1595.6409641883918</v>
          </cell>
          <cell r="DD370">
            <v>791.09165136101456</v>
          </cell>
          <cell r="DE370">
            <v>0.4760344827586207</v>
          </cell>
          <cell r="DF370" t="str">
            <v>Запуск скважины после ПВР в мае 2019г, остановлена по фонду, ТКРС (Высокое давление в МКП, ЛА (обрыв прибора ГДИ)</v>
          </cell>
          <cell r="DG370" t="str">
            <v>Газлифт</v>
          </cell>
          <cell r="DH370">
            <v>15.730355739999998</v>
          </cell>
          <cell r="DI370">
            <v>27.61</v>
          </cell>
          <cell r="DJ370">
            <v>31.85</v>
          </cell>
          <cell r="DK370">
            <v>4.6000000000000014</v>
          </cell>
          <cell r="DL370">
            <v>100</v>
          </cell>
          <cell r="DM370">
            <v>0</v>
          </cell>
          <cell r="DN370">
            <v>60</v>
          </cell>
          <cell r="DO370">
            <v>0.41202984642132723</v>
          </cell>
          <cell r="DP370">
            <v>60</v>
          </cell>
          <cell r="DQ370">
            <v>23.005246427058825</v>
          </cell>
          <cell r="DR370">
            <v>40.378924949290067</v>
          </cell>
          <cell r="DS370">
            <v>31.85</v>
          </cell>
          <cell r="DT370">
            <v>6.7273833671399625</v>
          </cell>
          <cell r="DU370">
            <v>7.2748906870588277</v>
          </cell>
          <cell r="DV370">
            <v>12.768924949290067</v>
          </cell>
          <cell r="DW370">
            <v>2.1273833671399616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42759</v>
          </cell>
          <cell r="ED370" t="str">
            <v>ВНС</v>
          </cell>
          <cell r="EE370">
            <v>0</v>
          </cell>
          <cell r="EF370">
            <v>18</v>
          </cell>
          <cell r="EG370">
            <v>31</v>
          </cell>
          <cell r="EH370">
            <v>75</v>
          </cell>
          <cell r="EI370">
            <v>30</v>
          </cell>
          <cell r="EJ370" t="str">
            <v>Постоянный</v>
          </cell>
          <cell r="EK370">
            <v>24</v>
          </cell>
          <cell r="EL370">
            <v>0</v>
          </cell>
          <cell r="EM370">
            <v>15.732050102999999</v>
          </cell>
          <cell r="EN370">
            <v>27.614999999999998</v>
          </cell>
          <cell r="EO370">
            <v>31.855</v>
          </cell>
          <cell r="EP370">
            <v>25.1</v>
          </cell>
          <cell r="EQ370">
            <v>292.39672959869432</v>
          </cell>
          <cell r="ER370">
            <v>78</v>
          </cell>
          <cell r="ES370">
            <v>20.5</v>
          </cell>
          <cell r="ET370">
            <v>100</v>
          </cell>
          <cell r="EU370">
            <v>18</v>
          </cell>
          <cell r="EV370">
            <v>31</v>
          </cell>
          <cell r="EW370">
            <v>75</v>
          </cell>
          <cell r="EX370">
            <v>30</v>
          </cell>
          <cell r="EY370" t="str">
            <v>Постоянный</v>
          </cell>
          <cell r="EZ370">
            <v>24</v>
          </cell>
          <cell r="FA370">
            <v>0</v>
          </cell>
          <cell r="FB370">
            <v>15.730355739999998</v>
          </cell>
          <cell r="FC370">
            <v>27.61</v>
          </cell>
          <cell r="FD370">
            <v>31.85</v>
          </cell>
          <cell r="FE370">
            <v>25.1</v>
          </cell>
          <cell r="FF370">
            <v>292.42822451261372</v>
          </cell>
          <cell r="FG370">
            <v>80</v>
          </cell>
          <cell r="FH370">
            <v>20.5</v>
          </cell>
          <cell r="FI370">
            <v>100</v>
          </cell>
          <cell r="FJ370">
            <v>0</v>
          </cell>
          <cell r="FK370">
            <v>0</v>
          </cell>
          <cell r="FL370">
            <v>0</v>
          </cell>
          <cell r="FM370">
            <v>0</v>
          </cell>
          <cell r="FN370">
            <v>0</v>
          </cell>
          <cell r="FO370">
            <v>0</v>
          </cell>
          <cell r="FP370">
            <v>-1.6943630000003651E-3</v>
          </cell>
          <cell r="FQ370">
            <v>-4.9999999999990052E-3</v>
          </cell>
          <cell r="FR370">
            <v>-4.9999999999990052E-3</v>
          </cell>
          <cell r="FS370">
            <v>0</v>
          </cell>
          <cell r="FT370">
            <v>2</v>
          </cell>
          <cell r="FU370">
            <v>0</v>
          </cell>
          <cell r="FV370">
            <v>3.1494913919402734E-2</v>
          </cell>
          <cell r="FW370">
            <v>0</v>
          </cell>
          <cell r="FX370">
            <v>0</v>
          </cell>
          <cell r="FY370">
            <v>0</v>
          </cell>
          <cell r="FZ370">
            <v>0</v>
          </cell>
          <cell r="GA370">
            <v>0</v>
          </cell>
          <cell r="GB370">
            <v>0</v>
          </cell>
          <cell r="GC370" t="str">
            <v>ГТМ</v>
          </cell>
          <cell r="GD370" t="str">
            <v>Вывод из б/д (ПВР+ОПЗ)</v>
          </cell>
          <cell r="GE370">
            <v>0</v>
          </cell>
          <cell r="GF370" t="str">
            <v>БДНГ-5.1</v>
          </cell>
          <cell r="GG370" t="str">
            <v>Давыдов</v>
          </cell>
          <cell r="GH370" t="str">
            <v>Бердянка</v>
          </cell>
          <cell r="GI370" t="str">
            <v>Денис</v>
          </cell>
          <cell r="GJ370">
            <v>0</v>
          </cell>
          <cell r="GK370">
            <v>2100</v>
          </cell>
          <cell r="GL370">
            <v>0</v>
          </cell>
          <cell r="GM370">
            <v>0</v>
          </cell>
          <cell r="GN370">
            <v>0</v>
          </cell>
          <cell r="GO370">
            <v>1</v>
          </cell>
          <cell r="GP370">
            <v>45</v>
          </cell>
          <cell r="GQ370">
            <v>100</v>
          </cell>
          <cell r="GR370">
            <v>58</v>
          </cell>
          <cell r="GS370" t="str">
            <v>К-77</v>
          </cell>
          <cell r="GT370" t="str">
            <v>Газлифт</v>
          </cell>
          <cell r="GU370">
            <v>0</v>
          </cell>
          <cell r="GV370">
            <v>0</v>
          </cell>
          <cell r="GW370">
            <v>0</v>
          </cell>
          <cell r="GX370">
            <v>0</v>
          </cell>
          <cell r="GY370">
            <v>0</v>
          </cell>
        </row>
        <row r="371">
          <cell r="J371">
            <v>1427</v>
          </cell>
          <cell r="K371" t="str">
            <v>В накоплении/под циклической закачкой/</v>
          </cell>
          <cell r="L371" t="str">
            <v>К-77</v>
          </cell>
          <cell r="M371">
            <v>42734</v>
          </cell>
          <cell r="N371" t="str">
            <v>Гор.</v>
          </cell>
          <cell r="O371" t="str">
            <v>P1ar_Block I</v>
          </cell>
          <cell r="P371" t="str">
            <v>Действующий</v>
          </cell>
          <cell r="Q371">
            <v>-4</v>
          </cell>
          <cell r="R371">
            <v>0</v>
          </cell>
          <cell r="S371">
            <v>0</v>
          </cell>
          <cell r="T371">
            <v>0</v>
          </cell>
          <cell r="U371">
            <v>206</v>
          </cell>
          <cell r="V371">
            <v>213.8</v>
          </cell>
          <cell r="W371">
            <v>0.98</v>
          </cell>
          <cell r="X371">
            <v>1.66</v>
          </cell>
          <cell r="Y371">
            <v>0.98</v>
          </cell>
          <cell r="Z371">
            <v>1.4490000000000001</v>
          </cell>
          <cell r="AA371">
            <v>0.83599999999999997</v>
          </cell>
          <cell r="AB371">
            <v>0.72</v>
          </cell>
          <cell r="AC371">
            <v>37</v>
          </cell>
          <cell r="AD371">
            <v>1.17</v>
          </cell>
          <cell r="AE371">
            <v>177.8</v>
          </cell>
          <cell r="AF371">
            <v>9.19</v>
          </cell>
          <cell r="AG371">
            <v>2106</v>
          </cell>
          <cell r="AH371">
            <v>2706</v>
          </cell>
          <cell r="AI371">
            <v>2706</v>
          </cell>
          <cell r="AJ371">
            <v>0</v>
          </cell>
          <cell r="AK371">
            <v>0</v>
          </cell>
          <cell r="AL371" t="str">
            <v>откр ствол</v>
          </cell>
          <cell r="AM371" t="str">
            <v>2106-2706</v>
          </cell>
          <cell r="AN371">
            <v>22.98</v>
          </cell>
          <cell r="AO371">
            <v>2106</v>
          </cell>
          <cell r="AP371">
            <v>416.6</v>
          </cell>
          <cell r="AQ371">
            <v>0</v>
          </cell>
          <cell r="AR371">
            <v>0</v>
          </cell>
          <cell r="AS371">
            <v>0</v>
          </cell>
          <cell r="AT371" t="str">
            <v>Газлифт</v>
          </cell>
          <cell r="AU371">
            <v>500</v>
          </cell>
          <cell r="AV371" t="str">
            <v>ГП</v>
          </cell>
          <cell r="AW371">
            <v>900</v>
          </cell>
          <cell r="AX371" t="str">
            <v>ГП</v>
          </cell>
          <cell r="AY371">
            <v>1220</v>
          </cell>
          <cell r="AZ371" t="str">
            <v>ГП</v>
          </cell>
          <cell r="BA371">
            <v>1480</v>
          </cell>
          <cell r="BB371" t="str">
            <v>ГК85/1,5</v>
          </cell>
          <cell r="BC371">
            <v>1750</v>
          </cell>
          <cell r="BD371" t="str">
            <v>ЦКсОК/5</v>
          </cell>
          <cell r="BE371">
            <v>0</v>
          </cell>
          <cell r="BF371">
            <v>0</v>
          </cell>
          <cell r="BG371">
            <v>1820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2280</v>
          </cell>
          <cell r="BO371" t="str">
            <v>Есть</v>
          </cell>
          <cell r="BP371" t="str">
            <v>Сиант</v>
          </cell>
          <cell r="BQ371">
            <v>79</v>
          </cell>
          <cell r="BR371">
            <v>62</v>
          </cell>
          <cell r="BS371">
            <v>6</v>
          </cell>
          <cell r="BT371">
            <v>1833.87</v>
          </cell>
          <cell r="BU371">
            <v>446.13000000000011</v>
          </cell>
          <cell r="BV371">
            <v>73</v>
          </cell>
          <cell r="BW371">
            <v>5.5</v>
          </cell>
          <cell r="BX371">
            <v>18</v>
          </cell>
          <cell r="BY371" t="str">
            <v>Угловик</v>
          </cell>
          <cell r="BZ371" t="str">
            <v>Периодический</v>
          </cell>
          <cell r="CA371">
            <v>24</v>
          </cell>
          <cell r="CB371">
            <v>24</v>
          </cell>
          <cell r="CC371">
            <v>30</v>
          </cell>
          <cell r="CD371">
            <v>62</v>
          </cell>
          <cell r="CE371">
            <v>29</v>
          </cell>
          <cell r="CF371">
            <v>43556</v>
          </cell>
          <cell r="CG371">
            <v>157</v>
          </cell>
          <cell r="CH371">
            <v>79</v>
          </cell>
          <cell r="CI371">
            <v>6</v>
          </cell>
          <cell r="CJ371">
            <v>0</v>
          </cell>
          <cell r="CK371">
            <v>0</v>
          </cell>
          <cell r="CL371">
            <v>59</v>
          </cell>
          <cell r="CM371">
            <v>5.4340000000000002</v>
          </cell>
          <cell r="CN371">
            <v>6.5</v>
          </cell>
          <cell r="CO371">
            <v>0</v>
          </cell>
          <cell r="CP371">
            <v>0</v>
          </cell>
          <cell r="CQ371">
            <v>9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6</v>
          </cell>
          <cell r="DA371">
            <v>3</v>
          </cell>
          <cell r="DB371">
            <v>552.07949944792051</v>
          </cell>
          <cell r="DC371">
            <v>1656.2384983437614</v>
          </cell>
          <cell r="DD371">
            <v>1104.158998895841</v>
          </cell>
          <cell r="DE371">
            <v>6.6326530612244902E-2</v>
          </cell>
          <cell r="DF371">
            <v>0</v>
          </cell>
          <cell r="DG371" t="str">
            <v>Газлифт</v>
          </cell>
          <cell r="DH371">
            <v>5.4340000000000002</v>
          </cell>
          <cell r="DI371">
            <v>6.5</v>
          </cell>
          <cell r="DJ371">
            <v>0</v>
          </cell>
          <cell r="DK371">
            <v>3</v>
          </cell>
          <cell r="DL371">
            <v>59</v>
          </cell>
          <cell r="DM371">
            <v>0</v>
          </cell>
          <cell r="DN371">
            <v>55</v>
          </cell>
          <cell r="DO371">
            <v>6.5287133462591698E-2</v>
          </cell>
          <cell r="DP371">
            <v>55</v>
          </cell>
          <cell r="DQ371">
            <v>5.5671644446221196</v>
          </cell>
          <cell r="DR371">
            <v>6.6592876131843539</v>
          </cell>
          <cell r="DS371">
            <v>0</v>
          </cell>
          <cell r="DT371">
            <v>3.0735173599312402</v>
          </cell>
          <cell r="DU371">
            <v>0.13316444462211988</v>
          </cell>
          <cell r="DV371">
            <v>0.15928761318435392</v>
          </cell>
          <cell r="DW371">
            <v>7.3517359931240284E-2</v>
          </cell>
          <cell r="DX371">
            <v>6.2405500358884348E-2</v>
          </cell>
          <cell r="DY371">
            <v>7.4647727702014777E-2</v>
          </cell>
          <cell r="DZ371">
            <v>0</v>
          </cell>
          <cell r="EA371">
            <v>3.4452797400929894E-2</v>
          </cell>
          <cell r="EB371">
            <v>0</v>
          </cell>
          <cell r="EC371">
            <v>42734</v>
          </cell>
          <cell r="ED371" t="str">
            <v>ВНС</v>
          </cell>
          <cell r="EE371">
            <v>0</v>
          </cell>
          <cell r="EF371">
            <v>18</v>
          </cell>
          <cell r="EG371">
            <v>29</v>
          </cell>
          <cell r="EH371">
            <v>62</v>
          </cell>
          <cell r="EI371">
            <v>28</v>
          </cell>
          <cell r="EJ371" t="str">
            <v>Периодический</v>
          </cell>
          <cell r="EK371">
            <v>24</v>
          </cell>
          <cell r="EL371">
            <v>24</v>
          </cell>
          <cell r="EM371">
            <v>5.4340000000000002</v>
          </cell>
          <cell r="EN371">
            <v>6.5</v>
          </cell>
          <cell r="EO371">
            <v>0</v>
          </cell>
          <cell r="EP371">
            <v>9</v>
          </cell>
          <cell r="EQ371">
            <v>552.07949944792051</v>
          </cell>
          <cell r="ER371">
            <v>79</v>
          </cell>
          <cell r="ES371">
            <v>6</v>
          </cell>
          <cell r="ET371">
            <v>59</v>
          </cell>
          <cell r="EU371">
            <v>18</v>
          </cell>
          <cell r="EV371">
            <v>30</v>
          </cell>
          <cell r="EW371">
            <v>62</v>
          </cell>
          <cell r="EX371">
            <v>29</v>
          </cell>
          <cell r="EY371" t="str">
            <v>Периодический</v>
          </cell>
          <cell r="EZ371">
            <v>24</v>
          </cell>
          <cell r="FA371">
            <v>24</v>
          </cell>
          <cell r="FB371">
            <v>5.4340000000000002</v>
          </cell>
          <cell r="FC371">
            <v>6.5</v>
          </cell>
          <cell r="FD371">
            <v>0</v>
          </cell>
          <cell r="FE371">
            <v>9</v>
          </cell>
          <cell r="FF371">
            <v>552.07949944792051</v>
          </cell>
          <cell r="FG371">
            <v>79</v>
          </cell>
          <cell r="FH371">
            <v>6</v>
          </cell>
          <cell r="FI371">
            <v>59</v>
          </cell>
          <cell r="FJ371">
            <v>0</v>
          </cell>
          <cell r="FK371">
            <v>1</v>
          </cell>
          <cell r="FL371">
            <v>0</v>
          </cell>
          <cell r="FM371">
            <v>1</v>
          </cell>
          <cell r="FN371">
            <v>0</v>
          </cell>
          <cell r="FO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FZ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  <cell r="GE371">
            <v>0</v>
          </cell>
          <cell r="GF371" t="str">
            <v>БДНГ-5.1</v>
          </cell>
          <cell r="GG371" t="str">
            <v>Давыдов</v>
          </cell>
          <cell r="GH371" t="str">
            <v>Бердянка</v>
          </cell>
          <cell r="GI371" t="str">
            <v>Денис</v>
          </cell>
          <cell r="GJ371">
            <v>0</v>
          </cell>
          <cell r="GK371">
            <v>2100</v>
          </cell>
          <cell r="GL371">
            <v>0</v>
          </cell>
          <cell r="GM371">
            <v>0</v>
          </cell>
          <cell r="GN371">
            <v>0</v>
          </cell>
          <cell r="GO371">
            <v>1</v>
          </cell>
          <cell r="GP371">
            <v>33</v>
          </cell>
          <cell r="GQ371">
            <v>59</v>
          </cell>
          <cell r="GR371">
            <v>98</v>
          </cell>
          <cell r="GS371" t="str">
            <v>К-77</v>
          </cell>
          <cell r="GT371" t="str">
            <v>Газлифт</v>
          </cell>
          <cell r="GU371">
            <v>0</v>
          </cell>
          <cell r="GV371">
            <v>0</v>
          </cell>
          <cell r="GW371">
            <v>0</v>
          </cell>
          <cell r="GX371">
            <v>0</v>
          </cell>
          <cell r="GY371">
            <v>0</v>
          </cell>
        </row>
        <row r="372">
          <cell r="J372">
            <v>1429</v>
          </cell>
          <cell r="K372" t="str">
            <v>В работе</v>
          </cell>
          <cell r="L372" t="str">
            <v>К-12</v>
          </cell>
          <cell r="M372">
            <v>43589</v>
          </cell>
          <cell r="N372" t="str">
            <v>Гор.</v>
          </cell>
          <cell r="O372" t="str">
            <v>P1ar_Block I</v>
          </cell>
          <cell r="P372" t="str">
            <v>Действующий</v>
          </cell>
          <cell r="Q372">
            <v>-4</v>
          </cell>
          <cell r="R372">
            <v>0</v>
          </cell>
          <cell r="S372">
            <v>0</v>
          </cell>
          <cell r="T372">
            <v>0</v>
          </cell>
          <cell r="U372">
            <v>206</v>
          </cell>
          <cell r="V372">
            <v>213.8</v>
          </cell>
          <cell r="W372">
            <v>0.98</v>
          </cell>
          <cell r="X372">
            <v>1.66</v>
          </cell>
          <cell r="Y372">
            <v>0.98068293341628265</v>
          </cell>
          <cell r="Z372">
            <v>1.4490000000000001</v>
          </cell>
          <cell r="AA372">
            <v>0.83599999999999997</v>
          </cell>
          <cell r="AB372">
            <v>0.72</v>
          </cell>
          <cell r="AC372">
            <v>37</v>
          </cell>
          <cell r="AD372">
            <v>1.17</v>
          </cell>
          <cell r="AE372">
            <v>177.8</v>
          </cell>
          <cell r="AF372">
            <v>9.19</v>
          </cell>
          <cell r="AG372">
            <v>2049.3000000000002</v>
          </cell>
          <cell r="AH372">
            <v>2755</v>
          </cell>
          <cell r="AI372">
            <v>2755</v>
          </cell>
          <cell r="AJ372">
            <v>0</v>
          </cell>
          <cell r="AK372">
            <v>0</v>
          </cell>
          <cell r="AL372" t="str">
            <v>откр ствол</v>
          </cell>
          <cell r="AM372" t="str">
            <v>2019-2755</v>
          </cell>
          <cell r="AN372">
            <v>98.28</v>
          </cell>
          <cell r="AO372">
            <v>2019</v>
          </cell>
          <cell r="AP372">
            <v>178.5</v>
          </cell>
          <cell r="AQ372">
            <v>0</v>
          </cell>
          <cell r="AR372">
            <v>0</v>
          </cell>
          <cell r="AS372">
            <v>0</v>
          </cell>
          <cell r="AT372" t="str">
            <v>Газлифт</v>
          </cell>
          <cell r="AU372">
            <v>520</v>
          </cell>
          <cell r="AV372">
            <v>0</v>
          </cell>
          <cell r="AW372">
            <v>950</v>
          </cell>
          <cell r="AX372">
            <v>0</v>
          </cell>
          <cell r="AY372">
            <v>1300</v>
          </cell>
          <cell r="AZ372">
            <v>0</v>
          </cell>
          <cell r="BA372">
            <v>1590</v>
          </cell>
          <cell r="BB372">
            <v>0</v>
          </cell>
          <cell r="BC372">
            <v>1760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2076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1812.08</v>
          </cell>
          <cell r="BU372">
            <v>263.92000000000007</v>
          </cell>
          <cell r="BV372">
            <v>73</v>
          </cell>
          <cell r="BW372">
            <v>5.5</v>
          </cell>
          <cell r="BX372">
            <v>18</v>
          </cell>
          <cell r="BY372" t="str">
            <v>Угловик</v>
          </cell>
          <cell r="BZ372" t="str">
            <v>Постоянный</v>
          </cell>
          <cell r="CA372">
            <v>24</v>
          </cell>
          <cell r="CB372">
            <v>0</v>
          </cell>
          <cell r="CC372">
            <v>36</v>
          </cell>
          <cell r="CD372">
            <v>64</v>
          </cell>
          <cell r="CE372">
            <v>35</v>
          </cell>
          <cell r="CF372">
            <v>43556</v>
          </cell>
          <cell r="CG372">
            <v>206</v>
          </cell>
          <cell r="CH372">
            <v>78</v>
          </cell>
          <cell r="CI372">
            <v>6</v>
          </cell>
          <cell r="CJ372">
            <v>0</v>
          </cell>
          <cell r="CK372">
            <v>0</v>
          </cell>
          <cell r="CL372">
            <v>76</v>
          </cell>
          <cell r="CM372">
            <v>18.527649359999998</v>
          </cell>
          <cell r="CN372">
            <v>22.2</v>
          </cell>
          <cell r="CO372">
            <v>0.17</v>
          </cell>
          <cell r="CP372">
            <v>0</v>
          </cell>
          <cell r="CQ372">
            <v>28.516999999999999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12.8</v>
          </cell>
          <cell r="DA372">
            <v>15.716999999999999</v>
          </cell>
          <cell r="DB372">
            <v>848.29973271903498</v>
          </cell>
          <cell r="DC372">
            <v>1539.1590938441639</v>
          </cell>
          <cell r="DD372">
            <v>689.23360060240066</v>
          </cell>
          <cell r="DE372">
            <v>0.17076923076923076</v>
          </cell>
          <cell r="DF372">
            <v>0</v>
          </cell>
          <cell r="DG372" t="str">
            <v>Газлифт</v>
          </cell>
          <cell r="DH372">
            <v>23.560159523999999</v>
          </cell>
          <cell r="DI372">
            <v>28.23</v>
          </cell>
          <cell r="DJ372">
            <v>0.17</v>
          </cell>
          <cell r="DK372">
            <v>19.986077027027026</v>
          </cell>
          <cell r="DL372">
            <v>76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0.17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18</v>
          </cell>
          <cell r="EG372">
            <v>35</v>
          </cell>
          <cell r="EH372">
            <v>64</v>
          </cell>
          <cell r="EI372">
            <v>34</v>
          </cell>
          <cell r="EJ372" t="str">
            <v>Постоянный</v>
          </cell>
          <cell r="EK372">
            <v>24</v>
          </cell>
          <cell r="EL372">
            <v>0</v>
          </cell>
          <cell r="EM372">
            <v>23.560159523999999</v>
          </cell>
          <cell r="EN372">
            <v>28.23</v>
          </cell>
          <cell r="EO372">
            <v>0.17</v>
          </cell>
          <cell r="EP372">
            <v>28.516999999999999</v>
          </cell>
          <cell r="EQ372">
            <v>667.10074624026129</v>
          </cell>
          <cell r="ER372">
            <v>78</v>
          </cell>
          <cell r="ES372">
            <v>12.8</v>
          </cell>
          <cell r="ET372">
            <v>62</v>
          </cell>
          <cell r="EU372">
            <v>18</v>
          </cell>
          <cell r="EV372">
            <v>36</v>
          </cell>
          <cell r="EW372">
            <v>64</v>
          </cell>
          <cell r="EX372">
            <v>35</v>
          </cell>
          <cell r="EY372" t="str">
            <v>Постоянный</v>
          </cell>
          <cell r="EZ372">
            <v>24</v>
          </cell>
          <cell r="FA372">
            <v>0</v>
          </cell>
          <cell r="FB372">
            <v>18.527649359999998</v>
          </cell>
          <cell r="FC372">
            <v>22.2</v>
          </cell>
          <cell r="FD372">
            <v>0.17</v>
          </cell>
          <cell r="FE372">
            <v>28.516999999999999</v>
          </cell>
          <cell r="FF372">
            <v>848.29973271903498</v>
          </cell>
          <cell r="FG372">
            <v>78</v>
          </cell>
          <cell r="FH372">
            <v>12.8</v>
          </cell>
          <cell r="FI372">
            <v>76</v>
          </cell>
          <cell r="FJ372">
            <v>0</v>
          </cell>
          <cell r="FK372">
            <v>1</v>
          </cell>
          <cell r="FL372">
            <v>0</v>
          </cell>
          <cell r="FM372">
            <v>1</v>
          </cell>
          <cell r="FN372">
            <v>0</v>
          </cell>
          <cell r="FO372">
            <v>0</v>
          </cell>
          <cell r="FP372">
            <v>-5.0325101640000014</v>
          </cell>
          <cell r="FQ372">
            <v>-6.0300000000000011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181.19898647877369</v>
          </cell>
          <cell r="FW372">
            <v>14</v>
          </cell>
          <cell r="FX372" t="str">
            <v>Технология</v>
          </cell>
          <cell r="FY372" t="str">
            <v>Снижение дебита с 28 до 22 м3/сут на фоне роста забойного давления с 62 до 76 ат.</v>
          </cell>
          <cell r="FZ372">
            <v>0</v>
          </cell>
          <cell r="GA372">
            <v>0</v>
          </cell>
          <cell r="GB372">
            <v>0</v>
          </cell>
          <cell r="GC372">
            <v>0</v>
          </cell>
          <cell r="GD372" t="str">
            <v>Довывод на режим после ввода из бурения в предыдущем месяце.</v>
          </cell>
          <cell r="GE372">
            <v>0</v>
          </cell>
          <cell r="GF372" t="str">
            <v>БДНГ-3</v>
          </cell>
          <cell r="GG372">
            <v>0</v>
          </cell>
          <cell r="GH372">
            <v>0</v>
          </cell>
          <cell r="GI372" t="e">
            <v>#N/A</v>
          </cell>
          <cell r="GJ372">
            <v>0</v>
          </cell>
          <cell r="GK372">
            <v>2056</v>
          </cell>
          <cell r="GL372">
            <v>0</v>
          </cell>
          <cell r="GM372">
            <v>0</v>
          </cell>
          <cell r="GN372">
            <v>0</v>
          </cell>
          <cell r="GO372">
            <v>0</v>
          </cell>
          <cell r="GP372">
            <v>0</v>
          </cell>
          <cell r="GQ372">
            <v>76</v>
          </cell>
          <cell r="GR372">
            <v>0</v>
          </cell>
          <cell r="GS372">
            <v>0</v>
          </cell>
          <cell r="GT372">
            <v>0</v>
          </cell>
          <cell r="GU372">
            <v>0</v>
          </cell>
          <cell r="GV372">
            <v>0</v>
          </cell>
          <cell r="GW372">
            <v>0</v>
          </cell>
          <cell r="GX372">
            <v>0</v>
          </cell>
          <cell r="GY372">
            <v>0</v>
          </cell>
        </row>
        <row r="373">
          <cell r="J373">
            <v>1434</v>
          </cell>
          <cell r="K373" t="str">
            <v>В работе</v>
          </cell>
          <cell r="L373" t="str">
            <v>К-77</v>
          </cell>
          <cell r="M373">
            <v>42686</v>
          </cell>
          <cell r="N373" t="str">
            <v>Гор.</v>
          </cell>
          <cell r="O373" t="str">
            <v>P1ar_Block I</v>
          </cell>
          <cell r="P373" t="str">
            <v>Действующий</v>
          </cell>
          <cell r="Q373">
            <v>-4</v>
          </cell>
          <cell r="R373">
            <v>0</v>
          </cell>
          <cell r="S373">
            <v>0</v>
          </cell>
          <cell r="T373">
            <v>0</v>
          </cell>
          <cell r="U373">
            <v>206</v>
          </cell>
          <cell r="V373">
            <v>213.8</v>
          </cell>
          <cell r="W373">
            <v>0.98</v>
          </cell>
          <cell r="X373">
            <v>1.66</v>
          </cell>
          <cell r="Y373">
            <v>1.0580124869927159</v>
          </cell>
          <cell r="Z373">
            <v>1.4490000000000001</v>
          </cell>
          <cell r="AA373">
            <v>0.83599999999999997</v>
          </cell>
          <cell r="AB373">
            <v>0.72</v>
          </cell>
          <cell r="AC373">
            <v>37</v>
          </cell>
          <cell r="AD373">
            <v>1.17</v>
          </cell>
          <cell r="AE373">
            <v>177.8</v>
          </cell>
          <cell r="AF373">
            <v>9.19</v>
          </cell>
          <cell r="AG373">
            <v>2101</v>
          </cell>
          <cell r="AH373">
            <v>2720</v>
          </cell>
          <cell r="AI373">
            <v>2720</v>
          </cell>
          <cell r="AJ373">
            <v>0</v>
          </cell>
          <cell r="AK373">
            <v>0</v>
          </cell>
          <cell r="AL373" t="str">
            <v>откр ствол</v>
          </cell>
          <cell r="AM373" t="str">
            <v>2110-2720</v>
          </cell>
          <cell r="AN373">
            <v>7.34</v>
          </cell>
          <cell r="AO373">
            <v>2110</v>
          </cell>
          <cell r="AP373">
            <v>270</v>
          </cell>
          <cell r="AQ373">
            <v>0</v>
          </cell>
          <cell r="AR373">
            <v>0</v>
          </cell>
          <cell r="AS373">
            <v>0</v>
          </cell>
          <cell r="AT373" t="str">
            <v>Газлифт</v>
          </cell>
          <cell r="AU373">
            <v>462</v>
          </cell>
          <cell r="AV373" t="str">
            <v>ГК80/1,5</v>
          </cell>
          <cell r="AW373">
            <v>882</v>
          </cell>
          <cell r="AX373" t="str">
            <v>ГК82/1,5</v>
          </cell>
          <cell r="AY373">
            <v>1240</v>
          </cell>
          <cell r="AZ373" t="str">
            <v>ГК81/2</v>
          </cell>
          <cell r="BA373">
            <v>1534</v>
          </cell>
          <cell r="BB373" t="str">
            <v>ГК74/3</v>
          </cell>
          <cell r="BC373">
            <v>1744</v>
          </cell>
          <cell r="BD373" t="str">
            <v>ЦКсОК</v>
          </cell>
          <cell r="BE373">
            <v>0</v>
          </cell>
          <cell r="BF373">
            <v>0</v>
          </cell>
          <cell r="BG373">
            <v>1780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2110</v>
          </cell>
          <cell r="BO373" t="str">
            <v>Есть</v>
          </cell>
          <cell r="BP373" t="str">
            <v>Сиант</v>
          </cell>
          <cell r="BQ373">
            <v>79</v>
          </cell>
          <cell r="BR373">
            <v>62</v>
          </cell>
          <cell r="BS373">
            <v>19</v>
          </cell>
          <cell r="BT373">
            <v>1840.55</v>
          </cell>
          <cell r="BU373">
            <v>269.45000000000005</v>
          </cell>
          <cell r="BV373">
            <v>73</v>
          </cell>
          <cell r="BW373">
            <v>5.5</v>
          </cell>
          <cell r="BX373">
            <v>18</v>
          </cell>
          <cell r="BY373" t="str">
            <v>Угловик</v>
          </cell>
          <cell r="BZ373" t="str">
            <v>Постоянный</v>
          </cell>
          <cell r="CA373">
            <v>24</v>
          </cell>
          <cell r="CB373">
            <v>0</v>
          </cell>
          <cell r="CC373">
            <v>30</v>
          </cell>
          <cell r="CD373">
            <v>62</v>
          </cell>
          <cell r="CE373">
            <v>29</v>
          </cell>
          <cell r="CF373">
            <v>43556</v>
          </cell>
          <cell r="CG373">
            <v>171</v>
          </cell>
          <cell r="CH373">
            <v>79</v>
          </cell>
          <cell r="CI373">
            <v>6</v>
          </cell>
          <cell r="CJ373">
            <v>0</v>
          </cell>
          <cell r="CK373">
            <v>0</v>
          </cell>
          <cell r="CL373">
            <v>75</v>
          </cell>
          <cell r="CM373">
            <v>17.137999999999998</v>
          </cell>
          <cell r="CN373">
            <v>25</v>
          </cell>
          <cell r="CO373">
            <v>18</v>
          </cell>
          <cell r="CP373">
            <v>1</v>
          </cell>
          <cell r="CQ373">
            <v>21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19</v>
          </cell>
          <cell r="DA373">
            <v>2</v>
          </cell>
          <cell r="DB373">
            <v>116.69973159061736</v>
          </cell>
          <cell r="DC373">
            <v>1225.3471817014822</v>
          </cell>
          <cell r="DD373">
            <v>850.14989484988155</v>
          </cell>
          <cell r="DE373">
            <v>0.26041666666666669</v>
          </cell>
          <cell r="DF373">
            <v>0</v>
          </cell>
          <cell r="DG373" t="str">
            <v>Газлифт</v>
          </cell>
          <cell r="DH373">
            <v>28.758399999999998</v>
          </cell>
          <cell r="DI373">
            <v>40</v>
          </cell>
          <cell r="DJ373">
            <v>18</v>
          </cell>
          <cell r="DK373">
            <v>3.3560975609756101</v>
          </cell>
          <cell r="DL373">
            <v>75</v>
          </cell>
          <cell r="DM373">
            <v>0</v>
          </cell>
          <cell r="DN373">
            <v>60</v>
          </cell>
          <cell r="DO373">
            <v>0.24688852813852816</v>
          </cell>
          <cell r="DP373">
            <v>60</v>
          </cell>
          <cell r="DQ373">
            <v>18.786419642857144</v>
          </cell>
          <cell r="DR373">
            <v>27.404626623376625</v>
          </cell>
          <cell r="DS373">
            <v>18</v>
          </cell>
          <cell r="DT373">
            <v>2.1923701298701301</v>
          </cell>
          <cell r="DU373">
            <v>1.6484196428571443</v>
          </cell>
          <cell r="DV373">
            <v>2.4046266233766254</v>
          </cell>
          <cell r="DW373">
            <v>0.19237012987013005</v>
          </cell>
          <cell r="DX373">
            <v>4.3140997798475862</v>
          </cell>
          <cell r="DY373">
            <v>5.864098221845893</v>
          </cell>
          <cell r="DZ373">
            <v>0</v>
          </cell>
          <cell r="EA373">
            <v>2.0961031941917234</v>
          </cell>
          <cell r="EB373">
            <v>0</v>
          </cell>
          <cell r="EC373">
            <v>42686</v>
          </cell>
          <cell r="ED373" t="str">
            <v>ВНС</v>
          </cell>
          <cell r="EE373">
            <v>0</v>
          </cell>
          <cell r="EF373">
            <v>18</v>
          </cell>
          <cell r="EG373">
            <v>30</v>
          </cell>
          <cell r="EH373">
            <v>62</v>
          </cell>
          <cell r="EI373">
            <v>28</v>
          </cell>
          <cell r="EJ373" t="str">
            <v>Постоянный</v>
          </cell>
          <cell r="EK373">
            <v>24</v>
          </cell>
          <cell r="EL373">
            <v>0</v>
          </cell>
          <cell r="EM373">
            <v>28.758399999999998</v>
          </cell>
          <cell r="EN373">
            <v>40</v>
          </cell>
          <cell r="EO373">
            <v>14</v>
          </cell>
          <cell r="EP373">
            <v>34</v>
          </cell>
          <cell r="EQ373">
            <v>486.81428730388342</v>
          </cell>
          <cell r="ER373">
            <v>79</v>
          </cell>
          <cell r="ES373">
            <v>20</v>
          </cell>
          <cell r="ET373">
            <v>72</v>
          </cell>
          <cell r="EU373">
            <v>18</v>
          </cell>
          <cell r="EV373">
            <v>30</v>
          </cell>
          <cell r="EW373">
            <v>62</v>
          </cell>
          <cell r="EX373">
            <v>29</v>
          </cell>
          <cell r="EY373" t="str">
            <v>Постоянный</v>
          </cell>
          <cell r="EZ373">
            <v>24</v>
          </cell>
          <cell r="FA373">
            <v>0</v>
          </cell>
          <cell r="FB373">
            <v>17.137999999999998</v>
          </cell>
          <cell r="FC373">
            <v>25</v>
          </cell>
          <cell r="FD373">
            <v>18</v>
          </cell>
          <cell r="FE373">
            <v>21</v>
          </cell>
          <cell r="FF373">
            <v>116.69973159061736</v>
          </cell>
          <cell r="FG373">
            <v>79</v>
          </cell>
          <cell r="FH373">
            <v>19</v>
          </cell>
          <cell r="FI373">
            <v>75</v>
          </cell>
          <cell r="FJ373">
            <v>0</v>
          </cell>
          <cell r="FK373">
            <v>0</v>
          </cell>
          <cell r="FL373">
            <v>0</v>
          </cell>
          <cell r="FM373">
            <v>1</v>
          </cell>
          <cell r="FN373">
            <v>0</v>
          </cell>
          <cell r="FO373">
            <v>0</v>
          </cell>
          <cell r="FP373">
            <v>-11.6204</v>
          </cell>
          <cell r="FQ373">
            <v>-15</v>
          </cell>
          <cell r="FR373">
            <v>4</v>
          </cell>
          <cell r="FS373">
            <v>-13</v>
          </cell>
          <cell r="FT373">
            <v>0</v>
          </cell>
          <cell r="FU373">
            <v>-1</v>
          </cell>
          <cell r="FV373">
            <v>-370.11455571326604</v>
          </cell>
          <cell r="FW373">
            <v>3</v>
          </cell>
          <cell r="FX373" t="str">
            <v>Технология</v>
          </cell>
          <cell r="FY373" t="str">
            <v>Снижение дебита жидкости на фоне роста забойного давления и снижения общего дебита газа</v>
          </cell>
          <cell r="FZ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  <cell r="GE373">
            <v>0</v>
          </cell>
          <cell r="GF373" t="str">
            <v>БДНГ-5.1</v>
          </cell>
          <cell r="GG373" t="str">
            <v>Давыдов</v>
          </cell>
          <cell r="GH373" t="str">
            <v>Бердянка</v>
          </cell>
          <cell r="GI373" t="str">
            <v>Денис</v>
          </cell>
          <cell r="GJ373">
            <v>0</v>
          </cell>
          <cell r="GK373">
            <v>2090</v>
          </cell>
          <cell r="GL373">
            <v>0</v>
          </cell>
          <cell r="GM373">
            <v>0</v>
          </cell>
          <cell r="GN373">
            <v>11.6204</v>
          </cell>
          <cell r="GO373">
            <v>1</v>
          </cell>
          <cell r="GP373">
            <v>33</v>
          </cell>
          <cell r="GQ373">
            <v>75</v>
          </cell>
          <cell r="GR373">
            <v>96</v>
          </cell>
          <cell r="GS373" t="str">
            <v>К-77</v>
          </cell>
          <cell r="GT373" t="str">
            <v>Газлифт</v>
          </cell>
          <cell r="GU373">
            <v>0</v>
          </cell>
          <cell r="GV373">
            <v>0</v>
          </cell>
          <cell r="GW373">
            <v>0</v>
          </cell>
          <cell r="GX373">
            <v>0</v>
          </cell>
          <cell r="GY373">
            <v>0</v>
          </cell>
        </row>
        <row r="374">
          <cell r="J374">
            <v>1435</v>
          </cell>
          <cell r="K374" t="str">
            <v>В работе</v>
          </cell>
          <cell r="L374" t="str">
            <v>Без куста</v>
          </cell>
          <cell r="M374">
            <v>42900</v>
          </cell>
          <cell r="N374" t="str">
            <v>Гор.</v>
          </cell>
          <cell r="O374" t="str">
            <v>P1ar_Block I</v>
          </cell>
          <cell r="P374" t="str">
            <v>Действующий</v>
          </cell>
          <cell r="Q374">
            <v>-4</v>
          </cell>
          <cell r="R374">
            <v>0</v>
          </cell>
          <cell r="S374">
            <v>0</v>
          </cell>
          <cell r="T374">
            <v>0</v>
          </cell>
          <cell r="U374">
            <v>206</v>
          </cell>
          <cell r="V374">
            <v>213.8</v>
          </cell>
          <cell r="W374">
            <v>0.98</v>
          </cell>
          <cell r="X374">
            <v>1.66</v>
          </cell>
          <cell r="Y374">
            <v>0.98748345898435119</v>
          </cell>
          <cell r="Z374">
            <v>1.4490000000000001</v>
          </cell>
          <cell r="AA374">
            <v>0.83599999999999997</v>
          </cell>
          <cell r="AB374">
            <v>0.72</v>
          </cell>
          <cell r="AC374">
            <v>37</v>
          </cell>
          <cell r="AD374">
            <v>1.17</v>
          </cell>
          <cell r="AE374">
            <v>177.8</v>
          </cell>
          <cell r="AF374">
            <v>9.19</v>
          </cell>
          <cell r="AG374">
            <v>2082</v>
          </cell>
          <cell r="AH374">
            <v>2071</v>
          </cell>
          <cell r="AI374">
            <v>2071</v>
          </cell>
          <cell r="AJ374">
            <v>0</v>
          </cell>
          <cell r="AK374">
            <v>0</v>
          </cell>
          <cell r="AL374" t="str">
            <v>Закрытый</v>
          </cell>
          <cell r="AM374" t="str">
            <v>2022-2034; 2042-2052</v>
          </cell>
          <cell r="AN374">
            <v>50</v>
          </cell>
          <cell r="AO374">
            <v>2022</v>
          </cell>
          <cell r="AP374">
            <v>253</v>
          </cell>
          <cell r="AQ374">
            <v>0</v>
          </cell>
          <cell r="AR374">
            <v>0</v>
          </cell>
          <cell r="AS374">
            <v>0</v>
          </cell>
          <cell r="AT374" t="str">
            <v>Газлифт</v>
          </cell>
          <cell r="AU374">
            <v>500</v>
          </cell>
          <cell r="AV374" t="str">
            <v>ГП</v>
          </cell>
          <cell r="AW374">
            <v>900</v>
          </cell>
          <cell r="AX374" t="str">
            <v>ГП</v>
          </cell>
          <cell r="AY374">
            <v>1220</v>
          </cell>
          <cell r="AZ374" t="str">
            <v>ГК82/2</v>
          </cell>
          <cell r="BA374">
            <v>1500</v>
          </cell>
          <cell r="BB374" t="str">
            <v>ГК78/1,5</v>
          </cell>
          <cell r="BC374">
            <v>1770</v>
          </cell>
          <cell r="BD374" t="str">
            <v>ЦКсОК</v>
          </cell>
          <cell r="BE374">
            <v>0</v>
          </cell>
          <cell r="BF374">
            <v>0</v>
          </cell>
          <cell r="BG374">
            <v>1810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1950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1777.22</v>
          </cell>
          <cell r="BU374">
            <v>172.77999999999997</v>
          </cell>
          <cell r="BV374">
            <v>73</v>
          </cell>
          <cell r="BW374">
            <v>5.5</v>
          </cell>
          <cell r="BX374">
            <v>18</v>
          </cell>
          <cell r="BY374" t="str">
            <v>Угловик</v>
          </cell>
          <cell r="BZ374" t="str">
            <v>Периодический</v>
          </cell>
          <cell r="CA374">
            <v>24</v>
          </cell>
          <cell r="CB374">
            <v>24</v>
          </cell>
          <cell r="CC374">
            <v>33</v>
          </cell>
          <cell r="CD374">
            <v>50</v>
          </cell>
          <cell r="CE374">
            <v>32</v>
          </cell>
          <cell r="CF374">
            <v>43556</v>
          </cell>
          <cell r="CG374">
            <v>114</v>
          </cell>
          <cell r="CH374">
            <v>78</v>
          </cell>
          <cell r="CI374">
            <v>6</v>
          </cell>
          <cell r="CJ374">
            <v>0</v>
          </cell>
          <cell r="CK374">
            <v>0</v>
          </cell>
          <cell r="CL374">
            <v>43</v>
          </cell>
          <cell r="CM374">
            <v>4.512937</v>
          </cell>
          <cell r="CN374">
            <v>5.5</v>
          </cell>
          <cell r="CO374">
            <v>1.85</v>
          </cell>
          <cell r="CP374">
            <v>0</v>
          </cell>
          <cell r="CQ374">
            <v>6.5</v>
          </cell>
          <cell r="CR374">
            <v>336</v>
          </cell>
          <cell r="CS374">
            <v>0</v>
          </cell>
          <cell r="CT374">
            <v>336</v>
          </cell>
          <cell r="CU374">
            <v>0</v>
          </cell>
          <cell r="CV374">
            <v>331.48706299999998</v>
          </cell>
          <cell r="CW374">
            <v>-5.5</v>
          </cell>
          <cell r="CX374">
            <v>334.15</v>
          </cell>
          <cell r="CY374">
            <v>-6.5</v>
          </cell>
          <cell r="CZ374">
            <v>2</v>
          </cell>
          <cell r="DA374">
            <v>4.5</v>
          </cell>
          <cell r="DB374">
            <v>997.133352404432</v>
          </cell>
          <cell r="DC374">
            <v>1440.3037312508461</v>
          </cell>
          <cell r="DD374">
            <v>431.89422219467701</v>
          </cell>
          <cell r="DE374">
            <v>7.746478873239436E-2</v>
          </cell>
          <cell r="DF374" t="str">
            <v>Остановлена по фонду (КРС - разбуривание ВПШ, возврат материнского ствола)</v>
          </cell>
          <cell r="DG374" t="str">
            <v>Газлифт</v>
          </cell>
          <cell r="DH374">
            <v>4.512937</v>
          </cell>
          <cell r="DI374">
            <v>5.5</v>
          </cell>
          <cell r="DJ374">
            <v>1.85</v>
          </cell>
          <cell r="DK374">
            <v>4.5</v>
          </cell>
          <cell r="DL374">
            <v>43</v>
          </cell>
          <cell r="DM374">
            <v>0</v>
          </cell>
          <cell r="DN374">
            <v>43</v>
          </cell>
          <cell r="DO374">
            <v>7.746478873239436E-2</v>
          </cell>
          <cell r="DP374">
            <v>43</v>
          </cell>
          <cell r="DQ374">
            <v>4.512937</v>
          </cell>
          <cell r="DR374">
            <v>5.5</v>
          </cell>
          <cell r="DS374">
            <v>1.85</v>
          </cell>
          <cell r="DT374">
            <v>4.5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42900</v>
          </cell>
          <cell r="ED374" t="str">
            <v>ВНС</v>
          </cell>
          <cell r="EE374">
            <v>0</v>
          </cell>
          <cell r="EF374">
            <v>18</v>
          </cell>
          <cell r="EG374">
            <v>33</v>
          </cell>
          <cell r="EH374">
            <v>50</v>
          </cell>
          <cell r="EI374">
            <v>32</v>
          </cell>
          <cell r="EJ374" t="str">
            <v>Периодический</v>
          </cell>
          <cell r="EK374">
            <v>24</v>
          </cell>
          <cell r="EL374">
            <v>24</v>
          </cell>
          <cell r="EM374">
            <v>4.512937</v>
          </cell>
          <cell r="EN374">
            <v>5.5</v>
          </cell>
          <cell r="EO374">
            <v>1.85</v>
          </cell>
          <cell r="EP374">
            <v>6.5</v>
          </cell>
          <cell r="EQ374">
            <v>997.133352404432</v>
          </cell>
          <cell r="ER374">
            <v>78</v>
          </cell>
          <cell r="ES374">
            <v>2</v>
          </cell>
          <cell r="ET374">
            <v>43</v>
          </cell>
          <cell r="EU374">
            <v>18</v>
          </cell>
          <cell r="EV374">
            <v>33</v>
          </cell>
          <cell r="EW374">
            <v>50</v>
          </cell>
          <cell r="EX374">
            <v>32</v>
          </cell>
          <cell r="EY374" t="str">
            <v>Периодический</v>
          </cell>
          <cell r="EZ374">
            <v>24</v>
          </cell>
          <cell r="FA374">
            <v>24</v>
          </cell>
          <cell r="FB374">
            <v>4.512937</v>
          </cell>
          <cell r="FC374">
            <v>5.5</v>
          </cell>
          <cell r="FD374">
            <v>1.85</v>
          </cell>
          <cell r="FE374">
            <v>6.5</v>
          </cell>
          <cell r="FF374">
            <v>997.133352404432</v>
          </cell>
          <cell r="FG374">
            <v>78</v>
          </cell>
          <cell r="FH374">
            <v>2</v>
          </cell>
          <cell r="FI374">
            <v>43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O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FZ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  <cell r="GE374">
            <v>0</v>
          </cell>
          <cell r="GF374" t="str">
            <v>БДНГ-3</v>
          </cell>
          <cell r="GG374" t="str">
            <v>Давыдов</v>
          </cell>
          <cell r="GH374">
            <v>0</v>
          </cell>
          <cell r="GI374" t="e">
            <v>#N/A</v>
          </cell>
          <cell r="GJ374">
            <v>0</v>
          </cell>
          <cell r="GK374">
            <v>1930</v>
          </cell>
          <cell r="GL374">
            <v>0</v>
          </cell>
          <cell r="GM374">
            <v>0</v>
          </cell>
          <cell r="GN374">
            <v>0</v>
          </cell>
          <cell r="GO374">
            <v>1</v>
          </cell>
          <cell r="GP374">
            <v>18</v>
          </cell>
          <cell r="GQ374">
            <v>43</v>
          </cell>
          <cell r="GR374">
            <v>71</v>
          </cell>
          <cell r="GS374" t="str">
            <v>К-15</v>
          </cell>
          <cell r="GT374" t="str">
            <v>Газлифт</v>
          </cell>
          <cell r="GU374">
            <v>0</v>
          </cell>
          <cell r="GV374">
            <v>0</v>
          </cell>
          <cell r="GW374">
            <v>0</v>
          </cell>
          <cell r="GX374">
            <v>0</v>
          </cell>
          <cell r="GY374">
            <v>0</v>
          </cell>
        </row>
        <row r="375">
          <cell r="J375">
            <v>1436</v>
          </cell>
          <cell r="K375" t="str">
            <v>В работе</v>
          </cell>
          <cell r="L375" t="str">
            <v>К-122</v>
          </cell>
          <cell r="M375">
            <v>43557</v>
          </cell>
          <cell r="N375" t="str">
            <v>Гор.</v>
          </cell>
          <cell r="O375" t="str">
            <v>P1ar_Block I</v>
          </cell>
          <cell r="P375" t="str">
            <v>Действующий</v>
          </cell>
          <cell r="Q375">
            <v>-4</v>
          </cell>
          <cell r="R375">
            <v>0</v>
          </cell>
          <cell r="S375">
            <v>0</v>
          </cell>
          <cell r="T375">
            <v>0</v>
          </cell>
          <cell r="U375">
            <v>206</v>
          </cell>
          <cell r="V375">
            <v>213.8</v>
          </cell>
          <cell r="W375">
            <v>0.98</v>
          </cell>
          <cell r="X375">
            <v>1.66</v>
          </cell>
          <cell r="Y375">
            <v>1.1385778275475924</v>
          </cell>
          <cell r="Z375">
            <v>1.4490000000000001</v>
          </cell>
          <cell r="AA375">
            <v>0.83599999999999997</v>
          </cell>
          <cell r="AB375">
            <v>0.72</v>
          </cell>
          <cell r="AC375">
            <v>37</v>
          </cell>
          <cell r="AD375">
            <v>1.17</v>
          </cell>
          <cell r="AE375">
            <v>177.8</v>
          </cell>
          <cell r="AF375">
            <v>9.19</v>
          </cell>
          <cell r="AG375">
            <v>2139.5</v>
          </cell>
          <cell r="AH375">
            <v>2945</v>
          </cell>
          <cell r="AI375">
            <v>2945</v>
          </cell>
          <cell r="AJ375">
            <v>0</v>
          </cell>
          <cell r="AK375">
            <v>0</v>
          </cell>
          <cell r="AL375" t="str">
            <v>откр ствол</v>
          </cell>
          <cell r="AM375" t="str">
            <v>2139-2945</v>
          </cell>
          <cell r="AN375">
            <v>76.13</v>
          </cell>
          <cell r="AO375">
            <v>2139</v>
          </cell>
          <cell r="AP375">
            <v>75.13</v>
          </cell>
          <cell r="AQ375">
            <v>0</v>
          </cell>
          <cell r="AR375">
            <v>0</v>
          </cell>
          <cell r="AS375">
            <v>0</v>
          </cell>
          <cell r="AT375" t="str">
            <v>Фонтан</v>
          </cell>
          <cell r="AU375">
            <v>530</v>
          </cell>
          <cell r="AV375">
            <v>0</v>
          </cell>
          <cell r="AW375">
            <v>950</v>
          </cell>
          <cell r="AX375">
            <v>0</v>
          </cell>
          <cell r="AY375">
            <v>1340</v>
          </cell>
          <cell r="AZ375">
            <v>0</v>
          </cell>
          <cell r="BA375">
            <v>1680</v>
          </cell>
          <cell r="BB375">
            <v>0</v>
          </cell>
          <cell r="BC375">
            <v>1805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2150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1835.18</v>
          </cell>
          <cell r="BU375">
            <v>314.81999999999994</v>
          </cell>
          <cell r="BV375">
            <v>73</v>
          </cell>
          <cell r="BW375">
            <v>5.5</v>
          </cell>
          <cell r="BX375">
            <v>18</v>
          </cell>
          <cell r="BY375" t="str">
            <v>Угловик</v>
          </cell>
          <cell r="BZ375" t="str">
            <v>Постоянный</v>
          </cell>
          <cell r="CA375">
            <v>24</v>
          </cell>
          <cell r="CB375">
            <v>0</v>
          </cell>
          <cell r="CC375">
            <v>40</v>
          </cell>
          <cell r="CD375">
            <v>60</v>
          </cell>
          <cell r="CE375">
            <v>38</v>
          </cell>
          <cell r="CF375">
            <v>43556</v>
          </cell>
          <cell r="CG375">
            <v>206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108</v>
          </cell>
          <cell r="CM375">
            <v>23.725679999999993</v>
          </cell>
          <cell r="CN375">
            <v>43</v>
          </cell>
          <cell r="CO375">
            <v>34</v>
          </cell>
          <cell r="CP375">
            <v>0</v>
          </cell>
          <cell r="CQ375">
            <v>61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-56.5</v>
          </cell>
          <cell r="CX375">
            <v>0</v>
          </cell>
          <cell r="CY375">
            <v>-58</v>
          </cell>
          <cell r="CZ375">
            <v>0</v>
          </cell>
          <cell r="DA375">
            <v>61</v>
          </cell>
          <cell r="DB375">
            <v>2571.053811734796</v>
          </cell>
          <cell r="DC375">
            <v>2571.053811734796</v>
          </cell>
          <cell r="DD375" t="str">
            <v/>
          </cell>
          <cell r="DE375">
            <v>0.43877551020408162</v>
          </cell>
          <cell r="DF375">
            <v>0</v>
          </cell>
          <cell r="DG375" t="str">
            <v>Фонтан</v>
          </cell>
          <cell r="DH375">
            <v>23.725679999999993</v>
          </cell>
          <cell r="DI375">
            <v>43</v>
          </cell>
          <cell r="DJ375">
            <v>34</v>
          </cell>
          <cell r="DK375">
            <v>61</v>
          </cell>
          <cell r="DL375">
            <v>108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34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18</v>
          </cell>
          <cell r="EG375">
            <v>40</v>
          </cell>
          <cell r="EH375">
            <v>60</v>
          </cell>
          <cell r="EI375">
            <v>38</v>
          </cell>
          <cell r="EJ375" t="str">
            <v>Постоянный</v>
          </cell>
          <cell r="EK375">
            <v>24</v>
          </cell>
          <cell r="EL375">
            <v>0</v>
          </cell>
          <cell r="EM375">
            <v>27.9292552</v>
          </cell>
          <cell r="EN375">
            <v>49</v>
          </cell>
          <cell r="EO375">
            <v>31.82</v>
          </cell>
          <cell r="EP375">
            <v>73</v>
          </cell>
          <cell r="EQ375">
            <v>2613.7467496806003</v>
          </cell>
          <cell r="ER375">
            <v>0</v>
          </cell>
          <cell r="ES375">
            <v>0</v>
          </cell>
          <cell r="ET375">
            <v>116</v>
          </cell>
          <cell r="EU375">
            <v>18</v>
          </cell>
          <cell r="EV375">
            <v>40</v>
          </cell>
          <cell r="EW375">
            <v>60</v>
          </cell>
          <cell r="EX375">
            <v>38</v>
          </cell>
          <cell r="EY375" t="str">
            <v>Постоянный</v>
          </cell>
          <cell r="EZ375">
            <v>24</v>
          </cell>
          <cell r="FA375">
            <v>0</v>
          </cell>
          <cell r="FB375">
            <v>23.725679999999993</v>
          </cell>
          <cell r="FC375">
            <v>43</v>
          </cell>
          <cell r="FD375">
            <v>34</v>
          </cell>
          <cell r="FE375">
            <v>61</v>
          </cell>
          <cell r="FF375">
            <v>2571.053811734796</v>
          </cell>
          <cell r="FG375">
            <v>0</v>
          </cell>
          <cell r="FH375">
            <v>0</v>
          </cell>
          <cell r="FI375">
            <v>108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O375">
            <v>0</v>
          </cell>
          <cell r="FP375">
            <v>-4.2035752000000066</v>
          </cell>
          <cell r="FQ375">
            <v>-6</v>
          </cell>
          <cell r="FR375">
            <v>2.1799999999999997</v>
          </cell>
          <cell r="FS375">
            <v>-12</v>
          </cell>
          <cell r="FT375">
            <v>0</v>
          </cell>
          <cell r="FU375">
            <v>0</v>
          </cell>
          <cell r="FV375">
            <v>-42.69293794580426</v>
          </cell>
          <cell r="FW375">
            <v>-8</v>
          </cell>
          <cell r="FX375" t="str">
            <v>ИПП ГТМ</v>
          </cell>
          <cell r="FY375" t="str">
            <v>ВНС 2019г. Снижение энергетики пласта, что подтверждается снижениями дебита с 49 до 43  м3/сут и  трендом снижения  забойного давления</v>
          </cell>
          <cell r="FZ375">
            <v>0</v>
          </cell>
          <cell r="GA375">
            <v>0</v>
          </cell>
          <cell r="GB375">
            <v>0</v>
          </cell>
          <cell r="GC375" t="str">
            <v>Технология</v>
          </cell>
          <cell r="GD375" t="str">
            <v>Снижение дебита на фоне роста линейного давления с 36 до 38 ат.</v>
          </cell>
          <cell r="GE375">
            <v>0</v>
          </cell>
          <cell r="GF375" t="str">
            <v>БДНГ-3</v>
          </cell>
          <cell r="GG375">
            <v>0</v>
          </cell>
          <cell r="GH375">
            <v>0</v>
          </cell>
          <cell r="GI375" t="e">
            <v>#N/A</v>
          </cell>
          <cell r="GJ375">
            <v>0</v>
          </cell>
          <cell r="GK375">
            <v>2100</v>
          </cell>
          <cell r="GL375">
            <v>0</v>
          </cell>
          <cell r="GM375">
            <v>0</v>
          </cell>
          <cell r="GN375">
            <v>0</v>
          </cell>
          <cell r="GO375">
            <v>0</v>
          </cell>
          <cell r="GP375">
            <v>0</v>
          </cell>
          <cell r="GQ375">
            <v>108</v>
          </cell>
          <cell r="GR375">
            <v>0</v>
          </cell>
          <cell r="GS375" t="str">
            <v>К-1363</v>
          </cell>
          <cell r="GT375">
            <v>0</v>
          </cell>
          <cell r="GU375">
            <v>0</v>
          </cell>
          <cell r="GV375">
            <v>0</v>
          </cell>
          <cell r="GW375">
            <v>0</v>
          </cell>
          <cell r="GX375">
            <v>0</v>
          </cell>
          <cell r="GY375">
            <v>0</v>
          </cell>
        </row>
        <row r="376">
          <cell r="J376">
            <v>1441</v>
          </cell>
          <cell r="K376" t="str">
            <v>В работе</v>
          </cell>
          <cell r="L376" t="str">
            <v>К-98</v>
          </cell>
          <cell r="M376">
            <v>42881</v>
          </cell>
          <cell r="N376" t="str">
            <v>Гор.</v>
          </cell>
          <cell r="O376" t="str">
            <v>P1ar_Block I</v>
          </cell>
          <cell r="P376" t="str">
            <v>Действующий</v>
          </cell>
          <cell r="Q376">
            <v>-4</v>
          </cell>
          <cell r="R376">
            <v>0</v>
          </cell>
          <cell r="S376">
            <v>0</v>
          </cell>
          <cell r="T376">
            <v>0</v>
          </cell>
          <cell r="U376">
            <v>206</v>
          </cell>
          <cell r="V376">
            <v>213.8</v>
          </cell>
          <cell r="W376">
            <v>0.98</v>
          </cell>
          <cell r="X376">
            <v>1.66</v>
          </cell>
          <cell r="Y376">
            <v>0.98</v>
          </cell>
          <cell r="Z376">
            <v>1.4490000000000001</v>
          </cell>
          <cell r="AA376">
            <v>0.83599999999999997</v>
          </cell>
          <cell r="AB376">
            <v>0.72</v>
          </cell>
          <cell r="AC376">
            <v>37</v>
          </cell>
          <cell r="AD376">
            <v>1.17</v>
          </cell>
          <cell r="AE376">
            <v>177.8</v>
          </cell>
          <cell r="AF376">
            <v>9.19</v>
          </cell>
          <cell r="AG376">
            <v>2304</v>
          </cell>
          <cell r="AH376">
            <v>2965</v>
          </cell>
          <cell r="AI376">
            <v>2965</v>
          </cell>
          <cell r="AJ376">
            <v>0</v>
          </cell>
          <cell r="AK376">
            <v>0</v>
          </cell>
          <cell r="AL376" t="str">
            <v>откр ствол</v>
          </cell>
          <cell r="AM376" t="str">
            <v>2304-2965</v>
          </cell>
          <cell r="AN376" t="str">
            <v>15,,92</v>
          </cell>
          <cell r="AO376">
            <v>2304</v>
          </cell>
          <cell r="AP376">
            <v>466.55</v>
          </cell>
          <cell r="AQ376">
            <v>0</v>
          </cell>
          <cell r="AR376">
            <v>0</v>
          </cell>
          <cell r="AS376">
            <v>0</v>
          </cell>
          <cell r="AT376" t="str">
            <v>Газлифт</v>
          </cell>
          <cell r="AU376">
            <v>550</v>
          </cell>
          <cell r="AV376" t="str">
            <v>ГП</v>
          </cell>
          <cell r="AW376">
            <v>990</v>
          </cell>
          <cell r="AX376" t="str">
            <v>ГК82/1,5</v>
          </cell>
          <cell r="AY376">
            <v>1340</v>
          </cell>
          <cell r="AZ376" t="str">
            <v>ГК80/2</v>
          </cell>
          <cell r="BA376">
            <v>1630</v>
          </cell>
          <cell r="BB376" t="str">
            <v>ГК78/2</v>
          </cell>
          <cell r="BC376">
            <v>1860</v>
          </cell>
          <cell r="BD376" t="str">
            <v>ЦКсОК</v>
          </cell>
          <cell r="BE376">
            <v>0</v>
          </cell>
          <cell r="BF376">
            <v>0</v>
          </cell>
          <cell r="BG376">
            <v>1870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2340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1840</v>
          </cell>
          <cell r="BU376">
            <v>500</v>
          </cell>
          <cell r="BV376">
            <v>73</v>
          </cell>
          <cell r="BW376">
            <v>5.5</v>
          </cell>
          <cell r="BX376">
            <v>18</v>
          </cell>
          <cell r="BY376" t="str">
            <v>Угловик</v>
          </cell>
          <cell r="BZ376" t="str">
            <v>Постоянный</v>
          </cell>
          <cell r="CA376">
            <v>24</v>
          </cell>
          <cell r="CB376">
            <v>0</v>
          </cell>
          <cell r="CC376">
            <v>24</v>
          </cell>
          <cell r="CD376">
            <v>40</v>
          </cell>
          <cell r="CE376">
            <v>23</v>
          </cell>
          <cell r="CF376">
            <v>43556</v>
          </cell>
          <cell r="CG376">
            <v>165</v>
          </cell>
          <cell r="CH376">
            <v>81</v>
          </cell>
          <cell r="CI376">
            <v>6</v>
          </cell>
          <cell r="CJ376">
            <v>0</v>
          </cell>
          <cell r="CK376">
            <v>0</v>
          </cell>
          <cell r="CL376">
            <v>50</v>
          </cell>
          <cell r="CM376">
            <v>13.375999999999999</v>
          </cell>
          <cell r="CN376">
            <v>16</v>
          </cell>
          <cell r="CO376">
            <v>0</v>
          </cell>
          <cell r="CP376">
            <v>0</v>
          </cell>
          <cell r="CQ376">
            <v>37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14.5</v>
          </cell>
          <cell r="DA376">
            <v>22.5</v>
          </cell>
          <cell r="DB376">
            <v>1682.1172248803828</v>
          </cell>
          <cell r="DC376">
            <v>2766.1483253588517</v>
          </cell>
          <cell r="DD376">
            <v>1084.0311004784689</v>
          </cell>
          <cell r="DE376">
            <v>0.1391304347826087</v>
          </cell>
          <cell r="DF376">
            <v>0</v>
          </cell>
          <cell r="DG376" t="str">
            <v>Газлифт</v>
          </cell>
          <cell r="DH376">
            <v>13.375999999999999</v>
          </cell>
          <cell r="DI376">
            <v>16</v>
          </cell>
          <cell r="DJ376">
            <v>0</v>
          </cell>
          <cell r="DK376">
            <v>22.5</v>
          </cell>
          <cell r="DL376">
            <v>50</v>
          </cell>
          <cell r="DM376">
            <v>0</v>
          </cell>
          <cell r="DN376">
            <v>50</v>
          </cell>
          <cell r="DO376">
            <v>0.1391304347826087</v>
          </cell>
          <cell r="DP376">
            <v>50</v>
          </cell>
          <cell r="DQ376">
            <v>13.375999999999999</v>
          </cell>
          <cell r="DR376">
            <v>16</v>
          </cell>
          <cell r="DS376">
            <v>0</v>
          </cell>
          <cell r="DT376">
            <v>22.5</v>
          </cell>
          <cell r="DU376">
            <v>0</v>
          </cell>
          <cell r="DV376">
            <v>0</v>
          </cell>
          <cell r="DW376">
            <v>0</v>
          </cell>
          <cell r="DX376">
            <v>0.24332378223495718</v>
          </cell>
          <cell r="DY376">
            <v>0.2910571557834416</v>
          </cell>
          <cell r="DZ376">
            <v>0</v>
          </cell>
          <cell r="EA376">
            <v>0.31288644246719977</v>
          </cell>
          <cell r="EB376">
            <v>0</v>
          </cell>
          <cell r="EC376">
            <v>42881</v>
          </cell>
          <cell r="ED376" t="str">
            <v>ВНС</v>
          </cell>
          <cell r="EE376">
            <v>0</v>
          </cell>
          <cell r="EF376">
            <v>18</v>
          </cell>
          <cell r="EG376">
            <v>23</v>
          </cell>
          <cell r="EH376">
            <v>44</v>
          </cell>
          <cell r="EI376">
            <v>22</v>
          </cell>
          <cell r="EJ376" t="str">
            <v>Постоянный</v>
          </cell>
          <cell r="EK376">
            <v>24</v>
          </cell>
          <cell r="EL376">
            <v>0</v>
          </cell>
          <cell r="EM376">
            <v>14.212</v>
          </cell>
          <cell r="EN376">
            <v>17</v>
          </cell>
          <cell r="EO376">
            <v>0</v>
          </cell>
          <cell r="EP376">
            <v>37</v>
          </cell>
          <cell r="EQ376">
            <v>1583.1691528285955</v>
          </cell>
          <cell r="ER376">
            <v>83</v>
          </cell>
          <cell r="ES376">
            <v>14.5</v>
          </cell>
          <cell r="ET376">
            <v>50</v>
          </cell>
          <cell r="EU376">
            <v>18</v>
          </cell>
          <cell r="EV376">
            <v>24</v>
          </cell>
          <cell r="EW376">
            <v>40</v>
          </cell>
          <cell r="EX376">
            <v>23</v>
          </cell>
          <cell r="EY376" t="str">
            <v>Постоянный</v>
          </cell>
          <cell r="EZ376">
            <v>24</v>
          </cell>
          <cell r="FA376">
            <v>0</v>
          </cell>
          <cell r="FB376">
            <v>13.375999999999999</v>
          </cell>
          <cell r="FC376">
            <v>16</v>
          </cell>
          <cell r="FD376">
            <v>0</v>
          </cell>
          <cell r="FE376">
            <v>37</v>
          </cell>
          <cell r="FF376">
            <v>1682.1172248803828</v>
          </cell>
          <cell r="FG376">
            <v>81</v>
          </cell>
          <cell r="FH376">
            <v>14.5</v>
          </cell>
          <cell r="FI376">
            <v>50</v>
          </cell>
          <cell r="FJ376">
            <v>0</v>
          </cell>
          <cell r="FK376">
            <v>1</v>
          </cell>
          <cell r="FL376">
            <v>-4</v>
          </cell>
          <cell r="FM376">
            <v>1</v>
          </cell>
          <cell r="FN376">
            <v>0</v>
          </cell>
          <cell r="FO376">
            <v>0</v>
          </cell>
          <cell r="FP376">
            <v>-0.8360000000000003</v>
          </cell>
          <cell r="FQ376">
            <v>-1</v>
          </cell>
          <cell r="FR376">
            <v>0</v>
          </cell>
          <cell r="FS376">
            <v>0</v>
          </cell>
          <cell r="FT376">
            <v>-2</v>
          </cell>
          <cell r="FU376">
            <v>0</v>
          </cell>
          <cell r="FV376">
            <v>98.948072051787221</v>
          </cell>
          <cell r="FW376">
            <v>0</v>
          </cell>
          <cell r="FX376">
            <v>0</v>
          </cell>
          <cell r="FY376">
            <v>0</v>
          </cell>
          <cell r="FZ376">
            <v>0</v>
          </cell>
          <cell r="GA376">
            <v>0</v>
          </cell>
          <cell r="GB376">
            <v>0</v>
          </cell>
          <cell r="GC376" t="str">
            <v>технология</v>
          </cell>
          <cell r="GD376" t="str">
            <v>Возврат базового дебита</v>
          </cell>
          <cell r="GE376">
            <v>0</v>
          </cell>
          <cell r="GF376" t="str">
            <v>БДНГ-5.1</v>
          </cell>
          <cell r="GG376" t="str">
            <v>Давыдов</v>
          </cell>
          <cell r="GH376" t="str">
            <v>Бердянка</v>
          </cell>
          <cell r="GI376" t="str">
            <v>Денис</v>
          </cell>
          <cell r="GJ376">
            <v>0</v>
          </cell>
          <cell r="GK376">
            <v>2100</v>
          </cell>
          <cell r="GL376">
            <v>0</v>
          </cell>
          <cell r="GM376">
            <v>0</v>
          </cell>
          <cell r="GN376">
            <v>0</v>
          </cell>
          <cell r="GO376">
            <v>1</v>
          </cell>
          <cell r="GP376">
            <v>17</v>
          </cell>
          <cell r="GQ376">
            <v>50</v>
          </cell>
          <cell r="GR376">
            <v>115</v>
          </cell>
          <cell r="GS376" t="str">
            <v>К-33</v>
          </cell>
          <cell r="GT376" t="str">
            <v>Газлифт</v>
          </cell>
          <cell r="GU376">
            <v>0</v>
          </cell>
          <cell r="GV376">
            <v>0</v>
          </cell>
          <cell r="GW376">
            <v>0</v>
          </cell>
          <cell r="GX376">
            <v>0</v>
          </cell>
          <cell r="GY376">
            <v>0</v>
          </cell>
        </row>
        <row r="377">
          <cell r="J377">
            <v>1442</v>
          </cell>
          <cell r="K377" t="str">
            <v>В работе</v>
          </cell>
          <cell r="L377" t="str">
            <v>К-77</v>
          </cell>
          <cell r="M377">
            <v>42637</v>
          </cell>
          <cell r="N377" t="str">
            <v>Гор.</v>
          </cell>
          <cell r="O377" t="str">
            <v>P1ar_Block I</v>
          </cell>
          <cell r="P377" t="str">
            <v>Действующий</v>
          </cell>
          <cell r="Q377">
            <v>-4</v>
          </cell>
          <cell r="R377">
            <v>0</v>
          </cell>
          <cell r="S377">
            <v>0</v>
          </cell>
          <cell r="T377">
            <v>0</v>
          </cell>
          <cell r="U377">
            <v>206</v>
          </cell>
          <cell r="V377">
            <v>213.8</v>
          </cell>
          <cell r="W377">
            <v>0.98</v>
          </cell>
          <cell r="X377">
            <v>1.66</v>
          </cell>
          <cell r="Y377">
            <v>1.2785287645394527</v>
          </cell>
          <cell r="Z377">
            <v>1.4490000000000001</v>
          </cell>
          <cell r="AA377">
            <v>0.83599999999999997</v>
          </cell>
          <cell r="AB377">
            <v>0.72</v>
          </cell>
          <cell r="AC377">
            <v>37</v>
          </cell>
          <cell r="AD377">
            <v>1.17</v>
          </cell>
          <cell r="AE377">
            <v>177.8</v>
          </cell>
          <cell r="AF377">
            <v>9.19</v>
          </cell>
          <cell r="AG377">
            <v>2119</v>
          </cell>
          <cell r="AH377">
            <v>2662</v>
          </cell>
          <cell r="AI377">
            <v>2662</v>
          </cell>
          <cell r="AJ377">
            <v>0</v>
          </cell>
          <cell r="AK377">
            <v>0</v>
          </cell>
          <cell r="AL377" t="str">
            <v>откр ствол</v>
          </cell>
          <cell r="AM377" t="str">
            <v>2130-2662</v>
          </cell>
          <cell r="AN377">
            <v>77.61</v>
          </cell>
          <cell r="AO377">
            <v>2130</v>
          </cell>
          <cell r="AP377">
            <v>292</v>
          </cell>
          <cell r="AQ377">
            <v>0</v>
          </cell>
          <cell r="AR377">
            <v>0</v>
          </cell>
          <cell r="AS377">
            <v>0</v>
          </cell>
          <cell r="AT377" t="str">
            <v>УЭЦН</v>
          </cell>
          <cell r="AU377">
            <v>500</v>
          </cell>
          <cell r="AV377" t="str">
            <v>ГК82/2</v>
          </cell>
          <cell r="AW377">
            <v>900</v>
          </cell>
          <cell r="AX377" t="str">
            <v>ГК81/2</v>
          </cell>
          <cell r="AY377">
            <v>1220</v>
          </cell>
          <cell r="AZ377" t="str">
            <v>ГК80/2</v>
          </cell>
          <cell r="BA377">
            <v>1480</v>
          </cell>
          <cell r="BB377" t="str">
            <v>ГК77/3</v>
          </cell>
          <cell r="BC377">
            <v>1720</v>
          </cell>
          <cell r="BD377" t="str">
            <v>ЦКсОК</v>
          </cell>
          <cell r="BE377">
            <v>0</v>
          </cell>
          <cell r="BF377">
            <v>0</v>
          </cell>
          <cell r="BG377">
            <v>1770</v>
          </cell>
          <cell r="BH377">
            <v>0</v>
          </cell>
          <cell r="BI377">
            <v>0</v>
          </cell>
          <cell r="BJ377" t="str">
            <v>D3500N 166ст</v>
          </cell>
          <cell r="BK377">
            <v>894</v>
          </cell>
          <cell r="BL377">
            <v>57</v>
          </cell>
          <cell r="BM377" t="str">
            <v>138-116</v>
          </cell>
          <cell r="BN377">
            <v>1730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1617.64</v>
          </cell>
          <cell r="BU377">
            <v>112.3599999999999</v>
          </cell>
          <cell r="BV377">
            <v>73</v>
          </cell>
          <cell r="BW377">
            <v>5.5</v>
          </cell>
          <cell r="BX377">
            <v>65</v>
          </cell>
          <cell r="BY377" t="str">
            <v>Угловик</v>
          </cell>
          <cell r="BZ377" t="str">
            <v>Постоянный</v>
          </cell>
          <cell r="CA377">
            <v>24</v>
          </cell>
          <cell r="CB377">
            <v>0</v>
          </cell>
          <cell r="CC377">
            <v>31</v>
          </cell>
          <cell r="CD377">
            <v>31</v>
          </cell>
          <cell r="CE377">
            <v>30</v>
          </cell>
          <cell r="CF377">
            <v>43556</v>
          </cell>
          <cell r="CG377">
            <v>192</v>
          </cell>
          <cell r="CH377">
            <v>0</v>
          </cell>
          <cell r="CI377">
            <v>0</v>
          </cell>
          <cell r="CJ377">
            <v>935.61911966843309</v>
          </cell>
          <cell r="CK377">
            <v>83</v>
          </cell>
          <cell r="CL377">
            <v>104.10930907399998</v>
          </cell>
          <cell r="CM377">
            <v>78.007160000000013</v>
          </cell>
          <cell r="CN377">
            <v>217</v>
          </cell>
          <cell r="CO377">
            <v>57</v>
          </cell>
          <cell r="CP377">
            <v>0</v>
          </cell>
          <cell r="CQ377">
            <v>36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36</v>
          </cell>
          <cell r="DB377">
            <v>461.49609856326003</v>
          </cell>
          <cell r="DC377">
            <v>461.49609856326003</v>
          </cell>
          <cell r="DD377" t="str">
            <v/>
          </cell>
          <cell r="DE377">
            <v>2.4689759258202235</v>
          </cell>
          <cell r="DF377" t="str">
            <v>Для снижения Рзаб необходима оптимизация (смена УЭЦН на больший типоразмер)</v>
          </cell>
          <cell r="DG377" t="str">
            <v>УЭЦН</v>
          </cell>
          <cell r="DH377">
            <v>78.007160000000013</v>
          </cell>
          <cell r="DI377">
            <v>217</v>
          </cell>
          <cell r="DJ377">
            <v>57</v>
          </cell>
          <cell r="DK377">
            <v>36</v>
          </cell>
          <cell r="DL377">
            <v>104.10930907399998</v>
          </cell>
          <cell r="DM377">
            <v>0</v>
          </cell>
          <cell r="DN377">
            <v>107</v>
          </cell>
          <cell r="DO377">
            <v>2.552941176470588</v>
          </cell>
          <cell r="DP377">
            <v>104.10930907399998</v>
          </cell>
          <cell r="DQ377">
            <v>78.007160000000013</v>
          </cell>
          <cell r="DR377">
            <v>217</v>
          </cell>
          <cell r="DS377">
            <v>57</v>
          </cell>
          <cell r="DT377">
            <v>36</v>
          </cell>
          <cell r="DU377">
            <v>0</v>
          </cell>
          <cell r="DV377">
            <v>0</v>
          </cell>
          <cell r="DW377">
            <v>0</v>
          </cell>
          <cell r="DX377">
            <v>1.9225099510534847</v>
          </cell>
          <cell r="DY377">
            <v>5.6089098817058129</v>
          </cell>
          <cell r="DZ377">
            <v>0</v>
          </cell>
          <cell r="EA377">
            <v>1.0001902236608269</v>
          </cell>
          <cell r="EB377">
            <v>0</v>
          </cell>
          <cell r="EC377">
            <v>42637</v>
          </cell>
          <cell r="ED377" t="str">
            <v>ВНС</v>
          </cell>
          <cell r="EE377">
            <v>0</v>
          </cell>
          <cell r="EF377">
            <v>65</v>
          </cell>
          <cell r="EG377">
            <v>30</v>
          </cell>
          <cell r="EH377">
            <v>30</v>
          </cell>
          <cell r="EI377">
            <v>29</v>
          </cell>
          <cell r="EJ377" t="str">
            <v>Постоянный</v>
          </cell>
          <cell r="EK377">
            <v>24</v>
          </cell>
          <cell r="EL377">
            <v>0</v>
          </cell>
          <cell r="EM377">
            <v>82.529501999999994</v>
          </cell>
          <cell r="EN377">
            <v>212.3</v>
          </cell>
          <cell r="EO377">
            <v>53.5</v>
          </cell>
          <cell r="EP377">
            <v>48.5</v>
          </cell>
          <cell r="EQ377">
            <v>587.66863757399142</v>
          </cell>
          <cell r="ER377">
            <v>0</v>
          </cell>
          <cell r="ES377">
            <v>0</v>
          </cell>
          <cell r="ET377">
            <v>103.76883634699999</v>
          </cell>
          <cell r="EU377">
            <v>65</v>
          </cell>
          <cell r="EV377">
            <v>31</v>
          </cell>
          <cell r="EW377">
            <v>31</v>
          </cell>
          <cell r="EX377">
            <v>30</v>
          </cell>
          <cell r="EY377" t="str">
            <v>Постоянный</v>
          </cell>
          <cell r="EZ377">
            <v>24</v>
          </cell>
          <cell r="FA377">
            <v>0</v>
          </cell>
          <cell r="FB377">
            <v>78.007160000000013</v>
          </cell>
          <cell r="FC377">
            <v>217</v>
          </cell>
          <cell r="FD377">
            <v>57</v>
          </cell>
          <cell r="FE377">
            <v>36</v>
          </cell>
          <cell r="FF377">
            <v>461.49609856326003</v>
          </cell>
          <cell r="FG377">
            <v>0</v>
          </cell>
          <cell r="FH377">
            <v>0</v>
          </cell>
          <cell r="FI377">
            <v>104.10930907399998</v>
          </cell>
          <cell r="FJ377">
            <v>0</v>
          </cell>
          <cell r="FK377">
            <v>1</v>
          </cell>
          <cell r="FL377">
            <v>1</v>
          </cell>
          <cell r="FM377">
            <v>1</v>
          </cell>
          <cell r="FN377">
            <v>0</v>
          </cell>
          <cell r="FO377">
            <v>0</v>
          </cell>
          <cell r="FP377">
            <v>-4.5223419999999805</v>
          </cell>
          <cell r="FQ377">
            <v>4.6999999999999886</v>
          </cell>
          <cell r="FR377">
            <v>3.5</v>
          </cell>
          <cell r="FS377">
            <v>-12.5</v>
          </cell>
          <cell r="FT377">
            <v>0</v>
          </cell>
          <cell r="FU377">
            <v>0</v>
          </cell>
          <cell r="FV377">
            <v>-126.17253901073138</v>
          </cell>
          <cell r="FW377">
            <v>0.34047272699999098</v>
          </cell>
          <cell r="FX377" t="str">
            <v>% База</v>
          </cell>
          <cell r="FY377" t="str">
            <v>Снижение дебита нефти по причине роста % обводненности</v>
          </cell>
          <cell r="FZ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  <cell r="GE377">
            <v>0</v>
          </cell>
          <cell r="GF377" t="str">
            <v>БДНГ-5.1</v>
          </cell>
          <cell r="GG377" t="str">
            <v>Давыдов</v>
          </cell>
          <cell r="GH377" t="str">
            <v>Бердянка</v>
          </cell>
          <cell r="GI377" t="str">
            <v>Денис</v>
          </cell>
          <cell r="GJ377">
            <v>0</v>
          </cell>
          <cell r="GK377">
            <v>1710</v>
          </cell>
          <cell r="GL377">
            <v>0</v>
          </cell>
          <cell r="GM377">
            <v>0</v>
          </cell>
          <cell r="GN377">
            <v>0</v>
          </cell>
          <cell r="GO377">
            <v>1</v>
          </cell>
          <cell r="GP377">
            <v>1</v>
          </cell>
          <cell r="GQ377">
            <v>21.109309073999981</v>
          </cell>
          <cell r="GR377">
            <v>87.890690926000019</v>
          </cell>
          <cell r="GS377" t="str">
            <v>К-77</v>
          </cell>
          <cell r="GT377" t="str">
            <v>УЭЦН-D3500N 166ст-894</v>
          </cell>
          <cell r="GU377">
            <v>0</v>
          </cell>
          <cell r="GV377">
            <v>0</v>
          </cell>
          <cell r="GW377">
            <v>0</v>
          </cell>
          <cell r="GX377">
            <v>0</v>
          </cell>
          <cell r="GY377">
            <v>0</v>
          </cell>
        </row>
        <row r="378">
          <cell r="J378">
            <v>1443</v>
          </cell>
          <cell r="K378" t="str">
            <v>В работе</v>
          </cell>
          <cell r="L378" t="str">
            <v>К-77</v>
          </cell>
          <cell r="M378">
            <v>42544</v>
          </cell>
          <cell r="N378" t="str">
            <v>Гор.</v>
          </cell>
          <cell r="O378" t="str">
            <v>P1ar_Block I</v>
          </cell>
          <cell r="P378" t="str">
            <v>Действующий</v>
          </cell>
          <cell r="Q378">
            <v>-4</v>
          </cell>
          <cell r="R378">
            <v>0</v>
          </cell>
          <cell r="S378">
            <v>0</v>
          </cell>
          <cell r="T378">
            <v>0</v>
          </cell>
          <cell r="U378">
            <v>206</v>
          </cell>
          <cell r="V378">
            <v>213.8</v>
          </cell>
          <cell r="W378">
            <v>0.98</v>
          </cell>
          <cell r="X378">
            <v>1.66</v>
          </cell>
          <cell r="Y378">
            <v>1.4666426253155427</v>
          </cell>
          <cell r="Z378">
            <v>1.4490000000000001</v>
          </cell>
          <cell r="AA378">
            <v>0.83599999999999997</v>
          </cell>
          <cell r="AB378">
            <v>0.72</v>
          </cell>
          <cell r="AC378">
            <v>37</v>
          </cell>
          <cell r="AD378">
            <v>1.17</v>
          </cell>
          <cell r="AE378">
            <v>177.8</v>
          </cell>
          <cell r="AF378">
            <v>9.19</v>
          </cell>
          <cell r="AG378">
            <v>2108</v>
          </cell>
          <cell r="AH378" t="str">
            <v>1 ств 2260
2 ств 2250</v>
          </cell>
          <cell r="AI378" t="str">
            <v>1 ств 2260
2 ств 2250</v>
          </cell>
          <cell r="AJ378">
            <v>0</v>
          </cell>
          <cell r="AK378">
            <v>0</v>
          </cell>
          <cell r="AL378" t="str">
            <v>откр ствол</v>
          </cell>
          <cell r="AM378" t="str">
            <v>2108-2260; 2108-2250</v>
          </cell>
          <cell r="AN378">
            <v>94.25</v>
          </cell>
          <cell r="AO378">
            <v>2108</v>
          </cell>
          <cell r="AP378">
            <v>109</v>
          </cell>
          <cell r="AQ378">
            <v>0</v>
          </cell>
          <cell r="AR378">
            <v>0</v>
          </cell>
          <cell r="AS378">
            <v>0</v>
          </cell>
          <cell r="AT378" t="str">
            <v>УЭЦН</v>
          </cell>
          <cell r="AU378">
            <v>490</v>
          </cell>
          <cell r="AV378" t="str">
            <v>ГК81/1,5</v>
          </cell>
          <cell r="AW378">
            <v>890</v>
          </cell>
          <cell r="AX378" t="str">
            <v>ГК80/2</v>
          </cell>
          <cell r="AY378">
            <v>1210</v>
          </cell>
          <cell r="AZ378" t="str">
            <v>ГК80/2</v>
          </cell>
          <cell r="BA378">
            <v>1470</v>
          </cell>
          <cell r="BB378" t="str">
            <v>ГК78/3</v>
          </cell>
          <cell r="BC378">
            <v>1700</v>
          </cell>
          <cell r="BD378" t="str">
            <v>ЦКсОК</v>
          </cell>
          <cell r="BE378">
            <v>0</v>
          </cell>
          <cell r="BF378">
            <v>0</v>
          </cell>
          <cell r="BG378">
            <v>1710</v>
          </cell>
          <cell r="BH378">
            <v>0</v>
          </cell>
          <cell r="BI378">
            <v>0</v>
          </cell>
          <cell r="BJ378" t="str">
            <v>D2400N 80cn</v>
          </cell>
          <cell r="BK378">
            <v>934</v>
          </cell>
          <cell r="BL378">
            <v>63</v>
          </cell>
          <cell r="BM378" t="str">
            <v>119-116</v>
          </cell>
          <cell r="BN378">
            <v>1670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1637</v>
          </cell>
          <cell r="BU378">
            <v>33</v>
          </cell>
          <cell r="BV378">
            <v>73</v>
          </cell>
          <cell r="BW378">
            <v>5.5</v>
          </cell>
          <cell r="BX378">
            <v>65</v>
          </cell>
          <cell r="BY378" t="str">
            <v>Угловик</v>
          </cell>
          <cell r="BZ378" t="str">
            <v>Постоянный</v>
          </cell>
          <cell r="CA378">
            <v>24</v>
          </cell>
          <cell r="CB378">
            <v>0</v>
          </cell>
          <cell r="CC378">
            <v>30</v>
          </cell>
          <cell r="CD378">
            <v>30</v>
          </cell>
          <cell r="CE378">
            <v>29</v>
          </cell>
          <cell r="CF378">
            <v>43556</v>
          </cell>
          <cell r="CG378">
            <v>175.8</v>
          </cell>
          <cell r="CH378">
            <v>0</v>
          </cell>
          <cell r="CI378">
            <v>0</v>
          </cell>
          <cell r="CJ378">
            <v>404.1161009390903</v>
          </cell>
          <cell r="CK378">
            <v>124</v>
          </cell>
          <cell r="CL378">
            <v>162.5129809</v>
          </cell>
          <cell r="CM378">
            <v>91.147157199999981</v>
          </cell>
          <cell r="CN378">
            <v>573.83000000000004</v>
          </cell>
          <cell r="CO378">
            <v>81</v>
          </cell>
          <cell r="CP378">
            <v>0</v>
          </cell>
          <cell r="CQ378">
            <v>23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23</v>
          </cell>
          <cell r="DB378">
            <v>252.33919198963238</v>
          </cell>
          <cell r="DC378">
            <v>252.33919198963238</v>
          </cell>
          <cell r="DD378" t="str">
            <v/>
          </cell>
          <cell r="DE378">
            <v>43.187263876214317</v>
          </cell>
          <cell r="DF378" t="str">
            <v>Для снижения Рзаб необходима оптимизация (смена УЭЦН на больший типоразмер)</v>
          </cell>
          <cell r="DG378" t="str">
            <v>УЭЦН</v>
          </cell>
          <cell r="DH378">
            <v>91.147157199999981</v>
          </cell>
          <cell r="DI378">
            <v>573.83000000000004</v>
          </cell>
          <cell r="DJ378">
            <v>81</v>
          </cell>
          <cell r="DK378">
            <v>23</v>
          </cell>
          <cell r="DL378">
            <v>162.5129809</v>
          </cell>
          <cell r="DM378">
            <v>0</v>
          </cell>
          <cell r="DN378">
            <v>107</v>
          </cell>
          <cell r="DO378">
            <v>36.915524590764896</v>
          </cell>
          <cell r="DP378">
            <v>107</v>
          </cell>
          <cell r="DQ378">
            <v>403.41994050860018</v>
          </cell>
          <cell r="DR378">
            <v>2539.7880918446253</v>
          </cell>
          <cell r="DS378">
            <v>81</v>
          </cell>
          <cell r="DT378">
            <v>101.79866182044573</v>
          </cell>
          <cell r="DU378">
            <v>312.2727833086002</v>
          </cell>
          <cell r="DV378">
            <v>1965.9580918446254</v>
          </cell>
          <cell r="DW378">
            <v>78.79866182044573</v>
          </cell>
          <cell r="DX378">
            <v>44.205547028572987</v>
          </cell>
          <cell r="DY378">
            <v>755.39212283959364</v>
          </cell>
          <cell r="DZ378">
            <v>0</v>
          </cell>
          <cell r="EA378">
            <v>7.5088680202742912</v>
          </cell>
          <cell r="EB378" t="str">
            <v>Район 3 пилота, высокое Рзаб по причине  обводненности продукции.</v>
          </cell>
          <cell r="EC378">
            <v>42544</v>
          </cell>
          <cell r="ED378" t="str">
            <v>ВНС</v>
          </cell>
          <cell r="EE378">
            <v>0</v>
          </cell>
          <cell r="EF378">
            <v>65</v>
          </cell>
          <cell r="EG378">
            <v>29</v>
          </cell>
          <cell r="EH378">
            <v>29</v>
          </cell>
          <cell r="EI378">
            <v>28</v>
          </cell>
          <cell r="EJ378" t="str">
            <v>Постоянный</v>
          </cell>
          <cell r="EK378">
            <v>24</v>
          </cell>
          <cell r="EL378">
            <v>0</v>
          </cell>
          <cell r="EM378">
            <v>51.40507152</v>
          </cell>
          <cell r="EN378">
            <v>447</v>
          </cell>
          <cell r="EO378">
            <v>86.244</v>
          </cell>
          <cell r="EP378">
            <v>6.2</v>
          </cell>
          <cell r="EQ378">
            <v>120.61066771569001</v>
          </cell>
          <cell r="ER378">
            <v>0</v>
          </cell>
          <cell r="ES378">
            <v>0</v>
          </cell>
          <cell r="ET378">
            <v>168.35099779559999</v>
          </cell>
          <cell r="EU378">
            <v>65</v>
          </cell>
          <cell r="EV378">
            <v>30</v>
          </cell>
          <cell r="EW378">
            <v>30</v>
          </cell>
          <cell r="EX378">
            <v>29</v>
          </cell>
          <cell r="EY378" t="str">
            <v>Постоянный</v>
          </cell>
          <cell r="EZ378">
            <v>24</v>
          </cell>
          <cell r="FA378">
            <v>0</v>
          </cell>
          <cell r="FB378">
            <v>91.147157199999981</v>
          </cell>
          <cell r="FC378">
            <v>573.83000000000004</v>
          </cell>
          <cell r="FD378">
            <v>81</v>
          </cell>
          <cell r="FE378">
            <v>23</v>
          </cell>
          <cell r="FF378">
            <v>252.33919198963238</v>
          </cell>
          <cell r="FG378">
            <v>0</v>
          </cell>
          <cell r="FH378">
            <v>0</v>
          </cell>
          <cell r="FI378">
            <v>162.5129809</v>
          </cell>
          <cell r="FJ378">
            <v>0</v>
          </cell>
          <cell r="FK378">
            <v>1</v>
          </cell>
          <cell r="FL378">
            <v>1</v>
          </cell>
          <cell r="FM378">
            <v>1</v>
          </cell>
          <cell r="FN378">
            <v>0</v>
          </cell>
          <cell r="FO378">
            <v>0</v>
          </cell>
          <cell r="FP378">
            <v>39.742085679999981</v>
          </cell>
          <cell r="FQ378">
            <v>126.83000000000004</v>
          </cell>
          <cell r="FR378">
            <v>-5.2439999999999998</v>
          </cell>
          <cell r="FS378">
            <v>16.8</v>
          </cell>
          <cell r="FT378">
            <v>0</v>
          </cell>
          <cell r="FU378">
            <v>0</v>
          </cell>
          <cell r="FV378">
            <v>131.72852427394236</v>
          </cell>
          <cell r="FW378">
            <v>-5.838016895599992</v>
          </cell>
          <cell r="FX378" t="str">
            <v>% База/Уточнение</v>
          </cell>
          <cell r="FY378" t="str">
            <v>Увеличение дебита нефти по причине снижения % обводненности</v>
          </cell>
          <cell r="FZ378">
            <v>0</v>
          </cell>
          <cell r="GA378">
            <v>0</v>
          </cell>
          <cell r="GB378">
            <v>0</v>
          </cell>
          <cell r="GC378">
            <v>0</v>
          </cell>
          <cell r="GD378" t="str">
            <v>Рост % обводнености по показаниям массомера</v>
          </cell>
          <cell r="GE378">
            <v>0</v>
          </cell>
          <cell r="GF378" t="str">
            <v>БДНГ-5.1</v>
          </cell>
          <cell r="GG378" t="str">
            <v>Давыдов</v>
          </cell>
          <cell r="GH378" t="str">
            <v>Бердянка</v>
          </cell>
          <cell r="GI378" t="str">
            <v>Денис</v>
          </cell>
          <cell r="GJ378">
            <v>0</v>
          </cell>
          <cell r="GK378">
            <v>1650</v>
          </cell>
          <cell r="GL378">
            <v>0</v>
          </cell>
          <cell r="GM378">
            <v>0</v>
          </cell>
          <cell r="GN378">
            <v>0</v>
          </cell>
          <cell r="GO378">
            <v>1</v>
          </cell>
          <cell r="GP378">
            <v>1</v>
          </cell>
          <cell r="GQ378">
            <v>38.512980900000002</v>
          </cell>
          <cell r="GR378">
            <v>13.287019100000009</v>
          </cell>
          <cell r="GS378" t="str">
            <v>К-77</v>
          </cell>
          <cell r="GT378" t="str">
            <v>УЭЦН-D2400N 80cn-934</v>
          </cell>
          <cell r="GU378">
            <v>0</v>
          </cell>
          <cell r="GV378">
            <v>0</v>
          </cell>
          <cell r="GW378">
            <v>0</v>
          </cell>
          <cell r="GX378">
            <v>0</v>
          </cell>
          <cell r="GY378">
            <v>0</v>
          </cell>
        </row>
        <row r="379">
          <cell r="J379">
            <v>1444</v>
          </cell>
          <cell r="K379" t="str">
            <v>В работе</v>
          </cell>
          <cell r="L379" t="str">
            <v>Без куста</v>
          </cell>
          <cell r="M379">
            <v>43403</v>
          </cell>
          <cell r="N379" t="str">
            <v>Гор.</v>
          </cell>
          <cell r="O379" t="str">
            <v>P1ar_Block I</v>
          </cell>
          <cell r="P379" t="str">
            <v>Действующий</v>
          </cell>
          <cell r="Q379">
            <v>-4</v>
          </cell>
          <cell r="R379">
            <v>0</v>
          </cell>
          <cell r="S379">
            <v>0</v>
          </cell>
          <cell r="T379">
            <v>0</v>
          </cell>
          <cell r="U379">
            <v>206</v>
          </cell>
          <cell r="V379">
            <v>213.8</v>
          </cell>
          <cell r="W379">
            <v>0.98</v>
          </cell>
          <cell r="X379">
            <v>1.66</v>
          </cell>
          <cell r="Y379">
            <v>0.98</v>
          </cell>
          <cell r="Z379">
            <v>1.4490000000000001</v>
          </cell>
          <cell r="AA379">
            <v>0.83599999999999997</v>
          </cell>
          <cell r="AB379">
            <v>0.72</v>
          </cell>
          <cell r="AC379">
            <v>37</v>
          </cell>
          <cell r="AD379">
            <v>1.17</v>
          </cell>
          <cell r="AE379">
            <v>177.8</v>
          </cell>
          <cell r="AF379">
            <v>5.54</v>
          </cell>
          <cell r="AG379">
            <v>2075</v>
          </cell>
          <cell r="AH379">
            <v>2669.5</v>
          </cell>
          <cell r="AI379">
            <v>2669.5</v>
          </cell>
          <cell r="AJ379">
            <v>0</v>
          </cell>
          <cell r="AK379">
            <v>0</v>
          </cell>
          <cell r="AL379" t="str">
            <v>откр ствол</v>
          </cell>
          <cell r="AM379" t="str">
            <v>2075-2669,5</v>
          </cell>
          <cell r="AN379">
            <v>102.1</v>
          </cell>
          <cell r="AO379">
            <v>2075</v>
          </cell>
          <cell r="AP379">
            <v>271.12788045782122</v>
          </cell>
          <cell r="AQ379">
            <v>0</v>
          </cell>
          <cell r="AR379">
            <v>0</v>
          </cell>
          <cell r="AS379">
            <v>0</v>
          </cell>
          <cell r="AT379" t="str">
            <v>Газлифт</v>
          </cell>
          <cell r="AU379">
            <v>520</v>
          </cell>
          <cell r="AV379">
            <v>0</v>
          </cell>
          <cell r="AW379">
            <v>925</v>
          </cell>
          <cell r="AX379">
            <v>0</v>
          </cell>
          <cell r="AY379">
            <v>1260</v>
          </cell>
          <cell r="AZ379">
            <v>0</v>
          </cell>
          <cell r="BA379">
            <v>1590</v>
          </cell>
          <cell r="BB379">
            <v>0</v>
          </cell>
          <cell r="BC379">
            <v>1780</v>
          </cell>
          <cell r="BD379">
            <v>0</v>
          </cell>
          <cell r="BE379">
            <v>0</v>
          </cell>
          <cell r="BF379">
            <v>0</v>
          </cell>
          <cell r="BG379">
            <v>1790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2090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1808.31</v>
          </cell>
          <cell r="BU379">
            <v>281.69000000000005</v>
          </cell>
          <cell r="BV379">
            <v>73</v>
          </cell>
          <cell r="BW379">
            <v>5.5</v>
          </cell>
          <cell r="BX379">
            <v>18</v>
          </cell>
          <cell r="BY379" t="str">
            <v>Угловик</v>
          </cell>
          <cell r="BZ379" t="str">
            <v>Постоянный</v>
          </cell>
          <cell r="CA379">
            <v>24</v>
          </cell>
          <cell r="CB379">
            <v>0</v>
          </cell>
          <cell r="CC379">
            <v>34</v>
          </cell>
          <cell r="CD379">
            <v>60</v>
          </cell>
          <cell r="CE379">
            <v>32</v>
          </cell>
          <cell r="CF379">
            <v>43556</v>
          </cell>
          <cell r="CG379">
            <v>206</v>
          </cell>
          <cell r="CH379">
            <v>78</v>
          </cell>
          <cell r="CI379">
            <v>6</v>
          </cell>
          <cell r="CJ379">
            <v>0</v>
          </cell>
          <cell r="CK379">
            <v>0</v>
          </cell>
          <cell r="CL379">
            <v>73</v>
          </cell>
          <cell r="CM379">
            <v>13.56828</v>
          </cell>
          <cell r="CN379">
            <v>16.23</v>
          </cell>
          <cell r="CO379">
            <v>0</v>
          </cell>
          <cell r="CP379">
            <v>0</v>
          </cell>
          <cell r="CQ379">
            <v>34</v>
          </cell>
          <cell r="CR379">
            <v>340</v>
          </cell>
          <cell r="CS379">
            <v>0</v>
          </cell>
          <cell r="CT379">
            <v>340</v>
          </cell>
          <cell r="CU379">
            <v>0</v>
          </cell>
          <cell r="CV379">
            <v>329.46640000000002</v>
          </cell>
          <cell r="CW379">
            <v>-12.6</v>
          </cell>
          <cell r="CX379">
            <v>340</v>
          </cell>
          <cell r="CY379">
            <v>-37.225999999999999</v>
          </cell>
          <cell r="CZ379">
            <v>20</v>
          </cell>
          <cell r="DA379">
            <v>14</v>
          </cell>
          <cell r="DB379">
            <v>1031.8183292208003</v>
          </cell>
          <cell r="DC379">
            <v>2505.8445138219436</v>
          </cell>
          <cell r="DD379">
            <v>1474.0261846011433</v>
          </cell>
          <cell r="DE379">
            <v>0.12203007518796993</v>
          </cell>
          <cell r="DF379">
            <v>0</v>
          </cell>
          <cell r="DG379" t="str">
            <v>Газлифт</v>
          </cell>
          <cell r="DH379">
            <v>13.56828</v>
          </cell>
          <cell r="DI379">
            <v>16.23</v>
          </cell>
          <cell r="DJ379">
            <v>0</v>
          </cell>
          <cell r="DK379">
            <v>14</v>
          </cell>
          <cell r="DL379">
            <v>73</v>
          </cell>
          <cell r="DM379">
            <v>0</v>
          </cell>
          <cell r="DN379">
            <v>60</v>
          </cell>
          <cell r="DO379">
            <v>0.1172301024876867</v>
          </cell>
          <cell r="DP379">
            <v>60</v>
          </cell>
          <cell r="DQ379">
            <v>14.308637389237088</v>
          </cell>
          <cell r="DR379">
            <v>17.115594963202259</v>
          </cell>
          <cell r="DS379">
            <v>0</v>
          </cell>
          <cell r="DT379">
            <v>14.763914324388885</v>
          </cell>
          <cell r="DU379">
            <v>0.74035738923708816</v>
          </cell>
          <cell r="DV379">
            <v>0.88559496320225861</v>
          </cell>
          <cell r="DW379">
            <v>0.76391432438888607</v>
          </cell>
          <cell r="DX379">
            <v>0.21091890703172184</v>
          </cell>
          <cell r="DY379">
            <v>0.2522953433393802</v>
          </cell>
          <cell r="DZ379">
            <v>0</v>
          </cell>
          <cell r="EA379">
            <v>0.58804222332178624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18</v>
          </cell>
          <cell r="EG379">
            <v>34</v>
          </cell>
          <cell r="EH379">
            <v>60</v>
          </cell>
          <cell r="EI379">
            <v>32</v>
          </cell>
          <cell r="EJ379" t="str">
            <v>Постоянный</v>
          </cell>
          <cell r="EK379">
            <v>24</v>
          </cell>
          <cell r="EL379">
            <v>0</v>
          </cell>
          <cell r="EM379">
            <v>13.56828</v>
          </cell>
          <cell r="EN379">
            <v>16.23</v>
          </cell>
          <cell r="EO379">
            <v>0</v>
          </cell>
          <cell r="EP379">
            <v>33.299999999999997</v>
          </cell>
          <cell r="EQ379">
            <v>980.22741275976</v>
          </cell>
          <cell r="ER379">
            <v>74</v>
          </cell>
          <cell r="ES379">
            <v>20</v>
          </cell>
          <cell r="ET379">
            <v>68</v>
          </cell>
          <cell r="EU379">
            <v>18</v>
          </cell>
          <cell r="EV379">
            <v>34</v>
          </cell>
          <cell r="EW379">
            <v>60</v>
          </cell>
          <cell r="EX379">
            <v>32</v>
          </cell>
          <cell r="EY379" t="str">
            <v>Постоянный</v>
          </cell>
          <cell r="EZ379">
            <v>24</v>
          </cell>
          <cell r="FA379">
            <v>0</v>
          </cell>
          <cell r="FB379">
            <v>13.56828</v>
          </cell>
          <cell r="FC379">
            <v>16.23</v>
          </cell>
          <cell r="FD379">
            <v>0</v>
          </cell>
          <cell r="FE379">
            <v>34</v>
          </cell>
          <cell r="FF379">
            <v>1031.8183292208003</v>
          </cell>
          <cell r="FG379">
            <v>78</v>
          </cell>
          <cell r="FH379">
            <v>20</v>
          </cell>
          <cell r="FI379">
            <v>73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O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0.70000000000000284</v>
          </cell>
          <cell r="FT379">
            <v>4</v>
          </cell>
          <cell r="FU379">
            <v>0</v>
          </cell>
          <cell r="FV379">
            <v>51.590916461040251</v>
          </cell>
          <cell r="FW379">
            <v>5</v>
          </cell>
          <cell r="FX379">
            <v>0</v>
          </cell>
          <cell r="FY379">
            <v>0</v>
          </cell>
          <cell r="FZ379">
            <v>0</v>
          </cell>
          <cell r="GA379">
            <v>0</v>
          </cell>
          <cell r="GB379">
            <v>0</v>
          </cell>
          <cell r="GC379" t="str">
            <v>Технология</v>
          </cell>
          <cell r="GD379" t="str">
            <v>Возврат технологических потерь предыдущего месяца (снижение линейного давления)</v>
          </cell>
          <cell r="GE379">
            <v>0</v>
          </cell>
          <cell r="GF379" t="str">
            <v>БДНГ-3</v>
          </cell>
          <cell r="GG379" t="str">
            <v>Давыдов</v>
          </cell>
          <cell r="GH379">
            <v>0</v>
          </cell>
          <cell r="GI379" t="e">
            <v>#N/A</v>
          </cell>
          <cell r="GJ379">
            <v>0</v>
          </cell>
          <cell r="GK379">
            <v>0</v>
          </cell>
          <cell r="GL379">
            <v>0</v>
          </cell>
          <cell r="GM379">
            <v>0</v>
          </cell>
          <cell r="GN379">
            <v>0</v>
          </cell>
          <cell r="GO379">
            <v>0</v>
          </cell>
          <cell r="GP379">
            <v>0</v>
          </cell>
          <cell r="GQ379">
            <v>0</v>
          </cell>
          <cell r="GR379">
            <v>0</v>
          </cell>
          <cell r="GS379">
            <v>0</v>
          </cell>
          <cell r="GT379">
            <v>0</v>
          </cell>
          <cell r="GU379">
            <v>0</v>
          </cell>
          <cell r="GV379">
            <v>0</v>
          </cell>
          <cell r="GW379">
            <v>0</v>
          </cell>
          <cell r="GX379">
            <v>0</v>
          </cell>
          <cell r="GY379">
            <v>0</v>
          </cell>
        </row>
        <row r="380">
          <cell r="J380">
            <v>1449</v>
          </cell>
          <cell r="K380" t="str">
            <v>В накоплении/под циклической закачкой/</v>
          </cell>
          <cell r="L380" t="str">
            <v>К-98</v>
          </cell>
          <cell r="M380">
            <v>43000</v>
          </cell>
          <cell r="N380" t="str">
            <v>Гор.</v>
          </cell>
          <cell r="O380" t="str">
            <v>P1ar_Block I</v>
          </cell>
          <cell r="P380" t="str">
            <v>Действующий</v>
          </cell>
          <cell r="Q380">
            <v>-4</v>
          </cell>
          <cell r="R380">
            <v>0</v>
          </cell>
          <cell r="S380">
            <v>0</v>
          </cell>
          <cell r="T380">
            <v>0</v>
          </cell>
          <cell r="U380">
            <v>206</v>
          </cell>
          <cell r="V380">
            <v>213.8</v>
          </cell>
          <cell r="W380">
            <v>0.98</v>
          </cell>
          <cell r="X380">
            <v>1.66</v>
          </cell>
          <cell r="Y380">
            <v>1.3980749398418699</v>
          </cell>
          <cell r="Z380">
            <v>1.4490000000000001</v>
          </cell>
          <cell r="AA380">
            <v>0.83599999999999997</v>
          </cell>
          <cell r="AB380">
            <v>0.72</v>
          </cell>
          <cell r="AC380">
            <v>37</v>
          </cell>
          <cell r="AD380">
            <v>1.17</v>
          </cell>
          <cell r="AE380">
            <v>177.8</v>
          </cell>
          <cell r="AF380">
            <v>9.19</v>
          </cell>
          <cell r="AG380">
            <v>2066</v>
          </cell>
          <cell r="AH380">
            <v>2815</v>
          </cell>
          <cell r="AI380">
            <v>2815</v>
          </cell>
          <cell r="AJ380">
            <v>42856</v>
          </cell>
          <cell r="AK380" t="str">
            <v>По спущенной компановке</v>
          </cell>
          <cell r="AL380" t="str">
            <v>откр ствол</v>
          </cell>
          <cell r="AM380" t="str">
            <v>2066-2815</v>
          </cell>
          <cell r="AN380">
            <v>88.34</v>
          </cell>
          <cell r="AO380">
            <v>2066</v>
          </cell>
          <cell r="AP380">
            <v>185.6</v>
          </cell>
          <cell r="AQ380">
            <v>0</v>
          </cell>
          <cell r="AR380">
            <v>0</v>
          </cell>
          <cell r="AS380">
            <v>0</v>
          </cell>
          <cell r="AT380" t="str">
            <v>УЭЦН</v>
          </cell>
          <cell r="AU380">
            <v>300</v>
          </cell>
          <cell r="AV380" t="str">
            <v>ГП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1710</v>
          </cell>
          <cell r="BH380">
            <v>0</v>
          </cell>
          <cell r="BI380">
            <v>0</v>
          </cell>
          <cell r="BJ380" t="str">
            <v>D2400N 117ст.</v>
          </cell>
          <cell r="BK380">
            <v>626</v>
          </cell>
          <cell r="BL380">
            <v>55</v>
          </cell>
          <cell r="BM380" t="str">
            <v>66-116</v>
          </cell>
          <cell r="BN380">
            <v>1720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1676.19</v>
          </cell>
          <cell r="BU380">
            <v>43.809999999999945</v>
          </cell>
          <cell r="BV380">
            <v>73</v>
          </cell>
          <cell r="BW380">
            <v>5.5</v>
          </cell>
          <cell r="BX380">
            <v>65</v>
          </cell>
          <cell r="BY380" t="str">
            <v>Угловик</v>
          </cell>
          <cell r="BZ380" t="str">
            <v>Периодический</v>
          </cell>
          <cell r="CA380">
            <v>6.5</v>
          </cell>
          <cell r="CB380">
            <v>1.5</v>
          </cell>
          <cell r="CC380">
            <v>29</v>
          </cell>
          <cell r="CD380">
            <v>29</v>
          </cell>
          <cell r="CE380">
            <v>28</v>
          </cell>
          <cell r="CF380">
            <v>43556</v>
          </cell>
          <cell r="CG380">
            <v>187</v>
          </cell>
          <cell r="CH380">
            <v>0</v>
          </cell>
          <cell r="CI380">
            <v>0</v>
          </cell>
          <cell r="CJ380">
            <v>36.716729972194798</v>
          </cell>
          <cell r="CK380">
            <v>154</v>
          </cell>
          <cell r="CL380">
            <v>175.00460154850001</v>
          </cell>
          <cell r="CM380">
            <v>52.592759999999998</v>
          </cell>
          <cell r="CN380">
            <v>233</v>
          </cell>
          <cell r="CO380">
            <v>73</v>
          </cell>
          <cell r="CP380">
            <v>0</v>
          </cell>
          <cell r="CQ380">
            <v>24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24</v>
          </cell>
          <cell r="DB380">
            <v>456.336575604703</v>
          </cell>
          <cell r="DC380">
            <v>456.336575604703</v>
          </cell>
          <cell r="DD380" t="str">
            <v/>
          </cell>
          <cell r="DE380">
            <v>19.424115083969049</v>
          </cell>
          <cell r="DF380" t="str">
            <v>Для снижения Рзаб необходима оптимизация (смена УЭЦН на больший типоразмер). ТМС неисправен</v>
          </cell>
          <cell r="DG380" t="str">
            <v>УЭЦН</v>
          </cell>
          <cell r="DH380">
            <v>52.592759999999998</v>
          </cell>
          <cell r="DI380">
            <v>233</v>
          </cell>
          <cell r="DJ380">
            <v>73</v>
          </cell>
          <cell r="DK380">
            <v>24</v>
          </cell>
          <cell r="DL380">
            <v>175.00460154850001</v>
          </cell>
          <cell r="DM380">
            <v>0</v>
          </cell>
          <cell r="DN380">
            <v>107</v>
          </cell>
          <cell r="DO380">
            <v>4.9617533392094355</v>
          </cell>
          <cell r="DP380">
            <v>107</v>
          </cell>
          <cell r="DQ380">
            <v>99.552618997898136</v>
          </cell>
          <cell r="DR380">
            <v>396.94026713675487</v>
          </cell>
          <cell r="DS380">
            <v>70</v>
          </cell>
          <cell r="DT380">
            <v>45.429501245980539</v>
          </cell>
          <cell r="DU380">
            <v>34.344618997898124</v>
          </cell>
          <cell r="DV380">
            <v>136.94026713675487</v>
          </cell>
          <cell r="DW380">
            <v>10.533866702827297</v>
          </cell>
          <cell r="DX380">
            <v>247.83408629024618</v>
          </cell>
          <cell r="DY380">
            <v>988.17418776015211</v>
          </cell>
          <cell r="DZ380">
            <v>0</v>
          </cell>
          <cell r="EA380">
            <v>76.013399058473226</v>
          </cell>
          <cell r="EB380" t="str">
            <v>Отказ  ТМС в августе 2017 года истинное Рзаб неизвестно,  Высокое Рзаб по причине высокой обводненности. Рзаб для расчте взято 140 ат</v>
          </cell>
          <cell r="EC380">
            <v>43000</v>
          </cell>
          <cell r="ED380" t="str">
            <v>ВНС</v>
          </cell>
          <cell r="EE380">
            <v>0</v>
          </cell>
          <cell r="EF380">
            <v>65</v>
          </cell>
          <cell r="EG380">
            <v>28</v>
          </cell>
          <cell r="EH380">
            <v>28</v>
          </cell>
          <cell r="EI380">
            <v>27</v>
          </cell>
          <cell r="EJ380" t="str">
            <v>Периодический</v>
          </cell>
          <cell r="EK380">
            <v>6.5</v>
          </cell>
          <cell r="EL380">
            <v>1.5</v>
          </cell>
          <cell r="EM380">
            <v>39.609679999999997</v>
          </cell>
          <cell r="EN380">
            <v>206</v>
          </cell>
          <cell r="EO380">
            <v>77</v>
          </cell>
          <cell r="EP380">
            <v>30</v>
          </cell>
          <cell r="EQ380">
            <v>757.39061764699943</v>
          </cell>
          <cell r="ER380">
            <v>0</v>
          </cell>
          <cell r="ES380">
            <v>0</v>
          </cell>
          <cell r="ET380">
            <v>175.36519556650001</v>
          </cell>
          <cell r="EU380">
            <v>65</v>
          </cell>
          <cell r="EV380">
            <v>29</v>
          </cell>
          <cell r="EW380">
            <v>29</v>
          </cell>
          <cell r="EX380">
            <v>28</v>
          </cell>
          <cell r="EY380" t="str">
            <v>Периодический</v>
          </cell>
          <cell r="EZ380">
            <v>6.5</v>
          </cell>
          <cell r="FA380">
            <v>1.5</v>
          </cell>
          <cell r="FB380">
            <v>52.592759999999998</v>
          </cell>
          <cell r="FC380">
            <v>233</v>
          </cell>
          <cell r="FD380">
            <v>73</v>
          </cell>
          <cell r="FE380">
            <v>24</v>
          </cell>
          <cell r="FF380">
            <v>456.336575604703</v>
          </cell>
          <cell r="FG380">
            <v>0</v>
          </cell>
          <cell r="FH380">
            <v>0</v>
          </cell>
          <cell r="FI380">
            <v>175.00460154850001</v>
          </cell>
          <cell r="FJ380">
            <v>0</v>
          </cell>
          <cell r="FK380">
            <v>1</v>
          </cell>
          <cell r="FL380">
            <v>1</v>
          </cell>
          <cell r="FM380">
            <v>1</v>
          </cell>
          <cell r="FN380">
            <v>0</v>
          </cell>
          <cell r="FO380">
            <v>0</v>
          </cell>
          <cell r="FP380">
            <v>12.983080000000001</v>
          </cell>
          <cell r="FQ380">
            <v>27</v>
          </cell>
          <cell r="FR380">
            <v>-4</v>
          </cell>
          <cell r="FS380">
            <v>-6</v>
          </cell>
          <cell r="FT380">
            <v>0</v>
          </cell>
          <cell r="FU380">
            <v>0</v>
          </cell>
          <cell r="FV380">
            <v>-301.05404204229643</v>
          </cell>
          <cell r="FW380">
            <v>-0.36059401800000046</v>
          </cell>
          <cell r="FX380" t="str">
            <v>% База / Технология</v>
          </cell>
          <cell r="FY380" t="str">
            <v>Возврат потерь предыдущего месяца</v>
          </cell>
          <cell r="FZ380">
            <v>0</v>
          </cell>
          <cell r="GA380">
            <v>0</v>
          </cell>
          <cell r="GB380">
            <v>0</v>
          </cell>
          <cell r="GC380" t="str">
            <v>% База / Технология</v>
          </cell>
          <cell r="GD380" t="str">
            <v>Снижение дебита нефти по причине роста % обводненности и снижение дебита жидкости</v>
          </cell>
          <cell r="GE380">
            <v>0</v>
          </cell>
          <cell r="GF380" t="str">
            <v>БДНГ-5.1</v>
          </cell>
          <cell r="GG380" t="str">
            <v>Давыдов</v>
          </cell>
          <cell r="GH380" t="str">
            <v>Бердянка</v>
          </cell>
          <cell r="GI380" t="str">
            <v>Денис</v>
          </cell>
          <cell r="GJ380">
            <v>0</v>
          </cell>
          <cell r="GK380">
            <v>1700</v>
          </cell>
          <cell r="GL380">
            <v>0</v>
          </cell>
          <cell r="GM380">
            <v>0</v>
          </cell>
          <cell r="GN380">
            <v>0</v>
          </cell>
          <cell r="GO380">
            <v>1</v>
          </cell>
          <cell r="GP380">
            <v>1</v>
          </cell>
          <cell r="GQ380">
            <v>21.004601548500005</v>
          </cell>
          <cell r="GR380">
            <v>11.995398451499995</v>
          </cell>
          <cell r="GS380" t="str">
            <v>К-33</v>
          </cell>
          <cell r="GT380" t="str">
            <v>УЭЦН-D2400N 117ст.-626</v>
          </cell>
          <cell r="GU380">
            <v>0</v>
          </cell>
          <cell r="GV380">
            <v>0</v>
          </cell>
          <cell r="GW380">
            <v>0</v>
          </cell>
          <cell r="GX380">
            <v>0</v>
          </cell>
          <cell r="GY380">
            <v>0</v>
          </cell>
        </row>
        <row r="381">
          <cell r="J381">
            <v>1451</v>
          </cell>
          <cell r="K381" t="str">
            <v>В накоплении/под циклической закачкой/</v>
          </cell>
          <cell r="L381" t="str">
            <v>К-77</v>
          </cell>
          <cell r="M381">
            <v>42735</v>
          </cell>
          <cell r="N381" t="str">
            <v>Верт.</v>
          </cell>
          <cell r="O381" t="str">
            <v>P1ar_Block I</v>
          </cell>
          <cell r="P381" t="str">
            <v>Действующий</v>
          </cell>
          <cell r="Q381">
            <v>-4</v>
          </cell>
          <cell r="R381">
            <v>0</v>
          </cell>
          <cell r="S381">
            <v>0</v>
          </cell>
          <cell r="T381">
            <v>0</v>
          </cell>
          <cell r="U381">
            <v>206</v>
          </cell>
          <cell r="V381">
            <v>213.8</v>
          </cell>
          <cell r="W381">
            <v>0.98</v>
          </cell>
          <cell r="X381">
            <v>1.66</v>
          </cell>
          <cell r="Y381">
            <v>1.4666426253155427</v>
          </cell>
          <cell r="Z381">
            <v>1.4490000000000001</v>
          </cell>
          <cell r="AA381">
            <v>0.83599999999999997</v>
          </cell>
          <cell r="AB381">
            <v>0.72</v>
          </cell>
          <cell r="AC381">
            <v>37</v>
          </cell>
          <cell r="AD381">
            <v>1.17</v>
          </cell>
          <cell r="AE381">
            <v>177.8</v>
          </cell>
          <cell r="AF381">
            <v>9.19</v>
          </cell>
          <cell r="AG381">
            <v>2310</v>
          </cell>
          <cell r="AH381">
            <v>2262</v>
          </cell>
          <cell r="AI381">
            <v>2262</v>
          </cell>
          <cell r="AJ381">
            <v>0</v>
          </cell>
          <cell r="AK381">
            <v>0</v>
          </cell>
          <cell r="AL381" t="str">
            <v>Закрытый</v>
          </cell>
          <cell r="AM381" t="str">
            <v>2164-2214; 2231-2253</v>
          </cell>
          <cell r="AN381">
            <v>54.37</v>
          </cell>
          <cell r="AO381">
            <v>2164</v>
          </cell>
          <cell r="AP381">
            <v>338.54</v>
          </cell>
          <cell r="AQ381">
            <v>0</v>
          </cell>
          <cell r="AR381">
            <v>0</v>
          </cell>
          <cell r="AS381">
            <v>0</v>
          </cell>
          <cell r="AT381" t="str">
            <v>УЭЦН</v>
          </cell>
          <cell r="AU381">
            <v>1000</v>
          </cell>
          <cell r="AV381" t="str">
            <v>ГП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1690</v>
          </cell>
          <cell r="BH381">
            <v>0</v>
          </cell>
          <cell r="BI381">
            <v>0</v>
          </cell>
          <cell r="BJ381" t="str">
            <v>D2400N 109ст.</v>
          </cell>
          <cell r="BK381">
            <v>583</v>
          </cell>
          <cell r="BL381">
            <v>58</v>
          </cell>
          <cell r="BM381" t="str">
            <v>74-116</v>
          </cell>
          <cell r="BN381">
            <v>1700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1484.5</v>
          </cell>
          <cell r="BU381">
            <v>215.5</v>
          </cell>
          <cell r="BV381">
            <v>73</v>
          </cell>
          <cell r="BW381">
            <v>5.5</v>
          </cell>
          <cell r="BX381">
            <v>65</v>
          </cell>
          <cell r="BY381" t="str">
            <v>Угловик</v>
          </cell>
          <cell r="BZ381" t="str">
            <v>Периодический</v>
          </cell>
          <cell r="CA381">
            <v>5</v>
          </cell>
          <cell r="CB381">
            <v>1.5</v>
          </cell>
          <cell r="CC381">
            <v>30</v>
          </cell>
          <cell r="CD381">
            <v>40</v>
          </cell>
          <cell r="CE381">
            <v>29</v>
          </cell>
          <cell r="CF381">
            <v>43556</v>
          </cell>
          <cell r="CG381">
            <v>162.9</v>
          </cell>
          <cell r="CH381">
            <v>0</v>
          </cell>
          <cell r="CI381">
            <v>0</v>
          </cell>
          <cell r="CJ381">
            <v>710.66861654687591</v>
          </cell>
          <cell r="CK381">
            <v>99</v>
          </cell>
          <cell r="CL381">
            <v>135.274546872</v>
          </cell>
          <cell r="CM381">
            <v>31.132639999999988</v>
          </cell>
          <cell r="CN381">
            <v>196</v>
          </cell>
          <cell r="CO381">
            <v>81</v>
          </cell>
          <cell r="CP381">
            <v>0</v>
          </cell>
          <cell r="CQ381">
            <v>21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21</v>
          </cell>
          <cell r="DB381">
            <v>674.53322300967761</v>
          </cell>
          <cell r="DC381">
            <v>674.53322300967761</v>
          </cell>
          <cell r="DD381" t="str">
            <v/>
          </cell>
          <cell r="DE381">
            <v>7.0949062479392451</v>
          </cell>
          <cell r="DF381" t="str">
            <v>Для снижения Рзаб необходима оптимизация (смена УЭЦН на больший типоразмер). ТМС неисправен</v>
          </cell>
          <cell r="DG381" t="str">
            <v>УЭЦН</v>
          </cell>
          <cell r="DH381">
            <v>31.132639999999988</v>
          </cell>
          <cell r="DI381">
            <v>196</v>
          </cell>
          <cell r="DJ381">
            <v>81</v>
          </cell>
          <cell r="DK381">
            <v>21</v>
          </cell>
          <cell r="DL381">
            <v>135.274546872</v>
          </cell>
          <cell r="DM381">
            <v>0</v>
          </cell>
          <cell r="DN381">
            <v>107</v>
          </cell>
          <cell r="DO381">
            <v>6.5029749186962134</v>
          </cell>
          <cell r="DP381">
            <v>107</v>
          </cell>
          <cell r="DQ381">
            <v>57.740928767190979</v>
          </cell>
          <cell r="DR381">
            <v>363.51629795511838</v>
          </cell>
          <cell r="DS381">
            <v>81</v>
          </cell>
          <cell r="DT381">
            <v>38.948174780905546</v>
          </cell>
          <cell r="DU381">
            <v>26.608288767190995</v>
          </cell>
          <cell r="DV381">
            <v>167.51629795511838</v>
          </cell>
          <cell r="DW381">
            <v>17.948174780905546</v>
          </cell>
          <cell r="DX381">
            <v>32.72324916940515</v>
          </cell>
          <cell r="DY381">
            <v>118.61406832465258</v>
          </cell>
          <cell r="DZ381">
            <v>0</v>
          </cell>
          <cell r="EA381">
            <v>20.406721432198296</v>
          </cell>
          <cell r="EB381" t="str">
            <v>Район 3 пилота, высокое Рзаб по причине  обводненности продукции. Истинное Рзаб неизвестно датчик ТМС неисправен</v>
          </cell>
          <cell r="EC381">
            <v>42735</v>
          </cell>
          <cell r="ED381" t="str">
            <v>ВНС</v>
          </cell>
          <cell r="EE381">
            <v>0</v>
          </cell>
          <cell r="EF381">
            <v>65</v>
          </cell>
          <cell r="EG381">
            <v>29</v>
          </cell>
          <cell r="EH381">
            <v>29</v>
          </cell>
          <cell r="EI381">
            <v>28</v>
          </cell>
          <cell r="EJ381" t="str">
            <v>Периодический</v>
          </cell>
          <cell r="EK381">
            <v>5</v>
          </cell>
          <cell r="EL381">
            <v>1.5</v>
          </cell>
          <cell r="EM381">
            <v>31.132639999999988</v>
          </cell>
          <cell r="EN381">
            <v>196</v>
          </cell>
          <cell r="EO381">
            <v>81</v>
          </cell>
          <cell r="EP381">
            <v>26</v>
          </cell>
          <cell r="EQ381">
            <v>835.13637134531507</v>
          </cell>
          <cell r="ER381">
            <v>0</v>
          </cell>
          <cell r="ES381">
            <v>0</v>
          </cell>
          <cell r="ET381">
            <v>135.274546872</v>
          </cell>
          <cell r="EU381">
            <v>65</v>
          </cell>
          <cell r="EV381">
            <v>30</v>
          </cell>
          <cell r="EW381">
            <v>40</v>
          </cell>
          <cell r="EX381">
            <v>29</v>
          </cell>
          <cell r="EY381" t="str">
            <v>Периодический</v>
          </cell>
          <cell r="EZ381">
            <v>5</v>
          </cell>
          <cell r="FA381">
            <v>1.5</v>
          </cell>
          <cell r="FB381">
            <v>31.132639999999988</v>
          </cell>
          <cell r="FC381">
            <v>196</v>
          </cell>
          <cell r="FD381">
            <v>81</v>
          </cell>
          <cell r="FE381">
            <v>21</v>
          </cell>
          <cell r="FF381">
            <v>674.53322300967761</v>
          </cell>
          <cell r="FG381">
            <v>0</v>
          </cell>
          <cell r="FH381">
            <v>0</v>
          </cell>
          <cell r="FI381">
            <v>135.274546872</v>
          </cell>
          <cell r="FJ381">
            <v>0</v>
          </cell>
          <cell r="FK381">
            <v>1</v>
          </cell>
          <cell r="FL381">
            <v>11</v>
          </cell>
          <cell r="FM381">
            <v>1</v>
          </cell>
          <cell r="FN381">
            <v>0</v>
          </cell>
          <cell r="FO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-5</v>
          </cell>
          <cell r="FT381">
            <v>0</v>
          </cell>
          <cell r="FU381">
            <v>0</v>
          </cell>
          <cell r="FV381">
            <v>-160.60314833563746</v>
          </cell>
          <cell r="FW381">
            <v>0</v>
          </cell>
          <cell r="FX381">
            <v>0</v>
          </cell>
          <cell r="FY381">
            <v>0</v>
          </cell>
          <cell r="FZ381">
            <v>0</v>
          </cell>
          <cell r="GA381">
            <v>0</v>
          </cell>
          <cell r="GB381">
            <v>0</v>
          </cell>
          <cell r="GC381" t="str">
            <v>% База</v>
          </cell>
          <cell r="GD381" t="str">
            <v>Рост дебита с 29,3 до 31,1 т/сут на фоне снижения % обводненности с 82 до 81 %.</v>
          </cell>
          <cell r="GE381">
            <v>0</v>
          </cell>
          <cell r="GF381" t="str">
            <v>БДНГ-5.1</v>
          </cell>
          <cell r="GG381" t="str">
            <v>Давыдов</v>
          </cell>
          <cell r="GH381" t="str">
            <v>Бердянка</v>
          </cell>
          <cell r="GI381" t="str">
            <v>Денис</v>
          </cell>
          <cell r="GJ381">
            <v>0</v>
          </cell>
          <cell r="GK381">
            <v>1680</v>
          </cell>
          <cell r="GL381">
            <v>0</v>
          </cell>
          <cell r="GM381">
            <v>0</v>
          </cell>
          <cell r="GN381">
            <v>0</v>
          </cell>
          <cell r="GO381">
            <v>1</v>
          </cell>
          <cell r="GP381">
            <v>11</v>
          </cell>
          <cell r="GQ381">
            <v>36.274546872000002</v>
          </cell>
          <cell r="GR381">
            <v>27.625453128000004</v>
          </cell>
          <cell r="GS381" t="str">
            <v>К-77</v>
          </cell>
          <cell r="GT381" t="str">
            <v>УЭЦН-D2400N 109ст.-583</v>
          </cell>
          <cell r="GU381">
            <v>0</v>
          </cell>
          <cell r="GV381">
            <v>0</v>
          </cell>
          <cell r="GW381">
            <v>0</v>
          </cell>
          <cell r="GX381">
            <v>0</v>
          </cell>
          <cell r="GY381">
            <v>0</v>
          </cell>
        </row>
        <row r="382">
          <cell r="J382">
            <v>1467</v>
          </cell>
          <cell r="K382" t="str">
            <v>В работе</v>
          </cell>
          <cell r="L382" t="str">
            <v>К-65</v>
          </cell>
          <cell r="M382">
            <v>43079</v>
          </cell>
          <cell r="N382" t="str">
            <v>Гор.</v>
          </cell>
          <cell r="O382" t="str">
            <v>P1ar_Block I</v>
          </cell>
          <cell r="P382" t="str">
            <v>Действующий</v>
          </cell>
          <cell r="Q382">
            <v>-4</v>
          </cell>
          <cell r="R382">
            <v>43067</v>
          </cell>
          <cell r="S382" t="str">
            <v>МеКаМиНефть</v>
          </cell>
          <cell r="T382" t="str">
            <v>КГРП 7ст.
350м3 15% HCl</v>
          </cell>
          <cell r="U382">
            <v>206</v>
          </cell>
          <cell r="V382">
            <v>213.8</v>
          </cell>
          <cell r="W382">
            <v>0.98</v>
          </cell>
          <cell r="X382">
            <v>1.66</v>
          </cell>
          <cell r="Y382">
            <v>0.98040161029819439</v>
          </cell>
          <cell r="Z382">
            <v>1.4490000000000001</v>
          </cell>
          <cell r="AA382">
            <v>0.83599999999999997</v>
          </cell>
          <cell r="AB382">
            <v>0.72</v>
          </cell>
          <cell r="AC382">
            <v>37</v>
          </cell>
          <cell r="AD382">
            <v>1.17</v>
          </cell>
          <cell r="AE382">
            <v>177.8</v>
          </cell>
          <cell r="AF382">
            <v>9.19</v>
          </cell>
          <cell r="AG382">
            <v>2235</v>
          </cell>
          <cell r="AH382">
            <v>3190.41</v>
          </cell>
          <cell r="AI382">
            <v>3190.41</v>
          </cell>
          <cell r="AJ382">
            <v>43060</v>
          </cell>
          <cell r="AK382" t="str">
            <v>По спущенной компановке</v>
          </cell>
          <cell r="AL382" t="str">
            <v>Закрытый</v>
          </cell>
          <cell r="AM382" t="str">
            <v>2295,54-2296,94; 2471,84-2473,24; 2605,94-2607,34; 2801,96-2803,36; 2935,1-2936,5; 3058,22-3059,62; 3190,41-3191,63 (цирк. клапана)</v>
          </cell>
          <cell r="AN382">
            <v>9.6199999999999992</v>
          </cell>
          <cell r="AO382">
            <v>2295.54</v>
          </cell>
          <cell r="AP382">
            <v>371.03</v>
          </cell>
          <cell r="AQ382" t="str">
            <v>2174,85-3299</v>
          </cell>
          <cell r="AR382">
            <v>114</v>
          </cell>
          <cell r="AS382">
            <v>7.37</v>
          </cell>
          <cell r="AT382" t="str">
            <v>Газлифт</v>
          </cell>
          <cell r="AU382">
            <v>550</v>
          </cell>
          <cell r="AV382" t="str">
            <v>ГП</v>
          </cell>
          <cell r="AW382">
            <v>960</v>
          </cell>
          <cell r="AX382" t="str">
            <v>ГП</v>
          </cell>
          <cell r="AY382">
            <v>1255</v>
          </cell>
          <cell r="AZ382" t="str">
            <v>ГП</v>
          </cell>
          <cell r="BA382">
            <v>1480</v>
          </cell>
          <cell r="BB382" t="str">
            <v>ГП</v>
          </cell>
          <cell r="BC382">
            <v>1640</v>
          </cell>
          <cell r="BD382" t="str">
            <v>ГП</v>
          </cell>
          <cell r="BE382">
            <v>1770</v>
          </cell>
          <cell r="BF382" t="str">
            <v>ГП</v>
          </cell>
          <cell r="BG382">
            <v>1920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2115</v>
          </cell>
          <cell r="BO382" t="str">
            <v>Есть</v>
          </cell>
          <cell r="BP382" t="str">
            <v>Сиант</v>
          </cell>
          <cell r="BQ382">
            <v>70</v>
          </cell>
          <cell r="BR382">
            <v>54.82</v>
          </cell>
          <cell r="BS382">
            <v>12.7</v>
          </cell>
          <cell r="BT382">
            <v>2115</v>
          </cell>
          <cell r="BU382">
            <v>0</v>
          </cell>
          <cell r="BV382">
            <v>73</v>
          </cell>
          <cell r="BW382">
            <v>5.5</v>
          </cell>
          <cell r="BX382">
            <v>18</v>
          </cell>
          <cell r="BY382" t="str">
            <v>Угловик</v>
          </cell>
          <cell r="BZ382" t="str">
            <v>Постоянный</v>
          </cell>
          <cell r="CA382">
            <v>24</v>
          </cell>
          <cell r="CB382">
            <v>0</v>
          </cell>
          <cell r="CC382">
            <v>31.45</v>
          </cell>
          <cell r="CD382">
            <v>54.82</v>
          </cell>
          <cell r="CE382">
            <v>29.55</v>
          </cell>
          <cell r="CF382">
            <v>43556</v>
          </cell>
          <cell r="CG382">
            <v>190.7</v>
          </cell>
          <cell r="CH382">
            <v>70</v>
          </cell>
          <cell r="CI382">
            <v>6</v>
          </cell>
          <cell r="CJ382">
            <v>0</v>
          </cell>
          <cell r="CK382">
            <v>0</v>
          </cell>
          <cell r="CL382">
            <v>67</v>
          </cell>
          <cell r="CM382">
            <v>19.208772</v>
          </cell>
          <cell r="CN382">
            <v>23</v>
          </cell>
          <cell r="CO382">
            <v>0.1</v>
          </cell>
          <cell r="CP382">
            <v>1</v>
          </cell>
          <cell r="CQ382">
            <v>17</v>
          </cell>
          <cell r="CR382">
            <v>343</v>
          </cell>
          <cell r="CS382">
            <v>0</v>
          </cell>
          <cell r="CT382">
            <v>343</v>
          </cell>
          <cell r="CU382">
            <v>0</v>
          </cell>
          <cell r="CV382">
            <v>323.77199999999999</v>
          </cell>
          <cell r="CW382">
            <v>-23</v>
          </cell>
          <cell r="CX382">
            <v>343</v>
          </cell>
          <cell r="CY382">
            <v>-17</v>
          </cell>
          <cell r="CZ382">
            <v>12.7</v>
          </cell>
          <cell r="DA382">
            <v>4.3000000000000007</v>
          </cell>
          <cell r="DB382">
            <v>223.85605909633375</v>
          </cell>
          <cell r="DC382">
            <v>885.01232665992393</v>
          </cell>
          <cell r="DD382">
            <v>660.240808018297</v>
          </cell>
          <cell r="DE382">
            <v>0.18593371059013744</v>
          </cell>
          <cell r="DF382">
            <v>0</v>
          </cell>
          <cell r="DG382" t="str">
            <v>Газлифт</v>
          </cell>
          <cell r="DH382">
            <v>19.208772</v>
          </cell>
          <cell r="DI382">
            <v>23</v>
          </cell>
          <cell r="DJ382">
            <v>0.1</v>
          </cell>
          <cell r="DK382">
            <v>4.3000000000000007</v>
          </cell>
          <cell r="DL382">
            <v>67</v>
          </cell>
          <cell r="DM382">
            <v>0</v>
          </cell>
          <cell r="DN382">
            <v>60</v>
          </cell>
          <cell r="DO382">
            <v>0.18167161980297095</v>
          </cell>
          <cell r="DP382">
            <v>60</v>
          </cell>
          <cell r="DQ382">
            <v>19.830535486223482</v>
          </cell>
          <cell r="DR382">
            <v>23.7444807082483</v>
          </cell>
          <cell r="DS382">
            <v>0.1</v>
          </cell>
          <cell r="DT382">
            <v>4.4391855237159872</v>
          </cell>
          <cell r="DU382">
            <v>0.62176348622348343</v>
          </cell>
          <cell r="DV382">
            <v>0.74448070824830026</v>
          </cell>
          <cell r="DW382">
            <v>0.13918552371598658</v>
          </cell>
          <cell r="DX382">
            <v>1.9012507852981453</v>
          </cell>
          <cell r="DY382">
            <v>2.2742234273901261</v>
          </cell>
          <cell r="DZ382">
            <v>0</v>
          </cell>
          <cell r="EA382">
            <v>0.5685558568475314</v>
          </cell>
          <cell r="EB382">
            <v>0</v>
          </cell>
          <cell r="EC382">
            <v>43079</v>
          </cell>
          <cell r="ED382" t="str">
            <v>ВНС</v>
          </cell>
          <cell r="EE382">
            <v>0</v>
          </cell>
          <cell r="EF382">
            <v>18</v>
          </cell>
          <cell r="EG382">
            <v>31.45</v>
          </cell>
          <cell r="EH382">
            <v>54.82</v>
          </cell>
          <cell r="EI382">
            <v>29.55</v>
          </cell>
          <cell r="EJ382" t="str">
            <v>Постоянный</v>
          </cell>
          <cell r="EK382">
            <v>24</v>
          </cell>
          <cell r="EL382">
            <v>0</v>
          </cell>
          <cell r="EM382">
            <v>19.227999999999998</v>
          </cell>
          <cell r="EN382">
            <v>23</v>
          </cell>
          <cell r="EO382">
            <v>0</v>
          </cell>
          <cell r="EP382">
            <v>17</v>
          </cell>
          <cell r="EQ382">
            <v>223.63220303723745</v>
          </cell>
          <cell r="ER382">
            <v>73.91</v>
          </cell>
          <cell r="ES382">
            <v>12.7</v>
          </cell>
          <cell r="ET382">
            <v>80</v>
          </cell>
          <cell r="EU382">
            <v>18</v>
          </cell>
          <cell r="EV382">
            <v>31.45</v>
          </cell>
          <cell r="EW382">
            <v>54.82</v>
          </cell>
          <cell r="EX382">
            <v>29.55</v>
          </cell>
          <cell r="EY382" t="str">
            <v>Постоянный</v>
          </cell>
          <cell r="EZ382">
            <v>24</v>
          </cell>
          <cell r="FA382">
            <v>0</v>
          </cell>
          <cell r="FB382">
            <v>19.208772</v>
          </cell>
          <cell r="FC382">
            <v>23</v>
          </cell>
          <cell r="FD382">
            <v>0.1</v>
          </cell>
          <cell r="FE382">
            <v>17</v>
          </cell>
          <cell r="FF382">
            <v>223.85605909633375</v>
          </cell>
          <cell r="FG382">
            <v>70</v>
          </cell>
          <cell r="FH382">
            <v>12.7</v>
          </cell>
          <cell r="FI382">
            <v>67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O382">
            <v>0</v>
          </cell>
          <cell r="FP382">
            <v>-1.9227999999998246E-2</v>
          </cell>
          <cell r="FQ382">
            <v>0</v>
          </cell>
          <cell r="FR382">
            <v>0.1</v>
          </cell>
          <cell r="FS382">
            <v>0</v>
          </cell>
          <cell r="FT382">
            <v>-3.9099999999999966</v>
          </cell>
          <cell r="FU382">
            <v>0</v>
          </cell>
          <cell r="FV382">
            <v>0.22385605909630613</v>
          </cell>
          <cell r="FW382">
            <v>-13</v>
          </cell>
          <cell r="FX382">
            <v>0</v>
          </cell>
          <cell r="FY382">
            <v>0</v>
          </cell>
          <cell r="FZ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  <cell r="GE382">
            <v>0</v>
          </cell>
          <cell r="GF382" t="str">
            <v>БДНГ-5.2</v>
          </cell>
          <cell r="GG382" t="str">
            <v>курбатов</v>
          </cell>
          <cell r="GH382" t="str">
            <v>Бердянка</v>
          </cell>
          <cell r="GI382" t="e">
            <v>#N/A</v>
          </cell>
          <cell r="GJ382">
            <v>0</v>
          </cell>
          <cell r="GK382">
            <v>2095</v>
          </cell>
          <cell r="GL382">
            <v>0</v>
          </cell>
          <cell r="GM382">
            <v>0</v>
          </cell>
          <cell r="GN382">
            <v>0</v>
          </cell>
          <cell r="GO382">
            <v>1.8999999999999986</v>
          </cell>
          <cell r="GP382">
            <v>25.27</v>
          </cell>
          <cell r="GQ382">
            <v>67</v>
          </cell>
          <cell r="GR382">
            <v>123.69999999999999</v>
          </cell>
          <cell r="GS382" t="str">
            <v>К-65</v>
          </cell>
          <cell r="GT382" t="str">
            <v>Газлифт</v>
          </cell>
          <cell r="GU382">
            <v>0</v>
          </cell>
          <cell r="GV382">
            <v>0</v>
          </cell>
          <cell r="GW382" t="str">
            <v>ВСГ</v>
          </cell>
          <cell r="GX382">
            <v>0</v>
          </cell>
          <cell r="GY382">
            <v>0</v>
          </cell>
        </row>
        <row r="383">
          <cell r="J383">
            <v>1471</v>
          </cell>
          <cell r="K383" t="str">
            <v>В накоплении/под циклической закачкой/</v>
          </cell>
          <cell r="L383" t="str">
            <v>К-105</v>
          </cell>
          <cell r="M383">
            <v>43387</v>
          </cell>
          <cell r="N383" t="str">
            <v>Гор.</v>
          </cell>
          <cell r="O383" t="str">
            <v>P1ar_Block I</v>
          </cell>
          <cell r="P383" t="str">
            <v>Действующий</v>
          </cell>
          <cell r="Q383">
            <v>-4</v>
          </cell>
          <cell r="R383">
            <v>0</v>
          </cell>
          <cell r="S383">
            <v>0</v>
          </cell>
          <cell r="T383">
            <v>0</v>
          </cell>
          <cell r="U383">
            <v>206</v>
          </cell>
          <cell r="V383">
            <v>213.8</v>
          </cell>
          <cell r="W383">
            <v>0.98</v>
          </cell>
          <cell r="X383">
            <v>1.66</v>
          </cell>
          <cell r="Y383">
            <v>0.98</v>
          </cell>
          <cell r="Z383">
            <v>1.4490000000000001</v>
          </cell>
          <cell r="AA383">
            <v>0.83599999999999997</v>
          </cell>
          <cell r="AB383">
            <v>0.72</v>
          </cell>
          <cell r="AC383">
            <v>37</v>
          </cell>
          <cell r="AD383">
            <v>1.17</v>
          </cell>
          <cell r="AE383">
            <v>177.8</v>
          </cell>
          <cell r="AF383">
            <v>9.19</v>
          </cell>
          <cell r="AG383">
            <v>2250</v>
          </cell>
          <cell r="AH383">
            <v>3121.21</v>
          </cell>
          <cell r="AI383">
            <v>3121.21</v>
          </cell>
          <cell r="AJ383">
            <v>0</v>
          </cell>
          <cell r="AK383">
            <v>0</v>
          </cell>
          <cell r="AL383" t="str">
            <v>Закрытый</v>
          </cell>
          <cell r="AM383" t="str">
            <v>2352,78-2354,21; 2599,19-2600,62; 2688,14-2689,57; 2809,38-2810,81; 2941,41-2942,84; 3052,03-3053,46; 3098,53-3099,76 (цирк. клапана)</v>
          </cell>
          <cell r="AN383">
            <v>12.7</v>
          </cell>
          <cell r="AO383">
            <v>2352.6999999999998</v>
          </cell>
          <cell r="AP383">
            <v>429.69999999999982</v>
          </cell>
          <cell r="AQ383" t="str">
            <v>2188,53-3122</v>
          </cell>
          <cell r="AR383">
            <v>114</v>
          </cell>
          <cell r="AS383">
            <v>7.37</v>
          </cell>
          <cell r="AT383" t="str">
            <v>УЭЦН</v>
          </cell>
          <cell r="AU383">
            <v>300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1890</v>
          </cell>
          <cell r="BH383">
            <v>0</v>
          </cell>
          <cell r="BI383">
            <v>0</v>
          </cell>
          <cell r="BJ383" t="str">
            <v>D460N 164ст</v>
          </cell>
          <cell r="BK383">
            <v>1457</v>
          </cell>
          <cell r="BL383">
            <v>52.5</v>
          </cell>
          <cell r="BM383" t="str">
            <v>46-116</v>
          </cell>
          <cell r="BN383">
            <v>1922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1751.33</v>
          </cell>
          <cell r="BU383">
            <v>170.67000000000007</v>
          </cell>
          <cell r="BV383">
            <v>73</v>
          </cell>
          <cell r="BW383">
            <v>5.5</v>
          </cell>
          <cell r="BX383">
            <v>65</v>
          </cell>
          <cell r="BY383" t="str">
            <v>Угловик</v>
          </cell>
          <cell r="BZ383" t="str">
            <v>Периодический</v>
          </cell>
          <cell r="CA383">
            <v>3</v>
          </cell>
          <cell r="CB383">
            <v>2</v>
          </cell>
          <cell r="CC383">
            <v>31.75</v>
          </cell>
          <cell r="CD383">
            <v>31.5</v>
          </cell>
          <cell r="CE383">
            <v>31.25</v>
          </cell>
          <cell r="CF383">
            <v>43556</v>
          </cell>
          <cell r="CG383">
            <v>90.3</v>
          </cell>
          <cell r="CH383">
            <v>0</v>
          </cell>
          <cell r="CI383">
            <v>0</v>
          </cell>
          <cell r="CJ383">
            <v>1626.7300314778868</v>
          </cell>
          <cell r="CK383">
            <v>41</v>
          </cell>
          <cell r="CL383">
            <v>53.125395440000005</v>
          </cell>
          <cell r="CM383">
            <v>18.4756</v>
          </cell>
          <cell r="CN383">
            <v>22.1</v>
          </cell>
          <cell r="CO383">
            <v>0</v>
          </cell>
          <cell r="CP383">
            <v>0</v>
          </cell>
          <cell r="CQ383">
            <v>3.657</v>
          </cell>
          <cell r="CR383">
            <v>344</v>
          </cell>
          <cell r="CS383">
            <v>0</v>
          </cell>
          <cell r="CT383">
            <v>344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3.657</v>
          </cell>
          <cell r="DB383">
            <v>197.93673818441621</v>
          </cell>
          <cell r="DC383">
            <v>197.93673818441621</v>
          </cell>
          <cell r="DD383" t="str">
            <v/>
          </cell>
          <cell r="DE383">
            <v>0.59449186512073027</v>
          </cell>
          <cell r="DF383">
            <v>0</v>
          </cell>
          <cell r="DG383" t="str">
            <v>УЭЦН</v>
          </cell>
          <cell r="DH383">
            <v>18.4756</v>
          </cell>
          <cell r="DI383">
            <v>22.1</v>
          </cell>
          <cell r="DJ383">
            <v>0</v>
          </cell>
          <cell r="DK383">
            <v>3.657</v>
          </cell>
          <cell r="DL383">
            <v>53.125395440000005</v>
          </cell>
          <cell r="DM383">
            <v>0</v>
          </cell>
          <cell r="DN383">
            <v>50</v>
          </cell>
          <cell r="DO383">
            <v>0.5832989871794424</v>
          </cell>
          <cell r="DP383">
            <v>50</v>
          </cell>
          <cell r="DQ383">
            <v>19.651809517265157</v>
          </cell>
          <cell r="DR383">
            <v>23.506949183331528</v>
          </cell>
          <cell r="DS383">
            <v>0</v>
          </cell>
          <cell r="DT383">
            <v>3.889815075268932</v>
          </cell>
          <cell r="DU383">
            <v>1.1762095172651563</v>
          </cell>
          <cell r="DV383">
            <v>1.4069491833315269</v>
          </cell>
          <cell r="DW383">
            <v>0.23281507526893183</v>
          </cell>
          <cell r="DX383">
            <v>0.20235428202210556</v>
          </cell>
          <cell r="DY383">
            <v>0.242050576581466</v>
          </cell>
          <cell r="DZ383">
            <v>0</v>
          </cell>
          <cell r="EA383">
            <v>7.6667603442093293E-2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65</v>
          </cell>
          <cell r="EG383">
            <v>31</v>
          </cell>
          <cell r="EH383">
            <v>31</v>
          </cell>
          <cell r="EI383">
            <v>30</v>
          </cell>
          <cell r="EJ383" t="str">
            <v>Периодический</v>
          </cell>
          <cell r="EK383">
            <v>3</v>
          </cell>
          <cell r="EL383">
            <v>2</v>
          </cell>
          <cell r="EM383">
            <v>18.4756</v>
          </cell>
          <cell r="EN383">
            <v>22.1</v>
          </cell>
          <cell r="EO383">
            <v>0</v>
          </cell>
          <cell r="EP383">
            <v>7</v>
          </cell>
          <cell r="EQ383">
            <v>378.87808785641602</v>
          </cell>
          <cell r="ER383">
            <v>0</v>
          </cell>
          <cell r="ES383">
            <v>0</v>
          </cell>
          <cell r="ET383">
            <v>53.125395440000005</v>
          </cell>
          <cell r="EU383">
            <v>65</v>
          </cell>
          <cell r="EV383">
            <v>31.75</v>
          </cell>
          <cell r="EW383">
            <v>31.5</v>
          </cell>
          <cell r="EX383">
            <v>31.25</v>
          </cell>
          <cell r="EY383" t="str">
            <v>Периодический</v>
          </cell>
          <cell r="EZ383">
            <v>3</v>
          </cell>
          <cell r="FA383">
            <v>2</v>
          </cell>
          <cell r="FB383">
            <v>18.4756</v>
          </cell>
          <cell r="FC383">
            <v>22.1</v>
          </cell>
          <cell r="FD383">
            <v>0</v>
          </cell>
          <cell r="FE383">
            <v>3.657</v>
          </cell>
          <cell r="FF383">
            <v>197.93673818441621</v>
          </cell>
          <cell r="FG383">
            <v>0</v>
          </cell>
          <cell r="FH383">
            <v>0</v>
          </cell>
          <cell r="FI383">
            <v>53.125395440000005</v>
          </cell>
          <cell r="FJ383">
            <v>0</v>
          </cell>
          <cell r="FK383">
            <v>0.75</v>
          </cell>
          <cell r="FL383">
            <v>0.5</v>
          </cell>
          <cell r="FM383">
            <v>1.25</v>
          </cell>
          <cell r="FN383">
            <v>0</v>
          </cell>
          <cell r="FO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-3.343</v>
          </cell>
          <cell r="FT383">
            <v>0</v>
          </cell>
          <cell r="FU383">
            <v>0</v>
          </cell>
          <cell r="FV383">
            <v>-180.9413496719998</v>
          </cell>
          <cell r="FW383">
            <v>0</v>
          </cell>
          <cell r="FX383">
            <v>0</v>
          </cell>
          <cell r="FY383">
            <v>0</v>
          </cell>
          <cell r="FZ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  <cell r="GE383">
            <v>0</v>
          </cell>
          <cell r="GF383" t="str">
            <v>БДНГ-5.2</v>
          </cell>
          <cell r="GG383" t="str">
            <v>курбатов</v>
          </cell>
          <cell r="GH383" t="str">
            <v>Бердянка</v>
          </cell>
          <cell r="GI383" t="e">
            <v>#N/A</v>
          </cell>
          <cell r="GJ383">
            <v>1</v>
          </cell>
          <cell r="GK383">
            <v>1902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  <cell r="GQ383">
            <v>0</v>
          </cell>
          <cell r="GR383">
            <v>0</v>
          </cell>
          <cell r="GS383" t="str">
            <v>К-105</v>
          </cell>
          <cell r="GT383">
            <v>0</v>
          </cell>
          <cell r="GU383">
            <v>0</v>
          </cell>
          <cell r="GV383">
            <v>0</v>
          </cell>
          <cell r="GW383">
            <v>0</v>
          </cell>
          <cell r="GX383">
            <v>0</v>
          </cell>
          <cell r="GY383">
            <v>0</v>
          </cell>
        </row>
        <row r="384">
          <cell r="J384">
            <v>1472</v>
          </cell>
          <cell r="K384" t="str">
            <v>В накоплении/под циклической закачкой/</v>
          </cell>
          <cell r="L384" t="str">
            <v>К-22</v>
          </cell>
          <cell r="M384">
            <v>43372</v>
          </cell>
          <cell r="N384" t="str">
            <v>Гор.</v>
          </cell>
          <cell r="O384" t="str">
            <v>P1ar_Block I</v>
          </cell>
          <cell r="P384" t="str">
            <v>Действующий</v>
          </cell>
          <cell r="Q384">
            <v>-4</v>
          </cell>
          <cell r="R384">
            <v>0</v>
          </cell>
          <cell r="S384">
            <v>0</v>
          </cell>
          <cell r="T384">
            <v>0</v>
          </cell>
          <cell r="U384">
            <v>206</v>
          </cell>
          <cell r="V384">
            <v>213.8</v>
          </cell>
          <cell r="W384">
            <v>0.98</v>
          </cell>
          <cell r="X384">
            <v>1.66</v>
          </cell>
          <cell r="Y384">
            <v>0.99001706422331004</v>
          </cell>
          <cell r="Z384">
            <v>1.4490000000000001</v>
          </cell>
          <cell r="AA384">
            <v>0.83599999999999997</v>
          </cell>
          <cell r="AB384">
            <v>0.72</v>
          </cell>
          <cell r="AC384">
            <v>37</v>
          </cell>
          <cell r="AD384">
            <v>1.17</v>
          </cell>
          <cell r="AE384">
            <v>177.8</v>
          </cell>
          <cell r="AF384">
            <v>9.19</v>
          </cell>
          <cell r="AG384">
            <v>2074.75</v>
          </cell>
          <cell r="AH384">
            <v>2928.21</v>
          </cell>
          <cell r="AI384">
            <v>2928.21</v>
          </cell>
          <cell r="AJ384">
            <v>43319</v>
          </cell>
          <cell r="AK384" t="str">
            <v>По спущенной компановке</v>
          </cell>
          <cell r="AL384" t="str">
            <v>Закрытый</v>
          </cell>
          <cell r="AM384" t="str">
            <v>2352,84-2354,27; 2451,5-2452,93; 2560,65-2562,08; 2639,52-2640,95;  2707,94-2709,37; 2796,53-2797,96; 2905,88-2907,11  (цирк. клапана)</v>
          </cell>
          <cell r="AN384">
            <v>64.19</v>
          </cell>
          <cell r="AO384">
            <v>2352.85</v>
          </cell>
          <cell r="AP384">
            <v>490.43</v>
          </cell>
          <cell r="AQ384" t="str">
            <v>2287,45-2918,7</v>
          </cell>
          <cell r="AR384">
            <v>114.3</v>
          </cell>
          <cell r="AS384">
            <v>99.56</v>
          </cell>
          <cell r="AT384" t="str">
            <v>УЭЦН</v>
          </cell>
          <cell r="AU384">
            <v>300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1690</v>
          </cell>
          <cell r="BH384">
            <v>0</v>
          </cell>
          <cell r="BI384">
            <v>0</v>
          </cell>
          <cell r="BJ384" t="str">
            <v>D1050N 226ст.</v>
          </cell>
          <cell r="BK384">
            <v>1850</v>
          </cell>
          <cell r="BL384">
            <v>48</v>
          </cell>
          <cell r="BM384" t="str">
            <v>55-116</v>
          </cell>
          <cell r="BN384">
            <v>1700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1623.57</v>
          </cell>
          <cell r="BU384">
            <v>76.430000000000064</v>
          </cell>
          <cell r="BV384">
            <v>73</v>
          </cell>
          <cell r="BW384">
            <v>5.5</v>
          </cell>
          <cell r="BX384">
            <v>65</v>
          </cell>
          <cell r="BY384" t="str">
            <v>Угловик</v>
          </cell>
          <cell r="BZ384" t="str">
            <v>Периодический</v>
          </cell>
          <cell r="CA384">
            <v>1.5</v>
          </cell>
          <cell r="CB384">
            <v>5.5</v>
          </cell>
          <cell r="CC384">
            <v>28.67</v>
          </cell>
          <cell r="CD384">
            <v>28.67</v>
          </cell>
          <cell r="CE384">
            <v>28.67</v>
          </cell>
          <cell r="CF384">
            <v>43556</v>
          </cell>
          <cell r="CG384">
            <v>167</v>
          </cell>
          <cell r="CH384">
            <v>0</v>
          </cell>
          <cell r="CI384">
            <v>0</v>
          </cell>
          <cell r="CJ384">
            <v>1356.9260673626777</v>
          </cell>
          <cell r="CK384">
            <v>49</v>
          </cell>
          <cell r="CL384">
            <v>66.130890821275003</v>
          </cell>
          <cell r="CM384">
            <v>13.860963599999998</v>
          </cell>
          <cell r="CN384">
            <v>17</v>
          </cell>
          <cell r="CO384">
            <v>2.4700000000000002</v>
          </cell>
          <cell r="CP384">
            <v>0</v>
          </cell>
          <cell r="CQ384">
            <v>3.89</v>
          </cell>
          <cell r="CR384">
            <v>345</v>
          </cell>
          <cell r="CS384">
            <v>0</v>
          </cell>
          <cell r="CT384">
            <v>345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3.89</v>
          </cell>
          <cell r="DB384">
            <v>280.64426920506452</v>
          </cell>
          <cell r="DC384">
            <v>280.64426920506452</v>
          </cell>
          <cell r="DD384" t="str">
            <v/>
          </cell>
          <cell r="DE384">
            <v>0.16853524471876261</v>
          </cell>
          <cell r="DF384">
            <v>0</v>
          </cell>
          <cell r="DG384" t="str">
            <v>УЭЦН</v>
          </cell>
          <cell r="DH384">
            <v>13.860963599999998</v>
          </cell>
          <cell r="DI384">
            <v>17</v>
          </cell>
          <cell r="DJ384">
            <v>2.4700000000000002</v>
          </cell>
          <cell r="DK384">
            <v>3.8899999999999997</v>
          </cell>
          <cell r="DL384">
            <v>66.130890821275003</v>
          </cell>
          <cell r="DM384">
            <v>0</v>
          </cell>
          <cell r="DN384">
            <v>60</v>
          </cell>
          <cell r="DO384">
            <v>0.16477626685085608</v>
          </cell>
          <cell r="DP384">
            <v>60</v>
          </cell>
          <cell r="DQ384">
            <v>14.375499326770909</v>
          </cell>
          <cell r="DR384">
            <v>17.6310605530416</v>
          </cell>
          <cell r="DS384">
            <v>2.4700000000000002</v>
          </cell>
          <cell r="DT384">
            <v>4.0344015030195184</v>
          </cell>
          <cell r="DU384">
            <v>0.51453572677091075</v>
          </cell>
          <cell r="DV384">
            <v>0.6310605530415998</v>
          </cell>
          <cell r="DW384">
            <v>0.14440150301951898</v>
          </cell>
          <cell r="DX384">
            <v>0.1598755013815871</v>
          </cell>
          <cell r="DY384">
            <v>0.19123863801625252</v>
          </cell>
          <cell r="DZ384">
            <v>0</v>
          </cell>
          <cell r="EA384">
            <v>3.8247727603250507E-2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65</v>
          </cell>
          <cell r="EG384">
            <v>28</v>
          </cell>
          <cell r="EH384">
            <v>28</v>
          </cell>
          <cell r="EI384">
            <v>27.67</v>
          </cell>
          <cell r="EJ384" t="str">
            <v>Периодический</v>
          </cell>
          <cell r="EK384">
            <v>1.5</v>
          </cell>
          <cell r="EL384">
            <v>5.5</v>
          </cell>
          <cell r="EM384">
            <v>10.032</v>
          </cell>
          <cell r="EN384">
            <v>12</v>
          </cell>
          <cell r="EO384">
            <v>0</v>
          </cell>
          <cell r="EP384">
            <v>2</v>
          </cell>
          <cell r="EQ384">
            <v>199.36204146730464</v>
          </cell>
          <cell r="ER384">
            <v>0</v>
          </cell>
          <cell r="ES384">
            <v>0</v>
          </cell>
          <cell r="ET384">
            <v>65.870453199999986</v>
          </cell>
          <cell r="EU384">
            <v>65</v>
          </cell>
          <cell r="EV384">
            <v>28.67</v>
          </cell>
          <cell r="EW384">
            <v>28.67</v>
          </cell>
          <cell r="EX384">
            <v>28.67</v>
          </cell>
          <cell r="EY384" t="str">
            <v>Периодический</v>
          </cell>
          <cell r="EZ384">
            <v>1.5</v>
          </cell>
          <cell r="FA384">
            <v>5.5</v>
          </cell>
          <cell r="FB384">
            <v>13.860963599999998</v>
          </cell>
          <cell r="FC384">
            <v>17</v>
          </cell>
          <cell r="FD384">
            <v>2.4700000000000002</v>
          </cell>
          <cell r="FE384">
            <v>3.89</v>
          </cell>
          <cell r="FF384">
            <v>280.64426920506452</v>
          </cell>
          <cell r="FG384">
            <v>0</v>
          </cell>
          <cell r="FH384">
            <v>0</v>
          </cell>
          <cell r="FI384">
            <v>66.130890821275003</v>
          </cell>
          <cell r="FJ384">
            <v>0</v>
          </cell>
          <cell r="FK384">
            <v>0.67000000000000171</v>
          </cell>
          <cell r="FL384">
            <v>0.67000000000000171</v>
          </cell>
          <cell r="FM384">
            <v>1</v>
          </cell>
          <cell r="FN384">
            <v>0</v>
          </cell>
          <cell r="FO384">
            <v>0</v>
          </cell>
          <cell r="FP384">
            <v>3.828963599999998</v>
          </cell>
          <cell r="FQ384">
            <v>5</v>
          </cell>
          <cell r="FR384">
            <v>2.4700000000000002</v>
          </cell>
          <cell r="FS384">
            <v>1.8900000000000001</v>
          </cell>
          <cell r="FT384">
            <v>0</v>
          </cell>
          <cell r="FU384">
            <v>0</v>
          </cell>
          <cell r="FV384">
            <v>81.282227737759882</v>
          </cell>
          <cell r="FW384">
            <v>0.2604376212750168</v>
          </cell>
          <cell r="FX384" t="str">
            <v>Технология</v>
          </cell>
          <cell r="FY384" t="str">
            <v>Увеличение дебита на фоне изменения частоты с 50 до 50,5 Гц.</v>
          </cell>
          <cell r="FZ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  <cell r="GE384">
            <v>0</v>
          </cell>
          <cell r="GF384" t="str">
            <v>БДНГ-5.2</v>
          </cell>
          <cell r="GG384" t="str">
            <v>Курбатов</v>
          </cell>
          <cell r="GH384" t="str">
            <v>Бердянка</v>
          </cell>
          <cell r="GI384" t="str">
            <v>Курбатов</v>
          </cell>
          <cell r="GJ384">
            <v>0</v>
          </cell>
          <cell r="GK384">
            <v>1680</v>
          </cell>
          <cell r="GL384">
            <v>0</v>
          </cell>
          <cell r="GM384">
            <v>0</v>
          </cell>
          <cell r="GN384">
            <v>0</v>
          </cell>
          <cell r="GO384">
            <v>0</v>
          </cell>
          <cell r="GP384">
            <v>0</v>
          </cell>
          <cell r="GQ384">
            <v>0</v>
          </cell>
          <cell r="GR384">
            <v>0</v>
          </cell>
          <cell r="GS384" t="str">
            <v>К-22</v>
          </cell>
          <cell r="GT384">
            <v>0</v>
          </cell>
          <cell r="GU384">
            <v>0</v>
          </cell>
          <cell r="GV384">
            <v>0</v>
          </cell>
          <cell r="GW384">
            <v>0</v>
          </cell>
          <cell r="GX384">
            <v>0</v>
          </cell>
          <cell r="GY384">
            <v>0</v>
          </cell>
        </row>
        <row r="385">
          <cell r="J385">
            <v>1474</v>
          </cell>
          <cell r="K385" t="str">
            <v>В работе</v>
          </cell>
          <cell r="L385" t="str">
            <v>к-22</v>
          </cell>
          <cell r="M385">
            <v>43465</v>
          </cell>
          <cell r="N385" t="str">
            <v>Гор.</v>
          </cell>
          <cell r="O385" t="str">
            <v>P1ar_Block I</v>
          </cell>
          <cell r="P385" t="str">
            <v>Действующий</v>
          </cell>
          <cell r="Q385">
            <v>-4</v>
          </cell>
          <cell r="R385">
            <v>0</v>
          </cell>
          <cell r="S385">
            <v>0</v>
          </cell>
          <cell r="T385">
            <v>0</v>
          </cell>
          <cell r="U385">
            <v>206</v>
          </cell>
          <cell r="V385">
            <v>213.8</v>
          </cell>
          <cell r="W385">
            <v>0.98</v>
          </cell>
          <cell r="X385">
            <v>1.66</v>
          </cell>
          <cell r="Y385">
            <v>0.98</v>
          </cell>
          <cell r="Z385">
            <v>1.4490000000000001</v>
          </cell>
          <cell r="AA385">
            <v>0.83599999999999997</v>
          </cell>
          <cell r="AB385">
            <v>0.72</v>
          </cell>
          <cell r="AC385">
            <v>37</v>
          </cell>
          <cell r="AD385">
            <v>1.17</v>
          </cell>
          <cell r="AE385">
            <v>177.8</v>
          </cell>
          <cell r="AF385">
            <v>9.19</v>
          </cell>
          <cell r="AG385">
            <v>2150</v>
          </cell>
          <cell r="AH385">
            <v>3000</v>
          </cell>
          <cell r="AI385">
            <v>3000</v>
          </cell>
          <cell r="AJ385">
            <v>0</v>
          </cell>
          <cell r="AK385">
            <v>0</v>
          </cell>
          <cell r="AL385" t="str">
            <v>закрытый</v>
          </cell>
          <cell r="AM385" t="str">
            <v>2238,79-2240,22; 2348,86-2350,29; 2476,86-2478,29; 2572,28-2573,71; 2677,38-2678,81; 2771,84-2773,27; 2876,94-2878,17 (цирк. клапана)</v>
          </cell>
          <cell r="AN385">
            <v>15.09</v>
          </cell>
          <cell r="AO385">
            <v>2238.79</v>
          </cell>
          <cell r="AP385">
            <v>389.5</v>
          </cell>
          <cell r="AQ385" t="str">
            <v>2195,78-2897,18</v>
          </cell>
          <cell r="AR385">
            <v>114.3</v>
          </cell>
          <cell r="AS385">
            <v>99.5</v>
          </cell>
          <cell r="AT385" t="str">
            <v>Газлифт</v>
          </cell>
          <cell r="AU385">
            <v>550</v>
          </cell>
          <cell r="AV385">
            <v>0</v>
          </cell>
          <cell r="AW385">
            <v>1025</v>
          </cell>
          <cell r="AX385">
            <v>0</v>
          </cell>
          <cell r="AY385">
            <v>1380</v>
          </cell>
          <cell r="AZ385">
            <v>0</v>
          </cell>
          <cell r="BA385">
            <v>1680</v>
          </cell>
          <cell r="BB385">
            <v>0</v>
          </cell>
          <cell r="BC385">
            <v>1900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2070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1794.32</v>
          </cell>
          <cell r="BU385">
            <v>275.68000000000006</v>
          </cell>
          <cell r="BV385">
            <v>73</v>
          </cell>
          <cell r="BW385">
            <v>5.5</v>
          </cell>
          <cell r="BX385">
            <v>18</v>
          </cell>
          <cell r="BY385" t="str">
            <v>Угловик</v>
          </cell>
          <cell r="BZ385" t="str">
            <v>Постоянный</v>
          </cell>
          <cell r="CA385">
            <v>24</v>
          </cell>
          <cell r="CB385">
            <v>0</v>
          </cell>
          <cell r="CC385">
            <v>31.4</v>
          </cell>
          <cell r="CD385">
            <v>59.8</v>
          </cell>
          <cell r="CE385">
            <v>29.4</v>
          </cell>
          <cell r="CF385">
            <v>43556</v>
          </cell>
          <cell r="CG385">
            <v>206</v>
          </cell>
          <cell r="CH385">
            <v>73.2</v>
          </cell>
          <cell r="CI385">
            <v>6</v>
          </cell>
          <cell r="CJ385">
            <v>0</v>
          </cell>
          <cell r="CK385">
            <v>0</v>
          </cell>
          <cell r="CL385">
            <v>70</v>
          </cell>
          <cell r="CM385">
            <v>24.244</v>
          </cell>
          <cell r="CN385">
            <v>29</v>
          </cell>
          <cell r="CO385">
            <v>0</v>
          </cell>
          <cell r="CP385">
            <v>0</v>
          </cell>
          <cell r="CQ385">
            <v>26</v>
          </cell>
          <cell r="CR385">
            <v>346</v>
          </cell>
          <cell r="CS385">
            <v>0</v>
          </cell>
          <cell r="CT385">
            <v>346</v>
          </cell>
          <cell r="CU385">
            <v>0</v>
          </cell>
          <cell r="CV385">
            <v>0</v>
          </cell>
          <cell r="CW385">
            <v>-34</v>
          </cell>
          <cell r="CX385">
            <v>346</v>
          </cell>
          <cell r="CY385">
            <v>-27</v>
          </cell>
          <cell r="CZ385">
            <v>15.4</v>
          </cell>
          <cell r="DA385">
            <v>10.6</v>
          </cell>
          <cell r="DB385">
            <v>437.22158059726121</v>
          </cell>
          <cell r="DC385">
            <v>1072.4302920310181</v>
          </cell>
          <cell r="DD385">
            <v>635.20871143375678</v>
          </cell>
          <cell r="DE385">
            <v>0.21323529411764705</v>
          </cell>
          <cell r="DF385">
            <v>0</v>
          </cell>
          <cell r="DG385" t="str">
            <v>Газлифт</v>
          </cell>
          <cell r="DH385">
            <v>28.423999999999999</v>
          </cell>
          <cell r="DI385">
            <v>34</v>
          </cell>
          <cell r="DJ385">
            <v>0</v>
          </cell>
          <cell r="DK385">
            <v>12.427586206896553</v>
          </cell>
          <cell r="DL385">
            <v>70</v>
          </cell>
          <cell r="DM385">
            <v>0</v>
          </cell>
          <cell r="DN385">
            <v>60</v>
          </cell>
          <cell r="DO385">
            <v>0.20672429277054336</v>
          </cell>
          <cell r="DP385">
            <v>60</v>
          </cell>
          <cell r="DQ385">
            <v>25.231940278401439</v>
          </cell>
          <cell r="DR385">
            <v>30.181746744499328</v>
          </cell>
          <cell r="DS385">
            <v>0</v>
          </cell>
          <cell r="DT385">
            <v>11.031948810058378</v>
          </cell>
          <cell r="DU385">
            <v>0.9879402784014385</v>
          </cell>
          <cell r="DV385">
            <v>1.1817467444993284</v>
          </cell>
          <cell r="DW385">
            <v>0.43194881005837521</v>
          </cell>
          <cell r="DX385">
            <v>0.6749405025015075</v>
          </cell>
          <cell r="DY385">
            <v>0.80734509868601378</v>
          </cell>
          <cell r="DZ385">
            <v>0</v>
          </cell>
          <cell r="EA385">
            <v>0.33186541316179891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18</v>
          </cell>
          <cell r="EG385">
            <v>30.8</v>
          </cell>
          <cell r="EH385">
            <v>62</v>
          </cell>
          <cell r="EI385">
            <v>28.6</v>
          </cell>
          <cell r="EJ385" t="str">
            <v>Постоянный</v>
          </cell>
          <cell r="EK385">
            <v>24</v>
          </cell>
          <cell r="EL385">
            <v>0</v>
          </cell>
          <cell r="EM385">
            <v>28.423999999999999</v>
          </cell>
          <cell r="EN385">
            <v>34</v>
          </cell>
          <cell r="EO385">
            <v>0</v>
          </cell>
          <cell r="EP385">
            <v>27</v>
          </cell>
          <cell r="EQ385">
            <v>408.10582606248244</v>
          </cell>
          <cell r="ER385">
            <v>73</v>
          </cell>
          <cell r="ES385">
            <v>15.4</v>
          </cell>
          <cell r="ET385">
            <v>65</v>
          </cell>
          <cell r="EU385">
            <v>18</v>
          </cell>
          <cell r="EV385">
            <v>31.4</v>
          </cell>
          <cell r="EW385">
            <v>59.8</v>
          </cell>
          <cell r="EX385">
            <v>29.4</v>
          </cell>
          <cell r="EY385" t="str">
            <v>Постоянный</v>
          </cell>
          <cell r="EZ385">
            <v>24</v>
          </cell>
          <cell r="FA385">
            <v>0</v>
          </cell>
          <cell r="FB385">
            <v>24.244</v>
          </cell>
          <cell r="FC385">
            <v>29</v>
          </cell>
          <cell r="FD385">
            <v>0</v>
          </cell>
          <cell r="FE385">
            <v>26</v>
          </cell>
          <cell r="FF385">
            <v>437.22158059726121</v>
          </cell>
          <cell r="FG385">
            <v>73.2</v>
          </cell>
          <cell r="FH385">
            <v>15.4</v>
          </cell>
          <cell r="FI385">
            <v>70</v>
          </cell>
          <cell r="FJ385">
            <v>0</v>
          </cell>
          <cell r="FK385">
            <v>0.59999999999999787</v>
          </cell>
          <cell r="FL385">
            <v>-2.2000000000000028</v>
          </cell>
          <cell r="FM385">
            <v>0.79999999999999716</v>
          </cell>
          <cell r="FN385">
            <v>0</v>
          </cell>
          <cell r="FO385">
            <v>0</v>
          </cell>
          <cell r="FP385">
            <v>-4.18</v>
          </cell>
          <cell r="FQ385">
            <v>-5</v>
          </cell>
          <cell r="FR385">
            <v>0</v>
          </cell>
          <cell r="FS385">
            <v>-1</v>
          </cell>
          <cell r="FT385">
            <v>0.20000000000000284</v>
          </cell>
          <cell r="FU385">
            <v>0</v>
          </cell>
          <cell r="FV385">
            <v>29.115754534778773</v>
          </cell>
          <cell r="FW385">
            <v>5</v>
          </cell>
          <cell r="FX385" t="str">
            <v>Технология</v>
          </cell>
          <cell r="FY385" t="str">
            <v>Рост забойного давления</v>
          </cell>
          <cell r="FZ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  <cell r="GE385">
            <v>0</v>
          </cell>
          <cell r="GF385" t="str">
            <v>БДНГ-5.2</v>
          </cell>
          <cell r="GG385" t="str">
            <v>Курбатов</v>
          </cell>
          <cell r="GH385" t="str">
            <v>Кол-во скважин после</v>
          </cell>
          <cell r="GI385" t="str">
            <v>Курбатов</v>
          </cell>
          <cell r="GJ385">
            <v>0</v>
          </cell>
          <cell r="GK385">
            <v>2050</v>
          </cell>
          <cell r="GL385">
            <v>0</v>
          </cell>
          <cell r="GM385">
            <v>0</v>
          </cell>
          <cell r="GN385">
            <v>0</v>
          </cell>
          <cell r="GO385">
            <v>2</v>
          </cell>
          <cell r="GP385">
            <v>30.4</v>
          </cell>
          <cell r="GQ385">
            <v>70</v>
          </cell>
          <cell r="GR385">
            <v>0</v>
          </cell>
          <cell r="GS385" t="str">
            <v>К-22</v>
          </cell>
          <cell r="GT385">
            <v>0</v>
          </cell>
          <cell r="GU385">
            <v>0</v>
          </cell>
          <cell r="GV385">
            <v>0</v>
          </cell>
          <cell r="GW385">
            <v>0</v>
          </cell>
          <cell r="GX385">
            <v>0</v>
          </cell>
          <cell r="GY385">
            <v>0</v>
          </cell>
        </row>
        <row r="386">
          <cell r="J386">
            <v>1475</v>
          </cell>
          <cell r="K386" t="str">
            <v>В работе</v>
          </cell>
          <cell r="L386" t="str">
            <v>К-65</v>
          </cell>
          <cell r="M386">
            <v>43284</v>
          </cell>
          <cell r="N386" t="str">
            <v>Гор.</v>
          </cell>
          <cell r="O386" t="str">
            <v>P1ar_Block I</v>
          </cell>
          <cell r="P386" t="str">
            <v>Действующий</v>
          </cell>
          <cell r="Q386">
            <v>-4</v>
          </cell>
          <cell r="R386">
            <v>43178</v>
          </cell>
          <cell r="S386" t="str">
            <v>МеКаМиНефть</v>
          </cell>
          <cell r="T386" t="str">
            <v>КГРП 7ст.
350м3 15% HCl</v>
          </cell>
          <cell r="U386">
            <v>206</v>
          </cell>
          <cell r="V386">
            <v>213.8</v>
          </cell>
          <cell r="W386">
            <v>0.98</v>
          </cell>
          <cell r="X386">
            <v>1.66</v>
          </cell>
          <cell r="Y386">
            <v>0.98</v>
          </cell>
          <cell r="Z386">
            <v>1.4490000000000001</v>
          </cell>
          <cell r="AA386">
            <v>0.83599999999999997</v>
          </cell>
          <cell r="AB386">
            <v>0.72</v>
          </cell>
          <cell r="AC386">
            <v>37</v>
          </cell>
          <cell r="AD386">
            <v>1.17</v>
          </cell>
          <cell r="AE386">
            <v>177.8</v>
          </cell>
          <cell r="AF386">
            <v>9.19</v>
          </cell>
          <cell r="AG386">
            <v>2869.69</v>
          </cell>
          <cell r="AH386">
            <v>3496.64</v>
          </cell>
          <cell r="AI386">
            <v>3496.64</v>
          </cell>
          <cell r="AJ386">
            <v>43106</v>
          </cell>
          <cell r="AK386" t="str">
            <v>По спущенной компановке</v>
          </cell>
          <cell r="AL386" t="str">
            <v>Закрытый</v>
          </cell>
          <cell r="AM386" t="str">
            <v>2946-2947,4; 3091,9-3093,3; 3176,16-3177,56; 3250,63-3252,03; 3335,62-3337,02; 3400-3401,4; 3474,68-3475,91 (цирк. клапана)</v>
          </cell>
          <cell r="AN386">
            <v>9.6300000000000008</v>
          </cell>
          <cell r="AO386">
            <v>2946</v>
          </cell>
          <cell r="AP386">
            <v>863</v>
          </cell>
          <cell r="AQ386" t="str">
            <v>2805,66-3497</v>
          </cell>
          <cell r="AR386">
            <v>114</v>
          </cell>
          <cell r="AS386">
            <v>7.37</v>
          </cell>
          <cell r="AT386" t="str">
            <v>Газлифт</v>
          </cell>
          <cell r="AU386">
            <v>465</v>
          </cell>
          <cell r="AV386">
            <v>0</v>
          </cell>
          <cell r="AW386">
            <v>890</v>
          </cell>
          <cell r="AX386">
            <v>0</v>
          </cell>
          <cell r="AY386">
            <v>1305</v>
          </cell>
          <cell r="AZ386">
            <v>0</v>
          </cell>
          <cell r="BA386">
            <v>1640</v>
          </cell>
          <cell r="BB386">
            <v>0</v>
          </cell>
          <cell r="BC386">
            <v>1910</v>
          </cell>
          <cell r="BD386">
            <v>0</v>
          </cell>
          <cell r="BE386">
            <v>2120</v>
          </cell>
          <cell r="BF386">
            <v>0</v>
          </cell>
          <cell r="BG386">
            <v>2140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2162</v>
          </cell>
          <cell r="BO386" t="str">
            <v>Есть</v>
          </cell>
          <cell r="BP386" t="str">
            <v>Сиант</v>
          </cell>
          <cell r="BQ386">
            <v>70</v>
          </cell>
          <cell r="BR386">
            <v>57.67</v>
          </cell>
          <cell r="BS386">
            <v>18</v>
          </cell>
          <cell r="BT386">
            <v>2162</v>
          </cell>
          <cell r="BU386">
            <v>0</v>
          </cell>
          <cell r="BV386">
            <v>73</v>
          </cell>
          <cell r="BW386">
            <v>5.5</v>
          </cell>
          <cell r="BX386">
            <v>18</v>
          </cell>
          <cell r="BY386" t="str">
            <v>Угловик</v>
          </cell>
          <cell r="BZ386" t="str">
            <v>Постоянный</v>
          </cell>
          <cell r="CA386">
            <v>24</v>
          </cell>
          <cell r="CB386">
            <v>0</v>
          </cell>
          <cell r="CC386">
            <v>32.5</v>
          </cell>
          <cell r="CD386">
            <v>57.67</v>
          </cell>
          <cell r="CE386">
            <v>30.5</v>
          </cell>
          <cell r="CF386">
            <v>43556</v>
          </cell>
          <cell r="CG386">
            <v>195</v>
          </cell>
          <cell r="CH386">
            <v>70</v>
          </cell>
          <cell r="CI386">
            <v>6</v>
          </cell>
          <cell r="CJ386">
            <v>0</v>
          </cell>
          <cell r="CK386">
            <v>0</v>
          </cell>
          <cell r="CL386">
            <v>91</v>
          </cell>
          <cell r="CM386">
            <v>10.2828</v>
          </cell>
          <cell r="CN386">
            <v>12.3</v>
          </cell>
          <cell r="CO386">
            <v>0</v>
          </cell>
          <cell r="CP386">
            <v>0</v>
          </cell>
          <cell r="CQ386">
            <v>25.253</v>
          </cell>
          <cell r="CR386">
            <v>347</v>
          </cell>
          <cell r="CS386">
            <v>0</v>
          </cell>
          <cell r="CT386">
            <v>347</v>
          </cell>
          <cell r="CU386">
            <v>0</v>
          </cell>
          <cell r="CV386">
            <v>336.71719999999999</v>
          </cell>
          <cell r="CW386">
            <v>-12.3</v>
          </cell>
          <cell r="CX386">
            <v>347</v>
          </cell>
          <cell r="CY386">
            <v>-23.7</v>
          </cell>
          <cell r="CZ386">
            <v>18</v>
          </cell>
          <cell r="DA386">
            <v>7.2530000000000001</v>
          </cell>
          <cell r="DB386">
            <v>705.35262768895632</v>
          </cell>
          <cell r="DC386">
            <v>2455.8486015482163</v>
          </cell>
          <cell r="DD386">
            <v>1750.4959738592599</v>
          </cell>
          <cell r="DE386">
            <v>0.11826923076923078</v>
          </cell>
          <cell r="DF386">
            <v>0</v>
          </cell>
          <cell r="DG386" t="str">
            <v>Газлифт</v>
          </cell>
          <cell r="DH386">
            <v>10.2828</v>
          </cell>
          <cell r="DI386">
            <v>12.3</v>
          </cell>
          <cell r="DJ386">
            <v>0</v>
          </cell>
          <cell r="DK386">
            <v>7.2530000000000001</v>
          </cell>
          <cell r="DL386">
            <v>91</v>
          </cell>
          <cell r="DM386">
            <v>0</v>
          </cell>
          <cell r="DN386">
            <v>60</v>
          </cell>
          <cell r="DO386">
            <v>0.10731674039179644</v>
          </cell>
          <cell r="DP386">
            <v>60</v>
          </cell>
          <cell r="DQ386">
            <v>12.111767320618146</v>
          </cell>
          <cell r="DR386">
            <v>14.487759952892519</v>
          </cell>
          <cell r="DS386">
            <v>0</v>
          </cell>
          <cell r="DT386">
            <v>8.5430669055552393</v>
          </cell>
          <cell r="DU386">
            <v>1.8289673206181454</v>
          </cell>
          <cell r="DV386">
            <v>2.1877599528925185</v>
          </cell>
          <cell r="DW386">
            <v>1.2900669055552387</v>
          </cell>
          <cell r="DX386">
            <v>0.55965765148921709</v>
          </cell>
          <cell r="DY386">
            <v>0.66944695154212575</v>
          </cell>
          <cell r="DZ386">
            <v>0</v>
          </cell>
          <cell r="EA386">
            <v>0.44629796769475044</v>
          </cell>
          <cell r="EB386">
            <v>0</v>
          </cell>
          <cell r="EC386">
            <v>43284</v>
          </cell>
          <cell r="ED386" t="str">
            <v>ВНС</v>
          </cell>
          <cell r="EE386">
            <v>0</v>
          </cell>
          <cell r="EF386">
            <v>18</v>
          </cell>
          <cell r="EG386">
            <v>31</v>
          </cell>
          <cell r="EH386">
            <v>55.55</v>
          </cell>
          <cell r="EI386">
            <v>29.36</v>
          </cell>
          <cell r="EJ386" t="str">
            <v>Постоянный</v>
          </cell>
          <cell r="EK386">
            <v>24</v>
          </cell>
          <cell r="EL386">
            <v>0</v>
          </cell>
          <cell r="EM386">
            <v>10.2828</v>
          </cell>
          <cell r="EN386">
            <v>12.3</v>
          </cell>
          <cell r="EO386">
            <v>0</v>
          </cell>
          <cell r="EP386">
            <v>23.7</v>
          </cell>
          <cell r="EQ386">
            <v>554.32372505543231</v>
          </cell>
          <cell r="ER386">
            <v>73.180000000000007</v>
          </cell>
          <cell r="ES386">
            <v>18</v>
          </cell>
          <cell r="ET386">
            <v>91</v>
          </cell>
          <cell r="EU386">
            <v>18</v>
          </cell>
          <cell r="EV386">
            <v>32.5</v>
          </cell>
          <cell r="EW386">
            <v>57.67</v>
          </cell>
          <cell r="EX386">
            <v>30.5</v>
          </cell>
          <cell r="EY386" t="str">
            <v>Постоянный</v>
          </cell>
          <cell r="EZ386">
            <v>24</v>
          </cell>
          <cell r="FA386">
            <v>0</v>
          </cell>
          <cell r="FB386">
            <v>10.2828</v>
          </cell>
          <cell r="FC386">
            <v>12.3</v>
          </cell>
          <cell r="FD386">
            <v>0</v>
          </cell>
          <cell r="FE386">
            <v>25.253</v>
          </cell>
          <cell r="FF386">
            <v>705.35262768895632</v>
          </cell>
          <cell r="FG386">
            <v>70</v>
          </cell>
          <cell r="FH386">
            <v>18</v>
          </cell>
          <cell r="FI386">
            <v>91</v>
          </cell>
          <cell r="FJ386">
            <v>0</v>
          </cell>
          <cell r="FK386">
            <v>1.5</v>
          </cell>
          <cell r="FL386">
            <v>2.1200000000000045</v>
          </cell>
          <cell r="FM386">
            <v>1.1400000000000006</v>
          </cell>
          <cell r="FN386">
            <v>0</v>
          </cell>
          <cell r="FO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1.5530000000000008</v>
          </cell>
          <cell r="FT386">
            <v>-3.1800000000000068</v>
          </cell>
          <cell r="FU386">
            <v>0</v>
          </cell>
          <cell r="FV386">
            <v>151.02890263352401</v>
          </cell>
          <cell r="FW386">
            <v>0</v>
          </cell>
          <cell r="FX386">
            <v>0</v>
          </cell>
          <cell r="FY386">
            <v>0</v>
          </cell>
          <cell r="FZ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  <cell r="GE386">
            <v>0</v>
          </cell>
          <cell r="GF386" t="str">
            <v>БДНГ-5.2</v>
          </cell>
          <cell r="GG386" t="str">
            <v>курбатов</v>
          </cell>
          <cell r="GH386" t="str">
            <v>Бердянка</v>
          </cell>
          <cell r="GI386" t="e">
            <v>#N/A</v>
          </cell>
          <cell r="GJ386">
            <v>0</v>
          </cell>
          <cell r="GK386">
            <v>2100</v>
          </cell>
          <cell r="GL386">
            <v>0</v>
          </cell>
          <cell r="GM386">
            <v>0</v>
          </cell>
          <cell r="GN386">
            <v>0</v>
          </cell>
          <cell r="GO386">
            <v>0</v>
          </cell>
          <cell r="GP386">
            <v>0</v>
          </cell>
          <cell r="GQ386">
            <v>0</v>
          </cell>
          <cell r="GR386">
            <v>0</v>
          </cell>
          <cell r="GS386">
            <v>0</v>
          </cell>
          <cell r="GT386" t="str">
            <v>Газлифт</v>
          </cell>
          <cell r="GU386">
            <v>0</v>
          </cell>
          <cell r="GV386">
            <v>0</v>
          </cell>
          <cell r="GW386" t="str">
            <v>ВСГ</v>
          </cell>
          <cell r="GX386">
            <v>0</v>
          </cell>
          <cell r="GY386">
            <v>0</v>
          </cell>
        </row>
        <row r="387">
          <cell r="J387" t="str">
            <v>1476-1</v>
          </cell>
          <cell r="K387" t="str">
            <v>В работе</v>
          </cell>
          <cell r="L387" t="str">
            <v>К-88</v>
          </cell>
          <cell r="M387">
            <v>43451</v>
          </cell>
          <cell r="N387" t="str">
            <v>Гор.</v>
          </cell>
          <cell r="O387" t="str">
            <v>P1ar_Block I</v>
          </cell>
          <cell r="P387" t="str">
            <v>Действующий</v>
          </cell>
          <cell r="Q387">
            <v>-4</v>
          </cell>
          <cell r="R387">
            <v>0</v>
          </cell>
          <cell r="S387">
            <v>0</v>
          </cell>
          <cell r="T387">
            <v>0</v>
          </cell>
          <cell r="U387">
            <v>206</v>
          </cell>
          <cell r="V387">
            <v>213.8</v>
          </cell>
          <cell r="W387">
            <v>0.98</v>
          </cell>
          <cell r="X387">
            <v>1.66</v>
          </cell>
          <cell r="Y387">
            <v>0.98</v>
          </cell>
          <cell r="Z387">
            <v>1.4490000000000001</v>
          </cell>
          <cell r="AA387">
            <v>0.83599999999999997</v>
          </cell>
          <cell r="AB387">
            <v>0.72</v>
          </cell>
          <cell r="AC387">
            <v>37</v>
          </cell>
          <cell r="AD387">
            <v>1.17</v>
          </cell>
          <cell r="AE387">
            <v>177.8</v>
          </cell>
          <cell r="AF387">
            <v>9.19</v>
          </cell>
          <cell r="AG387">
            <v>2322</v>
          </cell>
          <cell r="AH387">
            <v>3135</v>
          </cell>
          <cell r="AI387">
            <v>3135</v>
          </cell>
          <cell r="AJ387">
            <v>0</v>
          </cell>
          <cell r="AK387">
            <v>0</v>
          </cell>
          <cell r="AL387" t="str">
            <v>Закрытый</v>
          </cell>
          <cell r="AM387" t="str">
            <v>2378,07 - 2379,27; 2497,13 - 2498,33; 2613,18 - 2614,38; 2707,65 - 2708,85; 2865,68  - 2866,88; 2951,40 - 2952,60; 3088,95 - 3090,15(цирк. клапана)</v>
          </cell>
          <cell r="AN387">
            <v>26.789999999999964</v>
          </cell>
          <cell r="AO387">
            <v>2378.0700000000002</v>
          </cell>
          <cell r="AP387">
            <v>491.4</v>
          </cell>
          <cell r="AQ387" t="str">
            <v>2346,78-3118,42</v>
          </cell>
          <cell r="AR387">
            <v>114</v>
          </cell>
          <cell r="AS387">
            <v>7.37</v>
          </cell>
          <cell r="AT387" t="str">
            <v>Газлифт</v>
          </cell>
          <cell r="AU387">
            <v>550</v>
          </cell>
          <cell r="AV387">
            <v>0</v>
          </cell>
          <cell r="AW387">
            <v>1075</v>
          </cell>
          <cell r="AX387">
            <v>0</v>
          </cell>
          <cell r="AY387">
            <v>1495</v>
          </cell>
          <cell r="AZ387">
            <v>0</v>
          </cell>
          <cell r="BA387">
            <v>1820</v>
          </cell>
          <cell r="BB387">
            <v>0</v>
          </cell>
          <cell r="BC387">
            <v>2040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2266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1847.63</v>
          </cell>
          <cell r="BU387">
            <v>418.36999999999989</v>
          </cell>
          <cell r="BV387">
            <v>73</v>
          </cell>
          <cell r="BW387">
            <v>5.5</v>
          </cell>
          <cell r="BX387">
            <v>18</v>
          </cell>
          <cell r="BY387" t="str">
            <v>Угловик</v>
          </cell>
          <cell r="BZ387" t="str">
            <v>Постоянный</v>
          </cell>
          <cell r="CA387">
            <v>24</v>
          </cell>
          <cell r="CB387">
            <v>0</v>
          </cell>
          <cell r="CC387">
            <v>29</v>
          </cell>
          <cell r="CD387">
            <v>67</v>
          </cell>
          <cell r="CE387">
            <v>27</v>
          </cell>
          <cell r="CF387">
            <v>43556</v>
          </cell>
          <cell r="CG387">
            <v>193</v>
          </cell>
          <cell r="CH387">
            <v>83</v>
          </cell>
          <cell r="CI387">
            <v>6</v>
          </cell>
          <cell r="CJ387">
            <v>0</v>
          </cell>
          <cell r="CK387">
            <v>0</v>
          </cell>
          <cell r="CL387">
            <v>114</v>
          </cell>
          <cell r="CM387">
            <v>31.767999999999997</v>
          </cell>
          <cell r="CN387">
            <v>38</v>
          </cell>
          <cell r="CO387">
            <v>0</v>
          </cell>
          <cell r="CP387">
            <v>0</v>
          </cell>
          <cell r="CQ387">
            <v>28</v>
          </cell>
          <cell r="CR387">
            <v>348</v>
          </cell>
          <cell r="CS387">
            <v>0</v>
          </cell>
          <cell r="CT387">
            <v>348</v>
          </cell>
          <cell r="CU387">
            <v>0</v>
          </cell>
          <cell r="CV387">
            <v>0</v>
          </cell>
          <cell r="CW387">
            <v>0</v>
          </cell>
          <cell r="CX387">
            <v>348</v>
          </cell>
          <cell r="CY387">
            <v>0</v>
          </cell>
          <cell r="CZ387">
            <v>8</v>
          </cell>
          <cell r="DA387">
            <v>20</v>
          </cell>
          <cell r="DB387">
            <v>629.56434147569882</v>
          </cell>
          <cell r="DC387">
            <v>881.3900780659784</v>
          </cell>
          <cell r="DD387">
            <v>251.82573659027958</v>
          </cell>
          <cell r="DE387">
            <v>0.48101265822784811</v>
          </cell>
          <cell r="DF387" t="str">
            <v>Высокое забойное давления связано с запуском скважины после длительного простоя</v>
          </cell>
          <cell r="DG387" t="str">
            <v>Газлифт</v>
          </cell>
          <cell r="DH387">
            <v>31.767999999999997</v>
          </cell>
          <cell r="DI387">
            <v>38</v>
          </cell>
          <cell r="DJ387">
            <v>0</v>
          </cell>
          <cell r="DK387">
            <v>20</v>
          </cell>
          <cell r="DL387">
            <v>114</v>
          </cell>
          <cell r="DM387">
            <v>0</v>
          </cell>
          <cell r="DN387">
            <v>60</v>
          </cell>
          <cell r="DO387">
            <v>0.40789602615380505</v>
          </cell>
          <cell r="DP387">
            <v>60</v>
          </cell>
          <cell r="DQ387">
            <v>45.353143355989268</v>
          </cell>
          <cell r="DR387">
            <v>54.250171478456068</v>
          </cell>
          <cell r="DS387">
            <v>0</v>
          </cell>
          <cell r="DT387">
            <v>28.552721830766348</v>
          </cell>
          <cell r="DU387">
            <v>13.585143355989272</v>
          </cell>
          <cell r="DV387">
            <v>16.250171478456068</v>
          </cell>
          <cell r="DW387">
            <v>8.5527218307663517</v>
          </cell>
          <cell r="DX387">
            <v>4.8227707401529338</v>
          </cell>
          <cell r="DY387">
            <v>5.7688645217140362</v>
          </cell>
          <cell r="DZ387">
            <v>0</v>
          </cell>
          <cell r="EA387">
            <v>1.6224931467320725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18</v>
          </cell>
          <cell r="EG387">
            <v>29</v>
          </cell>
          <cell r="EH387">
            <v>67</v>
          </cell>
          <cell r="EI387">
            <v>27</v>
          </cell>
          <cell r="EJ387" t="str">
            <v>Постоянный</v>
          </cell>
          <cell r="EK387">
            <v>24</v>
          </cell>
          <cell r="EL387">
            <v>0</v>
          </cell>
          <cell r="EM387">
            <v>31.767999999999997</v>
          </cell>
          <cell r="EN387">
            <v>38</v>
          </cell>
          <cell r="EO387">
            <v>0</v>
          </cell>
          <cell r="EP387">
            <v>28</v>
          </cell>
          <cell r="EQ387">
            <v>629.56434147569882</v>
          </cell>
          <cell r="ER387">
            <v>83</v>
          </cell>
          <cell r="ES387">
            <v>8</v>
          </cell>
          <cell r="ET387">
            <v>115</v>
          </cell>
          <cell r="EU387">
            <v>18</v>
          </cell>
          <cell r="EV387">
            <v>29</v>
          </cell>
          <cell r="EW387">
            <v>67</v>
          </cell>
          <cell r="EX387">
            <v>27</v>
          </cell>
          <cell r="EY387" t="str">
            <v>Постоянный</v>
          </cell>
          <cell r="EZ387">
            <v>24</v>
          </cell>
          <cell r="FA387">
            <v>0</v>
          </cell>
          <cell r="FB387">
            <v>31.767999999999997</v>
          </cell>
          <cell r="FC387">
            <v>38</v>
          </cell>
          <cell r="FD387">
            <v>0</v>
          </cell>
          <cell r="FE387">
            <v>28</v>
          </cell>
          <cell r="FF387">
            <v>629.56434147569882</v>
          </cell>
          <cell r="FG387">
            <v>83</v>
          </cell>
          <cell r="FH387">
            <v>8</v>
          </cell>
          <cell r="FI387">
            <v>114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O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-1</v>
          </cell>
          <cell r="FX387">
            <v>0</v>
          </cell>
          <cell r="FY387">
            <v>0</v>
          </cell>
          <cell r="FZ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  <cell r="GE387">
            <v>0</v>
          </cell>
          <cell r="GF387" t="str">
            <v>БДНГ-5.2</v>
          </cell>
          <cell r="GG387" t="str">
            <v>Курбатов</v>
          </cell>
          <cell r="GH387">
            <v>0</v>
          </cell>
          <cell r="GI387" t="str">
            <v>Курбатов</v>
          </cell>
          <cell r="GJ387">
            <v>0</v>
          </cell>
          <cell r="GK387">
            <v>2100</v>
          </cell>
          <cell r="GL387">
            <v>0</v>
          </cell>
          <cell r="GM387">
            <v>0</v>
          </cell>
          <cell r="GN387">
            <v>0</v>
          </cell>
          <cell r="GO387">
            <v>2</v>
          </cell>
          <cell r="GP387">
            <v>40</v>
          </cell>
          <cell r="GQ387">
            <v>114</v>
          </cell>
          <cell r="GR387">
            <v>0</v>
          </cell>
          <cell r="GS387" t="str">
            <v>К-88</v>
          </cell>
          <cell r="GT387" t="str">
            <v>Газлифт</v>
          </cell>
          <cell r="GU387">
            <v>0</v>
          </cell>
          <cell r="GV387">
            <v>0</v>
          </cell>
          <cell r="GW387">
            <v>0</v>
          </cell>
          <cell r="GX387">
            <v>0</v>
          </cell>
          <cell r="GY387">
            <v>0</v>
          </cell>
        </row>
        <row r="388">
          <cell r="J388">
            <v>1476</v>
          </cell>
          <cell r="K388" t="str">
            <v>В накоплении/под циклической закачкой/</v>
          </cell>
          <cell r="L388" t="str">
            <v>К-22</v>
          </cell>
          <cell r="M388">
            <v>43404</v>
          </cell>
          <cell r="N388" t="str">
            <v>Гор.</v>
          </cell>
          <cell r="O388" t="str">
            <v>P1ar_Block I</v>
          </cell>
          <cell r="P388" t="str">
            <v>Действующий</v>
          </cell>
          <cell r="Q388">
            <v>-4</v>
          </cell>
          <cell r="R388">
            <v>0</v>
          </cell>
          <cell r="S388">
            <v>0</v>
          </cell>
          <cell r="T388">
            <v>0</v>
          </cell>
          <cell r="U388">
            <v>206</v>
          </cell>
          <cell r="V388">
            <v>213.8</v>
          </cell>
          <cell r="W388">
            <v>0.98</v>
          </cell>
          <cell r="X388">
            <v>1.66</v>
          </cell>
          <cell r="Y388">
            <v>0.98</v>
          </cell>
          <cell r="Z388">
            <v>1.4490000000000001</v>
          </cell>
          <cell r="AA388">
            <v>0.83599999999999997</v>
          </cell>
          <cell r="AB388">
            <v>0.72</v>
          </cell>
          <cell r="AC388">
            <v>37</v>
          </cell>
          <cell r="AD388">
            <v>1.17</v>
          </cell>
          <cell r="AE388">
            <v>177.8</v>
          </cell>
          <cell r="AF388">
            <v>9.19</v>
          </cell>
          <cell r="AG388">
            <v>2201.5</v>
          </cell>
          <cell r="AH388">
            <v>2995</v>
          </cell>
          <cell r="AI388">
            <v>2995</v>
          </cell>
          <cell r="AJ388">
            <v>0</v>
          </cell>
          <cell r="AK388">
            <v>0</v>
          </cell>
          <cell r="AL388" t="str">
            <v>Закрытый</v>
          </cell>
          <cell r="AM388" t="str">
            <v>2293-2294, 2370-2371, 2437-2438, 2545-2546, 2655-2656, 2754-2755, 2875-2876(цирк. клапана)</v>
          </cell>
          <cell r="AN388">
            <v>56.220000000000027</v>
          </cell>
          <cell r="AO388">
            <v>2293</v>
          </cell>
          <cell r="AP388">
            <v>438</v>
          </cell>
          <cell r="AQ388" t="str">
            <v>2245,78-2898,14</v>
          </cell>
          <cell r="AR388">
            <v>114.3</v>
          </cell>
          <cell r="AS388">
            <v>99.5</v>
          </cell>
          <cell r="AT388" t="str">
            <v>УЭЦН</v>
          </cell>
          <cell r="AU388">
            <v>300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1790</v>
          </cell>
          <cell r="BH388">
            <v>0</v>
          </cell>
          <cell r="BI388">
            <v>0</v>
          </cell>
          <cell r="BJ388" t="str">
            <v>D460N 164ст</v>
          </cell>
          <cell r="BK388">
            <v>1360</v>
          </cell>
          <cell r="BL388">
            <v>56</v>
          </cell>
          <cell r="BM388" t="str">
            <v>46-116</v>
          </cell>
          <cell r="BN388">
            <v>1800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1673.19</v>
          </cell>
          <cell r="BU388">
            <v>126.80999999999995</v>
          </cell>
          <cell r="BV388">
            <v>73</v>
          </cell>
          <cell r="BW388">
            <v>5.5</v>
          </cell>
          <cell r="BX388">
            <v>65</v>
          </cell>
          <cell r="BY388" t="str">
            <v>Угловик</v>
          </cell>
          <cell r="BZ388" t="str">
            <v>Периодический</v>
          </cell>
          <cell r="CA388">
            <v>3.5</v>
          </cell>
          <cell r="CB388">
            <v>9</v>
          </cell>
          <cell r="CC388">
            <v>29.2</v>
          </cell>
          <cell r="CD388">
            <v>29.2</v>
          </cell>
          <cell r="CE388">
            <v>29</v>
          </cell>
          <cell r="CF388">
            <v>43556</v>
          </cell>
          <cell r="CG388">
            <v>84.3</v>
          </cell>
          <cell r="CH388">
            <v>0</v>
          </cell>
          <cell r="CI388">
            <v>0</v>
          </cell>
          <cell r="CJ388">
            <v>1544.6552956298201</v>
          </cell>
          <cell r="CK388">
            <v>39</v>
          </cell>
          <cell r="CL388">
            <v>51.841603919999997</v>
          </cell>
          <cell r="CM388">
            <v>14.212</v>
          </cell>
          <cell r="CN388">
            <v>17</v>
          </cell>
          <cell r="CO388">
            <v>0</v>
          </cell>
          <cell r="CP388">
            <v>0</v>
          </cell>
          <cell r="CQ388">
            <v>5</v>
          </cell>
          <cell r="CR388">
            <v>349</v>
          </cell>
          <cell r="CS388">
            <v>0</v>
          </cell>
          <cell r="CT388">
            <v>349</v>
          </cell>
          <cell r="CU388">
            <v>0</v>
          </cell>
          <cell r="CV388">
            <v>334.78800000000001</v>
          </cell>
          <cell r="CW388">
            <v>-17</v>
          </cell>
          <cell r="CX388">
            <v>349</v>
          </cell>
          <cell r="CY388">
            <v>-2.8</v>
          </cell>
          <cell r="CZ388">
            <v>0</v>
          </cell>
          <cell r="DA388">
            <v>5</v>
          </cell>
          <cell r="DB388">
            <v>351.81536729524345</v>
          </cell>
          <cell r="DC388">
            <v>351.81536729524345</v>
          </cell>
          <cell r="DD388" t="str">
            <v/>
          </cell>
          <cell r="DE388">
            <v>0.52374738289902589</v>
          </cell>
          <cell r="DF388">
            <v>0</v>
          </cell>
          <cell r="DG388" t="str">
            <v>УЭЦН</v>
          </cell>
          <cell r="DH388">
            <v>14.212</v>
          </cell>
          <cell r="DI388">
            <v>17</v>
          </cell>
          <cell r="DJ388">
            <v>0</v>
          </cell>
          <cell r="DK388">
            <v>5</v>
          </cell>
          <cell r="DL388">
            <v>51.841603919999997</v>
          </cell>
          <cell r="DM388">
            <v>0</v>
          </cell>
          <cell r="DN388">
            <v>50</v>
          </cell>
          <cell r="DO388">
            <v>0.51761231058867752</v>
          </cell>
          <cell r="DP388">
            <v>50</v>
          </cell>
          <cell r="DQ388">
            <v>14.842429483668207</v>
          </cell>
          <cell r="DR388">
            <v>17.754102253191636</v>
          </cell>
          <cell r="DS388">
            <v>0</v>
          </cell>
          <cell r="DT388">
            <v>5.2217947803504803</v>
          </cell>
          <cell r="DU388">
            <v>0.63042948366820784</v>
          </cell>
          <cell r="DV388">
            <v>0.75410225319163615</v>
          </cell>
          <cell r="DW388">
            <v>0.22179478035048122</v>
          </cell>
          <cell r="DX388">
            <v>9.0535501584502923E-2</v>
          </cell>
          <cell r="DY388">
            <v>0.10829605452691737</v>
          </cell>
          <cell r="DZ388">
            <v>0</v>
          </cell>
          <cell r="EA388">
            <v>1.7836997216198157E-2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65</v>
          </cell>
          <cell r="EG388">
            <v>28.2</v>
          </cell>
          <cell r="EH388">
            <v>28.2</v>
          </cell>
          <cell r="EI388">
            <v>27.4</v>
          </cell>
          <cell r="EJ388" t="str">
            <v>Периодический</v>
          </cell>
          <cell r="EK388">
            <v>3.5</v>
          </cell>
          <cell r="EL388">
            <v>9</v>
          </cell>
          <cell r="EM388">
            <v>14.212</v>
          </cell>
          <cell r="EN388">
            <v>17</v>
          </cell>
          <cell r="EO388">
            <v>0</v>
          </cell>
          <cell r="EP388">
            <v>2.8</v>
          </cell>
          <cell r="EQ388">
            <v>197.01660568533634</v>
          </cell>
          <cell r="ER388">
            <v>0</v>
          </cell>
          <cell r="ES388">
            <v>0</v>
          </cell>
          <cell r="ET388">
            <v>51.841603919999997</v>
          </cell>
          <cell r="EU388">
            <v>65</v>
          </cell>
          <cell r="EV388">
            <v>29.2</v>
          </cell>
          <cell r="EW388">
            <v>29.2</v>
          </cell>
          <cell r="EX388">
            <v>29</v>
          </cell>
          <cell r="EY388" t="str">
            <v>Периодический</v>
          </cell>
          <cell r="EZ388">
            <v>3.5</v>
          </cell>
          <cell r="FA388">
            <v>9</v>
          </cell>
          <cell r="FB388">
            <v>14.212</v>
          </cell>
          <cell r="FC388">
            <v>17</v>
          </cell>
          <cell r="FD388">
            <v>0</v>
          </cell>
          <cell r="FE388">
            <v>5</v>
          </cell>
          <cell r="FF388">
            <v>351.81536729524345</v>
          </cell>
          <cell r="FG388">
            <v>0</v>
          </cell>
          <cell r="FH388">
            <v>0</v>
          </cell>
          <cell r="FI388">
            <v>51.841603919999997</v>
          </cell>
          <cell r="FJ388">
            <v>0</v>
          </cell>
          <cell r="FK388">
            <v>1</v>
          </cell>
          <cell r="FL388">
            <v>1</v>
          </cell>
          <cell r="FM388">
            <v>1.6000000000000014</v>
          </cell>
          <cell r="FN388">
            <v>0</v>
          </cell>
          <cell r="FO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2.2000000000000002</v>
          </cell>
          <cell r="FT388">
            <v>0</v>
          </cell>
          <cell r="FU388">
            <v>0</v>
          </cell>
          <cell r="FV388">
            <v>154.7987616099071</v>
          </cell>
          <cell r="FW388">
            <v>0</v>
          </cell>
          <cell r="FX388">
            <v>0</v>
          </cell>
          <cell r="FY388">
            <v>0</v>
          </cell>
          <cell r="FZ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  <cell r="GE388">
            <v>0</v>
          </cell>
          <cell r="GF388" t="str">
            <v>БДНГ-5.2</v>
          </cell>
          <cell r="GG388" t="str">
            <v>Курбатов</v>
          </cell>
          <cell r="GH388" t="str">
            <v>Бердянка</v>
          </cell>
          <cell r="GI388" t="str">
            <v>Курбатов</v>
          </cell>
          <cell r="GJ388">
            <v>0</v>
          </cell>
          <cell r="GK388">
            <v>0</v>
          </cell>
          <cell r="GL388">
            <v>0</v>
          </cell>
          <cell r="GM388">
            <v>0</v>
          </cell>
          <cell r="GN388">
            <v>0</v>
          </cell>
          <cell r="GO388">
            <v>0</v>
          </cell>
          <cell r="GP388">
            <v>0</v>
          </cell>
          <cell r="GQ388">
            <v>0</v>
          </cell>
          <cell r="GR388">
            <v>0</v>
          </cell>
          <cell r="GS388">
            <v>0</v>
          </cell>
          <cell r="GT388">
            <v>0</v>
          </cell>
          <cell r="GU388">
            <v>0</v>
          </cell>
          <cell r="GV388">
            <v>0</v>
          </cell>
          <cell r="GW388">
            <v>0</v>
          </cell>
          <cell r="GX388">
            <v>0</v>
          </cell>
          <cell r="GY388">
            <v>0</v>
          </cell>
        </row>
        <row r="389">
          <cell r="J389">
            <v>1477</v>
          </cell>
          <cell r="K389" t="str">
            <v>В работе</v>
          </cell>
          <cell r="L389" t="str">
            <v>К-88</v>
          </cell>
          <cell r="M389">
            <v>43521</v>
          </cell>
          <cell r="N389" t="str">
            <v>Гор.</v>
          </cell>
          <cell r="O389" t="str">
            <v>P1ar_Block I</v>
          </cell>
          <cell r="P389" t="str">
            <v>Действующий</v>
          </cell>
          <cell r="Q389">
            <v>-4</v>
          </cell>
          <cell r="R389">
            <v>0</v>
          </cell>
          <cell r="S389">
            <v>0</v>
          </cell>
          <cell r="T389">
            <v>0</v>
          </cell>
          <cell r="U389">
            <v>206</v>
          </cell>
          <cell r="V389">
            <v>213.8</v>
          </cell>
          <cell r="W389">
            <v>0.98</v>
          </cell>
          <cell r="X389">
            <v>1.66</v>
          </cell>
          <cell r="Y389">
            <v>1.0046936758893281</v>
          </cell>
          <cell r="Z389">
            <v>1.4490000000000001</v>
          </cell>
          <cell r="AA389">
            <v>0.83599999999999997</v>
          </cell>
          <cell r="AB389">
            <v>0.72</v>
          </cell>
          <cell r="AC389">
            <v>37</v>
          </cell>
          <cell r="AD389">
            <v>1.17</v>
          </cell>
          <cell r="AE389">
            <v>177.8</v>
          </cell>
          <cell r="AF389">
            <v>9.19</v>
          </cell>
          <cell r="AG389">
            <v>2316</v>
          </cell>
          <cell r="AH389">
            <v>3337</v>
          </cell>
          <cell r="AI389">
            <v>3337</v>
          </cell>
          <cell r="AJ389">
            <v>0</v>
          </cell>
          <cell r="AK389">
            <v>0</v>
          </cell>
          <cell r="AL389" t="str">
            <v>Закрытый</v>
          </cell>
          <cell r="AM389" t="str">
            <v>2406,36 - 2407,56, 2492,69-2493,89, 2625,56-2626,76,2744,84-2746,04, 2865,71-2866,91, 2989,94-2991,14, 3104,9-3106,1 (цирк. клапана)</v>
          </cell>
          <cell r="AN389">
            <v>26.619999999999891</v>
          </cell>
          <cell r="AO389">
            <v>2406.36</v>
          </cell>
          <cell r="AP389">
            <v>486.5</v>
          </cell>
          <cell r="AQ389" t="str">
            <v>2386,45-3178,98</v>
          </cell>
          <cell r="AR389">
            <v>114</v>
          </cell>
          <cell r="AS389">
            <v>99.2</v>
          </cell>
          <cell r="AT389" t="str">
            <v>Газлифт</v>
          </cell>
          <cell r="AU389">
            <v>550</v>
          </cell>
          <cell r="AV389">
            <v>0</v>
          </cell>
          <cell r="AW389">
            <v>1050</v>
          </cell>
          <cell r="AX389">
            <v>0</v>
          </cell>
          <cell r="AY389">
            <v>1430</v>
          </cell>
          <cell r="AZ389">
            <v>0</v>
          </cell>
          <cell r="BA389">
            <v>1730</v>
          </cell>
          <cell r="BB389">
            <v>0</v>
          </cell>
          <cell r="BC389">
            <v>2020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2290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1896.86</v>
          </cell>
          <cell r="BU389">
            <v>393.1400000000001</v>
          </cell>
          <cell r="BV389">
            <v>73</v>
          </cell>
          <cell r="BW389">
            <v>5.5</v>
          </cell>
          <cell r="BX389">
            <v>18</v>
          </cell>
          <cell r="BY389" t="str">
            <v>Угловик</v>
          </cell>
          <cell r="BZ389" t="str">
            <v>Постоянный</v>
          </cell>
          <cell r="CA389">
            <v>24</v>
          </cell>
          <cell r="CB389">
            <v>0</v>
          </cell>
          <cell r="CC389">
            <v>30.33</v>
          </cell>
          <cell r="CD389">
            <v>70.33</v>
          </cell>
          <cell r="CE389">
            <v>28.5</v>
          </cell>
          <cell r="CF389">
            <v>43556</v>
          </cell>
          <cell r="CG389">
            <v>206</v>
          </cell>
          <cell r="CH389">
            <v>74</v>
          </cell>
          <cell r="CI389">
            <v>6</v>
          </cell>
          <cell r="CJ389">
            <v>0</v>
          </cell>
          <cell r="CK389">
            <v>0</v>
          </cell>
          <cell r="CL389">
            <v>71</v>
          </cell>
          <cell r="CM389">
            <v>15.716799999999997</v>
          </cell>
          <cell r="CN389">
            <v>20</v>
          </cell>
          <cell r="CO389">
            <v>6</v>
          </cell>
          <cell r="CP389">
            <v>0</v>
          </cell>
          <cell r="CQ389">
            <v>14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7</v>
          </cell>
          <cell r="DA389">
            <v>7</v>
          </cell>
          <cell r="DB389">
            <v>445.38328412908487</v>
          </cell>
          <cell r="DC389">
            <v>890.76656825816974</v>
          </cell>
          <cell r="DD389">
            <v>409.20357293176824</v>
          </cell>
          <cell r="DE389">
            <v>0.14814814814814814</v>
          </cell>
          <cell r="DF389">
            <v>0</v>
          </cell>
          <cell r="DG389" t="str">
            <v>Газлифт</v>
          </cell>
          <cell r="DH389">
            <v>15.716799999999997</v>
          </cell>
          <cell r="DI389">
            <v>20</v>
          </cell>
          <cell r="DJ389">
            <v>6</v>
          </cell>
          <cell r="DK389">
            <v>7</v>
          </cell>
          <cell r="DL389">
            <v>71</v>
          </cell>
          <cell r="DM389">
            <v>0</v>
          </cell>
          <cell r="DN389">
            <v>60</v>
          </cell>
          <cell r="DO389">
            <v>0.14318732735779921</v>
          </cell>
          <cell r="DP389">
            <v>60</v>
          </cell>
          <cell r="DQ389">
            <v>16.428260082304529</v>
          </cell>
          <cell r="DR389">
            <v>20.905349794238685</v>
          </cell>
          <cell r="DS389">
            <v>6</v>
          </cell>
          <cell r="DT389">
            <v>7.3168724279835411</v>
          </cell>
          <cell r="DU389">
            <v>0.71146008230452795</v>
          </cell>
          <cell r="DV389">
            <v>0.90534979423868478</v>
          </cell>
          <cell r="DW389">
            <v>0.31687242798353971</v>
          </cell>
          <cell r="DX389">
            <v>0.51112475160079751</v>
          </cell>
          <cell r="DY389">
            <v>0.61139324354162383</v>
          </cell>
          <cell r="DZ389">
            <v>0</v>
          </cell>
          <cell r="EA389">
            <v>0.19282402296312751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18</v>
          </cell>
          <cell r="EG389">
            <v>28.2</v>
          </cell>
          <cell r="EH389">
            <v>70.8</v>
          </cell>
          <cell r="EI389">
            <v>26.4</v>
          </cell>
          <cell r="EJ389" t="str">
            <v>Постоянный</v>
          </cell>
          <cell r="EK389">
            <v>24</v>
          </cell>
          <cell r="EL389">
            <v>0</v>
          </cell>
          <cell r="EM389">
            <v>16.179609599999999</v>
          </cell>
          <cell r="EN389">
            <v>21</v>
          </cell>
          <cell r="EO389">
            <v>7.84</v>
          </cell>
          <cell r="EP389">
            <v>10.446999999999999</v>
          </cell>
          <cell r="EQ389">
            <v>213.04593159033945</v>
          </cell>
          <cell r="ER389">
            <v>73.400000000000006</v>
          </cell>
          <cell r="ES389">
            <v>7</v>
          </cell>
          <cell r="ET389">
            <v>95</v>
          </cell>
          <cell r="EU389">
            <v>18</v>
          </cell>
          <cell r="EV389">
            <v>30.33</v>
          </cell>
          <cell r="EW389">
            <v>70.33</v>
          </cell>
          <cell r="EX389">
            <v>28.5</v>
          </cell>
          <cell r="EY389" t="str">
            <v>Постоянный</v>
          </cell>
          <cell r="EZ389">
            <v>24</v>
          </cell>
          <cell r="FA389">
            <v>0</v>
          </cell>
          <cell r="FB389">
            <v>15.716799999999997</v>
          </cell>
          <cell r="FC389">
            <v>20</v>
          </cell>
          <cell r="FD389">
            <v>6</v>
          </cell>
          <cell r="FE389">
            <v>14</v>
          </cell>
          <cell r="FF389">
            <v>445.38328412908487</v>
          </cell>
          <cell r="FG389">
            <v>74</v>
          </cell>
          <cell r="FH389">
            <v>7</v>
          </cell>
          <cell r="FI389">
            <v>71</v>
          </cell>
          <cell r="FJ389">
            <v>0</v>
          </cell>
          <cell r="FK389">
            <v>2.129999999999999</v>
          </cell>
          <cell r="FL389">
            <v>-0.46999999999999886</v>
          </cell>
          <cell r="FM389">
            <v>2.1000000000000014</v>
          </cell>
          <cell r="FN389">
            <v>0</v>
          </cell>
          <cell r="FO389">
            <v>0</v>
          </cell>
          <cell r="FP389">
            <v>-0.46280960000000171</v>
          </cell>
          <cell r="FQ389">
            <v>-1</v>
          </cell>
          <cell r="FR389">
            <v>-1.8399999999999999</v>
          </cell>
          <cell r="FS389">
            <v>3.5530000000000008</v>
          </cell>
          <cell r="FT389">
            <v>0.59999999999999432</v>
          </cell>
          <cell r="FU389">
            <v>0</v>
          </cell>
          <cell r="FV389">
            <v>232.33735253874542</v>
          </cell>
          <cell r="FW389">
            <v>-24</v>
          </cell>
          <cell r="FX389">
            <v>0</v>
          </cell>
          <cell r="FY389">
            <v>0</v>
          </cell>
          <cell r="FZ389">
            <v>0</v>
          </cell>
          <cell r="GA389">
            <v>0</v>
          </cell>
          <cell r="GB389">
            <v>0</v>
          </cell>
          <cell r="GC389" t="str">
            <v>Технология</v>
          </cell>
          <cell r="GD389" t="str">
            <v>Снижение дебита на фоне роста забойного давления с 65 до 95, и уменьшение подачи г/г.</v>
          </cell>
          <cell r="GE389">
            <v>0</v>
          </cell>
          <cell r="GF389" t="str">
            <v>БДНГ-5.2</v>
          </cell>
          <cell r="GG389" t="str">
            <v>Курбатов</v>
          </cell>
          <cell r="GH389">
            <v>0</v>
          </cell>
          <cell r="GI389" t="str">
            <v>Курбатов</v>
          </cell>
          <cell r="GJ389">
            <v>0</v>
          </cell>
          <cell r="GK389">
            <v>0</v>
          </cell>
          <cell r="GL389">
            <v>0</v>
          </cell>
          <cell r="GM389">
            <v>0</v>
          </cell>
          <cell r="GN389">
            <v>0</v>
          </cell>
          <cell r="GO389">
            <v>0</v>
          </cell>
          <cell r="GP389">
            <v>0</v>
          </cell>
          <cell r="GQ389">
            <v>0</v>
          </cell>
          <cell r="GR389">
            <v>0</v>
          </cell>
          <cell r="GS389">
            <v>0</v>
          </cell>
          <cell r="GT389">
            <v>0</v>
          </cell>
          <cell r="GU389">
            <v>0</v>
          </cell>
          <cell r="GV389">
            <v>0</v>
          </cell>
          <cell r="GW389">
            <v>0</v>
          </cell>
          <cell r="GX389">
            <v>0</v>
          </cell>
          <cell r="GY389">
            <v>0</v>
          </cell>
        </row>
        <row r="390">
          <cell r="J390">
            <v>1481</v>
          </cell>
          <cell r="K390" t="str">
            <v>В работе</v>
          </cell>
          <cell r="L390" t="str">
            <v>К-88</v>
          </cell>
          <cell r="M390">
            <v>43384</v>
          </cell>
          <cell r="N390" t="str">
            <v>Гор.</v>
          </cell>
          <cell r="O390" t="str">
            <v>P1ar_Block I</v>
          </cell>
          <cell r="P390" t="str">
            <v>Действующий</v>
          </cell>
          <cell r="Q390">
            <v>-4</v>
          </cell>
          <cell r="R390">
            <v>0</v>
          </cell>
          <cell r="S390">
            <v>0</v>
          </cell>
          <cell r="T390">
            <v>0</v>
          </cell>
          <cell r="U390">
            <v>206</v>
          </cell>
          <cell r="V390">
            <v>213.8</v>
          </cell>
          <cell r="W390">
            <v>0.98</v>
          </cell>
          <cell r="X390">
            <v>1.66</v>
          </cell>
          <cell r="Y390">
            <v>0.98012044853704894</v>
          </cell>
          <cell r="Z390">
            <v>1.4490000000000001</v>
          </cell>
          <cell r="AA390">
            <v>0.83599999999999997</v>
          </cell>
          <cell r="AB390">
            <v>0.72</v>
          </cell>
          <cell r="AC390">
            <v>37</v>
          </cell>
          <cell r="AD390">
            <v>1.17</v>
          </cell>
          <cell r="AE390">
            <v>177.8</v>
          </cell>
          <cell r="AF390">
            <v>9.19</v>
          </cell>
          <cell r="AG390">
            <v>2078</v>
          </cell>
          <cell r="AH390">
            <v>2900</v>
          </cell>
          <cell r="AI390">
            <v>2900</v>
          </cell>
          <cell r="AJ390">
            <v>0</v>
          </cell>
          <cell r="AK390">
            <v>0</v>
          </cell>
          <cell r="AL390" t="str">
            <v>Закрытый</v>
          </cell>
          <cell r="AM390" t="str">
            <v>2274,46-2275,66; 2371,34-2372,54; 2477,98-2479,18;2068,33-2609,53; 2746,17-2798,05;2819,63-2820,83; 2885,45-2886,65 (цирк. клапана)</v>
          </cell>
          <cell r="AN390">
            <v>5.19</v>
          </cell>
          <cell r="AO390">
            <v>2274.46</v>
          </cell>
          <cell r="AP390">
            <v>389.87</v>
          </cell>
          <cell r="AQ390" t="str">
            <v>2237,19-2886,65</v>
          </cell>
          <cell r="AR390">
            <v>114.3</v>
          </cell>
          <cell r="AS390">
            <v>99.56</v>
          </cell>
          <cell r="AT390" t="str">
            <v>Газлифт</v>
          </cell>
          <cell r="AU390">
            <v>530</v>
          </cell>
          <cell r="AV390">
            <v>0</v>
          </cell>
          <cell r="AW390">
            <v>960</v>
          </cell>
          <cell r="AX390">
            <v>0</v>
          </cell>
          <cell r="AY390">
            <v>1295</v>
          </cell>
          <cell r="AZ390">
            <v>0</v>
          </cell>
          <cell r="BA390">
            <v>1555</v>
          </cell>
          <cell r="BB390">
            <v>0</v>
          </cell>
          <cell r="BC390">
            <v>1840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2014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1824.06</v>
          </cell>
          <cell r="BU390">
            <v>189.94000000000005</v>
          </cell>
          <cell r="BV390">
            <v>73</v>
          </cell>
          <cell r="BW390">
            <v>5.5</v>
          </cell>
          <cell r="BX390">
            <v>18</v>
          </cell>
          <cell r="BY390" t="str">
            <v>Угловик</v>
          </cell>
          <cell r="BZ390" t="str">
            <v>Постоянный</v>
          </cell>
          <cell r="CA390">
            <v>24</v>
          </cell>
          <cell r="CB390">
            <v>0</v>
          </cell>
          <cell r="CC390">
            <v>30.17</v>
          </cell>
          <cell r="CD390">
            <v>59</v>
          </cell>
          <cell r="CE390">
            <v>27.5</v>
          </cell>
          <cell r="CF390">
            <v>43556</v>
          </cell>
          <cell r="CG390">
            <v>206</v>
          </cell>
          <cell r="CH390">
            <v>74.14</v>
          </cell>
          <cell r="CI390">
            <v>6</v>
          </cell>
          <cell r="CJ390">
            <v>0</v>
          </cell>
          <cell r="CK390">
            <v>0</v>
          </cell>
          <cell r="CL390">
            <v>67</v>
          </cell>
          <cell r="CM390">
            <v>22.314503639999998</v>
          </cell>
          <cell r="CN390">
            <v>26.7</v>
          </cell>
          <cell r="CO390">
            <v>0.03</v>
          </cell>
          <cell r="CP390">
            <v>0</v>
          </cell>
          <cell r="CQ390">
            <v>20.76</v>
          </cell>
          <cell r="CR390">
            <v>351</v>
          </cell>
          <cell r="CS390">
            <v>0</v>
          </cell>
          <cell r="CT390">
            <v>351</v>
          </cell>
          <cell r="CU390">
            <v>0</v>
          </cell>
          <cell r="CV390">
            <v>326.75599999999997</v>
          </cell>
          <cell r="CW390">
            <v>-29</v>
          </cell>
          <cell r="CX390">
            <v>351</v>
          </cell>
          <cell r="CY390">
            <v>-27</v>
          </cell>
          <cell r="CZ390">
            <v>12</v>
          </cell>
          <cell r="DA390">
            <v>8.7600000000000016</v>
          </cell>
          <cell r="DB390">
            <v>392.56978964556538</v>
          </cell>
          <cell r="DC390">
            <v>930.33662477647658</v>
          </cell>
          <cell r="DD390">
            <v>537.54339181284922</v>
          </cell>
          <cell r="DE390">
            <v>0.19208633093525179</v>
          </cell>
          <cell r="DF390">
            <v>0</v>
          </cell>
          <cell r="DG390" t="str">
            <v>Газлифт</v>
          </cell>
          <cell r="DH390">
            <v>22.314503639999998</v>
          </cell>
          <cell r="DI390">
            <v>26.7</v>
          </cell>
          <cell r="DJ390">
            <v>0.03</v>
          </cell>
          <cell r="DK390">
            <v>8.7600000000000016</v>
          </cell>
          <cell r="DL390">
            <v>67</v>
          </cell>
          <cell r="DM390">
            <v>0</v>
          </cell>
          <cell r="DN390">
            <v>60</v>
          </cell>
          <cell r="DO390">
            <v>0.18794271208610927</v>
          </cell>
          <cell r="DP390">
            <v>60</v>
          </cell>
          <cell r="DQ390">
            <v>22.932653805682236</v>
          </cell>
          <cell r="DR390">
            <v>27.439635964571952</v>
          </cell>
          <cell r="DS390">
            <v>0.03</v>
          </cell>
          <cell r="DT390">
            <v>9.0026670805112499</v>
          </cell>
          <cell r="DU390">
            <v>0.61815016568223791</v>
          </cell>
          <cell r="DV390">
            <v>0.7396359645719528</v>
          </cell>
          <cell r="DW390">
            <v>0.24266708051124752</v>
          </cell>
          <cell r="DX390">
            <v>1.7861719457013618</v>
          </cell>
          <cell r="DY390">
            <v>2.1365693130399066</v>
          </cell>
          <cell r="DZ390">
            <v>0</v>
          </cell>
          <cell r="EA390">
            <v>0.53414232825997654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18</v>
          </cell>
          <cell r="EG390">
            <v>29.2</v>
          </cell>
          <cell r="EH390">
            <v>61.6</v>
          </cell>
          <cell r="EI390">
            <v>27.2</v>
          </cell>
          <cell r="EJ390" t="str">
            <v>Постоянный</v>
          </cell>
          <cell r="EK390">
            <v>24</v>
          </cell>
          <cell r="EL390">
            <v>0</v>
          </cell>
          <cell r="EM390">
            <v>24.244</v>
          </cell>
          <cell r="EN390">
            <v>29</v>
          </cell>
          <cell r="EO390">
            <v>0</v>
          </cell>
          <cell r="EP390">
            <v>27</v>
          </cell>
          <cell r="EQ390">
            <v>288.73123246988945</v>
          </cell>
          <cell r="ER390">
            <v>72.599999999999994</v>
          </cell>
          <cell r="ES390">
            <v>20</v>
          </cell>
          <cell r="ET390">
            <v>75</v>
          </cell>
          <cell r="EU390">
            <v>18</v>
          </cell>
          <cell r="EV390">
            <v>30.17</v>
          </cell>
          <cell r="EW390">
            <v>59</v>
          </cell>
          <cell r="EX390">
            <v>27.5</v>
          </cell>
          <cell r="EY390" t="str">
            <v>Постоянный</v>
          </cell>
          <cell r="EZ390">
            <v>24</v>
          </cell>
          <cell r="FA390">
            <v>0</v>
          </cell>
          <cell r="FB390">
            <v>22.314503639999998</v>
          </cell>
          <cell r="FC390">
            <v>26.7</v>
          </cell>
          <cell r="FD390">
            <v>0.03</v>
          </cell>
          <cell r="FE390">
            <v>20.76</v>
          </cell>
          <cell r="FF390">
            <v>392.56978964556538</v>
          </cell>
          <cell r="FG390">
            <v>74.14</v>
          </cell>
          <cell r="FH390">
            <v>12</v>
          </cell>
          <cell r="FI390">
            <v>67</v>
          </cell>
          <cell r="FJ390">
            <v>0</v>
          </cell>
          <cell r="FK390">
            <v>0.97000000000000242</v>
          </cell>
          <cell r="FL390">
            <v>-2.6000000000000014</v>
          </cell>
          <cell r="FM390">
            <v>0.30000000000000071</v>
          </cell>
          <cell r="FN390">
            <v>0</v>
          </cell>
          <cell r="FO390">
            <v>0</v>
          </cell>
          <cell r="FP390">
            <v>-1.9294963600000017</v>
          </cell>
          <cell r="FQ390">
            <v>-2.3000000000000007</v>
          </cell>
          <cell r="FR390">
            <v>0.03</v>
          </cell>
          <cell r="FS390">
            <v>-6.2399999999999984</v>
          </cell>
          <cell r="FT390">
            <v>1.5400000000000063</v>
          </cell>
          <cell r="FU390">
            <v>-8</v>
          </cell>
          <cell r="FV390">
            <v>103.83855717567593</v>
          </cell>
          <cell r="FW390">
            <v>-8</v>
          </cell>
          <cell r="FX390" t="str">
            <v>ИПП База</v>
          </cell>
          <cell r="FY390" t="str">
            <v>Снижение энергетики пласта, что подтверждается снижениями дебита с 29 до 27м3/сут и трендом снижения забойного давления.</v>
          </cell>
          <cell r="FZ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  <cell r="GE390">
            <v>0</v>
          </cell>
          <cell r="GF390" t="str">
            <v>БДНГ-5.2</v>
          </cell>
          <cell r="GG390" t="str">
            <v>Курбатов</v>
          </cell>
          <cell r="GH390" t="str">
            <v>Бердянка</v>
          </cell>
          <cell r="GI390" t="str">
            <v>Курбатов</v>
          </cell>
          <cell r="GJ390">
            <v>1</v>
          </cell>
          <cell r="GK390">
            <v>0</v>
          </cell>
          <cell r="GL390">
            <v>0</v>
          </cell>
          <cell r="GM390">
            <v>0</v>
          </cell>
          <cell r="GN390">
            <v>0</v>
          </cell>
          <cell r="GO390">
            <v>0</v>
          </cell>
          <cell r="GP390">
            <v>0</v>
          </cell>
          <cell r="GQ390">
            <v>0</v>
          </cell>
          <cell r="GR390">
            <v>0</v>
          </cell>
          <cell r="GS390">
            <v>0</v>
          </cell>
          <cell r="GT390">
            <v>0</v>
          </cell>
          <cell r="GU390">
            <v>0</v>
          </cell>
          <cell r="GV390">
            <v>0</v>
          </cell>
          <cell r="GW390">
            <v>0</v>
          </cell>
          <cell r="GX390">
            <v>0</v>
          </cell>
          <cell r="GY390">
            <v>0</v>
          </cell>
        </row>
        <row r="391">
          <cell r="J391">
            <v>1485</v>
          </cell>
          <cell r="K391" t="str">
            <v>В работе</v>
          </cell>
          <cell r="L391" t="str">
            <v>К-88</v>
          </cell>
          <cell r="M391">
            <v>43353</v>
          </cell>
          <cell r="N391" t="str">
            <v>Гор.</v>
          </cell>
          <cell r="O391" t="str">
            <v>P1ar_Block I</v>
          </cell>
          <cell r="P391" t="str">
            <v>Действующий</v>
          </cell>
          <cell r="Q391">
            <v>-4</v>
          </cell>
          <cell r="R391">
            <v>0</v>
          </cell>
          <cell r="S391">
            <v>0</v>
          </cell>
          <cell r="T391">
            <v>0</v>
          </cell>
          <cell r="U391">
            <v>206</v>
          </cell>
          <cell r="V391">
            <v>213.8</v>
          </cell>
          <cell r="W391">
            <v>0.98</v>
          </cell>
          <cell r="X391">
            <v>1.66</v>
          </cell>
          <cell r="Y391">
            <v>0.98</v>
          </cell>
          <cell r="Z391">
            <v>1.4490000000000001</v>
          </cell>
          <cell r="AA391">
            <v>0.83599999999999997</v>
          </cell>
          <cell r="AB391">
            <v>0.72</v>
          </cell>
          <cell r="AC391">
            <v>37</v>
          </cell>
          <cell r="AD391">
            <v>1.17</v>
          </cell>
          <cell r="AE391">
            <v>177.8</v>
          </cell>
          <cell r="AF391">
            <v>9.19</v>
          </cell>
          <cell r="AG391">
            <v>2089.6</v>
          </cell>
          <cell r="AH391">
            <v>3040</v>
          </cell>
          <cell r="AI391">
            <v>3040</v>
          </cell>
          <cell r="AJ391">
            <v>0</v>
          </cell>
          <cell r="AK391">
            <v>0</v>
          </cell>
          <cell r="AL391" t="str">
            <v>Закрытый</v>
          </cell>
          <cell r="AM391" t="str">
            <v>2350,97-2352,4; 2271,55-2272,75;2634,46-2635,89; 2832,6-2834,39;2956,24-2957,67;3045,45-3046,68 (цирк. клапана)</v>
          </cell>
          <cell r="AN391">
            <v>39.1400000000001</v>
          </cell>
          <cell r="AO391">
            <v>2350.9699999999998</v>
          </cell>
          <cell r="AP391">
            <v>462.07</v>
          </cell>
          <cell r="AQ391" t="str">
            <v>2297,12-3046,8</v>
          </cell>
          <cell r="AR391">
            <v>114.3</v>
          </cell>
          <cell r="AS391">
            <v>99.56</v>
          </cell>
          <cell r="AT391" t="str">
            <v>Газлифт</v>
          </cell>
          <cell r="AU391">
            <v>550</v>
          </cell>
          <cell r="AV391">
            <v>0</v>
          </cell>
          <cell r="AW391">
            <v>1020</v>
          </cell>
          <cell r="AX391">
            <v>0</v>
          </cell>
          <cell r="AY391">
            <v>1440</v>
          </cell>
          <cell r="AZ391">
            <v>0</v>
          </cell>
          <cell r="BA391">
            <v>1860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1870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1902</v>
          </cell>
          <cell r="BO391" t="str">
            <v>Есть</v>
          </cell>
          <cell r="BP391" t="str">
            <v>Сиант</v>
          </cell>
          <cell r="BQ391">
            <v>74</v>
          </cell>
          <cell r="BR391">
            <v>48.83</v>
          </cell>
          <cell r="BS391">
            <v>7</v>
          </cell>
          <cell r="BT391">
            <v>1902</v>
          </cell>
          <cell r="BU391">
            <v>0</v>
          </cell>
          <cell r="BV391">
            <v>73</v>
          </cell>
          <cell r="BW391">
            <v>5.5</v>
          </cell>
          <cell r="BX391">
            <v>18</v>
          </cell>
          <cell r="BY391" t="str">
            <v>Угловик</v>
          </cell>
          <cell r="BZ391" t="str">
            <v>Постоянный</v>
          </cell>
          <cell r="CA391">
            <v>24</v>
          </cell>
          <cell r="CB391">
            <v>0</v>
          </cell>
          <cell r="CC391">
            <v>29.67</v>
          </cell>
          <cell r="CD391">
            <v>48.83</v>
          </cell>
          <cell r="CE391">
            <v>28.67</v>
          </cell>
          <cell r="CF391">
            <v>43556</v>
          </cell>
          <cell r="CG391">
            <v>144.4</v>
          </cell>
          <cell r="CH391">
            <v>74</v>
          </cell>
          <cell r="CI391">
            <v>6</v>
          </cell>
          <cell r="CJ391">
            <v>0</v>
          </cell>
          <cell r="CK391">
            <v>0</v>
          </cell>
          <cell r="CL391">
            <v>90</v>
          </cell>
          <cell r="CM391">
            <v>17.556000000000001</v>
          </cell>
          <cell r="CN391">
            <v>21</v>
          </cell>
          <cell r="CO391">
            <v>0</v>
          </cell>
          <cell r="CP391">
            <v>0</v>
          </cell>
          <cell r="CQ391">
            <v>9</v>
          </cell>
          <cell r="CR391">
            <v>352</v>
          </cell>
          <cell r="CS391">
            <v>0</v>
          </cell>
          <cell r="CT391">
            <v>352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7</v>
          </cell>
          <cell r="DA391">
            <v>2</v>
          </cell>
          <cell r="DB391">
            <v>113.92116655274549</v>
          </cell>
          <cell r="DC391">
            <v>512.6452494873547</v>
          </cell>
          <cell r="DD391">
            <v>398.72408293460933</v>
          </cell>
          <cell r="DE391">
            <v>0.38602941176470584</v>
          </cell>
          <cell r="DF391">
            <v>0</v>
          </cell>
          <cell r="DG391" t="str">
            <v>Газлифт</v>
          </cell>
          <cell r="DH391">
            <v>21.679954559999999</v>
          </cell>
          <cell r="DI391">
            <v>26.1</v>
          </cell>
          <cell r="DJ391">
            <v>0</v>
          </cell>
          <cell r="DK391">
            <v>2.4698057142857137</v>
          </cell>
          <cell r="DL391">
            <v>90</v>
          </cell>
          <cell r="DM391">
            <v>0</v>
          </cell>
          <cell r="DN391">
            <v>60</v>
          </cell>
          <cell r="DO391">
            <v>0.34321653800152219</v>
          </cell>
          <cell r="DP391">
            <v>60</v>
          </cell>
          <cell r="DQ391">
            <v>24.216809774926602</v>
          </cell>
          <cell r="DR391">
            <v>28.967475807328473</v>
          </cell>
          <cell r="DS391">
            <v>0</v>
          </cell>
          <cell r="DT391">
            <v>2.7588072197455684</v>
          </cell>
          <cell r="DU391">
            <v>6.6608097749266033</v>
          </cell>
          <cell r="DV391">
            <v>7.9674758073284728</v>
          </cell>
          <cell r="DW391">
            <v>0.75880721974556875</v>
          </cell>
          <cell r="DX391">
            <v>0.11049865090029756</v>
          </cell>
          <cell r="DY391">
            <v>0.13217541973719804</v>
          </cell>
          <cell r="DZ391">
            <v>0</v>
          </cell>
          <cell r="EA391">
            <v>4.7171812896930072E-2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18</v>
          </cell>
          <cell r="EG391">
            <v>30.33</v>
          </cell>
          <cell r="EH391">
            <v>51.67</v>
          </cell>
          <cell r="EI391">
            <v>27.67</v>
          </cell>
          <cell r="EJ391" t="str">
            <v>Постоянный</v>
          </cell>
          <cell r="EK391">
            <v>24</v>
          </cell>
          <cell r="EL391">
            <v>0</v>
          </cell>
          <cell r="EM391">
            <v>21.679954559999999</v>
          </cell>
          <cell r="EN391">
            <v>26.1</v>
          </cell>
          <cell r="EO391">
            <v>0.64</v>
          </cell>
          <cell r="EP391">
            <v>11.9</v>
          </cell>
          <cell r="EQ391">
            <v>226.01523386218759</v>
          </cell>
          <cell r="ER391">
            <v>72.5</v>
          </cell>
          <cell r="ES391">
            <v>7</v>
          </cell>
          <cell r="ET391">
            <v>77</v>
          </cell>
          <cell r="EU391">
            <v>18</v>
          </cell>
          <cell r="EV391">
            <v>29.67</v>
          </cell>
          <cell r="EW391">
            <v>48.83</v>
          </cell>
          <cell r="EX391">
            <v>28.67</v>
          </cell>
          <cell r="EY391" t="str">
            <v>Постоянный</v>
          </cell>
          <cell r="EZ391">
            <v>24</v>
          </cell>
          <cell r="FA391">
            <v>0</v>
          </cell>
          <cell r="FB391">
            <v>17.556000000000001</v>
          </cell>
          <cell r="FC391">
            <v>21</v>
          </cell>
          <cell r="FD391">
            <v>0</v>
          </cell>
          <cell r="FE391">
            <v>9</v>
          </cell>
          <cell r="FF391">
            <v>113.92116655274549</v>
          </cell>
          <cell r="FG391">
            <v>74</v>
          </cell>
          <cell r="FH391">
            <v>7</v>
          </cell>
          <cell r="FI391">
            <v>90</v>
          </cell>
          <cell r="FJ391">
            <v>0</v>
          </cell>
          <cell r="FK391">
            <v>-0.65999999999999659</v>
          </cell>
          <cell r="FL391">
            <v>-2.8400000000000034</v>
          </cell>
          <cell r="FM391">
            <v>1</v>
          </cell>
          <cell r="FN391">
            <v>0</v>
          </cell>
          <cell r="FO391">
            <v>0</v>
          </cell>
          <cell r="FP391">
            <v>-4.1239545599999978</v>
          </cell>
          <cell r="FQ391">
            <v>-5.1000000000000014</v>
          </cell>
          <cell r="FR391">
            <v>-0.64</v>
          </cell>
          <cell r="FS391">
            <v>-2.9000000000000004</v>
          </cell>
          <cell r="FT391">
            <v>1.5</v>
          </cell>
          <cell r="FU391">
            <v>0</v>
          </cell>
          <cell r="FV391">
            <v>-112.0940673094421</v>
          </cell>
          <cell r="FW391">
            <v>13</v>
          </cell>
          <cell r="FX391" t="str">
            <v>Технология</v>
          </cell>
          <cell r="FY391" t="str">
            <v xml:space="preserve">Рост забойного давления с с 77 до 90 ат, на фоне уменьшения подачи г/г. </v>
          </cell>
          <cell r="FZ391">
            <v>0</v>
          </cell>
          <cell r="GA391">
            <v>0</v>
          </cell>
          <cell r="GB391">
            <v>0</v>
          </cell>
          <cell r="GC391" t="str">
            <v>Технология</v>
          </cell>
          <cell r="GD391" t="str">
            <v>Снижение дебита на фоне роста Рзаб с 70 до 77 ат.</v>
          </cell>
          <cell r="GE391">
            <v>0</v>
          </cell>
          <cell r="GF391" t="str">
            <v>БДНГ-5.2</v>
          </cell>
          <cell r="GG391" t="str">
            <v>Курбатов</v>
          </cell>
          <cell r="GH391" t="str">
            <v>Бердянка</v>
          </cell>
          <cell r="GI391" t="str">
            <v>Курбатов</v>
          </cell>
          <cell r="GJ391">
            <v>0</v>
          </cell>
          <cell r="GK391">
            <v>1882</v>
          </cell>
          <cell r="GL391">
            <v>0</v>
          </cell>
          <cell r="GM391">
            <v>0</v>
          </cell>
          <cell r="GN391">
            <v>4.1239545599999978</v>
          </cell>
          <cell r="GO391">
            <v>1</v>
          </cell>
          <cell r="GP391">
            <v>20.159999999999997</v>
          </cell>
          <cell r="GQ391">
            <v>90</v>
          </cell>
          <cell r="GR391">
            <v>54.400000000000006</v>
          </cell>
          <cell r="GS391" t="str">
            <v>К-88</v>
          </cell>
          <cell r="GT391" t="str">
            <v>Газлифт</v>
          </cell>
          <cell r="GU391">
            <v>0</v>
          </cell>
          <cell r="GV391">
            <v>0</v>
          </cell>
          <cell r="GW391">
            <v>0</v>
          </cell>
          <cell r="GX391">
            <v>0</v>
          </cell>
          <cell r="GY391">
            <v>0</v>
          </cell>
        </row>
        <row r="392">
          <cell r="J392">
            <v>1486</v>
          </cell>
          <cell r="K392" t="str">
            <v>В работе</v>
          </cell>
          <cell r="L392" t="str">
            <v>К-88</v>
          </cell>
          <cell r="M392">
            <v>43386</v>
          </cell>
          <cell r="N392" t="str">
            <v>Гор.</v>
          </cell>
          <cell r="O392" t="str">
            <v>P1ar_Block I</v>
          </cell>
          <cell r="P392" t="str">
            <v>Действующий</v>
          </cell>
          <cell r="Q392">
            <v>-4</v>
          </cell>
          <cell r="R392">
            <v>0</v>
          </cell>
          <cell r="S392">
            <v>0</v>
          </cell>
          <cell r="T392">
            <v>0</v>
          </cell>
          <cell r="U392">
            <v>206</v>
          </cell>
          <cell r="V392">
            <v>213.8</v>
          </cell>
          <cell r="W392">
            <v>0.98</v>
          </cell>
          <cell r="X392">
            <v>1.66</v>
          </cell>
          <cell r="Y392">
            <v>0.98386909485010932</v>
          </cell>
          <cell r="Z392">
            <v>1.4490000000000001</v>
          </cell>
          <cell r="AA392">
            <v>0.83599999999999997</v>
          </cell>
          <cell r="AB392">
            <v>0.72</v>
          </cell>
          <cell r="AC392">
            <v>37</v>
          </cell>
          <cell r="AD392">
            <v>1.17</v>
          </cell>
          <cell r="AE392">
            <v>177.8</v>
          </cell>
          <cell r="AF392">
            <v>9.19</v>
          </cell>
          <cell r="AG392">
            <v>2455.2199999999998</v>
          </cell>
          <cell r="AH392">
            <v>3347</v>
          </cell>
          <cell r="AI392">
            <v>3347</v>
          </cell>
          <cell r="AJ392">
            <v>0</v>
          </cell>
          <cell r="AK392">
            <v>0</v>
          </cell>
          <cell r="AL392" t="str">
            <v>Закрытый</v>
          </cell>
          <cell r="AM392" t="str">
            <v>2499,05-2500,25; 2662,15-2663,35; 2750,1-2751,3; 2902,37-2903,57; 3001-3002,2; 3120,38-3121,58; 3271,07-3272,3 (цирк. клапана)</v>
          </cell>
          <cell r="AN392">
            <v>39.839999999999918</v>
          </cell>
          <cell r="AO392">
            <v>2499.0500000000002</v>
          </cell>
          <cell r="AP392">
            <v>683.34</v>
          </cell>
          <cell r="AQ392" t="str">
            <v xml:space="preserve">2397,76 - 3348
</v>
          </cell>
          <cell r="AR392">
            <v>114.3</v>
          </cell>
          <cell r="AS392">
            <v>7.37</v>
          </cell>
          <cell r="AT392" t="str">
            <v>Газлифт</v>
          </cell>
          <cell r="AU392">
            <v>525</v>
          </cell>
          <cell r="AV392">
            <v>0</v>
          </cell>
          <cell r="AW392">
            <v>1070</v>
          </cell>
          <cell r="AX392">
            <v>0</v>
          </cell>
          <cell r="AY392">
            <v>1515</v>
          </cell>
          <cell r="AZ392">
            <v>0</v>
          </cell>
          <cell r="BA392">
            <v>1880</v>
          </cell>
          <cell r="BB392">
            <v>0</v>
          </cell>
          <cell r="BC392">
            <v>2190</v>
          </cell>
          <cell r="BD392">
            <v>0</v>
          </cell>
          <cell r="BE392">
            <v>0</v>
          </cell>
          <cell r="BF392">
            <v>0</v>
          </cell>
          <cell r="BG392">
            <v>2200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2405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1781.84</v>
          </cell>
          <cell r="BU392">
            <v>623.16000000000008</v>
          </cell>
          <cell r="BV392">
            <v>73</v>
          </cell>
          <cell r="BW392">
            <v>5.5</v>
          </cell>
          <cell r="BX392">
            <v>18</v>
          </cell>
          <cell r="BY392" t="str">
            <v>Угловик</v>
          </cell>
          <cell r="BZ392" t="str">
            <v>Постоянный</v>
          </cell>
          <cell r="CA392">
            <v>24</v>
          </cell>
          <cell r="CB392">
            <v>0</v>
          </cell>
          <cell r="CC392">
            <v>29.67</v>
          </cell>
          <cell r="CD392">
            <v>59.67</v>
          </cell>
          <cell r="CE392">
            <v>28.17</v>
          </cell>
          <cell r="CF392">
            <v>43556</v>
          </cell>
          <cell r="CG392">
            <v>149.69999999999999</v>
          </cell>
          <cell r="CH392">
            <v>74.17</v>
          </cell>
          <cell r="CI392">
            <v>6</v>
          </cell>
          <cell r="CJ392">
            <v>0</v>
          </cell>
          <cell r="CK392">
            <v>0</v>
          </cell>
          <cell r="CL392">
            <v>68</v>
          </cell>
          <cell r="CM392">
            <v>23.68006784</v>
          </cell>
          <cell r="CN392">
            <v>28.6</v>
          </cell>
          <cell r="CO392">
            <v>0.96</v>
          </cell>
          <cell r="CP392">
            <v>0</v>
          </cell>
          <cell r="CQ392">
            <v>15</v>
          </cell>
          <cell r="CR392">
            <v>353</v>
          </cell>
          <cell r="CS392">
            <v>0</v>
          </cell>
          <cell r="CT392">
            <v>353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11</v>
          </cell>
          <cell r="DA392">
            <v>4</v>
          </cell>
          <cell r="DB392">
            <v>168.91843499042949</v>
          </cell>
          <cell r="DC392">
            <v>633.4441312141106</v>
          </cell>
          <cell r="DD392">
            <v>458.3713720455948</v>
          </cell>
          <cell r="DE392">
            <v>0.35006119951040399</v>
          </cell>
          <cell r="DF392">
            <v>0</v>
          </cell>
          <cell r="DG392" t="str">
            <v>Газлифт</v>
          </cell>
          <cell r="DH392">
            <v>30.096</v>
          </cell>
          <cell r="DI392">
            <v>36</v>
          </cell>
          <cell r="DJ392">
            <v>0.96</v>
          </cell>
          <cell r="DK392">
            <v>5.0837692194719661</v>
          </cell>
          <cell r="DL392">
            <v>68</v>
          </cell>
          <cell r="DM392">
            <v>0</v>
          </cell>
          <cell r="DN392">
            <v>60</v>
          </cell>
          <cell r="DO392">
            <v>0.33908426821757409</v>
          </cell>
          <cell r="DP392">
            <v>60</v>
          </cell>
          <cell r="DQ392">
            <v>25.183552489361578</v>
          </cell>
          <cell r="DR392">
            <v>30.415858859116394</v>
          </cell>
          <cell r="DS392">
            <v>0.96</v>
          </cell>
          <cell r="DT392">
            <v>4.2539662740022921</v>
          </cell>
          <cell r="DU392">
            <v>1.5034846493615797</v>
          </cell>
          <cell r="DV392">
            <v>1.8158588591163927</v>
          </cell>
          <cell r="DW392">
            <v>0.25396627400229266</v>
          </cell>
          <cell r="DX392">
            <v>1.221780061664957</v>
          </cell>
          <cell r="DY392">
            <v>1.4614594039054509</v>
          </cell>
          <cell r="DZ392">
            <v>0</v>
          </cell>
          <cell r="EA392">
            <v>0.21921891058581755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18</v>
          </cell>
          <cell r="EG392">
            <v>29</v>
          </cell>
          <cell r="EH392">
            <v>57.4</v>
          </cell>
          <cell r="EI392">
            <v>27.6</v>
          </cell>
          <cell r="EJ392" t="str">
            <v>Постоянный</v>
          </cell>
          <cell r="EK392">
            <v>24</v>
          </cell>
          <cell r="EL392">
            <v>0</v>
          </cell>
          <cell r="EM392">
            <v>30.096</v>
          </cell>
          <cell r="EN392">
            <v>36</v>
          </cell>
          <cell r="EO392">
            <v>0</v>
          </cell>
          <cell r="EP392">
            <v>29</v>
          </cell>
          <cell r="EQ392">
            <v>322.30196703880915</v>
          </cell>
          <cell r="ER392">
            <v>72.599999999999994</v>
          </cell>
          <cell r="ES392">
            <v>19.3</v>
          </cell>
          <cell r="ET392">
            <v>68</v>
          </cell>
          <cell r="EU392">
            <v>18</v>
          </cell>
          <cell r="EV392">
            <v>29.67</v>
          </cell>
          <cell r="EW392">
            <v>59.67</v>
          </cell>
          <cell r="EX392">
            <v>28.17</v>
          </cell>
          <cell r="EY392" t="str">
            <v>Постоянный</v>
          </cell>
          <cell r="EZ392">
            <v>24</v>
          </cell>
          <cell r="FA392">
            <v>0</v>
          </cell>
          <cell r="FB392">
            <v>23.68006784</v>
          </cell>
          <cell r="FC392">
            <v>28.6</v>
          </cell>
          <cell r="FD392">
            <v>0.96</v>
          </cell>
          <cell r="FE392">
            <v>15</v>
          </cell>
          <cell r="FF392">
            <v>168.91843499042949</v>
          </cell>
          <cell r="FG392">
            <v>74.17</v>
          </cell>
          <cell r="FH392">
            <v>11</v>
          </cell>
          <cell r="FI392">
            <v>68</v>
          </cell>
          <cell r="FJ392">
            <v>0</v>
          </cell>
          <cell r="FK392">
            <v>0.67000000000000171</v>
          </cell>
          <cell r="FL392">
            <v>2.2700000000000031</v>
          </cell>
          <cell r="FM392">
            <v>0.57000000000000028</v>
          </cell>
          <cell r="FN392">
            <v>0</v>
          </cell>
          <cell r="FO392">
            <v>0</v>
          </cell>
          <cell r="FP392">
            <v>-6.4159321600000006</v>
          </cell>
          <cell r="FQ392">
            <v>-7.3999999999999986</v>
          </cell>
          <cell r="FR392">
            <v>0.96</v>
          </cell>
          <cell r="FS392">
            <v>-14</v>
          </cell>
          <cell r="FT392">
            <v>1.5700000000000074</v>
          </cell>
          <cell r="FU392">
            <v>-8.3000000000000007</v>
          </cell>
          <cell r="FV392">
            <v>-153.38353204837966</v>
          </cell>
          <cell r="FW392">
            <v>0</v>
          </cell>
          <cell r="FX392" t="str">
            <v>Технология</v>
          </cell>
          <cell r="FY392" t="str">
            <v>Снижение дебита на фоне уменьшения расхода г/г</v>
          </cell>
          <cell r="FZ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  <cell r="GE392">
            <v>0</v>
          </cell>
          <cell r="GF392" t="str">
            <v>БДНГ-5.2</v>
          </cell>
          <cell r="GG392" t="str">
            <v>Курбатов</v>
          </cell>
          <cell r="GH392" t="str">
            <v>Бердянка</v>
          </cell>
          <cell r="GI392" t="str">
            <v>Курбатов</v>
          </cell>
          <cell r="GJ392">
            <v>0</v>
          </cell>
          <cell r="GK392">
            <v>2100</v>
          </cell>
          <cell r="GL392">
            <v>0</v>
          </cell>
          <cell r="GM392">
            <v>0</v>
          </cell>
          <cell r="GN392">
            <v>6.4159321600000006</v>
          </cell>
          <cell r="GO392">
            <v>1.5</v>
          </cell>
          <cell r="GP392">
            <v>31.5</v>
          </cell>
          <cell r="GQ392">
            <v>68</v>
          </cell>
          <cell r="GR392">
            <v>81.699999999999989</v>
          </cell>
          <cell r="GS392" t="str">
            <v>К-88</v>
          </cell>
          <cell r="GT392" t="str">
            <v>Газлифт</v>
          </cell>
          <cell r="GU392">
            <v>0</v>
          </cell>
          <cell r="GV392">
            <v>0</v>
          </cell>
          <cell r="GW392">
            <v>0</v>
          </cell>
          <cell r="GX392">
            <v>0</v>
          </cell>
          <cell r="GY392">
            <v>0</v>
          </cell>
        </row>
        <row r="393">
          <cell r="J393">
            <v>1489</v>
          </cell>
          <cell r="K393" t="str">
            <v>В работе</v>
          </cell>
          <cell r="L393" t="str">
            <v>К-118</v>
          </cell>
          <cell r="M393">
            <v>43517</v>
          </cell>
          <cell r="N393" t="str">
            <v>Гор.</v>
          </cell>
          <cell r="O393" t="str">
            <v>P1ar_Block I</v>
          </cell>
          <cell r="P393" t="str">
            <v>Действующий</v>
          </cell>
          <cell r="Q393">
            <v>-4</v>
          </cell>
          <cell r="R393">
            <v>0</v>
          </cell>
          <cell r="S393">
            <v>0</v>
          </cell>
          <cell r="T393">
            <v>0</v>
          </cell>
          <cell r="U393">
            <v>206</v>
          </cell>
          <cell r="V393">
            <v>213.8</v>
          </cell>
          <cell r="W393">
            <v>0.98</v>
          </cell>
          <cell r="X393">
            <v>1.66</v>
          </cell>
          <cell r="Y393">
            <v>0.98</v>
          </cell>
          <cell r="Z393">
            <v>1.4490000000000001</v>
          </cell>
          <cell r="AA393">
            <v>0.83599999999999997</v>
          </cell>
          <cell r="AB393">
            <v>0.72</v>
          </cell>
          <cell r="AC393">
            <v>37</v>
          </cell>
          <cell r="AD393">
            <v>1.17</v>
          </cell>
          <cell r="AE393">
            <v>177.8</v>
          </cell>
          <cell r="AF393">
            <v>9.19</v>
          </cell>
          <cell r="AG393">
            <v>2254</v>
          </cell>
          <cell r="AH393">
            <v>3108</v>
          </cell>
          <cell r="AI393">
            <v>3108</v>
          </cell>
          <cell r="AJ393">
            <v>0</v>
          </cell>
          <cell r="AK393">
            <v>0</v>
          </cell>
          <cell r="AL393" t="str">
            <v>Закрытый</v>
          </cell>
          <cell r="AM393" t="str">
            <v>2313-2314,43; 2456,31-2457,74; 2599,52-2600,95; 2708,35-2709,78; 2805,09-2806,52; 2914,6-2916,03; 3059,5-3060,73 (цирк. клапана)</v>
          </cell>
          <cell r="AN393">
            <v>63.210000000000036</v>
          </cell>
          <cell r="AO393">
            <v>2313</v>
          </cell>
          <cell r="AP393">
            <v>486.87</v>
          </cell>
          <cell r="AQ393" t="str">
            <v>2200,38-3108</v>
          </cell>
          <cell r="AR393">
            <v>114</v>
          </cell>
          <cell r="AS393">
            <v>7.37</v>
          </cell>
          <cell r="AT393" t="str">
            <v>Газлифт</v>
          </cell>
          <cell r="AU393">
            <v>550</v>
          </cell>
          <cell r="AV393">
            <v>0</v>
          </cell>
          <cell r="AW393">
            <v>1050</v>
          </cell>
          <cell r="AX393">
            <v>0</v>
          </cell>
          <cell r="AY393">
            <v>1425</v>
          </cell>
          <cell r="AZ393">
            <v>0</v>
          </cell>
          <cell r="BA393">
            <v>1730</v>
          </cell>
          <cell r="BB393">
            <v>0</v>
          </cell>
          <cell r="BC393">
            <v>1935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2200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1805.4</v>
          </cell>
          <cell r="BU393">
            <v>394.59999999999991</v>
          </cell>
          <cell r="BV393">
            <v>73</v>
          </cell>
          <cell r="BW393">
            <v>5.5</v>
          </cell>
          <cell r="BX393">
            <v>18</v>
          </cell>
          <cell r="BY393" t="str">
            <v>Угловик</v>
          </cell>
          <cell r="BZ393" t="str">
            <v>Постоянный</v>
          </cell>
          <cell r="CA393">
            <v>24</v>
          </cell>
          <cell r="CB393">
            <v>0</v>
          </cell>
          <cell r="CC393">
            <v>31</v>
          </cell>
          <cell r="CD393">
            <v>63</v>
          </cell>
          <cell r="CE393">
            <v>29</v>
          </cell>
          <cell r="CF393">
            <v>43556</v>
          </cell>
          <cell r="CG393">
            <v>206</v>
          </cell>
          <cell r="CH393">
            <v>72</v>
          </cell>
          <cell r="CI393">
            <v>6</v>
          </cell>
          <cell r="CJ393">
            <v>0</v>
          </cell>
          <cell r="CK393">
            <v>0</v>
          </cell>
          <cell r="CL393">
            <v>58</v>
          </cell>
          <cell r="CM393">
            <v>21.736000000000001</v>
          </cell>
          <cell r="CN393">
            <v>26</v>
          </cell>
          <cell r="CO393">
            <v>0</v>
          </cell>
          <cell r="CP393">
            <v>1</v>
          </cell>
          <cell r="CQ393">
            <v>26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18</v>
          </cell>
          <cell r="DA393">
            <v>8</v>
          </cell>
          <cell r="DB393">
            <v>368.05299963194699</v>
          </cell>
          <cell r="DC393">
            <v>1196.1722488038276</v>
          </cell>
          <cell r="DD393">
            <v>828.11924917188082</v>
          </cell>
          <cell r="DE393">
            <v>0.17567567567567569</v>
          </cell>
          <cell r="DF393">
            <v>0</v>
          </cell>
          <cell r="DG393" t="str">
            <v>Газлифт</v>
          </cell>
          <cell r="DH393">
            <v>21.736000000000001</v>
          </cell>
          <cell r="DI393">
            <v>26</v>
          </cell>
          <cell r="DJ393">
            <v>0</v>
          </cell>
          <cell r="DK393">
            <v>8</v>
          </cell>
          <cell r="DL393">
            <v>58</v>
          </cell>
          <cell r="DM393">
            <v>0</v>
          </cell>
          <cell r="DN393">
            <v>60</v>
          </cell>
          <cell r="DO393">
            <v>0.17808219178082191</v>
          </cell>
          <cell r="DP393">
            <v>58</v>
          </cell>
          <cell r="DQ393">
            <v>21.736000000000001</v>
          </cell>
          <cell r="DR393">
            <v>26</v>
          </cell>
          <cell r="DS393">
            <v>0</v>
          </cell>
          <cell r="DT393">
            <v>8</v>
          </cell>
          <cell r="DU393">
            <v>0</v>
          </cell>
          <cell r="DV393">
            <v>0</v>
          </cell>
          <cell r="DW393">
            <v>0</v>
          </cell>
          <cell r="DX393">
            <v>1.2276394634800705</v>
          </cell>
          <cell r="DY393">
            <v>1.5789981266142803</v>
          </cell>
          <cell r="DZ393">
            <v>0</v>
          </cell>
          <cell r="EA393">
            <v>0.98895145824789132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18</v>
          </cell>
          <cell r="EG393">
            <v>31</v>
          </cell>
          <cell r="EH393">
            <v>60</v>
          </cell>
          <cell r="EI393">
            <v>30</v>
          </cell>
          <cell r="EJ393" t="str">
            <v>Постоянный</v>
          </cell>
          <cell r="EK393">
            <v>24</v>
          </cell>
          <cell r="EL393">
            <v>0</v>
          </cell>
          <cell r="EM393">
            <v>18.391999999999999</v>
          </cell>
          <cell r="EN393">
            <v>22</v>
          </cell>
          <cell r="EO393">
            <v>0</v>
          </cell>
          <cell r="EP393">
            <v>28</v>
          </cell>
          <cell r="EQ393">
            <v>543.7146585471944</v>
          </cell>
          <cell r="ER393">
            <v>74</v>
          </cell>
          <cell r="ES393">
            <v>18</v>
          </cell>
          <cell r="ET393">
            <v>65</v>
          </cell>
          <cell r="EU393">
            <v>18</v>
          </cell>
          <cell r="EV393">
            <v>31</v>
          </cell>
          <cell r="EW393">
            <v>63</v>
          </cell>
          <cell r="EX393">
            <v>29</v>
          </cell>
          <cell r="EY393" t="str">
            <v>Постоянный</v>
          </cell>
          <cell r="EZ393">
            <v>24</v>
          </cell>
          <cell r="FA393">
            <v>0</v>
          </cell>
          <cell r="FB393">
            <v>21.736000000000001</v>
          </cell>
          <cell r="FC393">
            <v>26</v>
          </cell>
          <cell r="FD393">
            <v>0</v>
          </cell>
          <cell r="FE393">
            <v>26</v>
          </cell>
          <cell r="FF393">
            <v>368.05299963194699</v>
          </cell>
          <cell r="FG393">
            <v>72</v>
          </cell>
          <cell r="FH393">
            <v>18</v>
          </cell>
          <cell r="FI393">
            <v>58</v>
          </cell>
          <cell r="FJ393">
            <v>0</v>
          </cell>
          <cell r="FK393">
            <v>0</v>
          </cell>
          <cell r="FL393">
            <v>3</v>
          </cell>
          <cell r="FM393">
            <v>-1</v>
          </cell>
          <cell r="FN393">
            <v>0</v>
          </cell>
          <cell r="FO393">
            <v>0</v>
          </cell>
          <cell r="FP393">
            <v>3.3440000000000012</v>
          </cell>
          <cell r="FQ393">
            <v>4</v>
          </cell>
          <cell r="FR393">
            <v>0</v>
          </cell>
          <cell r="FS393">
            <v>-2</v>
          </cell>
          <cell r="FT393">
            <v>-2</v>
          </cell>
          <cell r="FU393">
            <v>0</v>
          </cell>
          <cell r="FV393">
            <v>-175.66165891524741</v>
          </cell>
          <cell r="FW393">
            <v>-7</v>
          </cell>
          <cell r="FX393" t="str">
            <v>Технология</v>
          </cell>
          <cell r="FY393" t="str">
            <v>Оптимизация работы газлифтного подъемника (работа партии ПРГС)</v>
          </cell>
          <cell r="FZ393">
            <v>0</v>
          </cell>
          <cell r="GA393">
            <v>0</v>
          </cell>
          <cell r="GB393">
            <v>0</v>
          </cell>
          <cell r="GC393" t="str">
            <v>Технология</v>
          </cell>
          <cell r="GD393" t="str">
            <v>Снижение дебита по причине Роста Рзаб. Планируется постановука бр. ПРГС.</v>
          </cell>
          <cell r="GE393">
            <v>0</v>
          </cell>
          <cell r="GF393" t="str">
            <v>БДНГ-5.1</v>
          </cell>
          <cell r="GG393">
            <v>0</v>
          </cell>
          <cell r="GH393">
            <v>0</v>
          </cell>
          <cell r="GI393" t="str">
            <v>Денис</v>
          </cell>
          <cell r="GJ393">
            <v>0</v>
          </cell>
          <cell r="GK393">
            <v>0</v>
          </cell>
          <cell r="GL393">
            <v>0</v>
          </cell>
          <cell r="GM393">
            <v>0</v>
          </cell>
          <cell r="GN393">
            <v>0</v>
          </cell>
          <cell r="GO393">
            <v>0</v>
          </cell>
          <cell r="GP393">
            <v>0</v>
          </cell>
          <cell r="GQ393">
            <v>0</v>
          </cell>
          <cell r="GR393">
            <v>0</v>
          </cell>
          <cell r="GS393">
            <v>0</v>
          </cell>
          <cell r="GT393">
            <v>0</v>
          </cell>
          <cell r="GU393">
            <v>0</v>
          </cell>
          <cell r="GV393">
            <v>0</v>
          </cell>
          <cell r="GW393">
            <v>0</v>
          </cell>
          <cell r="GX393">
            <v>0</v>
          </cell>
          <cell r="GY393">
            <v>0</v>
          </cell>
        </row>
        <row r="394">
          <cell r="J394">
            <v>1490</v>
          </cell>
          <cell r="K394" t="str">
            <v>В накоплении/под циклической закачкой/</v>
          </cell>
          <cell r="L394" t="str">
            <v>К-39</v>
          </cell>
          <cell r="M394">
            <v>43434</v>
          </cell>
          <cell r="N394" t="str">
            <v>Гор.</v>
          </cell>
          <cell r="O394" t="str">
            <v>P1ar_Block I</v>
          </cell>
          <cell r="P394" t="str">
            <v>Действующий</v>
          </cell>
          <cell r="Q394">
            <v>-4</v>
          </cell>
          <cell r="R394">
            <v>0</v>
          </cell>
          <cell r="S394">
            <v>0</v>
          </cell>
          <cell r="T394">
            <v>0</v>
          </cell>
          <cell r="U394">
            <v>206</v>
          </cell>
          <cell r="V394">
            <v>213.8</v>
          </cell>
          <cell r="W394">
            <v>0.98</v>
          </cell>
          <cell r="X394">
            <v>1.66</v>
          </cell>
          <cell r="Y394">
            <v>0.98</v>
          </cell>
          <cell r="Z394">
            <v>1.4490000000000001</v>
          </cell>
          <cell r="AA394">
            <v>0.83599999999999997</v>
          </cell>
          <cell r="AB394">
            <v>0.72</v>
          </cell>
          <cell r="AC394">
            <v>37</v>
          </cell>
          <cell r="AD394">
            <v>1.17</v>
          </cell>
          <cell r="AE394">
            <v>177.8</v>
          </cell>
          <cell r="AF394">
            <v>9.19</v>
          </cell>
          <cell r="AG394">
            <v>2364</v>
          </cell>
          <cell r="AH394">
            <v>2902</v>
          </cell>
          <cell r="AI394">
            <v>2902</v>
          </cell>
          <cell r="AJ394">
            <v>0</v>
          </cell>
          <cell r="AK394">
            <v>0</v>
          </cell>
          <cell r="AL394" t="str">
            <v>Закрытый</v>
          </cell>
          <cell r="AM394" t="str">
            <v>2474,06 -2475,49 , 2552,52  - 2553,95, 2620,18  - 2621,61 , 2666,24 - 2667,67,  2723,12 - 2724,55,  2811,93 - 2813,36,  2879,63 - 2880,86</v>
          </cell>
          <cell r="AN394">
            <v>73.759999999999991</v>
          </cell>
          <cell r="AO394">
            <v>2474</v>
          </cell>
          <cell r="AP394">
            <v>612</v>
          </cell>
          <cell r="AQ394" t="str">
            <v>2305-2903</v>
          </cell>
          <cell r="AR394">
            <v>114</v>
          </cell>
          <cell r="AS394">
            <v>7.37</v>
          </cell>
          <cell r="AT394" t="str">
            <v>УЭЦН</v>
          </cell>
          <cell r="AU394">
            <v>300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1980</v>
          </cell>
          <cell r="BH394">
            <v>0</v>
          </cell>
          <cell r="BI394">
            <v>0</v>
          </cell>
          <cell r="BJ394" t="str">
            <v>D1050N 201ст.</v>
          </cell>
          <cell r="BK394">
            <v>1069</v>
          </cell>
          <cell r="BL394">
            <v>55</v>
          </cell>
          <cell r="BM394" t="str">
            <v>74-116</v>
          </cell>
          <cell r="BN394">
            <v>1990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1664.96</v>
          </cell>
          <cell r="BU394">
            <v>325.03999999999996</v>
          </cell>
          <cell r="BV394">
            <v>73</v>
          </cell>
          <cell r="BW394">
            <v>5.5</v>
          </cell>
          <cell r="BX394">
            <v>65</v>
          </cell>
          <cell r="BY394" t="str">
            <v>Угловик</v>
          </cell>
          <cell r="BZ394" t="str">
            <v>Периодический</v>
          </cell>
          <cell r="CA394">
            <v>2</v>
          </cell>
          <cell r="CB394">
            <v>4</v>
          </cell>
          <cell r="CC394">
            <v>31</v>
          </cell>
          <cell r="CD394">
            <v>31</v>
          </cell>
          <cell r="CE394">
            <v>30</v>
          </cell>
          <cell r="CF394">
            <v>43556</v>
          </cell>
          <cell r="CG394">
            <v>131.69999999999999</v>
          </cell>
          <cell r="CH394">
            <v>0</v>
          </cell>
          <cell r="CI394">
            <v>0</v>
          </cell>
          <cell r="CJ394">
            <v>1468.2232075966633</v>
          </cell>
          <cell r="CK394">
            <v>46</v>
          </cell>
          <cell r="CL394">
            <v>59.917329279999997</v>
          </cell>
          <cell r="CM394">
            <v>10.032</v>
          </cell>
          <cell r="CN394">
            <v>12</v>
          </cell>
          <cell r="CO394">
            <v>0</v>
          </cell>
          <cell r="CP394">
            <v>0</v>
          </cell>
          <cell r="CQ394">
            <v>1.5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1.5</v>
          </cell>
          <cell r="DB394">
            <v>149.52153110047846</v>
          </cell>
          <cell r="DC394">
            <v>149.52153110047846</v>
          </cell>
          <cell r="DD394" t="str">
            <v/>
          </cell>
          <cell r="DE394">
            <v>0.1671712668202045</v>
          </cell>
          <cell r="DF394">
            <v>0</v>
          </cell>
          <cell r="DG394" t="str">
            <v>УЭЦН</v>
          </cell>
          <cell r="DH394">
            <v>10.032</v>
          </cell>
          <cell r="DI394">
            <v>12</v>
          </cell>
          <cell r="DJ394">
            <v>0</v>
          </cell>
          <cell r="DK394">
            <v>1.4999999999999998</v>
          </cell>
          <cell r="DL394">
            <v>59.917329279999997</v>
          </cell>
          <cell r="DM394">
            <v>0</v>
          </cell>
          <cell r="DN394">
            <v>60</v>
          </cell>
          <cell r="DO394">
            <v>0.16736401673640169</v>
          </cell>
          <cell r="DP394">
            <v>59.917329279999997</v>
          </cell>
          <cell r="DQ394">
            <v>10.032</v>
          </cell>
          <cell r="DR394">
            <v>12</v>
          </cell>
          <cell r="DS394">
            <v>0</v>
          </cell>
          <cell r="DT394">
            <v>1.4999999999999998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65</v>
          </cell>
          <cell r="EG394">
            <v>32</v>
          </cell>
          <cell r="EH394">
            <v>32</v>
          </cell>
          <cell r="EI394">
            <v>31</v>
          </cell>
          <cell r="EJ394" t="str">
            <v>Периодический</v>
          </cell>
          <cell r="EK394">
            <v>2</v>
          </cell>
          <cell r="EL394">
            <v>4</v>
          </cell>
          <cell r="EM394">
            <v>10.868</v>
          </cell>
          <cell r="EN394">
            <v>13</v>
          </cell>
          <cell r="EO394">
            <v>0</v>
          </cell>
          <cell r="EP394">
            <v>1.5</v>
          </cell>
          <cell r="EQ394">
            <v>138.01987486198013</v>
          </cell>
          <cell r="ER394">
            <v>0</v>
          </cell>
          <cell r="ES394">
            <v>0</v>
          </cell>
          <cell r="ET394">
            <v>59.917329279999997</v>
          </cell>
          <cell r="EU394">
            <v>65</v>
          </cell>
          <cell r="EV394">
            <v>31</v>
          </cell>
          <cell r="EW394">
            <v>31</v>
          </cell>
          <cell r="EX394">
            <v>30</v>
          </cell>
          <cell r="EY394" t="str">
            <v>Периодический</v>
          </cell>
          <cell r="EZ394">
            <v>2</v>
          </cell>
          <cell r="FA394">
            <v>4</v>
          </cell>
          <cell r="FB394">
            <v>10.032</v>
          </cell>
          <cell r="FC394">
            <v>12</v>
          </cell>
          <cell r="FD394">
            <v>0</v>
          </cell>
          <cell r="FE394">
            <v>1.5</v>
          </cell>
          <cell r="FF394">
            <v>149.52153110047846</v>
          </cell>
          <cell r="FG394">
            <v>0</v>
          </cell>
          <cell r="FH394">
            <v>0</v>
          </cell>
          <cell r="FI394">
            <v>59.917329279999997</v>
          </cell>
          <cell r="FJ394">
            <v>0</v>
          </cell>
          <cell r="FK394">
            <v>-1</v>
          </cell>
          <cell r="FL394">
            <v>-1</v>
          </cell>
          <cell r="FM394">
            <v>-1</v>
          </cell>
          <cell r="FN394">
            <v>0</v>
          </cell>
          <cell r="FO394">
            <v>0</v>
          </cell>
          <cell r="FP394">
            <v>-0.8360000000000003</v>
          </cell>
          <cell r="FQ394">
            <v>-1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FV394">
            <v>11.501656238498327</v>
          </cell>
          <cell r="FW394">
            <v>0</v>
          </cell>
          <cell r="FX394">
            <v>0</v>
          </cell>
          <cell r="FY394">
            <v>0</v>
          </cell>
          <cell r="FZ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  <cell r="GE394">
            <v>0</v>
          </cell>
          <cell r="GF394" t="str">
            <v>БДНГ-5.1</v>
          </cell>
          <cell r="GG394">
            <v>0</v>
          </cell>
          <cell r="GH394" t="str">
            <v>Бердянка</v>
          </cell>
          <cell r="GI394" t="str">
            <v>Денис</v>
          </cell>
          <cell r="GJ394">
            <v>1</v>
          </cell>
          <cell r="GK394">
            <v>0</v>
          </cell>
          <cell r="GL394">
            <v>0</v>
          </cell>
          <cell r="GM394">
            <v>0</v>
          </cell>
          <cell r="GN394">
            <v>0</v>
          </cell>
          <cell r="GO394">
            <v>0</v>
          </cell>
          <cell r="GP394">
            <v>0</v>
          </cell>
          <cell r="GQ394">
            <v>0</v>
          </cell>
          <cell r="GR394">
            <v>0</v>
          </cell>
          <cell r="GS394">
            <v>0</v>
          </cell>
          <cell r="GT394">
            <v>0</v>
          </cell>
          <cell r="GU394">
            <v>0</v>
          </cell>
          <cell r="GV394">
            <v>0</v>
          </cell>
          <cell r="GW394">
            <v>0</v>
          </cell>
          <cell r="GX394">
            <v>0</v>
          </cell>
          <cell r="GY394">
            <v>0</v>
          </cell>
        </row>
        <row r="395">
          <cell r="J395">
            <v>1494</v>
          </cell>
          <cell r="K395" t="str">
            <v>В работе</v>
          </cell>
          <cell r="L395" t="str">
            <v>К-91</v>
          </cell>
          <cell r="M395">
            <v>43100</v>
          </cell>
          <cell r="N395" t="str">
            <v>Гор.</v>
          </cell>
          <cell r="O395" t="str">
            <v>P1ar_Block I</v>
          </cell>
          <cell r="P395" t="str">
            <v>Действующий</v>
          </cell>
          <cell r="Q395">
            <v>-4</v>
          </cell>
          <cell r="R395">
            <v>43061</v>
          </cell>
          <cell r="S395" t="str">
            <v>МеКаМиНефть</v>
          </cell>
          <cell r="T395" t="str">
            <v>КГРП 7ст.
350м3 15% HCl</v>
          </cell>
          <cell r="U395">
            <v>206</v>
          </cell>
          <cell r="V395">
            <v>213.8</v>
          </cell>
          <cell r="W395">
            <v>0.98</v>
          </cell>
          <cell r="X395">
            <v>1.66</v>
          </cell>
          <cell r="Y395">
            <v>0.98</v>
          </cell>
          <cell r="Z395">
            <v>1.4490000000000001</v>
          </cell>
          <cell r="AA395">
            <v>0.83599999999999997</v>
          </cell>
          <cell r="AB395">
            <v>0.72</v>
          </cell>
          <cell r="AC395">
            <v>37</v>
          </cell>
          <cell r="AD395">
            <v>1.17</v>
          </cell>
          <cell r="AE395">
            <v>177.8</v>
          </cell>
          <cell r="AF395">
            <v>9.19</v>
          </cell>
          <cell r="AG395">
            <v>2120.6</v>
          </cell>
          <cell r="AH395">
            <v>2708.8</v>
          </cell>
          <cell r="AI395">
            <v>2708.8</v>
          </cell>
          <cell r="AJ395">
            <v>43012</v>
          </cell>
          <cell r="AK395" t="str">
            <v>По спущенной компановке</v>
          </cell>
          <cell r="AL395" t="str">
            <v>Закрытый</v>
          </cell>
          <cell r="AM395" t="str">
            <v>2155,2-2156,7; 2250,5-2252; 2336,55-2338,05; 2423,8-2425,3; 2511,7-2513,2; 2609,89-2611,4; 2687,3-2687,9 (цирк. клапана)</v>
          </cell>
          <cell r="AN395">
            <v>9.61</v>
          </cell>
          <cell r="AO395">
            <v>2155.1999999999998</v>
          </cell>
          <cell r="AP395">
            <v>323.77999999999997</v>
          </cell>
          <cell r="AQ395" t="str">
            <v>1873,54-2720</v>
          </cell>
          <cell r="AR395">
            <v>114</v>
          </cell>
          <cell r="AS395">
            <v>7.37</v>
          </cell>
          <cell r="AT395" t="str">
            <v>Газлифт</v>
          </cell>
          <cell r="AU395">
            <v>450</v>
          </cell>
          <cell r="AV395" t="str">
            <v>ГК79/3</v>
          </cell>
          <cell r="AW395">
            <v>820</v>
          </cell>
          <cell r="AX395" t="str">
            <v>ГК79/3</v>
          </cell>
          <cell r="AY395">
            <v>1110</v>
          </cell>
          <cell r="AZ395" t="str">
            <v>ГК77/3</v>
          </cell>
          <cell r="BA395">
            <v>1360</v>
          </cell>
          <cell r="BB395" t="str">
            <v>ГК76/4</v>
          </cell>
          <cell r="BC395">
            <v>1570</v>
          </cell>
          <cell r="BD395" t="str">
            <v>ГК75/4</v>
          </cell>
          <cell r="BE395">
            <v>1750</v>
          </cell>
          <cell r="BF395" t="str">
            <v>ЦКсОК</v>
          </cell>
          <cell r="BG395">
            <v>1790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1880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1736.95</v>
          </cell>
          <cell r="BU395">
            <v>143.04999999999995</v>
          </cell>
          <cell r="BV395">
            <v>73</v>
          </cell>
          <cell r="BW395">
            <v>5.5</v>
          </cell>
          <cell r="BX395">
            <v>18</v>
          </cell>
          <cell r="BY395" t="str">
            <v>Угловик</v>
          </cell>
          <cell r="BZ395" t="str">
            <v>Постоянный</v>
          </cell>
          <cell r="CA395">
            <v>24</v>
          </cell>
          <cell r="CB395">
            <v>0</v>
          </cell>
          <cell r="CC395">
            <v>31</v>
          </cell>
          <cell r="CD395">
            <v>52</v>
          </cell>
          <cell r="CE395">
            <v>29</v>
          </cell>
          <cell r="CF395">
            <v>43556</v>
          </cell>
          <cell r="CG395">
            <v>182</v>
          </cell>
          <cell r="CH395">
            <v>74</v>
          </cell>
          <cell r="CI395">
            <v>5</v>
          </cell>
          <cell r="CJ395">
            <v>0</v>
          </cell>
          <cell r="CK395">
            <v>0</v>
          </cell>
          <cell r="CL395">
            <v>56</v>
          </cell>
          <cell r="CM395">
            <v>21.736000000000001</v>
          </cell>
          <cell r="CN395">
            <v>26</v>
          </cell>
          <cell r="CO395">
            <v>0</v>
          </cell>
          <cell r="CP395">
            <v>1</v>
          </cell>
          <cell r="CQ395">
            <v>50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12</v>
          </cell>
          <cell r="DA395">
            <v>38</v>
          </cell>
          <cell r="DB395">
            <v>1748.2517482517483</v>
          </cell>
          <cell r="DC395">
            <v>2300.3312476996689</v>
          </cell>
          <cell r="DD395">
            <v>552.07949944792051</v>
          </cell>
          <cell r="DE395">
            <v>0.20634920634920634</v>
          </cell>
          <cell r="DF395">
            <v>0</v>
          </cell>
          <cell r="DG395" t="str">
            <v>Газлифт</v>
          </cell>
          <cell r="DH395">
            <v>21.736000000000001</v>
          </cell>
          <cell r="DI395">
            <v>26</v>
          </cell>
          <cell r="DJ395">
            <v>0</v>
          </cell>
          <cell r="DK395">
            <v>38</v>
          </cell>
          <cell r="DL395">
            <v>56</v>
          </cell>
          <cell r="DM395">
            <v>0</v>
          </cell>
          <cell r="DN395">
            <v>55</v>
          </cell>
          <cell r="DO395">
            <v>0.20562134318748077</v>
          </cell>
          <cell r="DP395">
            <v>55</v>
          </cell>
          <cell r="DQ395">
            <v>21.831229248901206</v>
          </cell>
          <cell r="DR395">
            <v>26.113910584810057</v>
          </cell>
          <cell r="DS395">
            <v>0</v>
          </cell>
          <cell r="DT395">
            <v>38.166484700876239</v>
          </cell>
          <cell r="DU395">
            <v>9.5229248901207653E-2</v>
          </cell>
          <cell r="DV395">
            <v>0.113910584810057</v>
          </cell>
          <cell r="DW395">
            <v>0.16648470087623715</v>
          </cell>
          <cell r="DX395">
            <v>5.7365384615383617E-2</v>
          </cell>
          <cell r="DY395">
            <v>6.8618881118879926E-2</v>
          </cell>
          <cell r="DZ395">
            <v>0</v>
          </cell>
          <cell r="EA395">
            <v>3.4309440559439963E-2</v>
          </cell>
          <cell r="EB395">
            <v>0</v>
          </cell>
          <cell r="EC395">
            <v>43100</v>
          </cell>
          <cell r="ED395" t="str">
            <v>ВНС</v>
          </cell>
          <cell r="EE395">
            <v>0</v>
          </cell>
          <cell r="EF395">
            <v>18</v>
          </cell>
          <cell r="EG395">
            <v>29</v>
          </cell>
          <cell r="EH395">
            <v>52</v>
          </cell>
          <cell r="EI395">
            <v>27</v>
          </cell>
          <cell r="EJ395" t="str">
            <v>Постоянный</v>
          </cell>
          <cell r="EK395">
            <v>24</v>
          </cell>
          <cell r="EL395">
            <v>0</v>
          </cell>
          <cell r="EM395">
            <v>13.375999999999999</v>
          </cell>
          <cell r="EN395">
            <v>16</v>
          </cell>
          <cell r="EO395">
            <v>0</v>
          </cell>
          <cell r="EP395">
            <v>20</v>
          </cell>
          <cell r="EQ395">
            <v>598.08612440191393</v>
          </cell>
          <cell r="ER395">
            <v>74</v>
          </cell>
          <cell r="ES395">
            <v>12</v>
          </cell>
          <cell r="ET395">
            <v>55</v>
          </cell>
          <cell r="EU395">
            <v>18</v>
          </cell>
          <cell r="EV395">
            <v>31</v>
          </cell>
          <cell r="EW395">
            <v>52</v>
          </cell>
          <cell r="EX395">
            <v>29</v>
          </cell>
          <cell r="EY395" t="str">
            <v>Постоянный</v>
          </cell>
          <cell r="EZ395">
            <v>24</v>
          </cell>
          <cell r="FA395">
            <v>0</v>
          </cell>
          <cell r="FB395">
            <v>21.736000000000001</v>
          </cell>
          <cell r="FC395">
            <v>26</v>
          </cell>
          <cell r="FD395">
            <v>0</v>
          </cell>
          <cell r="FE395">
            <v>50</v>
          </cell>
          <cell r="FF395">
            <v>1748.2517482517483</v>
          </cell>
          <cell r="FG395">
            <v>74</v>
          </cell>
          <cell r="FH395">
            <v>12</v>
          </cell>
          <cell r="FI395">
            <v>56</v>
          </cell>
          <cell r="FJ395">
            <v>0</v>
          </cell>
          <cell r="FK395">
            <v>2</v>
          </cell>
          <cell r="FL395">
            <v>0</v>
          </cell>
          <cell r="FM395">
            <v>2</v>
          </cell>
          <cell r="FN395">
            <v>0</v>
          </cell>
          <cell r="FO395">
            <v>0</v>
          </cell>
          <cell r="FP395">
            <v>8.3600000000000012</v>
          </cell>
          <cell r="FQ395">
            <v>10</v>
          </cell>
          <cell r="FR395">
            <v>0</v>
          </cell>
          <cell r="FS395">
            <v>30</v>
          </cell>
          <cell r="FT395">
            <v>0</v>
          </cell>
          <cell r="FU395">
            <v>0</v>
          </cell>
          <cell r="FV395">
            <v>1150.1656238498344</v>
          </cell>
          <cell r="FW395">
            <v>1</v>
          </cell>
          <cell r="FX395" t="str">
            <v>Технология</v>
          </cell>
          <cell r="FY395" t="str">
            <v>Увеличение дебита на фоне роста общего дебита газа</v>
          </cell>
          <cell r="FZ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  <cell r="GE395">
            <v>0</v>
          </cell>
          <cell r="GF395" t="str">
            <v>БДНГ-5.1</v>
          </cell>
          <cell r="GG395" t="str">
            <v>Давыдов</v>
          </cell>
          <cell r="GH395" t="str">
            <v>Бердянка</v>
          </cell>
          <cell r="GI395" t="str">
            <v>Денис</v>
          </cell>
          <cell r="GJ395">
            <v>0</v>
          </cell>
          <cell r="GK395">
            <v>1860</v>
          </cell>
          <cell r="GL395">
            <v>0</v>
          </cell>
          <cell r="GM395">
            <v>0</v>
          </cell>
          <cell r="GN395">
            <v>0</v>
          </cell>
          <cell r="GO395">
            <v>2</v>
          </cell>
          <cell r="GP395">
            <v>23</v>
          </cell>
          <cell r="GQ395">
            <v>56</v>
          </cell>
          <cell r="GR395">
            <v>126</v>
          </cell>
          <cell r="GS395" t="str">
            <v>К-14</v>
          </cell>
          <cell r="GT395" t="str">
            <v>Газлифт</v>
          </cell>
          <cell r="GU395">
            <v>0</v>
          </cell>
          <cell r="GV395">
            <v>0</v>
          </cell>
          <cell r="GW395" t="str">
            <v>ВСГ</v>
          </cell>
          <cell r="GX395">
            <v>0</v>
          </cell>
          <cell r="GY395">
            <v>0</v>
          </cell>
        </row>
        <row r="396">
          <cell r="J396">
            <v>1495</v>
          </cell>
          <cell r="K396" t="str">
            <v>В накоплении/под циклической закачкой/</v>
          </cell>
          <cell r="L396" t="str">
            <v>Без куста</v>
          </cell>
          <cell r="M396">
            <v>43478</v>
          </cell>
          <cell r="N396" t="str">
            <v>Гор.</v>
          </cell>
          <cell r="O396" t="str">
            <v>P1ar_Block I</v>
          </cell>
          <cell r="P396" t="str">
            <v>Действующий</v>
          </cell>
          <cell r="Q396">
            <v>-4</v>
          </cell>
          <cell r="R396">
            <v>0</v>
          </cell>
          <cell r="S396">
            <v>0</v>
          </cell>
          <cell r="T396">
            <v>0</v>
          </cell>
          <cell r="U396">
            <v>206</v>
          </cell>
          <cell r="V396">
            <v>213.8</v>
          </cell>
          <cell r="W396">
            <v>0.98</v>
          </cell>
          <cell r="X396">
            <v>1.66</v>
          </cell>
          <cell r="Y396">
            <v>0.98403097023953534</v>
          </cell>
          <cell r="Z396">
            <v>1.4490000000000001</v>
          </cell>
          <cell r="AA396">
            <v>0.83599999999999997</v>
          </cell>
          <cell r="AB396">
            <v>0.72</v>
          </cell>
          <cell r="AC396">
            <v>37</v>
          </cell>
          <cell r="AD396">
            <v>1.17</v>
          </cell>
          <cell r="AE396">
            <v>177.8</v>
          </cell>
          <cell r="AF396">
            <v>9.19</v>
          </cell>
          <cell r="AG396">
            <v>2049.9</v>
          </cell>
          <cell r="AH396">
            <v>2846</v>
          </cell>
          <cell r="AI396">
            <v>2846</v>
          </cell>
          <cell r="AJ396">
            <v>0</v>
          </cell>
          <cell r="AK396">
            <v>0</v>
          </cell>
          <cell r="AL396" t="str">
            <v>Закрытый</v>
          </cell>
          <cell r="AM396" t="str">
            <v>2091-2093, 2226-2227, 2325-2327, 2389-2390, 2488-2489, 2550-2552, 2625-2627, 2688-2690, 2759-2760, 2833-2834  (цирк. клапана)</v>
          </cell>
          <cell r="AN396">
            <v>31.240000000000009</v>
          </cell>
          <cell r="AO396">
            <v>2091</v>
          </cell>
          <cell r="AP396">
            <v>146</v>
          </cell>
          <cell r="AQ396" t="str">
            <v>2042,78-2839,12</v>
          </cell>
          <cell r="AR396">
            <v>114</v>
          </cell>
          <cell r="AS396">
            <v>99.2</v>
          </cell>
          <cell r="AT396" t="str">
            <v>УЭЦН</v>
          </cell>
          <cell r="AU396">
            <v>300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 t="str">
            <v>D460N 164ст</v>
          </cell>
          <cell r="BK396">
            <v>1242</v>
          </cell>
          <cell r="BL396">
            <v>55</v>
          </cell>
          <cell r="BM396" t="str">
            <v>46-116</v>
          </cell>
          <cell r="BN396">
            <v>1760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1657.26</v>
          </cell>
          <cell r="BU396">
            <v>102.74000000000001</v>
          </cell>
          <cell r="BV396">
            <v>73</v>
          </cell>
          <cell r="BW396">
            <v>5.5</v>
          </cell>
          <cell r="BX396">
            <v>65</v>
          </cell>
          <cell r="BY396" t="str">
            <v>Угловик</v>
          </cell>
          <cell r="BZ396" t="str">
            <v>Периодический</v>
          </cell>
          <cell r="CA396">
            <v>2</v>
          </cell>
          <cell r="CB396">
            <v>4.5</v>
          </cell>
          <cell r="CC396">
            <v>30</v>
          </cell>
          <cell r="CD396">
            <v>30</v>
          </cell>
          <cell r="CE396">
            <v>29</v>
          </cell>
          <cell r="CF396">
            <v>43556</v>
          </cell>
          <cell r="CG396">
            <v>201</v>
          </cell>
          <cell r="CH396">
            <v>0</v>
          </cell>
          <cell r="CI396">
            <v>0</v>
          </cell>
          <cell r="CJ396">
            <v>1512.9863522375531</v>
          </cell>
          <cell r="CK396">
            <v>41</v>
          </cell>
          <cell r="CL396">
            <v>61.450674503000002</v>
          </cell>
          <cell r="CM396">
            <v>14.89752</v>
          </cell>
          <cell r="CN396">
            <v>18</v>
          </cell>
          <cell r="CO396">
            <v>1</v>
          </cell>
          <cell r="CP396">
            <v>0</v>
          </cell>
          <cell r="CQ396">
            <v>3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3</v>
          </cell>
          <cell r="DB396">
            <v>201.37579946192386</v>
          </cell>
          <cell r="DC396">
            <v>201.37579946192386</v>
          </cell>
          <cell r="DD396" t="str">
            <v/>
          </cell>
          <cell r="DE396">
            <v>0.1289866499597446</v>
          </cell>
          <cell r="DF396">
            <v>0</v>
          </cell>
          <cell r="DG396" t="str">
            <v>УЭЦН</v>
          </cell>
          <cell r="DH396">
            <v>14.89752</v>
          </cell>
          <cell r="DI396">
            <v>18</v>
          </cell>
          <cell r="DJ396">
            <v>1</v>
          </cell>
          <cell r="DK396">
            <v>3</v>
          </cell>
          <cell r="DL396">
            <v>61.450674503000002</v>
          </cell>
          <cell r="DM396">
            <v>0</v>
          </cell>
          <cell r="DN396">
            <v>44</v>
          </cell>
          <cell r="DO396">
            <v>0.12178837944991139</v>
          </cell>
          <cell r="DP396">
            <v>44</v>
          </cell>
          <cell r="DQ396">
            <v>15.825118695764171</v>
          </cell>
          <cell r="DR396">
            <v>19.120775573636088</v>
          </cell>
          <cell r="DS396">
            <v>1</v>
          </cell>
          <cell r="DT396">
            <v>3.1867959289393482</v>
          </cell>
          <cell r="DU396">
            <v>0.92759869576417198</v>
          </cell>
          <cell r="DV396">
            <v>1.120775573636088</v>
          </cell>
          <cell r="DW396">
            <v>0.18679592893934802</v>
          </cell>
          <cell r="DX396">
            <v>1.8797696326540374E-2</v>
          </cell>
          <cell r="DY396">
            <v>2.2485282687249253E-2</v>
          </cell>
          <cell r="DZ396">
            <v>0</v>
          </cell>
          <cell r="EA396">
            <v>1.0263870214885541E-2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65</v>
          </cell>
          <cell r="EG396">
            <v>30</v>
          </cell>
          <cell r="EH396">
            <v>30</v>
          </cell>
          <cell r="EI396">
            <v>29</v>
          </cell>
          <cell r="EJ396" t="str">
            <v>Периодический</v>
          </cell>
          <cell r="EK396">
            <v>4</v>
          </cell>
          <cell r="EL396">
            <v>9</v>
          </cell>
          <cell r="EM396">
            <v>19.826575999999996</v>
          </cell>
          <cell r="EN396">
            <v>24.2</v>
          </cell>
          <cell r="EO396">
            <v>2</v>
          </cell>
          <cell r="EP396">
            <v>3.5</v>
          </cell>
          <cell r="EQ396">
            <v>176.53073329454369</v>
          </cell>
          <cell r="ER396">
            <v>0</v>
          </cell>
          <cell r="ES396">
            <v>0</v>
          </cell>
          <cell r="ET396">
            <v>65</v>
          </cell>
          <cell r="EU396">
            <v>65</v>
          </cell>
          <cell r="EV396">
            <v>30</v>
          </cell>
          <cell r="EW396">
            <v>30</v>
          </cell>
          <cell r="EX396">
            <v>29</v>
          </cell>
          <cell r="EY396" t="str">
            <v>Периодический</v>
          </cell>
          <cell r="EZ396">
            <v>2</v>
          </cell>
          <cell r="FA396">
            <v>4.5</v>
          </cell>
          <cell r="FB396">
            <v>14.89752</v>
          </cell>
          <cell r="FC396">
            <v>18</v>
          </cell>
          <cell r="FD396">
            <v>1</v>
          </cell>
          <cell r="FE396">
            <v>3</v>
          </cell>
          <cell r="FF396">
            <v>201.37579946192386</v>
          </cell>
          <cell r="FG396">
            <v>0</v>
          </cell>
          <cell r="FH396">
            <v>0</v>
          </cell>
          <cell r="FI396">
            <v>61.450674503000002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-2</v>
          </cell>
          <cell r="FO396">
            <v>-4.5</v>
          </cell>
          <cell r="FP396">
            <v>-4.9290559999999957</v>
          </cell>
          <cell r="FQ396">
            <v>-6.1999999999999993</v>
          </cell>
          <cell r="FR396">
            <v>-1</v>
          </cell>
          <cell r="FS396">
            <v>-0.5</v>
          </cell>
          <cell r="FT396">
            <v>0</v>
          </cell>
          <cell r="FU396">
            <v>0</v>
          </cell>
          <cell r="FV396">
            <v>24.845066167380168</v>
          </cell>
          <cell r="FW396">
            <v>-3.5493254969999981</v>
          </cell>
          <cell r="FX396" t="str">
            <v>ИПП ГТМ</v>
          </cell>
          <cell r="FY396" t="str">
            <v>ВНС 2019г. Снижение энергетики пласта, что подтверждается снижениями дебита с 24 до 18  м3/сут и  трендом снижения  забойного давления. Изменение времени работы и накопления.</v>
          </cell>
          <cell r="FZ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  <cell r="GE396">
            <v>0</v>
          </cell>
          <cell r="GF396" t="str">
            <v>БДНГ-5.1</v>
          </cell>
          <cell r="GG396">
            <v>0</v>
          </cell>
          <cell r="GH396">
            <v>0</v>
          </cell>
          <cell r="GI396" t="str">
            <v>Денис</v>
          </cell>
          <cell r="GJ396">
            <v>0</v>
          </cell>
          <cell r="GK396">
            <v>0</v>
          </cell>
          <cell r="GL396">
            <v>0</v>
          </cell>
          <cell r="GM396">
            <v>0</v>
          </cell>
          <cell r="GN396">
            <v>0</v>
          </cell>
          <cell r="GO396">
            <v>0</v>
          </cell>
          <cell r="GP396">
            <v>0</v>
          </cell>
          <cell r="GQ396">
            <v>0</v>
          </cell>
          <cell r="GR396">
            <v>0</v>
          </cell>
          <cell r="GS396">
            <v>0</v>
          </cell>
          <cell r="GT396">
            <v>0</v>
          </cell>
          <cell r="GU396">
            <v>0</v>
          </cell>
          <cell r="GV396">
            <v>0</v>
          </cell>
          <cell r="GW396">
            <v>0</v>
          </cell>
          <cell r="GX396">
            <v>0</v>
          </cell>
          <cell r="GY396">
            <v>0</v>
          </cell>
        </row>
        <row r="397">
          <cell r="J397">
            <v>1496</v>
          </cell>
          <cell r="K397" t="str">
            <v>Освоение текущего года</v>
          </cell>
          <cell r="L397" t="str">
            <v>Без куста</v>
          </cell>
          <cell r="M397">
            <v>43648</v>
          </cell>
          <cell r="N397" t="str">
            <v>Гор.</v>
          </cell>
          <cell r="O397" t="str">
            <v>P1ar_Block I</v>
          </cell>
          <cell r="P397" t="str">
            <v>Действующий</v>
          </cell>
          <cell r="Q397">
            <v>-4</v>
          </cell>
          <cell r="R397">
            <v>0</v>
          </cell>
          <cell r="S397">
            <v>0</v>
          </cell>
          <cell r="T397">
            <v>0</v>
          </cell>
          <cell r="U397">
            <v>206</v>
          </cell>
          <cell r="V397">
            <v>213.8</v>
          </cell>
          <cell r="W397">
            <v>0.98</v>
          </cell>
          <cell r="X397">
            <v>1.66</v>
          </cell>
          <cell r="Y397">
            <v>1.1070139828904142</v>
          </cell>
          <cell r="Z397">
            <v>1.4490000000000001</v>
          </cell>
          <cell r="AA397">
            <v>0.83599999999999997</v>
          </cell>
          <cell r="AB397">
            <v>0.72</v>
          </cell>
          <cell r="AC397">
            <v>37</v>
          </cell>
          <cell r="AD397">
            <v>1.17</v>
          </cell>
          <cell r="AE397">
            <v>177.8</v>
          </cell>
          <cell r="AF397">
            <v>9.19</v>
          </cell>
          <cell r="AG397">
            <v>2267</v>
          </cell>
          <cell r="AH397">
            <v>3060</v>
          </cell>
          <cell r="AI397">
            <v>3060</v>
          </cell>
          <cell r="AJ397">
            <v>0</v>
          </cell>
          <cell r="AK397">
            <v>0</v>
          </cell>
          <cell r="AL397" t="str">
            <v>Закрытый</v>
          </cell>
          <cell r="AM397" t="str">
            <v>2365,85-2361,42; 2457,06-2455,63; 2562,76-2561,33; 2610-2608,26; 2681,36-2679,93; 2810,72-2809,29; 2928,14-2926,71; 3035,7-3034,47;</v>
          </cell>
          <cell r="AN397">
            <v>38</v>
          </cell>
          <cell r="AO397">
            <v>2365.85</v>
          </cell>
          <cell r="AP397">
            <v>492.84999999999991</v>
          </cell>
          <cell r="AQ397" t="str">
            <v>2217-3060</v>
          </cell>
          <cell r="AR397">
            <v>114</v>
          </cell>
          <cell r="AS397">
            <v>9.1999999999999993</v>
          </cell>
          <cell r="AT397" t="str">
            <v>Газлифт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2200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1916</v>
          </cell>
          <cell r="BU397">
            <v>284</v>
          </cell>
          <cell r="BV397">
            <v>73</v>
          </cell>
          <cell r="BW397">
            <v>5.5</v>
          </cell>
          <cell r="BX397">
            <v>65</v>
          </cell>
          <cell r="BY397" t="str">
            <v>Угловик</v>
          </cell>
          <cell r="BZ397" t="str">
            <v>Постоянный</v>
          </cell>
          <cell r="CA397">
            <v>24</v>
          </cell>
          <cell r="CB397">
            <v>0</v>
          </cell>
          <cell r="CC397">
            <v>31</v>
          </cell>
          <cell r="CD397">
            <v>74</v>
          </cell>
          <cell r="CE397">
            <v>30.4</v>
          </cell>
          <cell r="CF397">
            <v>43617</v>
          </cell>
          <cell r="CG397">
            <v>206</v>
          </cell>
          <cell r="CH397">
            <v>73.2</v>
          </cell>
          <cell r="CI397">
            <v>6</v>
          </cell>
          <cell r="CJ397">
            <v>0</v>
          </cell>
          <cell r="CK397">
            <v>0</v>
          </cell>
          <cell r="CL397">
            <v>81</v>
          </cell>
          <cell r="CM397">
            <v>15.500511793799999</v>
          </cell>
          <cell r="CN397">
            <v>25.754999999999999</v>
          </cell>
          <cell r="CO397">
            <v>28.009</v>
          </cell>
          <cell r="CP397">
            <v>0</v>
          </cell>
          <cell r="CQ397">
            <v>39.200000000000003</v>
          </cell>
          <cell r="CR397">
            <v>0</v>
          </cell>
          <cell r="CS397">
            <v>-868</v>
          </cell>
          <cell r="CT397">
            <v>0</v>
          </cell>
          <cell r="CU397">
            <v>0</v>
          </cell>
          <cell r="CV397">
            <v>13.375999999999999</v>
          </cell>
          <cell r="CW397">
            <v>13.375999999999999</v>
          </cell>
          <cell r="CX397">
            <v>13.375999999999999</v>
          </cell>
          <cell r="CY397">
            <v>13.375999999999999</v>
          </cell>
          <cell r="CZ397">
            <v>25.1</v>
          </cell>
          <cell r="DA397">
            <v>14.100000000000001</v>
          </cell>
          <cell r="DB397">
            <v>909.64738374895569</v>
          </cell>
          <cell r="DC397">
            <v>2528.9487548197912</v>
          </cell>
          <cell r="DD397">
            <v>1052.2345504907628</v>
          </cell>
          <cell r="DE397">
            <v>0.20604</v>
          </cell>
          <cell r="DF397" t="str">
            <v>Ввод новой скважины июль 2019г</v>
          </cell>
          <cell r="DG397" t="str">
            <v>Газлифт</v>
          </cell>
          <cell r="DH397">
            <v>15.500511793799999</v>
          </cell>
          <cell r="DI397">
            <v>25.754999999999999</v>
          </cell>
          <cell r="DJ397">
            <v>28.009</v>
          </cell>
          <cell r="DK397">
            <v>14.100000000000001</v>
          </cell>
          <cell r="DL397">
            <v>81</v>
          </cell>
          <cell r="DM397">
            <v>0</v>
          </cell>
          <cell r="DN397" t="e">
            <v>#N/A</v>
          </cell>
          <cell r="DO397" t="e">
            <v>#N/A</v>
          </cell>
          <cell r="DP397" t="e">
            <v>#N/A</v>
          </cell>
          <cell r="DQ397" t="e">
            <v>#N/A</v>
          </cell>
          <cell r="DR397" t="e">
            <v>#N/A</v>
          </cell>
          <cell r="DS397">
            <v>28.009</v>
          </cell>
          <cell r="DT397" t="e">
            <v>#N/A</v>
          </cell>
          <cell r="DU397" t="e">
            <v>#N/A</v>
          </cell>
          <cell r="DV397" t="e">
            <v>#N/A</v>
          </cell>
          <cell r="DW397" t="e">
            <v>#N/A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65</v>
          </cell>
          <cell r="EG397">
            <v>0</v>
          </cell>
          <cell r="EH397">
            <v>0</v>
          </cell>
          <cell r="EI397">
            <v>0</v>
          </cell>
          <cell r="EJ397" t="str">
            <v>Постоянный</v>
          </cell>
          <cell r="EK397">
            <v>24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65</v>
          </cell>
          <cell r="EV397">
            <v>31</v>
          </cell>
          <cell r="EW397">
            <v>74</v>
          </cell>
          <cell r="EX397">
            <v>30.4</v>
          </cell>
          <cell r="EY397" t="str">
            <v>Постоянный</v>
          </cell>
          <cell r="EZ397">
            <v>24</v>
          </cell>
          <cell r="FA397">
            <v>0</v>
          </cell>
          <cell r="FB397">
            <v>15.500511793799999</v>
          </cell>
          <cell r="FC397">
            <v>25.754999999999999</v>
          </cell>
          <cell r="FD397">
            <v>28.009</v>
          </cell>
          <cell r="FE397">
            <v>39.200000000000003</v>
          </cell>
          <cell r="FF397">
            <v>909.64738374895569</v>
          </cell>
          <cell r="FG397">
            <v>73.2</v>
          </cell>
          <cell r="FH397">
            <v>25.1</v>
          </cell>
          <cell r="FI397">
            <v>81</v>
          </cell>
          <cell r="FJ397">
            <v>0</v>
          </cell>
          <cell r="FK397">
            <v>31</v>
          </cell>
          <cell r="FL397">
            <v>74</v>
          </cell>
          <cell r="FM397">
            <v>30.4</v>
          </cell>
          <cell r="FN397">
            <v>0</v>
          </cell>
          <cell r="FO397">
            <v>0</v>
          </cell>
          <cell r="FP397">
            <v>15.500511793799999</v>
          </cell>
          <cell r="FQ397">
            <v>25.754999999999999</v>
          </cell>
          <cell r="FR397">
            <v>28.009</v>
          </cell>
          <cell r="FS397">
            <v>39.200000000000003</v>
          </cell>
          <cell r="FT397">
            <v>73.2</v>
          </cell>
          <cell r="FU397">
            <v>25.1</v>
          </cell>
          <cell r="FV397">
            <v>909.64738374895569</v>
          </cell>
          <cell r="FW397">
            <v>81</v>
          </cell>
          <cell r="FX397" t="str">
            <v>ГТМ</v>
          </cell>
          <cell r="FY397" t="str">
            <v>ВНС июля месяца</v>
          </cell>
          <cell r="FZ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  <cell r="GE397">
            <v>0</v>
          </cell>
          <cell r="GF397" t="str">
            <v>БДНГ-5.2</v>
          </cell>
          <cell r="GG397">
            <v>0</v>
          </cell>
          <cell r="GH397">
            <v>0</v>
          </cell>
          <cell r="GI397">
            <v>0</v>
          </cell>
          <cell r="GJ397">
            <v>0</v>
          </cell>
          <cell r="GK397">
            <v>0</v>
          </cell>
          <cell r="GL397">
            <v>0</v>
          </cell>
          <cell r="GM397">
            <v>0</v>
          </cell>
          <cell r="GN397">
            <v>0</v>
          </cell>
          <cell r="GO397">
            <v>0</v>
          </cell>
          <cell r="GP397">
            <v>0</v>
          </cell>
          <cell r="GQ397">
            <v>0</v>
          </cell>
          <cell r="GR397">
            <v>0</v>
          </cell>
          <cell r="GS397">
            <v>0</v>
          </cell>
          <cell r="GT397">
            <v>0</v>
          </cell>
          <cell r="GU397">
            <v>0</v>
          </cell>
          <cell r="GV397">
            <v>0</v>
          </cell>
          <cell r="GW397">
            <v>0</v>
          </cell>
          <cell r="GX397">
            <v>0</v>
          </cell>
          <cell r="GY397">
            <v>0</v>
          </cell>
        </row>
        <row r="398">
          <cell r="J398">
            <v>1497</v>
          </cell>
          <cell r="K398" t="str">
            <v>В работе</v>
          </cell>
          <cell r="L398" t="str">
            <v>К-91</v>
          </cell>
          <cell r="M398">
            <v>43032</v>
          </cell>
          <cell r="N398" t="str">
            <v>Гор.</v>
          </cell>
          <cell r="O398" t="str">
            <v>P1ar_Block I</v>
          </cell>
          <cell r="P398" t="str">
            <v>Действующий</v>
          </cell>
          <cell r="Q398">
            <v>-4</v>
          </cell>
          <cell r="R398">
            <v>43005</v>
          </cell>
          <cell r="S398" t="str">
            <v>МеКаМиНефть</v>
          </cell>
          <cell r="T398" t="str">
            <v>КГРП 7ст.
350м3 15% HCl</v>
          </cell>
          <cell r="U398">
            <v>206</v>
          </cell>
          <cell r="V398">
            <v>213.8</v>
          </cell>
          <cell r="W398">
            <v>0.98</v>
          </cell>
          <cell r="X398">
            <v>1.66</v>
          </cell>
          <cell r="Y398">
            <v>0.98809523809523803</v>
          </cell>
          <cell r="Z398">
            <v>1.4490000000000001</v>
          </cell>
          <cell r="AA398">
            <v>0.83599999999999997</v>
          </cell>
          <cell r="AB398">
            <v>0.72</v>
          </cell>
          <cell r="AC398">
            <v>37</v>
          </cell>
          <cell r="AD398">
            <v>1.17</v>
          </cell>
          <cell r="AE398">
            <v>177.8</v>
          </cell>
          <cell r="AF398">
            <v>9.19</v>
          </cell>
          <cell r="AG398">
            <v>2208.6999999999998</v>
          </cell>
          <cell r="AH398">
            <v>3063.87</v>
          </cell>
          <cell r="AI398">
            <v>3063.87</v>
          </cell>
          <cell r="AJ398">
            <v>42936</v>
          </cell>
          <cell r="AK398" t="str">
            <v>По спущенной компановке</v>
          </cell>
          <cell r="AL398" t="str">
            <v>Закрытый</v>
          </cell>
          <cell r="AM398" t="str">
            <v>2261,82-2263,25; 2418,86-2420,29; 2524,61-2526,04; 2724,18-2725,61; 2820,3-2821,73; 2936,59-2938,02; 3042,5-3043,73 (цирк. клапана)</v>
          </cell>
          <cell r="AN398">
            <v>9.81</v>
          </cell>
          <cell r="AO398">
            <v>2261.8200000000002</v>
          </cell>
          <cell r="AP398">
            <v>411.62</v>
          </cell>
          <cell r="AQ398" t="str">
            <v>2049,17-3065</v>
          </cell>
          <cell r="AR398">
            <v>114</v>
          </cell>
          <cell r="AS398">
            <v>7.37</v>
          </cell>
          <cell r="AT398" t="str">
            <v>Газлифт</v>
          </cell>
          <cell r="AU398">
            <v>510</v>
          </cell>
          <cell r="AV398" t="str">
            <v>ГК77/4</v>
          </cell>
          <cell r="AW398">
            <v>900</v>
          </cell>
          <cell r="AX398" t="str">
            <v>ГК75/4</v>
          </cell>
          <cell r="AY398">
            <v>1210</v>
          </cell>
          <cell r="AZ398" t="str">
            <v>ГК74/3</v>
          </cell>
          <cell r="BA398">
            <v>1460</v>
          </cell>
          <cell r="BB398" t="str">
            <v>ГК74/3</v>
          </cell>
          <cell r="BC398">
            <v>1660</v>
          </cell>
          <cell r="BD398" t="str">
            <v>ГК73/3</v>
          </cell>
          <cell r="BE398">
            <v>1800</v>
          </cell>
          <cell r="BF398" t="str">
            <v>ЦКсОК</v>
          </cell>
          <cell r="BG398">
            <v>1890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2053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1798.3</v>
          </cell>
          <cell r="BU398">
            <v>254.70000000000005</v>
          </cell>
          <cell r="BV398">
            <v>73</v>
          </cell>
          <cell r="BW398">
            <v>5.5</v>
          </cell>
          <cell r="BX398">
            <v>18</v>
          </cell>
          <cell r="BY398" t="str">
            <v>Угловик</v>
          </cell>
          <cell r="BZ398" t="str">
            <v>Постоянный</v>
          </cell>
          <cell r="CA398">
            <v>24</v>
          </cell>
          <cell r="CB398">
            <v>0</v>
          </cell>
          <cell r="CC398">
            <v>31</v>
          </cell>
          <cell r="CD398">
            <v>53</v>
          </cell>
          <cell r="CE398">
            <v>29</v>
          </cell>
          <cell r="CF398">
            <v>43556</v>
          </cell>
          <cell r="CG398">
            <v>172.3</v>
          </cell>
          <cell r="CH398">
            <v>75</v>
          </cell>
          <cell r="CI398">
            <v>6</v>
          </cell>
          <cell r="CJ398">
            <v>0</v>
          </cell>
          <cell r="CK398">
            <v>0</v>
          </cell>
          <cell r="CL398">
            <v>100</v>
          </cell>
          <cell r="CM398">
            <v>20.891639999999999</v>
          </cell>
          <cell r="CN398">
            <v>25.5</v>
          </cell>
          <cell r="CO398">
            <v>2</v>
          </cell>
          <cell r="CP398">
            <v>1</v>
          </cell>
          <cell r="CQ398">
            <v>42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8.8000000000000007</v>
          </cell>
          <cell r="DA398">
            <v>33.200000000000003</v>
          </cell>
          <cell r="DB398">
            <v>1589.1524073744331</v>
          </cell>
          <cell r="DC398">
            <v>2010.3735274013914</v>
          </cell>
          <cell r="DD398">
            <v>409.6410892356563</v>
          </cell>
          <cell r="DE398">
            <v>0.35269709543568462</v>
          </cell>
          <cell r="DF398">
            <v>0</v>
          </cell>
          <cell r="DG398" t="str">
            <v>Газлифт</v>
          </cell>
          <cell r="DH398">
            <v>20.891639999999999</v>
          </cell>
          <cell r="DI398">
            <v>25.5</v>
          </cell>
          <cell r="DJ398">
            <v>2</v>
          </cell>
          <cell r="DK398">
            <v>33.200000000000003</v>
          </cell>
          <cell r="DL398">
            <v>100</v>
          </cell>
          <cell r="DM398">
            <v>0</v>
          </cell>
          <cell r="DN398">
            <v>60</v>
          </cell>
          <cell r="DO398">
            <v>0.30796341706096442</v>
          </cell>
          <cell r="DP398">
            <v>60</v>
          </cell>
          <cell r="DQ398">
            <v>28.334218533426093</v>
          </cell>
          <cell r="DR398">
            <v>34.584291735946309</v>
          </cell>
          <cell r="DS398">
            <v>2</v>
          </cell>
          <cell r="DT398">
            <v>45.027391593467357</v>
          </cell>
          <cell r="DU398">
            <v>7.442578533426091</v>
          </cell>
          <cell r="DV398">
            <v>9.0842917359463087</v>
          </cell>
          <cell r="DW398">
            <v>11.82739159346735</v>
          </cell>
          <cell r="DX398">
            <v>0.64656472222222539</v>
          </cell>
          <cell r="DY398">
            <v>0.77417695473251413</v>
          </cell>
          <cell r="DZ398">
            <v>0</v>
          </cell>
          <cell r="EA398">
            <v>0.34063786008230612</v>
          </cell>
          <cell r="EB398">
            <v>0</v>
          </cell>
          <cell r="EC398">
            <v>43032</v>
          </cell>
          <cell r="ED398" t="str">
            <v>ВНС</v>
          </cell>
          <cell r="EE398">
            <v>0</v>
          </cell>
          <cell r="EF398">
            <v>18</v>
          </cell>
          <cell r="EG398">
            <v>31</v>
          </cell>
          <cell r="EH398">
            <v>56</v>
          </cell>
          <cell r="EI398">
            <v>29</v>
          </cell>
          <cell r="EJ398" t="str">
            <v>Постоянный</v>
          </cell>
          <cell r="EK398">
            <v>24</v>
          </cell>
          <cell r="EL398">
            <v>0</v>
          </cell>
          <cell r="EM398">
            <v>19.8645304</v>
          </cell>
          <cell r="EN398">
            <v>26</v>
          </cell>
          <cell r="EO398">
            <v>8.61</v>
          </cell>
          <cell r="EP398">
            <v>16</v>
          </cell>
          <cell r="EQ398">
            <v>362.45508225052225</v>
          </cell>
          <cell r="ER398">
            <v>75</v>
          </cell>
          <cell r="ES398">
            <v>8.8000000000000007</v>
          </cell>
          <cell r="ET398">
            <v>100</v>
          </cell>
          <cell r="EU398">
            <v>18</v>
          </cell>
          <cell r="EV398">
            <v>31</v>
          </cell>
          <cell r="EW398">
            <v>53</v>
          </cell>
          <cell r="EX398">
            <v>29</v>
          </cell>
          <cell r="EY398" t="str">
            <v>Постоянный</v>
          </cell>
          <cell r="EZ398">
            <v>24</v>
          </cell>
          <cell r="FA398">
            <v>0</v>
          </cell>
          <cell r="FB398">
            <v>20.891639999999999</v>
          </cell>
          <cell r="FC398">
            <v>25.5</v>
          </cell>
          <cell r="FD398">
            <v>2</v>
          </cell>
          <cell r="FE398">
            <v>42</v>
          </cell>
          <cell r="FF398">
            <v>1589.1524073744331</v>
          </cell>
          <cell r="FG398">
            <v>75</v>
          </cell>
          <cell r="FH398">
            <v>8.8000000000000007</v>
          </cell>
          <cell r="FI398">
            <v>100</v>
          </cell>
          <cell r="FJ398">
            <v>0</v>
          </cell>
          <cell r="FK398">
            <v>0</v>
          </cell>
          <cell r="FL398">
            <v>-3</v>
          </cell>
          <cell r="FM398">
            <v>0</v>
          </cell>
          <cell r="FN398">
            <v>0</v>
          </cell>
          <cell r="FO398">
            <v>0</v>
          </cell>
          <cell r="FP398">
            <v>1.0271095999999993</v>
          </cell>
          <cell r="FQ398">
            <v>-0.5</v>
          </cell>
          <cell r="FR398">
            <v>-6.6099999999999994</v>
          </cell>
          <cell r="FS398">
            <v>26</v>
          </cell>
          <cell r="FT398">
            <v>0</v>
          </cell>
          <cell r="FU398">
            <v>0</v>
          </cell>
          <cell r="FV398">
            <v>1226.6973251239108</v>
          </cell>
          <cell r="FW398">
            <v>0</v>
          </cell>
          <cell r="FX398">
            <v>0</v>
          </cell>
          <cell r="FY398">
            <v>0</v>
          </cell>
          <cell r="FZ398">
            <v>0</v>
          </cell>
          <cell r="GA398">
            <v>0</v>
          </cell>
          <cell r="GB398">
            <v>0</v>
          </cell>
          <cell r="GC398" t="str">
            <v>Уточнение</v>
          </cell>
          <cell r="GD398" t="str">
            <v>Уточнение ТР по результатам замеров дебита. Планируется постановка бр. ПРГС.</v>
          </cell>
          <cell r="GE398">
            <v>0</v>
          </cell>
          <cell r="GF398" t="str">
            <v>БДНГ-5.1</v>
          </cell>
          <cell r="GG398" t="str">
            <v>Давыдов</v>
          </cell>
          <cell r="GH398" t="str">
            <v>Бердянка</v>
          </cell>
          <cell r="GI398" t="str">
            <v>Денис</v>
          </cell>
          <cell r="GJ398">
            <v>0</v>
          </cell>
          <cell r="GK398">
            <v>2033</v>
          </cell>
          <cell r="GL398">
            <v>0</v>
          </cell>
          <cell r="GM398">
            <v>0</v>
          </cell>
          <cell r="GN398">
            <v>0</v>
          </cell>
          <cell r="GO398">
            <v>2</v>
          </cell>
          <cell r="GP398">
            <v>24</v>
          </cell>
          <cell r="GQ398">
            <v>100</v>
          </cell>
          <cell r="GR398">
            <v>72.300000000000011</v>
          </cell>
          <cell r="GS398" t="str">
            <v>К-14</v>
          </cell>
          <cell r="GT398" t="str">
            <v>Газлифт</v>
          </cell>
          <cell r="GU398">
            <v>0</v>
          </cell>
          <cell r="GV398">
            <v>0</v>
          </cell>
          <cell r="GW398" t="str">
            <v>ВСГ</v>
          </cell>
          <cell r="GX398">
            <v>0</v>
          </cell>
          <cell r="GY398">
            <v>0</v>
          </cell>
        </row>
        <row r="399">
          <cell r="J399">
            <v>1498</v>
          </cell>
          <cell r="K399" t="str">
            <v>В работе</v>
          </cell>
          <cell r="L399" t="str">
            <v>К-68</v>
          </cell>
          <cell r="M399">
            <v>43258</v>
          </cell>
          <cell r="N399" t="str">
            <v>Гор.</v>
          </cell>
          <cell r="O399" t="str">
            <v>P1ar_Block I</v>
          </cell>
          <cell r="P399" t="str">
            <v>Действующий</v>
          </cell>
          <cell r="Q399">
            <v>-4</v>
          </cell>
          <cell r="R399">
            <v>43005</v>
          </cell>
          <cell r="S399" t="str">
            <v>МеКаМиНефть</v>
          </cell>
          <cell r="T399" t="str">
            <v>КГРП 7ст.
350м3 15% HCl</v>
          </cell>
          <cell r="U399">
            <v>206</v>
          </cell>
          <cell r="V399">
            <v>213.8</v>
          </cell>
          <cell r="W399">
            <v>0.98</v>
          </cell>
          <cell r="X399">
            <v>1.66</v>
          </cell>
          <cell r="Y399">
            <v>0.98</v>
          </cell>
          <cell r="Z399">
            <v>1.4490000000000001</v>
          </cell>
          <cell r="AA399">
            <v>0.83599999999999997</v>
          </cell>
          <cell r="AB399">
            <v>0.72</v>
          </cell>
          <cell r="AC399">
            <v>37</v>
          </cell>
          <cell r="AD399">
            <v>1.17</v>
          </cell>
          <cell r="AE399">
            <v>177.8</v>
          </cell>
          <cell r="AF399">
            <v>9.19</v>
          </cell>
          <cell r="AG399">
            <v>2970</v>
          </cell>
          <cell r="AH399">
            <v>2967</v>
          </cell>
          <cell r="AI399">
            <v>2967</v>
          </cell>
          <cell r="AJ399">
            <v>0</v>
          </cell>
          <cell r="AK399">
            <v>0</v>
          </cell>
          <cell r="AL399" t="str">
            <v>Закрытый</v>
          </cell>
          <cell r="AM399" t="str">
            <v>2146,23 – 2147,63м.  2303 – 2304,4м.  2439,73 – 2441,13м.  2545,46 – 2546,86м.  2681,73 – 2683,13м.  2784,68 – 2786,08м, 2956,42 - 2957,65м (цирк. клапана)</v>
          </cell>
          <cell r="AN399">
            <v>52.6400000000001</v>
          </cell>
          <cell r="AO399">
            <v>2146.23</v>
          </cell>
          <cell r="AP399">
            <v>326</v>
          </cell>
          <cell r="AQ399" t="str">
            <v>2037,2-2970</v>
          </cell>
          <cell r="AR399">
            <v>114</v>
          </cell>
          <cell r="AS399">
            <v>7.37</v>
          </cell>
          <cell r="AT399" t="str">
            <v>Газлифт</v>
          </cell>
          <cell r="AU399">
            <v>440</v>
          </cell>
          <cell r="AV399">
            <v>0</v>
          </cell>
          <cell r="AW399">
            <v>790</v>
          </cell>
          <cell r="AX399">
            <v>0</v>
          </cell>
          <cell r="AY399">
            <v>1085</v>
          </cell>
          <cell r="AZ399">
            <v>0</v>
          </cell>
          <cell r="BA399">
            <v>1325</v>
          </cell>
          <cell r="BB399">
            <v>0</v>
          </cell>
          <cell r="BC399">
            <v>1530</v>
          </cell>
          <cell r="BD399" t="str">
            <v>ЦКсОК</v>
          </cell>
          <cell r="BE399">
            <v>0</v>
          </cell>
          <cell r="BF399">
            <v>0</v>
          </cell>
          <cell r="BG399">
            <v>1730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1782</v>
          </cell>
          <cell r="BO399" t="str">
            <v>Есть</v>
          </cell>
          <cell r="BP399" t="str">
            <v>Сиант</v>
          </cell>
          <cell r="BQ399">
            <v>74</v>
          </cell>
          <cell r="BR399">
            <v>52</v>
          </cell>
          <cell r="BS399">
            <v>12</v>
          </cell>
          <cell r="BT399">
            <v>1602.1</v>
          </cell>
          <cell r="BU399">
            <v>179.90000000000009</v>
          </cell>
          <cell r="BV399">
            <v>73</v>
          </cell>
          <cell r="BW399">
            <v>5.5</v>
          </cell>
          <cell r="BX399">
            <v>18</v>
          </cell>
          <cell r="BY399" t="str">
            <v>Угловик</v>
          </cell>
          <cell r="BZ399" t="str">
            <v>Постоянный</v>
          </cell>
          <cell r="CA399">
            <v>24</v>
          </cell>
          <cell r="CB399">
            <v>0</v>
          </cell>
          <cell r="CC399">
            <v>30</v>
          </cell>
          <cell r="CD399">
            <v>52</v>
          </cell>
          <cell r="CE399">
            <v>29</v>
          </cell>
          <cell r="CF399">
            <v>43556</v>
          </cell>
          <cell r="CG399">
            <v>144.19999999999999</v>
          </cell>
          <cell r="CH399">
            <v>74</v>
          </cell>
          <cell r="CI399">
            <v>6</v>
          </cell>
          <cell r="CJ399">
            <v>0</v>
          </cell>
          <cell r="CK399">
            <v>0</v>
          </cell>
          <cell r="CL399">
            <v>61</v>
          </cell>
          <cell r="CM399">
            <v>15.048</v>
          </cell>
          <cell r="CN399">
            <v>18</v>
          </cell>
          <cell r="CO399">
            <v>0</v>
          </cell>
          <cell r="CP399">
            <v>0</v>
          </cell>
          <cell r="CQ399">
            <v>15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12</v>
          </cell>
          <cell r="DA399">
            <v>3</v>
          </cell>
          <cell r="DB399">
            <v>199.36204146730464</v>
          </cell>
          <cell r="DC399">
            <v>996.81020733652315</v>
          </cell>
          <cell r="DD399">
            <v>797.44816586921854</v>
          </cell>
          <cell r="DE399">
            <v>0.21634615384615388</v>
          </cell>
          <cell r="DF399">
            <v>0</v>
          </cell>
          <cell r="DG399" t="str">
            <v>Газлифт</v>
          </cell>
          <cell r="DH399">
            <v>15.048</v>
          </cell>
          <cell r="DI399">
            <v>18</v>
          </cell>
          <cell r="DJ399">
            <v>0</v>
          </cell>
          <cell r="DK399">
            <v>3</v>
          </cell>
          <cell r="DL399">
            <v>61</v>
          </cell>
          <cell r="DM399">
            <v>0</v>
          </cell>
          <cell r="DN399">
            <v>60</v>
          </cell>
          <cell r="DO399">
            <v>0.21544938222399365</v>
          </cell>
          <cell r="DP399">
            <v>60</v>
          </cell>
          <cell r="DQ399">
            <v>15.165740554005579</v>
          </cell>
          <cell r="DR399">
            <v>18.140837983260262</v>
          </cell>
          <cell r="DS399">
            <v>0</v>
          </cell>
          <cell r="DT399">
            <v>3.0234729972100434</v>
          </cell>
          <cell r="DU399">
            <v>0.11774055400557901</v>
          </cell>
          <cell r="DV399">
            <v>0.14083798326026198</v>
          </cell>
          <cell r="DW399">
            <v>2.3472997210043662E-2</v>
          </cell>
          <cell r="DX399">
            <v>0.32361477572559266</v>
          </cell>
          <cell r="DY399">
            <v>0.38709901402582858</v>
          </cell>
          <cell r="DZ399">
            <v>0</v>
          </cell>
          <cell r="EA399">
            <v>7.7419802805165722E-2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18</v>
          </cell>
          <cell r="EG399">
            <v>28</v>
          </cell>
          <cell r="EH399">
            <v>51</v>
          </cell>
          <cell r="EI399">
            <v>27</v>
          </cell>
          <cell r="EJ399" t="str">
            <v>Постоянный</v>
          </cell>
          <cell r="EK399">
            <v>24</v>
          </cell>
          <cell r="EL399">
            <v>0</v>
          </cell>
          <cell r="EM399">
            <v>15.048</v>
          </cell>
          <cell r="EN399">
            <v>18</v>
          </cell>
          <cell r="EO399">
            <v>0</v>
          </cell>
          <cell r="EP399">
            <v>15</v>
          </cell>
          <cell r="EQ399">
            <v>199.36204146730464</v>
          </cell>
          <cell r="ER399">
            <v>75</v>
          </cell>
          <cell r="ES399">
            <v>12</v>
          </cell>
          <cell r="ET399">
            <v>61</v>
          </cell>
          <cell r="EU399">
            <v>18</v>
          </cell>
          <cell r="EV399">
            <v>30</v>
          </cell>
          <cell r="EW399">
            <v>52</v>
          </cell>
          <cell r="EX399">
            <v>29</v>
          </cell>
          <cell r="EY399" t="str">
            <v>Постоянный</v>
          </cell>
          <cell r="EZ399">
            <v>24</v>
          </cell>
          <cell r="FA399">
            <v>0</v>
          </cell>
          <cell r="FB399">
            <v>15.048</v>
          </cell>
          <cell r="FC399">
            <v>18</v>
          </cell>
          <cell r="FD399">
            <v>0</v>
          </cell>
          <cell r="FE399">
            <v>15</v>
          </cell>
          <cell r="FF399">
            <v>199.36204146730464</v>
          </cell>
          <cell r="FG399">
            <v>74</v>
          </cell>
          <cell r="FH399">
            <v>12</v>
          </cell>
          <cell r="FI399">
            <v>61</v>
          </cell>
          <cell r="FJ399">
            <v>0</v>
          </cell>
          <cell r="FK399">
            <v>2</v>
          </cell>
          <cell r="FL399">
            <v>1</v>
          </cell>
          <cell r="FM399">
            <v>2</v>
          </cell>
          <cell r="FN399">
            <v>0</v>
          </cell>
          <cell r="FO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-1</v>
          </cell>
          <cell r="FU399">
            <v>0</v>
          </cell>
          <cell r="FV399">
            <v>0</v>
          </cell>
          <cell r="FW399">
            <v>0</v>
          </cell>
          <cell r="FX399">
            <v>0</v>
          </cell>
          <cell r="FY399">
            <v>0</v>
          </cell>
          <cell r="FZ399">
            <v>0</v>
          </cell>
          <cell r="GA399">
            <v>0</v>
          </cell>
          <cell r="GB399">
            <v>0</v>
          </cell>
          <cell r="GC399" t="str">
            <v>Технология</v>
          </cell>
          <cell r="GD399" t="str">
            <v>Снижение дебита по причине Роста Рзаб и снижения общего дебита газа. Планируется постановка бр. ПРГС.</v>
          </cell>
          <cell r="GE399">
            <v>0</v>
          </cell>
          <cell r="GF399" t="str">
            <v>БДНГ-5.1</v>
          </cell>
          <cell r="GG399" t="str">
            <v>Давыдов</v>
          </cell>
          <cell r="GH399" t="str">
            <v>Бердянка</v>
          </cell>
          <cell r="GI399" t="str">
            <v>Денис</v>
          </cell>
          <cell r="GJ399">
            <v>0</v>
          </cell>
          <cell r="GK399">
            <v>0</v>
          </cell>
          <cell r="GL399">
            <v>0</v>
          </cell>
          <cell r="GM399">
            <v>0</v>
          </cell>
          <cell r="GN399">
            <v>0</v>
          </cell>
          <cell r="GO399">
            <v>1</v>
          </cell>
          <cell r="GP399">
            <v>23</v>
          </cell>
          <cell r="GQ399">
            <v>61</v>
          </cell>
          <cell r="GR399">
            <v>83.199999999999989</v>
          </cell>
          <cell r="GS399" t="str">
            <v>К-68</v>
          </cell>
          <cell r="GT399" t="str">
            <v>Газлифт</v>
          </cell>
          <cell r="GU399">
            <v>0</v>
          </cell>
          <cell r="GV399">
            <v>0</v>
          </cell>
          <cell r="GW399">
            <v>0</v>
          </cell>
          <cell r="GX399">
            <v>0</v>
          </cell>
          <cell r="GY399">
            <v>0</v>
          </cell>
        </row>
        <row r="400">
          <cell r="J400">
            <v>1502</v>
          </cell>
          <cell r="K400" t="str">
            <v>В работе</v>
          </cell>
          <cell r="L400" t="str">
            <v>К-91</v>
          </cell>
          <cell r="M400">
            <v>43087</v>
          </cell>
          <cell r="N400" t="str">
            <v>Гор.</v>
          </cell>
          <cell r="O400" t="str">
            <v>P1ar_Block I</v>
          </cell>
          <cell r="P400" t="str">
            <v>Действующий</v>
          </cell>
          <cell r="Q400">
            <v>-4</v>
          </cell>
          <cell r="R400">
            <v>43044</v>
          </cell>
          <cell r="S400" t="str">
            <v>МеКаМиНефть</v>
          </cell>
          <cell r="T400" t="str">
            <v>КГРП 7ст.
350м3 15% HCl</v>
          </cell>
          <cell r="U400">
            <v>206</v>
          </cell>
          <cell r="V400">
            <v>213.8</v>
          </cell>
          <cell r="W400">
            <v>0.98</v>
          </cell>
          <cell r="X400">
            <v>1.66</v>
          </cell>
          <cell r="Y400">
            <v>0.98048197186086639</v>
          </cell>
          <cell r="Z400">
            <v>1.4490000000000001</v>
          </cell>
          <cell r="AA400">
            <v>0.83599999999999997</v>
          </cell>
          <cell r="AB400">
            <v>0.72</v>
          </cell>
          <cell r="AC400">
            <v>37</v>
          </cell>
          <cell r="AD400">
            <v>1.17</v>
          </cell>
          <cell r="AE400">
            <v>177.8</v>
          </cell>
          <cell r="AF400">
            <v>9.19</v>
          </cell>
          <cell r="AG400">
            <v>2051.5</v>
          </cell>
          <cell r="AH400">
            <v>2839.95</v>
          </cell>
          <cell r="AI400">
            <v>2839.95</v>
          </cell>
          <cell r="AJ400">
            <v>42984</v>
          </cell>
          <cell r="AK400" t="str">
            <v>По спущенной компановке</v>
          </cell>
          <cell r="AL400" t="str">
            <v>Закрытый</v>
          </cell>
          <cell r="AM400" t="str">
            <v>2318,35-2319,78 ; 2402,02-2403,45 ; 2559,46-2560,89 ; 2642,73-2644,16 ; 2724,76-2726,19 ; 2818,79-2819,32 (цирк. клапана)</v>
          </cell>
          <cell r="AN400">
            <v>9.11</v>
          </cell>
          <cell r="AO400">
            <v>2318.35</v>
          </cell>
          <cell r="AP400">
            <v>509.35</v>
          </cell>
          <cell r="AQ400" t="str">
            <v>1795,64-2850,5</v>
          </cell>
          <cell r="AR400">
            <v>114</v>
          </cell>
          <cell r="AS400">
            <v>7.37</v>
          </cell>
          <cell r="AT400" t="str">
            <v>Газлифт</v>
          </cell>
          <cell r="AU400">
            <v>500</v>
          </cell>
          <cell r="AV400" t="str">
            <v>ГП</v>
          </cell>
          <cell r="AW400">
            <v>900</v>
          </cell>
          <cell r="AX400" t="str">
            <v>ГК75/3</v>
          </cell>
          <cell r="AY400">
            <v>1220</v>
          </cell>
          <cell r="AZ400" t="str">
            <v>ГК75/3</v>
          </cell>
          <cell r="BA400">
            <v>1490</v>
          </cell>
          <cell r="BB400" t="str">
            <v>ГК73/3</v>
          </cell>
          <cell r="BC400">
            <v>1720</v>
          </cell>
          <cell r="BD400" t="str">
            <v xml:space="preserve">ЦКсОК </v>
          </cell>
          <cell r="BE400">
            <v>0</v>
          </cell>
          <cell r="BF400">
            <v>0</v>
          </cell>
          <cell r="BG400">
            <v>1760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2051.5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1812.3</v>
          </cell>
          <cell r="BU400">
            <v>239.20000000000005</v>
          </cell>
          <cell r="BV400">
            <v>73</v>
          </cell>
          <cell r="BW400">
            <v>5.5</v>
          </cell>
          <cell r="BX400">
            <v>18</v>
          </cell>
          <cell r="BY400" t="str">
            <v>Угловик</v>
          </cell>
          <cell r="BZ400" t="str">
            <v>Постоянный</v>
          </cell>
          <cell r="CA400">
            <v>24</v>
          </cell>
          <cell r="CB400">
            <v>0</v>
          </cell>
          <cell r="CC400">
            <v>30</v>
          </cell>
          <cell r="CD400">
            <v>52</v>
          </cell>
          <cell r="CE400">
            <v>29</v>
          </cell>
          <cell r="CF400">
            <v>43556</v>
          </cell>
          <cell r="CG400">
            <v>173.3</v>
          </cell>
          <cell r="CH400">
            <v>74</v>
          </cell>
          <cell r="CI400">
            <v>6</v>
          </cell>
          <cell r="CJ400">
            <v>0</v>
          </cell>
          <cell r="CK400">
            <v>0</v>
          </cell>
          <cell r="CL400">
            <v>68</v>
          </cell>
          <cell r="CM400">
            <v>22.544913600000001</v>
          </cell>
          <cell r="CN400">
            <v>27</v>
          </cell>
          <cell r="CO400">
            <v>0.12</v>
          </cell>
          <cell r="CP400">
            <v>1</v>
          </cell>
          <cell r="CQ400">
            <v>26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9.6</v>
          </cell>
          <cell r="DA400">
            <v>16.399999999999999</v>
          </cell>
          <cell r="DB400">
            <v>727.436808628976</v>
          </cell>
          <cell r="DC400">
            <v>1153.2534770947182</v>
          </cell>
          <cell r="DD400">
            <v>425.10920258334613</v>
          </cell>
          <cell r="DE400">
            <v>0.25641025641025639</v>
          </cell>
          <cell r="DF400">
            <v>0</v>
          </cell>
          <cell r="DG400" t="str">
            <v>Газлифт</v>
          </cell>
          <cell r="DH400">
            <v>22.544913600000001</v>
          </cell>
          <cell r="DI400">
            <v>27</v>
          </cell>
          <cell r="DJ400">
            <v>0.12</v>
          </cell>
          <cell r="DK400">
            <v>16.399999999999999</v>
          </cell>
          <cell r="DL400">
            <v>68</v>
          </cell>
          <cell r="DM400">
            <v>0</v>
          </cell>
          <cell r="DN400">
            <v>60</v>
          </cell>
          <cell r="DO400">
            <v>0.24920329268155356</v>
          </cell>
          <cell r="DP400">
            <v>60</v>
          </cell>
          <cell r="DQ400">
            <v>23.57591175463892</v>
          </cell>
          <cell r="DR400">
            <v>28.23473306082002</v>
          </cell>
          <cell r="DS400">
            <v>0.12</v>
          </cell>
          <cell r="DT400">
            <v>17.149986007312897</v>
          </cell>
          <cell r="DU400">
            <v>1.0309981546389217</v>
          </cell>
          <cell r="DV400">
            <v>1.2347330608200195</v>
          </cell>
          <cell r="DW400">
            <v>0.74998600731290066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43087</v>
          </cell>
          <cell r="ED400" t="str">
            <v>ВНС</v>
          </cell>
          <cell r="EE400">
            <v>0</v>
          </cell>
          <cell r="EF400">
            <v>18</v>
          </cell>
          <cell r="EG400">
            <v>28</v>
          </cell>
          <cell r="EH400">
            <v>54</v>
          </cell>
          <cell r="EI400">
            <v>27</v>
          </cell>
          <cell r="EJ400" t="str">
            <v>Постоянный</v>
          </cell>
          <cell r="EK400">
            <v>24</v>
          </cell>
          <cell r="EL400">
            <v>0</v>
          </cell>
          <cell r="EM400">
            <v>22.544913600000001</v>
          </cell>
          <cell r="EN400">
            <v>27</v>
          </cell>
          <cell r="EO400">
            <v>0.12</v>
          </cell>
          <cell r="EP400">
            <v>26</v>
          </cell>
          <cell r="EQ400">
            <v>727.436808628976</v>
          </cell>
          <cell r="ER400">
            <v>82</v>
          </cell>
          <cell r="ES400">
            <v>9.6</v>
          </cell>
          <cell r="ET400">
            <v>68</v>
          </cell>
          <cell r="EU400">
            <v>18</v>
          </cell>
          <cell r="EV400">
            <v>30</v>
          </cell>
          <cell r="EW400">
            <v>52</v>
          </cell>
          <cell r="EX400">
            <v>29</v>
          </cell>
          <cell r="EY400" t="str">
            <v>Постоянный</v>
          </cell>
          <cell r="EZ400">
            <v>24</v>
          </cell>
          <cell r="FA400">
            <v>0</v>
          </cell>
          <cell r="FB400">
            <v>22.544913600000001</v>
          </cell>
          <cell r="FC400">
            <v>27</v>
          </cell>
          <cell r="FD400">
            <v>0.12</v>
          </cell>
          <cell r="FE400">
            <v>26</v>
          </cell>
          <cell r="FF400">
            <v>727.436808628976</v>
          </cell>
          <cell r="FG400">
            <v>74</v>
          </cell>
          <cell r="FH400">
            <v>9.6</v>
          </cell>
          <cell r="FI400">
            <v>68</v>
          </cell>
          <cell r="FJ400">
            <v>0</v>
          </cell>
          <cell r="FK400">
            <v>2</v>
          </cell>
          <cell r="FL400">
            <v>-2</v>
          </cell>
          <cell r="FM400">
            <v>2</v>
          </cell>
          <cell r="FN400">
            <v>0</v>
          </cell>
          <cell r="FO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-8</v>
          </cell>
          <cell r="FU400">
            <v>0</v>
          </cell>
          <cell r="FV400">
            <v>0</v>
          </cell>
          <cell r="FW400">
            <v>0</v>
          </cell>
          <cell r="FX400">
            <v>0</v>
          </cell>
          <cell r="FY400">
            <v>0</v>
          </cell>
          <cell r="FZ400">
            <v>0</v>
          </cell>
          <cell r="GA400">
            <v>0</v>
          </cell>
          <cell r="GB400">
            <v>0</v>
          </cell>
          <cell r="GC400">
            <v>0</v>
          </cell>
          <cell r="GD400">
            <v>0</v>
          </cell>
          <cell r="GE400">
            <v>0</v>
          </cell>
          <cell r="GF400" t="str">
            <v>БДНГ-5.1</v>
          </cell>
          <cell r="GG400" t="str">
            <v>Давыдов</v>
          </cell>
          <cell r="GH400" t="str">
            <v>Бердянка</v>
          </cell>
          <cell r="GI400" t="str">
            <v>Денис</v>
          </cell>
          <cell r="GJ400">
            <v>0</v>
          </cell>
          <cell r="GK400">
            <v>2031.5</v>
          </cell>
          <cell r="GL400">
            <v>0</v>
          </cell>
          <cell r="GM400">
            <v>0</v>
          </cell>
          <cell r="GN400">
            <v>0</v>
          </cell>
          <cell r="GO400">
            <v>1</v>
          </cell>
          <cell r="GP400">
            <v>23</v>
          </cell>
          <cell r="GQ400">
            <v>68</v>
          </cell>
          <cell r="GR400">
            <v>105.30000000000001</v>
          </cell>
          <cell r="GS400" t="str">
            <v>К-14</v>
          </cell>
          <cell r="GT400" t="str">
            <v>Газлифт</v>
          </cell>
          <cell r="GU400">
            <v>0</v>
          </cell>
          <cell r="GV400">
            <v>0</v>
          </cell>
          <cell r="GW400" t="str">
            <v>ВСГ</v>
          </cell>
          <cell r="GX400">
            <v>0</v>
          </cell>
          <cell r="GY400">
            <v>0</v>
          </cell>
        </row>
        <row r="401">
          <cell r="J401">
            <v>1503</v>
          </cell>
          <cell r="K401" t="str">
            <v>В работе</v>
          </cell>
          <cell r="L401" t="str">
            <v>К-68</v>
          </cell>
          <cell r="M401">
            <v>43196</v>
          </cell>
          <cell r="N401" t="str">
            <v>Гор.</v>
          </cell>
          <cell r="O401" t="str">
            <v>P1ar_Block I</v>
          </cell>
          <cell r="P401" t="str">
            <v>Действующий</v>
          </cell>
          <cell r="Q401">
            <v>-4</v>
          </cell>
          <cell r="R401">
            <v>43146</v>
          </cell>
          <cell r="S401" t="str">
            <v>МеКаМиНефть</v>
          </cell>
          <cell r="T401" t="str">
            <v>КГРП 7ст.
350м3 15% HCl</v>
          </cell>
          <cell r="U401">
            <v>206</v>
          </cell>
          <cell r="V401">
            <v>213.8</v>
          </cell>
          <cell r="W401">
            <v>0.98</v>
          </cell>
          <cell r="X401">
            <v>1.66</v>
          </cell>
          <cell r="Y401">
            <v>0.98</v>
          </cell>
          <cell r="Z401">
            <v>1.4490000000000001</v>
          </cell>
          <cell r="AA401">
            <v>0.83599999999999997</v>
          </cell>
          <cell r="AB401">
            <v>0.72</v>
          </cell>
          <cell r="AC401">
            <v>37</v>
          </cell>
          <cell r="AD401">
            <v>1.17</v>
          </cell>
          <cell r="AE401">
            <v>177.8</v>
          </cell>
          <cell r="AF401">
            <v>9.19</v>
          </cell>
          <cell r="AG401">
            <v>2211.6999999999998</v>
          </cell>
          <cell r="AH401">
            <v>3072.92</v>
          </cell>
          <cell r="AI401">
            <v>3072.92</v>
          </cell>
          <cell r="AJ401">
            <v>43134</v>
          </cell>
          <cell r="AK401" t="str">
            <v>По спущенной компановке</v>
          </cell>
          <cell r="AL401" t="str">
            <v>Закрытый</v>
          </cell>
          <cell r="AM401" t="str">
            <v>2219,87-2221,27; 2332,86-2334,26; 2429,48-2430,88; 2526-2527,41; 2674,05-2675,45; 2801,1-2802,49; 2947,81-2949,04 (цирк. клапана)</v>
          </cell>
          <cell r="AN401">
            <v>9.6300000000000008</v>
          </cell>
          <cell r="AO401">
            <v>2219.87</v>
          </cell>
          <cell r="AP401">
            <v>436</v>
          </cell>
          <cell r="AQ401" t="str">
            <v>2154,26-3073,64</v>
          </cell>
          <cell r="AR401">
            <v>114</v>
          </cell>
          <cell r="AS401">
            <v>7.37</v>
          </cell>
          <cell r="AT401" t="str">
            <v>Газлифт</v>
          </cell>
          <cell r="AU401">
            <v>470</v>
          </cell>
          <cell r="AV401" t="str">
            <v>ГП</v>
          </cell>
          <cell r="AW401">
            <v>880</v>
          </cell>
          <cell r="AX401" t="str">
            <v>ГП</v>
          </cell>
          <cell r="AY401">
            <v>1260</v>
          </cell>
          <cell r="AZ401" t="str">
            <v>ГП</v>
          </cell>
          <cell r="BA401">
            <v>1570</v>
          </cell>
          <cell r="BB401" t="str">
            <v>ГП</v>
          </cell>
          <cell r="BC401">
            <v>1820</v>
          </cell>
          <cell r="BD401" t="str">
            <v>ГП</v>
          </cell>
          <cell r="BE401">
            <v>1960</v>
          </cell>
          <cell r="BF401" t="str">
            <v xml:space="preserve">ЦКсОК </v>
          </cell>
          <cell r="BG401">
            <v>1995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2160</v>
          </cell>
          <cell r="BO401" t="str">
            <v>Есть</v>
          </cell>
          <cell r="BP401" t="str">
            <v>Сиант</v>
          </cell>
          <cell r="BQ401">
            <v>74</v>
          </cell>
          <cell r="BR401">
            <v>51</v>
          </cell>
          <cell r="BS401">
            <v>12</v>
          </cell>
          <cell r="BT401">
            <v>1758.3</v>
          </cell>
          <cell r="BU401">
            <v>401.70000000000005</v>
          </cell>
          <cell r="BV401">
            <v>73</v>
          </cell>
          <cell r="BW401">
            <v>5.5</v>
          </cell>
          <cell r="BX401">
            <v>18</v>
          </cell>
          <cell r="BY401" t="str">
            <v>Угловик</v>
          </cell>
          <cell r="BZ401" t="str">
            <v>Постоянный</v>
          </cell>
          <cell r="CA401">
            <v>24</v>
          </cell>
          <cell r="CB401">
            <v>0</v>
          </cell>
          <cell r="CC401">
            <v>30</v>
          </cell>
          <cell r="CD401">
            <v>51</v>
          </cell>
          <cell r="CE401">
            <v>29</v>
          </cell>
          <cell r="CF401">
            <v>43556</v>
          </cell>
          <cell r="CG401">
            <v>161.80000000000001</v>
          </cell>
          <cell r="CH401">
            <v>74</v>
          </cell>
          <cell r="CI401">
            <v>6</v>
          </cell>
          <cell r="CJ401">
            <v>0</v>
          </cell>
          <cell r="CK401">
            <v>0</v>
          </cell>
          <cell r="CL401">
            <v>58</v>
          </cell>
          <cell r="CM401">
            <v>13.375999999999999</v>
          </cell>
          <cell r="CN401">
            <v>16</v>
          </cell>
          <cell r="CO401">
            <v>0</v>
          </cell>
          <cell r="CP401">
            <v>0</v>
          </cell>
          <cell r="CQ401">
            <v>14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12</v>
          </cell>
          <cell r="DA401">
            <v>2</v>
          </cell>
          <cell r="DB401">
            <v>149.52153110047848</v>
          </cell>
          <cell r="DC401">
            <v>1046.6507177033493</v>
          </cell>
          <cell r="DD401">
            <v>897.12918660287085</v>
          </cell>
          <cell r="DE401">
            <v>0.15414258188824662</v>
          </cell>
          <cell r="DF401">
            <v>0</v>
          </cell>
          <cell r="DG401" t="str">
            <v>Газлифт</v>
          </cell>
          <cell r="DH401">
            <v>13.375999999999999</v>
          </cell>
          <cell r="DI401">
            <v>16</v>
          </cell>
          <cell r="DJ401">
            <v>0</v>
          </cell>
          <cell r="DK401">
            <v>2.0000000000000004</v>
          </cell>
          <cell r="DL401">
            <v>58</v>
          </cell>
          <cell r="DM401">
            <v>0</v>
          </cell>
          <cell r="DN401">
            <v>60</v>
          </cell>
          <cell r="DO401">
            <v>0.15717092337917485</v>
          </cell>
          <cell r="DP401">
            <v>58</v>
          </cell>
          <cell r="DQ401">
            <v>13.375999999999999</v>
          </cell>
          <cell r="DR401">
            <v>16</v>
          </cell>
          <cell r="DS401">
            <v>0</v>
          </cell>
          <cell r="DT401">
            <v>2.0000000000000004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DZ401">
            <v>0</v>
          </cell>
          <cell r="EA401">
            <v>0</v>
          </cell>
          <cell r="EB401">
            <v>0</v>
          </cell>
          <cell r="EC401">
            <v>43196</v>
          </cell>
          <cell r="ED401">
            <v>0</v>
          </cell>
          <cell r="EE401">
            <v>0</v>
          </cell>
          <cell r="EF401">
            <v>18</v>
          </cell>
          <cell r="EG401">
            <v>28</v>
          </cell>
          <cell r="EH401">
            <v>53</v>
          </cell>
          <cell r="EI401">
            <v>26</v>
          </cell>
          <cell r="EJ401" t="str">
            <v>Постоянный</v>
          </cell>
          <cell r="EK401">
            <v>24</v>
          </cell>
          <cell r="EL401">
            <v>0</v>
          </cell>
          <cell r="EM401">
            <v>13.375999999999999</v>
          </cell>
          <cell r="EN401">
            <v>16</v>
          </cell>
          <cell r="EO401">
            <v>0</v>
          </cell>
          <cell r="EP401">
            <v>18</v>
          </cell>
          <cell r="EQ401">
            <v>448.56459330143542</v>
          </cell>
          <cell r="ER401">
            <v>82</v>
          </cell>
          <cell r="ES401">
            <v>12</v>
          </cell>
          <cell r="ET401">
            <v>58</v>
          </cell>
          <cell r="EU401">
            <v>18</v>
          </cell>
          <cell r="EV401">
            <v>30</v>
          </cell>
          <cell r="EW401">
            <v>51</v>
          </cell>
          <cell r="EX401">
            <v>29</v>
          </cell>
          <cell r="EY401" t="str">
            <v>Постоянный</v>
          </cell>
          <cell r="EZ401">
            <v>24</v>
          </cell>
          <cell r="FA401">
            <v>0</v>
          </cell>
          <cell r="FB401">
            <v>13.375999999999999</v>
          </cell>
          <cell r="FC401">
            <v>16</v>
          </cell>
          <cell r="FD401">
            <v>0</v>
          </cell>
          <cell r="FE401">
            <v>14</v>
          </cell>
          <cell r="FF401">
            <v>149.52153110047848</v>
          </cell>
          <cell r="FG401">
            <v>74</v>
          </cell>
          <cell r="FH401">
            <v>12</v>
          </cell>
          <cell r="FI401">
            <v>58</v>
          </cell>
          <cell r="FJ401">
            <v>0</v>
          </cell>
          <cell r="FK401">
            <v>2</v>
          </cell>
          <cell r="FL401">
            <v>-2</v>
          </cell>
          <cell r="FM401">
            <v>3</v>
          </cell>
          <cell r="FN401">
            <v>0</v>
          </cell>
          <cell r="FO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-4</v>
          </cell>
          <cell r="FT401">
            <v>-8</v>
          </cell>
          <cell r="FU401">
            <v>0</v>
          </cell>
          <cell r="FV401">
            <v>-299.04306220095691</v>
          </cell>
          <cell r="FW401">
            <v>0</v>
          </cell>
          <cell r="FX401">
            <v>0</v>
          </cell>
          <cell r="FY401">
            <v>0</v>
          </cell>
          <cell r="FZ401">
            <v>0</v>
          </cell>
          <cell r="GA401">
            <v>0</v>
          </cell>
          <cell r="GB401">
            <v>0</v>
          </cell>
          <cell r="GC401" t="str">
            <v>Уточнение</v>
          </cell>
          <cell r="GD401" t="str">
            <v>Уточнение ТР по результатам замеров дебита. Рост линейного давления.</v>
          </cell>
          <cell r="GE401">
            <v>0</v>
          </cell>
          <cell r="GF401" t="str">
            <v>БДНГ-5.1</v>
          </cell>
          <cell r="GG401" t="str">
            <v>Давыдов</v>
          </cell>
          <cell r="GH401" t="str">
            <v>Бердянка</v>
          </cell>
          <cell r="GI401" t="str">
            <v>Денис</v>
          </cell>
          <cell r="GJ401">
            <v>0</v>
          </cell>
          <cell r="GK401">
            <v>2100</v>
          </cell>
          <cell r="GL401">
            <v>0</v>
          </cell>
          <cell r="GM401">
            <v>0</v>
          </cell>
          <cell r="GN401">
            <v>0</v>
          </cell>
          <cell r="GO401">
            <v>1</v>
          </cell>
          <cell r="GP401">
            <v>22</v>
          </cell>
          <cell r="GQ401">
            <v>58</v>
          </cell>
          <cell r="GR401">
            <v>103.80000000000001</v>
          </cell>
          <cell r="GS401" t="str">
            <v>К-68</v>
          </cell>
          <cell r="GT401" t="str">
            <v>Газлифт</v>
          </cell>
          <cell r="GU401">
            <v>0</v>
          </cell>
          <cell r="GV401">
            <v>0</v>
          </cell>
          <cell r="GW401">
            <v>0</v>
          </cell>
          <cell r="GX401">
            <v>0</v>
          </cell>
          <cell r="GY401">
            <v>0</v>
          </cell>
        </row>
        <row r="402">
          <cell r="J402">
            <v>1504</v>
          </cell>
          <cell r="K402" t="str">
            <v>В работе</v>
          </cell>
          <cell r="L402" t="str">
            <v>К-68</v>
          </cell>
          <cell r="M402">
            <v>43333</v>
          </cell>
          <cell r="N402" t="str">
            <v>Гор.</v>
          </cell>
          <cell r="O402" t="str">
            <v>P1ar_Block I</v>
          </cell>
          <cell r="P402" t="str">
            <v>Действующий</v>
          </cell>
          <cell r="Q402">
            <v>-4</v>
          </cell>
          <cell r="R402">
            <v>0</v>
          </cell>
          <cell r="S402">
            <v>0</v>
          </cell>
          <cell r="T402">
            <v>0</v>
          </cell>
          <cell r="U402">
            <v>206</v>
          </cell>
          <cell r="V402">
            <v>213.8</v>
          </cell>
          <cell r="W402">
            <v>0.98</v>
          </cell>
          <cell r="X402">
            <v>1.66</v>
          </cell>
          <cell r="Y402">
            <v>0.98</v>
          </cell>
          <cell r="Z402">
            <v>1.4490000000000001</v>
          </cell>
          <cell r="AA402">
            <v>0.83599999999999997</v>
          </cell>
          <cell r="AB402">
            <v>0.72</v>
          </cell>
          <cell r="AC402">
            <v>37</v>
          </cell>
          <cell r="AD402">
            <v>1.17</v>
          </cell>
          <cell r="AE402">
            <v>177.8</v>
          </cell>
          <cell r="AF402">
            <v>9.19</v>
          </cell>
          <cell r="AG402">
            <v>1909.7</v>
          </cell>
          <cell r="AH402">
            <v>3115</v>
          </cell>
          <cell r="AI402">
            <v>3115</v>
          </cell>
          <cell r="AJ402">
            <v>0</v>
          </cell>
          <cell r="AK402">
            <v>0</v>
          </cell>
          <cell r="AL402" t="str">
            <v>Закрытый</v>
          </cell>
          <cell r="AM402" t="str">
            <v>2241,48-2242,68; 2390,7-2391,9; 2520,9-2522,1; 2667,89-2669,09; 2809,38-2810,58; 2940,56-2941,76; 3049,28-3050,48м (цирк. клапана)</v>
          </cell>
          <cell r="AN402">
            <v>45.620000000000118</v>
          </cell>
          <cell r="AO402">
            <v>2241.48</v>
          </cell>
          <cell r="AP402">
            <v>391.7</v>
          </cell>
          <cell r="AQ402" t="str">
            <v>21167,23-3080,72</v>
          </cell>
          <cell r="AR402">
            <v>114.3</v>
          </cell>
          <cell r="AS402">
            <v>99.56</v>
          </cell>
          <cell r="AT402" t="str">
            <v>Газлифт</v>
          </cell>
          <cell r="AU402">
            <v>420</v>
          </cell>
          <cell r="AV402">
            <v>0</v>
          </cell>
          <cell r="AW402">
            <v>820</v>
          </cell>
          <cell r="AX402">
            <v>0</v>
          </cell>
          <cell r="AY402">
            <v>1200</v>
          </cell>
          <cell r="AZ402">
            <v>0</v>
          </cell>
          <cell r="BA402">
            <v>1560</v>
          </cell>
          <cell r="BB402">
            <v>0</v>
          </cell>
          <cell r="BC402">
            <v>1890</v>
          </cell>
          <cell r="BD402">
            <v>0</v>
          </cell>
          <cell r="BE402">
            <v>0</v>
          </cell>
          <cell r="BF402">
            <v>0</v>
          </cell>
          <cell r="BG402">
            <v>1900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1922</v>
          </cell>
          <cell r="BO402" t="str">
            <v>Есть</v>
          </cell>
          <cell r="BP402" t="str">
            <v>Сиант</v>
          </cell>
          <cell r="BQ402">
            <v>74</v>
          </cell>
          <cell r="BR402">
            <v>58</v>
          </cell>
          <cell r="BS402">
            <v>12</v>
          </cell>
          <cell r="BT402">
            <v>1707.1</v>
          </cell>
          <cell r="BU402">
            <v>214.90000000000009</v>
          </cell>
          <cell r="BV402">
            <v>73</v>
          </cell>
          <cell r="BW402">
            <v>5.5</v>
          </cell>
          <cell r="BX402">
            <v>18</v>
          </cell>
          <cell r="BY402" t="str">
            <v>Угловик</v>
          </cell>
          <cell r="BZ402" t="str">
            <v>Постоянный</v>
          </cell>
          <cell r="CA402">
            <v>24</v>
          </cell>
          <cell r="CB402">
            <v>0</v>
          </cell>
          <cell r="CC402">
            <v>31</v>
          </cell>
          <cell r="CD402">
            <v>58</v>
          </cell>
          <cell r="CE402">
            <v>29</v>
          </cell>
          <cell r="CF402">
            <v>43556</v>
          </cell>
          <cell r="CG402">
            <v>117</v>
          </cell>
          <cell r="CH402">
            <v>74</v>
          </cell>
          <cell r="CI402">
            <v>6</v>
          </cell>
          <cell r="CJ402">
            <v>0</v>
          </cell>
          <cell r="CK402">
            <v>0</v>
          </cell>
          <cell r="CL402">
            <v>57</v>
          </cell>
          <cell r="CM402">
            <v>20.064</v>
          </cell>
          <cell r="CN402">
            <v>24</v>
          </cell>
          <cell r="CO402">
            <v>0</v>
          </cell>
          <cell r="CP402">
            <v>0</v>
          </cell>
          <cell r="CQ402">
            <v>19.600000000000001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12</v>
          </cell>
          <cell r="DA402">
            <v>7.6000000000000014</v>
          </cell>
          <cell r="DB402">
            <v>378.78787878787887</v>
          </cell>
          <cell r="DC402">
            <v>976.87400318979269</v>
          </cell>
          <cell r="DD402">
            <v>598.08612440191393</v>
          </cell>
          <cell r="DE402">
            <v>0.4</v>
          </cell>
          <cell r="DF402">
            <v>0</v>
          </cell>
          <cell r="DG402" t="str">
            <v>Газлифт</v>
          </cell>
          <cell r="DH402">
            <v>22.571999999999999</v>
          </cell>
          <cell r="DI402">
            <v>27</v>
          </cell>
          <cell r="DJ402">
            <v>0</v>
          </cell>
          <cell r="DK402">
            <v>8.5500000000000025</v>
          </cell>
          <cell r="DL402">
            <v>57</v>
          </cell>
          <cell r="DM402">
            <v>0</v>
          </cell>
          <cell r="DN402">
            <v>60</v>
          </cell>
          <cell r="DO402">
            <v>0.42105263157894735</v>
          </cell>
          <cell r="DP402">
            <v>57</v>
          </cell>
          <cell r="DQ402">
            <v>20.064</v>
          </cell>
          <cell r="DR402">
            <v>24</v>
          </cell>
          <cell r="DS402">
            <v>0</v>
          </cell>
          <cell r="DT402">
            <v>7.6000000000000014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43333</v>
          </cell>
          <cell r="ED402">
            <v>0</v>
          </cell>
          <cell r="EE402">
            <v>0</v>
          </cell>
          <cell r="EF402">
            <v>18</v>
          </cell>
          <cell r="EG402">
            <v>28</v>
          </cell>
          <cell r="EH402">
            <v>51</v>
          </cell>
          <cell r="EI402">
            <v>27</v>
          </cell>
          <cell r="EJ402" t="str">
            <v>Постоянный</v>
          </cell>
          <cell r="EK402">
            <v>24</v>
          </cell>
          <cell r="EL402">
            <v>0</v>
          </cell>
          <cell r="EM402">
            <v>22.571999999999999</v>
          </cell>
          <cell r="EN402">
            <v>27</v>
          </cell>
          <cell r="EO402">
            <v>0</v>
          </cell>
          <cell r="EP402">
            <v>39</v>
          </cell>
          <cell r="EQ402">
            <v>983.51940457203614</v>
          </cell>
          <cell r="ER402">
            <v>74</v>
          </cell>
          <cell r="ES402">
            <v>16.8</v>
          </cell>
          <cell r="ET402">
            <v>57</v>
          </cell>
          <cell r="EU402">
            <v>18</v>
          </cell>
          <cell r="EV402">
            <v>31</v>
          </cell>
          <cell r="EW402">
            <v>58</v>
          </cell>
          <cell r="EX402">
            <v>29</v>
          </cell>
          <cell r="EY402" t="str">
            <v>Постоянный</v>
          </cell>
          <cell r="EZ402">
            <v>24</v>
          </cell>
          <cell r="FA402">
            <v>0</v>
          </cell>
          <cell r="FB402">
            <v>20.064</v>
          </cell>
          <cell r="FC402">
            <v>24</v>
          </cell>
          <cell r="FD402">
            <v>0</v>
          </cell>
          <cell r="FE402">
            <v>19.600000000000001</v>
          </cell>
          <cell r="FF402">
            <v>378.78787878787887</v>
          </cell>
          <cell r="FG402">
            <v>74</v>
          </cell>
          <cell r="FH402">
            <v>12</v>
          </cell>
          <cell r="FI402">
            <v>57</v>
          </cell>
          <cell r="FJ402">
            <v>0</v>
          </cell>
          <cell r="FK402">
            <v>3</v>
          </cell>
          <cell r="FL402">
            <v>7</v>
          </cell>
          <cell r="FM402">
            <v>2</v>
          </cell>
          <cell r="FN402">
            <v>0</v>
          </cell>
          <cell r="FO402">
            <v>0</v>
          </cell>
          <cell r="FP402">
            <v>-2.5079999999999991</v>
          </cell>
          <cell r="FQ402">
            <v>-3</v>
          </cell>
          <cell r="FR402">
            <v>0</v>
          </cell>
          <cell r="FS402">
            <v>-19.399999999999999</v>
          </cell>
          <cell r="FT402">
            <v>0</v>
          </cell>
          <cell r="FU402">
            <v>-4.8000000000000007</v>
          </cell>
          <cell r="FV402">
            <v>-604.73152578415727</v>
          </cell>
          <cell r="FW402">
            <v>0</v>
          </cell>
          <cell r="FX402" t="str">
            <v>Технология</v>
          </cell>
          <cell r="FY402" t="str">
            <v xml:space="preserve">Снижение дебита на фоне снижения общего дебита газа </v>
          </cell>
          <cell r="FZ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  <cell r="GE402">
            <v>0</v>
          </cell>
          <cell r="GF402" t="str">
            <v>БДНГ-5.1</v>
          </cell>
          <cell r="GG402" t="str">
            <v>Давыдов</v>
          </cell>
          <cell r="GH402" t="str">
            <v>Бердянка</v>
          </cell>
          <cell r="GI402" t="str">
            <v>Денис</v>
          </cell>
          <cell r="GJ402">
            <v>0</v>
          </cell>
          <cell r="GK402">
            <v>1902</v>
          </cell>
          <cell r="GL402">
            <v>0</v>
          </cell>
          <cell r="GM402">
            <v>0</v>
          </cell>
          <cell r="GN402">
            <v>2.5079999999999991</v>
          </cell>
          <cell r="GO402">
            <v>2</v>
          </cell>
          <cell r="GP402">
            <v>29</v>
          </cell>
          <cell r="GQ402">
            <v>57</v>
          </cell>
          <cell r="GR402">
            <v>60</v>
          </cell>
          <cell r="GS402" t="str">
            <v>К-68</v>
          </cell>
          <cell r="GT402" t="str">
            <v>Газлифт</v>
          </cell>
          <cell r="GU402">
            <v>0</v>
          </cell>
          <cell r="GV402">
            <v>0</v>
          </cell>
          <cell r="GW402">
            <v>0</v>
          </cell>
          <cell r="GX402">
            <v>0</v>
          </cell>
          <cell r="GY402">
            <v>0</v>
          </cell>
        </row>
        <row r="403">
          <cell r="J403">
            <v>1507</v>
          </cell>
          <cell r="K403" t="str">
            <v>В работе</v>
          </cell>
          <cell r="L403" t="str">
            <v>К-68</v>
          </cell>
          <cell r="M403">
            <v>43258</v>
          </cell>
          <cell r="N403" t="str">
            <v>Гор.</v>
          </cell>
          <cell r="O403" t="str">
            <v>P1ar_Block I</v>
          </cell>
          <cell r="P403" t="str">
            <v>Действующий</v>
          </cell>
          <cell r="Q403">
            <v>-4</v>
          </cell>
          <cell r="R403">
            <v>43228</v>
          </cell>
          <cell r="S403" t="str">
            <v>МеКаМиНефть</v>
          </cell>
          <cell r="T403" t="str">
            <v>КГРП 7ст.
350м3 15% HCl</v>
          </cell>
          <cell r="U403">
            <v>206</v>
          </cell>
          <cell r="V403">
            <v>213.8</v>
          </cell>
          <cell r="W403">
            <v>0.98</v>
          </cell>
          <cell r="X403">
            <v>1.66</v>
          </cell>
          <cell r="Y403">
            <v>0.98</v>
          </cell>
          <cell r="Z403">
            <v>1.4490000000000001</v>
          </cell>
          <cell r="AA403">
            <v>0.83599999999999997</v>
          </cell>
          <cell r="AB403">
            <v>0.72</v>
          </cell>
          <cell r="AC403">
            <v>37</v>
          </cell>
          <cell r="AD403">
            <v>1.17</v>
          </cell>
          <cell r="AE403">
            <v>177.8</v>
          </cell>
          <cell r="AF403">
            <v>9.19</v>
          </cell>
          <cell r="AG403">
            <v>2620.1999999999998</v>
          </cell>
          <cell r="AH403">
            <v>3404.57</v>
          </cell>
          <cell r="AI403">
            <v>3404.57</v>
          </cell>
          <cell r="AJ403">
            <v>43245</v>
          </cell>
          <cell r="AK403" t="str">
            <v>По спущенной компановке</v>
          </cell>
          <cell r="AL403" t="str">
            <v>Закрытый</v>
          </cell>
          <cell r="AM403" t="str">
            <v>2626,88-2628,08; 2916,44-2917,64; 3023,92-3025,12; 3089,21-3090,41; 3175,88-3177,08; 3241,63-3242,83; 3318,61-3319,81 (цирк. клапана)</v>
          </cell>
          <cell r="AN403">
            <v>8.4</v>
          </cell>
          <cell r="AO403">
            <v>2626.88</v>
          </cell>
          <cell r="AP403">
            <v>845.28</v>
          </cell>
          <cell r="AQ403" t="str">
            <v>2559,98-3417,11</v>
          </cell>
          <cell r="AR403">
            <v>114</v>
          </cell>
          <cell r="AS403">
            <v>7.37</v>
          </cell>
          <cell r="AT403" t="str">
            <v>Газлифт</v>
          </cell>
          <cell r="AU403">
            <v>475</v>
          </cell>
          <cell r="AV403">
            <v>0</v>
          </cell>
          <cell r="AW403">
            <v>900</v>
          </cell>
          <cell r="AX403">
            <v>0</v>
          </cell>
          <cell r="AY403">
            <v>1145</v>
          </cell>
          <cell r="AZ403">
            <v>0</v>
          </cell>
          <cell r="BA403">
            <v>1565</v>
          </cell>
          <cell r="BB403">
            <v>0</v>
          </cell>
          <cell r="BC403">
            <v>1870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1992</v>
          </cell>
          <cell r="BO403" t="str">
            <v>Есть</v>
          </cell>
          <cell r="BP403" t="str">
            <v>Сиант</v>
          </cell>
          <cell r="BQ403">
            <v>74</v>
          </cell>
          <cell r="BR403">
            <v>54</v>
          </cell>
          <cell r="BS403">
            <v>15.4</v>
          </cell>
          <cell r="BT403">
            <v>1637</v>
          </cell>
          <cell r="BU403">
            <v>355</v>
          </cell>
          <cell r="BV403">
            <v>73</v>
          </cell>
          <cell r="BW403">
            <v>5.5</v>
          </cell>
          <cell r="BX403">
            <v>18</v>
          </cell>
          <cell r="BY403" t="str">
            <v>Угловик</v>
          </cell>
          <cell r="BZ403" t="str">
            <v>Постоянный</v>
          </cell>
          <cell r="CA403">
            <v>24</v>
          </cell>
          <cell r="CB403">
            <v>0</v>
          </cell>
          <cell r="CC403">
            <v>30</v>
          </cell>
          <cell r="CD403">
            <v>54</v>
          </cell>
          <cell r="CE403">
            <v>29</v>
          </cell>
          <cell r="CF403">
            <v>43556</v>
          </cell>
          <cell r="CG403">
            <v>155.1</v>
          </cell>
          <cell r="CH403">
            <v>74</v>
          </cell>
          <cell r="CI403">
            <v>6</v>
          </cell>
          <cell r="CJ403">
            <v>0</v>
          </cell>
          <cell r="CK403">
            <v>0</v>
          </cell>
          <cell r="CL403">
            <v>60</v>
          </cell>
          <cell r="CM403">
            <v>11.703999999999999</v>
          </cell>
          <cell r="CN403">
            <v>14</v>
          </cell>
          <cell r="CO403">
            <v>0</v>
          </cell>
          <cell r="CP403">
            <v>0</v>
          </cell>
          <cell r="CQ403">
            <v>26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15.4</v>
          </cell>
          <cell r="DA403">
            <v>10.6</v>
          </cell>
          <cell r="DB403">
            <v>905.67327409432687</v>
          </cell>
          <cell r="DC403">
            <v>2221.4627477785375</v>
          </cell>
          <cell r="DD403">
            <v>1315.7894736842106</v>
          </cell>
          <cell r="DE403">
            <v>0.14721345951629863</v>
          </cell>
          <cell r="DF403">
            <v>0</v>
          </cell>
          <cell r="DG403" t="str">
            <v>Газлифт</v>
          </cell>
          <cell r="DH403">
            <v>15.883999999999999</v>
          </cell>
          <cell r="DI403">
            <v>19</v>
          </cell>
          <cell r="DJ403">
            <v>0</v>
          </cell>
          <cell r="DK403">
            <v>14.385714285714286</v>
          </cell>
          <cell r="DL403">
            <v>60</v>
          </cell>
          <cell r="DM403">
            <v>0</v>
          </cell>
          <cell r="DN403">
            <v>60</v>
          </cell>
          <cell r="DO403">
            <v>0.14721345951629863</v>
          </cell>
          <cell r="DP403">
            <v>60</v>
          </cell>
          <cell r="DQ403">
            <v>11.703999999999999</v>
          </cell>
          <cell r="DR403">
            <v>14</v>
          </cell>
          <cell r="DS403">
            <v>0</v>
          </cell>
          <cell r="DT403">
            <v>10.6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43258</v>
          </cell>
          <cell r="ED403" t="str">
            <v>ВНС</v>
          </cell>
          <cell r="EE403">
            <v>0</v>
          </cell>
          <cell r="EF403">
            <v>18</v>
          </cell>
          <cell r="EG403">
            <v>28</v>
          </cell>
          <cell r="EH403">
            <v>54</v>
          </cell>
          <cell r="EI403">
            <v>27</v>
          </cell>
          <cell r="EJ403" t="str">
            <v>Постоянный</v>
          </cell>
          <cell r="EK403">
            <v>24</v>
          </cell>
          <cell r="EL403">
            <v>0</v>
          </cell>
          <cell r="EM403">
            <v>15.883999999999999</v>
          </cell>
          <cell r="EN403">
            <v>19</v>
          </cell>
          <cell r="EO403">
            <v>0</v>
          </cell>
          <cell r="EP403">
            <v>26</v>
          </cell>
          <cell r="EQ403">
            <v>667.33820196424085</v>
          </cell>
          <cell r="ER403">
            <v>75</v>
          </cell>
          <cell r="ES403">
            <v>15.4</v>
          </cell>
          <cell r="ET403">
            <v>55</v>
          </cell>
          <cell r="EU403">
            <v>18</v>
          </cell>
          <cell r="EV403">
            <v>30</v>
          </cell>
          <cell r="EW403">
            <v>54</v>
          </cell>
          <cell r="EX403">
            <v>29</v>
          </cell>
          <cell r="EY403" t="str">
            <v>Постоянный</v>
          </cell>
          <cell r="EZ403">
            <v>24</v>
          </cell>
          <cell r="FA403">
            <v>0</v>
          </cell>
          <cell r="FB403">
            <v>11.703999999999999</v>
          </cell>
          <cell r="FC403">
            <v>14</v>
          </cell>
          <cell r="FD403">
            <v>0</v>
          </cell>
          <cell r="FE403">
            <v>26</v>
          </cell>
          <cell r="FF403">
            <v>905.67327409432687</v>
          </cell>
          <cell r="FG403">
            <v>74</v>
          </cell>
          <cell r="FH403">
            <v>15.4</v>
          </cell>
          <cell r="FI403">
            <v>60</v>
          </cell>
          <cell r="FJ403">
            <v>0</v>
          </cell>
          <cell r="FK403">
            <v>2</v>
          </cell>
          <cell r="FL403">
            <v>0</v>
          </cell>
          <cell r="FM403">
            <v>2</v>
          </cell>
          <cell r="FN403">
            <v>0</v>
          </cell>
          <cell r="FO403">
            <v>0</v>
          </cell>
          <cell r="FP403">
            <v>-4.18</v>
          </cell>
          <cell r="FQ403">
            <v>-5</v>
          </cell>
          <cell r="FR403">
            <v>0</v>
          </cell>
          <cell r="FS403">
            <v>0</v>
          </cell>
          <cell r="FT403">
            <v>-1</v>
          </cell>
          <cell r="FU403">
            <v>0</v>
          </cell>
          <cell r="FV403">
            <v>238.33507213008602</v>
          </cell>
          <cell r="FW403">
            <v>5</v>
          </cell>
          <cell r="FX403" t="str">
            <v>Технология</v>
          </cell>
          <cell r="FY403" t="str">
            <v>Снжение дебита по причине роста забойного и линейного давления</v>
          </cell>
          <cell r="FZ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  <cell r="GE403">
            <v>0</v>
          </cell>
          <cell r="GF403" t="str">
            <v>БДНГ-5.1</v>
          </cell>
          <cell r="GG403" t="str">
            <v>Давыдов</v>
          </cell>
          <cell r="GH403" t="str">
            <v>Бердянка</v>
          </cell>
          <cell r="GI403" t="str">
            <v>Денис</v>
          </cell>
          <cell r="GJ403">
            <v>0</v>
          </cell>
          <cell r="GK403">
            <v>1972</v>
          </cell>
          <cell r="GL403">
            <v>0</v>
          </cell>
          <cell r="GM403">
            <v>0</v>
          </cell>
          <cell r="GN403">
            <v>4.18</v>
          </cell>
          <cell r="GO403">
            <v>1</v>
          </cell>
          <cell r="GP403">
            <v>25</v>
          </cell>
          <cell r="GQ403">
            <v>60</v>
          </cell>
          <cell r="GR403">
            <v>95.1</v>
          </cell>
          <cell r="GS403" t="str">
            <v>К-68</v>
          </cell>
          <cell r="GT403" t="str">
            <v>Газлифт</v>
          </cell>
          <cell r="GU403">
            <v>0</v>
          </cell>
          <cell r="GV403">
            <v>0</v>
          </cell>
          <cell r="GW403">
            <v>0</v>
          </cell>
          <cell r="GX403">
            <v>0</v>
          </cell>
          <cell r="GY403">
            <v>0</v>
          </cell>
        </row>
        <row r="404">
          <cell r="J404">
            <v>1509</v>
          </cell>
          <cell r="K404" t="str">
            <v>В работе</v>
          </cell>
          <cell r="L404" t="str">
            <v>К-1509</v>
          </cell>
          <cell r="M404">
            <v>43603</v>
          </cell>
          <cell r="N404" t="str">
            <v>Гор.</v>
          </cell>
          <cell r="O404" t="str">
            <v>P1ar_Block I</v>
          </cell>
          <cell r="P404" t="str">
            <v>Действующий</v>
          </cell>
          <cell r="Q404">
            <v>-4</v>
          </cell>
          <cell r="R404">
            <v>0</v>
          </cell>
          <cell r="S404">
            <v>0</v>
          </cell>
          <cell r="T404">
            <v>0</v>
          </cell>
          <cell r="U404">
            <v>206</v>
          </cell>
          <cell r="V404">
            <v>213.8</v>
          </cell>
          <cell r="W404">
            <v>0.98</v>
          </cell>
          <cell r="X404">
            <v>1.66</v>
          </cell>
          <cell r="Y404">
            <v>0.99694811800610361</v>
          </cell>
          <cell r="Z404">
            <v>1.4490000000000001</v>
          </cell>
          <cell r="AA404">
            <v>0.83599999999999997</v>
          </cell>
          <cell r="AB404">
            <v>0.72</v>
          </cell>
          <cell r="AC404">
            <v>37</v>
          </cell>
          <cell r="AD404">
            <v>1.17</v>
          </cell>
          <cell r="AE404">
            <v>177.8</v>
          </cell>
          <cell r="AF404">
            <v>9.19</v>
          </cell>
          <cell r="AG404">
            <v>2051</v>
          </cell>
          <cell r="AH404">
            <v>2713</v>
          </cell>
          <cell r="AI404">
            <v>2713</v>
          </cell>
          <cell r="AJ404">
            <v>0</v>
          </cell>
          <cell r="AK404">
            <v>0</v>
          </cell>
          <cell r="AL404" t="str">
            <v>Закрытый</v>
          </cell>
          <cell r="AM404" t="str">
            <v>2153,16-2154,59; 2273,14-2274,57; 2404,83-2406,26; 2525,18-2526,61; 2665,88-2667,11 (цирк. клапана)</v>
          </cell>
          <cell r="AN404">
            <v>26.659999999999854</v>
          </cell>
          <cell r="AO404">
            <v>2153.16</v>
          </cell>
          <cell r="AP404">
            <v>246.31</v>
          </cell>
          <cell r="AQ404" t="str">
            <v>1995-2714</v>
          </cell>
          <cell r="AR404">
            <v>114</v>
          </cell>
          <cell r="AS404">
            <v>99.2</v>
          </cell>
          <cell r="AT404" t="str">
            <v>Газлифт</v>
          </cell>
          <cell r="AU404">
            <v>550</v>
          </cell>
          <cell r="AV404">
            <v>0</v>
          </cell>
          <cell r="AW404">
            <v>990</v>
          </cell>
          <cell r="AX404">
            <v>0</v>
          </cell>
          <cell r="AY404">
            <v>1325</v>
          </cell>
          <cell r="AZ404">
            <v>0</v>
          </cell>
          <cell r="BA404">
            <v>1600</v>
          </cell>
          <cell r="BB404">
            <v>0</v>
          </cell>
          <cell r="BC404">
            <v>1790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1993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1752.19</v>
          </cell>
          <cell r="BU404">
            <v>240.80999999999995</v>
          </cell>
          <cell r="BV404">
            <v>73</v>
          </cell>
          <cell r="BW404">
            <v>5.5</v>
          </cell>
          <cell r="BX404">
            <v>18</v>
          </cell>
          <cell r="BY404" t="str">
            <v>Угловик</v>
          </cell>
          <cell r="BZ404" t="str">
            <v>Постоянный</v>
          </cell>
          <cell r="CA404">
            <v>24</v>
          </cell>
          <cell r="CB404">
            <v>0</v>
          </cell>
          <cell r="CC404">
            <v>33</v>
          </cell>
          <cell r="CD404">
            <v>70</v>
          </cell>
          <cell r="CE404">
            <v>32</v>
          </cell>
          <cell r="CF404">
            <v>43556</v>
          </cell>
          <cell r="CG404">
            <v>206</v>
          </cell>
          <cell r="CH404">
            <v>80</v>
          </cell>
          <cell r="CI404">
            <v>6</v>
          </cell>
          <cell r="CJ404">
            <v>0</v>
          </cell>
          <cell r="CK404">
            <v>0</v>
          </cell>
          <cell r="CL404">
            <v>54</v>
          </cell>
          <cell r="CM404">
            <v>8.8143659999999997</v>
          </cell>
          <cell r="CN404">
            <v>11</v>
          </cell>
          <cell r="CO404">
            <v>4.1500000000000004</v>
          </cell>
          <cell r="CP404">
            <v>0</v>
          </cell>
          <cell r="CQ404">
            <v>36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-21.2</v>
          </cell>
          <cell r="CX404">
            <v>0</v>
          </cell>
          <cell r="CY404">
            <v>-29.353999999999999</v>
          </cell>
          <cell r="CZ404">
            <v>21</v>
          </cell>
          <cell r="DA404">
            <v>15</v>
          </cell>
          <cell r="DB404">
            <v>1701.7673193965397</v>
          </cell>
          <cell r="DC404">
            <v>4084.2415665516955</v>
          </cell>
          <cell r="DD404">
            <v>2247.6737379552783</v>
          </cell>
          <cell r="DE404">
            <v>7.2368421052631582E-2</v>
          </cell>
          <cell r="DF404">
            <v>0</v>
          </cell>
          <cell r="DG404" t="str">
            <v>Газлифт</v>
          </cell>
          <cell r="DH404">
            <v>8.8143659999999997</v>
          </cell>
          <cell r="DI404">
            <v>11</v>
          </cell>
          <cell r="DJ404">
            <v>4.1500000000000004</v>
          </cell>
          <cell r="DK404">
            <v>15</v>
          </cell>
          <cell r="DL404">
            <v>54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4.1500000000000004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18</v>
          </cell>
          <cell r="EG404">
            <v>32</v>
          </cell>
          <cell r="EH404">
            <v>62</v>
          </cell>
          <cell r="EI404">
            <v>30</v>
          </cell>
          <cell r="EJ404" t="str">
            <v>Постоянный</v>
          </cell>
          <cell r="EK404">
            <v>24</v>
          </cell>
          <cell r="EL404">
            <v>0</v>
          </cell>
          <cell r="EM404">
            <v>10.977892199999999</v>
          </cell>
          <cell r="EN404">
            <v>13.7</v>
          </cell>
          <cell r="EO404">
            <v>4.1500000000000004</v>
          </cell>
          <cell r="EP404">
            <v>33</v>
          </cell>
          <cell r="EQ404">
            <v>1093.1060153787994</v>
          </cell>
          <cell r="ER404">
            <v>78</v>
          </cell>
          <cell r="ES404">
            <v>21</v>
          </cell>
          <cell r="ET404">
            <v>54</v>
          </cell>
          <cell r="EU404">
            <v>18</v>
          </cell>
          <cell r="EV404">
            <v>33</v>
          </cell>
          <cell r="EW404">
            <v>70</v>
          </cell>
          <cell r="EX404">
            <v>32</v>
          </cell>
          <cell r="EY404" t="str">
            <v>Постоянный</v>
          </cell>
          <cell r="EZ404">
            <v>24</v>
          </cell>
          <cell r="FA404">
            <v>0</v>
          </cell>
          <cell r="FB404">
            <v>8.8143659999999997</v>
          </cell>
          <cell r="FC404">
            <v>11</v>
          </cell>
          <cell r="FD404">
            <v>4.1500000000000004</v>
          </cell>
          <cell r="FE404">
            <v>36</v>
          </cell>
          <cell r="FF404">
            <v>1701.7673193965397</v>
          </cell>
          <cell r="FG404">
            <v>80</v>
          </cell>
          <cell r="FH404">
            <v>21</v>
          </cell>
          <cell r="FI404">
            <v>54</v>
          </cell>
          <cell r="FJ404">
            <v>0</v>
          </cell>
          <cell r="FK404">
            <v>1</v>
          </cell>
          <cell r="FL404">
            <v>8</v>
          </cell>
          <cell r="FM404">
            <v>2</v>
          </cell>
          <cell r="FN404">
            <v>0</v>
          </cell>
          <cell r="FO404">
            <v>0</v>
          </cell>
          <cell r="FP404">
            <v>-2.1635261999999997</v>
          </cell>
          <cell r="FQ404">
            <v>-2.6999999999999993</v>
          </cell>
          <cell r="FR404">
            <v>0</v>
          </cell>
          <cell r="FS404">
            <v>3</v>
          </cell>
          <cell r="FT404">
            <v>2</v>
          </cell>
          <cell r="FU404">
            <v>0</v>
          </cell>
          <cell r="FV404">
            <v>608.66130401774035</v>
          </cell>
          <cell r="FW404">
            <v>0</v>
          </cell>
          <cell r="FX404" t="str">
            <v>ИПП ГТМ</v>
          </cell>
          <cell r="FY404" t="str">
            <v>ВНС 2019г. Снижение энергетики пласта, что подтверждается снижениями дебита с 14 до 11  м3/сут и  трендом снижения  забойного давления</v>
          </cell>
          <cell r="FZ404">
            <v>0</v>
          </cell>
          <cell r="GA404">
            <v>0</v>
          </cell>
          <cell r="GB404">
            <v>0</v>
          </cell>
          <cell r="GC404" t="str">
            <v>ИПП ГТМ</v>
          </cell>
          <cell r="GD404" t="str">
            <v>Снижение энергетики пласта, что подтверждается снижениями дебита с 21 до 14 м3/сут и забойного давления с 70 до 54 ат.</v>
          </cell>
          <cell r="GE404">
            <v>0</v>
          </cell>
          <cell r="GF404" t="str">
            <v>БДНГ-3</v>
          </cell>
          <cell r="GG404">
            <v>0</v>
          </cell>
          <cell r="GH404">
            <v>0</v>
          </cell>
          <cell r="GI404" t="e">
            <v>#N/A</v>
          </cell>
          <cell r="GJ404">
            <v>0</v>
          </cell>
          <cell r="GK404">
            <v>1973</v>
          </cell>
          <cell r="GL404">
            <v>0</v>
          </cell>
          <cell r="GM404">
            <v>0</v>
          </cell>
          <cell r="GN404">
            <v>0</v>
          </cell>
          <cell r="GO404">
            <v>0</v>
          </cell>
          <cell r="GP404">
            <v>0</v>
          </cell>
          <cell r="GQ404">
            <v>54</v>
          </cell>
          <cell r="GR404">
            <v>0</v>
          </cell>
          <cell r="GS404" t="str">
            <v>К-77</v>
          </cell>
          <cell r="GT404">
            <v>0</v>
          </cell>
          <cell r="GU404">
            <v>0</v>
          </cell>
          <cell r="GV404">
            <v>0</v>
          </cell>
          <cell r="GW404">
            <v>0</v>
          </cell>
          <cell r="GX404">
            <v>0</v>
          </cell>
          <cell r="GY404">
            <v>0</v>
          </cell>
        </row>
        <row r="405">
          <cell r="J405">
            <v>1522</v>
          </cell>
          <cell r="K405" t="str">
            <v>В работе</v>
          </cell>
          <cell r="L405" t="str">
            <v>К-66</v>
          </cell>
          <cell r="M405">
            <v>43037</v>
          </cell>
          <cell r="N405" t="str">
            <v>Гор.</v>
          </cell>
          <cell r="O405" t="str">
            <v>P1ar_Block I</v>
          </cell>
          <cell r="P405" t="str">
            <v>Действующий</v>
          </cell>
          <cell r="Q405">
            <v>-4</v>
          </cell>
          <cell r="R405">
            <v>42987</v>
          </cell>
          <cell r="S405" t="str">
            <v>МеКаМиНефть</v>
          </cell>
          <cell r="T405" t="str">
            <v>67т проппанта + 366м3 15% HCl (7стадий)</v>
          </cell>
          <cell r="U405">
            <v>206</v>
          </cell>
          <cell r="V405">
            <v>213.8</v>
          </cell>
          <cell r="W405">
            <v>0.98</v>
          </cell>
          <cell r="X405">
            <v>1.66</v>
          </cell>
          <cell r="Y405">
            <v>0.98008029573507216</v>
          </cell>
          <cell r="Z405">
            <v>1.4490000000000001</v>
          </cell>
          <cell r="AA405">
            <v>0.83599999999999997</v>
          </cell>
          <cell r="AB405">
            <v>0.72</v>
          </cell>
          <cell r="AC405">
            <v>37</v>
          </cell>
          <cell r="AD405">
            <v>1.17</v>
          </cell>
          <cell r="AE405">
            <v>177.8</v>
          </cell>
          <cell r="AF405">
            <v>9.19</v>
          </cell>
          <cell r="AG405">
            <v>2172.6</v>
          </cell>
          <cell r="AH405">
            <v>2975</v>
          </cell>
          <cell r="AI405">
            <v>2975</v>
          </cell>
          <cell r="AJ405">
            <v>42926</v>
          </cell>
          <cell r="AK405" t="str">
            <v>По спущенной компановке</v>
          </cell>
          <cell r="AL405" t="str">
            <v>Закрытый</v>
          </cell>
          <cell r="AM405" t="str">
            <v>2218,67-2220,1; 2315,53-2316,96; 2422,71-2424,14; 2580,81-2582,24; 2697,99-2699,42; 2815,27-2816,7; 2932,79-2933,09 (цирк. клапана)</v>
          </cell>
          <cell r="AN405">
            <v>8.8800000000000008</v>
          </cell>
          <cell r="AO405">
            <v>2218.67</v>
          </cell>
          <cell r="AP405">
            <v>342.13</v>
          </cell>
          <cell r="AQ405" t="str">
            <v>1918,62-2975</v>
          </cell>
          <cell r="AR405">
            <v>114</v>
          </cell>
          <cell r="AS405">
            <v>7.37</v>
          </cell>
          <cell r="AT405" t="str">
            <v>Газлифт</v>
          </cell>
          <cell r="AU405">
            <v>510</v>
          </cell>
          <cell r="AV405" t="str">
            <v>ГК81/3</v>
          </cell>
          <cell r="AW405">
            <v>850</v>
          </cell>
          <cell r="AX405" t="str">
            <v>ГК81/3</v>
          </cell>
          <cell r="AY405">
            <v>1130</v>
          </cell>
          <cell r="AZ405" t="str">
            <v>ГК80/3</v>
          </cell>
          <cell r="BA405">
            <v>1340</v>
          </cell>
          <cell r="BB405" t="str">
            <v>ГК82/3</v>
          </cell>
          <cell r="BC405">
            <v>1500</v>
          </cell>
          <cell r="BD405" t="str">
            <v>ГК78/4</v>
          </cell>
          <cell r="BE405">
            <v>1650</v>
          </cell>
          <cell r="BF405" t="str">
            <v>ГК77/4</v>
          </cell>
          <cell r="BG405">
            <v>1870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1925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1580.99</v>
          </cell>
          <cell r="BU405">
            <v>344.01</v>
          </cell>
          <cell r="BV405">
            <v>73</v>
          </cell>
          <cell r="BW405">
            <v>5.5</v>
          </cell>
          <cell r="BX405">
            <v>18</v>
          </cell>
          <cell r="BY405" t="str">
            <v>Угловик</v>
          </cell>
          <cell r="BZ405" t="str">
            <v>Постоянный</v>
          </cell>
          <cell r="CA405">
            <v>24</v>
          </cell>
          <cell r="CB405">
            <v>0</v>
          </cell>
          <cell r="CC405">
            <v>42.11</v>
          </cell>
          <cell r="CD405">
            <v>67.56</v>
          </cell>
          <cell r="CE405">
            <v>35.78</v>
          </cell>
          <cell r="CF405">
            <v>43556</v>
          </cell>
          <cell r="CG405">
            <v>117</v>
          </cell>
          <cell r="CH405">
            <v>68.099999999999994</v>
          </cell>
          <cell r="CI405">
            <v>6</v>
          </cell>
          <cell r="CJ405">
            <v>0</v>
          </cell>
          <cell r="CK405">
            <v>0</v>
          </cell>
          <cell r="CL405">
            <v>80</v>
          </cell>
          <cell r="CM405">
            <v>18.388321599999998</v>
          </cell>
          <cell r="CN405">
            <v>22</v>
          </cell>
          <cell r="CO405">
            <v>0.02</v>
          </cell>
          <cell r="CP405">
            <v>354</v>
          </cell>
          <cell r="CQ405">
            <v>14</v>
          </cell>
          <cell r="CR405">
            <v>364</v>
          </cell>
          <cell r="CS405">
            <v>0</v>
          </cell>
          <cell r="CT405">
            <v>364</v>
          </cell>
          <cell r="CU405">
            <v>0</v>
          </cell>
          <cell r="CV405">
            <v>340.72074400000002</v>
          </cell>
          <cell r="CW405">
            <v>-28</v>
          </cell>
          <cell r="CX405">
            <v>363.45</v>
          </cell>
          <cell r="CY405">
            <v>-19</v>
          </cell>
          <cell r="CZ405">
            <v>9</v>
          </cell>
          <cell r="DA405">
            <v>5</v>
          </cell>
          <cell r="DB405">
            <v>271.91171161592041</v>
          </cell>
          <cell r="DC405">
            <v>761.35279252457724</v>
          </cell>
          <cell r="DD405">
            <v>489.30549978076948</v>
          </cell>
          <cell r="DE405">
            <v>0.59459459459459463</v>
          </cell>
          <cell r="DF405">
            <v>0</v>
          </cell>
          <cell r="DG405" t="str">
            <v>Газлифт</v>
          </cell>
          <cell r="DH405">
            <v>18.388321599999998</v>
          </cell>
          <cell r="DI405">
            <v>22</v>
          </cell>
          <cell r="DJ405">
            <v>0.02</v>
          </cell>
          <cell r="DK405">
            <v>4.9999999999999991</v>
          </cell>
          <cell r="DL405">
            <v>80</v>
          </cell>
          <cell r="DM405">
            <v>0</v>
          </cell>
          <cell r="DN405">
            <v>60</v>
          </cell>
          <cell r="DO405">
            <v>0.542033746453636</v>
          </cell>
          <cell r="DP405">
            <v>60</v>
          </cell>
          <cell r="DQ405">
            <v>25.823826287591462</v>
          </cell>
          <cell r="DR405">
            <v>30.895923547857254</v>
          </cell>
          <cell r="DS405">
            <v>0.02</v>
          </cell>
          <cell r="DT405">
            <v>7.0218008063311945</v>
          </cell>
          <cell r="DU405">
            <v>7.4355046875914628</v>
          </cell>
          <cell r="DV405">
            <v>8.8959235478572545</v>
          </cell>
          <cell r="DW405">
            <v>2.0218008063311941</v>
          </cell>
          <cell r="DX405">
            <v>6.5534278566231601</v>
          </cell>
          <cell r="DY405">
            <v>7.8547380126558863</v>
          </cell>
          <cell r="DZ405">
            <v>0</v>
          </cell>
          <cell r="EA405">
            <v>1.7953686886070597</v>
          </cell>
          <cell r="EB405" t="str">
            <v>ВНС октября 2017г, было проведено кислотно-пропантное ГРП, Рзаб держится в районе 70 ат  с июне 2018г</v>
          </cell>
          <cell r="EC405">
            <v>43037</v>
          </cell>
          <cell r="ED405" t="str">
            <v>ВНС</v>
          </cell>
          <cell r="EE405">
            <v>0</v>
          </cell>
          <cell r="EF405">
            <v>18</v>
          </cell>
          <cell r="EG405">
            <v>34.119999999999997</v>
          </cell>
          <cell r="EH405">
            <v>64.5</v>
          </cell>
          <cell r="EI405">
            <v>32.619999999999997</v>
          </cell>
          <cell r="EJ405" t="str">
            <v>Постоянный</v>
          </cell>
          <cell r="EK405">
            <v>24</v>
          </cell>
          <cell r="EL405">
            <v>0</v>
          </cell>
          <cell r="EM405">
            <v>18.388321599999998</v>
          </cell>
          <cell r="EN405">
            <v>22</v>
          </cell>
          <cell r="EO405">
            <v>0.02</v>
          </cell>
          <cell r="EP405">
            <v>14</v>
          </cell>
          <cell r="EQ405">
            <v>271.91171161592041</v>
          </cell>
          <cell r="ER405">
            <v>72.87</v>
          </cell>
          <cell r="ES405">
            <v>9</v>
          </cell>
          <cell r="ET405">
            <v>78</v>
          </cell>
          <cell r="EU405">
            <v>18</v>
          </cell>
          <cell r="EV405">
            <v>42.11</v>
          </cell>
          <cell r="EW405">
            <v>67.56</v>
          </cell>
          <cell r="EX405">
            <v>35.78</v>
          </cell>
          <cell r="EY405" t="str">
            <v>Постоянный</v>
          </cell>
          <cell r="EZ405">
            <v>24</v>
          </cell>
          <cell r="FA405">
            <v>0</v>
          </cell>
          <cell r="FB405">
            <v>18.388321599999998</v>
          </cell>
          <cell r="FC405">
            <v>22</v>
          </cell>
          <cell r="FD405">
            <v>0.02</v>
          </cell>
          <cell r="FE405">
            <v>14</v>
          </cell>
          <cell r="FF405">
            <v>271.91171161592041</v>
          </cell>
          <cell r="FG405">
            <v>68.099999999999994</v>
          </cell>
          <cell r="FH405">
            <v>9</v>
          </cell>
          <cell r="FI405">
            <v>80</v>
          </cell>
          <cell r="FJ405">
            <v>0</v>
          </cell>
          <cell r="FK405">
            <v>7.990000000000002</v>
          </cell>
          <cell r="FL405">
            <v>3.0600000000000023</v>
          </cell>
          <cell r="FM405">
            <v>3.1600000000000037</v>
          </cell>
          <cell r="FN405">
            <v>0</v>
          </cell>
          <cell r="FO405">
            <v>0</v>
          </cell>
          <cell r="FP405">
            <v>0</v>
          </cell>
          <cell r="FQ405">
            <v>0</v>
          </cell>
          <cell r="FR405">
            <v>0</v>
          </cell>
          <cell r="FS405">
            <v>0</v>
          </cell>
          <cell r="FT405">
            <v>-4.7700000000000102</v>
          </cell>
          <cell r="FU405">
            <v>0</v>
          </cell>
          <cell r="FV405">
            <v>0</v>
          </cell>
          <cell r="FW405">
            <v>2</v>
          </cell>
          <cell r="FX405">
            <v>0</v>
          </cell>
          <cell r="FY405">
            <v>0</v>
          </cell>
          <cell r="FZ405">
            <v>0</v>
          </cell>
          <cell r="GA405">
            <v>0</v>
          </cell>
          <cell r="GB405">
            <v>0</v>
          </cell>
          <cell r="GC405" t="str">
            <v>Уточнение</v>
          </cell>
          <cell r="GD405" t="str">
            <v>Уточнение ТР по результатам замеров дебита</v>
          </cell>
          <cell r="GE405">
            <v>0</v>
          </cell>
          <cell r="GF405" t="str">
            <v>БДНГ-5.2</v>
          </cell>
          <cell r="GG405" t="str">
            <v>курбатов</v>
          </cell>
          <cell r="GH405" t="str">
            <v>Бердянка</v>
          </cell>
          <cell r="GI405" t="e">
            <v>#N/A</v>
          </cell>
          <cell r="GJ405">
            <v>0</v>
          </cell>
          <cell r="GK405">
            <v>1905</v>
          </cell>
          <cell r="GL405">
            <v>0</v>
          </cell>
          <cell r="GM405">
            <v>0</v>
          </cell>
          <cell r="GN405">
            <v>0</v>
          </cell>
          <cell r="GO405">
            <v>6.3299999999999983</v>
          </cell>
          <cell r="GP405">
            <v>31.78</v>
          </cell>
          <cell r="GQ405">
            <v>80</v>
          </cell>
          <cell r="GR405">
            <v>37</v>
          </cell>
          <cell r="GS405" t="str">
            <v>К-41</v>
          </cell>
          <cell r="GT405" t="str">
            <v>Газлифт</v>
          </cell>
          <cell r="GU405">
            <v>0</v>
          </cell>
          <cell r="GV405">
            <v>0</v>
          </cell>
          <cell r="GW405" t="str">
            <v>ВСГ</v>
          </cell>
          <cell r="GX405">
            <v>0</v>
          </cell>
          <cell r="GY405">
            <v>0</v>
          </cell>
        </row>
        <row r="406">
          <cell r="J406">
            <v>1523</v>
          </cell>
          <cell r="K406" t="str">
            <v>В работе</v>
          </cell>
          <cell r="L406" t="str">
            <v>К-34</v>
          </cell>
          <cell r="M406">
            <v>43562</v>
          </cell>
          <cell r="N406" t="str">
            <v>Гор.</v>
          </cell>
          <cell r="O406" t="str">
            <v>P1ar_Block I</v>
          </cell>
          <cell r="P406" t="str">
            <v>Действующий</v>
          </cell>
          <cell r="Q406">
            <v>-4</v>
          </cell>
          <cell r="R406">
            <v>0</v>
          </cell>
          <cell r="S406">
            <v>0</v>
          </cell>
          <cell r="T406">
            <v>0</v>
          </cell>
          <cell r="U406">
            <v>206</v>
          </cell>
          <cell r="V406">
            <v>213.8</v>
          </cell>
          <cell r="W406">
            <v>0.98</v>
          </cell>
          <cell r="X406">
            <v>1.66</v>
          </cell>
          <cell r="Y406">
            <v>0.98</v>
          </cell>
          <cell r="Z406">
            <v>1.4490000000000001</v>
          </cell>
          <cell r="AA406">
            <v>0.83599999999999997</v>
          </cell>
          <cell r="AB406">
            <v>0.72</v>
          </cell>
          <cell r="AC406">
            <v>37</v>
          </cell>
          <cell r="AD406">
            <v>1.17</v>
          </cell>
          <cell r="AE406">
            <v>177.8</v>
          </cell>
          <cell r="AF406">
            <v>9.19</v>
          </cell>
          <cell r="AG406">
            <v>2409.6999999999998</v>
          </cell>
          <cell r="AH406">
            <v>3295</v>
          </cell>
          <cell r="AI406">
            <v>3295</v>
          </cell>
          <cell r="AJ406">
            <v>0</v>
          </cell>
          <cell r="AK406">
            <v>0</v>
          </cell>
          <cell r="AL406" t="str">
            <v>Закрытый</v>
          </cell>
          <cell r="AM406" t="str">
            <v>2480,94-2482,37, 2577,1-2578,53, 2693,77-2695,2, 2801,07-2802,5, 2919,56-2920,99, 3051,24-3052,67, 3166,79-3168,02, 3199,14-3199,57 (цирк. клапана)</v>
          </cell>
          <cell r="AN406">
            <v>43.470000000000027</v>
          </cell>
          <cell r="AO406">
            <v>2480.94</v>
          </cell>
          <cell r="AP406">
            <v>364.9</v>
          </cell>
          <cell r="AQ406" t="str">
            <v>2360-3295</v>
          </cell>
          <cell r="AR406">
            <v>114</v>
          </cell>
          <cell r="AS406">
            <v>99.26</v>
          </cell>
          <cell r="AT406" t="str">
            <v>Газлифт</v>
          </cell>
          <cell r="AU406">
            <v>550</v>
          </cell>
          <cell r="AV406">
            <v>0</v>
          </cell>
          <cell r="AW406">
            <v>1080</v>
          </cell>
          <cell r="AX406">
            <v>0</v>
          </cell>
          <cell r="AY406">
            <v>1500</v>
          </cell>
          <cell r="AZ406">
            <v>0</v>
          </cell>
          <cell r="BA406">
            <v>1840</v>
          </cell>
          <cell r="BB406">
            <v>0</v>
          </cell>
          <cell r="BC406">
            <v>2070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2346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1756.43</v>
          </cell>
          <cell r="BU406">
            <v>589.56999999999994</v>
          </cell>
          <cell r="BV406">
            <v>73</v>
          </cell>
          <cell r="BW406">
            <v>5.5</v>
          </cell>
          <cell r="BX406">
            <v>18</v>
          </cell>
          <cell r="BY406" t="str">
            <v>Угловик</v>
          </cell>
          <cell r="BZ406" t="str">
            <v>Постоянный</v>
          </cell>
          <cell r="CA406">
            <v>24</v>
          </cell>
          <cell r="CB406">
            <v>0</v>
          </cell>
          <cell r="CC406">
            <v>35.67</v>
          </cell>
          <cell r="CD406">
            <v>60.5</v>
          </cell>
          <cell r="CE406">
            <v>33.67</v>
          </cell>
          <cell r="CF406">
            <v>43556</v>
          </cell>
          <cell r="CG406">
            <v>206</v>
          </cell>
          <cell r="CH406">
            <v>72.27</v>
          </cell>
          <cell r="CI406">
            <v>6</v>
          </cell>
          <cell r="CJ406">
            <v>0</v>
          </cell>
          <cell r="CK406">
            <v>0</v>
          </cell>
          <cell r="CL406">
            <v>71</v>
          </cell>
          <cell r="CM406">
            <v>16.343800000000002</v>
          </cell>
          <cell r="CN406">
            <v>19.55</v>
          </cell>
          <cell r="CO406">
            <v>0</v>
          </cell>
          <cell r="CP406">
            <v>0</v>
          </cell>
          <cell r="CQ406">
            <v>31.17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-29.25</v>
          </cell>
          <cell r="CX406">
            <v>0</v>
          </cell>
          <cell r="CY406">
            <v>-38</v>
          </cell>
          <cell r="CZ406">
            <v>28</v>
          </cell>
          <cell r="DA406">
            <v>3.1700000000000017</v>
          </cell>
          <cell r="DB406">
            <v>193.95734162189953</v>
          </cell>
          <cell r="DC406">
            <v>1907.145217146563</v>
          </cell>
          <cell r="DD406">
            <v>1713.1878755246639</v>
          </cell>
          <cell r="DE406">
            <v>0.14481481481481481</v>
          </cell>
          <cell r="DF406">
            <v>0</v>
          </cell>
          <cell r="DG406" t="str">
            <v>Газлифт</v>
          </cell>
          <cell r="DH406">
            <v>20.147600000000001</v>
          </cell>
          <cell r="DI406">
            <v>24.1</v>
          </cell>
          <cell r="DJ406">
            <v>0</v>
          </cell>
          <cell r="DK406">
            <v>3.9077749360613829</v>
          </cell>
          <cell r="DL406">
            <v>71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18</v>
          </cell>
          <cell r="EG406">
            <v>33.93</v>
          </cell>
          <cell r="EH406">
            <v>64.400000000000006</v>
          </cell>
          <cell r="EI406">
            <v>31.8</v>
          </cell>
          <cell r="EJ406" t="str">
            <v>Постоянный</v>
          </cell>
          <cell r="EK406">
            <v>24</v>
          </cell>
          <cell r="EL406">
            <v>0</v>
          </cell>
          <cell r="EM406">
            <v>20.147600000000001</v>
          </cell>
          <cell r="EN406">
            <v>24.1</v>
          </cell>
          <cell r="EO406">
            <v>0</v>
          </cell>
          <cell r="EP406">
            <v>31.17</v>
          </cell>
          <cell r="EQ406">
            <v>157.33883936548281</v>
          </cell>
          <cell r="ER406">
            <v>72.27</v>
          </cell>
          <cell r="ES406">
            <v>28</v>
          </cell>
          <cell r="ET406">
            <v>69</v>
          </cell>
          <cell r="EU406">
            <v>18</v>
          </cell>
          <cell r="EV406">
            <v>35.67</v>
          </cell>
          <cell r="EW406">
            <v>60.5</v>
          </cell>
          <cell r="EX406">
            <v>33.67</v>
          </cell>
          <cell r="EY406" t="str">
            <v>Постоянный</v>
          </cell>
          <cell r="EZ406">
            <v>24</v>
          </cell>
          <cell r="FA406">
            <v>0</v>
          </cell>
          <cell r="FB406">
            <v>16.343800000000002</v>
          </cell>
          <cell r="FC406">
            <v>19.55</v>
          </cell>
          <cell r="FD406">
            <v>0</v>
          </cell>
          <cell r="FE406">
            <v>31.17</v>
          </cell>
          <cell r="FF406">
            <v>193.95734162189953</v>
          </cell>
          <cell r="FG406">
            <v>72.27</v>
          </cell>
          <cell r="FH406">
            <v>28</v>
          </cell>
          <cell r="FI406">
            <v>71</v>
          </cell>
          <cell r="FJ406">
            <v>0</v>
          </cell>
          <cell r="FK406">
            <v>1.740000000000002</v>
          </cell>
          <cell r="FL406">
            <v>-3.9000000000000057</v>
          </cell>
          <cell r="FM406">
            <v>1.870000000000001</v>
          </cell>
          <cell r="FN406">
            <v>0</v>
          </cell>
          <cell r="FO406">
            <v>0</v>
          </cell>
          <cell r="FP406">
            <v>-3.803799999999999</v>
          </cell>
          <cell r="FQ406">
            <v>-4.5500000000000007</v>
          </cell>
          <cell r="FR406">
            <v>0</v>
          </cell>
          <cell r="FS406">
            <v>0</v>
          </cell>
          <cell r="FT406">
            <v>0</v>
          </cell>
          <cell r="FU406">
            <v>0</v>
          </cell>
          <cell r="FV406">
            <v>36.618502256416718</v>
          </cell>
          <cell r="FW406">
            <v>2</v>
          </cell>
          <cell r="FX406" t="str">
            <v>Технология</v>
          </cell>
          <cell r="FY406" t="str">
            <v>Снижение дебита на фоне увеличения забойного давления с 69 до 71 ат.</v>
          </cell>
          <cell r="FZ406">
            <v>0</v>
          </cell>
          <cell r="GA406">
            <v>0</v>
          </cell>
          <cell r="GB406">
            <v>0</v>
          </cell>
          <cell r="GC406" t="str">
            <v>Технология</v>
          </cell>
          <cell r="GD406" t="str">
            <v>Снижение дебита на фоне роста линейного давления с 29 до 32 ат.</v>
          </cell>
          <cell r="GE406">
            <v>0</v>
          </cell>
          <cell r="GF406" t="str">
            <v>БДНГ-5.2</v>
          </cell>
          <cell r="GG406" t="str">
            <v>курбатов</v>
          </cell>
          <cell r="GH406">
            <v>0</v>
          </cell>
          <cell r="GI406" t="e">
            <v>#N/A</v>
          </cell>
          <cell r="GJ406">
            <v>0</v>
          </cell>
          <cell r="GK406">
            <v>2100</v>
          </cell>
          <cell r="GL406">
            <v>0</v>
          </cell>
          <cell r="GM406">
            <v>0</v>
          </cell>
          <cell r="GN406">
            <v>0</v>
          </cell>
          <cell r="GO406">
            <v>0</v>
          </cell>
          <cell r="GP406">
            <v>0</v>
          </cell>
          <cell r="GQ406">
            <v>71</v>
          </cell>
          <cell r="GR406">
            <v>0</v>
          </cell>
          <cell r="GS406" t="str">
            <v>-</v>
          </cell>
          <cell r="GT406">
            <v>0</v>
          </cell>
          <cell r="GU406">
            <v>0</v>
          </cell>
          <cell r="GV406">
            <v>0</v>
          </cell>
          <cell r="GW406">
            <v>0</v>
          </cell>
          <cell r="GX406">
            <v>0</v>
          </cell>
          <cell r="GY406">
            <v>0</v>
          </cell>
        </row>
        <row r="407">
          <cell r="J407">
            <v>1525</v>
          </cell>
          <cell r="K407" t="str">
            <v>В работе</v>
          </cell>
          <cell r="L407" t="str">
            <v>К-44</v>
          </cell>
          <cell r="M407">
            <v>43270</v>
          </cell>
          <cell r="N407" t="str">
            <v>Гор.</v>
          </cell>
          <cell r="O407" t="str">
            <v>P1ar_Block I</v>
          </cell>
          <cell r="P407" t="str">
            <v>Действующий</v>
          </cell>
          <cell r="Q407">
            <v>-4</v>
          </cell>
          <cell r="R407">
            <v>43221</v>
          </cell>
          <cell r="S407" t="str">
            <v>МеКаМиНефть</v>
          </cell>
          <cell r="T407" t="str">
            <v>КГРП 7ст.
350м3 15% HCl</v>
          </cell>
          <cell r="U407">
            <v>206</v>
          </cell>
          <cell r="V407">
            <v>213.8</v>
          </cell>
          <cell r="W407">
            <v>0.98</v>
          </cell>
          <cell r="X407">
            <v>1.66</v>
          </cell>
          <cell r="Y407">
            <v>0.98</v>
          </cell>
          <cell r="Z407">
            <v>1.4490000000000001</v>
          </cell>
          <cell r="AA407">
            <v>0.83599999999999997</v>
          </cell>
          <cell r="AB407">
            <v>0.72</v>
          </cell>
          <cell r="AC407">
            <v>37</v>
          </cell>
          <cell r="AD407">
            <v>1.17</v>
          </cell>
          <cell r="AE407">
            <v>177.8</v>
          </cell>
          <cell r="AF407">
            <v>9.19</v>
          </cell>
          <cell r="AG407">
            <v>2393.1</v>
          </cell>
          <cell r="AH407">
            <v>3342.54</v>
          </cell>
          <cell r="AI407">
            <v>3342.54</v>
          </cell>
          <cell r="AJ407">
            <v>43241</v>
          </cell>
          <cell r="AK407" t="str">
            <v>По спущенной компановке</v>
          </cell>
          <cell r="AL407" t="str">
            <v>Закрытый</v>
          </cell>
          <cell r="AM407" t="str">
            <v>2511,94-2513,34;  2638,05-2639,45; 2764,01-2765,41; 2879,96-2881,36; 3057,45-3058,85; 3184-3185,4; 3289,86-3291,09 (цирк. клапана)</v>
          </cell>
          <cell r="AN407">
            <v>9.6300000000000008</v>
          </cell>
          <cell r="AO407">
            <v>2511.94</v>
          </cell>
          <cell r="AP407">
            <v>636.41999999999996</v>
          </cell>
          <cell r="AQ407" t="str">
            <v>2331,46-3343</v>
          </cell>
          <cell r="AR407">
            <v>114</v>
          </cell>
          <cell r="AS407">
            <v>7.37</v>
          </cell>
          <cell r="AT407" t="str">
            <v>Газлифт</v>
          </cell>
          <cell r="AU407">
            <v>450</v>
          </cell>
          <cell r="AV407">
            <v>0</v>
          </cell>
          <cell r="AW407">
            <v>855</v>
          </cell>
          <cell r="AX407">
            <v>0</v>
          </cell>
          <cell r="AY407">
            <v>1185</v>
          </cell>
          <cell r="AZ407">
            <v>0</v>
          </cell>
          <cell r="BA407">
            <v>1450</v>
          </cell>
          <cell r="BB407">
            <v>0</v>
          </cell>
          <cell r="BC407">
            <v>1665</v>
          </cell>
          <cell r="BD407">
            <v>0</v>
          </cell>
          <cell r="BE407">
            <v>0</v>
          </cell>
          <cell r="BF407">
            <v>0</v>
          </cell>
          <cell r="BG407">
            <v>1850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1992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1471.2</v>
          </cell>
          <cell r="BU407">
            <v>520.79999999999995</v>
          </cell>
          <cell r="BV407">
            <v>73</v>
          </cell>
          <cell r="BW407">
            <v>5.5</v>
          </cell>
          <cell r="BX407">
            <v>18</v>
          </cell>
          <cell r="BY407" t="str">
            <v>Угловик</v>
          </cell>
          <cell r="BZ407" t="str">
            <v>Постоянный</v>
          </cell>
          <cell r="CA407">
            <v>24</v>
          </cell>
          <cell r="CB407">
            <v>0</v>
          </cell>
          <cell r="CC407">
            <v>32.14</v>
          </cell>
          <cell r="CD407">
            <v>67.86</v>
          </cell>
          <cell r="CE407">
            <v>30.29</v>
          </cell>
          <cell r="CF407">
            <v>43556</v>
          </cell>
          <cell r="CG407">
            <v>117.2</v>
          </cell>
          <cell r="CH407">
            <v>74.569999999999993</v>
          </cell>
          <cell r="CI407">
            <v>6</v>
          </cell>
          <cell r="CJ407">
            <v>0</v>
          </cell>
          <cell r="CK407">
            <v>0</v>
          </cell>
          <cell r="CL407">
            <v>76</v>
          </cell>
          <cell r="CM407">
            <v>7.7747999999999999</v>
          </cell>
          <cell r="CN407">
            <v>9.3000000000000007</v>
          </cell>
          <cell r="CO407">
            <v>0</v>
          </cell>
          <cell r="CP407">
            <v>355</v>
          </cell>
          <cell r="CQ407">
            <v>22</v>
          </cell>
          <cell r="CR407">
            <v>365</v>
          </cell>
          <cell r="CS407">
            <v>0</v>
          </cell>
          <cell r="CT407">
            <v>365</v>
          </cell>
          <cell r="CU407">
            <v>0</v>
          </cell>
          <cell r="CV407">
            <v>357.22519999999997</v>
          </cell>
          <cell r="CW407">
            <v>-9.3000000000000007</v>
          </cell>
          <cell r="CX407">
            <v>365</v>
          </cell>
          <cell r="CY407">
            <v>-22</v>
          </cell>
          <cell r="CZ407">
            <v>18</v>
          </cell>
          <cell r="DA407">
            <v>4</v>
          </cell>
          <cell r="DB407">
            <v>514.48268765756029</v>
          </cell>
          <cell r="DC407">
            <v>2829.6547821165818</v>
          </cell>
          <cell r="DD407">
            <v>2315.1720944590215</v>
          </cell>
          <cell r="DE407">
            <v>0.22572815533980584</v>
          </cell>
          <cell r="DF407">
            <v>0</v>
          </cell>
          <cell r="DG407" t="str">
            <v>Газлифт</v>
          </cell>
          <cell r="DH407">
            <v>7.7747999999999999</v>
          </cell>
          <cell r="DI407">
            <v>9.3000000000000007</v>
          </cell>
          <cell r="DJ407">
            <v>0</v>
          </cell>
          <cell r="DK407">
            <v>3.9999999999999996</v>
          </cell>
          <cell r="DL407">
            <v>76</v>
          </cell>
          <cell r="DM407">
            <v>0</v>
          </cell>
          <cell r="DN407">
            <v>60</v>
          </cell>
          <cell r="DO407">
            <v>0.20949601832660636</v>
          </cell>
          <cell r="DP407">
            <v>60</v>
          </cell>
          <cell r="DQ407">
            <v>10.017931999563654</v>
          </cell>
          <cell r="DR407">
            <v>11.983172248281884</v>
          </cell>
          <cell r="DS407">
            <v>0</v>
          </cell>
          <cell r="DT407">
            <v>5.1540525799061863</v>
          </cell>
          <cell r="DU407">
            <v>2.2431319995636541</v>
          </cell>
          <cell r="DV407">
            <v>2.6831722482818829</v>
          </cell>
          <cell r="DW407">
            <v>1.154052579906186</v>
          </cell>
          <cell r="DX407">
            <v>3.1455614072494664</v>
          </cell>
          <cell r="DY407">
            <v>3.7626332622601275</v>
          </cell>
          <cell r="DZ407">
            <v>0</v>
          </cell>
          <cell r="EA407">
            <v>1.618336886993603</v>
          </cell>
          <cell r="EB407">
            <v>0</v>
          </cell>
          <cell r="EC407">
            <v>43270</v>
          </cell>
          <cell r="ED407" t="str">
            <v>ВНС</v>
          </cell>
          <cell r="EE407">
            <v>0</v>
          </cell>
          <cell r="EF407">
            <v>18</v>
          </cell>
          <cell r="EG407">
            <v>32.14</v>
          </cell>
          <cell r="EH407">
            <v>67.86</v>
          </cell>
          <cell r="EI407">
            <v>30.29</v>
          </cell>
          <cell r="EJ407" t="str">
            <v>Постоянный</v>
          </cell>
          <cell r="EK407">
            <v>24</v>
          </cell>
          <cell r="EL407">
            <v>0</v>
          </cell>
          <cell r="EM407">
            <v>7.7747999999999999</v>
          </cell>
          <cell r="EN407">
            <v>9.3000000000000007</v>
          </cell>
          <cell r="EO407">
            <v>0</v>
          </cell>
          <cell r="EP407">
            <v>22</v>
          </cell>
          <cell r="EQ407">
            <v>514.48268765756029</v>
          </cell>
          <cell r="ER407">
            <v>74.569999999999993</v>
          </cell>
          <cell r="ES407">
            <v>18</v>
          </cell>
          <cell r="ET407">
            <v>76</v>
          </cell>
          <cell r="EU407">
            <v>18</v>
          </cell>
          <cell r="EV407">
            <v>32.14</v>
          </cell>
          <cell r="EW407">
            <v>67.86</v>
          </cell>
          <cell r="EX407">
            <v>30.29</v>
          </cell>
          <cell r="EY407" t="str">
            <v>Постоянный</v>
          </cell>
          <cell r="EZ407">
            <v>24</v>
          </cell>
          <cell r="FA407">
            <v>0</v>
          </cell>
          <cell r="FB407">
            <v>7.7747999999999999</v>
          </cell>
          <cell r="FC407">
            <v>9.3000000000000007</v>
          </cell>
          <cell r="FD407">
            <v>0</v>
          </cell>
          <cell r="FE407">
            <v>22</v>
          </cell>
          <cell r="FF407">
            <v>514.48268765756029</v>
          </cell>
          <cell r="FG407">
            <v>74.569999999999993</v>
          </cell>
          <cell r="FH407">
            <v>18</v>
          </cell>
          <cell r="FI407">
            <v>76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O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FZ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  <cell r="GE407">
            <v>0</v>
          </cell>
          <cell r="GF407" t="str">
            <v>БДНГ-5.2</v>
          </cell>
          <cell r="GG407" t="str">
            <v>курбатов</v>
          </cell>
          <cell r="GH407" t="str">
            <v>Бердянка</v>
          </cell>
          <cell r="GI407" t="e">
            <v>#N/A</v>
          </cell>
          <cell r="GJ407">
            <v>0</v>
          </cell>
          <cell r="GK407">
            <v>1972</v>
          </cell>
          <cell r="GL407">
            <v>0</v>
          </cell>
          <cell r="GM407">
            <v>0</v>
          </cell>
          <cell r="GN407">
            <v>0</v>
          </cell>
          <cell r="GO407">
            <v>1.8500000000000014</v>
          </cell>
          <cell r="GP407">
            <v>37.57</v>
          </cell>
          <cell r="GQ407">
            <v>76</v>
          </cell>
          <cell r="GR407">
            <v>41.2</v>
          </cell>
          <cell r="GS407" t="str">
            <v>К-44</v>
          </cell>
          <cell r="GT407" t="str">
            <v>Газлифт</v>
          </cell>
          <cell r="GU407">
            <v>0</v>
          </cell>
          <cell r="GV407">
            <v>0</v>
          </cell>
          <cell r="GW407">
            <v>0</v>
          </cell>
          <cell r="GX407">
            <v>0</v>
          </cell>
          <cell r="GY407">
            <v>0</v>
          </cell>
        </row>
        <row r="408">
          <cell r="J408">
            <v>1529</v>
          </cell>
          <cell r="K408" t="str">
            <v>В накоплении/под циклической закачкой/</v>
          </cell>
          <cell r="L408" t="str">
            <v>К-44</v>
          </cell>
          <cell r="M408">
            <v>43369</v>
          </cell>
          <cell r="N408" t="str">
            <v>Гор.</v>
          </cell>
          <cell r="O408" t="str">
            <v>P1ar_Block I</v>
          </cell>
          <cell r="P408" t="str">
            <v>Действующий</v>
          </cell>
          <cell r="Q408">
            <v>-4</v>
          </cell>
          <cell r="R408">
            <v>0</v>
          </cell>
          <cell r="S408">
            <v>0</v>
          </cell>
          <cell r="T408">
            <v>0</v>
          </cell>
          <cell r="U408">
            <v>206</v>
          </cell>
          <cell r="V408">
            <v>213.8</v>
          </cell>
          <cell r="W408">
            <v>0.98</v>
          </cell>
          <cell r="X408">
            <v>1.66</v>
          </cell>
          <cell r="Y408">
            <v>0.98297973133015248</v>
          </cell>
          <cell r="Z408">
            <v>1.4490000000000001</v>
          </cell>
          <cell r="AA408">
            <v>0.83599999999999997</v>
          </cell>
          <cell r="AB408">
            <v>0.72</v>
          </cell>
          <cell r="AC408">
            <v>37</v>
          </cell>
          <cell r="AD408">
            <v>1.17</v>
          </cell>
          <cell r="AE408">
            <v>177.8</v>
          </cell>
          <cell r="AF408">
            <v>9.19</v>
          </cell>
          <cell r="AG408">
            <v>2420.6999999999998</v>
          </cell>
          <cell r="AH408">
            <v>3093</v>
          </cell>
          <cell r="AI408">
            <v>3093</v>
          </cell>
          <cell r="AJ408">
            <v>0</v>
          </cell>
          <cell r="AK408">
            <v>0</v>
          </cell>
          <cell r="AL408" t="str">
            <v>Закрытый</v>
          </cell>
          <cell r="AM408" t="str">
            <v>2457,68-2458,88; 2555,82-2557,02; 2808,96-2810,16; 2939,72-2940,92; 3058,96-3060,16м  (цирк. клапана)</v>
          </cell>
          <cell r="AN408">
            <v>32.3599999999999</v>
          </cell>
          <cell r="AO408">
            <v>2457.6799999999998</v>
          </cell>
          <cell r="AP408">
            <v>510</v>
          </cell>
          <cell r="AQ408" t="str">
            <v>2367,3-3093</v>
          </cell>
          <cell r="AR408">
            <v>114.3</v>
          </cell>
          <cell r="AS408">
            <v>99.56</v>
          </cell>
          <cell r="AT408" t="str">
            <v>УЭЦН</v>
          </cell>
          <cell r="AU408">
            <v>300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2190</v>
          </cell>
          <cell r="BH408">
            <v>0</v>
          </cell>
          <cell r="BI408">
            <v>0</v>
          </cell>
          <cell r="BJ408" t="str">
            <v>D1050N 242ст.</v>
          </cell>
          <cell r="BK408">
            <v>1338</v>
          </cell>
          <cell r="BL408">
            <v>48</v>
          </cell>
          <cell r="BM408" t="str">
            <v>55-116</v>
          </cell>
          <cell r="BN408">
            <v>2200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1788.25</v>
          </cell>
          <cell r="BU408">
            <v>411.75</v>
          </cell>
          <cell r="BV408">
            <v>73</v>
          </cell>
          <cell r="BW408">
            <v>5.5</v>
          </cell>
          <cell r="BX408">
            <v>65</v>
          </cell>
          <cell r="BY408" t="str">
            <v>Угловик</v>
          </cell>
          <cell r="BZ408" t="str">
            <v>Периодический</v>
          </cell>
          <cell r="CA408">
            <v>2</v>
          </cell>
          <cell r="CB408">
            <v>2.5</v>
          </cell>
          <cell r="CC408">
            <v>31</v>
          </cell>
          <cell r="CD408">
            <v>30.75</v>
          </cell>
          <cell r="CE408">
            <v>30</v>
          </cell>
          <cell r="CF408">
            <v>43556</v>
          </cell>
          <cell r="CG408">
            <v>162</v>
          </cell>
          <cell r="CH408">
            <v>0</v>
          </cell>
          <cell r="CI408">
            <v>0</v>
          </cell>
          <cell r="CJ408">
            <v>1588.2342610566077</v>
          </cell>
          <cell r="CK408">
            <v>46</v>
          </cell>
          <cell r="CL408">
            <v>57.312941236389989</v>
          </cell>
          <cell r="CM408">
            <v>12.447204000000001</v>
          </cell>
          <cell r="CN408">
            <v>15</v>
          </cell>
          <cell r="CO408">
            <v>0.74</v>
          </cell>
          <cell r="CP408">
            <v>0</v>
          </cell>
          <cell r="CQ408">
            <v>6</v>
          </cell>
          <cell r="CR408">
            <v>366</v>
          </cell>
          <cell r="CS408">
            <v>0</v>
          </cell>
          <cell r="CT408">
            <v>366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6</v>
          </cell>
          <cell r="DB408">
            <v>482.03596566747035</v>
          </cell>
          <cell r="DC408">
            <v>482.03596566747035</v>
          </cell>
          <cell r="DD408" t="str">
            <v/>
          </cell>
          <cell r="DE408">
            <v>0.14328418600307558</v>
          </cell>
          <cell r="DF408">
            <v>0</v>
          </cell>
          <cell r="DG408" t="str">
            <v>УЭЦН</v>
          </cell>
          <cell r="DH408">
            <v>12.447204000000001</v>
          </cell>
          <cell r="DI408">
            <v>15</v>
          </cell>
          <cell r="DJ408">
            <v>0.74</v>
          </cell>
          <cell r="DK408">
            <v>6</v>
          </cell>
          <cell r="DL408">
            <v>57.312941236389989</v>
          </cell>
          <cell r="DM408">
            <v>0</v>
          </cell>
          <cell r="DN408">
            <v>55</v>
          </cell>
          <cell r="DO408">
            <v>0.14200862251208091</v>
          </cell>
          <cell r="DP408">
            <v>55</v>
          </cell>
          <cell r="DQ408">
            <v>12.608953431723625</v>
          </cell>
          <cell r="DR408">
            <v>15.194922608792657</v>
          </cell>
          <cell r="DS408">
            <v>0.74</v>
          </cell>
          <cell r="DT408">
            <v>6.0779690435170624</v>
          </cell>
          <cell r="DU408">
            <v>0.16174943172362652</v>
          </cell>
          <cell r="DV408">
            <v>0.19492260879265721</v>
          </cell>
          <cell r="DW408">
            <v>7.7969043517062867E-2</v>
          </cell>
          <cell r="DX408">
            <v>4.9041683259435413E-2</v>
          </cell>
          <cell r="DY408">
            <v>5.8662300549563895E-2</v>
          </cell>
          <cell r="DZ408">
            <v>0</v>
          </cell>
          <cell r="EA408">
            <v>9.4511484218741809E-3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65</v>
          </cell>
          <cell r="EG408">
            <v>31</v>
          </cell>
          <cell r="EH408">
            <v>30.75</v>
          </cell>
          <cell r="EI408">
            <v>30</v>
          </cell>
          <cell r="EJ408" t="str">
            <v>Периодический</v>
          </cell>
          <cell r="EK408">
            <v>2</v>
          </cell>
          <cell r="EL408">
            <v>2.5</v>
          </cell>
          <cell r="EM408">
            <v>15.048</v>
          </cell>
          <cell r="EN408">
            <v>18</v>
          </cell>
          <cell r="EO408">
            <v>0</v>
          </cell>
          <cell r="EP408">
            <v>2.9</v>
          </cell>
          <cell r="EQ408">
            <v>192.71664008506113</v>
          </cell>
          <cell r="ER408">
            <v>0</v>
          </cell>
          <cell r="ES408">
            <v>0</v>
          </cell>
          <cell r="ET408">
            <v>58</v>
          </cell>
          <cell r="EU408">
            <v>65</v>
          </cell>
          <cell r="EV408">
            <v>31</v>
          </cell>
          <cell r="EW408">
            <v>30.75</v>
          </cell>
          <cell r="EX408">
            <v>30</v>
          </cell>
          <cell r="EY408" t="str">
            <v>Периодический</v>
          </cell>
          <cell r="EZ408">
            <v>2</v>
          </cell>
          <cell r="FA408">
            <v>2.5</v>
          </cell>
          <cell r="FB408">
            <v>12.447204000000001</v>
          </cell>
          <cell r="FC408">
            <v>15</v>
          </cell>
          <cell r="FD408">
            <v>0.74</v>
          </cell>
          <cell r="FE408">
            <v>6</v>
          </cell>
          <cell r="FF408">
            <v>482.03596566747035</v>
          </cell>
          <cell r="FG408">
            <v>0</v>
          </cell>
          <cell r="FH408">
            <v>0</v>
          </cell>
          <cell r="FI408">
            <v>57.312941236389989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O408">
            <v>0</v>
          </cell>
          <cell r="FP408">
            <v>-2.600795999999999</v>
          </cell>
          <cell r="FQ408">
            <v>-3</v>
          </cell>
          <cell r="FR408">
            <v>0.74</v>
          </cell>
          <cell r="FS408">
            <v>3.1</v>
          </cell>
          <cell r="FT408">
            <v>0</v>
          </cell>
          <cell r="FU408">
            <v>0</v>
          </cell>
          <cell r="FV408">
            <v>289.31932558240919</v>
          </cell>
          <cell r="FW408">
            <v>-0.68705876361001117</v>
          </cell>
          <cell r="FX408" t="str">
            <v>ИПП База</v>
          </cell>
          <cell r="FY408" t="str">
            <v>Снижение энергетики пласта, что подтверждается снижениями дебита с 14 до 11  м3/сут и  трендом снижения  забойного давления</v>
          </cell>
          <cell r="FZ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  <cell r="GE408">
            <v>0</v>
          </cell>
          <cell r="GF408" t="str">
            <v>БДНГ-5.2</v>
          </cell>
          <cell r="GG408" t="str">
            <v>курбатов</v>
          </cell>
          <cell r="GH408" t="str">
            <v>Бердянка</v>
          </cell>
          <cell r="GI408" t="e">
            <v>#N/A</v>
          </cell>
          <cell r="GJ408">
            <v>0</v>
          </cell>
          <cell r="GK408">
            <v>2100</v>
          </cell>
          <cell r="GL408">
            <v>0</v>
          </cell>
          <cell r="GM408">
            <v>0</v>
          </cell>
          <cell r="GN408">
            <v>0</v>
          </cell>
          <cell r="GO408">
            <v>0</v>
          </cell>
          <cell r="GP408">
            <v>0</v>
          </cell>
          <cell r="GQ408">
            <v>0</v>
          </cell>
          <cell r="GR408">
            <v>0</v>
          </cell>
          <cell r="GS408" t="str">
            <v>К-44</v>
          </cell>
          <cell r="GT408">
            <v>0</v>
          </cell>
          <cell r="GU408">
            <v>0</v>
          </cell>
          <cell r="GV408">
            <v>0</v>
          </cell>
          <cell r="GW408">
            <v>0</v>
          </cell>
          <cell r="GX408">
            <v>0</v>
          </cell>
          <cell r="GY408">
            <v>0</v>
          </cell>
        </row>
        <row r="409">
          <cell r="J409">
            <v>1533</v>
          </cell>
          <cell r="K409" t="str">
            <v>В работе</v>
          </cell>
          <cell r="L409" t="str">
            <v>К-34</v>
          </cell>
          <cell r="M409">
            <v>43454</v>
          </cell>
          <cell r="N409" t="str">
            <v>Гор.</v>
          </cell>
          <cell r="O409" t="str">
            <v>P1ar_Block I</v>
          </cell>
          <cell r="P409" t="str">
            <v>Действующий</v>
          </cell>
          <cell r="Q409">
            <v>-4</v>
          </cell>
          <cell r="R409">
            <v>0</v>
          </cell>
          <cell r="S409">
            <v>0</v>
          </cell>
          <cell r="T409">
            <v>0</v>
          </cell>
          <cell r="U409">
            <v>206</v>
          </cell>
          <cell r="V409">
            <v>213.8</v>
          </cell>
          <cell r="W409">
            <v>0.98</v>
          </cell>
          <cell r="X409">
            <v>1.66</v>
          </cell>
          <cell r="Y409">
            <v>0.98</v>
          </cell>
          <cell r="Z409">
            <v>1.4490000000000001</v>
          </cell>
          <cell r="AA409">
            <v>0.83599999999999997</v>
          </cell>
          <cell r="AB409">
            <v>0.72</v>
          </cell>
          <cell r="AC409">
            <v>37</v>
          </cell>
          <cell r="AD409">
            <v>1.17</v>
          </cell>
          <cell r="AE409">
            <v>177.8</v>
          </cell>
          <cell r="AF409">
            <v>9.19</v>
          </cell>
          <cell r="AG409">
            <v>2313</v>
          </cell>
          <cell r="AH409">
            <v>3100</v>
          </cell>
          <cell r="AI409">
            <v>3100</v>
          </cell>
          <cell r="AJ409">
            <v>0</v>
          </cell>
          <cell r="AK409">
            <v>0</v>
          </cell>
          <cell r="AL409" t="str">
            <v>Закрытый</v>
          </cell>
          <cell r="AM409" t="str">
            <v>2371,04-2372,47; 2486,42-2487,85; 2581,66-2583,09; 2697,5-2698,93; 2874,67-2876,1; 2970,24-2971,67; 3077,42-3078,65 (цирк. клапана)</v>
          </cell>
          <cell r="AN409">
            <v>33.1099999999999</v>
          </cell>
          <cell r="AO409">
            <v>2371.04</v>
          </cell>
          <cell r="AP409">
            <v>516.6</v>
          </cell>
          <cell r="AQ409" t="str">
            <v>2245,61-3014,37</v>
          </cell>
          <cell r="AR409">
            <v>114</v>
          </cell>
          <cell r="AS409">
            <v>99.2</v>
          </cell>
          <cell r="AT409" t="str">
            <v>Газлифт</v>
          </cell>
          <cell r="AU409">
            <v>554</v>
          </cell>
          <cell r="AV409">
            <v>0</v>
          </cell>
          <cell r="AW409">
            <v>1071</v>
          </cell>
          <cell r="AX409">
            <v>0</v>
          </cell>
          <cell r="AY409">
            <v>1459</v>
          </cell>
          <cell r="AZ409">
            <v>0</v>
          </cell>
          <cell r="BA409">
            <v>1823</v>
          </cell>
          <cell r="BB409">
            <v>0</v>
          </cell>
          <cell r="BC409">
            <v>2052.6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2258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1773.93</v>
          </cell>
          <cell r="BU409">
            <v>484.06999999999994</v>
          </cell>
          <cell r="BV409">
            <v>73</v>
          </cell>
          <cell r="BW409">
            <v>5.5</v>
          </cell>
          <cell r="BX409">
            <v>18</v>
          </cell>
          <cell r="BY409" t="str">
            <v>Угловик</v>
          </cell>
          <cell r="BZ409" t="str">
            <v>Постоянный</v>
          </cell>
          <cell r="CA409">
            <v>24</v>
          </cell>
          <cell r="CB409">
            <v>0</v>
          </cell>
          <cell r="CC409">
            <v>34</v>
          </cell>
          <cell r="CD409">
            <v>56.25</v>
          </cell>
          <cell r="CE409">
            <v>31.75</v>
          </cell>
          <cell r="CF409">
            <v>43556</v>
          </cell>
          <cell r="CG409">
            <v>162.80000000000001</v>
          </cell>
          <cell r="CH409">
            <v>71.25</v>
          </cell>
          <cell r="CI409">
            <v>6</v>
          </cell>
          <cell r="CJ409">
            <v>0</v>
          </cell>
          <cell r="CK409">
            <v>0</v>
          </cell>
          <cell r="CL409">
            <v>65</v>
          </cell>
          <cell r="CM409">
            <v>25.08</v>
          </cell>
          <cell r="CN409">
            <v>30</v>
          </cell>
          <cell r="CO409">
            <v>0</v>
          </cell>
          <cell r="CP409">
            <v>0</v>
          </cell>
          <cell r="CQ409">
            <v>27</v>
          </cell>
          <cell r="CR409">
            <v>367</v>
          </cell>
          <cell r="CS409">
            <v>0</v>
          </cell>
          <cell r="CT409">
            <v>367</v>
          </cell>
          <cell r="CU409">
            <v>0</v>
          </cell>
          <cell r="CV409" t="str">
            <v>-</v>
          </cell>
          <cell r="CW409" t="str">
            <v>-</v>
          </cell>
          <cell r="CX409" t="str">
            <v>-</v>
          </cell>
          <cell r="CY409" t="str">
            <v>-</v>
          </cell>
          <cell r="CZ409">
            <v>18.8</v>
          </cell>
          <cell r="DA409">
            <v>8.1999999999999993</v>
          </cell>
          <cell r="DB409">
            <v>326.95374800637961</v>
          </cell>
          <cell r="DC409">
            <v>1076.5550239234451</v>
          </cell>
          <cell r="DD409">
            <v>749.60127591706544</v>
          </cell>
          <cell r="DE409">
            <v>0.30674846625766866</v>
          </cell>
          <cell r="DF409">
            <v>0</v>
          </cell>
          <cell r="DG409" t="str">
            <v>Газлифт</v>
          </cell>
          <cell r="DH409">
            <v>25.08</v>
          </cell>
          <cell r="DI409">
            <v>30</v>
          </cell>
          <cell r="DJ409">
            <v>0</v>
          </cell>
          <cell r="DK409">
            <v>8.1999999999999993</v>
          </cell>
          <cell r="DL409">
            <v>65</v>
          </cell>
          <cell r="DM409">
            <v>0</v>
          </cell>
          <cell r="DN409">
            <v>60</v>
          </cell>
          <cell r="DO409">
            <v>0.30103620431618511</v>
          </cell>
          <cell r="DP409">
            <v>60</v>
          </cell>
          <cell r="DQ409">
            <v>25.871292227896401</v>
          </cell>
          <cell r="DR409">
            <v>30.946521803703831</v>
          </cell>
          <cell r="DS409">
            <v>0</v>
          </cell>
          <cell r="DT409">
            <v>8.4587159596790471</v>
          </cell>
          <cell r="DU409">
            <v>0.79129222789640286</v>
          </cell>
          <cell r="DV409">
            <v>0.94652180370383121</v>
          </cell>
          <cell r="DW409">
            <v>0.2587159596790472</v>
          </cell>
          <cell r="DX409">
            <v>0.3715555555555542</v>
          </cell>
          <cell r="DY409">
            <v>0.44444444444444287</v>
          </cell>
          <cell r="DZ409">
            <v>0</v>
          </cell>
          <cell r="EA409">
            <v>0.23456790123456706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18</v>
          </cell>
          <cell r="EG409">
            <v>32.549999999999997</v>
          </cell>
          <cell r="EH409">
            <v>58.27</v>
          </cell>
          <cell r="EI409">
            <v>30.64</v>
          </cell>
          <cell r="EJ409" t="str">
            <v>Постоянный</v>
          </cell>
          <cell r="EK409">
            <v>24</v>
          </cell>
          <cell r="EL409">
            <v>0</v>
          </cell>
          <cell r="EM409">
            <v>25.916</v>
          </cell>
          <cell r="EN409">
            <v>31</v>
          </cell>
          <cell r="EO409">
            <v>0</v>
          </cell>
          <cell r="EP409">
            <v>31.8</v>
          </cell>
          <cell r="EQ409">
            <v>501.6206204661213</v>
          </cell>
          <cell r="ER409">
            <v>72.45</v>
          </cell>
          <cell r="ES409">
            <v>18.8</v>
          </cell>
          <cell r="ET409">
            <v>70</v>
          </cell>
          <cell r="EU409">
            <v>18</v>
          </cell>
          <cell r="EV409">
            <v>34</v>
          </cell>
          <cell r="EW409">
            <v>56.25</v>
          </cell>
          <cell r="EX409">
            <v>31.75</v>
          </cell>
          <cell r="EY409" t="str">
            <v>Постоянный</v>
          </cell>
          <cell r="EZ409">
            <v>24</v>
          </cell>
          <cell r="FA409">
            <v>0</v>
          </cell>
          <cell r="FB409">
            <v>25.08</v>
          </cell>
          <cell r="FC409">
            <v>30</v>
          </cell>
          <cell r="FD409">
            <v>0</v>
          </cell>
          <cell r="FE409">
            <v>27</v>
          </cell>
          <cell r="FF409">
            <v>326.95374800637961</v>
          </cell>
          <cell r="FG409">
            <v>71.25</v>
          </cell>
          <cell r="FH409">
            <v>18.8</v>
          </cell>
          <cell r="FI409">
            <v>65</v>
          </cell>
          <cell r="FJ409">
            <v>0</v>
          </cell>
          <cell r="FK409">
            <v>1.4500000000000028</v>
          </cell>
          <cell r="FL409">
            <v>-2.0200000000000031</v>
          </cell>
          <cell r="FM409">
            <v>1.1099999999999994</v>
          </cell>
          <cell r="FN409">
            <v>0</v>
          </cell>
          <cell r="FO409">
            <v>0</v>
          </cell>
          <cell r="FP409">
            <v>-0.83600000000000207</v>
          </cell>
          <cell r="FQ409">
            <v>-1</v>
          </cell>
          <cell r="FR409">
            <v>0</v>
          </cell>
          <cell r="FS409">
            <v>-4.8000000000000007</v>
          </cell>
          <cell r="FT409">
            <v>-1.2000000000000028</v>
          </cell>
          <cell r="FU409">
            <v>0</v>
          </cell>
          <cell r="FV409">
            <v>-174.66687245974168</v>
          </cell>
          <cell r="FW409">
            <v>-5</v>
          </cell>
          <cell r="FX409">
            <v>0</v>
          </cell>
          <cell r="FY409">
            <v>0</v>
          </cell>
          <cell r="FZ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  <cell r="GE409">
            <v>0</v>
          </cell>
          <cell r="GF409" t="str">
            <v>БДНГ-5.2</v>
          </cell>
          <cell r="GG409" t="str">
            <v>курбатов</v>
          </cell>
          <cell r="GH409">
            <v>0</v>
          </cell>
          <cell r="GI409" t="e">
            <v>#N/A</v>
          </cell>
          <cell r="GJ409">
            <v>0</v>
          </cell>
          <cell r="GK409">
            <v>2100</v>
          </cell>
          <cell r="GL409">
            <v>0</v>
          </cell>
          <cell r="GM409">
            <v>0</v>
          </cell>
          <cell r="GN409">
            <v>0</v>
          </cell>
          <cell r="GO409">
            <v>0</v>
          </cell>
          <cell r="GP409">
            <v>0</v>
          </cell>
          <cell r="GQ409">
            <v>0</v>
          </cell>
          <cell r="GR409">
            <v>0</v>
          </cell>
          <cell r="GS409">
            <v>0</v>
          </cell>
          <cell r="GT409">
            <v>0</v>
          </cell>
          <cell r="GU409">
            <v>0</v>
          </cell>
          <cell r="GV409">
            <v>0</v>
          </cell>
          <cell r="GW409">
            <v>0</v>
          </cell>
          <cell r="GX409">
            <v>0</v>
          </cell>
          <cell r="GY409">
            <v>0</v>
          </cell>
        </row>
        <row r="410">
          <cell r="J410">
            <v>1534</v>
          </cell>
          <cell r="K410" t="str">
            <v>Остановлена</v>
          </cell>
          <cell r="L410" t="str">
            <v>К-44</v>
          </cell>
          <cell r="M410">
            <v>43367</v>
          </cell>
          <cell r="N410" t="str">
            <v>Гор.</v>
          </cell>
          <cell r="O410" t="str">
            <v>P1ar_Block I</v>
          </cell>
          <cell r="P410" t="str">
            <v>Действующий</v>
          </cell>
          <cell r="Q410">
            <v>-4</v>
          </cell>
          <cell r="R410">
            <v>0</v>
          </cell>
          <cell r="S410">
            <v>0</v>
          </cell>
          <cell r="T410">
            <v>0</v>
          </cell>
          <cell r="U410">
            <v>206</v>
          </cell>
          <cell r="V410">
            <v>213.8</v>
          </cell>
          <cell r="W410">
            <v>0.98</v>
          </cell>
          <cell r="X410">
            <v>1.66</v>
          </cell>
          <cell r="Y410">
            <v>1.0458023904054636</v>
          </cell>
          <cell r="Z410">
            <v>1.4490000000000001</v>
          </cell>
          <cell r="AA410">
            <v>0.83599999999999997</v>
          </cell>
          <cell r="AB410">
            <v>0.72</v>
          </cell>
          <cell r="AC410">
            <v>37</v>
          </cell>
          <cell r="AD410">
            <v>1.17</v>
          </cell>
          <cell r="AE410">
            <v>177.8</v>
          </cell>
          <cell r="AF410">
            <v>9.19</v>
          </cell>
          <cell r="AG410">
            <v>2400.1999999999998</v>
          </cell>
          <cell r="AH410">
            <v>3071</v>
          </cell>
          <cell r="AI410">
            <v>3071</v>
          </cell>
          <cell r="AJ410">
            <v>0</v>
          </cell>
          <cell r="AK410">
            <v>0</v>
          </cell>
          <cell r="AL410" t="str">
            <v>Закрытый</v>
          </cell>
          <cell r="AM410" t="str">
            <v>2554,16-2555,59; 2714,52-2715,95;  2781,52-2782,95; 2901,83-2903,26;3038,23-3039,46 (цирк. клапана)</v>
          </cell>
          <cell r="AN410">
            <v>20.310000000000173</v>
          </cell>
          <cell r="AO410">
            <v>2554.16</v>
          </cell>
          <cell r="AP410">
            <v>606.84999999999991</v>
          </cell>
          <cell r="AQ410" t="str">
            <v>2346,37-3074</v>
          </cell>
          <cell r="AR410">
            <v>114.3</v>
          </cell>
          <cell r="AS410">
            <v>99.56</v>
          </cell>
          <cell r="AT410" t="str">
            <v>Газлифт</v>
          </cell>
          <cell r="AU410">
            <v>500</v>
          </cell>
          <cell r="AV410">
            <v>0</v>
          </cell>
          <cell r="AW410">
            <v>1360</v>
          </cell>
          <cell r="AX410">
            <v>0</v>
          </cell>
          <cell r="AY410">
            <v>1690</v>
          </cell>
          <cell r="AZ410">
            <v>0</v>
          </cell>
          <cell r="BA410">
            <v>1930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1940</v>
          </cell>
          <cell r="BH410">
            <v>1952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2350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1888.2</v>
          </cell>
          <cell r="BU410">
            <v>461.79999999999995</v>
          </cell>
          <cell r="BV410">
            <v>73</v>
          </cell>
          <cell r="BW410">
            <v>5.5</v>
          </cell>
          <cell r="BX410">
            <v>18</v>
          </cell>
          <cell r="BY410" t="str">
            <v>Угловик</v>
          </cell>
          <cell r="BZ410" t="str">
            <v>Периодический</v>
          </cell>
          <cell r="CA410">
            <v>1</v>
          </cell>
          <cell r="CB410">
            <v>2</v>
          </cell>
          <cell r="CC410">
            <v>34.6</v>
          </cell>
          <cell r="CD410">
            <v>62.4</v>
          </cell>
          <cell r="CE410">
            <v>32.799999999999997</v>
          </cell>
          <cell r="CF410">
            <v>43556</v>
          </cell>
          <cell r="CG410">
            <v>127</v>
          </cell>
          <cell r="CH410">
            <v>71</v>
          </cell>
          <cell r="CI410">
            <v>6</v>
          </cell>
          <cell r="CJ410">
            <v>0</v>
          </cell>
          <cell r="CK410">
            <v>0</v>
          </cell>
          <cell r="CL410">
            <v>117</v>
          </cell>
          <cell r="CM410">
            <v>9.5524704000000007</v>
          </cell>
          <cell r="CN410">
            <v>13.5</v>
          </cell>
          <cell r="CO410">
            <v>15.36</v>
          </cell>
          <cell r="CP410">
            <v>0</v>
          </cell>
          <cell r="CQ410">
            <v>37.1</v>
          </cell>
          <cell r="CR410">
            <v>368</v>
          </cell>
          <cell r="CS410">
            <v>0</v>
          </cell>
          <cell r="CT410">
            <v>368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19.3</v>
          </cell>
          <cell r="DA410">
            <v>17.8</v>
          </cell>
          <cell r="DB410">
            <v>1863.3923220531517</v>
          </cell>
          <cell r="DC410">
            <v>3883.8120869759509</v>
          </cell>
          <cell r="DD410">
            <v>1614.5629630700428</v>
          </cell>
          <cell r="DE410">
            <v>1.35</v>
          </cell>
          <cell r="DF410" t="str">
            <v>ТКРС июня (Смена СЭ с УЭЦН на газлифт)</v>
          </cell>
          <cell r="DG410" t="str">
            <v>Газлифт</v>
          </cell>
          <cell r="DH410">
            <v>9.5524704000000007</v>
          </cell>
          <cell r="DI410">
            <v>13.5</v>
          </cell>
          <cell r="DJ410">
            <v>15.36</v>
          </cell>
          <cell r="DK410">
            <v>17.8</v>
          </cell>
          <cell r="DL410">
            <v>117</v>
          </cell>
          <cell r="DM410">
            <v>0</v>
          </cell>
          <cell r="DN410">
            <v>60</v>
          </cell>
          <cell r="DO410">
            <v>1.070942883046238</v>
          </cell>
          <cell r="DP410">
            <v>60</v>
          </cell>
          <cell r="DQ410">
            <v>50.771856500453332</v>
          </cell>
          <cell r="DR410">
            <v>71.753173164097944</v>
          </cell>
          <cell r="DS410">
            <v>15.36</v>
          </cell>
          <cell r="DT410">
            <v>94.60788757932913</v>
          </cell>
          <cell r="DU410">
            <v>41.219386100453328</v>
          </cell>
          <cell r="DV410">
            <v>58.253173164097944</v>
          </cell>
          <cell r="DW410">
            <v>76.807887579329133</v>
          </cell>
          <cell r="DX410">
            <v>0.22051986311781122</v>
          </cell>
          <cell r="DY410">
            <v>0.2664441823954995</v>
          </cell>
          <cell r="DZ410">
            <v>0</v>
          </cell>
          <cell r="EA410">
            <v>5.3288836479099905E-2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18</v>
          </cell>
          <cell r="EG410">
            <v>30</v>
          </cell>
          <cell r="EH410">
            <v>29.4</v>
          </cell>
          <cell r="EI410">
            <v>29</v>
          </cell>
          <cell r="EJ410" t="str">
            <v>Периодический</v>
          </cell>
          <cell r="EK410">
            <v>1</v>
          </cell>
          <cell r="EL410">
            <v>2</v>
          </cell>
          <cell r="EM410">
            <v>9.5524704000000007</v>
          </cell>
          <cell r="EN410">
            <v>13.5</v>
          </cell>
          <cell r="EO410">
            <v>15.36</v>
          </cell>
          <cell r="EP410">
            <v>37.1</v>
          </cell>
          <cell r="EQ410">
            <v>1863.3923220531517</v>
          </cell>
          <cell r="ER410">
            <v>74</v>
          </cell>
          <cell r="ES410">
            <v>19.3</v>
          </cell>
          <cell r="ET410">
            <v>113</v>
          </cell>
          <cell r="EU410">
            <v>18</v>
          </cell>
          <cell r="EV410">
            <v>34.6</v>
          </cell>
          <cell r="EW410">
            <v>62.4</v>
          </cell>
          <cell r="EX410">
            <v>32.799999999999997</v>
          </cell>
          <cell r="EY410" t="str">
            <v>Периодический</v>
          </cell>
          <cell r="EZ410">
            <v>1</v>
          </cell>
          <cell r="FA410">
            <v>2</v>
          </cell>
          <cell r="FB410">
            <v>9.5524704000000007</v>
          </cell>
          <cell r="FC410">
            <v>13.5</v>
          </cell>
          <cell r="FD410">
            <v>15.36</v>
          </cell>
          <cell r="FE410">
            <v>37.1</v>
          </cell>
          <cell r="FF410">
            <v>1863.3923220531517</v>
          </cell>
          <cell r="FG410">
            <v>71</v>
          </cell>
          <cell r="FH410">
            <v>19.3</v>
          </cell>
          <cell r="FI410">
            <v>117</v>
          </cell>
          <cell r="FJ410">
            <v>0</v>
          </cell>
          <cell r="FK410">
            <v>4.6000000000000014</v>
          </cell>
          <cell r="FL410">
            <v>33</v>
          </cell>
          <cell r="FM410">
            <v>3.7999999999999972</v>
          </cell>
          <cell r="FN410">
            <v>0</v>
          </cell>
          <cell r="FO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-3</v>
          </cell>
          <cell r="FU410">
            <v>0</v>
          </cell>
          <cell r="FV410">
            <v>0</v>
          </cell>
          <cell r="FW410">
            <v>4</v>
          </cell>
          <cell r="FX410">
            <v>0</v>
          </cell>
          <cell r="FY410">
            <v>0</v>
          </cell>
          <cell r="FZ410">
            <v>0</v>
          </cell>
          <cell r="GA410">
            <v>0</v>
          </cell>
          <cell r="GB410">
            <v>0</v>
          </cell>
          <cell r="GC410" t="str">
            <v>ТРС</v>
          </cell>
          <cell r="GD410" t="str">
            <v>Смена СЭ</v>
          </cell>
          <cell r="GE410">
            <v>0</v>
          </cell>
          <cell r="GF410" t="str">
            <v>БДНГ-5.2</v>
          </cell>
          <cell r="GG410" t="str">
            <v>курбатов</v>
          </cell>
          <cell r="GH410" t="str">
            <v>Бердянка</v>
          </cell>
          <cell r="GI410" t="e">
            <v>#N/A</v>
          </cell>
          <cell r="GJ410">
            <v>0</v>
          </cell>
          <cell r="GK410">
            <v>2100</v>
          </cell>
          <cell r="GL410">
            <v>0</v>
          </cell>
          <cell r="GM410">
            <v>0</v>
          </cell>
          <cell r="GN410">
            <v>0</v>
          </cell>
          <cell r="GO410">
            <v>1.8000000000000043</v>
          </cell>
          <cell r="GP410">
            <v>29.6</v>
          </cell>
          <cell r="GQ410">
            <v>117</v>
          </cell>
          <cell r="GR410">
            <v>10</v>
          </cell>
          <cell r="GS410" t="str">
            <v>К-44</v>
          </cell>
          <cell r="GT410" t="str">
            <v>Газлифт</v>
          </cell>
          <cell r="GU410">
            <v>0</v>
          </cell>
          <cell r="GV410">
            <v>0</v>
          </cell>
          <cell r="GW410">
            <v>0</v>
          </cell>
          <cell r="GX410">
            <v>0</v>
          </cell>
          <cell r="GY410">
            <v>0</v>
          </cell>
        </row>
        <row r="411">
          <cell r="J411">
            <v>1535</v>
          </cell>
          <cell r="K411" t="str">
            <v>В работе</v>
          </cell>
          <cell r="L411" t="str">
            <v>К-112</v>
          </cell>
          <cell r="M411">
            <v>42854</v>
          </cell>
          <cell r="N411" t="str">
            <v>Гор.</v>
          </cell>
          <cell r="O411" t="str">
            <v>P1ar_Block I</v>
          </cell>
          <cell r="P411" t="str">
            <v>Действующий</v>
          </cell>
          <cell r="Q411">
            <v>-4</v>
          </cell>
          <cell r="R411">
            <v>42810</v>
          </cell>
          <cell r="S411" t="str">
            <v>МеКаМиНефть</v>
          </cell>
          <cell r="T411" t="str">
            <v>КГРП 7ст.
350м3 15% HCl</v>
          </cell>
          <cell r="U411">
            <v>206</v>
          </cell>
          <cell r="V411">
            <v>213.8</v>
          </cell>
          <cell r="W411">
            <v>0.98</v>
          </cell>
          <cell r="X411">
            <v>1.66</v>
          </cell>
          <cell r="Y411">
            <v>1.0820834962977151</v>
          </cell>
          <cell r="Z411">
            <v>1.4490000000000001</v>
          </cell>
          <cell r="AA411">
            <v>0.83599999999999997</v>
          </cell>
          <cell r="AB411">
            <v>0.72</v>
          </cell>
          <cell r="AC411">
            <v>37</v>
          </cell>
          <cell r="AD411">
            <v>1.17</v>
          </cell>
          <cell r="AE411">
            <v>177.8</v>
          </cell>
          <cell r="AF411">
            <v>9.19</v>
          </cell>
          <cell r="AG411">
            <v>2115</v>
          </cell>
          <cell r="AH411">
            <v>2912.42</v>
          </cell>
          <cell r="AI411">
            <v>2912.42</v>
          </cell>
          <cell r="AJ411">
            <v>42854</v>
          </cell>
          <cell r="AK411" t="str">
            <v>По спущенной компановке</v>
          </cell>
          <cell r="AL411" t="str">
            <v>Закрытый</v>
          </cell>
          <cell r="AM411" t="str">
            <v>2158,49-2159,93; 2263,6-2265,04; 2349,9-2351,34; 2445,31-2446,06; 2402,9-2403,51; 2648,22-2649,66; 2848,6-2849,85 (цирк. клапана)</v>
          </cell>
          <cell r="AN411">
            <v>8.3699999999999992</v>
          </cell>
          <cell r="AO411">
            <v>2158.4899999999998</v>
          </cell>
          <cell r="AP411">
            <v>223.24</v>
          </cell>
          <cell r="AQ411" t="str">
            <v>1954,33-2913</v>
          </cell>
          <cell r="AR411">
            <v>114</v>
          </cell>
          <cell r="AS411">
            <v>7.37</v>
          </cell>
          <cell r="AT411" t="str">
            <v>Газлифт</v>
          </cell>
          <cell r="AU411">
            <v>570</v>
          </cell>
          <cell r="AV411" t="str">
            <v>ГП</v>
          </cell>
          <cell r="AW411">
            <v>965</v>
          </cell>
          <cell r="AX411">
            <v>0</v>
          </cell>
          <cell r="AY411">
            <v>1270</v>
          </cell>
          <cell r="AZ411">
            <v>0</v>
          </cell>
          <cell r="BA411">
            <v>1515</v>
          </cell>
          <cell r="BB411">
            <v>0</v>
          </cell>
          <cell r="BC411">
            <v>1720</v>
          </cell>
          <cell r="BD411">
            <v>0</v>
          </cell>
          <cell r="BE411">
            <v>1900</v>
          </cell>
          <cell r="BF411">
            <v>0</v>
          </cell>
          <cell r="BG411">
            <v>1935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1957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1737.68</v>
          </cell>
          <cell r="BU411">
            <v>219.31999999999994</v>
          </cell>
          <cell r="BV411">
            <v>73</v>
          </cell>
          <cell r="BW411">
            <v>5.5</v>
          </cell>
          <cell r="BX411">
            <v>18</v>
          </cell>
          <cell r="BY411" t="str">
            <v>Угловик</v>
          </cell>
          <cell r="BZ411" t="str">
            <v>Постоянный</v>
          </cell>
          <cell r="CA411">
            <v>24</v>
          </cell>
          <cell r="CB411">
            <v>0</v>
          </cell>
          <cell r="CC411">
            <v>36.299999999999997</v>
          </cell>
          <cell r="CD411">
            <v>60.2</v>
          </cell>
          <cell r="CE411">
            <v>32.9</v>
          </cell>
          <cell r="CF411">
            <v>43556</v>
          </cell>
          <cell r="CG411">
            <v>126</v>
          </cell>
          <cell r="CH411">
            <v>71.599999999999994</v>
          </cell>
          <cell r="CI411">
            <v>6</v>
          </cell>
          <cell r="CJ411">
            <v>0</v>
          </cell>
          <cell r="CK411">
            <v>0</v>
          </cell>
          <cell r="CL411">
            <v>81</v>
          </cell>
          <cell r="CM411">
            <v>13.075294143999999</v>
          </cell>
          <cell r="CN411">
            <v>20.32</v>
          </cell>
          <cell r="CO411">
            <v>23.03</v>
          </cell>
          <cell r="CP411">
            <v>0</v>
          </cell>
          <cell r="CQ411">
            <v>19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8</v>
          </cell>
          <cell r="DA411">
            <v>11</v>
          </cell>
          <cell r="DB411">
            <v>841.28126517503154</v>
          </cell>
          <cell r="DC411">
            <v>1453.1221853023271</v>
          </cell>
          <cell r="DD411">
            <v>432.56378891453932</v>
          </cell>
          <cell r="DE411">
            <v>0.45155555555555554</v>
          </cell>
          <cell r="DF411">
            <v>0</v>
          </cell>
          <cell r="DG411" t="str">
            <v>Газлифт</v>
          </cell>
          <cell r="DH411">
            <v>13.075294143999999</v>
          </cell>
          <cell r="DI411">
            <v>20.32</v>
          </cell>
          <cell r="DJ411">
            <v>23.03</v>
          </cell>
          <cell r="DK411">
            <v>11</v>
          </cell>
          <cell r="DL411">
            <v>81</v>
          </cell>
          <cell r="DM411">
            <v>0</v>
          </cell>
          <cell r="DN411">
            <v>60</v>
          </cell>
          <cell r="DO411">
            <v>0.41179594689028659</v>
          </cell>
          <cell r="DP411">
            <v>60</v>
          </cell>
          <cell r="DQ411">
            <v>17.488548561576525</v>
          </cell>
          <cell r="DR411">
            <v>27.178532494758915</v>
          </cell>
          <cell r="DS411">
            <v>23.03</v>
          </cell>
          <cell r="DT411">
            <v>14.712788259958078</v>
          </cell>
          <cell r="DU411">
            <v>4.4132544175765229</v>
          </cell>
          <cell r="DV411">
            <v>6.858532494758915</v>
          </cell>
          <cell r="DW411">
            <v>3.7127882599580739</v>
          </cell>
          <cell r="DX411">
            <v>0</v>
          </cell>
          <cell r="DY411">
            <v>0</v>
          </cell>
          <cell r="DZ411">
            <v>0</v>
          </cell>
          <cell r="EA411">
            <v>0</v>
          </cell>
          <cell r="EB411">
            <v>0</v>
          </cell>
          <cell r="EC411">
            <v>42854</v>
          </cell>
          <cell r="ED411" t="str">
            <v>ВНС</v>
          </cell>
          <cell r="EE411">
            <v>0</v>
          </cell>
          <cell r="EF411">
            <v>18</v>
          </cell>
          <cell r="EG411">
            <v>33.57</v>
          </cell>
          <cell r="EH411">
            <v>56.71</v>
          </cell>
          <cell r="EI411">
            <v>32.14</v>
          </cell>
          <cell r="EJ411" t="str">
            <v>Постоянный</v>
          </cell>
          <cell r="EK411">
            <v>24</v>
          </cell>
          <cell r="EL411">
            <v>0</v>
          </cell>
          <cell r="EM411">
            <v>12.155439999999999</v>
          </cell>
          <cell r="EN411">
            <v>14.54</v>
          </cell>
          <cell r="EO411">
            <v>0</v>
          </cell>
          <cell r="EP411">
            <v>12.835000000000001</v>
          </cell>
          <cell r="EQ411">
            <v>397.7642931888933</v>
          </cell>
          <cell r="ER411">
            <v>74</v>
          </cell>
          <cell r="ES411">
            <v>8</v>
          </cell>
          <cell r="ET411">
            <v>88</v>
          </cell>
          <cell r="EU411">
            <v>18</v>
          </cell>
          <cell r="EV411">
            <v>36.299999999999997</v>
          </cell>
          <cell r="EW411">
            <v>60.2</v>
          </cell>
          <cell r="EX411">
            <v>32.9</v>
          </cell>
          <cell r="EY411" t="str">
            <v>Постоянный</v>
          </cell>
          <cell r="EZ411">
            <v>24</v>
          </cell>
          <cell r="FA411">
            <v>0</v>
          </cell>
          <cell r="FB411">
            <v>13.075294143999999</v>
          </cell>
          <cell r="FC411">
            <v>20.32</v>
          </cell>
          <cell r="FD411">
            <v>23.03</v>
          </cell>
          <cell r="FE411">
            <v>19</v>
          </cell>
          <cell r="FF411">
            <v>841.28126517503154</v>
          </cell>
          <cell r="FG411">
            <v>71.599999999999994</v>
          </cell>
          <cell r="FH411">
            <v>8</v>
          </cell>
          <cell r="FI411">
            <v>81</v>
          </cell>
          <cell r="FJ411">
            <v>0</v>
          </cell>
          <cell r="FK411">
            <v>2.7299999999999969</v>
          </cell>
          <cell r="FL411">
            <v>3.490000000000002</v>
          </cell>
          <cell r="FM411">
            <v>0.75999999999999801</v>
          </cell>
          <cell r="FN411">
            <v>0</v>
          </cell>
          <cell r="FO411">
            <v>0</v>
          </cell>
          <cell r="FP411">
            <v>0.91985414400000032</v>
          </cell>
          <cell r="FQ411">
            <v>5.7800000000000011</v>
          </cell>
          <cell r="FR411">
            <v>23.03</v>
          </cell>
          <cell r="FS411">
            <v>6.1649999999999991</v>
          </cell>
          <cell r="FT411">
            <v>-2.4000000000000057</v>
          </cell>
          <cell r="FU411">
            <v>0</v>
          </cell>
          <cell r="FV411">
            <v>443.51697198613823</v>
          </cell>
          <cell r="FW411">
            <v>-7</v>
          </cell>
          <cell r="FX411">
            <v>0</v>
          </cell>
          <cell r="FY411">
            <v>0</v>
          </cell>
          <cell r="FZ411">
            <v>0</v>
          </cell>
          <cell r="GA411">
            <v>0</v>
          </cell>
          <cell r="GB411">
            <v>0</v>
          </cell>
          <cell r="GC411" t="str">
            <v>Технология</v>
          </cell>
          <cell r="GD411" t="str">
            <v>Снижение дебита на фоне общего снижения дебита газа</v>
          </cell>
          <cell r="GE411">
            <v>0</v>
          </cell>
          <cell r="GF411" t="str">
            <v>БДНГ-5.2</v>
          </cell>
          <cell r="GG411" t="str">
            <v>курбатов</v>
          </cell>
          <cell r="GH411" t="str">
            <v>Бердянка</v>
          </cell>
          <cell r="GI411" t="e">
            <v>#N/A</v>
          </cell>
          <cell r="GJ411">
            <v>0</v>
          </cell>
          <cell r="GK411">
            <v>1937</v>
          </cell>
          <cell r="GL411">
            <v>0</v>
          </cell>
          <cell r="GM411">
            <v>0</v>
          </cell>
          <cell r="GN411">
            <v>0</v>
          </cell>
          <cell r="GO411">
            <v>3.3999999999999986</v>
          </cell>
          <cell r="GP411">
            <v>27.300000000000004</v>
          </cell>
          <cell r="GQ411">
            <v>81</v>
          </cell>
          <cell r="GR411">
            <v>45</v>
          </cell>
          <cell r="GS411" t="str">
            <v>К-44</v>
          </cell>
          <cell r="GT411" t="str">
            <v>Газлифт</v>
          </cell>
          <cell r="GU411">
            <v>0</v>
          </cell>
          <cell r="GV411">
            <v>0</v>
          </cell>
          <cell r="GW411" t="str">
            <v>эцн</v>
          </cell>
          <cell r="GX411">
            <v>0</v>
          </cell>
          <cell r="GY411">
            <v>0</v>
          </cell>
        </row>
        <row r="412">
          <cell r="J412">
            <v>1536</v>
          </cell>
          <cell r="K412" t="str">
            <v>В работе</v>
          </cell>
          <cell r="L412" t="str">
            <v>К-1324</v>
          </cell>
          <cell r="M412">
            <v>43595</v>
          </cell>
          <cell r="N412" t="str">
            <v>Гор.</v>
          </cell>
          <cell r="O412" t="str">
            <v>P1ar_Block I</v>
          </cell>
          <cell r="P412" t="str">
            <v>Действующий</v>
          </cell>
          <cell r="Q412">
            <v>-4</v>
          </cell>
          <cell r="R412">
            <v>0</v>
          </cell>
          <cell r="S412">
            <v>0</v>
          </cell>
          <cell r="T412">
            <v>0</v>
          </cell>
          <cell r="U412">
            <v>206</v>
          </cell>
          <cell r="V412">
            <v>213.8</v>
          </cell>
          <cell r="W412">
            <v>0.98</v>
          </cell>
          <cell r="X412">
            <v>1.66</v>
          </cell>
          <cell r="Y412">
            <v>0.98</v>
          </cell>
          <cell r="Z412">
            <v>1.4490000000000001</v>
          </cell>
          <cell r="AA412">
            <v>0.83599999999999997</v>
          </cell>
          <cell r="AB412">
            <v>0.72</v>
          </cell>
          <cell r="AC412">
            <v>37</v>
          </cell>
          <cell r="AD412">
            <v>1.17</v>
          </cell>
          <cell r="AE412">
            <v>177.8</v>
          </cell>
          <cell r="AF412">
            <v>9.19</v>
          </cell>
          <cell r="AG412">
            <v>2624.5</v>
          </cell>
          <cell r="AH412">
            <v>3413</v>
          </cell>
          <cell r="AI412">
            <v>3413</v>
          </cell>
          <cell r="AJ412">
            <v>0</v>
          </cell>
          <cell r="AK412">
            <v>0</v>
          </cell>
          <cell r="AL412" t="str">
            <v>Закрытый</v>
          </cell>
          <cell r="AM412" t="str">
            <v>2695,3- 2696,5; 2801,4;-2802,6; 2897,7- 2898,9; 3122- 3123,2;3242,4- 3243,6; 3362,2- 3363,4 (цирк. клапана)</v>
          </cell>
          <cell r="AN412">
            <v>31.440000000000055</v>
          </cell>
          <cell r="AO412">
            <v>2695.3</v>
          </cell>
          <cell r="AP412">
            <v>185.73</v>
          </cell>
          <cell r="AQ412" t="str">
            <v>2834-3400</v>
          </cell>
          <cell r="AR412">
            <v>114</v>
          </cell>
          <cell r="AS412">
            <v>99.2</v>
          </cell>
          <cell r="AT412" t="str">
            <v>Газлифт</v>
          </cell>
          <cell r="AU412">
            <v>550</v>
          </cell>
          <cell r="AV412">
            <v>0</v>
          </cell>
          <cell r="AW412">
            <v>1140</v>
          </cell>
          <cell r="AX412">
            <v>0</v>
          </cell>
          <cell r="AY412">
            <v>1600</v>
          </cell>
          <cell r="AZ412">
            <v>0</v>
          </cell>
          <cell r="BA412">
            <v>1975</v>
          </cell>
          <cell r="BB412">
            <v>0</v>
          </cell>
          <cell r="BC412">
            <v>2200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2565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1780.36</v>
          </cell>
          <cell r="BU412">
            <v>784.6400000000001</v>
          </cell>
          <cell r="BV412">
            <v>73</v>
          </cell>
          <cell r="BW412">
            <v>5.5</v>
          </cell>
          <cell r="BX412">
            <v>18</v>
          </cell>
          <cell r="BY412" t="str">
            <v>Угловик</v>
          </cell>
          <cell r="BZ412" t="str">
            <v>Постоянный</v>
          </cell>
          <cell r="CA412">
            <v>24</v>
          </cell>
          <cell r="CB412">
            <v>0</v>
          </cell>
          <cell r="CC412">
            <v>38</v>
          </cell>
          <cell r="CD412">
            <v>65</v>
          </cell>
          <cell r="CE412">
            <v>36</v>
          </cell>
          <cell r="CF412">
            <v>43556</v>
          </cell>
          <cell r="CG412">
            <v>206</v>
          </cell>
          <cell r="CH412">
            <v>67</v>
          </cell>
          <cell r="CI412">
            <v>6</v>
          </cell>
          <cell r="CJ412">
            <v>0</v>
          </cell>
          <cell r="CK412">
            <v>0</v>
          </cell>
          <cell r="CL412">
            <v>85</v>
          </cell>
          <cell r="CM412">
            <v>28.173200000000001</v>
          </cell>
          <cell r="CN412">
            <v>33.700000000000003</v>
          </cell>
          <cell r="CO412">
            <v>0</v>
          </cell>
          <cell r="CP412">
            <v>1</v>
          </cell>
          <cell r="CQ412">
            <v>24.2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23.1</v>
          </cell>
          <cell r="DA412">
            <v>1.0999999999999979</v>
          </cell>
          <cell r="DB412">
            <v>39.044198032172346</v>
          </cell>
          <cell r="DC412">
            <v>858.97235670779321</v>
          </cell>
          <cell r="DD412">
            <v>819.92815867562081</v>
          </cell>
          <cell r="DE412">
            <v>0.2785123966942149</v>
          </cell>
          <cell r="DF412">
            <v>0</v>
          </cell>
          <cell r="DG412" t="str">
            <v>Газлифт</v>
          </cell>
          <cell r="DH412">
            <v>28.173200000000001</v>
          </cell>
          <cell r="DI412">
            <v>33.700000000000003</v>
          </cell>
          <cell r="DJ412">
            <v>0</v>
          </cell>
          <cell r="DK412">
            <v>1.0999999999999979</v>
          </cell>
          <cell r="DL412">
            <v>85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DZ412">
            <v>0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18</v>
          </cell>
          <cell r="EG412">
            <v>36</v>
          </cell>
          <cell r="EH412">
            <v>66</v>
          </cell>
          <cell r="EI412">
            <v>33</v>
          </cell>
          <cell r="EJ412" t="str">
            <v>Постоянный</v>
          </cell>
          <cell r="EK412">
            <v>24</v>
          </cell>
          <cell r="EL412">
            <v>0</v>
          </cell>
          <cell r="EM412">
            <v>28.173200000000001</v>
          </cell>
          <cell r="EN412">
            <v>33.700000000000003</v>
          </cell>
          <cell r="EO412">
            <v>0</v>
          </cell>
          <cell r="EP412">
            <v>24.2</v>
          </cell>
          <cell r="EQ412">
            <v>305.25463916062074</v>
          </cell>
          <cell r="ER412">
            <v>78</v>
          </cell>
          <cell r="ES412">
            <v>15.6</v>
          </cell>
          <cell r="ET412">
            <v>95</v>
          </cell>
          <cell r="EU412">
            <v>18</v>
          </cell>
          <cell r="EV412">
            <v>38</v>
          </cell>
          <cell r="EW412">
            <v>65</v>
          </cell>
          <cell r="EX412">
            <v>36</v>
          </cell>
          <cell r="EY412" t="str">
            <v>Постоянный</v>
          </cell>
          <cell r="EZ412">
            <v>24</v>
          </cell>
          <cell r="FA412">
            <v>0</v>
          </cell>
          <cell r="FB412">
            <v>28.173200000000001</v>
          </cell>
          <cell r="FC412">
            <v>33.700000000000003</v>
          </cell>
          <cell r="FD412">
            <v>0</v>
          </cell>
          <cell r="FE412">
            <v>24.2</v>
          </cell>
          <cell r="FF412">
            <v>39.044198032172346</v>
          </cell>
          <cell r="FG412">
            <v>67</v>
          </cell>
          <cell r="FH412">
            <v>23.1</v>
          </cell>
          <cell r="FI412">
            <v>85</v>
          </cell>
          <cell r="FJ412">
            <v>0</v>
          </cell>
          <cell r="FK412">
            <v>2</v>
          </cell>
          <cell r="FL412">
            <v>-1</v>
          </cell>
          <cell r="FM412">
            <v>3</v>
          </cell>
          <cell r="FN412">
            <v>0</v>
          </cell>
          <cell r="FO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-11</v>
          </cell>
          <cell r="FU412">
            <v>7.5000000000000018</v>
          </cell>
          <cell r="FV412">
            <v>-266.21044112844839</v>
          </cell>
          <cell r="FW412">
            <v>-10</v>
          </cell>
          <cell r="FX412">
            <v>0</v>
          </cell>
          <cell r="FY412">
            <v>0</v>
          </cell>
          <cell r="FZ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  <cell r="GE412">
            <v>0</v>
          </cell>
          <cell r="GF412" t="str">
            <v>БДНГ-5.1</v>
          </cell>
          <cell r="GG412">
            <v>0</v>
          </cell>
          <cell r="GH412">
            <v>0</v>
          </cell>
          <cell r="GI412" t="str">
            <v>денис</v>
          </cell>
          <cell r="GJ412">
            <v>0</v>
          </cell>
          <cell r="GK412">
            <v>2100</v>
          </cell>
          <cell r="GL412">
            <v>0</v>
          </cell>
          <cell r="GM412">
            <v>0</v>
          </cell>
          <cell r="GN412">
            <v>0</v>
          </cell>
          <cell r="GO412">
            <v>0</v>
          </cell>
          <cell r="GP412">
            <v>0</v>
          </cell>
          <cell r="GQ412">
            <v>0</v>
          </cell>
          <cell r="GR412">
            <v>0</v>
          </cell>
          <cell r="GS412" t="str">
            <v>-</v>
          </cell>
          <cell r="GT412">
            <v>0</v>
          </cell>
          <cell r="GU412">
            <v>0</v>
          </cell>
          <cell r="GV412">
            <v>0</v>
          </cell>
          <cell r="GW412">
            <v>0</v>
          </cell>
          <cell r="GX412">
            <v>0</v>
          </cell>
          <cell r="GY412">
            <v>0</v>
          </cell>
        </row>
        <row r="413">
          <cell r="J413">
            <v>1537</v>
          </cell>
          <cell r="K413" t="str">
            <v>В работе</v>
          </cell>
          <cell r="L413" t="str">
            <v>К-34</v>
          </cell>
          <cell r="M413">
            <v>43512</v>
          </cell>
          <cell r="N413" t="str">
            <v>Гор.</v>
          </cell>
          <cell r="O413" t="str">
            <v>P1ar_Block I</v>
          </cell>
          <cell r="P413" t="str">
            <v>Действующий</v>
          </cell>
          <cell r="Q413">
            <v>-4</v>
          </cell>
          <cell r="R413">
            <v>0</v>
          </cell>
          <cell r="S413">
            <v>0</v>
          </cell>
          <cell r="T413">
            <v>0</v>
          </cell>
          <cell r="U413">
            <v>206</v>
          </cell>
          <cell r="V413">
            <v>213.8</v>
          </cell>
          <cell r="W413">
            <v>0.98</v>
          </cell>
          <cell r="X413">
            <v>1.66</v>
          </cell>
          <cell r="Y413">
            <v>0.98</v>
          </cell>
          <cell r="Z413">
            <v>1.4490000000000001</v>
          </cell>
          <cell r="AA413">
            <v>0.83599999999999997</v>
          </cell>
          <cell r="AB413">
            <v>0.72</v>
          </cell>
          <cell r="AC413">
            <v>37</v>
          </cell>
          <cell r="AD413">
            <v>1.17</v>
          </cell>
          <cell r="AE413">
            <v>177.8</v>
          </cell>
          <cell r="AF413">
            <v>9.19</v>
          </cell>
          <cell r="AG413">
            <v>2615</v>
          </cell>
          <cell r="AH413">
            <v>3445</v>
          </cell>
          <cell r="AI413">
            <v>3445</v>
          </cell>
          <cell r="AJ413">
            <v>0</v>
          </cell>
          <cell r="AK413">
            <v>0</v>
          </cell>
          <cell r="AL413" t="str">
            <v>Закрытый</v>
          </cell>
          <cell r="AM413" t="str">
            <v>2746,31-2747,74; 2902,67-2904,1; 3011,51-3012,94; 3096,37-3097,8; 3169,9-3171,33; 3300,53-3301,96; 3408,07-3409,3 (цирк. клапана)</v>
          </cell>
          <cell r="AN413">
            <v>10.210000000000001</v>
          </cell>
          <cell r="AO413">
            <v>2746.31</v>
          </cell>
          <cell r="AP413">
            <v>876.81</v>
          </cell>
          <cell r="AQ413" t="str">
            <v>2555-3677</v>
          </cell>
          <cell r="AR413">
            <v>114.3</v>
          </cell>
          <cell r="AS413">
            <v>112.3</v>
          </cell>
          <cell r="AT413" t="str">
            <v>Газлифт</v>
          </cell>
          <cell r="AU413">
            <v>550</v>
          </cell>
          <cell r="AV413">
            <v>0</v>
          </cell>
          <cell r="AW413">
            <v>1090</v>
          </cell>
          <cell r="AX413">
            <v>0</v>
          </cell>
          <cell r="AY413">
            <v>1480</v>
          </cell>
          <cell r="AZ413">
            <v>0</v>
          </cell>
          <cell r="BA413">
            <v>1750</v>
          </cell>
          <cell r="BB413">
            <v>0</v>
          </cell>
          <cell r="BC413">
            <v>2000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2555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1772.51</v>
          </cell>
          <cell r="BU413">
            <v>782.49</v>
          </cell>
          <cell r="BV413">
            <v>73</v>
          </cell>
          <cell r="BW413">
            <v>5.5</v>
          </cell>
          <cell r="BX413">
            <v>18</v>
          </cell>
          <cell r="BY413" t="str">
            <v>Угловик</v>
          </cell>
          <cell r="BZ413" t="str">
            <v>Постоянный</v>
          </cell>
          <cell r="CA413">
            <v>24</v>
          </cell>
          <cell r="CB413">
            <v>0</v>
          </cell>
          <cell r="CC413">
            <v>35</v>
          </cell>
          <cell r="CD413">
            <v>62.5</v>
          </cell>
          <cell r="CE413">
            <v>33.25</v>
          </cell>
          <cell r="CF413">
            <v>43556</v>
          </cell>
          <cell r="CG413">
            <v>206</v>
          </cell>
          <cell r="CH413">
            <v>70.75</v>
          </cell>
          <cell r="CI413">
            <v>6</v>
          </cell>
          <cell r="CJ413">
            <v>0</v>
          </cell>
          <cell r="CK413">
            <v>0</v>
          </cell>
          <cell r="CL413">
            <v>69</v>
          </cell>
          <cell r="CM413">
            <v>26.710199999999997</v>
          </cell>
          <cell r="CN413">
            <v>31.95</v>
          </cell>
          <cell r="CO413">
            <v>0</v>
          </cell>
          <cell r="CP413">
            <v>0</v>
          </cell>
          <cell r="CQ413">
            <v>28.504999999999999</v>
          </cell>
          <cell r="CR413">
            <v>370</v>
          </cell>
          <cell r="CS413">
            <v>0</v>
          </cell>
          <cell r="CT413">
            <v>370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17.8</v>
          </cell>
          <cell r="DA413">
            <v>10.704999999999998</v>
          </cell>
          <cell r="DB413">
            <v>400.78322139107905</v>
          </cell>
          <cell r="DC413">
            <v>1067.1953036667642</v>
          </cell>
          <cell r="DD413">
            <v>666.41208227568507</v>
          </cell>
          <cell r="DE413">
            <v>0.23321167883211677</v>
          </cell>
          <cell r="DF413">
            <v>0</v>
          </cell>
          <cell r="DG413" t="str">
            <v>Газлифт</v>
          </cell>
          <cell r="DH413">
            <v>26.710199999999997</v>
          </cell>
          <cell r="DI413">
            <v>31.95</v>
          </cell>
          <cell r="DJ413">
            <v>0</v>
          </cell>
          <cell r="DK413">
            <v>10.704999999999998</v>
          </cell>
          <cell r="DL413">
            <v>69</v>
          </cell>
          <cell r="DM413">
            <v>0</v>
          </cell>
          <cell r="DN413">
            <v>60</v>
          </cell>
          <cell r="DO413">
            <v>0.22678317926247196</v>
          </cell>
          <cell r="DP413">
            <v>60</v>
          </cell>
          <cell r="DQ413">
            <v>27.680247728060277</v>
          </cell>
          <cell r="DR413">
            <v>33.110344172320907</v>
          </cell>
          <cell r="DS413">
            <v>0</v>
          </cell>
          <cell r="DT413">
            <v>11.093778853355095</v>
          </cell>
          <cell r="DU413">
            <v>0.97004772806027906</v>
          </cell>
          <cell r="DV413">
            <v>1.160344172320908</v>
          </cell>
          <cell r="DW413">
            <v>0.3887788533550961</v>
          </cell>
          <cell r="DX413">
            <v>5.4129081842626841</v>
          </cell>
          <cell r="DY413">
            <v>6.4747705553381394</v>
          </cell>
          <cell r="DZ413">
            <v>0</v>
          </cell>
          <cell r="EA413">
            <v>2.1468976051910671</v>
          </cell>
          <cell r="EB413" t="str">
            <v xml:space="preserve">Скважина недоосвоена после ВНС в феврале 2019 года. </v>
          </cell>
          <cell r="EC413">
            <v>0</v>
          </cell>
          <cell r="ED413">
            <v>0</v>
          </cell>
          <cell r="EE413">
            <v>0</v>
          </cell>
          <cell r="EF413">
            <v>18</v>
          </cell>
          <cell r="EG413">
            <v>32.14</v>
          </cell>
          <cell r="EH413">
            <v>59</v>
          </cell>
          <cell r="EI413">
            <v>30.29</v>
          </cell>
          <cell r="EJ413" t="str">
            <v>Постоянный</v>
          </cell>
          <cell r="EK413">
            <v>24</v>
          </cell>
          <cell r="EL413">
            <v>0</v>
          </cell>
          <cell r="EM413">
            <v>26.710199999999997</v>
          </cell>
          <cell r="EN413">
            <v>31.95</v>
          </cell>
          <cell r="EO413">
            <v>0</v>
          </cell>
          <cell r="EP413">
            <v>28.504999999999999</v>
          </cell>
          <cell r="EQ413">
            <v>400.78322139107905</v>
          </cell>
          <cell r="ER413">
            <v>72.430000000000007</v>
          </cell>
          <cell r="ES413">
            <v>17.8</v>
          </cell>
          <cell r="ET413">
            <v>72</v>
          </cell>
          <cell r="EU413">
            <v>18</v>
          </cell>
          <cell r="EV413">
            <v>35</v>
          </cell>
          <cell r="EW413">
            <v>62.5</v>
          </cell>
          <cell r="EX413">
            <v>33.25</v>
          </cell>
          <cell r="EY413" t="str">
            <v>Постоянный</v>
          </cell>
          <cell r="EZ413">
            <v>24</v>
          </cell>
          <cell r="FA413">
            <v>0</v>
          </cell>
          <cell r="FB413">
            <v>26.710199999999997</v>
          </cell>
          <cell r="FC413">
            <v>31.95</v>
          </cell>
          <cell r="FD413">
            <v>0</v>
          </cell>
          <cell r="FE413">
            <v>28.504999999999999</v>
          </cell>
          <cell r="FF413">
            <v>400.78322139107905</v>
          </cell>
          <cell r="FG413">
            <v>70.75</v>
          </cell>
          <cell r="FH413">
            <v>17.8</v>
          </cell>
          <cell r="FI413">
            <v>69</v>
          </cell>
          <cell r="FJ413">
            <v>0</v>
          </cell>
          <cell r="FK413">
            <v>2.8599999999999994</v>
          </cell>
          <cell r="FL413">
            <v>3.5</v>
          </cell>
          <cell r="FM413">
            <v>2.9600000000000009</v>
          </cell>
          <cell r="FN413">
            <v>0</v>
          </cell>
          <cell r="FO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-1.6800000000000068</v>
          </cell>
          <cell r="FU413">
            <v>0</v>
          </cell>
          <cell r="FV413">
            <v>0</v>
          </cell>
          <cell r="FW413">
            <v>-3</v>
          </cell>
          <cell r="FX413">
            <v>0</v>
          </cell>
          <cell r="FY413">
            <v>0</v>
          </cell>
          <cell r="FZ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  <cell r="GE413">
            <v>0</v>
          </cell>
          <cell r="GF413" t="str">
            <v>БДНГ-5.2</v>
          </cell>
          <cell r="GG413" t="str">
            <v>курбатов</v>
          </cell>
          <cell r="GH413">
            <v>0</v>
          </cell>
          <cell r="GI413" t="e">
            <v>#N/A</v>
          </cell>
          <cell r="GJ413">
            <v>0</v>
          </cell>
          <cell r="GK413">
            <v>0</v>
          </cell>
          <cell r="GL413">
            <v>0</v>
          </cell>
          <cell r="GM413">
            <v>0</v>
          </cell>
          <cell r="GN413">
            <v>0</v>
          </cell>
          <cell r="GO413">
            <v>0</v>
          </cell>
          <cell r="GP413">
            <v>0</v>
          </cell>
          <cell r="GQ413">
            <v>0</v>
          </cell>
          <cell r="GR413">
            <v>0</v>
          </cell>
          <cell r="GS413">
            <v>0</v>
          </cell>
          <cell r="GT413">
            <v>0</v>
          </cell>
          <cell r="GU413">
            <v>0</v>
          </cell>
          <cell r="GV413">
            <v>0</v>
          </cell>
          <cell r="GW413">
            <v>0</v>
          </cell>
          <cell r="GX413">
            <v>0</v>
          </cell>
          <cell r="GY413">
            <v>0</v>
          </cell>
        </row>
        <row r="414">
          <cell r="J414">
            <v>1538</v>
          </cell>
          <cell r="K414" t="str">
            <v>В работе</v>
          </cell>
          <cell r="L414" t="str">
            <v>К-66</v>
          </cell>
          <cell r="M414">
            <v>43096</v>
          </cell>
          <cell r="N414" t="str">
            <v>Гор.</v>
          </cell>
          <cell r="O414" t="str">
            <v>P1ar_Block I</v>
          </cell>
          <cell r="P414" t="str">
            <v>Действующий</v>
          </cell>
          <cell r="Q414">
            <v>-4</v>
          </cell>
          <cell r="R414">
            <v>43087</v>
          </cell>
          <cell r="S414" t="str">
            <v>МеКаМиНефть</v>
          </cell>
          <cell r="T414" t="str">
            <v>КГРП 7ст.
450м3 15% HCl</v>
          </cell>
          <cell r="U414">
            <v>206</v>
          </cell>
          <cell r="V414">
            <v>213.8</v>
          </cell>
          <cell r="W414">
            <v>0.98</v>
          </cell>
          <cell r="X414">
            <v>1.66</v>
          </cell>
          <cell r="Y414">
            <v>0.98</v>
          </cell>
          <cell r="Z414">
            <v>1.4490000000000001</v>
          </cell>
          <cell r="AA414">
            <v>0.83599999999999997</v>
          </cell>
          <cell r="AB414">
            <v>0.72</v>
          </cell>
          <cell r="AC414">
            <v>37</v>
          </cell>
          <cell r="AD414">
            <v>1.17</v>
          </cell>
          <cell r="AE414">
            <v>177.8</v>
          </cell>
          <cell r="AF414">
            <v>9.19</v>
          </cell>
          <cell r="AG414">
            <v>2163.6999999999998</v>
          </cell>
          <cell r="AH414">
            <v>3060</v>
          </cell>
          <cell r="AI414">
            <v>3058</v>
          </cell>
          <cell r="AJ414">
            <v>43072</v>
          </cell>
          <cell r="AK414" t="str">
            <v>По спущенной компановке</v>
          </cell>
          <cell r="AL414" t="str">
            <v>Закрытый</v>
          </cell>
          <cell r="AM414" t="str">
            <v>2373,1-2374,5; 2457,77-2459,17; 2532,47-2533,87; 2618,68-2620,08; 2704,84-2706,24; 2779,51-2780,91; 2872,38-2873,78; 2962,53-2963,93; 3035,59-3036,81 (цирк. клапана)</v>
          </cell>
          <cell r="AN414">
            <v>12.42</v>
          </cell>
          <cell r="AO414">
            <v>2373.1</v>
          </cell>
          <cell r="AP414">
            <v>523.95000000000005</v>
          </cell>
          <cell r="AQ414" t="str">
            <v>2109-3058</v>
          </cell>
          <cell r="AR414">
            <v>114</v>
          </cell>
          <cell r="AS414">
            <v>7.37</v>
          </cell>
          <cell r="AT414" t="str">
            <v>Газлифт</v>
          </cell>
          <cell r="AU414">
            <v>440</v>
          </cell>
          <cell r="AV414" t="str">
            <v>ГП</v>
          </cell>
          <cell r="AW414">
            <v>860</v>
          </cell>
          <cell r="AX414" t="str">
            <v>ГП</v>
          </cell>
          <cell r="AY414">
            <v>1220</v>
          </cell>
          <cell r="AZ414" t="str">
            <v>ГП</v>
          </cell>
          <cell r="BA414">
            <v>1520</v>
          </cell>
          <cell r="BB414" t="str">
            <v>ГП</v>
          </cell>
          <cell r="BC414">
            <v>1830</v>
          </cell>
          <cell r="BD414" t="str">
            <v>ГП</v>
          </cell>
          <cell r="BE414">
            <v>0</v>
          </cell>
          <cell r="BF414">
            <v>0</v>
          </cell>
          <cell r="BG414">
            <v>1840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2109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1637.83</v>
          </cell>
          <cell r="BU414">
            <v>471.17000000000007</v>
          </cell>
          <cell r="BV414">
            <v>73</v>
          </cell>
          <cell r="BW414">
            <v>5.5</v>
          </cell>
          <cell r="BX414">
            <v>18</v>
          </cell>
          <cell r="BY414" t="str">
            <v>Угловик</v>
          </cell>
          <cell r="BZ414" t="str">
            <v>Постоянный</v>
          </cell>
          <cell r="CA414">
            <v>24</v>
          </cell>
          <cell r="CB414">
            <v>0</v>
          </cell>
          <cell r="CC414">
            <v>36.5</v>
          </cell>
          <cell r="CD414">
            <v>55.67</v>
          </cell>
          <cell r="CE414">
            <v>34.83</v>
          </cell>
          <cell r="CF414">
            <v>43556</v>
          </cell>
          <cell r="CG414">
            <v>185</v>
          </cell>
          <cell r="CH414">
            <v>68.83</v>
          </cell>
          <cell r="CI414">
            <v>6</v>
          </cell>
          <cell r="CJ414">
            <v>0</v>
          </cell>
          <cell r="CK414">
            <v>0</v>
          </cell>
          <cell r="CL414">
            <v>72</v>
          </cell>
          <cell r="CM414">
            <v>17.0962</v>
          </cell>
          <cell r="CN414">
            <v>20.45</v>
          </cell>
          <cell r="CO414">
            <v>0</v>
          </cell>
          <cell r="CP414">
            <v>357</v>
          </cell>
          <cell r="CQ414">
            <v>25</v>
          </cell>
          <cell r="CR414">
            <v>371</v>
          </cell>
          <cell r="CS414">
            <v>2</v>
          </cell>
          <cell r="CT414">
            <v>371</v>
          </cell>
          <cell r="CU414">
            <v>0</v>
          </cell>
          <cell r="CV414">
            <v>360.38279999999997</v>
          </cell>
          <cell r="CW414">
            <v>-10.7</v>
          </cell>
          <cell r="CX414">
            <v>371</v>
          </cell>
          <cell r="CY414">
            <v>-15.922000000000001</v>
          </cell>
          <cell r="CZ414">
            <v>12</v>
          </cell>
          <cell r="DA414">
            <v>13</v>
          </cell>
          <cell r="DB414">
            <v>760.40289655011054</v>
          </cell>
          <cell r="DC414">
            <v>1462.3132625963665</v>
          </cell>
          <cell r="DD414">
            <v>701.91036604625594</v>
          </cell>
          <cell r="DE414">
            <v>0.18097345132743362</v>
          </cell>
          <cell r="DF414">
            <v>0</v>
          </cell>
          <cell r="DG414" t="str">
            <v>Газлифт</v>
          </cell>
          <cell r="DH414">
            <v>17.0962</v>
          </cell>
          <cell r="DI414">
            <v>20.45</v>
          </cell>
          <cell r="DJ414">
            <v>0</v>
          </cell>
          <cell r="DK414">
            <v>13</v>
          </cell>
          <cell r="DL414">
            <v>72</v>
          </cell>
          <cell r="DM414">
            <v>0</v>
          </cell>
          <cell r="DN414">
            <v>60</v>
          </cell>
          <cell r="DO414">
            <v>0.17381209463846675</v>
          </cell>
          <cell r="DP414">
            <v>60</v>
          </cell>
          <cell r="DQ414">
            <v>18.163363889719776</v>
          </cell>
          <cell r="DR414">
            <v>21.726511829808345</v>
          </cell>
          <cell r="DS414">
            <v>0</v>
          </cell>
          <cell r="DT414">
            <v>13.811474512836599</v>
          </cell>
          <cell r="DU414">
            <v>1.067163889719777</v>
          </cell>
          <cell r="DV414">
            <v>1.2765118298083458</v>
          </cell>
          <cell r="DW414">
            <v>0.81147451283660121</v>
          </cell>
          <cell r="DX414">
            <v>1.0634931685100881</v>
          </cell>
          <cell r="DY414">
            <v>1.2721210149642204</v>
          </cell>
          <cell r="DZ414">
            <v>0</v>
          </cell>
          <cell r="EA414">
            <v>0.5530960934627045</v>
          </cell>
          <cell r="EB414">
            <v>0</v>
          </cell>
          <cell r="EC414">
            <v>43096</v>
          </cell>
          <cell r="ED414" t="str">
            <v>ВНС</v>
          </cell>
          <cell r="EE414">
            <v>0</v>
          </cell>
          <cell r="EF414">
            <v>18</v>
          </cell>
          <cell r="EG414">
            <v>34.29</v>
          </cell>
          <cell r="EH414">
            <v>54.57</v>
          </cell>
          <cell r="EI414">
            <v>32.57</v>
          </cell>
          <cell r="EJ414" t="str">
            <v>Постоянный</v>
          </cell>
          <cell r="EK414">
            <v>24</v>
          </cell>
          <cell r="EL414">
            <v>0</v>
          </cell>
          <cell r="EM414">
            <v>10.617199999999999</v>
          </cell>
          <cell r="EN414">
            <v>12.7</v>
          </cell>
          <cell r="EO414">
            <v>0</v>
          </cell>
          <cell r="EP414">
            <v>15.922000000000001</v>
          </cell>
          <cell r="EQ414">
            <v>369.40059526052073</v>
          </cell>
          <cell r="ER414">
            <v>73.14</v>
          </cell>
          <cell r="ES414">
            <v>12</v>
          </cell>
          <cell r="ET414">
            <v>69</v>
          </cell>
          <cell r="EU414">
            <v>18</v>
          </cell>
          <cell r="EV414">
            <v>36.5</v>
          </cell>
          <cell r="EW414">
            <v>55.67</v>
          </cell>
          <cell r="EX414">
            <v>34.83</v>
          </cell>
          <cell r="EY414" t="str">
            <v>Постоянный</v>
          </cell>
          <cell r="EZ414">
            <v>24</v>
          </cell>
          <cell r="FA414">
            <v>0</v>
          </cell>
          <cell r="FB414">
            <v>17.0962</v>
          </cell>
          <cell r="FC414">
            <v>20.45</v>
          </cell>
          <cell r="FD414">
            <v>0</v>
          </cell>
          <cell r="FE414">
            <v>25</v>
          </cell>
          <cell r="FF414">
            <v>760.40289655011054</v>
          </cell>
          <cell r="FG414">
            <v>68.83</v>
          </cell>
          <cell r="FH414">
            <v>12</v>
          </cell>
          <cell r="FI414">
            <v>72</v>
          </cell>
          <cell r="FJ414">
            <v>0</v>
          </cell>
          <cell r="FK414">
            <v>2.2100000000000009</v>
          </cell>
          <cell r="FL414">
            <v>1.1000000000000014</v>
          </cell>
          <cell r="FM414">
            <v>2.259999999999998</v>
          </cell>
          <cell r="FN414">
            <v>0</v>
          </cell>
          <cell r="FO414">
            <v>0</v>
          </cell>
          <cell r="FP414">
            <v>6.479000000000001</v>
          </cell>
          <cell r="FQ414">
            <v>7.75</v>
          </cell>
          <cell r="FR414">
            <v>0</v>
          </cell>
          <cell r="FS414">
            <v>9.0779999999999994</v>
          </cell>
          <cell r="FT414">
            <v>-4.3100000000000023</v>
          </cell>
          <cell r="FU414">
            <v>0</v>
          </cell>
          <cell r="FV414">
            <v>391.00230128958981</v>
          </cell>
          <cell r="FW414">
            <v>3</v>
          </cell>
          <cell r="FX414" t="str">
            <v>Технология</v>
          </cell>
          <cell r="FY414" t="str">
            <v xml:space="preserve">Возврат технологических потерь </v>
          </cell>
          <cell r="FZ414">
            <v>0</v>
          </cell>
          <cell r="GA414">
            <v>0</v>
          </cell>
          <cell r="GB414">
            <v>0</v>
          </cell>
          <cell r="GC414">
            <v>0</v>
          </cell>
          <cell r="GD414">
            <v>0</v>
          </cell>
          <cell r="GE414">
            <v>0</v>
          </cell>
          <cell r="GF414" t="str">
            <v>БДНГ-5.2</v>
          </cell>
          <cell r="GG414" t="str">
            <v>курбатов</v>
          </cell>
          <cell r="GH414" t="str">
            <v>Бердянка</v>
          </cell>
          <cell r="GI414" t="e">
            <v>#N/A</v>
          </cell>
          <cell r="GJ414">
            <v>0</v>
          </cell>
          <cell r="GK414">
            <v>2089</v>
          </cell>
          <cell r="GL414">
            <v>0</v>
          </cell>
          <cell r="GM414">
            <v>0</v>
          </cell>
          <cell r="GN414">
            <v>0</v>
          </cell>
          <cell r="GO414">
            <v>1.6700000000000017</v>
          </cell>
          <cell r="GP414">
            <v>20.840000000000003</v>
          </cell>
          <cell r="GQ414">
            <v>72</v>
          </cell>
          <cell r="GR414">
            <v>113</v>
          </cell>
          <cell r="GS414" t="str">
            <v>К-41</v>
          </cell>
          <cell r="GT414" t="str">
            <v>Газлифт</v>
          </cell>
          <cell r="GU414">
            <v>0</v>
          </cell>
          <cell r="GV414">
            <v>0</v>
          </cell>
          <cell r="GW414" t="str">
            <v>ВСГ</v>
          </cell>
          <cell r="GX414">
            <v>0</v>
          </cell>
          <cell r="GY414">
            <v>0</v>
          </cell>
        </row>
        <row r="415">
          <cell r="J415">
            <v>1540</v>
          </cell>
          <cell r="K415" t="str">
            <v>В работе</v>
          </cell>
          <cell r="L415" t="str">
            <v>К-112</v>
          </cell>
          <cell r="M415">
            <v>42890</v>
          </cell>
          <cell r="N415" t="str">
            <v>Гор.</v>
          </cell>
          <cell r="O415" t="str">
            <v>P1ar_Block I</v>
          </cell>
          <cell r="P415" t="str">
            <v>Действующий</v>
          </cell>
          <cell r="Q415">
            <v>-4</v>
          </cell>
          <cell r="R415">
            <v>42859</v>
          </cell>
          <cell r="S415" t="str">
            <v>МеКаМиНефть</v>
          </cell>
          <cell r="T415" t="str">
            <v>КГРП 7ст.
350м3 15% HCl</v>
          </cell>
          <cell r="U415">
            <v>206</v>
          </cell>
          <cell r="V415">
            <v>213.8</v>
          </cell>
          <cell r="W415">
            <v>0.98</v>
          </cell>
          <cell r="X415">
            <v>1.66</v>
          </cell>
          <cell r="Y415">
            <v>1.031330434010828</v>
          </cell>
          <cell r="Z415">
            <v>1.4490000000000001</v>
          </cell>
          <cell r="AA415">
            <v>0.83599999999999997</v>
          </cell>
          <cell r="AB415">
            <v>0.72</v>
          </cell>
          <cell r="AC415">
            <v>37</v>
          </cell>
          <cell r="AD415">
            <v>1.17</v>
          </cell>
          <cell r="AE415">
            <v>177.8</v>
          </cell>
          <cell r="AF415">
            <v>9.19</v>
          </cell>
          <cell r="AG415">
            <v>3246</v>
          </cell>
          <cell r="AH415">
            <v>3252</v>
          </cell>
          <cell r="AI415">
            <v>3252</v>
          </cell>
          <cell r="AJ415">
            <v>0</v>
          </cell>
          <cell r="AK415" t="str">
            <v>По спущенной компановке</v>
          </cell>
          <cell r="AL415" t="str">
            <v>Закрытый</v>
          </cell>
          <cell r="AM415" t="str">
            <v>2430-2431,44; 2516,27-2517,71; 2612,02-2613,46; 2707,77-2709,2; 2803,05-2804,48; 2971,74-2973,18; 3202,45-3203,7 (цирк. клапана)</v>
          </cell>
          <cell r="AN415">
            <v>57.46</v>
          </cell>
          <cell r="AO415">
            <v>2430</v>
          </cell>
          <cell r="AP415">
            <v>483.58</v>
          </cell>
          <cell r="AQ415" t="str">
            <v>2175,06-3246</v>
          </cell>
          <cell r="AR415">
            <v>114</v>
          </cell>
          <cell r="AS415">
            <v>7.37</v>
          </cell>
          <cell r="AT415" t="str">
            <v>Газлифт</v>
          </cell>
          <cell r="AU415">
            <v>530</v>
          </cell>
          <cell r="AV415">
            <v>0</v>
          </cell>
          <cell r="AW415">
            <v>940</v>
          </cell>
          <cell r="AX415">
            <v>0</v>
          </cell>
          <cell r="AY415">
            <v>1305</v>
          </cell>
          <cell r="AZ415">
            <v>0</v>
          </cell>
          <cell r="BA415">
            <v>1625</v>
          </cell>
          <cell r="BB415">
            <v>0</v>
          </cell>
          <cell r="BC415">
            <v>1960</v>
          </cell>
          <cell r="BD415">
            <v>0</v>
          </cell>
          <cell r="BE415">
            <v>0</v>
          </cell>
          <cell r="BF415">
            <v>0</v>
          </cell>
          <cell r="BG415">
            <v>1970</v>
          </cell>
          <cell r="BH415">
            <v>1982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1992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1541.91</v>
          </cell>
          <cell r="BU415">
            <v>450.08999999999992</v>
          </cell>
          <cell r="BV415">
            <v>73</v>
          </cell>
          <cell r="BW415">
            <v>5.5</v>
          </cell>
          <cell r="BX415">
            <v>18</v>
          </cell>
          <cell r="BY415" t="str">
            <v>Угловик</v>
          </cell>
          <cell r="BZ415" t="str">
            <v>Постоянный</v>
          </cell>
          <cell r="CA415">
            <v>24</v>
          </cell>
          <cell r="CB415">
            <v>0</v>
          </cell>
          <cell r="CC415">
            <v>34</v>
          </cell>
          <cell r="CD415">
            <v>64.86</v>
          </cell>
          <cell r="CE415">
            <v>31.71</v>
          </cell>
          <cell r="CF415">
            <v>43556</v>
          </cell>
          <cell r="CG415">
            <v>129</v>
          </cell>
          <cell r="CH415">
            <v>71.2</v>
          </cell>
          <cell r="CI415">
            <v>6</v>
          </cell>
          <cell r="CJ415">
            <v>0</v>
          </cell>
          <cell r="CK415">
            <v>0</v>
          </cell>
          <cell r="CL415">
            <v>119</v>
          </cell>
          <cell r="CM415">
            <v>17.89061736</v>
          </cell>
          <cell r="CN415">
            <v>24.36</v>
          </cell>
          <cell r="CO415">
            <v>12.15</v>
          </cell>
          <cell r="CP415">
            <v>358</v>
          </cell>
          <cell r="CQ415">
            <v>28</v>
          </cell>
          <cell r="CR415">
            <v>372</v>
          </cell>
          <cell r="CS415">
            <v>0</v>
          </cell>
          <cell r="CT415">
            <v>372</v>
          </cell>
          <cell r="CU415">
            <v>0</v>
          </cell>
          <cell r="CV415">
            <v>365.31200000000001</v>
          </cell>
          <cell r="CW415">
            <v>-8</v>
          </cell>
          <cell r="CX415">
            <v>372</v>
          </cell>
          <cell r="CY415">
            <v>-18</v>
          </cell>
          <cell r="CZ415">
            <v>11.8</v>
          </cell>
          <cell r="DA415">
            <v>16.2</v>
          </cell>
          <cell r="DB415">
            <v>905.50257009129837</v>
          </cell>
          <cell r="DC415">
            <v>1565.06617052817</v>
          </cell>
          <cell r="DD415">
            <v>553.52294113450341</v>
          </cell>
          <cell r="DE415">
            <v>2.4359999999999999</v>
          </cell>
          <cell r="DF415" t="str">
            <v xml:space="preserve">Планируется постановка бригады ПРГС для оптимизации работы газлифтного подъемника </v>
          </cell>
          <cell r="DG415" t="str">
            <v>Газлифт</v>
          </cell>
          <cell r="DH415">
            <v>17.89061736</v>
          </cell>
          <cell r="DI415">
            <v>24.36</v>
          </cell>
          <cell r="DJ415">
            <v>12.15</v>
          </cell>
          <cell r="DK415">
            <v>16.2</v>
          </cell>
          <cell r="DL415">
            <v>119</v>
          </cell>
          <cell r="DM415">
            <v>0</v>
          </cell>
          <cell r="DN415">
            <v>60</v>
          </cell>
          <cell r="DO415">
            <v>0.35304347826086957</v>
          </cell>
          <cell r="DP415">
            <v>60</v>
          </cell>
          <cell r="DQ415">
            <v>17.89061736</v>
          </cell>
          <cell r="DR415">
            <v>24.36</v>
          </cell>
          <cell r="DS415">
            <v>12.15</v>
          </cell>
          <cell r="DT415">
            <v>16.2</v>
          </cell>
          <cell r="DU415">
            <v>0</v>
          </cell>
          <cell r="DV415">
            <v>0</v>
          </cell>
          <cell r="DW415">
            <v>0</v>
          </cell>
          <cell r="DX415">
            <v>46.799201255886992</v>
          </cell>
          <cell r="DY415">
            <v>55.979905808477262</v>
          </cell>
          <cell r="DZ415">
            <v>0</v>
          </cell>
          <cell r="EA415">
            <v>43.384427001569868</v>
          </cell>
          <cell r="EB415" t="str">
            <v>Скважина недоосвоена после смена СЭ в сентябре 2018 года. По данным ГДИС ниже 1800м наблюдается скопление тех жидкости.</v>
          </cell>
          <cell r="EC415">
            <v>42890</v>
          </cell>
          <cell r="ED415" t="str">
            <v>ВНС</v>
          </cell>
          <cell r="EE415">
            <v>0</v>
          </cell>
          <cell r="EF415">
            <v>18</v>
          </cell>
          <cell r="EG415">
            <v>31</v>
          </cell>
          <cell r="EH415">
            <v>60</v>
          </cell>
          <cell r="EI415">
            <v>30</v>
          </cell>
          <cell r="EJ415" t="str">
            <v>Постоянный</v>
          </cell>
          <cell r="EK415">
            <v>24</v>
          </cell>
          <cell r="EL415">
            <v>0</v>
          </cell>
          <cell r="EM415">
            <v>6.6879999999999997</v>
          </cell>
          <cell r="EN415">
            <v>8</v>
          </cell>
          <cell r="EO415">
            <v>0</v>
          </cell>
          <cell r="EP415">
            <v>18</v>
          </cell>
          <cell r="EQ415">
            <v>927.03349282296642</v>
          </cell>
          <cell r="ER415">
            <v>83</v>
          </cell>
          <cell r="ES415">
            <v>11.8</v>
          </cell>
          <cell r="ET415">
            <v>136</v>
          </cell>
          <cell r="EU415">
            <v>18</v>
          </cell>
          <cell r="EV415">
            <v>34</v>
          </cell>
          <cell r="EW415">
            <v>64.86</v>
          </cell>
          <cell r="EX415">
            <v>31.71</v>
          </cell>
          <cell r="EY415" t="str">
            <v>Постоянный</v>
          </cell>
          <cell r="EZ415">
            <v>24</v>
          </cell>
          <cell r="FA415">
            <v>0</v>
          </cell>
          <cell r="FB415">
            <v>17.89061736</v>
          </cell>
          <cell r="FC415">
            <v>24.36</v>
          </cell>
          <cell r="FD415">
            <v>12.15</v>
          </cell>
          <cell r="FE415">
            <v>28</v>
          </cell>
          <cell r="FF415">
            <v>905.50257009129837</v>
          </cell>
          <cell r="FG415">
            <v>71.2</v>
          </cell>
          <cell r="FH415">
            <v>11.8</v>
          </cell>
          <cell r="FI415">
            <v>119</v>
          </cell>
          <cell r="FJ415">
            <v>0</v>
          </cell>
          <cell r="FK415">
            <v>3</v>
          </cell>
          <cell r="FL415">
            <v>4.8599999999999994</v>
          </cell>
          <cell r="FM415">
            <v>1.7100000000000009</v>
          </cell>
          <cell r="FN415">
            <v>0</v>
          </cell>
          <cell r="FO415">
            <v>0</v>
          </cell>
          <cell r="FP415">
            <v>11.202617360000001</v>
          </cell>
          <cell r="FQ415">
            <v>16.36</v>
          </cell>
          <cell r="FR415">
            <v>12.15</v>
          </cell>
          <cell r="FS415">
            <v>10</v>
          </cell>
          <cell r="FT415">
            <v>-11.799999999999997</v>
          </cell>
          <cell r="FU415">
            <v>0</v>
          </cell>
          <cell r="FV415">
            <v>-21.530922731668056</v>
          </cell>
          <cell r="FW415">
            <v>-17</v>
          </cell>
          <cell r="FX415" t="str">
            <v>Уточнение</v>
          </cell>
          <cell r="FY415" t="str">
            <v>Выход на режим после длительного простоя на ГДИС.</v>
          </cell>
          <cell r="FZ415">
            <v>0</v>
          </cell>
          <cell r="GA415">
            <v>0</v>
          </cell>
          <cell r="GB415">
            <v>0</v>
          </cell>
          <cell r="GC415">
            <v>0</v>
          </cell>
          <cell r="GD415" t="str">
            <v xml:space="preserve">Вывод на режим </v>
          </cell>
          <cell r="GE415">
            <v>0</v>
          </cell>
          <cell r="GF415" t="str">
            <v>БДНГ-5.2</v>
          </cell>
          <cell r="GG415" t="str">
            <v>курбатов</v>
          </cell>
          <cell r="GH415" t="str">
            <v>Бердянка</v>
          </cell>
          <cell r="GI415" t="e">
            <v>#N/A</v>
          </cell>
          <cell r="GJ415">
            <v>0</v>
          </cell>
          <cell r="GK415">
            <v>1972</v>
          </cell>
          <cell r="GL415">
            <v>0</v>
          </cell>
          <cell r="GM415">
            <v>0</v>
          </cell>
          <cell r="GN415">
            <v>0</v>
          </cell>
          <cell r="GO415">
            <v>2.2899999999999991</v>
          </cell>
          <cell r="GP415">
            <v>33.15</v>
          </cell>
          <cell r="GQ415">
            <v>119</v>
          </cell>
          <cell r="GR415">
            <v>10</v>
          </cell>
          <cell r="GS415" t="str">
            <v>К-44</v>
          </cell>
          <cell r="GT415" t="str">
            <v>Газлифт</v>
          </cell>
          <cell r="GU415">
            <v>0</v>
          </cell>
          <cell r="GV415">
            <v>0</v>
          </cell>
          <cell r="GW415" t="str">
            <v>ЭЦН</v>
          </cell>
          <cell r="GX415">
            <v>0</v>
          </cell>
          <cell r="GY415">
            <v>0</v>
          </cell>
        </row>
        <row r="416">
          <cell r="J416">
            <v>1541</v>
          </cell>
          <cell r="K416" t="str">
            <v>В работе</v>
          </cell>
          <cell r="L416" t="str">
            <v>К-82</v>
          </cell>
          <cell r="M416">
            <v>43284</v>
          </cell>
          <cell r="N416" t="str">
            <v>Гор.</v>
          </cell>
          <cell r="O416" t="str">
            <v>P1ar_Block I</v>
          </cell>
          <cell r="P416" t="str">
            <v>Действующий</v>
          </cell>
          <cell r="Q416">
            <v>-4</v>
          </cell>
          <cell r="R416">
            <v>43215</v>
          </cell>
          <cell r="S416" t="str">
            <v>МеКаМиНефть</v>
          </cell>
          <cell r="T416" t="str">
            <v>КГРП 7стадий
350 м3 15% HCl</v>
          </cell>
          <cell r="U416">
            <v>206</v>
          </cell>
          <cell r="V416">
            <v>213.8</v>
          </cell>
          <cell r="W416">
            <v>0.98</v>
          </cell>
          <cell r="X416">
            <v>1.66</v>
          </cell>
          <cell r="Y416">
            <v>0.98</v>
          </cell>
          <cell r="Z416">
            <v>1.4490000000000001</v>
          </cell>
          <cell r="AA416">
            <v>0.83599999999999997</v>
          </cell>
          <cell r="AB416">
            <v>0.72</v>
          </cell>
          <cell r="AC416">
            <v>37</v>
          </cell>
          <cell r="AD416">
            <v>1.17</v>
          </cell>
          <cell r="AE416">
            <v>177.8</v>
          </cell>
          <cell r="AF416">
            <v>9.19</v>
          </cell>
          <cell r="AG416">
            <v>2206.5</v>
          </cell>
          <cell r="AH416">
            <v>2866.2</v>
          </cell>
          <cell r="AI416">
            <v>2866.2</v>
          </cell>
          <cell r="AJ416">
            <v>43146</v>
          </cell>
          <cell r="AK416" t="str">
            <v>По спущенной компановке</v>
          </cell>
          <cell r="AL416" t="str">
            <v>Закрытый</v>
          </cell>
          <cell r="AM416" t="str">
            <v>2270,53-2271,93; 2342-2343,43; 2443,1-2444,5; 2548,9-2550,3; 2688,65-2690,05; 2818,71-2819,94 (цирк. клапана)</v>
          </cell>
          <cell r="AN416">
            <v>8.23</v>
          </cell>
          <cell r="AO416">
            <v>2270.5300000000002</v>
          </cell>
          <cell r="AP416">
            <v>362.89</v>
          </cell>
          <cell r="AQ416" t="str">
            <v>2152,75-2867</v>
          </cell>
          <cell r="AR416">
            <v>114</v>
          </cell>
          <cell r="AS416">
            <v>7.37</v>
          </cell>
          <cell r="AT416" t="str">
            <v>Газлифт</v>
          </cell>
          <cell r="AU416">
            <v>550</v>
          </cell>
          <cell r="AV416">
            <v>0</v>
          </cell>
          <cell r="AW416">
            <v>970</v>
          </cell>
          <cell r="AX416">
            <v>0</v>
          </cell>
          <cell r="AY416">
            <v>1300</v>
          </cell>
          <cell r="AZ416">
            <v>0</v>
          </cell>
          <cell r="BA416">
            <v>1560</v>
          </cell>
          <cell r="BB416">
            <v>0</v>
          </cell>
          <cell r="BC416">
            <v>1775</v>
          </cell>
          <cell r="BD416">
            <v>0</v>
          </cell>
          <cell r="BE416">
            <v>1950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1982</v>
          </cell>
          <cell r="BO416" t="str">
            <v>Есть</v>
          </cell>
          <cell r="BP416" t="str">
            <v>Сиант</v>
          </cell>
          <cell r="BQ416">
            <v>72.87</v>
          </cell>
          <cell r="BR416">
            <v>63.5</v>
          </cell>
          <cell r="BS416">
            <v>10</v>
          </cell>
          <cell r="BT416">
            <v>1744.9</v>
          </cell>
          <cell r="BU416">
            <v>237.09999999999991</v>
          </cell>
          <cell r="BV416">
            <v>73</v>
          </cell>
          <cell r="BW416">
            <v>5.5</v>
          </cell>
          <cell r="BX416">
            <v>18</v>
          </cell>
          <cell r="BY416" t="str">
            <v>Угловик</v>
          </cell>
          <cell r="BZ416" t="str">
            <v>Постоянный</v>
          </cell>
          <cell r="CA416">
            <v>24</v>
          </cell>
          <cell r="CB416">
            <v>0</v>
          </cell>
          <cell r="CC416">
            <v>34.119999999999997</v>
          </cell>
          <cell r="CD416">
            <v>63.5</v>
          </cell>
          <cell r="CE416">
            <v>32.369999999999997</v>
          </cell>
          <cell r="CF416">
            <v>43556</v>
          </cell>
          <cell r="CG416">
            <v>161.6</v>
          </cell>
          <cell r="CH416">
            <v>72.87</v>
          </cell>
          <cell r="CI416">
            <v>6</v>
          </cell>
          <cell r="CJ416">
            <v>0</v>
          </cell>
          <cell r="CK416">
            <v>0</v>
          </cell>
          <cell r="CL416">
            <v>74</v>
          </cell>
          <cell r="CM416">
            <v>18.801639999999999</v>
          </cell>
          <cell r="CN416">
            <v>22.49</v>
          </cell>
          <cell r="CO416">
            <v>0</v>
          </cell>
          <cell r="CP416">
            <v>359</v>
          </cell>
          <cell r="CQ416">
            <v>34</v>
          </cell>
          <cell r="CR416">
            <v>373</v>
          </cell>
          <cell r="CS416">
            <v>0</v>
          </cell>
          <cell r="CT416">
            <v>373</v>
          </cell>
          <cell r="CU416">
            <v>0</v>
          </cell>
          <cell r="CV416">
            <v>359.62400000000002</v>
          </cell>
          <cell r="CW416">
            <v>-16</v>
          </cell>
          <cell r="CX416">
            <v>373</v>
          </cell>
          <cell r="CY416">
            <v>-18</v>
          </cell>
          <cell r="CZ416">
            <v>10</v>
          </cell>
          <cell r="DA416">
            <v>24</v>
          </cell>
          <cell r="DB416">
            <v>1276.4843917870994</v>
          </cell>
          <cell r="DC416">
            <v>1808.3528883650577</v>
          </cell>
          <cell r="DD416">
            <v>531.86849657795813</v>
          </cell>
          <cell r="DE416">
            <v>0.25673515981735162</v>
          </cell>
          <cell r="DF416">
            <v>0</v>
          </cell>
          <cell r="DG416" t="str">
            <v>Газлифт</v>
          </cell>
          <cell r="DH416">
            <v>18.801639999999999</v>
          </cell>
          <cell r="DI416">
            <v>22.49</v>
          </cell>
          <cell r="DJ416">
            <v>0</v>
          </cell>
          <cell r="DK416">
            <v>24</v>
          </cell>
          <cell r="DL416">
            <v>74</v>
          </cell>
          <cell r="DM416">
            <v>0</v>
          </cell>
          <cell r="DN416">
            <v>60</v>
          </cell>
          <cell r="DO416">
            <v>0.24371236185560188</v>
          </cell>
          <cell r="DP416">
            <v>60</v>
          </cell>
          <cell r="DQ416">
            <v>20.70034310634637</v>
          </cell>
          <cell r="DR416">
            <v>24.761175964529151</v>
          </cell>
          <cell r="DS416">
            <v>0</v>
          </cell>
          <cell r="DT416">
            <v>26.423664879888825</v>
          </cell>
          <cell r="DU416">
            <v>1.8987031063463717</v>
          </cell>
          <cell r="DV416">
            <v>2.2711759645291529</v>
          </cell>
          <cell r="DW416">
            <v>2.4236648798888245</v>
          </cell>
          <cell r="DX416">
            <v>1.5785341614906847</v>
          </cell>
          <cell r="DY416">
            <v>1.8881987577639769</v>
          </cell>
          <cell r="DZ416">
            <v>0</v>
          </cell>
          <cell r="EA416">
            <v>0.94409937888198847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18</v>
          </cell>
          <cell r="EG416">
            <v>34.119999999999997</v>
          </cell>
          <cell r="EH416">
            <v>63.5</v>
          </cell>
          <cell r="EI416">
            <v>32.369999999999997</v>
          </cell>
          <cell r="EJ416" t="str">
            <v>Постоянный</v>
          </cell>
          <cell r="EK416">
            <v>24</v>
          </cell>
          <cell r="EL416">
            <v>0</v>
          </cell>
          <cell r="EM416">
            <v>13.375999999999999</v>
          </cell>
          <cell r="EN416">
            <v>16</v>
          </cell>
          <cell r="EO416">
            <v>0</v>
          </cell>
          <cell r="EP416">
            <v>18</v>
          </cell>
          <cell r="EQ416">
            <v>598.08612440191393</v>
          </cell>
          <cell r="ER416">
            <v>72.87</v>
          </cell>
          <cell r="ES416">
            <v>10</v>
          </cell>
          <cell r="ET416">
            <v>65</v>
          </cell>
          <cell r="EU416">
            <v>18</v>
          </cell>
          <cell r="EV416">
            <v>34.119999999999997</v>
          </cell>
          <cell r="EW416">
            <v>63.5</v>
          </cell>
          <cell r="EX416">
            <v>32.369999999999997</v>
          </cell>
          <cell r="EY416" t="str">
            <v>Постоянный</v>
          </cell>
          <cell r="EZ416">
            <v>24</v>
          </cell>
          <cell r="FA416">
            <v>0</v>
          </cell>
          <cell r="FB416">
            <v>18.801639999999999</v>
          </cell>
          <cell r="FC416">
            <v>22.49</v>
          </cell>
          <cell r="FD416">
            <v>0</v>
          </cell>
          <cell r="FE416">
            <v>34</v>
          </cell>
          <cell r="FF416">
            <v>1276.4843917870994</v>
          </cell>
          <cell r="FG416">
            <v>72.87</v>
          </cell>
          <cell r="FH416">
            <v>10</v>
          </cell>
          <cell r="FI416">
            <v>74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O416">
            <v>0</v>
          </cell>
          <cell r="FP416">
            <v>5.4256399999999996</v>
          </cell>
          <cell r="FQ416">
            <v>6.4899999999999984</v>
          </cell>
          <cell r="FR416">
            <v>0</v>
          </cell>
          <cell r="FS416">
            <v>16</v>
          </cell>
          <cell r="FT416">
            <v>0</v>
          </cell>
          <cell r="FU416">
            <v>0</v>
          </cell>
          <cell r="FV416">
            <v>678.39826738518548</v>
          </cell>
          <cell r="FW416">
            <v>9</v>
          </cell>
          <cell r="FX416" t="str">
            <v>Технология</v>
          </cell>
          <cell r="FY416" t="str">
            <v>Возврат технологических потерь предыдущего месяца</v>
          </cell>
          <cell r="FZ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  <cell r="GE416">
            <v>0</v>
          </cell>
          <cell r="GF416" t="str">
            <v>БДНГ-5.2</v>
          </cell>
          <cell r="GG416" t="str">
            <v>курбатов</v>
          </cell>
          <cell r="GH416" t="str">
            <v>Бердянка</v>
          </cell>
          <cell r="GI416" t="e">
            <v>#N/A</v>
          </cell>
          <cell r="GJ416">
            <v>0</v>
          </cell>
          <cell r="GK416">
            <v>0</v>
          </cell>
          <cell r="GL416">
            <v>0</v>
          </cell>
          <cell r="GM416">
            <v>0</v>
          </cell>
          <cell r="GN416">
            <v>0</v>
          </cell>
          <cell r="GO416">
            <v>1.75</v>
          </cell>
          <cell r="GP416">
            <v>31.130000000000003</v>
          </cell>
          <cell r="GQ416">
            <v>74</v>
          </cell>
          <cell r="GR416">
            <v>87.6</v>
          </cell>
          <cell r="GS416" t="str">
            <v>К-44</v>
          </cell>
          <cell r="GT416" t="str">
            <v>Газлифт</v>
          </cell>
          <cell r="GU416">
            <v>0</v>
          </cell>
          <cell r="GV416">
            <v>0</v>
          </cell>
          <cell r="GW416">
            <v>0</v>
          </cell>
          <cell r="GX416">
            <v>0</v>
          </cell>
          <cell r="GY416">
            <v>0</v>
          </cell>
        </row>
        <row r="417">
          <cell r="J417">
            <v>1542</v>
          </cell>
          <cell r="K417" t="str">
            <v>В работе</v>
          </cell>
          <cell r="L417" t="str">
            <v>К-66</v>
          </cell>
          <cell r="M417">
            <v>43059</v>
          </cell>
          <cell r="N417" t="str">
            <v>Гор.</v>
          </cell>
          <cell r="O417" t="str">
            <v>P1ar_Block I</v>
          </cell>
          <cell r="P417" t="str">
            <v>Действующий</v>
          </cell>
          <cell r="Q417">
            <v>-4</v>
          </cell>
          <cell r="R417">
            <v>43014</v>
          </cell>
          <cell r="S417" t="str">
            <v>МеКаМиНефть</v>
          </cell>
          <cell r="T417" t="str">
            <v>КГРП 7ст.
350м3 15% HCl</v>
          </cell>
          <cell r="U417">
            <v>206</v>
          </cell>
          <cell r="V417">
            <v>213.8</v>
          </cell>
          <cell r="W417">
            <v>0.98</v>
          </cell>
          <cell r="X417">
            <v>1.66</v>
          </cell>
          <cell r="Y417">
            <v>0.98016060462919219</v>
          </cell>
          <cell r="Z417">
            <v>1.4490000000000001</v>
          </cell>
          <cell r="AA417">
            <v>0.83599999999999997</v>
          </cell>
          <cell r="AB417">
            <v>0.72</v>
          </cell>
          <cell r="AC417">
            <v>37</v>
          </cell>
          <cell r="AD417">
            <v>1.17</v>
          </cell>
          <cell r="AE417">
            <v>177.8</v>
          </cell>
          <cell r="AF417">
            <v>9.19</v>
          </cell>
          <cell r="AG417">
            <v>3014</v>
          </cell>
          <cell r="AH417">
            <v>3002.77</v>
          </cell>
          <cell r="AI417">
            <v>3002.77</v>
          </cell>
          <cell r="AJ417">
            <v>42996</v>
          </cell>
          <cell r="AK417" t="str">
            <v>По спущенной компановке</v>
          </cell>
          <cell r="AL417" t="str">
            <v>Закрытый</v>
          </cell>
          <cell r="AM417" t="str">
            <v>2264,89-2266,32; 2350,51-2351,94; 2466,99-2468,42; 2676,51-2677,94; 2792,9-2794,33; 2899,17-2899,7 (цирк. клапана)</v>
          </cell>
          <cell r="AN417">
            <v>9.11</v>
          </cell>
          <cell r="AO417">
            <v>2264.89</v>
          </cell>
          <cell r="AP417">
            <v>410.39</v>
          </cell>
          <cell r="AQ417" t="str">
            <v>1919,11-3014</v>
          </cell>
          <cell r="AR417">
            <v>114</v>
          </cell>
          <cell r="AS417">
            <v>7.37</v>
          </cell>
          <cell r="AT417" t="str">
            <v>Газлифт</v>
          </cell>
          <cell r="AU417">
            <v>480</v>
          </cell>
          <cell r="AV417" t="str">
            <v>ГК81/3</v>
          </cell>
          <cell r="AW417">
            <v>840</v>
          </cell>
          <cell r="AX417" t="str">
            <v>ГК82/3</v>
          </cell>
          <cell r="AY417">
            <v>1110</v>
          </cell>
          <cell r="AZ417" t="str">
            <v>ГК82/3</v>
          </cell>
          <cell r="BA417">
            <v>1340</v>
          </cell>
          <cell r="BB417" t="str">
            <v xml:space="preserve">ГК83/3 </v>
          </cell>
          <cell r="BC417">
            <v>1520</v>
          </cell>
          <cell r="BD417" t="str">
            <v>ГК79/3</v>
          </cell>
          <cell r="BE417">
            <v>1660</v>
          </cell>
          <cell r="BF417" t="str">
            <v>ГК77/4</v>
          </cell>
          <cell r="BG417">
            <v>1890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1930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1543.93</v>
          </cell>
          <cell r="BU417">
            <v>386.06999999999994</v>
          </cell>
          <cell r="BV417">
            <v>73</v>
          </cell>
          <cell r="BW417">
            <v>5.5</v>
          </cell>
          <cell r="BX417">
            <v>18</v>
          </cell>
          <cell r="BY417" t="str">
            <v>Угловик</v>
          </cell>
          <cell r="BZ417" t="str">
            <v>Постоянный</v>
          </cell>
          <cell r="CA417">
            <v>24</v>
          </cell>
          <cell r="CB417">
            <v>0</v>
          </cell>
          <cell r="CC417">
            <v>38.67</v>
          </cell>
          <cell r="CD417">
            <v>57</v>
          </cell>
          <cell r="CE417">
            <v>36.67</v>
          </cell>
          <cell r="CF417">
            <v>43556</v>
          </cell>
          <cell r="CG417">
            <v>178</v>
          </cell>
          <cell r="CH417">
            <v>68.67</v>
          </cell>
          <cell r="CI417">
            <v>6</v>
          </cell>
          <cell r="CJ417">
            <v>0</v>
          </cell>
          <cell r="CK417">
            <v>0</v>
          </cell>
          <cell r="CL417">
            <v>68</v>
          </cell>
          <cell r="CM417">
            <v>9.6937209599999985</v>
          </cell>
          <cell r="CN417">
            <v>11.6</v>
          </cell>
          <cell r="CO417">
            <v>0.04</v>
          </cell>
          <cell r="CP417">
            <v>360</v>
          </cell>
          <cell r="CQ417">
            <v>25</v>
          </cell>
          <cell r="CR417">
            <v>374</v>
          </cell>
          <cell r="CS417">
            <v>0</v>
          </cell>
          <cell r="CT417">
            <v>374</v>
          </cell>
          <cell r="CU417">
            <v>0</v>
          </cell>
          <cell r="CV417">
            <v>361.38144943999998</v>
          </cell>
          <cell r="CW417">
            <v>-15.1</v>
          </cell>
          <cell r="CX417">
            <v>373.96</v>
          </cell>
          <cell r="CY417">
            <v>-26.866</v>
          </cell>
          <cell r="CZ417">
            <v>24</v>
          </cell>
          <cell r="DA417">
            <v>1</v>
          </cell>
          <cell r="DB417">
            <v>103.15956113512887</v>
          </cell>
          <cell r="DC417">
            <v>2578.989028378222</v>
          </cell>
          <cell r="DD417">
            <v>2474.4579031859444</v>
          </cell>
          <cell r="DE417">
            <v>0.10545454545454545</v>
          </cell>
          <cell r="DF417">
            <v>0</v>
          </cell>
          <cell r="DG417" t="str">
            <v>Газлифт</v>
          </cell>
          <cell r="DH417">
            <v>9.6937209599999985</v>
          </cell>
          <cell r="DI417">
            <v>11.6</v>
          </cell>
          <cell r="DJ417">
            <v>0.04</v>
          </cell>
          <cell r="DK417">
            <v>1</v>
          </cell>
          <cell r="DL417">
            <v>68</v>
          </cell>
          <cell r="DM417">
            <v>0</v>
          </cell>
          <cell r="DN417">
            <v>60</v>
          </cell>
          <cell r="DO417">
            <v>0.10255046158660616</v>
          </cell>
          <cell r="DP417">
            <v>60</v>
          </cell>
          <cell r="DQ417">
            <v>10.112351375421685</v>
          </cell>
          <cell r="DR417">
            <v>12.100954467219527</v>
          </cell>
          <cell r="DS417">
            <v>0.04</v>
          </cell>
          <cell r="DT417">
            <v>1.0431857299327179</v>
          </cell>
          <cell r="DU417">
            <v>0.41863041542168655</v>
          </cell>
          <cell r="DV417">
            <v>0.50095446721952719</v>
          </cell>
          <cell r="DW417">
            <v>4.3185729932717867E-2</v>
          </cell>
          <cell r="DX417">
            <v>0.71896124372373116</v>
          </cell>
          <cell r="DY417">
            <v>0.86000148770781237</v>
          </cell>
          <cell r="DZ417">
            <v>0</v>
          </cell>
          <cell r="EA417">
            <v>0.5166734853274807</v>
          </cell>
          <cell r="EB417">
            <v>0</v>
          </cell>
          <cell r="EC417">
            <v>43059</v>
          </cell>
          <cell r="ED417" t="str">
            <v>ВНС</v>
          </cell>
          <cell r="EE417">
            <v>0</v>
          </cell>
          <cell r="EF417">
            <v>18</v>
          </cell>
          <cell r="EG417">
            <v>34.43</v>
          </cell>
          <cell r="EH417">
            <v>55.71</v>
          </cell>
          <cell r="EI417">
            <v>32.86</v>
          </cell>
          <cell r="EJ417" t="str">
            <v>Постоянный</v>
          </cell>
          <cell r="EK417">
            <v>24</v>
          </cell>
          <cell r="EL417">
            <v>0</v>
          </cell>
          <cell r="EM417">
            <v>12.618550560000001</v>
          </cell>
          <cell r="EN417">
            <v>15.1</v>
          </cell>
          <cell r="EO417">
            <v>0.04</v>
          </cell>
          <cell r="EP417">
            <v>26.866</v>
          </cell>
          <cell r="EQ417">
            <v>227.12592752808206</v>
          </cell>
          <cell r="ER417">
            <v>72.709999999999994</v>
          </cell>
          <cell r="ES417">
            <v>24</v>
          </cell>
          <cell r="ET417">
            <v>68</v>
          </cell>
          <cell r="EU417">
            <v>18</v>
          </cell>
          <cell r="EV417">
            <v>38.67</v>
          </cell>
          <cell r="EW417">
            <v>57</v>
          </cell>
          <cell r="EX417">
            <v>36.67</v>
          </cell>
          <cell r="EY417" t="str">
            <v>Постоянный</v>
          </cell>
          <cell r="EZ417">
            <v>24</v>
          </cell>
          <cell r="FA417">
            <v>0</v>
          </cell>
          <cell r="FB417">
            <v>9.6937209599999985</v>
          </cell>
          <cell r="FC417">
            <v>11.6</v>
          </cell>
          <cell r="FD417">
            <v>0.04</v>
          </cell>
          <cell r="FE417">
            <v>25</v>
          </cell>
          <cell r="FF417">
            <v>103.15956113512887</v>
          </cell>
          <cell r="FG417">
            <v>68.67</v>
          </cell>
          <cell r="FH417">
            <v>24</v>
          </cell>
          <cell r="FI417">
            <v>68</v>
          </cell>
          <cell r="FJ417">
            <v>0</v>
          </cell>
          <cell r="FK417">
            <v>4.240000000000002</v>
          </cell>
          <cell r="FL417">
            <v>1.2899999999999991</v>
          </cell>
          <cell r="FM417">
            <v>3.8100000000000023</v>
          </cell>
          <cell r="FN417">
            <v>0</v>
          </cell>
          <cell r="FO417">
            <v>0</v>
          </cell>
          <cell r="FP417">
            <v>-2.9248296000000025</v>
          </cell>
          <cell r="FQ417">
            <v>-3.5</v>
          </cell>
          <cell r="FR417">
            <v>0</v>
          </cell>
          <cell r="FS417">
            <v>-1.8659999999999997</v>
          </cell>
          <cell r="FT417">
            <v>-4.039999999999992</v>
          </cell>
          <cell r="FU417">
            <v>0</v>
          </cell>
          <cell r="FV417">
            <v>-123.96636639295319</v>
          </cell>
          <cell r="FW417">
            <v>0</v>
          </cell>
          <cell r="FX417" t="str">
            <v>Технология</v>
          </cell>
          <cell r="FY417" t="str">
            <v xml:space="preserve">Снижение дебита на фоне роста линейного давления </v>
          </cell>
          <cell r="FZ417">
            <v>0</v>
          </cell>
          <cell r="GA417">
            <v>0</v>
          </cell>
          <cell r="GB417">
            <v>0</v>
          </cell>
          <cell r="GC417" t="str">
            <v>Технология</v>
          </cell>
          <cell r="GD417" t="str">
            <v>Снижение общего дебита газа</v>
          </cell>
          <cell r="GE417">
            <v>0</v>
          </cell>
          <cell r="GF417" t="str">
            <v>БДНГ-5.2</v>
          </cell>
          <cell r="GG417" t="str">
            <v>курбатов</v>
          </cell>
          <cell r="GH417" t="str">
            <v>Бердянка</v>
          </cell>
          <cell r="GI417" t="e">
            <v>#N/A</v>
          </cell>
          <cell r="GJ417">
            <v>0</v>
          </cell>
          <cell r="GK417">
            <v>1910</v>
          </cell>
          <cell r="GL417">
            <v>0</v>
          </cell>
          <cell r="GM417">
            <v>0</v>
          </cell>
          <cell r="GN417">
            <v>0</v>
          </cell>
          <cell r="GO417">
            <v>2</v>
          </cell>
          <cell r="GP417">
            <v>20.329999999999998</v>
          </cell>
          <cell r="GQ417">
            <v>68</v>
          </cell>
          <cell r="GR417">
            <v>110</v>
          </cell>
          <cell r="GS417" t="str">
            <v>К-41</v>
          </cell>
          <cell r="GT417" t="str">
            <v>Газлифт</v>
          </cell>
          <cell r="GU417">
            <v>0</v>
          </cell>
          <cell r="GV417">
            <v>0</v>
          </cell>
          <cell r="GW417" t="str">
            <v>ВСГ</v>
          </cell>
          <cell r="GX417">
            <v>0</v>
          </cell>
          <cell r="GY417">
            <v>0</v>
          </cell>
        </row>
        <row r="418">
          <cell r="J418">
            <v>1543</v>
          </cell>
          <cell r="K418" t="str">
            <v>В работе</v>
          </cell>
          <cell r="L418" t="str">
            <v>К-1324</v>
          </cell>
          <cell r="M418">
            <v>43521</v>
          </cell>
          <cell r="N418" t="str">
            <v>Гор.</v>
          </cell>
          <cell r="O418" t="str">
            <v>P1ar_Block I</v>
          </cell>
          <cell r="P418" t="str">
            <v>Действующий</v>
          </cell>
          <cell r="Q418">
            <v>-4</v>
          </cell>
          <cell r="R418">
            <v>0</v>
          </cell>
          <cell r="S418">
            <v>0</v>
          </cell>
          <cell r="T418">
            <v>0</v>
          </cell>
          <cell r="U418">
            <v>206</v>
          </cell>
          <cell r="V418">
            <v>213.8</v>
          </cell>
          <cell r="W418">
            <v>0.98</v>
          </cell>
          <cell r="X418">
            <v>1.66</v>
          </cell>
          <cell r="Y418">
            <v>0.98</v>
          </cell>
          <cell r="Z418">
            <v>1.4490000000000001</v>
          </cell>
          <cell r="AA418">
            <v>0.83599999999999997</v>
          </cell>
          <cell r="AB418">
            <v>0.72</v>
          </cell>
          <cell r="AC418">
            <v>37</v>
          </cell>
          <cell r="AD418">
            <v>1.17</v>
          </cell>
          <cell r="AE418">
            <v>177.8</v>
          </cell>
          <cell r="AF418">
            <v>9.19</v>
          </cell>
          <cell r="AG418">
            <v>2148</v>
          </cell>
          <cell r="AH418">
            <v>2862</v>
          </cell>
          <cell r="AI418">
            <v>2862</v>
          </cell>
          <cell r="AJ418">
            <v>0</v>
          </cell>
          <cell r="AK418">
            <v>0</v>
          </cell>
          <cell r="AL418" t="str">
            <v>Закрытый</v>
          </cell>
          <cell r="AM418" t="str">
            <v>2198-2199; 2295-2297; 2403-2405; 2509-2510; 2607-2609; 2706-2707; 2825,1-2826,3 (цирк. клапана)</v>
          </cell>
          <cell r="AN418">
            <v>45.309999999999945</v>
          </cell>
          <cell r="AO418">
            <v>2198</v>
          </cell>
          <cell r="AP418">
            <v>338.86</v>
          </cell>
          <cell r="AQ418" t="str">
            <v>2087-2924</v>
          </cell>
          <cell r="AR418">
            <v>114</v>
          </cell>
          <cell r="AS418">
            <v>7.37</v>
          </cell>
          <cell r="AT418" t="str">
            <v>Газлифт</v>
          </cell>
          <cell r="AU418">
            <v>550</v>
          </cell>
          <cell r="AV418">
            <v>0</v>
          </cell>
          <cell r="AW418">
            <v>1010</v>
          </cell>
          <cell r="AX418">
            <v>0</v>
          </cell>
          <cell r="AY418">
            <v>1340</v>
          </cell>
          <cell r="AZ418">
            <v>0</v>
          </cell>
          <cell r="BA418">
            <v>1620</v>
          </cell>
          <cell r="BB418">
            <v>0</v>
          </cell>
          <cell r="BC418">
            <v>1880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2100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1839.34</v>
          </cell>
          <cell r="BU418">
            <v>260.66000000000008</v>
          </cell>
          <cell r="BV418">
            <v>73</v>
          </cell>
          <cell r="BW418">
            <v>5.5</v>
          </cell>
          <cell r="BX418">
            <v>18</v>
          </cell>
          <cell r="BY418" t="str">
            <v>Угловик</v>
          </cell>
          <cell r="BZ418" t="str">
            <v>Постоянный</v>
          </cell>
          <cell r="CA418">
            <v>24</v>
          </cell>
          <cell r="CB418">
            <v>0</v>
          </cell>
          <cell r="CC418">
            <v>38.17</v>
          </cell>
          <cell r="CD418">
            <v>56.17</v>
          </cell>
          <cell r="CE418">
            <v>34.83</v>
          </cell>
          <cell r="CF418">
            <v>43556</v>
          </cell>
          <cell r="CG418">
            <v>206</v>
          </cell>
          <cell r="CH418">
            <v>68</v>
          </cell>
          <cell r="CI418">
            <v>6</v>
          </cell>
          <cell r="CJ418">
            <v>0</v>
          </cell>
          <cell r="CK418">
            <v>0</v>
          </cell>
          <cell r="CL418">
            <v>66</v>
          </cell>
          <cell r="CM418">
            <v>27.587999999999997</v>
          </cell>
          <cell r="CN418">
            <v>33</v>
          </cell>
          <cell r="CO418">
            <v>0</v>
          </cell>
          <cell r="CP418">
            <v>0</v>
          </cell>
          <cell r="CQ418">
            <v>35</v>
          </cell>
          <cell r="CR418">
            <v>375</v>
          </cell>
          <cell r="CS418">
            <v>0</v>
          </cell>
          <cell r="CT418">
            <v>375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26</v>
          </cell>
          <cell r="DA418">
            <v>9</v>
          </cell>
          <cell r="DB418">
            <v>326.22879512831668</v>
          </cell>
          <cell r="DC418">
            <v>1268.6675366101204</v>
          </cell>
          <cell r="DD418">
            <v>942.43874148180373</v>
          </cell>
          <cell r="DE418">
            <v>0.23571428571428571</v>
          </cell>
          <cell r="DF418">
            <v>0</v>
          </cell>
          <cell r="DG418" t="str">
            <v>Газлифт</v>
          </cell>
          <cell r="DH418">
            <v>27.587999999999997</v>
          </cell>
          <cell r="DI418">
            <v>33</v>
          </cell>
          <cell r="DJ418">
            <v>0</v>
          </cell>
          <cell r="DK418">
            <v>9</v>
          </cell>
          <cell r="DL418">
            <v>66</v>
          </cell>
          <cell r="DM418">
            <v>0</v>
          </cell>
          <cell r="DN418">
            <v>60</v>
          </cell>
          <cell r="DO418">
            <v>0.23134245970412898</v>
          </cell>
          <cell r="DP418">
            <v>60</v>
          </cell>
          <cell r="DQ418">
            <v>28.236735261647166</v>
          </cell>
          <cell r="DR418">
            <v>33.775999116802829</v>
          </cell>
          <cell r="DS418">
            <v>0</v>
          </cell>
          <cell r="DT418">
            <v>9.2116361227644088</v>
          </cell>
          <cell r="DU418">
            <v>0.64873526164716522</v>
          </cell>
          <cell r="DV418">
            <v>0.77599911680282929</v>
          </cell>
          <cell r="DW418">
            <v>0.21163612276440799</v>
          </cell>
          <cell r="DX418">
            <v>1.8911954775440023</v>
          </cell>
          <cell r="DY418">
            <v>2.2621955473014381</v>
          </cell>
          <cell r="DZ418">
            <v>0</v>
          </cell>
          <cell r="EA418">
            <v>0.44236495821348676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18</v>
          </cell>
          <cell r="EG418">
            <v>35</v>
          </cell>
          <cell r="EH418">
            <v>58.7</v>
          </cell>
          <cell r="EI418">
            <v>32.6</v>
          </cell>
          <cell r="EJ418" t="str">
            <v>Постоянный</v>
          </cell>
          <cell r="EK418">
            <v>24</v>
          </cell>
          <cell r="EL418">
            <v>0</v>
          </cell>
          <cell r="EM418">
            <v>27.587999999999997</v>
          </cell>
          <cell r="EN418">
            <v>33</v>
          </cell>
          <cell r="EO418">
            <v>0</v>
          </cell>
          <cell r="EP418">
            <v>35</v>
          </cell>
          <cell r="EQ418">
            <v>326.22879512831668</v>
          </cell>
          <cell r="ER418">
            <v>71.8</v>
          </cell>
          <cell r="ES418">
            <v>26</v>
          </cell>
          <cell r="ET418">
            <v>62</v>
          </cell>
          <cell r="EU418">
            <v>18</v>
          </cell>
          <cell r="EV418">
            <v>38.17</v>
          </cell>
          <cell r="EW418">
            <v>56.17</v>
          </cell>
          <cell r="EX418">
            <v>34.83</v>
          </cell>
          <cell r="EY418" t="str">
            <v>Постоянный</v>
          </cell>
          <cell r="EZ418">
            <v>24</v>
          </cell>
          <cell r="FA418">
            <v>0</v>
          </cell>
          <cell r="FB418">
            <v>27.587999999999997</v>
          </cell>
          <cell r="FC418">
            <v>33</v>
          </cell>
          <cell r="FD418">
            <v>0</v>
          </cell>
          <cell r="FE418">
            <v>35</v>
          </cell>
          <cell r="FF418">
            <v>326.22879512831668</v>
          </cell>
          <cell r="FG418">
            <v>68</v>
          </cell>
          <cell r="FH418">
            <v>26</v>
          </cell>
          <cell r="FI418">
            <v>66</v>
          </cell>
          <cell r="FJ418">
            <v>0</v>
          </cell>
          <cell r="FK418">
            <v>3.1700000000000017</v>
          </cell>
          <cell r="FL418">
            <v>-2.5300000000000011</v>
          </cell>
          <cell r="FM418">
            <v>2.2299999999999969</v>
          </cell>
          <cell r="FN418">
            <v>0</v>
          </cell>
          <cell r="FO418">
            <v>0</v>
          </cell>
          <cell r="FP418">
            <v>0</v>
          </cell>
          <cell r="FQ418">
            <v>0</v>
          </cell>
          <cell r="FR418">
            <v>0</v>
          </cell>
          <cell r="FS418">
            <v>0</v>
          </cell>
          <cell r="FT418">
            <v>-3.7999999999999972</v>
          </cell>
          <cell r="FU418">
            <v>0</v>
          </cell>
          <cell r="FV418">
            <v>0</v>
          </cell>
          <cell r="FW418">
            <v>4</v>
          </cell>
          <cell r="FX418">
            <v>0</v>
          </cell>
          <cell r="FY418">
            <v>0</v>
          </cell>
          <cell r="FZ418">
            <v>0</v>
          </cell>
          <cell r="GA418">
            <v>0</v>
          </cell>
          <cell r="GB418">
            <v>0</v>
          </cell>
          <cell r="GC418">
            <v>0</v>
          </cell>
          <cell r="GD418">
            <v>0</v>
          </cell>
          <cell r="GE418">
            <v>0</v>
          </cell>
          <cell r="GF418" t="str">
            <v>БДНГ-5.2</v>
          </cell>
          <cell r="GG418" t="str">
            <v>курбатов</v>
          </cell>
          <cell r="GH418">
            <v>0</v>
          </cell>
          <cell r="GI418" t="e">
            <v>#N/A</v>
          </cell>
          <cell r="GJ418">
            <v>0</v>
          </cell>
          <cell r="GK418">
            <v>0</v>
          </cell>
          <cell r="GL418">
            <v>0</v>
          </cell>
          <cell r="GM418">
            <v>0</v>
          </cell>
          <cell r="GN418">
            <v>0</v>
          </cell>
          <cell r="GO418">
            <v>0</v>
          </cell>
          <cell r="GP418">
            <v>0</v>
          </cell>
          <cell r="GQ418">
            <v>0</v>
          </cell>
          <cell r="GR418">
            <v>0</v>
          </cell>
          <cell r="GS418">
            <v>0</v>
          </cell>
          <cell r="GT418">
            <v>0</v>
          </cell>
          <cell r="GU418">
            <v>0</v>
          </cell>
          <cell r="GV418">
            <v>0</v>
          </cell>
          <cell r="GW418">
            <v>0</v>
          </cell>
          <cell r="GX418">
            <v>0</v>
          </cell>
          <cell r="GY418">
            <v>0</v>
          </cell>
        </row>
        <row r="419">
          <cell r="J419">
            <v>1544</v>
          </cell>
          <cell r="K419" t="str">
            <v>В работе</v>
          </cell>
          <cell r="L419" t="str">
            <v>К-82</v>
          </cell>
          <cell r="M419">
            <v>43298</v>
          </cell>
          <cell r="N419" t="str">
            <v>Гор.</v>
          </cell>
          <cell r="O419" t="str">
            <v>P1ar_Block I</v>
          </cell>
          <cell r="P419" t="str">
            <v>Действующий</v>
          </cell>
          <cell r="Q419">
            <v>-4</v>
          </cell>
          <cell r="R419">
            <v>43246</v>
          </cell>
          <cell r="S419" t="str">
            <v>МеКаМиНефть</v>
          </cell>
          <cell r="T419" t="str">
            <v>КГРП 7ст.
350м3 15% HCl</v>
          </cell>
          <cell r="U419">
            <v>206</v>
          </cell>
          <cell r="V419">
            <v>213.8</v>
          </cell>
          <cell r="W419">
            <v>0.98</v>
          </cell>
          <cell r="X419">
            <v>1.66</v>
          </cell>
          <cell r="Y419">
            <v>1.0146648637050861</v>
          </cell>
          <cell r="Z419">
            <v>1.4490000000000001</v>
          </cell>
          <cell r="AA419">
            <v>0.83599999999999997</v>
          </cell>
          <cell r="AB419">
            <v>0.72</v>
          </cell>
          <cell r="AC419">
            <v>37</v>
          </cell>
          <cell r="AD419">
            <v>1.17</v>
          </cell>
          <cell r="AE419">
            <v>177.8</v>
          </cell>
          <cell r="AF419">
            <v>9.19</v>
          </cell>
          <cell r="AG419">
            <v>2204.6999999999998</v>
          </cell>
          <cell r="AH419">
            <v>3246.45</v>
          </cell>
          <cell r="AI419">
            <v>3246.45</v>
          </cell>
          <cell r="AJ419">
            <v>43245</v>
          </cell>
          <cell r="AK419" t="str">
            <v>По спущенной компановке</v>
          </cell>
          <cell r="AL419" t="str">
            <v>Закрытый</v>
          </cell>
          <cell r="AM419" t="str">
            <v>2261,76- 2262,96; 2348,19-2349,39; 2477,18-2478,38; 2755,61-2756,81; 2833,73-2834,93; 2976,03-2977,23; 3042,11-3043,31(цирк. клапана)</v>
          </cell>
          <cell r="AN419">
            <v>8.4</v>
          </cell>
          <cell r="AO419">
            <v>2261.7600000000002</v>
          </cell>
          <cell r="AP419">
            <v>313.27</v>
          </cell>
          <cell r="AQ419" t="str">
            <v>2204,73-3247</v>
          </cell>
          <cell r="AR419">
            <v>114</v>
          </cell>
          <cell r="AS419">
            <v>7.37</v>
          </cell>
          <cell r="AT419" t="str">
            <v>Газлифт</v>
          </cell>
          <cell r="AU419">
            <v>550</v>
          </cell>
          <cell r="AV419">
            <v>0</v>
          </cell>
          <cell r="AW419">
            <v>970</v>
          </cell>
          <cell r="AX419">
            <v>0</v>
          </cell>
          <cell r="AY419">
            <v>1335</v>
          </cell>
          <cell r="AZ419">
            <v>0</v>
          </cell>
          <cell r="BA419">
            <v>1670</v>
          </cell>
          <cell r="BB419">
            <v>0</v>
          </cell>
          <cell r="BC419">
            <v>1960</v>
          </cell>
          <cell r="BD419">
            <v>0</v>
          </cell>
          <cell r="BE419">
            <v>0</v>
          </cell>
          <cell r="BF419">
            <v>0</v>
          </cell>
          <cell r="BG419">
            <v>1990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2012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1605.66</v>
          </cell>
          <cell r="BU419">
            <v>406.33999999999992</v>
          </cell>
          <cell r="BV419">
            <v>73</v>
          </cell>
          <cell r="BW419">
            <v>5.5</v>
          </cell>
          <cell r="BX419">
            <v>18</v>
          </cell>
          <cell r="BY419" t="str">
            <v>Угловик</v>
          </cell>
          <cell r="BZ419" t="str">
            <v>Постоянный</v>
          </cell>
          <cell r="CA419">
            <v>24</v>
          </cell>
          <cell r="CB419">
            <v>0</v>
          </cell>
          <cell r="CC419">
            <v>34.4</v>
          </cell>
          <cell r="CD419">
            <v>65.400000000000006</v>
          </cell>
          <cell r="CE419">
            <v>32.6</v>
          </cell>
          <cell r="CF419">
            <v>43556</v>
          </cell>
          <cell r="CG419">
            <v>157.9</v>
          </cell>
          <cell r="CH419">
            <v>71.8</v>
          </cell>
          <cell r="CI419">
            <v>6</v>
          </cell>
          <cell r="CJ419">
            <v>0</v>
          </cell>
          <cell r="CK419">
            <v>0</v>
          </cell>
          <cell r="CL419">
            <v>112</v>
          </cell>
          <cell r="CM419">
            <v>6.4290690640000001</v>
          </cell>
          <cell r="CN419">
            <v>8.39</v>
          </cell>
          <cell r="CO419">
            <v>8.34</v>
          </cell>
          <cell r="CP419">
            <v>361</v>
          </cell>
          <cell r="CQ419">
            <v>15</v>
          </cell>
          <cell r="CR419">
            <v>376</v>
          </cell>
          <cell r="CS419">
            <v>0</v>
          </cell>
          <cell r="CT419">
            <v>376</v>
          </cell>
          <cell r="CU419">
            <v>0</v>
          </cell>
          <cell r="CV419">
            <v>366.59734079999998</v>
          </cell>
          <cell r="CW419">
            <v>-13.6</v>
          </cell>
          <cell r="CX419">
            <v>358.7</v>
          </cell>
          <cell r="CY419">
            <v>-13.4</v>
          </cell>
          <cell r="CZ419">
            <v>10.6</v>
          </cell>
          <cell r="DA419">
            <v>4.4000000000000004</v>
          </cell>
          <cell r="DB419">
            <v>684.39146573149958</v>
          </cell>
          <cell r="DC419">
            <v>2333.1527240846576</v>
          </cell>
          <cell r="DD419">
            <v>1464.2194955904954</v>
          </cell>
          <cell r="DE419">
            <v>0.18278867102396512</v>
          </cell>
          <cell r="DF419" t="str">
            <v xml:space="preserve">Планируется постановка бригады ПРГС для оптимизации работы газлифтного подъемника </v>
          </cell>
          <cell r="DG419" t="str">
            <v>Газлифт</v>
          </cell>
          <cell r="DH419">
            <v>9.4026591999999987</v>
          </cell>
          <cell r="DI419">
            <v>13.6</v>
          </cell>
          <cell r="DJ419">
            <v>8.34</v>
          </cell>
          <cell r="DK419">
            <v>6.4350997116617679</v>
          </cell>
          <cell r="DL419">
            <v>112</v>
          </cell>
          <cell r="DM419">
            <v>0</v>
          </cell>
          <cell r="DN419">
            <v>60</v>
          </cell>
          <cell r="DO419">
            <v>0.15206540349024009</v>
          </cell>
          <cell r="DP419">
            <v>60</v>
          </cell>
          <cell r="DQ419">
            <v>11.407730186851261</v>
          </cell>
          <cell r="DR419">
            <v>14.887203001694505</v>
          </cell>
          <cell r="DS419">
            <v>8.34</v>
          </cell>
          <cell r="DT419">
            <v>7.8073531832486074</v>
          </cell>
          <cell r="DU419">
            <v>4.9786611228512605</v>
          </cell>
          <cell r="DV419">
            <v>6.4972030016945048</v>
          </cell>
          <cell r="DW419">
            <v>3.4073531832486079</v>
          </cell>
          <cell r="DX419">
            <v>3.0681428790366745</v>
          </cell>
          <cell r="DY419">
            <v>4.3176792556102939</v>
          </cell>
          <cell r="DZ419">
            <v>0</v>
          </cell>
          <cell r="EA419">
            <v>2.3338806787082667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18</v>
          </cell>
          <cell r="EG419">
            <v>33.75</v>
          </cell>
          <cell r="EH419">
            <v>63</v>
          </cell>
          <cell r="EI419">
            <v>32</v>
          </cell>
          <cell r="EJ419" t="str">
            <v>Постоянный</v>
          </cell>
          <cell r="EK419">
            <v>24</v>
          </cell>
          <cell r="EL419">
            <v>0</v>
          </cell>
          <cell r="EM419">
            <v>9.4026591999999987</v>
          </cell>
          <cell r="EN419">
            <v>13.6</v>
          </cell>
          <cell r="EO419">
            <v>17.3</v>
          </cell>
          <cell r="EP419">
            <v>13.4</v>
          </cell>
          <cell r="EQ419">
            <v>297.78809807336222</v>
          </cell>
          <cell r="ER419">
            <v>73.12</v>
          </cell>
          <cell r="ES419">
            <v>10.6</v>
          </cell>
          <cell r="ET419">
            <v>119</v>
          </cell>
          <cell r="EU419">
            <v>18</v>
          </cell>
          <cell r="EV419">
            <v>34.4</v>
          </cell>
          <cell r="EW419">
            <v>65.400000000000006</v>
          </cell>
          <cell r="EX419">
            <v>32.6</v>
          </cell>
          <cell r="EY419" t="str">
            <v>Постоянный</v>
          </cell>
          <cell r="EZ419">
            <v>24</v>
          </cell>
          <cell r="FA419">
            <v>0</v>
          </cell>
          <cell r="FB419">
            <v>6.4290690640000001</v>
          </cell>
          <cell r="FC419">
            <v>8.39</v>
          </cell>
          <cell r="FD419">
            <v>8.34</v>
          </cell>
          <cell r="FE419">
            <v>15</v>
          </cell>
          <cell r="FF419">
            <v>684.39146573149958</v>
          </cell>
          <cell r="FG419">
            <v>71.8</v>
          </cell>
          <cell r="FH419">
            <v>10.6</v>
          </cell>
          <cell r="FI419">
            <v>112</v>
          </cell>
          <cell r="FJ419">
            <v>0</v>
          </cell>
          <cell r="FK419">
            <v>0.64999999999999858</v>
          </cell>
          <cell r="FL419">
            <v>2.4000000000000057</v>
          </cell>
          <cell r="FM419">
            <v>0.60000000000000142</v>
          </cell>
          <cell r="FN419">
            <v>0</v>
          </cell>
          <cell r="FO419">
            <v>0</v>
          </cell>
          <cell r="FP419">
            <v>-2.9735901359999986</v>
          </cell>
          <cell r="FQ419">
            <v>-5.2099999999999991</v>
          </cell>
          <cell r="FR419">
            <v>-8.9600000000000009</v>
          </cell>
          <cell r="FS419">
            <v>1.5999999999999996</v>
          </cell>
          <cell r="FT419">
            <v>-1.3200000000000074</v>
          </cell>
          <cell r="FU419">
            <v>0</v>
          </cell>
          <cell r="FV419">
            <v>386.60336765813736</v>
          </cell>
          <cell r="FW419">
            <v>-7</v>
          </cell>
          <cell r="FX419" t="str">
            <v>Технология</v>
          </cell>
          <cell r="FY419" t="str">
            <v>Необходимо оптимизировать работу газлифтного подъемника (по интерпретации на забое скважины,вода)</v>
          </cell>
          <cell r="FZ419">
            <v>0</v>
          </cell>
          <cell r="GA419">
            <v>0</v>
          </cell>
          <cell r="GB419">
            <v>0</v>
          </cell>
          <cell r="GC419">
            <v>0</v>
          </cell>
          <cell r="GD419">
            <v>0</v>
          </cell>
          <cell r="GE419">
            <v>0</v>
          </cell>
          <cell r="GF419" t="str">
            <v>БДНГ-5.2</v>
          </cell>
          <cell r="GG419" t="str">
            <v>курбатов</v>
          </cell>
          <cell r="GH419" t="str">
            <v>Бердянка</v>
          </cell>
          <cell r="GI419" t="e">
            <v>#N/A</v>
          </cell>
          <cell r="GJ419">
            <v>0</v>
          </cell>
          <cell r="GK419">
            <v>0</v>
          </cell>
          <cell r="GL419">
            <v>0</v>
          </cell>
          <cell r="GM419">
            <v>0</v>
          </cell>
          <cell r="GN419">
            <v>2.9735901359999986</v>
          </cell>
          <cell r="GO419">
            <v>1.7999999999999972</v>
          </cell>
          <cell r="GP419">
            <v>32.800000000000004</v>
          </cell>
          <cell r="GQ419">
            <v>112</v>
          </cell>
          <cell r="GR419">
            <v>45.900000000000006</v>
          </cell>
          <cell r="GS419" t="str">
            <v>К-44</v>
          </cell>
          <cell r="GT419" t="str">
            <v>Газлифт</v>
          </cell>
          <cell r="GU419">
            <v>0</v>
          </cell>
          <cell r="GV419">
            <v>0</v>
          </cell>
          <cell r="GW419">
            <v>0</v>
          </cell>
          <cell r="GX419">
            <v>0</v>
          </cell>
          <cell r="GY419">
            <v>0</v>
          </cell>
        </row>
        <row r="420">
          <cell r="J420">
            <v>1545</v>
          </cell>
          <cell r="K420" t="str">
            <v>В работе</v>
          </cell>
          <cell r="L420" t="str">
            <v>К-82</v>
          </cell>
          <cell r="M420">
            <v>43100</v>
          </cell>
          <cell r="N420" t="str">
            <v>Гор.</v>
          </cell>
          <cell r="O420" t="str">
            <v>P1ar_Block I</v>
          </cell>
          <cell r="P420" t="str">
            <v>Действующий</v>
          </cell>
          <cell r="Q420">
            <v>-4</v>
          </cell>
          <cell r="R420">
            <v>43093</v>
          </cell>
          <cell r="S420" t="str">
            <v>МеКаМиНефть</v>
          </cell>
          <cell r="T420" t="str">
            <v>КГРП 7ст.
350м3 15% HCl</v>
          </cell>
          <cell r="U420">
            <v>206</v>
          </cell>
          <cell r="V420">
            <v>213.8</v>
          </cell>
          <cell r="W420">
            <v>0.98</v>
          </cell>
          <cell r="X420">
            <v>1.66</v>
          </cell>
          <cell r="Y420">
            <v>0.98</v>
          </cell>
          <cell r="Z420">
            <v>1.4490000000000001</v>
          </cell>
          <cell r="AA420">
            <v>0.83599999999999997</v>
          </cell>
          <cell r="AB420">
            <v>0.72</v>
          </cell>
          <cell r="AC420">
            <v>37</v>
          </cell>
          <cell r="AD420">
            <v>1.17</v>
          </cell>
          <cell r="AE420">
            <v>177.8</v>
          </cell>
          <cell r="AF420">
            <v>9.19</v>
          </cell>
          <cell r="AG420">
            <v>2263.6</v>
          </cell>
          <cell r="AH420">
            <v>3115</v>
          </cell>
          <cell r="AI420">
            <v>3113</v>
          </cell>
          <cell r="AJ420">
            <v>43072</v>
          </cell>
          <cell r="AK420" t="str">
            <v>По спущенной компановке</v>
          </cell>
          <cell r="AL420" t="str">
            <v>Закрытый</v>
          </cell>
          <cell r="AM420" t="str">
            <v>2388,46-2389,89; 2467,89-2469,32; 2563,64-2565,07; 2659,19-2660,62; 2754,93-2756,36; 2942,98-2944,41; 3090,17-3091,4 (цирк. клапана)</v>
          </cell>
          <cell r="AN420">
            <v>9.81</v>
          </cell>
          <cell r="AO420">
            <v>2388.46</v>
          </cell>
          <cell r="AP420">
            <v>481.71</v>
          </cell>
          <cell r="AQ420" t="str">
            <v>2209-2-3113</v>
          </cell>
          <cell r="AR420">
            <v>114</v>
          </cell>
          <cell r="AS420">
            <v>7.37</v>
          </cell>
          <cell r="AT420" t="str">
            <v>Газлифт</v>
          </cell>
          <cell r="AU420">
            <v>550</v>
          </cell>
          <cell r="AV420" t="str">
            <v>ГП</v>
          </cell>
          <cell r="AW420">
            <v>960</v>
          </cell>
          <cell r="AX420" t="str">
            <v>ГП</v>
          </cell>
          <cell r="AY420">
            <v>1270</v>
          </cell>
          <cell r="AZ420" t="str">
            <v>ГП</v>
          </cell>
          <cell r="BA420">
            <v>1500</v>
          </cell>
          <cell r="BB420" t="str">
            <v>ГП</v>
          </cell>
          <cell r="BC420">
            <v>1690</v>
          </cell>
          <cell r="BD420" t="str">
            <v>ГП</v>
          </cell>
          <cell r="BE420">
            <v>0</v>
          </cell>
          <cell r="BF420">
            <v>0</v>
          </cell>
          <cell r="BG420">
            <v>1830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2201</v>
          </cell>
          <cell r="BO420" t="str">
            <v>Есть</v>
          </cell>
          <cell r="BP420" t="str">
            <v>Сиант</v>
          </cell>
          <cell r="BQ420">
            <v>71.25</v>
          </cell>
          <cell r="BR420">
            <v>59.6</v>
          </cell>
          <cell r="BS420">
            <v>12</v>
          </cell>
          <cell r="BT420">
            <v>1812.56</v>
          </cell>
          <cell r="BU420">
            <v>388.44000000000005</v>
          </cell>
          <cell r="BV420">
            <v>73</v>
          </cell>
          <cell r="BW420">
            <v>5.5</v>
          </cell>
          <cell r="BX420">
            <v>18</v>
          </cell>
          <cell r="BY420" t="str">
            <v>Угловик</v>
          </cell>
          <cell r="BZ420" t="str">
            <v>Постоянный</v>
          </cell>
          <cell r="CA420">
            <v>24</v>
          </cell>
          <cell r="CB420">
            <v>0</v>
          </cell>
          <cell r="CC420">
            <v>35</v>
          </cell>
          <cell r="CD420">
            <v>59.6</v>
          </cell>
          <cell r="CE420">
            <v>33</v>
          </cell>
          <cell r="CF420">
            <v>43556</v>
          </cell>
          <cell r="CG420">
            <v>171.4</v>
          </cell>
          <cell r="CH420">
            <v>71.25</v>
          </cell>
          <cell r="CI420">
            <v>6</v>
          </cell>
          <cell r="CJ420">
            <v>0</v>
          </cell>
          <cell r="CK420">
            <v>0</v>
          </cell>
          <cell r="CL420">
            <v>64</v>
          </cell>
          <cell r="CM420">
            <v>8.36</v>
          </cell>
          <cell r="CN420">
            <v>10</v>
          </cell>
          <cell r="CO420">
            <v>0</v>
          </cell>
          <cell r="CP420">
            <v>1</v>
          </cell>
          <cell r="CQ420">
            <v>15.791</v>
          </cell>
          <cell r="CR420">
            <v>377</v>
          </cell>
          <cell r="CS420">
            <v>2</v>
          </cell>
          <cell r="CT420">
            <v>377</v>
          </cell>
          <cell r="CU420">
            <v>0</v>
          </cell>
          <cell r="CV420">
            <v>368.64</v>
          </cell>
          <cell r="CW420">
            <v>-8</v>
          </cell>
          <cell r="CX420">
            <v>377</v>
          </cell>
          <cell r="CY420">
            <v>-15.791</v>
          </cell>
          <cell r="CZ420">
            <v>12</v>
          </cell>
          <cell r="DA420">
            <v>3.7910000000000004</v>
          </cell>
          <cell r="DB420">
            <v>453.46889952153117</v>
          </cell>
          <cell r="DC420">
            <v>1888.8755980861245</v>
          </cell>
          <cell r="DD420">
            <v>1435.4066985645934</v>
          </cell>
          <cell r="DE420">
            <v>9.3109869646182494E-2</v>
          </cell>
          <cell r="DF420">
            <v>0</v>
          </cell>
          <cell r="DG420" t="str">
            <v>Газлифт</v>
          </cell>
          <cell r="DH420">
            <v>8.36</v>
          </cell>
          <cell r="DI420">
            <v>10</v>
          </cell>
          <cell r="DJ420">
            <v>0</v>
          </cell>
          <cell r="DK420">
            <v>3.7910000000000004</v>
          </cell>
          <cell r="DL420">
            <v>64</v>
          </cell>
          <cell r="DM420">
            <v>0</v>
          </cell>
          <cell r="DN420">
            <v>60</v>
          </cell>
          <cell r="DO420">
            <v>9.1771362984602159E-2</v>
          </cell>
          <cell r="DP420">
            <v>60</v>
          </cell>
          <cell r="DQ420">
            <v>8.5467037433011921</v>
          </cell>
          <cell r="DR420">
            <v>10.22332983648468</v>
          </cell>
          <cell r="DS420">
            <v>0</v>
          </cell>
          <cell r="DT420">
            <v>3.8756643410113423</v>
          </cell>
          <cell r="DU420">
            <v>0.18670374330119271</v>
          </cell>
          <cell r="DV420">
            <v>0.2233298364846803</v>
          </cell>
          <cell r="DW420">
            <v>8.4664341011342306E-2</v>
          </cell>
          <cell r="DX420">
            <v>0.87773801285219943</v>
          </cell>
          <cell r="DY420">
            <v>1.0499258526940185</v>
          </cell>
          <cell r="DZ420">
            <v>0</v>
          </cell>
          <cell r="EA420">
            <v>0.3499752842313395</v>
          </cell>
          <cell r="EB420">
            <v>0</v>
          </cell>
          <cell r="EC420">
            <v>43100</v>
          </cell>
          <cell r="ED420" t="str">
            <v>ВНС</v>
          </cell>
          <cell r="EE420">
            <v>0</v>
          </cell>
          <cell r="EF420">
            <v>18</v>
          </cell>
          <cell r="EG420">
            <v>34.369999999999997</v>
          </cell>
          <cell r="EH420">
            <v>57.5</v>
          </cell>
          <cell r="EI420">
            <v>32.369999999999997</v>
          </cell>
          <cell r="EJ420" t="str">
            <v>Постоянный</v>
          </cell>
          <cell r="EK420">
            <v>24</v>
          </cell>
          <cell r="EL420">
            <v>0</v>
          </cell>
          <cell r="EM420">
            <v>8.36</v>
          </cell>
          <cell r="EN420">
            <v>10</v>
          </cell>
          <cell r="EO420">
            <v>0</v>
          </cell>
          <cell r="EP420">
            <v>15.791</v>
          </cell>
          <cell r="EQ420">
            <v>453.46889952153117</v>
          </cell>
          <cell r="ER420">
            <v>73.25</v>
          </cell>
          <cell r="ES420">
            <v>12</v>
          </cell>
          <cell r="ET420">
            <v>64</v>
          </cell>
          <cell r="EU420">
            <v>18</v>
          </cell>
          <cell r="EV420">
            <v>35</v>
          </cell>
          <cell r="EW420">
            <v>59.6</v>
          </cell>
          <cell r="EX420">
            <v>33</v>
          </cell>
          <cell r="EY420" t="str">
            <v>Постоянный</v>
          </cell>
          <cell r="EZ420">
            <v>24</v>
          </cell>
          <cell r="FA420">
            <v>0</v>
          </cell>
          <cell r="FB420">
            <v>8.36</v>
          </cell>
          <cell r="FC420">
            <v>10</v>
          </cell>
          <cell r="FD420">
            <v>0</v>
          </cell>
          <cell r="FE420">
            <v>15.791</v>
          </cell>
          <cell r="FF420">
            <v>453.46889952153117</v>
          </cell>
          <cell r="FG420">
            <v>71.25</v>
          </cell>
          <cell r="FH420">
            <v>12</v>
          </cell>
          <cell r="FI420">
            <v>64</v>
          </cell>
          <cell r="FJ420">
            <v>0</v>
          </cell>
          <cell r="FK420">
            <v>0.63000000000000256</v>
          </cell>
          <cell r="FL420">
            <v>2.1000000000000014</v>
          </cell>
          <cell r="FM420">
            <v>0.63000000000000256</v>
          </cell>
          <cell r="FN420">
            <v>0</v>
          </cell>
          <cell r="FO420">
            <v>0</v>
          </cell>
          <cell r="FP420">
            <v>0</v>
          </cell>
          <cell r="FQ420">
            <v>0</v>
          </cell>
          <cell r="FR420">
            <v>0</v>
          </cell>
          <cell r="FS420">
            <v>0</v>
          </cell>
          <cell r="FT420">
            <v>-2</v>
          </cell>
          <cell r="FU420">
            <v>0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FZ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  <cell r="GE420">
            <v>0</v>
          </cell>
          <cell r="GF420" t="str">
            <v>БДНГ-5.2</v>
          </cell>
          <cell r="GG420" t="str">
            <v>курбатов</v>
          </cell>
          <cell r="GH420" t="str">
            <v>Бердянка</v>
          </cell>
          <cell r="GI420" t="e">
            <v>#N/A</v>
          </cell>
          <cell r="GJ420">
            <v>0</v>
          </cell>
          <cell r="GK420">
            <v>2100</v>
          </cell>
          <cell r="GL420">
            <v>0</v>
          </cell>
          <cell r="GM420">
            <v>0</v>
          </cell>
          <cell r="GN420">
            <v>0</v>
          </cell>
          <cell r="GO420">
            <v>2</v>
          </cell>
          <cell r="GP420">
            <v>26.6</v>
          </cell>
          <cell r="GQ420">
            <v>64</v>
          </cell>
          <cell r="GR420">
            <v>107.4</v>
          </cell>
          <cell r="GS420" t="str">
            <v>К-44</v>
          </cell>
          <cell r="GT420" t="str">
            <v>Газлифт</v>
          </cell>
          <cell r="GU420">
            <v>0</v>
          </cell>
          <cell r="GV420">
            <v>0</v>
          </cell>
          <cell r="GW420" t="str">
            <v>ВСГ</v>
          </cell>
          <cell r="GX420">
            <v>0</v>
          </cell>
          <cell r="GY420">
            <v>0</v>
          </cell>
        </row>
        <row r="421">
          <cell r="J421" t="str">
            <v>1545-1</v>
          </cell>
          <cell r="K421" t="str">
            <v>В работе</v>
          </cell>
          <cell r="L421" t="str">
            <v>К-42</v>
          </cell>
          <cell r="M421">
            <v>43458</v>
          </cell>
          <cell r="N421" t="str">
            <v>Гор.</v>
          </cell>
          <cell r="O421" t="str">
            <v>P1ar_Block I</v>
          </cell>
          <cell r="P421" t="str">
            <v>Действующий</v>
          </cell>
          <cell r="Q421">
            <v>-4</v>
          </cell>
          <cell r="R421">
            <v>0</v>
          </cell>
          <cell r="S421">
            <v>0</v>
          </cell>
          <cell r="T421">
            <v>0</v>
          </cell>
          <cell r="U421">
            <v>206</v>
          </cell>
          <cell r="V421">
            <v>213.8</v>
          </cell>
          <cell r="W421">
            <v>0.98</v>
          </cell>
          <cell r="X421">
            <v>1.66</v>
          </cell>
          <cell r="Y421">
            <v>0.98484114684230906</v>
          </cell>
          <cell r="Z421">
            <v>1.4490000000000001</v>
          </cell>
          <cell r="AA421">
            <v>0.83599999999999997</v>
          </cell>
          <cell r="AB421">
            <v>0.72</v>
          </cell>
          <cell r="AC421">
            <v>37</v>
          </cell>
          <cell r="AD421">
            <v>1.17</v>
          </cell>
          <cell r="AE421">
            <v>177.8</v>
          </cell>
          <cell r="AF421">
            <v>9.19</v>
          </cell>
          <cell r="AG421">
            <v>2134.9</v>
          </cell>
          <cell r="AH421">
            <v>2901</v>
          </cell>
          <cell r="AI421">
            <v>2901</v>
          </cell>
          <cell r="AJ421">
            <v>0</v>
          </cell>
          <cell r="AK421">
            <v>0</v>
          </cell>
          <cell r="AL421" t="str">
            <v>Закрытый</v>
          </cell>
          <cell r="AM421" t="str">
            <v>2239-2241, 2324-2325, 2388-2390, 2483-2484, 2598-2599, 2713-2714, 2889-2890 (цирк. клапана)</v>
          </cell>
          <cell r="AN421">
            <v>11.569999999999936</v>
          </cell>
          <cell r="AO421">
            <v>2239</v>
          </cell>
          <cell r="AP421">
            <v>294.3</v>
          </cell>
          <cell r="AQ421" t="str">
            <v>2130-3030</v>
          </cell>
          <cell r="AR421">
            <v>117</v>
          </cell>
          <cell r="AS421">
            <v>7.37</v>
          </cell>
          <cell r="AT421" t="str">
            <v>Газлифт</v>
          </cell>
          <cell r="AU421">
            <v>560</v>
          </cell>
          <cell r="AV421">
            <v>0</v>
          </cell>
          <cell r="AW421">
            <v>990</v>
          </cell>
          <cell r="AX421">
            <v>0</v>
          </cell>
          <cell r="AY421">
            <v>1310</v>
          </cell>
          <cell r="AZ421">
            <v>0</v>
          </cell>
          <cell r="BA421">
            <v>1590</v>
          </cell>
          <cell r="BB421">
            <v>0</v>
          </cell>
          <cell r="BC421">
            <v>1890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2120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1882.5</v>
          </cell>
          <cell r="BU421">
            <v>237.5</v>
          </cell>
          <cell r="BV421">
            <v>73</v>
          </cell>
          <cell r="BW421">
            <v>5.5</v>
          </cell>
          <cell r="BX421">
            <v>18</v>
          </cell>
          <cell r="BY421" t="str">
            <v>Угловик</v>
          </cell>
          <cell r="BZ421" t="str">
            <v>Постоянный</v>
          </cell>
          <cell r="CA421">
            <v>24</v>
          </cell>
          <cell r="CB421">
            <v>0</v>
          </cell>
          <cell r="CC421">
            <v>34</v>
          </cell>
          <cell r="CD421">
            <v>67.5</v>
          </cell>
          <cell r="CE421">
            <v>32.33</v>
          </cell>
          <cell r="CF421">
            <v>43556</v>
          </cell>
          <cell r="CG421">
            <v>191</v>
          </cell>
          <cell r="CH421">
            <v>71.17</v>
          </cell>
          <cell r="CI421">
            <v>6</v>
          </cell>
          <cell r="CJ421">
            <v>0</v>
          </cell>
          <cell r="CK421">
            <v>0</v>
          </cell>
          <cell r="CL421">
            <v>107</v>
          </cell>
          <cell r="CM421">
            <v>18.61731872</v>
          </cell>
          <cell r="CN421">
            <v>22.54</v>
          </cell>
          <cell r="CO421">
            <v>1.2</v>
          </cell>
          <cell r="CP421">
            <v>0</v>
          </cell>
          <cell r="CQ421">
            <v>21.687000000000001</v>
          </cell>
          <cell r="CR421">
            <v>378</v>
          </cell>
          <cell r="CS421">
            <v>0</v>
          </cell>
          <cell r="CT421">
            <v>378</v>
          </cell>
          <cell r="CU421">
            <v>0</v>
          </cell>
          <cell r="CV421" t="str">
            <v>-</v>
          </cell>
          <cell r="CW421" t="str">
            <v>-</v>
          </cell>
          <cell r="CX421" t="str">
            <v>-</v>
          </cell>
          <cell r="CY421" t="str">
            <v>-</v>
          </cell>
          <cell r="CZ421">
            <v>16.600000000000001</v>
          </cell>
          <cell r="DA421">
            <v>5.0869999999999997</v>
          </cell>
          <cell r="DB421">
            <v>273.24020588073165</v>
          </cell>
          <cell r="DC421">
            <v>1164.8831029949731</v>
          </cell>
          <cell r="DD421">
            <v>876.89018751090168</v>
          </cell>
          <cell r="DE421">
            <v>0.26833333333333331</v>
          </cell>
          <cell r="DF421" t="str">
            <v xml:space="preserve">Планируется постановка бригады ПРГС для оптимизации работы газлифтного подъемника </v>
          </cell>
          <cell r="DG421" t="str">
            <v>Газлифт</v>
          </cell>
          <cell r="DH421">
            <v>18.61731872</v>
          </cell>
          <cell r="DI421">
            <v>22.54</v>
          </cell>
          <cell r="DJ421">
            <v>1.2</v>
          </cell>
          <cell r="DK421">
            <v>5.0869999999999989</v>
          </cell>
          <cell r="DL421">
            <v>107</v>
          </cell>
          <cell r="DM421">
            <v>0</v>
          </cell>
          <cell r="DN421">
            <v>60</v>
          </cell>
          <cell r="DO421">
            <v>0.23185707399373343</v>
          </cell>
          <cell r="DP421">
            <v>60</v>
          </cell>
          <cell r="DQ421">
            <v>25.087354603711734</v>
          </cell>
          <cell r="DR421">
            <v>30.373276693179079</v>
          </cell>
          <cell r="DS421">
            <v>1.2</v>
          </cell>
          <cell r="DT421">
            <v>6.8548739369211154</v>
          </cell>
          <cell r="DU421">
            <v>6.4700358837117378</v>
          </cell>
          <cell r="DV421">
            <v>7.83327669317908</v>
          </cell>
          <cell r="DW421">
            <v>1.7678739369211169</v>
          </cell>
          <cell r="DX421">
            <v>0.48381189798083057</v>
          </cell>
          <cell r="DY421">
            <v>0.62904605000628067</v>
          </cell>
          <cell r="DZ421">
            <v>0</v>
          </cell>
          <cell r="EA421">
            <v>0.27416912745556754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18</v>
          </cell>
          <cell r="EG421">
            <v>33.22</v>
          </cell>
          <cell r="EH421">
            <v>63.56</v>
          </cell>
          <cell r="EI421">
            <v>30.89</v>
          </cell>
          <cell r="EJ421" t="str">
            <v>Постоянный</v>
          </cell>
          <cell r="EK421">
            <v>24</v>
          </cell>
          <cell r="EL421">
            <v>0</v>
          </cell>
          <cell r="EM421">
            <v>18.61731872</v>
          </cell>
          <cell r="EN421">
            <v>22.54</v>
          </cell>
          <cell r="EO421">
            <v>1.2</v>
          </cell>
          <cell r="EP421">
            <v>21.687000000000001</v>
          </cell>
          <cell r="EQ421">
            <v>273.24020588073165</v>
          </cell>
          <cell r="ER421">
            <v>72.67</v>
          </cell>
          <cell r="ES421">
            <v>16.600000000000001</v>
          </cell>
          <cell r="ET421">
            <v>102</v>
          </cell>
          <cell r="EU421">
            <v>18</v>
          </cell>
          <cell r="EV421">
            <v>34</v>
          </cell>
          <cell r="EW421">
            <v>67.5</v>
          </cell>
          <cell r="EX421">
            <v>32.33</v>
          </cell>
          <cell r="EY421" t="str">
            <v>Постоянный</v>
          </cell>
          <cell r="EZ421">
            <v>24</v>
          </cell>
          <cell r="FA421">
            <v>0</v>
          </cell>
          <cell r="FB421">
            <v>18.61731872</v>
          </cell>
          <cell r="FC421">
            <v>22.54</v>
          </cell>
          <cell r="FD421">
            <v>1.2</v>
          </cell>
          <cell r="FE421">
            <v>21.687000000000001</v>
          </cell>
          <cell r="FF421">
            <v>273.24020588073165</v>
          </cell>
          <cell r="FG421">
            <v>71.17</v>
          </cell>
          <cell r="FH421">
            <v>16.600000000000001</v>
          </cell>
          <cell r="FI421">
            <v>107</v>
          </cell>
          <cell r="FJ421">
            <v>0</v>
          </cell>
          <cell r="FK421">
            <v>0.78000000000000114</v>
          </cell>
          <cell r="FL421">
            <v>3.9399999999999977</v>
          </cell>
          <cell r="FM421">
            <v>1.4399999999999977</v>
          </cell>
          <cell r="FN421">
            <v>0</v>
          </cell>
          <cell r="FO421">
            <v>0</v>
          </cell>
          <cell r="FP421">
            <v>0</v>
          </cell>
          <cell r="FQ421">
            <v>0</v>
          </cell>
          <cell r="FR421">
            <v>0</v>
          </cell>
          <cell r="FS421">
            <v>0</v>
          </cell>
          <cell r="FT421">
            <v>-1.5</v>
          </cell>
          <cell r="FU421">
            <v>0</v>
          </cell>
          <cell r="FV421">
            <v>0</v>
          </cell>
          <cell r="FW421">
            <v>5</v>
          </cell>
          <cell r="FX421">
            <v>0</v>
          </cell>
          <cell r="FY421">
            <v>0</v>
          </cell>
          <cell r="FZ421">
            <v>0</v>
          </cell>
          <cell r="GA421">
            <v>0</v>
          </cell>
          <cell r="GB421">
            <v>0</v>
          </cell>
          <cell r="GC421" t="str">
            <v>Технология</v>
          </cell>
          <cell r="GD421" t="str">
            <v>Снижение дебита на фоне роста забойного давления с 95 до 102.Скважина работает со второго ОИК.</v>
          </cell>
          <cell r="GE421">
            <v>0</v>
          </cell>
          <cell r="GF421" t="str">
            <v>БДНГ-5.2</v>
          </cell>
          <cell r="GG421" t="str">
            <v>курбатов</v>
          </cell>
          <cell r="GH421">
            <v>0</v>
          </cell>
          <cell r="GI421" t="e">
            <v>#N/A</v>
          </cell>
          <cell r="GJ421">
            <v>0</v>
          </cell>
          <cell r="GK421">
            <v>0</v>
          </cell>
          <cell r="GL421">
            <v>0</v>
          </cell>
          <cell r="GM421">
            <v>0</v>
          </cell>
          <cell r="GN421">
            <v>0</v>
          </cell>
          <cell r="GO421">
            <v>1.6700000000000017</v>
          </cell>
          <cell r="GP421">
            <v>35.17</v>
          </cell>
          <cell r="GQ421">
            <v>107</v>
          </cell>
          <cell r="GR421">
            <v>0</v>
          </cell>
          <cell r="GS421">
            <v>0</v>
          </cell>
          <cell r="GT421">
            <v>0</v>
          </cell>
          <cell r="GU421">
            <v>0</v>
          </cell>
          <cell r="GV421">
            <v>0</v>
          </cell>
          <cell r="GW421">
            <v>0</v>
          </cell>
          <cell r="GX421">
            <v>0</v>
          </cell>
          <cell r="GY421">
            <v>0</v>
          </cell>
        </row>
        <row r="422">
          <cell r="J422">
            <v>1547</v>
          </cell>
          <cell r="K422" t="str">
            <v>В работе</v>
          </cell>
          <cell r="L422" t="str">
            <v>К-1324</v>
          </cell>
          <cell r="M422">
            <v>43557</v>
          </cell>
          <cell r="N422" t="str">
            <v>Гор.</v>
          </cell>
          <cell r="O422" t="str">
            <v>P1ar_Block I</v>
          </cell>
          <cell r="P422" t="str">
            <v>Действующий</v>
          </cell>
          <cell r="Q422">
            <v>-4</v>
          </cell>
          <cell r="R422">
            <v>0</v>
          </cell>
          <cell r="S422">
            <v>0</v>
          </cell>
          <cell r="T422">
            <v>0</v>
          </cell>
          <cell r="U422">
            <v>206</v>
          </cell>
          <cell r="V422">
            <v>213.8</v>
          </cell>
          <cell r="W422">
            <v>0.98</v>
          </cell>
          <cell r="X422">
            <v>1.66</v>
          </cell>
          <cell r="Y422">
            <v>0.98</v>
          </cell>
          <cell r="Z422">
            <v>1.4490000000000001</v>
          </cell>
          <cell r="AA422">
            <v>0.83599999999999997</v>
          </cell>
          <cell r="AB422">
            <v>0.72</v>
          </cell>
          <cell r="AC422">
            <v>37</v>
          </cell>
          <cell r="AD422">
            <v>1.17</v>
          </cell>
          <cell r="AE422">
            <v>177.8</v>
          </cell>
          <cell r="AF422">
            <v>9.19</v>
          </cell>
          <cell r="AG422">
            <v>2271</v>
          </cell>
          <cell r="AH422">
            <v>2960</v>
          </cell>
          <cell r="AI422">
            <v>2960</v>
          </cell>
          <cell r="AJ422">
            <v>0</v>
          </cell>
          <cell r="AK422">
            <v>0</v>
          </cell>
          <cell r="AL422" t="str">
            <v>Закрытый</v>
          </cell>
          <cell r="AM422" t="str">
            <v>2296,9-2298,37; 2429,8-2431,2; 2538,6-2540; 2655,9-2657,3; 2722-2723,4; 2825,8-2827,2; 2923-2924,3 (цирк. клапана)</v>
          </cell>
          <cell r="AN422">
            <v>51.089999999999918</v>
          </cell>
          <cell r="AO422">
            <v>2296.9</v>
          </cell>
          <cell r="AP422">
            <v>246.1</v>
          </cell>
          <cell r="AQ422" t="str">
            <v>2221-3121</v>
          </cell>
          <cell r="AR422">
            <v>114</v>
          </cell>
          <cell r="AS422">
            <v>99.2</v>
          </cell>
          <cell r="AT422" t="str">
            <v>Газлифт</v>
          </cell>
          <cell r="AU422">
            <v>550</v>
          </cell>
          <cell r="AV422">
            <v>0</v>
          </cell>
          <cell r="AW422">
            <v>1075</v>
          </cell>
          <cell r="AX422">
            <v>0</v>
          </cell>
          <cell r="AY422">
            <v>1480</v>
          </cell>
          <cell r="AZ422">
            <v>0</v>
          </cell>
          <cell r="BA422">
            <v>1805</v>
          </cell>
          <cell r="BB422">
            <v>0</v>
          </cell>
          <cell r="BC422">
            <v>2040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2218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1753.03</v>
          </cell>
          <cell r="BU422">
            <v>464.97</v>
          </cell>
          <cell r="BV422">
            <v>73</v>
          </cell>
          <cell r="BW422">
            <v>5.5</v>
          </cell>
          <cell r="BX422">
            <v>18</v>
          </cell>
          <cell r="BY422" t="str">
            <v>Угловик</v>
          </cell>
          <cell r="BZ422" t="str">
            <v>Постоянный</v>
          </cell>
          <cell r="CA422">
            <v>24</v>
          </cell>
          <cell r="CB422">
            <v>0</v>
          </cell>
          <cell r="CC422">
            <v>35.299999999999997</v>
          </cell>
          <cell r="CD422">
            <v>64.3</v>
          </cell>
          <cell r="CE422">
            <v>32.700000000000003</v>
          </cell>
          <cell r="CF422">
            <v>43556</v>
          </cell>
          <cell r="CG422">
            <v>206</v>
          </cell>
          <cell r="CH422">
            <v>70.7</v>
          </cell>
          <cell r="CI422">
            <v>6</v>
          </cell>
          <cell r="CJ422">
            <v>0</v>
          </cell>
          <cell r="CK422">
            <v>0</v>
          </cell>
          <cell r="CL422">
            <v>74</v>
          </cell>
          <cell r="CM422">
            <v>26.166799999999999</v>
          </cell>
          <cell r="CN422">
            <v>31.3</v>
          </cell>
          <cell r="CO422">
            <v>0</v>
          </cell>
          <cell r="CP422">
            <v>0</v>
          </cell>
          <cell r="CQ422">
            <v>35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28</v>
          </cell>
          <cell r="DA422">
            <v>7</v>
          </cell>
          <cell r="DB422">
            <v>267.51456043536086</v>
          </cell>
          <cell r="DC422">
            <v>1337.5728021768043</v>
          </cell>
          <cell r="DD422">
            <v>1070.0582417414435</v>
          </cell>
          <cell r="DE422">
            <v>0.23712121212121212</v>
          </cell>
          <cell r="DF422">
            <v>0</v>
          </cell>
          <cell r="DG422" t="str">
            <v>Газлифт</v>
          </cell>
          <cell r="DH422">
            <v>26.166799999999999</v>
          </cell>
          <cell r="DI422">
            <v>31.3</v>
          </cell>
          <cell r="DJ422">
            <v>0</v>
          </cell>
          <cell r="DK422">
            <v>7</v>
          </cell>
          <cell r="DL422">
            <v>74</v>
          </cell>
          <cell r="DM422">
            <v>0</v>
          </cell>
          <cell r="DN422">
            <v>60</v>
          </cell>
          <cell r="DO422">
            <v>0.22710704328351394</v>
          </cell>
          <cell r="DP422">
            <v>60</v>
          </cell>
          <cell r="DQ422">
            <v>27.719777275012575</v>
          </cell>
          <cell r="DR422">
            <v>33.157628319393034</v>
          </cell>
          <cell r="DS422">
            <v>0</v>
          </cell>
          <cell r="DT422">
            <v>7.4154440330910942</v>
          </cell>
          <cell r="DU422">
            <v>1.5529772750125754</v>
          </cell>
          <cell r="DV422">
            <v>1.857628319393033</v>
          </cell>
          <cell r="DW422">
            <v>0.41544403309109362</v>
          </cell>
          <cell r="DX422">
            <v>0</v>
          </cell>
          <cell r="DY422">
            <v>0</v>
          </cell>
          <cell r="DZ422">
            <v>0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18</v>
          </cell>
          <cell r="EG422">
            <v>35.299999999999997</v>
          </cell>
          <cell r="EH422">
            <v>64.3</v>
          </cell>
          <cell r="EI422">
            <v>32.700000000000003</v>
          </cell>
          <cell r="EJ422" t="str">
            <v>Постоянный</v>
          </cell>
          <cell r="EK422">
            <v>24</v>
          </cell>
          <cell r="EL422">
            <v>0</v>
          </cell>
          <cell r="EM422">
            <v>26.166799999999999</v>
          </cell>
          <cell r="EN422">
            <v>31.3</v>
          </cell>
          <cell r="EO422">
            <v>0</v>
          </cell>
          <cell r="EP422">
            <v>35</v>
          </cell>
          <cell r="EQ422">
            <v>267.51456043536086</v>
          </cell>
          <cell r="ER422">
            <v>70.7</v>
          </cell>
          <cell r="ES422">
            <v>28</v>
          </cell>
          <cell r="ET422">
            <v>74</v>
          </cell>
          <cell r="EU422">
            <v>18</v>
          </cell>
          <cell r="EV422">
            <v>35.299999999999997</v>
          </cell>
          <cell r="EW422">
            <v>64.3</v>
          </cell>
          <cell r="EX422">
            <v>32.700000000000003</v>
          </cell>
          <cell r="EY422" t="str">
            <v>Постоянный</v>
          </cell>
          <cell r="EZ422">
            <v>24</v>
          </cell>
          <cell r="FA422">
            <v>0</v>
          </cell>
          <cell r="FB422">
            <v>26.166799999999999</v>
          </cell>
          <cell r="FC422">
            <v>31.3</v>
          </cell>
          <cell r="FD422">
            <v>0</v>
          </cell>
          <cell r="FE422">
            <v>35</v>
          </cell>
          <cell r="FF422">
            <v>267.51456043536086</v>
          </cell>
          <cell r="FG422">
            <v>70.7</v>
          </cell>
          <cell r="FH422">
            <v>28</v>
          </cell>
          <cell r="FI422">
            <v>74</v>
          </cell>
          <cell r="FJ422">
            <v>0</v>
          </cell>
          <cell r="FK422">
            <v>0</v>
          </cell>
          <cell r="FL422">
            <v>0</v>
          </cell>
          <cell r="FM422">
            <v>0</v>
          </cell>
          <cell r="FN422">
            <v>0</v>
          </cell>
          <cell r="FO422">
            <v>0</v>
          </cell>
          <cell r="FP422">
            <v>0</v>
          </cell>
          <cell r="FQ422">
            <v>0</v>
          </cell>
          <cell r="FR422">
            <v>0</v>
          </cell>
          <cell r="FS422">
            <v>0</v>
          </cell>
          <cell r="FT422">
            <v>0</v>
          </cell>
          <cell r="FU422">
            <v>0</v>
          </cell>
          <cell r="FV422">
            <v>0</v>
          </cell>
          <cell r="FW422">
            <v>0</v>
          </cell>
          <cell r="FX422">
            <v>0</v>
          </cell>
          <cell r="FY422">
            <v>0</v>
          </cell>
          <cell r="FZ422">
            <v>0</v>
          </cell>
          <cell r="GA422">
            <v>0</v>
          </cell>
          <cell r="GB422">
            <v>0</v>
          </cell>
          <cell r="GC422">
            <v>0</v>
          </cell>
          <cell r="GD422">
            <v>0</v>
          </cell>
          <cell r="GE422">
            <v>0</v>
          </cell>
          <cell r="GF422" t="str">
            <v>БДНГ-5.2</v>
          </cell>
          <cell r="GG422" t="str">
            <v>курбатов</v>
          </cell>
          <cell r="GH422">
            <v>131</v>
          </cell>
          <cell r="GI422" t="e">
            <v>#N/A</v>
          </cell>
          <cell r="GJ422">
            <v>0</v>
          </cell>
          <cell r="GK422">
            <v>0</v>
          </cell>
          <cell r="GL422">
            <v>0</v>
          </cell>
          <cell r="GM422">
            <v>0</v>
          </cell>
          <cell r="GN422">
            <v>0</v>
          </cell>
          <cell r="GO422">
            <v>0</v>
          </cell>
          <cell r="GP422">
            <v>0</v>
          </cell>
          <cell r="GQ422">
            <v>0</v>
          </cell>
          <cell r="GR422">
            <v>0</v>
          </cell>
          <cell r="GS422" t="str">
            <v>-</v>
          </cell>
          <cell r="GT422">
            <v>0</v>
          </cell>
          <cell r="GU422">
            <v>0</v>
          </cell>
          <cell r="GV422">
            <v>0</v>
          </cell>
          <cell r="GW422">
            <v>0</v>
          </cell>
          <cell r="GX422">
            <v>0</v>
          </cell>
          <cell r="GY422">
            <v>0</v>
          </cell>
        </row>
        <row r="423">
          <cell r="J423">
            <v>1549</v>
          </cell>
          <cell r="K423" t="str">
            <v>В работе</v>
          </cell>
          <cell r="L423" t="str">
            <v>К-82</v>
          </cell>
          <cell r="M423">
            <v>43293</v>
          </cell>
          <cell r="N423" t="str">
            <v>Гор.</v>
          </cell>
          <cell r="O423" t="str">
            <v>P1ar_Block I</v>
          </cell>
          <cell r="P423" t="str">
            <v>Действующий</v>
          </cell>
          <cell r="Q423">
            <v>-4</v>
          </cell>
          <cell r="R423">
            <v>43218</v>
          </cell>
          <cell r="S423" t="str">
            <v>МеКаМиНефть</v>
          </cell>
          <cell r="T423" t="str">
            <v>КГРП 7ст.
350м3 15% HCl</v>
          </cell>
          <cell r="U423">
            <v>206</v>
          </cell>
          <cell r="V423">
            <v>213.8</v>
          </cell>
          <cell r="W423">
            <v>0.98</v>
          </cell>
          <cell r="X423">
            <v>1.66</v>
          </cell>
          <cell r="Y423">
            <v>1.009825124210725</v>
          </cell>
          <cell r="Z423">
            <v>1.4490000000000001</v>
          </cell>
          <cell r="AA423">
            <v>0.83599999999999997</v>
          </cell>
          <cell r="AB423">
            <v>0.72</v>
          </cell>
          <cell r="AC423">
            <v>37</v>
          </cell>
          <cell r="AD423">
            <v>1.17</v>
          </cell>
          <cell r="AE423">
            <v>177.8</v>
          </cell>
          <cell r="AF423">
            <v>9.19</v>
          </cell>
          <cell r="AG423">
            <v>2253</v>
          </cell>
          <cell r="AH423">
            <v>3261.15</v>
          </cell>
          <cell r="AI423">
            <v>3261.15</v>
          </cell>
          <cell r="AJ423">
            <v>43233</v>
          </cell>
          <cell r="AK423" t="str">
            <v>По спущенной компановке</v>
          </cell>
          <cell r="AL423" t="str">
            <v>Закрытый</v>
          </cell>
          <cell r="AM423" t="str">
            <v>2395,66-2396,86; 2510,8-2512; 2595,25-2596,45; 2863,71-2864,91; 2989,04-2990,24; 3062,94-3064,14; 3177,92-3179,12(цирк. клапана)</v>
          </cell>
          <cell r="AN423">
            <v>8.4</v>
          </cell>
          <cell r="AO423">
            <v>2395.66</v>
          </cell>
          <cell r="AP423">
            <v>523</v>
          </cell>
          <cell r="AQ423" t="str">
            <v>2196-3262</v>
          </cell>
          <cell r="AR423">
            <v>114</v>
          </cell>
          <cell r="AS423">
            <v>7.37</v>
          </cell>
          <cell r="AT423" t="str">
            <v>Газлифт</v>
          </cell>
          <cell r="AU423">
            <v>550</v>
          </cell>
          <cell r="AV423">
            <v>0</v>
          </cell>
          <cell r="AW423">
            <v>1050</v>
          </cell>
          <cell r="AX423">
            <v>0</v>
          </cell>
          <cell r="AY423">
            <v>1480</v>
          </cell>
          <cell r="AZ423">
            <v>0</v>
          </cell>
          <cell r="BA423">
            <v>1770</v>
          </cell>
          <cell r="BB423">
            <v>0</v>
          </cell>
          <cell r="BC423">
            <v>2020</v>
          </cell>
          <cell r="BD423">
            <v>0</v>
          </cell>
          <cell r="BE423">
            <v>0</v>
          </cell>
          <cell r="BF423">
            <v>0</v>
          </cell>
          <cell r="BG423">
            <v>2030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2052</v>
          </cell>
          <cell r="BO423" t="str">
            <v>Есть</v>
          </cell>
          <cell r="BP423" t="str">
            <v>Сиант</v>
          </cell>
          <cell r="BQ423">
            <v>71.2</v>
          </cell>
          <cell r="BR423">
            <v>58.8</v>
          </cell>
          <cell r="BS423">
            <v>13</v>
          </cell>
          <cell r="BT423">
            <v>1607.47</v>
          </cell>
          <cell r="BU423">
            <v>444.53</v>
          </cell>
          <cell r="BV423">
            <v>73</v>
          </cell>
          <cell r="BW423">
            <v>5.5</v>
          </cell>
          <cell r="BX423">
            <v>18</v>
          </cell>
          <cell r="BY423" t="str">
            <v>Угловик</v>
          </cell>
          <cell r="BZ423" t="str">
            <v>Постоянный</v>
          </cell>
          <cell r="CA423">
            <v>24</v>
          </cell>
          <cell r="CB423">
            <v>0</v>
          </cell>
          <cell r="CC423">
            <v>34.799999999999997</v>
          </cell>
          <cell r="CD423">
            <v>58.8</v>
          </cell>
          <cell r="CE423">
            <v>32.799999999999997</v>
          </cell>
          <cell r="CF423">
            <v>43556</v>
          </cell>
          <cell r="CG423">
            <v>177.3</v>
          </cell>
          <cell r="CH423">
            <v>71.2</v>
          </cell>
          <cell r="CI423">
            <v>6</v>
          </cell>
          <cell r="CJ423">
            <v>0</v>
          </cell>
          <cell r="CK423">
            <v>0</v>
          </cell>
          <cell r="CL423">
            <v>76</v>
          </cell>
          <cell r="CM423">
            <v>10.084417199999999</v>
          </cell>
          <cell r="CN423">
            <v>13</v>
          </cell>
          <cell r="CO423">
            <v>7.21</v>
          </cell>
          <cell r="CP423">
            <v>363</v>
          </cell>
          <cell r="CQ423">
            <v>23</v>
          </cell>
          <cell r="CR423">
            <v>380</v>
          </cell>
          <cell r="CS423">
            <v>0</v>
          </cell>
          <cell r="CT423">
            <v>379</v>
          </cell>
          <cell r="CU423">
            <v>0</v>
          </cell>
          <cell r="CV423">
            <v>369.91558279999998</v>
          </cell>
          <cell r="CW423">
            <v>-13</v>
          </cell>
          <cell r="CX423">
            <v>371.79</v>
          </cell>
          <cell r="CY423">
            <v>-24.911999999999999</v>
          </cell>
          <cell r="CZ423">
            <v>13</v>
          </cell>
          <cell r="DA423">
            <v>10</v>
          </cell>
          <cell r="DB423">
            <v>991.6289460931863</v>
          </cell>
          <cell r="DC423">
            <v>2280.7465760143286</v>
          </cell>
          <cell r="DD423">
            <v>1163.8514264512239</v>
          </cell>
          <cell r="DE423">
            <v>0.12833168805528133</v>
          </cell>
          <cell r="DF423">
            <v>0</v>
          </cell>
          <cell r="DG423" t="str">
            <v>Газлифт</v>
          </cell>
          <cell r="DH423">
            <v>10.084417199999999</v>
          </cell>
          <cell r="DI423">
            <v>13</v>
          </cell>
          <cell r="DJ423">
            <v>7.21</v>
          </cell>
          <cell r="DK423">
            <v>10</v>
          </cell>
          <cell r="DL423">
            <v>76</v>
          </cell>
          <cell r="DM423">
            <v>0</v>
          </cell>
          <cell r="DN423">
            <v>60</v>
          </cell>
          <cell r="DO423">
            <v>0.12143271448490081</v>
          </cell>
          <cell r="DP423">
            <v>60</v>
          </cell>
          <cell r="DQ423">
            <v>11.049462887223259</v>
          </cell>
          <cell r="DR423">
            <v>14.244057409078867</v>
          </cell>
          <cell r="DS423">
            <v>7.21</v>
          </cell>
          <cell r="DT423">
            <v>10.956967237752975</v>
          </cell>
          <cell r="DU423">
            <v>0.96504568722325823</v>
          </cell>
          <cell r="DV423">
            <v>1.2440574090788665</v>
          </cell>
          <cell r="DW423">
            <v>0.95696723775297421</v>
          </cell>
          <cell r="DX423">
            <v>3.6740155917788782</v>
          </cell>
          <cell r="DY423">
            <v>4.3947554925584669</v>
          </cell>
          <cell r="DZ423">
            <v>0</v>
          </cell>
          <cell r="EA423">
            <v>1.3522324592487589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18</v>
          </cell>
          <cell r="EG423">
            <v>33.619999999999997</v>
          </cell>
          <cell r="EH423">
            <v>58.62</v>
          </cell>
          <cell r="EI423">
            <v>32</v>
          </cell>
          <cell r="EJ423" t="str">
            <v>Постоянный</v>
          </cell>
          <cell r="EK423">
            <v>24</v>
          </cell>
          <cell r="EL423">
            <v>0</v>
          </cell>
          <cell r="EM423">
            <v>10.084417199999999</v>
          </cell>
          <cell r="EN423">
            <v>13</v>
          </cell>
          <cell r="EO423">
            <v>7.21</v>
          </cell>
          <cell r="EP423">
            <v>24.911999999999999</v>
          </cell>
          <cell r="EQ423">
            <v>1181.2284005862034</v>
          </cell>
          <cell r="ER423">
            <v>73.37</v>
          </cell>
          <cell r="ES423">
            <v>13</v>
          </cell>
          <cell r="ET423">
            <v>78</v>
          </cell>
          <cell r="EU423">
            <v>18</v>
          </cell>
          <cell r="EV423">
            <v>34.799999999999997</v>
          </cell>
          <cell r="EW423">
            <v>58.8</v>
          </cell>
          <cell r="EX423">
            <v>32.799999999999997</v>
          </cell>
          <cell r="EY423" t="str">
            <v>Постоянный</v>
          </cell>
          <cell r="EZ423">
            <v>24</v>
          </cell>
          <cell r="FA423">
            <v>0</v>
          </cell>
          <cell r="FB423">
            <v>10.084417199999999</v>
          </cell>
          <cell r="FC423">
            <v>13</v>
          </cell>
          <cell r="FD423">
            <v>7.21</v>
          </cell>
          <cell r="FE423">
            <v>23</v>
          </cell>
          <cell r="FF423">
            <v>991.6289460931863</v>
          </cell>
          <cell r="FG423">
            <v>71.2</v>
          </cell>
          <cell r="FH423">
            <v>13</v>
          </cell>
          <cell r="FI423">
            <v>76</v>
          </cell>
          <cell r="FJ423">
            <v>0</v>
          </cell>
          <cell r="FK423">
            <v>1.1799999999999997</v>
          </cell>
          <cell r="FL423">
            <v>0.17999999999999972</v>
          </cell>
          <cell r="FM423">
            <v>0.79999999999999716</v>
          </cell>
          <cell r="FN423">
            <v>0</v>
          </cell>
          <cell r="FO423">
            <v>0</v>
          </cell>
          <cell r="FP423">
            <v>0</v>
          </cell>
          <cell r="FQ423">
            <v>0</v>
          </cell>
          <cell r="FR423">
            <v>0</v>
          </cell>
          <cell r="FS423">
            <v>-1.911999999999999</v>
          </cell>
          <cell r="FT423">
            <v>-2.1700000000000017</v>
          </cell>
          <cell r="FU423">
            <v>0</v>
          </cell>
          <cell r="FV423">
            <v>-189.59945449301711</v>
          </cell>
          <cell r="FW423">
            <v>-2</v>
          </cell>
          <cell r="FX423">
            <v>0</v>
          </cell>
          <cell r="FY423">
            <v>0</v>
          </cell>
          <cell r="FZ423">
            <v>0</v>
          </cell>
          <cell r="GA423">
            <v>0</v>
          </cell>
          <cell r="GB423">
            <v>0</v>
          </cell>
          <cell r="GC423">
            <v>0</v>
          </cell>
          <cell r="GD423">
            <v>0</v>
          </cell>
          <cell r="GE423">
            <v>0</v>
          </cell>
          <cell r="GF423" t="str">
            <v>БДНГ-5.2</v>
          </cell>
          <cell r="GG423" t="str">
            <v>курбатов</v>
          </cell>
          <cell r="GH423" t="str">
            <v>Бердянка</v>
          </cell>
          <cell r="GI423" t="e">
            <v>#N/A</v>
          </cell>
          <cell r="GJ423">
            <v>0</v>
          </cell>
          <cell r="GK423">
            <v>2032</v>
          </cell>
          <cell r="GL423">
            <v>0</v>
          </cell>
          <cell r="GM423">
            <v>0</v>
          </cell>
          <cell r="GN423">
            <v>0</v>
          </cell>
          <cell r="GO423">
            <v>2</v>
          </cell>
          <cell r="GP423">
            <v>26</v>
          </cell>
          <cell r="GQ423">
            <v>76</v>
          </cell>
          <cell r="GR423">
            <v>101.30000000000001</v>
          </cell>
          <cell r="GS423" t="str">
            <v>К-44</v>
          </cell>
          <cell r="GT423" t="str">
            <v>Газлифт</v>
          </cell>
          <cell r="GU423">
            <v>0</v>
          </cell>
          <cell r="GV423">
            <v>0</v>
          </cell>
          <cell r="GW423">
            <v>0</v>
          </cell>
          <cell r="GX423">
            <v>0</v>
          </cell>
          <cell r="GY423">
            <v>0</v>
          </cell>
        </row>
        <row r="424">
          <cell r="J424">
            <v>1550</v>
          </cell>
          <cell r="K424" t="str">
            <v>В работе</v>
          </cell>
          <cell r="L424" t="str">
            <v>К-34</v>
          </cell>
          <cell r="M424">
            <v>43311</v>
          </cell>
          <cell r="N424" t="str">
            <v>Гор.</v>
          </cell>
          <cell r="O424" t="str">
            <v>P1ar_Block I</v>
          </cell>
          <cell r="P424" t="str">
            <v>Действующий</v>
          </cell>
          <cell r="Q424">
            <v>-4</v>
          </cell>
          <cell r="R424">
            <v>43224</v>
          </cell>
          <cell r="S424" t="str">
            <v>МеКаМиНефть</v>
          </cell>
          <cell r="T424" t="str">
            <v>КГРП 7ст.
350м3 15% HCl</v>
          </cell>
          <cell r="U424">
            <v>206</v>
          </cell>
          <cell r="V424">
            <v>213.8</v>
          </cell>
          <cell r="W424">
            <v>0.98</v>
          </cell>
          <cell r="X424">
            <v>1.66</v>
          </cell>
          <cell r="Y424">
            <v>0.98148760410356906</v>
          </cell>
          <cell r="Z424">
            <v>1.4490000000000001</v>
          </cell>
          <cell r="AA424">
            <v>0.83599999999999997</v>
          </cell>
          <cell r="AB424">
            <v>0.72</v>
          </cell>
          <cell r="AC424">
            <v>37</v>
          </cell>
          <cell r="AD424">
            <v>1.17</v>
          </cell>
          <cell r="AE424">
            <v>177.8</v>
          </cell>
          <cell r="AF424">
            <v>9.19</v>
          </cell>
          <cell r="AG424">
            <v>2174</v>
          </cell>
          <cell r="AH424">
            <v>3009.98</v>
          </cell>
          <cell r="AI424">
            <v>3009.98</v>
          </cell>
          <cell r="AJ424">
            <v>43211</v>
          </cell>
          <cell r="AK424" t="str">
            <v>По спущенной компановке</v>
          </cell>
          <cell r="AL424" t="str">
            <v>Закрытый</v>
          </cell>
          <cell r="AM424" t="str">
            <v>2206,98-2208,18; 2322,09-2323,29; 2467,82-2469,02; 2593,13-2594,33; 2687,56-2688,76; 2771,86-2773,06; 2846-2847,2 (цирк. клапана)</v>
          </cell>
          <cell r="AN424">
            <v>8.4</v>
          </cell>
          <cell r="AO424">
            <v>2206.98</v>
          </cell>
          <cell r="AP424">
            <v>353.47</v>
          </cell>
          <cell r="AQ424" t="str">
            <v>2120,31-3022</v>
          </cell>
          <cell r="AR424">
            <v>114</v>
          </cell>
          <cell r="AS424">
            <v>7.37</v>
          </cell>
          <cell r="AT424" t="str">
            <v>Газлифт</v>
          </cell>
          <cell r="AU424">
            <v>500</v>
          </cell>
          <cell r="AV424">
            <v>0</v>
          </cell>
          <cell r="AW424">
            <v>905</v>
          </cell>
          <cell r="AX424">
            <v>0</v>
          </cell>
          <cell r="AY424">
            <v>1225</v>
          </cell>
          <cell r="AZ424">
            <v>0</v>
          </cell>
          <cell r="BA424">
            <v>1495</v>
          </cell>
          <cell r="BB424">
            <v>0</v>
          </cell>
          <cell r="BC424">
            <v>1720</v>
          </cell>
          <cell r="BD424">
            <v>0</v>
          </cell>
          <cell r="BE424">
            <v>1880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1912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1579.21</v>
          </cell>
          <cell r="BU424">
            <v>332.78999999999996</v>
          </cell>
          <cell r="BV424">
            <v>73</v>
          </cell>
          <cell r="BW424">
            <v>5.5</v>
          </cell>
          <cell r="BX424">
            <v>18</v>
          </cell>
          <cell r="BY424" t="str">
            <v>Угловик</v>
          </cell>
          <cell r="BZ424" t="str">
            <v>Постоянный</v>
          </cell>
          <cell r="CA424">
            <v>24</v>
          </cell>
          <cell r="CB424">
            <v>0</v>
          </cell>
          <cell r="CC424">
            <v>34.17</v>
          </cell>
          <cell r="CD424">
            <v>58.67</v>
          </cell>
          <cell r="CE424">
            <v>32.17</v>
          </cell>
          <cell r="CF424">
            <v>43556</v>
          </cell>
          <cell r="CG424">
            <v>163.9</v>
          </cell>
          <cell r="CH424">
            <v>69.83</v>
          </cell>
          <cell r="CI424">
            <v>6</v>
          </cell>
          <cell r="CJ424">
            <v>0</v>
          </cell>
          <cell r="CK424">
            <v>0</v>
          </cell>
          <cell r="CL424">
            <v>68</v>
          </cell>
          <cell r="CM424">
            <v>20.397887531999999</v>
          </cell>
          <cell r="CN424">
            <v>24.49</v>
          </cell>
          <cell r="CO424">
            <v>0.37</v>
          </cell>
          <cell r="CP424">
            <v>364</v>
          </cell>
          <cell r="CQ424">
            <v>17</v>
          </cell>
          <cell r="CR424">
            <v>381</v>
          </cell>
          <cell r="CS424">
            <v>0</v>
          </cell>
          <cell r="CT424">
            <v>380</v>
          </cell>
          <cell r="CU424">
            <v>0</v>
          </cell>
          <cell r="CV424">
            <v>364.19194077600002</v>
          </cell>
          <cell r="CW424">
            <v>-20.18</v>
          </cell>
          <cell r="CX424">
            <v>379.63</v>
          </cell>
          <cell r="CY424">
            <v>-13.532</v>
          </cell>
          <cell r="CZ424">
            <v>10</v>
          </cell>
          <cell r="DA424">
            <v>7</v>
          </cell>
          <cell r="DB424">
            <v>343.17279125196035</v>
          </cell>
          <cell r="DC424">
            <v>833.41963589761792</v>
          </cell>
          <cell r="DD424">
            <v>487.73784654729121</v>
          </cell>
          <cell r="DE424">
            <v>0.25537017726798744</v>
          </cell>
          <cell r="DF424">
            <v>0</v>
          </cell>
          <cell r="DG424" t="str">
            <v>Газлифт</v>
          </cell>
          <cell r="DH424">
            <v>20.397887531999999</v>
          </cell>
          <cell r="DI424">
            <v>24.49</v>
          </cell>
          <cell r="DJ424">
            <v>0.37</v>
          </cell>
          <cell r="DK424">
            <v>7</v>
          </cell>
          <cell r="DL424">
            <v>68</v>
          </cell>
          <cell r="DM424">
            <v>0</v>
          </cell>
          <cell r="DN424">
            <v>60</v>
          </cell>
          <cell r="DO424">
            <v>0.24788337408651648</v>
          </cell>
          <cell r="DP424">
            <v>60</v>
          </cell>
          <cell r="DQ424">
            <v>21.451583405106391</v>
          </cell>
          <cell r="DR424">
            <v>25.755082567589064</v>
          </cell>
          <cell r="DS424">
            <v>0.37</v>
          </cell>
          <cell r="DT424">
            <v>7.3615997539045921</v>
          </cell>
          <cell r="DU424">
            <v>1.0536958731063919</v>
          </cell>
          <cell r="DV424">
            <v>1.2650825675890651</v>
          </cell>
          <cell r="DW424">
            <v>0.36159975390459193</v>
          </cell>
          <cell r="DX424">
            <v>1.0230058170280263</v>
          </cell>
          <cell r="DY424">
            <v>1.2236911686938114</v>
          </cell>
          <cell r="DZ424">
            <v>0</v>
          </cell>
          <cell r="EA424">
            <v>0.65891062929666755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18</v>
          </cell>
          <cell r="EG424">
            <v>32</v>
          </cell>
          <cell r="EH424">
            <v>56</v>
          </cell>
          <cell r="EI424">
            <v>30.33</v>
          </cell>
          <cell r="EJ424" t="str">
            <v>Постоянный</v>
          </cell>
          <cell r="EK424">
            <v>24</v>
          </cell>
          <cell r="EL424">
            <v>0</v>
          </cell>
          <cell r="EM424">
            <v>16.808059223999997</v>
          </cell>
          <cell r="EN424">
            <v>20.18</v>
          </cell>
          <cell r="EO424">
            <v>0.37</v>
          </cell>
          <cell r="EP424">
            <v>13.532</v>
          </cell>
          <cell r="EQ424">
            <v>210.13728907836699</v>
          </cell>
          <cell r="ER424">
            <v>72.78</v>
          </cell>
          <cell r="ES424">
            <v>10</v>
          </cell>
          <cell r="ET424">
            <v>76</v>
          </cell>
          <cell r="EU424">
            <v>18</v>
          </cell>
          <cell r="EV424">
            <v>34.17</v>
          </cell>
          <cell r="EW424">
            <v>58.67</v>
          </cell>
          <cell r="EX424">
            <v>32.17</v>
          </cell>
          <cell r="EY424" t="str">
            <v>Постоянный</v>
          </cell>
          <cell r="EZ424">
            <v>24</v>
          </cell>
          <cell r="FA424">
            <v>0</v>
          </cell>
          <cell r="FB424">
            <v>20.397887531999999</v>
          </cell>
          <cell r="FC424">
            <v>24.49</v>
          </cell>
          <cell r="FD424">
            <v>0.37</v>
          </cell>
          <cell r="FE424">
            <v>17</v>
          </cell>
          <cell r="FF424">
            <v>343.17279125196035</v>
          </cell>
          <cell r="FG424">
            <v>69.83</v>
          </cell>
          <cell r="FH424">
            <v>10</v>
          </cell>
          <cell r="FI424">
            <v>68</v>
          </cell>
          <cell r="FJ424">
            <v>0</v>
          </cell>
          <cell r="FK424">
            <v>2.1700000000000017</v>
          </cell>
          <cell r="FL424">
            <v>2.6700000000000017</v>
          </cell>
          <cell r="FM424">
            <v>1.8400000000000034</v>
          </cell>
          <cell r="FN424">
            <v>0</v>
          </cell>
          <cell r="FO424">
            <v>0</v>
          </cell>
          <cell r="FP424">
            <v>3.5898283080000013</v>
          </cell>
          <cell r="FQ424">
            <v>4.3099999999999987</v>
          </cell>
          <cell r="FR424">
            <v>0</v>
          </cell>
          <cell r="FS424">
            <v>3.468</v>
          </cell>
          <cell r="FT424">
            <v>-2.9500000000000028</v>
          </cell>
          <cell r="FU424">
            <v>0</v>
          </cell>
          <cell r="FV424">
            <v>133.03550217359336</v>
          </cell>
          <cell r="FW424">
            <v>-8</v>
          </cell>
          <cell r="FX424" t="str">
            <v>Технология</v>
          </cell>
          <cell r="FY424" t="str">
            <v xml:space="preserve">Возврат технологических потерь </v>
          </cell>
          <cell r="FZ424">
            <v>0</v>
          </cell>
          <cell r="GA424">
            <v>0</v>
          </cell>
          <cell r="GB424">
            <v>0</v>
          </cell>
          <cell r="GC424" t="str">
            <v>Технология</v>
          </cell>
          <cell r="GD424" t="str">
            <v>Снижение дебита на фоне роста Рзаб с 69 до 76 ат И снижение общего дебита газа</v>
          </cell>
          <cell r="GE424">
            <v>0</v>
          </cell>
          <cell r="GF424" t="str">
            <v>БДНГ-5.2</v>
          </cell>
          <cell r="GG424" t="str">
            <v>курбатов</v>
          </cell>
          <cell r="GH424" t="str">
            <v>Бердянка</v>
          </cell>
          <cell r="GI424" t="e">
            <v>#N/A</v>
          </cell>
          <cell r="GJ424">
            <v>0</v>
          </cell>
          <cell r="GK424">
            <v>0</v>
          </cell>
          <cell r="GL424">
            <v>0</v>
          </cell>
          <cell r="GM424">
            <v>0</v>
          </cell>
          <cell r="GN424">
            <v>0</v>
          </cell>
          <cell r="GO424">
            <v>2</v>
          </cell>
          <cell r="GP424">
            <v>26.5</v>
          </cell>
          <cell r="GQ424">
            <v>68</v>
          </cell>
          <cell r="GR424">
            <v>95.9</v>
          </cell>
          <cell r="GS424" t="str">
            <v>К-34</v>
          </cell>
          <cell r="GT424" t="str">
            <v>Газлифт</v>
          </cell>
          <cell r="GU424">
            <v>0</v>
          </cell>
          <cell r="GV424">
            <v>0</v>
          </cell>
          <cell r="GW424">
            <v>0</v>
          </cell>
          <cell r="GX424">
            <v>0</v>
          </cell>
          <cell r="GY424">
            <v>0</v>
          </cell>
        </row>
        <row r="425">
          <cell r="J425">
            <v>1552</v>
          </cell>
          <cell r="K425" t="str">
            <v>В накоплении/под циклической закачкой/</v>
          </cell>
          <cell r="L425" t="str">
            <v>К-65</v>
          </cell>
          <cell r="M425">
            <v>43329</v>
          </cell>
          <cell r="N425" t="str">
            <v>Гор.</v>
          </cell>
          <cell r="O425" t="str">
            <v>P1ar_Block I</v>
          </cell>
          <cell r="P425" t="str">
            <v>Действующий</v>
          </cell>
          <cell r="Q425">
            <v>-4</v>
          </cell>
          <cell r="R425">
            <v>0</v>
          </cell>
          <cell r="S425">
            <v>0</v>
          </cell>
          <cell r="T425">
            <v>0</v>
          </cell>
          <cell r="U425">
            <v>206</v>
          </cell>
          <cell r="V425">
            <v>213.8</v>
          </cell>
          <cell r="W425">
            <v>0.98</v>
          </cell>
          <cell r="X425">
            <v>1.66</v>
          </cell>
          <cell r="Y425">
            <v>0.98350506987553221</v>
          </cell>
          <cell r="Z425">
            <v>1.4490000000000001</v>
          </cell>
          <cell r="AA425">
            <v>0.83599999999999997</v>
          </cell>
          <cell r="AB425">
            <v>0.72</v>
          </cell>
          <cell r="AC425">
            <v>37</v>
          </cell>
          <cell r="AD425">
            <v>1.17</v>
          </cell>
          <cell r="AE425">
            <v>177.8</v>
          </cell>
          <cell r="AF425">
            <v>9.19</v>
          </cell>
          <cell r="AG425">
            <v>2492.6</v>
          </cell>
          <cell r="AH425">
            <v>3115</v>
          </cell>
          <cell r="AI425">
            <v>3115</v>
          </cell>
          <cell r="AJ425">
            <v>0</v>
          </cell>
          <cell r="AK425">
            <v>0</v>
          </cell>
          <cell r="AL425" t="str">
            <v>Закрытый</v>
          </cell>
          <cell r="AM425" t="str">
            <v>2534,52-2535,95; 2688,39-2689,82; 2809,24-2810,67; 2961,14-2962,57; 3050,18-3051,38 (цирк. клапана)</v>
          </cell>
          <cell r="AN425">
            <v>19.819999999999936</v>
          </cell>
          <cell r="AO425">
            <v>2534.52</v>
          </cell>
          <cell r="AP425">
            <v>592.70000000000005</v>
          </cell>
          <cell r="AQ425" t="str">
            <v>2436,03-3116</v>
          </cell>
          <cell r="AR425">
            <v>114.3</v>
          </cell>
          <cell r="AS425">
            <v>99.56</v>
          </cell>
          <cell r="AT425" t="str">
            <v>УЭЦН</v>
          </cell>
          <cell r="AU425">
            <v>300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 t="str">
            <v>D460N 164ст</v>
          </cell>
          <cell r="BK425">
            <v>1360</v>
          </cell>
          <cell r="BL425">
            <v>52</v>
          </cell>
          <cell r="BM425" t="str">
            <v>55-116</v>
          </cell>
          <cell r="BN425">
            <v>1860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1467.36</v>
          </cell>
          <cell r="BU425">
            <v>392.6400000000001</v>
          </cell>
          <cell r="BV425">
            <v>73</v>
          </cell>
          <cell r="BW425">
            <v>5.5</v>
          </cell>
          <cell r="BX425">
            <v>65</v>
          </cell>
          <cell r="BY425" t="str">
            <v>Угловик</v>
          </cell>
          <cell r="BZ425" t="str">
            <v>Периодический</v>
          </cell>
          <cell r="CA425">
            <v>2</v>
          </cell>
          <cell r="CB425">
            <v>6</v>
          </cell>
          <cell r="CC425">
            <v>28.7</v>
          </cell>
          <cell r="CD425">
            <v>28.7</v>
          </cell>
          <cell r="CE425">
            <v>28.4</v>
          </cell>
          <cell r="CF425">
            <v>43556</v>
          </cell>
          <cell r="CG425">
            <v>140.69999999999999</v>
          </cell>
          <cell r="CH425">
            <v>0</v>
          </cell>
          <cell r="CI425">
            <v>0</v>
          </cell>
          <cell r="CJ425">
            <v>1253.572685588374</v>
          </cell>
          <cell r="CK425">
            <v>45</v>
          </cell>
          <cell r="CL425">
            <v>78.694280539290006</v>
          </cell>
          <cell r="CM425">
            <v>4.8480517799999987</v>
          </cell>
          <cell r="CN425">
            <v>5.85</v>
          </cell>
          <cell r="CO425">
            <v>0.87</v>
          </cell>
          <cell r="CP425">
            <v>0</v>
          </cell>
          <cell r="CQ425">
            <v>0.81399999999999995</v>
          </cell>
          <cell r="CR425">
            <v>382</v>
          </cell>
          <cell r="CS425">
            <v>0</v>
          </cell>
          <cell r="CT425">
            <v>381</v>
          </cell>
          <cell r="CU425">
            <v>0</v>
          </cell>
          <cell r="CV425">
            <v>0</v>
          </cell>
          <cell r="CW425">
            <v>0</v>
          </cell>
          <cell r="CX425">
            <v>381</v>
          </cell>
          <cell r="CY425">
            <v>0</v>
          </cell>
          <cell r="CZ425">
            <v>0</v>
          </cell>
          <cell r="DA425">
            <v>0.81399999999999995</v>
          </cell>
          <cell r="DB425">
            <v>167.90249711400571</v>
          </cell>
          <cell r="DC425">
            <v>167.90249711400571</v>
          </cell>
          <cell r="DD425" t="str">
            <v/>
          </cell>
          <cell r="DE425">
            <v>9.4346135338480519E-2</v>
          </cell>
          <cell r="DF425">
            <v>0</v>
          </cell>
          <cell r="DG425" t="str">
            <v>УЭЦН</v>
          </cell>
          <cell r="DH425">
            <v>4.8480517799999987</v>
          </cell>
          <cell r="DI425">
            <v>5.85</v>
          </cell>
          <cell r="DJ425">
            <v>0.87</v>
          </cell>
          <cell r="DK425">
            <v>0.81399999999999995</v>
          </cell>
          <cell r="DL425">
            <v>78.694280539290006</v>
          </cell>
          <cell r="DM425">
            <v>0</v>
          </cell>
          <cell r="DN425">
            <v>60</v>
          </cell>
          <cell r="DO425">
            <v>8.741783229233524E-2</v>
          </cell>
          <cell r="DP425">
            <v>60</v>
          </cell>
          <cell r="DQ425">
            <v>5.8463518837780848</v>
          </cell>
          <cell r="DR425">
            <v>7.0546190659914529</v>
          </cell>
          <cell r="DS425">
            <v>0.87</v>
          </cell>
          <cell r="DT425">
            <v>0.9816170802935118</v>
          </cell>
          <cell r="DU425">
            <v>0.99830010377808587</v>
          </cell>
          <cell r="DV425">
            <v>1.2046190659914533</v>
          </cell>
          <cell r="DW425">
            <v>0.16761708029351166</v>
          </cell>
          <cell r="DX425">
            <v>0.38824941581289996</v>
          </cell>
          <cell r="DY425">
            <v>0.47877647093782372</v>
          </cell>
          <cell r="DZ425">
            <v>0</v>
          </cell>
          <cell r="EA425">
            <v>6.4699523099705919E-2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65</v>
          </cell>
          <cell r="EG425">
            <v>28.7</v>
          </cell>
          <cell r="EH425">
            <v>28.7</v>
          </cell>
          <cell r="EI425">
            <v>28.4</v>
          </cell>
          <cell r="EJ425" t="str">
            <v>Периодический</v>
          </cell>
          <cell r="EK425">
            <v>2</v>
          </cell>
          <cell r="EL425">
            <v>6</v>
          </cell>
          <cell r="EM425">
            <v>4.8480517799999987</v>
          </cell>
          <cell r="EN425">
            <v>5.85</v>
          </cell>
          <cell r="EO425">
            <v>0.87</v>
          </cell>
          <cell r="EP425">
            <v>0.81399999999999995</v>
          </cell>
          <cell r="EQ425">
            <v>167.90249711400571</v>
          </cell>
          <cell r="ER425">
            <v>0</v>
          </cell>
          <cell r="ES425">
            <v>0</v>
          </cell>
          <cell r="ET425">
            <v>78.694280539290006</v>
          </cell>
          <cell r="EU425">
            <v>65</v>
          </cell>
          <cell r="EV425">
            <v>28.7</v>
          </cell>
          <cell r="EW425">
            <v>28.7</v>
          </cell>
          <cell r="EX425">
            <v>28.4</v>
          </cell>
          <cell r="EY425" t="str">
            <v>Периодический</v>
          </cell>
          <cell r="EZ425">
            <v>2</v>
          </cell>
          <cell r="FA425">
            <v>6</v>
          </cell>
          <cell r="FB425">
            <v>4.8480517799999987</v>
          </cell>
          <cell r="FC425">
            <v>5.85</v>
          </cell>
          <cell r="FD425">
            <v>0.87</v>
          </cell>
          <cell r="FE425">
            <v>0.81399999999999995</v>
          </cell>
          <cell r="FF425">
            <v>167.90249711400571</v>
          </cell>
          <cell r="FG425">
            <v>0</v>
          </cell>
          <cell r="FH425">
            <v>0</v>
          </cell>
          <cell r="FI425">
            <v>78.694280539290006</v>
          </cell>
          <cell r="FJ425">
            <v>0</v>
          </cell>
          <cell r="FK425">
            <v>0</v>
          </cell>
          <cell r="FL425">
            <v>0</v>
          </cell>
          <cell r="FM425">
            <v>0</v>
          </cell>
          <cell r="FN425">
            <v>0</v>
          </cell>
          <cell r="FO425">
            <v>0</v>
          </cell>
          <cell r="FP425">
            <v>0</v>
          </cell>
          <cell r="FQ425">
            <v>0</v>
          </cell>
          <cell r="FR425">
            <v>0</v>
          </cell>
          <cell r="FS425">
            <v>0</v>
          </cell>
          <cell r="FT425">
            <v>0</v>
          </cell>
          <cell r="FU425">
            <v>0</v>
          </cell>
          <cell r="FV425">
            <v>0</v>
          </cell>
          <cell r="FW425">
            <v>0</v>
          </cell>
          <cell r="FX425">
            <v>0</v>
          </cell>
          <cell r="FY425">
            <v>0</v>
          </cell>
          <cell r="FZ425">
            <v>0</v>
          </cell>
          <cell r="GA425">
            <v>0</v>
          </cell>
          <cell r="GB425">
            <v>0</v>
          </cell>
          <cell r="GC425" t="str">
            <v>Уточнение</v>
          </cell>
          <cell r="GD425" t="str">
            <v>Уточненине ТР после запуска АГЗУ в эксплуатацию.</v>
          </cell>
          <cell r="GE425">
            <v>0</v>
          </cell>
          <cell r="GF425" t="str">
            <v>БДНГ-5.2</v>
          </cell>
          <cell r="GG425" t="str">
            <v>курбатов</v>
          </cell>
          <cell r="GH425" t="str">
            <v>Бердянка</v>
          </cell>
          <cell r="GI425" t="e">
            <v>#N/A</v>
          </cell>
          <cell r="GJ425">
            <v>0</v>
          </cell>
          <cell r="GK425">
            <v>0</v>
          </cell>
          <cell r="GL425">
            <v>0</v>
          </cell>
          <cell r="GM425">
            <v>0</v>
          </cell>
          <cell r="GN425">
            <v>0</v>
          </cell>
          <cell r="GO425">
            <v>0.30000000000000071</v>
          </cell>
          <cell r="GP425">
            <v>0.30000000000000071</v>
          </cell>
          <cell r="GQ425">
            <v>33.694280539290006</v>
          </cell>
          <cell r="GR425">
            <v>62.005719460709983</v>
          </cell>
          <cell r="GS425" t="str">
            <v>К-65</v>
          </cell>
          <cell r="GT425" t="str">
            <v>УЭЦН-D460N 164ст-1360</v>
          </cell>
          <cell r="GU425">
            <v>0</v>
          </cell>
          <cell r="GV425">
            <v>0</v>
          </cell>
          <cell r="GW425">
            <v>0</v>
          </cell>
          <cell r="GX425">
            <v>0</v>
          </cell>
          <cell r="GY425">
            <v>0</v>
          </cell>
        </row>
        <row r="426">
          <cell r="J426">
            <v>1553</v>
          </cell>
          <cell r="K426" t="str">
            <v>В работе</v>
          </cell>
          <cell r="L426" t="str">
            <v>К-65</v>
          </cell>
          <cell r="M426">
            <v>43098</v>
          </cell>
          <cell r="N426" t="str">
            <v>Гор.</v>
          </cell>
          <cell r="O426" t="str">
            <v>P1ar_Block I</v>
          </cell>
          <cell r="P426" t="str">
            <v>Действующий</v>
          </cell>
          <cell r="Q426">
            <v>-4</v>
          </cell>
          <cell r="R426">
            <v>43034</v>
          </cell>
          <cell r="S426" t="str">
            <v>МеКаМиНефть</v>
          </cell>
          <cell r="T426" t="str">
            <v>КГРП 7ст.
350м3 15% HCl</v>
          </cell>
          <cell r="U426">
            <v>206</v>
          </cell>
          <cell r="V426">
            <v>213.8</v>
          </cell>
          <cell r="W426">
            <v>0.98</v>
          </cell>
          <cell r="X426">
            <v>1.66</v>
          </cell>
          <cell r="Y426">
            <v>0.98</v>
          </cell>
          <cell r="Z426">
            <v>1.4490000000000001</v>
          </cell>
          <cell r="AA426">
            <v>0.83599999999999997</v>
          </cell>
          <cell r="AB426">
            <v>0.72</v>
          </cell>
          <cell r="AC426">
            <v>37</v>
          </cell>
          <cell r="AD426">
            <v>1.17</v>
          </cell>
          <cell r="AE426">
            <v>177.8</v>
          </cell>
          <cell r="AF426">
            <v>9.19</v>
          </cell>
          <cell r="AG426">
            <v>2220</v>
          </cell>
          <cell r="AH426">
            <v>3083.9</v>
          </cell>
          <cell r="AI426">
            <v>3083.9</v>
          </cell>
          <cell r="AJ426">
            <v>43033</v>
          </cell>
          <cell r="AK426" t="str">
            <v>По спущенной компановке</v>
          </cell>
          <cell r="AL426" t="str">
            <v>Закрытый</v>
          </cell>
          <cell r="AM426" t="str">
            <v>2313,41-2313,91; 2427,43-2428,93; 2563,83-2565,33; 2734,73-2736,23; 2843,08-2844,58; 2958,44-2959,95; 3063,02-3063,62 (цирк. клапана)</v>
          </cell>
          <cell r="AN426">
            <v>8.61</v>
          </cell>
          <cell r="AO426">
            <v>2313.41</v>
          </cell>
          <cell r="AP426">
            <v>410.39</v>
          </cell>
          <cell r="AQ426" t="str">
            <v>1967,66-3095</v>
          </cell>
          <cell r="AR426">
            <v>114</v>
          </cell>
          <cell r="AS426">
            <v>7.37</v>
          </cell>
          <cell r="AT426" t="str">
            <v>Газлифт</v>
          </cell>
          <cell r="AU426">
            <v>550</v>
          </cell>
          <cell r="AV426" t="str">
            <v>ГП</v>
          </cell>
          <cell r="AW426">
            <v>950</v>
          </cell>
          <cell r="AX426" t="str">
            <v>ГП</v>
          </cell>
          <cell r="AY426">
            <v>1250</v>
          </cell>
          <cell r="AZ426" t="str">
            <v>ГП</v>
          </cell>
          <cell r="BA426">
            <v>1480</v>
          </cell>
          <cell r="BB426" t="str">
            <v>ГП</v>
          </cell>
          <cell r="BC426">
            <v>1650</v>
          </cell>
          <cell r="BD426" t="str">
            <v>ГП</v>
          </cell>
          <cell r="BE426">
            <v>1800</v>
          </cell>
          <cell r="BF426" t="str">
            <v>ГП</v>
          </cell>
          <cell r="BG426">
            <v>1810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2220</v>
          </cell>
          <cell r="BO426" t="str">
            <v>Есть</v>
          </cell>
          <cell r="BP426" t="str">
            <v>Сиант</v>
          </cell>
          <cell r="BQ426">
            <v>70</v>
          </cell>
          <cell r="BR426">
            <v>56.6</v>
          </cell>
          <cell r="BS426">
            <v>8.1999999999999993</v>
          </cell>
          <cell r="BT426">
            <v>1816.54</v>
          </cell>
          <cell r="BU426">
            <v>403.46000000000004</v>
          </cell>
          <cell r="BV426">
            <v>73</v>
          </cell>
          <cell r="BW426">
            <v>5.5</v>
          </cell>
          <cell r="BX426">
            <v>18</v>
          </cell>
          <cell r="BY426" t="str">
            <v>Угловик</v>
          </cell>
          <cell r="BZ426" t="str">
            <v>Постоянный</v>
          </cell>
          <cell r="CA426">
            <v>24</v>
          </cell>
          <cell r="CB426">
            <v>0</v>
          </cell>
          <cell r="CC426">
            <v>32.4</v>
          </cell>
          <cell r="CD426">
            <v>56.6</v>
          </cell>
          <cell r="CE426">
            <v>30.8</v>
          </cell>
          <cell r="CF426">
            <v>43556</v>
          </cell>
          <cell r="CG426">
            <v>173.3</v>
          </cell>
          <cell r="CH426">
            <v>70</v>
          </cell>
          <cell r="CI426">
            <v>6</v>
          </cell>
          <cell r="CJ426">
            <v>0</v>
          </cell>
          <cell r="CK426">
            <v>0</v>
          </cell>
          <cell r="CL426">
            <v>74</v>
          </cell>
          <cell r="CM426">
            <v>15.883999999999999</v>
          </cell>
          <cell r="CN426">
            <v>19</v>
          </cell>
          <cell r="CO426">
            <v>0</v>
          </cell>
          <cell r="CP426">
            <v>365</v>
          </cell>
          <cell r="CQ426">
            <v>11</v>
          </cell>
          <cell r="CR426">
            <v>383</v>
          </cell>
          <cell r="CS426">
            <v>0</v>
          </cell>
          <cell r="CT426">
            <v>382</v>
          </cell>
          <cell r="CU426">
            <v>0</v>
          </cell>
          <cell r="CV426">
            <v>367.11599999999999</v>
          </cell>
          <cell r="CW426">
            <v>-19</v>
          </cell>
          <cell r="CX426">
            <v>382</v>
          </cell>
          <cell r="CY426">
            <v>-11</v>
          </cell>
          <cell r="CZ426">
            <v>8.1999999999999993</v>
          </cell>
          <cell r="DA426">
            <v>2.8000000000000007</v>
          </cell>
          <cell r="DB426">
            <v>176.27801561319575</v>
          </cell>
          <cell r="DC426">
            <v>692.52077562326872</v>
          </cell>
          <cell r="DD426">
            <v>516.24276001007308</v>
          </cell>
          <cell r="DE426">
            <v>0.19133937562940581</v>
          </cell>
          <cell r="DF426">
            <v>0</v>
          </cell>
          <cell r="DG426" t="str">
            <v>Газлифт</v>
          </cell>
          <cell r="DH426">
            <v>15.883999999999999</v>
          </cell>
          <cell r="DI426">
            <v>19</v>
          </cell>
          <cell r="DJ426">
            <v>0</v>
          </cell>
          <cell r="DK426">
            <v>2.8000000000000007</v>
          </cell>
          <cell r="DL426">
            <v>74</v>
          </cell>
          <cell r="DM426">
            <v>0</v>
          </cell>
          <cell r="DN426">
            <v>60</v>
          </cell>
          <cell r="DO426">
            <v>0.18212216699693551</v>
          </cell>
          <cell r="DP426">
            <v>60</v>
          </cell>
          <cell r="DQ426">
            <v>17.250393111349336</v>
          </cell>
          <cell r="DR426">
            <v>20.634441520752794</v>
          </cell>
          <cell r="DS426">
            <v>0</v>
          </cell>
          <cell r="DT426">
            <v>3.0408650662162025</v>
          </cell>
          <cell r="DU426">
            <v>1.3663931113493362</v>
          </cell>
          <cell r="DV426">
            <v>1.6344415207527945</v>
          </cell>
          <cell r="DW426">
            <v>0.24086506621620141</v>
          </cell>
          <cell r="DX426">
            <v>0.16213761080624808</v>
          </cell>
          <cell r="DY426">
            <v>0.19394451053378958</v>
          </cell>
          <cell r="DZ426">
            <v>0</v>
          </cell>
          <cell r="EA426">
            <v>5.9204113741893681E-2</v>
          </cell>
          <cell r="EB426">
            <v>0</v>
          </cell>
          <cell r="EC426">
            <v>43098</v>
          </cell>
          <cell r="ED426" t="str">
            <v>ВНС</v>
          </cell>
          <cell r="EE426">
            <v>0</v>
          </cell>
          <cell r="EF426">
            <v>18</v>
          </cell>
          <cell r="EG426">
            <v>30.92</v>
          </cell>
          <cell r="EH426">
            <v>58.75</v>
          </cell>
          <cell r="EI426">
            <v>29.33</v>
          </cell>
          <cell r="EJ426" t="str">
            <v>Постоянный</v>
          </cell>
          <cell r="EK426">
            <v>24</v>
          </cell>
          <cell r="EL426">
            <v>0</v>
          </cell>
          <cell r="EM426">
            <v>15.883999999999999</v>
          </cell>
          <cell r="EN426">
            <v>19</v>
          </cell>
          <cell r="EO426">
            <v>0</v>
          </cell>
          <cell r="EP426">
            <v>11</v>
          </cell>
          <cell r="EQ426">
            <v>176.27801561319575</v>
          </cell>
          <cell r="ER426">
            <v>73.75</v>
          </cell>
          <cell r="ES426">
            <v>8.1999999999999993</v>
          </cell>
          <cell r="ET426">
            <v>74</v>
          </cell>
          <cell r="EU426">
            <v>18</v>
          </cell>
          <cell r="EV426">
            <v>32.4</v>
          </cell>
          <cell r="EW426">
            <v>56.6</v>
          </cell>
          <cell r="EX426">
            <v>30.8</v>
          </cell>
          <cell r="EY426" t="str">
            <v>Постоянный</v>
          </cell>
          <cell r="EZ426">
            <v>24</v>
          </cell>
          <cell r="FA426">
            <v>0</v>
          </cell>
          <cell r="FB426">
            <v>15.883999999999999</v>
          </cell>
          <cell r="FC426">
            <v>19</v>
          </cell>
          <cell r="FD426">
            <v>0</v>
          </cell>
          <cell r="FE426">
            <v>11</v>
          </cell>
          <cell r="FF426">
            <v>176.27801561319575</v>
          </cell>
          <cell r="FG426">
            <v>70</v>
          </cell>
          <cell r="FH426">
            <v>8.1999999999999993</v>
          </cell>
          <cell r="FI426">
            <v>74</v>
          </cell>
          <cell r="FJ426">
            <v>0</v>
          </cell>
          <cell r="FK426">
            <v>1.4799999999999969</v>
          </cell>
          <cell r="FL426">
            <v>-2.1499999999999986</v>
          </cell>
          <cell r="FM426">
            <v>1.4700000000000024</v>
          </cell>
          <cell r="FN426">
            <v>0</v>
          </cell>
          <cell r="FO426">
            <v>0</v>
          </cell>
          <cell r="FP426">
            <v>0</v>
          </cell>
          <cell r="FQ426">
            <v>0</v>
          </cell>
          <cell r="FR426">
            <v>0</v>
          </cell>
          <cell r="FS426">
            <v>0</v>
          </cell>
          <cell r="FT426">
            <v>-3.75</v>
          </cell>
          <cell r="FU426">
            <v>0</v>
          </cell>
          <cell r="FV426">
            <v>0</v>
          </cell>
          <cell r="FW426">
            <v>0</v>
          </cell>
          <cell r="FX426">
            <v>0</v>
          </cell>
          <cell r="FY426">
            <v>0</v>
          </cell>
          <cell r="FZ426">
            <v>0</v>
          </cell>
          <cell r="GA426">
            <v>0</v>
          </cell>
          <cell r="GB426">
            <v>0</v>
          </cell>
          <cell r="GC426">
            <v>0</v>
          </cell>
          <cell r="GD426">
            <v>0</v>
          </cell>
          <cell r="GE426">
            <v>0</v>
          </cell>
          <cell r="GF426" t="str">
            <v>БДНГ-5.2</v>
          </cell>
          <cell r="GG426" t="str">
            <v>курбатов</v>
          </cell>
          <cell r="GH426" t="str">
            <v>Бердянка</v>
          </cell>
          <cell r="GI426" t="e">
            <v>#N/A</v>
          </cell>
          <cell r="GJ426">
            <v>0</v>
          </cell>
          <cell r="GK426">
            <v>2100</v>
          </cell>
          <cell r="GL426">
            <v>0</v>
          </cell>
          <cell r="GM426">
            <v>0</v>
          </cell>
          <cell r="GN426">
            <v>0</v>
          </cell>
          <cell r="GO426">
            <v>1.5999999999999979</v>
          </cell>
          <cell r="GP426">
            <v>25.8</v>
          </cell>
          <cell r="GQ426">
            <v>74</v>
          </cell>
          <cell r="GR426">
            <v>99.300000000000011</v>
          </cell>
          <cell r="GS426" t="str">
            <v>К-65</v>
          </cell>
          <cell r="GT426" t="str">
            <v>Газлифт</v>
          </cell>
          <cell r="GU426">
            <v>0</v>
          </cell>
          <cell r="GV426">
            <v>0</v>
          </cell>
          <cell r="GW426" t="str">
            <v>ВСГ</v>
          </cell>
          <cell r="GX426">
            <v>0</v>
          </cell>
          <cell r="GY426">
            <v>0</v>
          </cell>
        </row>
        <row r="427">
          <cell r="J427">
            <v>1554</v>
          </cell>
          <cell r="K427" t="str">
            <v>В работе</v>
          </cell>
          <cell r="L427" t="str">
            <v>К-65</v>
          </cell>
          <cell r="M427">
            <v>43099</v>
          </cell>
          <cell r="N427" t="str">
            <v>Гор.</v>
          </cell>
          <cell r="O427" t="str">
            <v>P1ar_Block I</v>
          </cell>
          <cell r="P427" t="str">
            <v>Действующий</v>
          </cell>
          <cell r="Q427">
            <v>-4</v>
          </cell>
          <cell r="R427">
            <v>43051</v>
          </cell>
          <cell r="S427" t="str">
            <v>МеКаМиНефть</v>
          </cell>
          <cell r="T427" t="str">
            <v>КГРП 7ст.
350м3 15% HCl</v>
          </cell>
          <cell r="U427">
            <v>206</v>
          </cell>
          <cell r="V427">
            <v>213.8</v>
          </cell>
          <cell r="W427">
            <v>0.98</v>
          </cell>
          <cell r="X427">
            <v>1.66</v>
          </cell>
          <cell r="Y427">
            <v>0.98040161029819439</v>
          </cell>
          <cell r="Z427">
            <v>1.4490000000000001</v>
          </cell>
          <cell r="AA427">
            <v>0.83599999999999997</v>
          </cell>
          <cell r="AB427">
            <v>0.72</v>
          </cell>
          <cell r="AC427">
            <v>37</v>
          </cell>
          <cell r="AD427">
            <v>1.17</v>
          </cell>
          <cell r="AE427">
            <v>177.8</v>
          </cell>
          <cell r="AF427">
            <v>9.19</v>
          </cell>
          <cell r="AG427">
            <v>2177.13</v>
          </cell>
          <cell r="AH427">
            <v>2929.89</v>
          </cell>
          <cell r="AI427">
            <v>2929.89</v>
          </cell>
          <cell r="AJ427">
            <v>42988</v>
          </cell>
          <cell r="AK427" t="str">
            <v>По спущенной компановке</v>
          </cell>
          <cell r="AL427" t="str">
            <v>Закрытый</v>
          </cell>
          <cell r="AM427" t="str">
            <v>2252,3-2253,73; 2334,73-2336,16; 2448,59-2450,02; 2613,11-2614,54; 2714,2-2715,63; 2814,85-2816,28; 2909,03-2909,56 (цирк. клапана)</v>
          </cell>
          <cell r="AN427">
            <v>9.11</v>
          </cell>
          <cell r="AO427">
            <v>2252.3000000000002</v>
          </cell>
          <cell r="AP427">
            <v>360.8</v>
          </cell>
          <cell r="AQ427" t="str">
            <v>1926,1-2941</v>
          </cell>
          <cell r="AR427">
            <v>114</v>
          </cell>
          <cell r="AS427">
            <v>7.37</v>
          </cell>
          <cell r="AT427" t="str">
            <v>Газлифт</v>
          </cell>
          <cell r="AU427">
            <v>550</v>
          </cell>
          <cell r="AV427" t="str">
            <v>ГК77/4</v>
          </cell>
          <cell r="AW427">
            <v>940</v>
          </cell>
          <cell r="AX427" t="str">
            <v>ГК75/4</v>
          </cell>
          <cell r="AY427">
            <v>1240</v>
          </cell>
          <cell r="AZ427" t="str">
            <v>ГК75/4</v>
          </cell>
          <cell r="BA427">
            <v>1470</v>
          </cell>
          <cell r="BB427" t="str">
            <v>ГК74/3</v>
          </cell>
          <cell r="BC427">
            <v>1630</v>
          </cell>
          <cell r="BD427" t="str">
            <v>ГК74/3</v>
          </cell>
          <cell r="BE427">
            <v>1770</v>
          </cell>
          <cell r="BF427" t="str">
            <v>ЦКсОК</v>
          </cell>
          <cell r="BG427">
            <v>1860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1930</v>
          </cell>
          <cell r="BO427" t="str">
            <v>Есть</v>
          </cell>
          <cell r="BP427" t="str">
            <v>Сиант</v>
          </cell>
          <cell r="BQ427">
            <v>69.67</v>
          </cell>
          <cell r="BR427">
            <v>55.17</v>
          </cell>
          <cell r="BS427">
            <v>8</v>
          </cell>
          <cell r="BT427">
            <v>1667.14</v>
          </cell>
          <cell r="BU427">
            <v>262.8599999999999</v>
          </cell>
          <cell r="BV427">
            <v>73</v>
          </cell>
          <cell r="BW427">
            <v>5.5</v>
          </cell>
          <cell r="BX427">
            <v>18</v>
          </cell>
          <cell r="BY427" t="str">
            <v>Угловик</v>
          </cell>
          <cell r="BZ427" t="str">
            <v>Постоянный</v>
          </cell>
          <cell r="CA427">
            <v>24</v>
          </cell>
          <cell r="CB427">
            <v>0</v>
          </cell>
          <cell r="CC427">
            <v>33.67</v>
          </cell>
          <cell r="CD427">
            <v>55.17</v>
          </cell>
          <cell r="CE427">
            <v>31.67</v>
          </cell>
          <cell r="CF427">
            <v>43556</v>
          </cell>
          <cell r="CG427">
            <v>192</v>
          </cell>
          <cell r="CH427">
            <v>69.67</v>
          </cell>
          <cell r="CI427">
            <v>6</v>
          </cell>
          <cell r="CJ427">
            <v>0</v>
          </cell>
          <cell r="CK427">
            <v>0</v>
          </cell>
          <cell r="CL427">
            <v>66</v>
          </cell>
          <cell r="CM427">
            <v>24.119536319999998</v>
          </cell>
          <cell r="CN427">
            <v>28.88</v>
          </cell>
          <cell r="CO427">
            <v>0.1</v>
          </cell>
          <cell r="CP427">
            <v>366</v>
          </cell>
          <cell r="CQ427">
            <v>17</v>
          </cell>
          <cell r="CR427">
            <v>384</v>
          </cell>
          <cell r="CS427">
            <v>0</v>
          </cell>
          <cell r="CT427">
            <v>383</v>
          </cell>
          <cell r="CU427">
            <v>0</v>
          </cell>
          <cell r="CV427">
            <v>359.88046367999999</v>
          </cell>
          <cell r="CW427">
            <v>-28.88</v>
          </cell>
          <cell r="CX427">
            <v>382.9</v>
          </cell>
          <cell r="CY427">
            <v>-17</v>
          </cell>
          <cell r="CZ427">
            <v>8</v>
          </cell>
          <cell r="DA427">
            <v>9</v>
          </cell>
          <cell r="DB427">
            <v>373.14150158588126</v>
          </cell>
          <cell r="DC427">
            <v>704.82283632888686</v>
          </cell>
          <cell r="DD427">
            <v>331.22207744063587</v>
          </cell>
          <cell r="DE427">
            <v>0.22920634920634919</v>
          </cell>
          <cell r="DF427">
            <v>0</v>
          </cell>
          <cell r="DG427" t="str">
            <v>Газлифт</v>
          </cell>
          <cell r="DH427">
            <v>24.119536319999998</v>
          </cell>
          <cell r="DI427">
            <v>28.88</v>
          </cell>
          <cell r="DJ427">
            <v>0.1</v>
          </cell>
          <cell r="DK427">
            <v>9</v>
          </cell>
          <cell r="DL427">
            <v>66</v>
          </cell>
          <cell r="DM427">
            <v>0</v>
          </cell>
          <cell r="DN427">
            <v>60</v>
          </cell>
          <cell r="DO427">
            <v>0.22471210706504821</v>
          </cell>
          <cell r="DP427">
            <v>60</v>
          </cell>
          <cell r="DQ427">
            <v>24.772633008403361</v>
          </cell>
          <cell r="DR427">
            <v>29.661998132586366</v>
          </cell>
          <cell r="DS427">
            <v>0.1</v>
          </cell>
          <cell r="DT427">
            <v>9.2436974789915958</v>
          </cell>
          <cell r="DU427">
            <v>0.65309668840336021</v>
          </cell>
          <cell r="DV427">
            <v>0.78199813258636652</v>
          </cell>
          <cell r="DW427">
            <v>0.24369747899159622</v>
          </cell>
          <cell r="DX427">
            <v>0.65256317275768805</v>
          </cell>
          <cell r="DY427">
            <v>0.78135931716128582</v>
          </cell>
          <cell r="DZ427">
            <v>0</v>
          </cell>
          <cell r="EA427">
            <v>0.46881559029677139</v>
          </cell>
          <cell r="EB427">
            <v>0</v>
          </cell>
          <cell r="EC427">
            <v>43099</v>
          </cell>
          <cell r="ED427" t="str">
            <v>ВНС</v>
          </cell>
          <cell r="EE427">
            <v>0</v>
          </cell>
          <cell r="EF427">
            <v>18</v>
          </cell>
          <cell r="EG427">
            <v>31.8</v>
          </cell>
          <cell r="EH427">
            <v>56.7</v>
          </cell>
          <cell r="EI427">
            <v>30.2</v>
          </cell>
          <cell r="EJ427" t="str">
            <v>Постоянный</v>
          </cell>
          <cell r="EK427">
            <v>24</v>
          </cell>
          <cell r="EL427">
            <v>0</v>
          </cell>
          <cell r="EM427">
            <v>24.119536319999998</v>
          </cell>
          <cell r="EN427">
            <v>28.88</v>
          </cell>
          <cell r="EO427">
            <v>0.1</v>
          </cell>
          <cell r="EP427">
            <v>17</v>
          </cell>
          <cell r="EQ427">
            <v>373.14150158588126</v>
          </cell>
          <cell r="ER427">
            <v>73.400000000000006</v>
          </cell>
          <cell r="ES427">
            <v>8</v>
          </cell>
          <cell r="ET427">
            <v>67</v>
          </cell>
          <cell r="EU427">
            <v>18</v>
          </cell>
          <cell r="EV427">
            <v>33.67</v>
          </cell>
          <cell r="EW427">
            <v>55.17</v>
          </cell>
          <cell r="EX427">
            <v>31.67</v>
          </cell>
          <cell r="EY427" t="str">
            <v>Постоянный</v>
          </cell>
          <cell r="EZ427">
            <v>24</v>
          </cell>
          <cell r="FA427">
            <v>0</v>
          </cell>
          <cell r="FB427">
            <v>24.119536319999998</v>
          </cell>
          <cell r="FC427">
            <v>28.88</v>
          </cell>
          <cell r="FD427">
            <v>0.1</v>
          </cell>
          <cell r="FE427">
            <v>17</v>
          </cell>
          <cell r="FF427">
            <v>373.14150158588126</v>
          </cell>
          <cell r="FG427">
            <v>69.67</v>
          </cell>
          <cell r="FH427">
            <v>8</v>
          </cell>
          <cell r="FI427">
            <v>66</v>
          </cell>
          <cell r="FJ427">
            <v>0</v>
          </cell>
          <cell r="FK427">
            <v>1.870000000000001</v>
          </cell>
          <cell r="FL427">
            <v>-1.5300000000000011</v>
          </cell>
          <cell r="FM427">
            <v>1.4700000000000024</v>
          </cell>
          <cell r="FN427">
            <v>0</v>
          </cell>
          <cell r="FO427">
            <v>0</v>
          </cell>
          <cell r="FP427">
            <v>0</v>
          </cell>
          <cell r="FQ427">
            <v>0</v>
          </cell>
          <cell r="FR427">
            <v>0</v>
          </cell>
          <cell r="FS427">
            <v>0</v>
          </cell>
          <cell r="FT427">
            <v>-3.730000000000004</v>
          </cell>
          <cell r="FU427">
            <v>0</v>
          </cell>
          <cell r="FV427">
            <v>0</v>
          </cell>
          <cell r="FW427">
            <v>-1</v>
          </cell>
          <cell r="FX427">
            <v>0</v>
          </cell>
          <cell r="FY427">
            <v>0</v>
          </cell>
          <cell r="FZ427">
            <v>0</v>
          </cell>
          <cell r="GA427">
            <v>0</v>
          </cell>
          <cell r="GB427">
            <v>0</v>
          </cell>
          <cell r="GC427">
            <v>0</v>
          </cell>
          <cell r="GD427">
            <v>0</v>
          </cell>
          <cell r="GE427">
            <v>0</v>
          </cell>
          <cell r="GF427" t="str">
            <v>БДНГ-5.2</v>
          </cell>
          <cell r="GG427" t="str">
            <v>курбатов</v>
          </cell>
          <cell r="GH427" t="str">
            <v>Бердянка</v>
          </cell>
          <cell r="GI427" t="e">
            <v>#N/A</v>
          </cell>
          <cell r="GJ427">
            <v>0</v>
          </cell>
          <cell r="GK427">
            <v>1910</v>
          </cell>
          <cell r="GL427">
            <v>0</v>
          </cell>
          <cell r="GM427">
            <v>0</v>
          </cell>
          <cell r="GN427">
            <v>0</v>
          </cell>
          <cell r="GO427">
            <v>2</v>
          </cell>
          <cell r="GP427">
            <v>23.5</v>
          </cell>
          <cell r="GQ427">
            <v>66</v>
          </cell>
          <cell r="GR427">
            <v>126</v>
          </cell>
          <cell r="GS427" t="str">
            <v>К-65</v>
          </cell>
          <cell r="GT427" t="str">
            <v>Газлифт</v>
          </cell>
          <cell r="GU427">
            <v>0</v>
          </cell>
          <cell r="GV427">
            <v>0</v>
          </cell>
          <cell r="GW427" t="str">
            <v>ВСГ</v>
          </cell>
          <cell r="GX427">
            <v>0</v>
          </cell>
          <cell r="GY427">
            <v>0</v>
          </cell>
        </row>
        <row r="428">
          <cell r="J428">
            <v>1555</v>
          </cell>
          <cell r="K428" t="str">
            <v>В работе</v>
          </cell>
          <cell r="L428" t="str">
            <v>К-34</v>
          </cell>
          <cell r="M428">
            <v>43314</v>
          </cell>
          <cell r="N428" t="str">
            <v>Гор.</v>
          </cell>
          <cell r="O428" t="str">
            <v>P1ar_Block I</v>
          </cell>
          <cell r="P428" t="str">
            <v>Действующий</v>
          </cell>
          <cell r="Q428">
            <v>-4</v>
          </cell>
          <cell r="R428">
            <v>0</v>
          </cell>
          <cell r="S428">
            <v>0</v>
          </cell>
          <cell r="T428">
            <v>0</v>
          </cell>
          <cell r="U428">
            <v>206</v>
          </cell>
          <cell r="V428">
            <v>213.8</v>
          </cell>
          <cell r="W428">
            <v>0.98</v>
          </cell>
          <cell r="X428">
            <v>1.66</v>
          </cell>
          <cell r="Y428">
            <v>0.98</v>
          </cell>
          <cell r="Z428">
            <v>1.4490000000000001</v>
          </cell>
          <cell r="AA428">
            <v>0.83599999999999997</v>
          </cell>
          <cell r="AB428">
            <v>0.72</v>
          </cell>
          <cell r="AC428">
            <v>37</v>
          </cell>
          <cell r="AD428">
            <v>1.17</v>
          </cell>
          <cell r="AE428">
            <v>177.8</v>
          </cell>
          <cell r="AF428">
            <v>9.19</v>
          </cell>
          <cell r="AG428">
            <v>2236</v>
          </cell>
          <cell r="AH428">
            <v>3040</v>
          </cell>
          <cell r="AI428">
            <v>3040</v>
          </cell>
          <cell r="AJ428">
            <v>0</v>
          </cell>
          <cell r="AK428">
            <v>0</v>
          </cell>
          <cell r="AL428" t="str">
            <v>Закрытый</v>
          </cell>
          <cell r="AM428" t="str">
            <v>2313,2-2314,4; 2487,35-2488,55; 2574,32-2575,52; 2640,51-2641,71; 2780,34-2781,54; 2877,59-2878,79; 2996,07-2997,27м (цирк. клапана)</v>
          </cell>
          <cell r="AN428">
            <v>2.5099999999999909</v>
          </cell>
          <cell r="AO428">
            <v>2313.1999999999998</v>
          </cell>
          <cell r="AP428">
            <v>439.08</v>
          </cell>
          <cell r="AQ428" t="str">
            <v>2182,89-3040</v>
          </cell>
          <cell r="AR428">
            <v>177.8</v>
          </cell>
          <cell r="AS428">
            <v>159.42000000000002</v>
          </cell>
          <cell r="AT428" t="str">
            <v>Газлифт</v>
          </cell>
          <cell r="AU428">
            <v>540</v>
          </cell>
          <cell r="AV428">
            <v>0</v>
          </cell>
          <cell r="AW428">
            <v>970</v>
          </cell>
          <cell r="AX428">
            <v>0</v>
          </cell>
          <cell r="AY428">
            <v>1360</v>
          </cell>
          <cell r="AZ428">
            <v>0</v>
          </cell>
          <cell r="BA428">
            <v>1690</v>
          </cell>
          <cell r="BB428">
            <v>0</v>
          </cell>
          <cell r="BC428">
            <v>1980</v>
          </cell>
          <cell r="BD428">
            <v>0</v>
          </cell>
          <cell r="BE428">
            <v>0</v>
          </cell>
          <cell r="BF428">
            <v>0</v>
          </cell>
          <cell r="BG428">
            <v>1990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2102</v>
          </cell>
          <cell r="BO428" t="str">
            <v>Есть</v>
          </cell>
          <cell r="BP428" t="str">
            <v>Сиант</v>
          </cell>
          <cell r="BQ428">
            <v>69.83</v>
          </cell>
          <cell r="BR428">
            <v>58.17</v>
          </cell>
          <cell r="BS428">
            <v>12</v>
          </cell>
          <cell r="BT428">
            <v>1725.17</v>
          </cell>
          <cell r="BU428">
            <v>376.82999999999993</v>
          </cell>
          <cell r="BV428">
            <v>73</v>
          </cell>
          <cell r="BW428">
            <v>5.5</v>
          </cell>
          <cell r="BX428">
            <v>18</v>
          </cell>
          <cell r="BY428" t="str">
            <v>Угловик</v>
          </cell>
          <cell r="BZ428" t="str">
            <v>Постоянный</v>
          </cell>
          <cell r="CA428">
            <v>24</v>
          </cell>
          <cell r="CB428">
            <v>0</v>
          </cell>
          <cell r="CC428">
            <v>34.17</v>
          </cell>
          <cell r="CD428">
            <v>58.17</v>
          </cell>
          <cell r="CE428">
            <v>32.17</v>
          </cell>
          <cell r="CF428">
            <v>43556</v>
          </cell>
          <cell r="CG428">
            <v>161.30000000000001</v>
          </cell>
          <cell r="CH428">
            <v>69.83</v>
          </cell>
          <cell r="CI428">
            <v>6</v>
          </cell>
          <cell r="CJ428">
            <v>0</v>
          </cell>
          <cell r="CK428">
            <v>0</v>
          </cell>
          <cell r="CL428">
            <v>85</v>
          </cell>
          <cell r="CM428">
            <v>19.227999999999998</v>
          </cell>
          <cell r="CN428">
            <v>23</v>
          </cell>
          <cell r="CO428">
            <v>0</v>
          </cell>
          <cell r="CP428">
            <v>0</v>
          </cell>
          <cell r="CQ428">
            <v>16</v>
          </cell>
          <cell r="CR428">
            <v>385</v>
          </cell>
          <cell r="CS428">
            <v>0</v>
          </cell>
          <cell r="CT428">
            <v>384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12</v>
          </cell>
          <cell r="DA428">
            <v>4</v>
          </cell>
          <cell r="DB428">
            <v>208.02995631370919</v>
          </cell>
          <cell r="DC428">
            <v>832.11982525483677</v>
          </cell>
          <cell r="DD428">
            <v>624.08986894112763</v>
          </cell>
          <cell r="DE428">
            <v>0.30144167758846652</v>
          </cell>
          <cell r="DF428">
            <v>0</v>
          </cell>
          <cell r="DG428" t="str">
            <v>Газлифт</v>
          </cell>
          <cell r="DH428">
            <v>19.227999999999998</v>
          </cell>
          <cell r="DI428">
            <v>23</v>
          </cell>
          <cell r="DJ428">
            <v>0</v>
          </cell>
          <cell r="DK428">
            <v>4</v>
          </cell>
          <cell r="DL428">
            <v>85</v>
          </cell>
          <cell r="DM428">
            <v>0</v>
          </cell>
          <cell r="DN428">
            <v>60</v>
          </cell>
          <cell r="DO428">
            <v>0.27514933763308347</v>
          </cell>
          <cell r="DP428">
            <v>60</v>
          </cell>
          <cell r="DQ428">
            <v>23.301516926265414</v>
          </cell>
          <cell r="DR428">
            <v>27.872627902231358</v>
          </cell>
          <cell r="DS428">
            <v>0</v>
          </cell>
          <cell r="DT428">
            <v>4.8474135482141492</v>
          </cell>
          <cell r="DU428">
            <v>4.0735169262654152</v>
          </cell>
          <cell r="DV428">
            <v>4.8726279022313577</v>
          </cell>
          <cell r="DW428">
            <v>0.84741354821414927</v>
          </cell>
          <cell r="DX428">
            <v>0.94563934426229368</v>
          </cell>
          <cell r="DY428">
            <v>1.1311475409836049</v>
          </cell>
          <cell r="DZ428">
            <v>0</v>
          </cell>
          <cell r="EA428">
            <v>0.21639344262295052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18</v>
          </cell>
          <cell r="EG428">
            <v>32.43</v>
          </cell>
          <cell r="EH428">
            <v>55.14</v>
          </cell>
          <cell r="EI428">
            <v>30.29</v>
          </cell>
          <cell r="EJ428" t="str">
            <v>Постоянный</v>
          </cell>
          <cell r="EK428">
            <v>24</v>
          </cell>
          <cell r="EL428">
            <v>0</v>
          </cell>
          <cell r="EM428">
            <v>19.227999999999998</v>
          </cell>
          <cell r="EN428">
            <v>23</v>
          </cell>
          <cell r="EO428">
            <v>0</v>
          </cell>
          <cell r="EP428">
            <v>18.465</v>
          </cell>
          <cell r="EQ428">
            <v>336.2284168920325</v>
          </cell>
          <cell r="ER428">
            <v>71.14</v>
          </cell>
          <cell r="ES428">
            <v>12</v>
          </cell>
          <cell r="ET428">
            <v>67</v>
          </cell>
          <cell r="EU428">
            <v>18</v>
          </cell>
          <cell r="EV428">
            <v>34.17</v>
          </cell>
          <cell r="EW428">
            <v>58.17</v>
          </cell>
          <cell r="EX428">
            <v>32.17</v>
          </cell>
          <cell r="EY428" t="str">
            <v>Постоянный</v>
          </cell>
          <cell r="EZ428">
            <v>24</v>
          </cell>
          <cell r="FA428">
            <v>0</v>
          </cell>
          <cell r="FB428">
            <v>19.227999999999998</v>
          </cell>
          <cell r="FC428">
            <v>23</v>
          </cell>
          <cell r="FD428">
            <v>0</v>
          </cell>
          <cell r="FE428">
            <v>16</v>
          </cell>
          <cell r="FF428">
            <v>208.02995631370919</v>
          </cell>
          <cell r="FG428">
            <v>69.83</v>
          </cell>
          <cell r="FH428">
            <v>12</v>
          </cell>
          <cell r="FI428">
            <v>85</v>
          </cell>
          <cell r="FJ428">
            <v>0</v>
          </cell>
          <cell r="FK428">
            <v>1.740000000000002</v>
          </cell>
          <cell r="FL428">
            <v>3.0300000000000011</v>
          </cell>
          <cell r="FM428">
            <v>1.8800000000000026</v>
          </cell>
          <cell r="FN428">
            <v>0</v>
          </cell>
          <cell r="FO428">
            <v>0</v>
          </cell>
          <cell r="FP428">
            <v>0</v>
          </cell>
          <cell r="FQ428">
            <v>0</v>
          </cell>
          <cell r="FR428">
            <v>0</v>
          </cell>
          <cell r="FS428">
            <v>-2.4649999999999999</v>
          </cell>
          <cell r="FT428">
            <v>-1.3100000000000023</v>
          </cell>
          <cell r="FU428">
            <v>0</v>
          </cell>
          <cell r="FV428">
            <v>-128.19846057832331</v>
          </cell>
          <cell r="FW428">
            <v>18</v>
          </cell>
          <cell r="FX428">
            <v>0</v>
          </cell>
          <cell r="FY428">
            <v>0</v>
          </cell>
          <cell r="FZ428">
            <v>0</v>
          </cell>
          <cell r="GA428">
            <v>0</v>
          </cell>
          <cell r="GB428">
            <v>0</v>
          </cell>
          <cell r="GC428">
            <v>0</v>
          </cell>
          <cell r="GD428">
            <v>0</v>
          </cell>
          <cell r="GE428">
            <v>0</v>
          </cell>
          <cell r="GF428" t="str">
            <v>БДНГ-5.2</v>
          </cell>
          <cell r="GG428" t="str">
            <v>курбатов</v>
          </cell>
          <cell r="GH428" t="str">
            <v>Бердянка</v>
          </cell>
          <cell r="GI428" t="e">
            <v>#N/A</v>
          </cell>
          <cell r="GJ428">
            <v>0</v>
          </cell>
          <cell r="GK428">
            <v>0</v>
          </cell>
          <cell r="GL428">
            <v>0</v>
          </cell>
          <cell r="GM428">
            <v>0</v>
          </cell>
          <cell r="GN428">
            <v>0</v>
          </cell>
          <cell r="GO428">
            <v>2</v>
          </cell>
          <cell r="GP428">
            <v>26</v>
          </cell>
          <cell r="GQ428">
            <v>85</v>
          </cell>
          <cell r="GR428">
            <v>76.300000000000011</v>
          </cell>
          <cell r="GS428" t="str">
            <v>К-34</v>
          </cell>
          <cell r="GT428" t="str">
            <v>Газлифт</v>
          </cell>
          <cell r="GU428">
            <v>0</v>
          </cell>
          <cell r="GV428">
            <v>0</v>
          </cell>
          <cell r="GW428">
            <v>0</v>
          </cell>
          <cell r="GX428">
            <v>0</v>
          </cell>
          <cell r="GY428">
            <v>0</v>
          </cell>
        </row>
        <row r="429">
          <cell r="J429">
            <v>1557</v>
          </cell>
          <cell r="K429" t="str">
            <v>В работе</v>
          </cell>
          <cell r="L429" t="str">
            <v>К-105</v>
          </cell>
          <cell r="M429">
            <v>43476</v>
          </cell>
          <cell r="N429" t="str">
            <v>Гор.</v>
          </cell>
          <cell r="O429" t="str">
            <v>P1ar_Block I</v>
          </cell>
          <cell r="P429" t="str">
            <v>Действующий</v>
          </cell>
          <cell r="Q429">
            <v>-4</v>
          </cell>
          <cell r="R429">
            <v>0</v>
          </cell>
          <cell r="S429">
            <v>0</v>
          </cell>
          <cell r="T429">
            <v>0</v>
          </cell>
          <cell r="U429">
            <v>206</v>
          </cell>
          <cell r="V429">
            <v>213.8</v>
          </cell>
          <cell r="W429">
            <v>0.98</v>
          </cell>
          <cell r="X429">
            <v>1.66</v>
          </cell>
          <cell r="Y429">
            <v>0.98366682549165196</v>
          </cell>
          <cell r="Z429">
            <v>1.4490000000000001</v>
          </cell>
          <cell r="AA429">
            <v>0.83599999999999997</v>
          </cell>
          <cell r="AB429">
            <v>0.72</v>
          </cell>
          <cell r="AC429">
            <v>37</v>
          </cell>
          <cell r="AD429">
            <v>1.17</v>
          </cell>
          <cell r="AE429">
            <v>177.8</v>
          </cell>
          <cell r="AF429">
            <v>9.19</v>
          </cell>
          <cell r="AG429">
            <v>2393</v>
          </cell>
          <cell r="AH429">
            <v>3150</v>
          </cell>
          <cell r="AI429">
            <v>3150</v>
          </cell>
          <cell r="AJ429">
            <v>0</v>
          </cell>
          <cell r="AK429">
            <v>0</v>
          </cell>
          <cell r="AL429" t="str">
            <v>Закрытый</v>
          </cell>
          <cell r="AM429" t="str">
            <v>2522-2524, 2606-2608, 2688-2689, 2795-2796, 2856-2857, 2926-2927, 3021-3022 (цирк. клапана)</v>
          </cell>
          <cell r="AN429">
            <v>10.649999999999864</v>
          </cell>
          <cell r="AO429">
            <v>2522</v>
          </cell>
          <cell r="AP429">
            <v>588.27</v>
          </cell>
          <cell r="AQ429" t="str">
            <v>2348-3392</v>
          </cell>
          <cell r="AR429">
            <v>114</v>
          </cell>
          <cell r="AS429">
            <v>99.2</v>
          </cell>
          <cell r="AT429" t="str">
            <v>Газлифт</v>
          </cell>
          <cell r="AU429">
            <v>560</v>
          </cell>
          <cell r="AV429">
            <v>0</v>
          </cell>
          <cell r="AW429">
            <v>1060</v>
          </cell>
          <cell r="AX429">
            <v>0</v>
          </cell>
          <cell r="AY429">
            <v>1430</v>
          </cell>
          <cell r="AZ429">
            <v>0</v>
          </cell>
          <cell r="BA429">
            <v>1710</v>
          </cell>
          <cell r="BB429">
            <v>0</v>
          </cell>
          <cell r="BC429">
            <v>1990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2337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1838.27</v>
          </cell>
          <cell r="BU429">
            <v>498.73</v>
          </cell>
          <cell r="BV429">
            <v>73</v>
          </cell>
          <cell r="BW429">
            <v>5.5</v>
          </cell>
          <cell r="BX429">
            <v>18</v>
          </cell>
          <cell r="BY429" t="str">
            <v>Угловик</v>
          </cell>
          <cell r="BZ429" t="str">
            <v>Постоянный</v>
          </cell>
          <cell r="CA429">
            <v>24</v>
          </cell>
          <cell r="CB429">
            <v>0</v>
          </cell>
          <cell r="CC429">
            <v>33.67</v>
          </cell>
          <cell r="CD429">
            <v>59.33</v>
          </cell>
          <cell r="CE429">
            <v>31.67</v>
          </cell>
          <cell r="CF429">
            <v>43556</v>
          </cell>
          <cell r="CG429">
            <v>206</v>
          </cell>
          <cell r="CH429">
            <v>70.83</v>
          </cell>
          <cell r="CI429">
            <v>6</v>
          </cell>
          <cell r="CJ429">
            <v>0</v>
          </cell>
          <cell r="CK429">
            <v>0</v>
          </cell>
          <cell r="CL429">
            <v>78</v>
          </cell>
          <cell r="CM429">
            <v>20.229342408000001</v>
          </cell>
          <cell r="CN429">
            <v>24.42</v>
          </cell>
          <cell r="CO429">
            <v>0.91</v>
          </cell>
          <cell r="CP429">
            <v>1</v>
          </cell>
          <cell r="CQ429">
            <v>18.582000000000001</v>
          </cell>
          <cell r="CR429">
            <v>386</v>
          </cell>
          <cell r="CS429">
            <v>0</v>
          </cell>
          <cell r="CT429">
            <v>385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9</v>
          </cell>
          <cell r="DA429">
            <v>9.5820000000000007</v>
          </cell>
          <cell r="DB429">
            <v>473.66838757006025</v>
          </cell>
          <cell r="DC429">
            <v>918.56668522509494</v>
          </cell>
          <cell r="DD429">
            <v>439.30993132726485</v>
          </cell>
          <cell r="DE429">
            <v>0.19078125000000001</v>
          </cell>
          <cell r="DF429">
            <v>0</v>
          </cell>
          <cell r="DG429" t="str">
            <v>Газлифт</v>
          </cell>
          <cell r="DH429">
            <v>20.229342408000001</v>
          </cell>
          <cell r="DI429">
            <v>24.42</v>
          </cell>
          <cell r="DJ429">
            <v>0.91</v>
          </cell>
          <cell r="DK429">
            <v>9.5820000000000007</v>
          </cell>
          <cell r="DL429">
            <v>78</v>
          </cell>
          <cell r="DM429">
            <v>0</v>
          </cell>
          <cell r="DN429">
            <v>60</v>
          </cell>
          <cell r="DO429">
            <v>0.18054559426229508</v>
          </cell>
          <cell r="DP429">
            <v>60</v>
          </cell>
          <cell r="DQ429">
            <v>21.83613932849385</v>
          </cell>
          <cell r="DR429">
            <v>26.359656762295081</v>
          </cell>
          <cell r="DS429">
            <v>0.91</v>
          </cell>
          <cell r="DT429">
            <v>10.34308890648286</v>
          </cell>
          <cell r="DU429">
            <v>1.6067969204938506</v>
          </cell>
          <cell r="DV429">
            <v>1.9396567622950798</v>
          </cell>
          <cell r="DW429">
            <v>0.76108890648286043</v>
          </cell>
          <cell r="DX429">
            <v>5.5275219644553015</v>
          </cell>
          <cell r="DY429">
            <v>6.6118683785350498</v>
          </cell>
          <cell r="DZ429">
            <v>0</v>
          </cell>
          <cell r="EA429">
            <v>1.4342447675781018</v>
          </cell>
          <cell r="EB429" t="str">
            <v xml:space="preserve">Скважина недоосвоена после ВНС в январе 2019 года. </v>
          </cell>
          <cell r="EC429">
            <v>0</v>
          </cell>
          <cell r="ED429">
            <v>0</v>
          </cell>
          <cell r="EE429">
            <v>0</v>
          </cell>
          <cell r="EF429">
            <v>18</v>
          </cell>
          <cell r="EG429">
            <v>31.56</v>
          </cell>
          <cell r="EH429">
            <v>60.33</v>
          </cell>
          <cell r="EI429">
            <v>30.11</v>
          </cell>
          <cell r="EJ429" t="str">
            <v>Постоянный</v>
          </cell>
          <cell r="EK429">
            <v>24</v>
          </cell>
          <cell r="EL429">
            <v>0</v>
          </cell>
          <cell r="EM429">
            <v>20.229342408000001</v>
          </cell>
          <cell r="EN429">
            <v>24.42</v>
          </cell>
          <cell r="EO429">
            <v>0.91</v>
          </cell>
          <cell r="EP429">
            <v>18.582000000000001</v>
          </cell>
          <cell r="EQ429">
            <v>473.66838757006025</v>
          </cell>
          <cell r="ER429">
            <v>73.22</v>
          </cell>
          <cell r="ES429">
            <v>9</v>
          </cell>
          <cell r="ET429">
            <v>83</v>
          </cell>
          <cell r="EU429">
            <v>18</v>
          </cell>
          <cell r="EV429">
            <v>33.67</v>
          </cell>
          <cell r="EW429">
            <v>59.33</v>
          </cell>
          <cell r="EX429">
            <v>31.67</v>
          </cell>
          <cell r="EY429" t="str">
            <v>Постоянный</v>
          </cell>
          <cell r="EZ429">
            <v>24</v>
          </cell>
          <cell r="FA429">
            <v>0</v>
          </cell>
          <cell r="FB429">
            <v>20.229342408000001</v>
          </cell>
          <cell r="FC429">
            <v>24.42</v>
          </cell>
          <cell r="FD429">
            <v>0.91</v>
          </cell>
          <cell r="FE429">
            <v>18.582000000000001</v>
          </cell>
          <cell r="FF429">
            <v>473.66838757006025</v>
          </cell>
          <cell r="FG429">
            <v>70.83</v>
          </cell>
          <cell r="FH429">
            <v>9</v>
          </cell>
          <cell r="FI429">
            <v>78</v>
          </cell>
          <cell r="FJ429">
            <v>0</v>
          </cell>
          <cell r="FK429">
            <v>2.110000000000003</v>
          </cell>
          <cell r="FL429">
            <v>-1</v>
          </cell>
          <cell r="FM429">
            <v>1.5600000000000023</v>
          </cell>
          <cell r="FN429">
            <v>0</v>
          </cell>
          <cell r="FO429">
            <v>0</v>
          </cell>
          <cell r="FP429">
            <v>0</v>
          </cell>
          <cell r="FQ429">
            <v>0</v>
          </cell>
          <cell r="FR429">
            <v>0</v>
          </cell>
          <cell r="FS429">
            <v>0</v>
          </cell>
          <cell r="FT429">
            <v>-2.3900000000000006</v>
          </cell>
          <cell r="FU429">
            <v>0</v>
          </cell>
          <cell r="FV429">
            <v>0</v>
          </cell>
          <cell r="FW429">
            <v>-5</v>
          </cell>
          <cell r="FX429">
            <v>0</v>
          </cell>
          <cell r="FY429">
            <v>0</v>
          </cell>
          <cell r="FZ429">
            <v>0</v>
          </cell>
          <cell r="GA429">
            <v>0</v>
          </cell>
          <cell r="GB429">
            <v>0</v>
          </cell>
          <cell r="GC429" t="str">
            <v>Уточнение</v>
          </cell>
          <cell r="GD429" t="str">
            <v>Уточнение ТР по результатам замеров дебита. Ввод АГЗУ К-105 в эксплуатацию</v>
          </cell>
          <cell r="GE429">
            <v>0</v>
          </cell>
          <cell r="GF429" t="str">
            <v>БДНГ-5.2</v>
          </cell>
          <cell r="GG429" t="str">
            <v>курбатов</v>
          </cell>
          <cell r="GH429">
            <v>0</v>
          </cell>
          <cell r="GI429" t="e">
            <v>#N/A</v>
          </cell>
          <cell r="GJ429">
            <v>0</v>
          </cell>
          <cell r="GK429">
            <v>0</v>
          </cell>
          <cell r="GL429">
            <v>0</v>
          </cell>
          <cell r="GM429">
            <v>0</v>
          </cell>
          <cell r="GN429">
            <v>0</v>
          </cell>
          <cell r="GO429">
            <v>2</v>
          </cell>
          <cell r="GP429">
            <v>27.659999999999997</v>
          </cell>
          <cell r="GQ429">
            <v>78</v>
          </cell>
          <cell r="GR429">
            <v>128</v>
          </cell>
          <cell r="GS429" t="str">
            <v>К-105</v>
          </cell>
          <cell r="GT429" t="str">
            <v>Газлифт</v>
          </cell>
          <cell r="GU429">
            <v>0</v>
          </cell>
          <cell r="GV429">
            <v>0</v>
          </cell>
          <cell r="GW429">
            <v>0</v>
          </cell>
          <cell r="GX429">
            <v>0</v>
          </cell>
          <cell r="GY429">
            <v>0</v>
          </cell>
        </row>
        <row r="430">
          <cell r="J430">
            <v>1561</v>
          </cell>
          <cell r="K430" t="str">
            <v>В работе</v>
          </cell>
          <cell r="L430" t="str">
            <v>К-118</v>
          </cell>
          <cell r="M430">
            <v>43550</v>
          </cell>
          <cell r="N430" t="str">
            <v>Гор.</v>
          </cell>
          <cell r="O430" t="str">
            <v>P1ar_Block I</v>
          </cell>
          <cell r="P430" t="str">
            <v>Действующий</v>
          </cell>
          <cell r="Q430">
            <v>-4</v>
          </cell>
          <cell r="R430">
            <v>0</v>
          </cell>
          <cell r="S430">
            <v>0</v>
          </cell>
          <cell r="T430">
            <v>0</v>
          </cell>
          <cell r="U430">
            <v>206</v>
          </cell>
          <cell r="V430">
            <v>213.8</v>
          </cell>
          <cell r="W430">
            <v>0.98</v>
          </cell>
          <cell r="X430">
            <v>1.66</v>
          </cell>
          <cell r="Y430">
            <v>0.98</v>
          </cell>
          <cell r="Z430">
            <v>1.4490000000000001</v>
          </cell>
          <cell r="AA430">
            <v>0.83599999999999997</v>
          </cell>
          <cell r="AB430">
            <v>0.72</v>
          </cell>
          <cell r="AC430">
            <v>37</v>
          </cell>
          <cell r="AD430">
            <v>1.17</v>
          </cell>
          <cell r="AE430">
            <v>177.8</v>
          </cell>
          <cell r="AF430">
            <v>9.19</v>
          </cell>
          <cell r="AG430">
            <v>2148</v>
          </cell>
          <cell r="AH430">
            <v>2851</v>
          </cell>
          <cell r="AI430">
            <v>2851</v>
          </cell>
          <cell r="AJ430">
            <v>0</v>
          </cell>
          <cell r="AK430">
            <v>0</v>
          </cell>
          <cell r="AL430" t="str">
            <v>Закрытый</v>
          </cell>
          <cell r="AM430" t="str">
            <v>2172,49-2173,92, 2279,05-2280,48, 2397,54-2398,97, 2504,18-2505,61, 2599,44-2600,78, 2717,77-2719,2, 2812,11-2813,34, 2836,54-2836,97 (цирк. клапана)</v>
          </cell>
          <cell r="AN430">
            <v>20.839999999999918</v>
          </cell>
          <cell r="AO430">
            <v>2172.4899999999998</v>
          </cell>
          <cell r="AP430">
            <v>138.79</v>
          </cell>
          <cell r="AQ430" t="str">
            <v>2097-2857</v>
          </cell>
          <cell r="AR430">
            <v>114</v>
          </cell>
          <cell r="AS430">
            <v>99.2</v>
          </cell>
          <cell r="AT430" t="str">
            <v>Газлифт</v>
          </cell>
          <cell r="AU430">
            <v>550</v>
          </cell>
          <cell r="AV430">
            <v>0</v>
          </cell>
          <cell r="AW430">
            <v>1070</v>
          </cell>
          <cell r="AX430">
            <v>0</v>
          </cell>
          <cell r="AY430">
            <v>1430</v>
          </cell>
          <cell r="AZ430">
            <v>0</v>
          </cell>
          <cell r="BA430">
            <v>1700</v>
          </cell>
          <cell r="BB430">
            <v>0</v>
          </cell>
          <cell r="BC430">
            <v>1900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2064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1770.17</v>
          </cell>
          <cell r="BU430">
            <v>293.82999999999993</v>
          </cell>
          <cell r="BV430">
            <v>73</v>
          </cell>
          <cell r="BW430">
            <v>5.5</v>
          </cell>
          <cell r="BX430">
            <v>18</v>
          </cell>
          <cell r="BY430" t="str">
            <v>Угловик</v>
          </cell>
          <cell r="BZ430" t="str">
            <v>Постоянный</v>
          </cell>
          <cell r="CA430">
            <v>24</v>
          </cell>
          <cell r="CB430">
            <v>0</v>
          </cell>
          <cell r="CC430">
            <v>31</v>
          </cell>
          <cell r="CD430">
            <v>66</v>
          </cell>
          <cell r="CE430">
            <v>29</v>
          </cell>
          <cell r="CF430">
            <v>43556</v>
          </cell>
          <cell r="CG430">
            <v>206</v>
          </cell>
          <cell r="CH430">
            <v>73</v>
          </cell>
          <cell r="CI430">
            <v>6</v>
          </cell>
          <cell r="CJ430">
            <v>0</v>
          </cell>
          <cell r="CK430">
            <v>0</v>
          </cell>
          <cell r="CL430">
            <v>59</v>
          </cell>
          <cell r="CM430">
            <v>13.375999999999999</v>
          </cell>
          <cell r="CN430">
            <v>16</v>
          </cell>
          <cell r="CO430">
            <v>0</v>
          </cell>
          <cell r="CP430">
            <v>1</v>
          </cell>
          <cell r="CQ430">
            <v>27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21.5</v>
          </cell>
          <cell r="DA430">
            <v>5.5</v>
          </cell>
          <cell r="DB430">
            <v>411.18421052631578</v>
          </cell>
          <cell r="DC430">
            <v>2018.5406698564593</v>
          </cell>
          <cell r="DD430">
            <v>1607.3564593301437</v>
          </cell>
          <cell r="DE430">
            <v>0.10884353741496598</v>
          </cell>
          <cell r="DF430">
            <v>0</v>
          </cell>
          <cell r="DG430" t="str">
            <v>Газлифт</v>
          </cell>
          <cell r="DH430">
            <v>13.375999999999999</v>
          </cell>
          <cell r="DI430">
            <v>16</v>
          </cell>
          <cell r="DJ430">
            <v>0</v>
          </cell>
          <cell r="DK430">
            <v>5.5</v>
          </cell>
          <cell r="DL430">
            <v>59</v>
          </cell>
          <cell r="DM430">
            <v>0</v>
          </cell>
          <cell r="DN430">
            <v>90</v>
          </cell>
          <cell r="DO430">
            <v>0</v>
          </cell>
          <cell r="DP430">
            <v>0</v>
          </cell>
          <cell r="DQ430">
            <v>0</v>
          </cell>
          <cell r="DR430">
            <v>16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18</v>
          </cell>
          <cell r="EG430">
            <v>31</v>
          </cell>
          <cell r="EH430">
            <v>72</v>
          </cell>
          <cell r="EI430">
            <v>28</v>
          </cell>
          <cell r="EJ430" t="str">
            <v>Постоянный</v>
          </cell>
          <cell r="EK430">
            <v>24</v>
          </cell>
          <cell r="EL430">
            <v>0</v>
          </cell>
          <cell r="EM430">
            <v>15.048</v>
          </cell>
          <cell r="EN430">
            <v>18</v>
          </cell>
          <cell r="EO430">
            <v>0</v>
          </cell>
          <cell r="EP430">
            <v>28</v>
          </cell>
          <cell r="EQ430">
            <v>598.08612440191382</v>
          </cell>
          <cell r="ER430">
            <v>75</v>
          </cell>
          <cell r="ES430">
            <v>19</v>
          </cell>
          <cell r="ET430">
            <v>64</v>
          </cell>
          <cell r="EU430">
            <v>18</v>
          </cell>
          <cell r="EV430">
            <v>31</v>
          </cell>
          <cell r="EW430">
            <v>66</v>
          </cell>
          <cell r="EX430">
            <v>29</v>
          </cell>
          <cell r="EY430" t="str">
            <v>Постоянный</v>
          </cell>
          <cell r="EZ430">
            <v>24</v>
          </cell>
          <cell r="FA430">
            <v>0</v>
          </cell>
          <cell r="FB430">
            <v>13.375999999999999</v>
          </cell>
          <cell r="FC430">
            <v>16</v>
          </cell>
          <cell r="FD430">
            <v>0</v>
          </cell>
          <cell r="FE430">
            <v>27</v>
          </cell>
          <cell r="FF430">
            <v>411.18421052631578</v>
          </cell>
          <cell r="FG430">
            <v>73</v>
          </cell>
          <cell r="FH430">
            <v>21.5</v>
          </cell>
          <cell r="FI430">
            <v>59</v>
          </cell>
          <cell r="FJ430">
            <v>0</v>
          </cell>
          <cell r="FK430">
            <v>0</v>
          </cell>
          <cell r="FL430">
            <v>-6</v>
          </cell>
          <cell r="FM430">
            <v>1</v>
          </cell>
          <cell r="FN430">
            <v>0</v>
          </cell>
          <cell r="FO430">
            <v>0</v>
          </cell>
          <cell r="FP430">
            <v>-1.6720000000000006</v>
          </cell>
          <cell r="FQ430">
            <v>-2</v>
          </cell>
          <cell r="FR430">
            <v>0</v>
          </cell>
          <cell r="FS430">
            <v>-1</v>
          </cell>
          <cell r="FT430">
            <v>-2</v>
          </cell>
          <cell r="FU430">
            <v>2.5</v>
          </cell>
          <cell r="FV430">
            <v>-186.90191387559804</v>
          </cell>
          <cell r="FW430">
            <v>-5</v>
          </cell>
          <cell r="FX430" t="str">
            <v>ИПП ГТМ</v>
          </cell>
          <cell r="FY430" t="str">
            <v>ВНС 2019г. Снижение энергетики пласта, что подтверждается снижениями дебита с 18 до 16  м3/сут и   трендом снижения  забойного давления</v>
          </cell>
          <cell r="FZ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  <cell r="GE430">
            <v>0</v>
          </cell>
          <cell r="GF430" t="str">
            <v>БДНГ-5.1</v>
          </cell>
          <cell r="GG430">
            <v>0</v>
          </cell>
          <cell r="GH430">
            <v>0</v>
          </cell>
          <cell r="GI430" t="str">
            <v>Денис</v>
          </cell>
          <cell r="GJ430">
            <v>0</v>
          </cell>
          <cell r="GK430">
            <v>0</v>
          </cell>
          <cell r="GL430">
            <v>0</v>
          </cell>
          <cell r="GM430">
            <v>0</v>
          </cell>
          <cell r="GN430">
            <v>0</v>
          </cell>
          <cell r="GO430">
            <v>0</v>
          </cell>
          <cell r="GP430">
            <v>0</v>
          </cell>
          <cell r="GQ430">
            <v>59</v>
          </cell>
          <cell r="GR430">
            <v>147</v>
          </cell>
          <cell r="GS430">
            <v>0</v>
          </cell>
          <cell r="GT430">
            <v>0</v>
          </cell>
          <cell r="GU430">
            <v>0</v>
          </cell>
          <cell r="GV430">
            <v>0</v>
          </cell>
          <cell r="GW430">
            <v>0</v>
          </cell>
          <cell r="GX430">
            <v>0</v>
          </cell>
          <cell r="GY430">
            <v>0</v>
          </cell>
        </row>
        <row r="431">
          <cell r="J431">
            <v>1563</v>
          </cell>
          <cell r="K431" t="str">
            <v>В работе</v>
          </cell>
          <cell r="L431" t="str">
            <v>К-118</v>
          </cell>
          <cell r="M431">
            <v>43620</v>
          </cell>
          <cell r="N431" t="str">
            <v>Гор.</v>
          </cell>
          <cell r="O431" t="str">
            <v>P1ar_Block I</v>
          </cell>
          <cell r="P431" t="str">
            <v>Действующий</v>
          </cell>
          <cell r="Q431">
            <v>-4</v>
          </cell>
          <cell r="R431">
            <v>0</v>
          </cell>
          <cell r="S431">
            <v>0</v>
          </cell>
          <cell r="T431">
            <v>0</v>
          </cell>
          <cell r="U431">
            <v>206</v>
          </cell>
          <cell r="V431">
            <v>213.8</v>
          </cell>
          <cell r="W431">
            <v>0.98</v>
          </cell>
          <cell r="X431">
            <v>1.66</v>
          </cell>
          <cell r="Y431">
            <v>0.98</v>
          </cell>
          <cell r="Z431">
            <v>1.4490000000000001</v>
          </cell>
          <cell r="AA431">
            <v>0.83599999999999997</v>
          </cell>
          <cell r="AB431">
            <v>0.72</v>
          </cell>
          <cell r="AC431">
            <v>37</v>
          </cell>
          <cell r="AD431">
            <v>1.17</v>
          </cell>
          <cell r="AE431">
            <v>177.8</v>
          </cell>
          <cell r="AF431">
            <v>9.19</v>
          </cell>
          <cell r="AG431">
            <v>1972.3</v>
          </cell>
          <cell r="AH431">
            <v>2779</v>
          </cell>
          <cell r="AI431">
            <v>2779</v>
          </cell>
          <cell r="AJ431" t="str">
            <v>27.апреля.2019</v>
          </cell>
          <cell r="AK431">
            <v>0</v>
          </cell>
          <cell r="AL431" t="str">
            <v>Закрытый</v>
          </cell>
          <cell r="AM431" t="str">
            <v>2615-2625; 2520-2530; 2420-2430; 2272-2280; 2180-2190; 2024-2032</v>
          </cell>
          <cell r="AN431">
            <v>8.7000000000000455</v>
          </cell>
          <cell r="AO431">
            <v>2024</v>
          </cell>
          <cell r="AP431">
            <v>226.20000000000005</v>
          </cell>
          <cell r="AQ431" t="str">
            <v>1913,3-2776</v>
          </cell>
          <cell r="AR431">
            <v>114</v>
          </cell>
          <cell r="AS431">
            <v>7.37</v>
          </cell>
          <cell r="AT431" t="str">
            <v>Газлифт</v>
          </cell>
          <cell r="AU431">
            <v>550</v>
          </cell>
          <cell r="AV431">
            <v>0</v>
          </cell>
          <cell r="AW431">
            <v>990</v>
          </cell>
          <cell r="AX431">
            <v>0</v>
          </cell>
          <cell r="AY431">
            <v>1315</v>
          </cell>
          <cell r="AZ431">
            <v>0</v>
          </cell>
          <cell r="BA431">
            <v>1600</v>
          </cell>
          <cell r="BB431">
            <v>0</v>
          </cell>
          <cell r="BC431">
            <v>1800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2779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1805.84</v>
          </cell>
          <cell r="BU431">
            <v>973.16000000000008</v>
          </cell>
          <cell r="BV431">
            <v>73</v>
          </cell>
          <cell r="BW431">
            <v>5.5</v>
          </cell>
          <cell r="BX431">
            <v>18</v>
          </cell>
          <cell r="BY431" t="str">
            <v>Угловик</v>
          </cell>
          <cell r="BZ431" t="str">
            <v>Постоянный</v>
          </cell>
          <cell r="CA431">
            <v>24</v>
          </cell>
          <cell r="CB431">
            <v>0</v>
          </cell>
          <cell r="CC431">
            <v>33.799999999999997</v>
          </cell>
          <cell r="CD431">
            <v>66.2</v>
          </cell>
          <cell r="CE431">
            <v>31.4</v>
          </cell>
          <cell r="CF431">
            <v>43556</v>
          </cell>
          <cell r="CG431">
            <v>206</v>
          </cell>
          <cell r="CH431">
            <v>73.2</v>
          </cell>
          <cell r="CI431">
            <v>6</v>
          </cell>
          <cell r="CJ431">
            <v>0</v>
          </cell>
          <cell r="CK431">
            <v>0</v>
          </cell>
          <cell r="CL431">
            <v>87</v>
          </cell>
          <cell r="CM431">
            <v>45.98</v>
          </cell>
          <cell r="CN431">
            <v>55</v>
          </cell>
          <cell r="CO431">
            <v>0</v>
          </cell>
          <cell r="CP431">
            <v>1</v>
          </cell>
          <cell r="CQ431">
            <v>37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23</v>
          </cell>
          <cell r="DA431">
            <v>14</v>
          </cell>
          <cell r="DB431">
            <v>304.48020878642888</v>
          </cell>
          <cell r="DC431">
            <v>804.69769464984779</v>
          </cell>
          <cell r="DD431">
            <v>500.21748586341897</v>
          </cell>
          <cell r="DE431">
            <v>0.46218487394957986</v>
          </cell>
          <cell r="DF431">
            <v>0</v>
          </cell>
          <cell r="DG431" t="str">
            <v>Газлифт</v>
          </cell>
          <cell r="DH431">
            <v>45.98</v>
          </cell>
          <cell r="DI431">
            <v>55</v>
          </cell>
          <cell r="DJ431">
            <v>0</v>
          </cell>
          <cell r="DK431">
            <v>13.999999999999998</v>
          </cell>
          <cell r="DL431">
            <v>87</v>
          </cell>
          <cell r="DM431">
            <v>0</v>
          </cell>
          <cell r="DN431" t="e">
            <v>#N/A</v>
          </cell>
          <cell r="DO431" t="e">
            <v>#N/A</v>
          </cell>
          <cell r="DP431" t="e">
            <v>#N/A</v>
          </cell>
          <cell r="DQ431" t="e">
            <v>#N/A</v>
          </cell>
          <cell r="DR431" t="e">
            <v>#N/A</v>
          </cell>
          <cell r="DS431">
            <v>0</v>
          </cell>
          <cell r="DT431" t="e">
            <v>#N/A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DZ431">
            <v>0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18</v>
          </cell>
          <cell r="EG431">
            <v>32</v>
          </cell>
          <cell r="EH431">
            <v>61</v>
          </cell>
          <cell r="EI431">
            <v>30</v>
          </cell>
          <cell r="EJ431" t="str">
            <v>Постоянный</v>
          </cell>
          <cell r="EK431">
            <v>24</v>
          </cell>
          <cell r="EL431">
            <v>0</v>
          </cell>
          <cell r="EM431">
            <v>50.527839999999998</v>
          </cell>
          <cell r="EN431">
            <v>60.44</v>
          </cell>
          <cell r="EO431">
            <v>0</v>
          </cell>
          <cell r="EP431">
            <v>36</v>
          </cell>
          <cell r="EQ431">
            <v>257.28390526885772</v>
          </cell>
          <cell r="ER431">
            <v>73.2</v>
          </cell>
          <cell r="ES431">
            <v>23</v>
          </cell>
          <cell r="ET431">
            <v>110</v>
          </cell>
          <cell r="EU431">
            <v>18</v>
          </cell>
          <cell r="EV431">
            <v>33.799999999999997</v>
          </cell>
          <cell r="EW431">
            <v>66.2</v>
          </cell>
          <cell r="EX431">
            <v>31.4</v>
          </cell>
          <cell r="EY431" t="str">
            <v>Постоянный</v>
          </cell>
          <cell r="EZ431">
            <v>24</v>
          </cell>
          <cell r="FA431">
            <v>0</v>
          </cell>
          <cell r="FB431">
            <v>45.98</v>
          </cell>
          <cell r="FC431">
            <v>55</v>
          </cell>
          <cell r="FD431">
            <v>0</v>
          </cell>
          <cell r="FE431">
            <v>37</v>
          </cell>
          <cell r="FF431">
            <v>304.48020878642888</v>
          </cell>
          <cell r="FG431">
            <v>73.2</v>
          </cell>
          <cell r="FH431">
            <v>23</v>
          </cell>
          <cell r="FI431">
            <v>87</v>
          </cell>
          <cell r="FJ431">
            <v>0</v>
          </cell>
          <cell r="FK431">
            <v>1.7999999999999972</v>
          </cell>
          <cell r="FL431">
            <v>5.2000000000000028</v>
          </cell>
          <cell r="FM431">
            <v>1.3999999999999986</v>
          </cell>
          <cell r="FN431">
            <v>0</v>
          </cell>
          <cell r="FO431">
            <v>0</v>
          </cell>
          <cell r="FP431">
            <v>-4.5478400000000008</v>
          </cell>
          <cell r="FQ431">
            <v>-5.4399999999999977</v>
          </cell>
          <cell r="FR431">
            <v>0</v>
          </cell>
          <cell r="FS431">
            <v>1</v>
          </cell>
          <cell r="FT431">
            <v>0</v>
          </cell>
          <cell r="FU431">
            <v>0</v>
          </cell>
          <cell r="FV431">
            <v>47.196303517571152</v>
          </cell>
          <cell r="FW431">
            <v>-23</v>
          </cell>
          <cell r="FX431" t="str">
            <v>ИПП ГТМ</v>
          </cell>
          <cell r="FY431" t="str">
            <v>ВНС 2019г. Снижение энергетики пласта, что подтверждается снижениями дебита с 60 до 55  м3/сут и  трендом снижения  забойного давления</v>
          </cell>
          <cell r="FZ431">
            <v>0</v>
          </cell>
          <cell r="GA431">
            <v>0</v>
          </cell>
          <cell r="GB431">
            <v>0</v>
          </cell>
          <cell r="GC431" t="str">
            <v>ГТМ</v>
          </cell>
          <cell r="GD431" t="str">
            <v>ВНС текущего месяца</v>
          </cell>
          <cell r="GE431">
            <v>0</v>
          </cell>
          <cell r="GF431" t="str">
            <v>БДНГ-5.2</v>
          </cell>
          <cell r="GG431">
            <v>0</v>
          </cell>
          <cell r="GH431">
            <v>0</v>
          </cell>
          <cell r="GI431">
            <v>0</v>
          </cell>
          <cell r="GJ431">
            <v>0</v>
          </cell>
          <cell r="GK431">
            <v>0</v>
          </cell>
          <cell r="GL431">
            <v>0</v>
          </cell>
          <cell r="GM431">
            <v>0</v>
          </cell>
          <cell r="GN431">
            <v>0</v>
          </cell>
          <cell r="GO431">
            <v>0</v>
          </cell>
          <cell r="GP431">
            <v>0</v>
          </cell>
          <cell r="GQ431">
            <v>0</v>
          </cell>
          <cell r="GR431">
            <v>0</v>
          </cell>
          <cell r="GS431">
            <v>0</v>
          </cell>
          <cell r="GT431">
            <v>0</v>
          </cell>
          <cell r="GU431">
            <v>0</v>
          </cell>
          <cell r="GV431">
            <v>0</v>
          </cell>
          <cell r="GW431">
            <v>0</v>
          </cell>
          <cell r="GX431">
            <v>0</v>
          </cell>
          <cell r="GY431">
            <v>0</v>
          </cell>
        </row>
        <row r="432">
          <cell r="J432">
            <v>1573</v>
          </cell>
          <cell r="K432" t="str">
            <v>В работе</v>
          </cell>
          <cell r="L432" t="str">
            <v>К-1599</v>
          </cell>
          <cell r="M432">
            <v>43342</v>
          </cell>
          <cell r="N432" t="str">
            <v>Гор.</v>
          </cell>
          <cell r="O432" t="str">
            <v>P1ar_Block III</v>
          </cell>
          <cell r="P432" t="str">
            <v>Действующий</v>
          </cell>
          <cell r="Q432">
            <v>-4</v>
          </cell>
          <cell r="R432">
            <v>0</v>
          </cell>
          <cell r="S432">
            <v>0</v>
          </cell>
          <cell r="T432">
            <v>0</v>
          </cell>
          <cell r="U432">
            <v>206</v>
          </cell>
          <cell r="V432">
            <v>213.8</v>
          </cell>
          <cell r="W432">
            <v>0.98</v>
          </cell>
          <cell r="X432">
            <v>1.66</v>
          </cell>
          <cell r="Y432">
            <v>0.98140707761730661</v>
          </cell>
          <cell r="Z432">
            <v>1.4490000000000001</v>
          </cell>
          <cell r="AA432">
            <v>0.83599999999999997</v>
          </cell>
          <cell r="AB432">
            <v>0.72</v>
          </cell>
          <cell r="AC432">
            <v>37</v>
          </cell>
          <cell r="AD432">
            <v>1.17</v>
          </cell>
          <cell r="AE432">
            <v>177.8</v>
          </cell>
          <cell r="AF432">
            <v>9.19</v>
          </cell>
          <cell r="AG432">
            <v>2204.6999999999998</v>
          </cell>
          <cell r="AH432" t="str">
            <v>1 ств 2746
2 ств 2844
3 ств 2793
4 ств 2700</v>
          </cell>
          <cell r="AI432" t="str">
            <v>1 ств 2746
2 ств 2844
3 ств 2793
4 ств 2700</v>
          </cell>
          <cell r="AJ432">
            <v>0</v>
          </cell>
          <cell r="AK432">
            <v>0</v>
          </cell>
          <cell r="AL432" t="str">
            <v>откр ствол</v>
          </cell>
          <cell r="AM432" t="str">
            <v>1 ствол 2205-2746;
2 ствол 2300-2844;
3 ствол 2399-2793;
4 ствол 2455-2700;</v>
          </cell>
          <cell r="AN432" t="str">
            <v>66,24;64.84;51,08;36,44</v>
          </cell>
          <cell r="AO432" t="str">
            <v>2205;2300 2399;2455</v>
          </cell>
          <cell r="AP432">
            <v>321.89999999999998</v>
          </cell>
          <cell r="AQ432">
            <v>0</v>
          </cell>
          <cell r="AR432">
            <v>0</v>
          </cell>
          <cell r="AS432">
            <v>0</v>
          </cell>
          <cell r="AT432" t="str">
            <v>Газлифт</v>
          </cell>
          <cell r="AU432">
            <v>540</v>
          </cell>
          <cell r="AV432">
            <v>0</v>
          </cell>
          <cell r="AW432">
            <v>1015</v>
          </cell>
          <cell r="AX432">
            <v>0</v>
          </cell>
          <cell r="AY432">
            <v>1385</v>
          </cell>
          <cell r="AZ432">
            <v>0</v>
          </cell>
          <cell r="BA432">
            <v>1660</v>
          </cell>
          <cell r="BB432">
            <v>0</v>
          </cell>
          <cell r="BC432">
            <v>1915</v>
          </cell>
          <cell r="BD432">
            <v>0</v>
          </cell>
          <cell r="BE432">
            <v>0</v>
          </cell>
          <cell r="BF432">
            <v>0</v>
          </cell>
          <cell r="BG432">
            <v>1930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1952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1784.73</v>
          </cell>
          <cell r="BU432">
            <v>167.26999999999998</v>
          </cell>
          <cell r="BV432">
            <v>73</v>
          </cell>
          <cell r="BW432">
            <v>5.5</v>
          </cell>
          <cell r="BX432">
            <v>18</v>
          </cell>
          <cell r="BY432" t="str">
            <v>Угловик</v>
          </cell>
          <cell r="BZ432" t="str">
            <v>Постоянный</v>
          </cell>
          <cell r="CA432">
            <v>24</v>
          </cell>
          <cell r="CB432">
            <v>0</v>
          </cell>
          <cell r="CC432">
            <v>38</v>
          </cell>
          <cell r="CD432">
            <v>76</v>
          </cell>
          <cell r="CE432">
            <v>36</v>
          </cell>
          <cell r="CF432">
            <v>43556</v>
          </cell>
          <cell r="CG432">
            <v>155</v>
          </cell>
          <cell r="CH432">
            <v>85</v>
          </cell>
          <cell r="CI432">
            <v>6</v>
          </cell>
          <cell r="CJ432">
            <v>0</v>
          </cell>
          <cell r="CK432">
            <v>0</v>
          </cell>
          <cell r="CL432">
            <v>65</v>
          </cell>
          <cell r="CM432">
            <v>7.9975103999999995</v>
          </cell>
          <cell r="CN432">
            <v>9.6</v>
          </cell>
          <cell r="CO432">
            <v>0.35</v>
          </cell>
          <cell r="CP432">
            <v>0</v>
          </cell>
          <cell r="CQ432">
            <v>19.7</v>
          </cell>
          <cell r="CR432">
            <v>387</v>
          </cell>
          <cell r="CS432" t="e">
            <v>#VALUE!</v>
          </cell>
          <cell r="CT432">
            <v>386</v>
          </cell>
          <cell r="CU432">
            <v>0</v>
          </cell>
          <cell r="CV432">
            <v>379.00248959999999</v>
          </cell>
          <cell r="CW432" t="str">
            <v>-</v>
          </cell>
          <cell r="CX432">
            <v>385.65</v>
          </cell>
          <cell r="CY432">
            <v>-12</v>
          </cell>
          <cell r="CZ432">
            <v>7</v>
          </cell>
          <cell r="DA432">
            <v>12.7</v>
          </cell>
          <cell r="DB432">
            <v>1587.9941837899955</v>
          </cell>
          <cell r="DC432">
            <v>2463.2665685561346</v>
          </cell>
          <cell r="DD432">
            <v>871.03470162432552</v>
          </cell>
          <cell r="DE432">
            <v>0.10666666666666666</v>
          </cell>
          <cell r="DF432">
            <v>0</v>
          </cell>
          <cell r="DG432" t="str">
            <v>Газлифт</v>
          </cell>
          <cell r="DH432">
            <v>7.9975103999999995</v>
          </cell>
          <cell r="DI432">
            <v>9.6</v>
          </cell>
          <cell r="DJ432">
            <v>0.35</v>
          </cell>
          <cell r="DK432">
            <v>12.7</v>
          </cell>
          <cell r="DL432">
            <v>65</v>
          </cell>
          <cell r="DM432">
            <v>0</v>
          </cell>
          <cell r="DN432">
            <v>60</v>
          </cell>
          <cell r="DO432">
            <v>0.10460547504025766</v>
          </cell>
          <cell r="DP432">
            <v>60</v>
          </cell>
          <cell r="DQ432">
            <v>8.2786896438003215</v>
          </cell>
          <cell r="DR432">
            <v>9.9375201288244774</v>
          </cell>
          <cell r="DS432">
            <v>0.35</v>
          </cell>
          <cell r="DT432">
            <v>13.146511003757379</v>
          </cell>
          <cell r="DU432">
            <v>0.281179243800323</v>
          </cell>
          <cell r="DV432">
            <v>0.33752012882447779</v>
          </cell>
          <cell r="DW432">
            <v>0.44651100375738206</v>
          </cell>
          <cell r="DX432">
            <v>0.29349170988207712</v>
          </cell>
          <cell r="DY432">
            <v>0.35229968752124918</v>
          </cell>
          <cell r="DZ432">
            <v>0</v>
          </cell>
          <cell r="EA432">
            <v>0.33028095705117111</v>
          </cell>
          <cell r="EB432">
            <v>0</v>
          </cell>
          <cell r="EC432">
            <v>43342</v>
          </cell>
          <cell r="ED432" t="str">
            <v>ВНС</v>
          </cell>
          <cell r="EE432">
            <v>0</v>
          </cell>
          <cell r="EF432">
            <v>18</v>
          </cell>
          <cell r="EG432">
            <v>38</v>
          </cell>
          <cell r="EH432">
            <v>76</v>
          </cell>
          <cell r="EI432">
            <v>36</v>
          </cell>
          <cell r="EJ432" t="str">
            <v>Постоянный</v>
          </cell>
          <cell r="EK432">
            <v>24</v>
          </cell>
          <cell r="EL432">
            <v>0</v>
          </cell>
          <cell r="EM432">
            <v>7.9975103999999995</v>
          </cell>
          <cell r="EN432">
            <v>9.6</v>
          </cell>
          <cell r="EO432">
            <v>0.35</v>
          </cell>
          <cell r="EP432">
            <v>12</v>
          </cell>
          <cell r="EQ432">
            <v>625.1945605472423</v>
          </cell>
          <cell r="ER432">
            <v>85</v>
          </cell>
          <cell r="ES432">
            <v>7</v>
          </cell>
          <cell r="ET432">
            <v>66</v>
          </cell>
          <cell r="EU432">
            <v>18</v>
          </cell>
          <cell r="EV432">
            <v>38</v>
          </cell>
          <cell r="EW432">
            <v>76</v>
          </cell>
          <cell r="EX432">
            <v>36</v>
          </cell>
          <cell r="EY432" t="str">
            <v>Постоянный</v>
          </cell>
          <cell r="EZ432">
            <v>24</v>
          </cell>
          <cell r="FA432">
            <v>0</v>
          </cell>
          <cell r="FB432">
            <v>7.9975103999999995</v>
          </cell>
          <cell r="FC432">
            <v>9.6</v>
          </cell>
          <cell r="FD432">
            <v>0.35</v>
          </cell>
          <cell r="FE432">
            <v>19.7</v>
          </cell>
          <cell r="FF432">
            <v>1587.9941837899955</v>
          </cell>
          <cell r="FG432">
            <v>85</v>
          </cell>
          <cell r="FH432">
            <v>7</v>
          </cell>
          <cell r="FI432">
            <v>65</v>
          </cell>
          <cell r="FJ432">
            <v>0</v>
          </cell>
          <cell r="FK432">
            <v>0</v>
          </cell>
          <cell r="FL432">
            <v>0</v>
          </cell>
          <cell r="FM432">
            <v>0</v>
          </cell>
          <cell r="FN432">
            <v>0</v>
          </cell>
          <cell r="FO432">
            <v>0</v>
          </cell>
          <cell r="FP432">
            <v>0</v>
          </cell>
          <cell r="FQ432">
            <v>0</v>
          </cell>
          <cell r="FR432">
            <v>0</v>
          </cell>
          <cell r="FS432">
            <v>7.6999999999999993</v>
          </cell>
          <cell r="FT432">
            <v>0</v>
          </cell>
          <cell r="FU432">
            <v>0</v>
          </cell>
          <cell r="FV432">
            <v>962.79962324275323</v>
          </cell>
          <cell r="FW432">
            <v>-1</v>
          </cell>
          <cell r="FX432">
            <v>0</v>
          </cell>
          <cell r="FY432">
            <v>0</v>
          </cell>
          <cell r="FZ432">
            <v>0</v>
          </cell>
          <cell r="GA432">
            <v>0</v>
          </cell>
          <cell r="GB432">
            <v>0</v>
          </cell>
          <cell r="GC432">
            <v>0</v>
          </cell>
          <cell r="GD432">
            <v>0</v>
          </cell>
          <cell r="GE432">
            <v>0</v>
          </cell>
          <cell r="GF432" t="str">
            <v>БДНГ-2</v>
          </cell>
          <cell r="GG432" t="str">
            <v>Щукин</v>
          </cell>
          <cell r="GH432">
            <v>0</v>
          </cell>
          <cell r="GI432" t="e">
            <v>#N/A</v>
          </cell>
          <cell r="GJ432">
            <v>0</v>
          </cell>
          <cell r="GK432">
            <v>1932</v>
          </cell>
          <cell r="GL432">
            <v>0</v>
          </cell>
          <cell r="GM432">
            <v>0</v>
          </cell>
          <cell r="GN432">
            <v>0</v>
          </cell>
          <cell r="GO432">
            <v>2</v>
          </cell>
          <cell r="GP432">
            <v>40</v>
          </cell>
          <cell r="GQ432">
            <v>65</v>
          </cell>
          <cell r="GR432">
            <v>90</v>
          </cell>
          <cell r="GS432" t="str">
            <v>ЗУ-6</v>
          </cell>
          <cell r="GT432" t="str">
            <v>Газлифт</v>
          </cell>
          <cell r="GU432">
            <v>0</v>
          </cell>
          <cell r="GV432">
            <v>0</v>
          </cell>
          <cell r="GW432">
            <v>0</v>
          </cell>
          <cell r="GX432">
            <v>0</v>
          </cell>
          <cell r="GY432">
            <v>0</v>
          </cell>
        </row>
        <row r="433">
          <cell r="J433">
            <v>1574</v>
          </cell>
          <cell r="K433" t="str">
            <v>Ожидание освоения текущего года</v>
          </cell>
          <cell r="L433" t="str">
            <v>К-127</v>
          </cell>
          <cell r="M433">
            <v>43656</v>
          </cell>
          <cell r="N433" t="str">
            <v>Гор.</v>
          </cell>
          <cell r="O433" t="str">
            <v>P1ar_Block III</v>
          </cell>
          <cell r="P433" t="str">
            <v>Действующий</v>
          </cell>
          <cell r="Q433">
            <v>-4</v>
          </cell>
          <cell r="R433">
            <v>0</v>
          </cell>
          <cell r="S433">
            <v>0</v>
          </cell>
          <cell r="T433">
            <v>0</v>
          </cell>
          <cell r="U433">
            <v>206</v>
          </cell>
          <cell r="V433">
            <v>213.8</v>
          </cell>
          <cell r="W433">
            <v>0.98</v>
          </cell>
          <cell r="X433">
            <v>1.66</v>
          </cell>
          <cell r="Y433">
            <v>1.0088031531609742</v>
          </cell>
          <cell r="Z433">
            <v>1.4490000000000001</v>
          </cell>
          <cell r="AA433">
            <v>0.83599999999999997</v>
          </cell>
          <cell r="AB433">
            <v>0.72</v>
          </cell>
          <cell r="AC433">
            <v>37</v>
          </cell>
          <cell r="AD433">
            <v>1.17</v>
          </cell>
          <cell r="AE433">
            <v>177.8</v>
          </cell>
          <cell r="AF433">
            <v>9.19</v>
          </cell>
          <cell r="AG433">
            <v>2311</v>
          </cell>
          <cell r="AH433">
            <v>3080</v>
          </cell>
          <cell r="AI433">
            <v>3080</v>
          </cell>
          <cell r="AJ433">
            <v>0</v>
          </cell>
          <cell r="AK433">
            <v>0</v>
          </cell>
          <cell r="AL433" t="str">
            <v>откр ствол</v>
          </cell>
          <cell r="AM433" t="str">
            <v>2331-3080</v>
          </cell>
          <cell r="AN433">
            <v>0</v>
          </cell>
          <cell r="AO433">
            <v>2331</v>
          </cell>
          <cell r="AP433">
            <v>443</v>
          </cell>
          <cell r="AQ433">
            <v>0</v>
          </cell>
          <cell r="AR433">
            <v>0</v>
          </cell>
          <cell r="AS433">
            <v>0</v>
          </cell>
          <cell r="AT433" t="str">
            <v>Газлифт</v>
          </cell>
          <cell r="AU433">
            <v>504</v>
          </cell>
          <cell r="AV433">
            <v>0</v>
          </cell>
          <cell r="AW433">
            <v>949.14</v>
          </cell>
          <cell r="AX433">
            <v>0</v>
          </cell>
          <cell r="AY433">
            <v>1322.29</v>
          </cell>
          <cell r="AZ433">
            <v>0</v>
          </cell>
          <cell r="BA433">
            <v>1602.86</v>
          </cell>
          <cell r="BB433">
            <v>0</v>
          </cell>
          <cell r="BC433">
            <v>1884.3</v>
          </cell>
          <cell r="BD433">
            <v>0</v>
          </cell>
          <cell r="BE433">
            <v>0</v>
          </cell>
          <cell r="BF433">
            <v>0</v>
          </cell>
          <cell r="BG433">
            <v>1896.8</v>
          </cell>
          <cell r="BH433">
            <v>1910.68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2331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1888</v>
          </cell>
          <cell r="BU433">
            <v>443</v>
          </cell>
          <cell r="BV433">
            <v>73</v>
          </cell>
          <cell r="BW433">
            <v>5.5</v>
          </cell>
          <cell r="BX433">
            <v>18</v>
          </cell>
          <cell r="BY433" t="str">
            <v>Угловик</v>
          </cell>
          <cell r="BZ433" t="str">
            <v>Постоянный</v>
          </cell>
          <cell r="CA433">
            <v>24</v>
          </cell>
          <cell r="CB433">
            <v>0</v>
          </cell>
          <cell r="CC433">
            <v>31</v>
          </cell>
          <cell r="CD433">
            <v>70</v>
          </cell>
          <cell r="CE433">
            <v>30</v>
          </cell>
          <cell r="CF433">
            <v>43617</v>
          </cell>
          <cell r="CG433">
            <v>206</v>
          </cell>
          <cell r="CH433">
            <v>79</v>
          </cell>
          <cell r="CI433">
            <v>6</v>
          </cell>
          <cell r="CJ433">
            <v>0</v>
          </cell>
          <cell r="CK433">
            <v>0</v>
          </cell>
          <cell r="CL433">
            <v>71</v>
          </cell>
          <cell r="CM433">
            <v>17.419614458400002</v>
          </cell>
          <cell r="CN433">
            <v>22.398</v>
          </cell>
          <cell r="CO433">
            <v>6.97</v>
          </cell>
          <cell r="CP433">
            <v>0</v>
          </cell>
          <cell r="CQ433">
            <v>30.8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30.8</v>
          </cell>
          <cell r="DB433">
            <v>1768.1217958958773</v>
          </cell>
          <cell r="DC433">
            <v>1768.1217958958773</v>
          </cell>
          <cell r="DD433">
            <v>0</v>
          </cell>
          <cell r="DE433">
            <v>0.16591111111111112</v>
          </cell>
          <cell r="DF433" t="str">
            <v>Ввод новой скважины июль 2019г</v>
          </cell>
          <cell r="DG433" t="str">
            <v>Газлифт</v>
          </cell>
          <cell r="DH433">
            <v>17.419614458400002</v>
          </cell>
          <cell r="DI433">
            <v>22.398</v>
          </cell>
          <cell r="DJ433">
            <v>6.97</v>
          </cell>
          <cell r="DK433">
            <v>30.8</v>
          </cell>
          <cell r="DL433">
            <v>71</v>
          </cell>
          <cell r="DM433">
            <v>0</v>
          </cell>
          <cell r="DN433" t="e">
            <v>#N/A</v>
          </cell>
          <cell r="DO433" t="e">
            <v>#N/A</v>
          </cell>
          <cell r="DP433" t="e">
            <v>#N/A</v>
          </cell>
          <cell r="DQ433" t="e">
            <v>#N/A</v>
          </cell>
          <cell r="DR433" t="e">
            <v>#N/A</v>
          </cell>
          <cell r="DS433">
            <v>6.97</v>
          </cell>
          <cell r="DT433" t="e">
            <v>#N/A</v>
          </cell>
          <cell r="DU433" t="e">
            <v>#N/A</v>
          </cell>
          <cell r="DV433" t="e">
            <v>#N/A</v>
          </cell>
          <cell r="DW433" t="e">
            <v>#N/A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18</v>
          </cell>
          <cell r="EG433">
            <v>0</v>
          </cell>
          <cell r="EH433">
            <v>0</v>
          </cell>
          <cell r="EI433">
            <v>0</v>
          </cell>
          <cell r="EJ433" t="str">
            <v>Постоянный</v>
          </cell>
          <cell r="EK433">
            <v>24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18</v>
          </cell>
          <cell r="EV433">
            <v>31</v>
          </cell>
          <cell r="EW433">
            <v>70</v>
          </cell>
          <cell r="EX433">
            <v>30</v>
          </cell>
          <cell r="EY433" t="str">
            <v>Постоянный</v>
          </cell>
          <cell r="EZ433">
            <v>24</v>
          </cell>
          <cell r="FA433">
            <v>0</v>
          </cell>
          <cell r="FB433">
            <v>17.419614458400002</v>
          </cell>
          <cell r="FC433">
            <v>22.398</v>
          </cell>
          <cell r="FD433">
            <v>6.97</v>
          </cell>
          <cell r="FE433">
            <v>30.8</v>
          </cell>
          <cell r="FF433">
            <v>1768.1217958958773</v>
          </cell>
          <cell r="FG433">
            <v>79</v>
          </cell>
          <cell r="FH433">
            <v>0</v>
          </cell>
          <cell r="FI433">
            <v>71</v>
          </cell>
          <cell r="FJ433">
            <v>0</v>
          </cell>
          <cell r="FK433">
            <v>31</v>
          </cell>
          <cell r="FL433">
            <v>70</v>
          </cell>
          <cell r="FM433">
            <v>30</v>
          </cell>
          <cell r="FN433">
            <v>0</v>
          </cell>
          <cell r="FO433">
            <v>0</v>
          </cell>
          <cell r="FP433">
            <v>17.419614458400002</v>
          </cell>
          <cell r="FQ433">
            <v>22.398</v>
          </cell>
          <cell r="FR433">
            <v>6.97</v>
          </cell>
          <cell r="FS433">
            <v>30.8</v>
          </cell>
          <cell r="FT433">
            <v>79</v>
          </cell>
          <cell r="FU433">
            <v>0</v>
          </cell>
          <cell r="FV433">
            <v>1768.1217958958773</v>
          </cell>
          <cell r="FW433">
            <v>71</v>
          </cell>
          <cell r="FX433" t="str">
            <v>ГТМ</v>
          </cell>
          <cell r="FY433" t="str">
            <v>ВНС июля месяца</v>
          </cell>
          <cell r="FZ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  <cell r="GE433">
            <v>0</v>
          </cell>
          <cell r="GF433" t="str">
            <v>БДНГ-1</v>
          </cell>
          <cell r="GG433">
            <v>0</v>
          </cell>
          <cell r="GH433">
            <v>0</v>
          </cell>
          <cell r="GI433">
            <v>0</v>
          </cell>
          <cell r="GJ433">
            <v>0</v>
          </cell>
          <cell r="GK433">
            <v>0</v>
          </cell>
          <cell r="GL433">
            <v>0</v>
          </cell>
          <cell r="GM433">
            <v>0</v>
          </cell>
          <cell r="GN433">
            <v>0</v>
          </cell>
          <cell r="GO433">
            <v>1</v>
          </cell>
          <cell r="GP433">
            <v>40</v>
          </cell>
          <cell r="GQ433">
            <v>0</v>
          </cell>
          <cell r="GR433">
            <v>135</v>
          </cell>
          <cell r="GS433">
            <v>0</v>
          </cell>
          <cell r="GT433">
            <v>0</v>
          </cell>
          <cell r="GU433">
            <v>0</v>
          </cell>
          <cell r="GV433">
            <v>0</v>
          </cell>
          <cell r="GW433">
            <v>0</v>
          </cell>
          <cell r="GX433">
            <v>0</v>
          </cell>
          <cell r="GY433">
            <v>0</v>
          </cell>
        </row>
        <row r="434">
          <cell r="J434">
            <v>1599</v>
          </cell>
          <cell r="K434" t="str">
            <v>В работе</v>
          </cell>
          <cell r="L434" t="str">
            <v>К-1599</v>
          </cell>
          <cell r="M434">
            <v>43450</v>
          </cell>
          <cell r="N434" t="str">
            <v>Гор.</v>
          </cell>
          <cell r="O434" t="str">
            <v>P1ar_Block III</v>
          </cell>
          <cell r="P434" t="str">
            <v>Действующий</v>
          </cell>
          <cell r="Q434">
            <v>-4</v>
          </cell>
          <cell r="R434">
            <v>0</v>
          </cell>
          <cell r="S434">
            <v>0</v>
          </cell>
          <cell r="T434">
            <v>0</v>
          </cell>
          <cell r="U434">
            <v>206</v>
          </cell>
          <cell r="V434">
            <v>213.8</v>
          </cell>
          <cell r="W434">
            <v>0.98</v>
          </cell>
          <cell r="X434">
            <v>1.66</v>
          </cell>
          <cell r="Y434">
            <v>0.98</v>
          </cell>
          <cell r="Z434">
            <v>1.4490000000000001</v>
          </cell>
          <cell r="AA434">
            <v>0.83599999999999997</v>
          </cell>
          <cell r="AB434">
            <v>0.72</v>
          </cell>
          <cell r="AC434">
            <v>37</v>
          </cell>
          <cell r="AD434">
            <v>1.17</v>
          </cell>
          <cell r="AE434">
            <v>177.8</v>
          </cell>
          <cell r="AF434">
            <v>9.19</v>
          </cell>
          <cell r="AG434">
            <v>2319</v>
          </cell>
          <cell r="AH434">
            <v>2907</v>
          </cell>
          <cell r="AI434">
            <v>2907</v>
          </cell>
          <cell r="AJ434">
            <v>0</v>
          </cell>
          <cell r="AK434">
            <v>0</v>
          </cell>
          <cell r="AL434" t="str">
            <v>откр ствол</v>
          </cell>
          <cell r="AM434" t="str">
            <v>2319-2907</v>
          </cell>
          <cell r="AN434">
            <v>57.75</v>
          </cell>
          <cell r="AO434">
            <v>2319</v>
          </cell>
          <cell r="AP434">
            <v>436.8</v>
          </cell>
          <cell r="AQ434">
            <v>0</v>
          </cell>
          <cell r="AR434">
            <v>0</v>
          </cell>
          <cell r="AS434">
            <v>0</v>
          </cell>
          <cell r="AT434" t="str">
            <v>Газлифт</v>
          </cell>
          <cell r="AU434">
            <v>525</v>
          </cell>
          <cell r="AV434">
            <v>0</v>
          </cell>
          <cell r="AW434">
            <v>1005</v>
          </cell>
          <cell r="AX434">
            <v>0</v>
          </cell>
          <cell r="AY434">
            <v>1438</v>
          </cell>
          <cell r="AZ434">
            <v>0</v>
          </cell>
          <cell r="BA434">
            <v>1763</v>
          </cell>
          <cell r="BB434">
            <v>0</v>
          </cell>
          <cell r="BC434">
            <v>2061</v>
          </cell>
          <cell r="BD434">
            <v>0</v>
          </cell>
          <cell r="BE434">
            <v>0</v>
          </cell>
          <cell r="BF434">
            <v>0</v>
          </cell>
          <cell r="BG434">
            <v>2070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2330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1884.44</v>
          </cell>
          <cell r="BU434">
            <v>445.55999999999995</v>
          </cell>
          <cell r="BV434">
            <v>73</v>
          </cell>
          <cell r="BW434">
            <v>5.5</v>
          </cell>
          <cell r="BX434">
            <v>18</v>
          </cell>
          <cell r="BY434" t="str">
            <v>Угловик</v>
          </cell>
          <cell r="BZ434" t="str">
            <v>Постоянный</v>
          </cell>
          <cell r="CA434">
            <v>24</v>
          </cell>
          <cell r="CB434">
            <v>0</v>
          </cell>
          <cell r="CC434">
            <v>34</v>
          </cell>
          <cell r="CD434">
            <v>72</v>
          </cell>
          <cell r="CE434">
            <v>32</v>
          </cell>
          <cell r="CF434">
            <v>43556</v>
          </cell>
          <cell r="CG434">
            <v>111.3</v>
          </cell>
          <cell r="CH434">
            <v>77</v>
          </cell>
          <cell r="CI434">
            <v>6</v>
          </cell>
          <cell r="CJ434">
            <v>0</v>
          </cell>
          <cell r="CK434">
            <v>0</v>
          </cell>
          <cell r="CL434">
            <v>77</v>
          </cell>
          <cell r="CM434">
            <v>15.716799999999999</v>
          </cell>
          <cell r="CN434">
            <v>18.8</v>
          </cell>
          <cell r="CO434">
            <v>0</v>
          </cell>
          <cell r="CP434">
            <v>0</v>
          </cell>
          <cell r="CQ434">
            <v>17.8</v>
          </cell>
          <cell r="CR434">
            <v>388</v>
          </cell>
          <cell r="CS434">
            <v>0</v>
          </cell>
          <cell r="CT434">
            <v>387</v>
          </cell>
          <cell r="CU434">
            <v>0</v>
          </cell>
          <cell r="CV434" t="str">
            <v>-</v>
          </cell>
          <cell r="CW434" t="str">
            <v>-</v>
          </cell>
          <cell r="CX434" t="str">
            <v>-</v>
          </cell>
          <cell r="CY434" t="str">
            <v>-</v>
          </cell>
          <cell r="CZ434">
            <v>15</v>
          </cell>
          <cell r="DA434">
            <v>2.8000000000000007</v>
          </cell>
          <cell r="DB434">
            <v>178.15331365163399</v>
          </cell>
          <cell r="DC434">
            <v>1132.5460653568157</v>
          </cell>
          <cell r="DD434">
            <v>954.39275170518181</v>
          </cell>
          <cell r="DE434">
            <v>0.54810495626822164</v>
          </cell>
          <cell r="DF434">
            <v>0</v>
          </cell>
          <cell r="DG434" t="str">
            <v>Газлифт</v>
          </cell>
          <cell r="DH434">
            <v>15.716799999999999</v>
          </cell>
          <cell r="DI434">
            <v>18.8</v>
          </cell>
          <cell r="DJ434">
            <v>0</v>
          </cell>
          <cell r="DK434">
            <v>2.8000000000000007</v>
          </cell>
          <cell r="DL434">
            <v>77</v>
          </cell>
          <cell r="DM434">
            <v>0</v>
          </cell>
          <cell r="DN434">
            <v>60</v>
          </cell>
          <cell r="DO434">
            <v>0.50499201580987685</v>
          </cell>
          <cell r="DP434">
            <v>60</v>
          </cell>
          <cell r="DQ434">
            <v>21.657491583635025</v>
          </cell>
          <cell r="DR434">
            <v>25.906090411046684</v>
          </cell>
          <cell r="DS434">
            <v>0</v>
          </cell>
          <cell r="DT434">
            <v>3.8583538910069541</v>
          </cell>
          <cell r="DU434">
            <v>5.9406915836350267</v>
          </cell>
          <cell r="DV434">
            <v>7.1060904110466829</v>
          </cell>
          <cell r="DW434">
            <v>1.058353891006953</v>
          </cell>
          <cell r="DX434">
            <v>9.0497347919143873</v>
          </cell>
          <cell r="DY434">
            <v>10.825041617122473</v>
          </cell>
          <cell r="DZ434">
            <v>0</v>
          </cell>
          <cell r="EA434">
            <v>2.8620850339042967</v>
          </cell>
          <cell r="EB434" t="str">
            <v xml:space="preserve">Скважина недоосвоена после ВНС в декабре 2018 года. </v>
          </cell>
          <cell r="EC434">
            <v>0</v>
          </cell>
          <cell r="ED434">
            <v>0</v>
          </cell>
          <cell r="EE434">
            <v>0</v>
          </cell>
          <cell r="EF434">
            <v>18</v>
          </cell>
          <cell r="EG434">
            <v>34</v>
          </cell>
          <cell r="EH434">
            <v>72</v>
          </cell>
          <cell r="EI434">
            <v>32</v>
          </cell>
          <cell r="EJ434" t="str">
            <v>Постоянный</v>
          </cell>
          <cell r="EK434">
            <v>24</v>
          </cell>
          <cell r="EL434">
            <v>0</v>
          </cell>
          <cell r="EM434">
            <v>15.716799999999999</v>
          </cell>
          <cell r="EN434">
            <v>18.8</v>
          </cell>
          <cell r="EO434">
            <v>0</v>
          </cell>
          <cell r="EP434">
            <v>17.8</v>
          </cell>
          <cell r="EQ434">
            <v>178.15331365163399</v>
          </cell>
          <cell r="ER434">
            <v>77</v>
          </cell>
          <cell r="ES434">
            <v>15</v>
          </cell>
          <cell r="ET434">
            <v>77</v>
          </cell>
          <cell r="EU434">
            <v>18</v>
          </cell>
          <cell r="EV434">
            <v>34</v>
          </cell>
          <cell r="EW434">
            <v>72</v>
          </cell>
          <cell r="EX434">
            <v>32</v>
          </cell>
          <cell r="EY434" t="str">
            <v>Постоянный</v>
          </cell>
          <cell r="EZ434">
            <v>24</v>
          </cell>
          <cell r="FA434">
            <v>0</v>
          </cell>
          <cell r="FB434">
            <v>15.716799999999999</v>
          </cell>
          <cell r="FC434">
            <v>18.8</v>
          </cell>
          <cell r="FD434">
            <v>0</v>
          </cell>
          <cell r="FE434">
            <v>17.8</v>
          </cell>
          <cell r="FF434">
            <v>178.15331365163399</v>
          </cell>
          <cell r="FG434">
            <v>77</v>
          </cell>
          <cell r="FH434">
            <v>15</v>
          </cell>
          <cell r="FI434">
            <v>77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O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FZ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  <cell r="GE434">
            <v>0</v>
          </cell>
          <cell r="GF434" t="str">
            <v>БДНГ-2</v>
          </cell>
          <cell r="GG434">
            <v>0</v>
          </cell>
          <cell r="GH434">
            <v>0</v>
          </cell>
          <cell r="GI434" t="e">
            <v>#N/A</v>
          </cell>
          <cell r="GJ434">
            <v>0</v>
          </cell>
          <cell r="GK434">
            <v>0</v>
          </cell>
          <cell r="GL434">
            <v>0</v>
          </cell>
          <cell r="GM434">
            <v>0</v>
          </cell>
          <cell r="GN434">
            <v>0</v>
          </cell>
          <cell r="GO434">
            <v>2</v>
          </cell>
          <cell r="GP434">
            <v>40</v>
          </cell>
          <cell r="GQ434">
            <v>77</v>
          </cell>
          <cell r="GR434">
            <v>0</v>
          </cell>
          <cell r="GS434">
            <v>0</v>
          </cell>
          <cell r="GT434">
            <v>0</v>
          </cell>
          <cell r="GU434">
            <v>0</v>
          </cell>
          <cell r="GV434">
            <v>0</v>
          </cell>
          <cell r="GW434">
            <v>0</v>
          </cell>
          <cell r="GX434">
            <v>0</v>
          </cell>
          <cell r="GY434">
            <v>0</v>
          </cell>
        </row>
        <row r="435">
          <cell r="J435">
            <v>1611</v>
          </cell>
          <cell r="K435" t="str">
            <v>В работе</v>
          </cell>
          <cell r="L435" t="str">
            <v>К-118</v>
          </cell>
          <cell r="M435">
            <v>43654</v>
          </cell>
          <cell r="N435" t="str">
            <v>Гор.</v>
          </cell>
          <cell r="O435" t="str">
            <v>P1ar_Block I</v>
          </cell>
          <cell r="P435" t="str">
            <v>Действующий</v>
          </cell>
          <cell r="Q435">
            <v>-4</v>
          </cell>
          <cell r="R435">
            <v>0</v>
          </cell>
          <cell r="S435">
            <v>0</v>
          </cell>
          <cell r="T435">
            <v>0</v>
          </cell>
          <cell r="U435">
            <v>206</v>
          </cell>
          <cell r="V435">
            <v>213.8</v>
          </cell>
          <cell r="W435">
            <v>0.98</v>
          </cell>
          <cell r="X435">
            <v>1.66</v>
          </cell>
          <cell r="Y435">
            <v>0.98</v>
          </cell>
          <cell r="Z435">
            <v>1.4490000000000001</v>
          </cell>
          <cell r="AA435">
            <v>0.83599999999999997</v>
          </cell>
          <cell r="AB435">
            <v>0.72</v>
          </cell>
          <cell r="AC435">
            <v>37</v>
          </cell>
          <cell r="AD435">
            <v>1.17</v>
          </cell>
          <cell r="AE435">
            <v>17.8</v>
          </cell>
          <cell r="AF435">
            <v>9.19</v>
          </cell>
          <cell r="AG435">
            <v>2230</v>
          </cell>
          <cell r="AH435">
            <v>2835</v>
          </cell>
          <cell r="AI435">
            <v>2835</v>
          </cell>
          <cell r="AJ435">
            <v>0</v>
          </cell>
          <cell r="AK435">
            <v>0</v>
          </cell>
          <cell r="AL435" t="str">
            <v>закрытый</v>
          </cell>
          <cell r="AM435" t="str">
            <v>2359,6-2361,06;2487,31-2488,51;2581,76-2582,96;2676,16-2677,36;2806,74-2807,94</v>
          </cell>
          <cell r="AN435">
            <v>4.96</v>
          </cell>
          <cell r="AO435">
            <v>2359.6</v>
          </cell>
          <cell r="AP435">
            <v>5544.06</v>
          </cell>
          <cell r="AQ435" t="str">
            <v>2169,32-2835</v>
          </cell>
          <cell r="AR435">
            <v>114</v>
          </cell>
          <cell r="AS435">
            <v>7.37</v>
          </cell>
          <cell r="AT435" t="str">
            <v>Газлифт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2832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1821</v>
          </cell>
          <cell r="BU435">
            <v>1011</v>
          </cell>
          <cell r="BV435">
            <v>73</v>
          </cell>
          <cell r="BW435">
            <v>5.5</v>
          </cell>
          <cell r="BX435">
            <v>18</v>
          </cell>
          <cell r="BY435" t="str">
            <v>Угловик</v>
          </cell>
          <cell r="BZ435" t="str">
            <v>Постоянный</v>
          </cell>
          <cell r="CA435">
            <v>24</v>
          </cell>
          <cell r="CB435">
            <v>0</v>
          </cell>
          <cell r="CC435">
            <v>30</v>
          </cell>
          <cell r="CD435">
            <v>65</v>
          </cell>
          <cell r="CE435">
            <v>29</v>
          </cell>
          <cell r="CF435">
            <v>0</v>
          </cell>
          <cell r="CG435">
            <v>206</v>
          </cell>
          <cell r="CH435">
            <v>74</v>
          </cell>
          <cell r="CI435">
            <v>6</v>
          </cell>
          <cell r="CJ435">
            <v>0</v>
          </cell>
          <cell r="CK435">
            <v>0</v>
          </cell>
          <cell r="CL435">
            <v>77</v>
          </cell>
          <cell r="CM435">
            <v>29.427</v>
          </cell>
          <cell r="CN435">
            <v>35.200000000000003</v>
          </cell>
          <cell r="CO435">
            <v>0</v>
          </cell>
          <cell r="CP435">
            <v>0</v>
          </cell>
          <cell r="CQ435">
            <v>34.5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25.4</v>
          </cell>
          <cell r="DA435">
            <v>9.1000000000000014</v>
          </cell>
          <cell r="DB435">
            <v>309.23981377646385</v>
          </cell>
          <cell r="DC435">
            <v>1172.392700581099</v>
          </cell>
          <cell r="DD435">
            <v>863.14476093356654</v>
          </cell>
          <cell r="DE435">
            <v>0.27286821705426356</v>
          </cell>
          <cell r="DF435" t="str">
            <v>Ввод новой скважины июль 2019г</v>
          </cell>
          <cell r="DG435" t="str">
            <v>Газлифт</v>
          </cell>
          <cell r="DH435">
            <v>29.427200000000003</v>
          </cell>
          <cell r="DI435">
            <v>35.200000000000003</v>
          </cell>
          <cell r="DJ435">
            <v>0</v>
          </cell>
          <cell r="DK435">
            <v>9.100061847962758</v>
          </cell>
          <cell r="DL435">
            <v>77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18</v>
          </cell>
          <cell r="EV435">
            <v>30</v>
          </cell>
          <cell r="EW435">
            <v>65</v>
          </cell>
          <cell r="EX435">
            <v>29</v>
          </cell>
          <cell r="EY435" t="str">
            <v>Постоянный</v>
          </cell>
          <cell r="EZ435">
            <v>24</v>
          </cell>
          <cell r="FA435">
            <v>0</v>
          </cell>
          <cell r="FB435">
            <v>29.427</v>
          </cell>
          <cell r="FC435">
            <v>35.200000000000003</v>
          </cell>
          <cell r="FD435">
            <v>0</v>
          </cell>
          <cell r="FE435">
            <v>34.5</v>
          </cell>
          <cell r="FF435">
            <v>309.23981377646385</v>
          </cell>
          <cell r="FG435">
            <v>74</v>
          </cell>
          <cell r="FH435">
            <v>25.4</v>
          </cell>
          <cell r="FI435">
            <v>77</v>
          </cell>
          <cell r="FJ435">
            <v>18</v>
          </cell>
          <cell r="FK435">
            <v>30</v>
          </cell>
          <cell r="FL435">
            <v>65</v>
          </cell>
          <cell r="FM435">
            <v>29</v>
          </cell>
          <cell r="FN435">
            <v>24</v>
          </cell>
          <cell r="FO435">
            <v>0</v>
          </cell>
          <cell r="FP435">
            <v>29.427</v>
          </cell>
          <cell r="FQ435">
            <v>35.200000000000003</v>
          </cell>
          <cell r="FR435">
            <v>0</v>
          </cell>
          <cell r="FS435">
            <v>34.5</v>
          </cell>
          <cell r="FT435">
            <v>74</v>
          </cell>
          <cell r="FU435">
            <v>25.4</v>
          </cell>
          <cell r="FV435">
            <v>309.23981377646385</v>
          </cell>
          <cell r="FW435">
            <v>77</v>
          </cell>
          <cell r="FX435" t="str">
            <v>ГТМ</v>
          </cell>
          <cell r="FY435" t="str">
            <v>ВНС 08.07.2019г.</v>
          </cell>
          <cell r="FZ435">
            <v>0</v>
          </cell>
          <cell r="GA435">
            <v>0</v>
          </cell>
          <cell r="GB435">
            <v>0</v>
          </cell>
          <cell r="GC435">
            <v>0</v>
          </cell>
          <cell r="GD435">
            <v>0</v>
          </cell>
          <cell r="GE435">
            <v>0</v>
          </cell>
          <cell r="GF435" t="str">
            <v>БДНГ-5.2</v>
          </cell>
          <cell r="GG435">
            <v>0</v>
          </cell>
          <cell r="GH435">
            <v>0</v>
          </cell>
          <cell r="GI435">
            <v>0</v>
          </cell>
          <cell r="GJ435">
            <v>0</v>
          </cell>
          <cell r="GK435">
            <v>0</v>
          </cell>
          <cell r="GL435">
            <v>0</v>
          </cell>
          <cell r="GM435">
            <v>0</v>
          </cell>
          <cell r="GN435">
            <v>0</v>
          </cell>
          <cell r="GO435">
            <v>0</v>
          </cell>
          <cell r="GP435">
            <v>0</v>
          </cell>
          <cell r="GQ435">
            <v>0</v>
          </cell>
          <cell r="GR435">
            <v>0</v>
          </cell>
          <cell r="GS435">
            <v>0</v>
          </cell>
          <cell r="GT435">
            <v>0</v>
          </cell>
          <cell r="GU435">
            <v>0</v>
          </cell>
          <cell r="GV435">
            <v>0</v>
          </cell>
          <cell r="GW435">
            <v>0</v>
          </cell>
          <cell r="GX435">
            <v>0</v>
          </cell>
          <cell r="GY435">
            <v>0</v>
          </cell>
        </row>
        <row r="436">
          <cell r="J436">
            <v>1618</v>
          </cell>
          <cell r="K436" t="str">
            <v>В работе</v>
          </cell>
          <cell r="L436" t="str">
            <v>К-68</v>
          </cell>
          <cell r="M436">
            <v>43304</v>
          </cell>
          <cell r="N436" t="str">
            <v>Гор.</v>
          </cell>
          <cell r="O436" t="str">
            <v>P1ar_Block I</v>
          </cell>
          <cell r="P436" t="str">
            <v>Действующий</v>
          </cell>
          <cell r="Q436">
            <v>-4</v>
          </cell>
          <cell r="R436">
            <v>43259</v>
          </cell>
          <cell r="S436" t="str">
            <v>МеКаМиНефть</v>
          </cell>
          <cell r="T436" t="str">
            <v>КГРП 7стадий
250 м3 15% HCl</v>
          </cell>
          <cell r="U436">
            <v>206</v>
          </cell>
          <cell r="V436">
            <v>213.8</v>
          </cell>
          <cell r="W436">
            <v>0.98</v>
          </cell>
          <cell r="X436">
            <v>1.66</v>
          </cell>
          <cell r="Y436">
            <v>0.98</v>
          </cell>
          <cell r="Z436">
            <v>1.4490000000000001</v>
          </cell>
          <cell r="AA436">
            <v>0.83599999999999997</v>
          </cell>
          <cell r="AB436">
            <v>0.72</v>
          </cell>
          <cell r="AC436">
            <v>37</v>
          </cell>
          <cell r="AD436">
            <v>1.17</v>
          </cell>
          <cell r="AE436">
            <v>177.8</v>
          </cell>
          <cell r="AF436">
            <v>9.19</v>
          </cell>
          <cell r="AG436">
            <v>2175.41</v>
          </cell>
          <cell r="AH436">
            <v>2870.45</v>
          </cell>
          <cell r="AI436">
            <v>2870.45</v>
          </cell>
          <cell r="AJ436">
            <v>43250</v>
          </cell>
          <cell r="AK436" t="str">
            <v>По спущенной компановке</v>
          </cell>
          <cell r="AL436" t="str">
            <v>закрытый</v>
          </cell>
          <cell r="AM436" t="str">
            <v>2194,39-2195,59; 2271,55-2272,75; 2360,24-2361,44; 2426,05-2427,25; 2523,97-2525,17; 2632,47-2633,67; 2741,62-2742,82 (цирк. клапана)</v>
          </cell>
          <cell r="AN436">
            <v>8.4</v>
          </cell>
          <cell r="AO436">
            <v>2194.39</v>
          </cell>
          <cell r="AP436">
            <v>405.6</v>
          </cell>
          <cell r="AQ436" t="str">
            <v>2114,45-2871</v>
          </cell>
          <cell r="AR436">
            <v>114</v>
          </cell>
          <cell r="AS436">
            <v>7.37</v>
          </cell>
          <cell r="AT436" t="str">
            <v>Газлифт</v>
          </cell>
          <cell r="AU436">
            <v>500</v>
          </cell>
          <cell r="AV436">
            <v>0</v>
          </cell>
          <cell r="AW436">
            <v>935</v>
          </cell>
          <cell r="AX436">
            <v>0</v>
          </cell>
          <cell r="AY436">
            <v>1315</v>
          </cell>
          <cell r="AZ436">
            <v>0</v>
          </cell>
          <cell r="BA436">
            <v>1605</v>
          </cell>
          <cell r="BB436">
            <v>0</v>
          </cell>
          <cell r="BC436">
            <v>1850</v>
          </cell>
          <cell r="BD436">
            <v>0</v>
          </cell>
          <cell r="BE436">
            <v>0</v>
          </cell>
          <cell r="BF436">
            <v>0</v>
          </cell>
          <cell r="BG436">
            <v>1900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1922</v>
          </cell>
          <cell r="BO436" t="str">
            <v>Есть</v>
          </cell>
          <cell r="BP436" t="str">
            <v>Сиант</v>
          </cell>
          <cell r="BQ436">
            <v>74</v>
          </cell>
          <cell r="BR436">
            <v>52</v>
          </cell>
          <cell r="BS436">
            <v>21</v>
          </cell>
          <cell r="BT436">
            <v>1604.1</v>
          </cell>
          <cell r="BU436">
            <v>317.90000000000009</v>
          </cell>
          <cell r="BV436">
            <v>73</v>
          </cell>
          <cell r="BW436">
            <v>5.5</v>
          </cell>
          <cell r="BX436">
            <v>18</v>
          </cell>
          <cell r="BY436" t="str">
            <v>Угловик</v>
          </cell>
          <cell r="BZ436" t="str">
            <v>Постоянный</v>
          </cell>
          <cell r="CA436">
            <v>24</v>
          </cell>
          <cell r="CB436">
            <v>0</v>
          </cell>
          <cell r="CC436">
            <v>31</v>
          </cell>
          <cell r="CD436">
            <v>52</v>
          </cell>
          <cell r="CE436">
            <v>29</v>
          </cell>
          <cell r="CF436">
            <v>43556</v>
          </cell>
          <cell r="CG436">
            <v>158</v>
          </cell>
          <cell r="CH436">
            <v>74</v>
          </cell>
          <cell r="CI436">
            <v>6</v>
          </cell>
          <cell r="CJ436">
            <v>0</v>
          </cell>
          <cell r="CK436">
            <v>0</v>
          </cell>
          <cell r="CL436">
            <v>63</v>
          </cell>
          <cell r="CM436">
            <v>20.064</v>
          </cell>
          <cell r="CN436">
            <v>24</v>
          </cell>
          <cell r="CO436">
            <v>0</v>
          </cell>
          <cell r="CP436">
            <v>0</v>
          </cell>
          <cell r="CQ436">
            <v>25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21</v>
          </cell>
          <cell r="DA436">
            <v>4</v>
          </cell>
          <cell r="DB436">
            <v>199.36204146730464</v>
          </cell>
          <cell r="DC436">
            <v>1246.0127591706539</v>
          </cell>
          <cell r="DD436">
            <v>1046.6507177033493</v>
          </cell>
          <cell r="DE436">
            <v>0.25263157894736843</v>
          </cell>
          <cell r="DF436">
            <v>0</v>
          </cell>
          <cell r="DG436" t="str">
            <v>Газлифт</v>
          </cell>
          <cell r="DH436">
            <v>20.064</v>
          </cell>
          <cell r="DI436">
            <v>24</v>
          </cell>
          <cell r="DJ436">
            <v>0</v>
          </cell>
          <cell r="DK436">
            <v>4</v>
          </cell>
          <cell r="DL436">
            <v>63</v>
          </cell>
          <cell r="DM436">
            <v>0</v>
          </cell>
          <cell r="DN436">
            <v>60</v>
          </cell>
          <cell r="DO436">
            <v>0.24972219416102642</v>
          </cell>
          <cell r="DP436">
            <v>60</v>
          </cell>
          <cell r="DQ436">
            <v>20.459239923224573</v>
          </cell>
          <cell r="DR436">
            <v>24.472775027780589</v>
          </cell>
          <cell r="DS436">
            <v>0</v>
          </cell>
          <cell r="DT436">
            <v>4.0787958379634324</v>
          </cell>
          <cell r="DU436">
            <v>0.3952399232245723</v>
          </cell>
          <cell r="DV436">
            <v>0.47277502778058889</v>
          </cell>
          <cell r="DW436">
            <v>7.8795837963431481E-2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18</v>
          </cell>
          <cell r="EG436">
            <v>28</v>
          </cell>
          <cell r="EH436">
            <v>55</v>
          </cell>
          <cell r="EI436">
            <v>27</v>
          </cell>
          <cell r="EJ436" t="str">
            <v>Постоянный</v>
          </cell>
          <cell r="EK436">
            <v>24</v>
          </cell>
          <cell r="EL436">
            <v>0</v>
          </cell>
          <cell r="EM436">
            <v>20.064</v>
          </cell>
          <cell r="EN436">
            <v>24</v>
          </cell>
          <cell r="EO436">
            <v>0</v>
          </cell>
          <cell r="EP436">
            <v>25</v>
          </cell>
          <cell r="EQ436">
            <v>199.36204146730464</v>
          </cell>
          <cell r="ER436">
            <v>74</v>
          </cell>
          <cell r="ES436">
            <v>21</v>
          </cell>
          <cell r="ET436">
            <v>63</v>
          </cell>
          <cell r="EU436">
            <v>18</v>
          </cell>
          <cell r="EV436">
            <v>31</v>
          </cell>
          <cell r="EW436">
            <v>52</v>
          </cell>
          <cell r="EX436">
            <v>29</v>
          </cell>
          <cell r="EY436" t="str">
            <v>Постоянный</v>
          </cell>
          <cell r="EZ436">
            <v>24</v>
          </cell>
          <cell r="FA436">
            <v>0</v>
          </cell>
          <cell r="FB436">
            <v>20.064</v>
          </cell>
          <cell r="FC436">
            <v>24</v>
          </cell>
          <cell r="FD436">
            <v>0</v>
          </cell>
          <cell r="FE436">
            <v>25</v>
          </cell>
          <cell r="FF436">
            <v>199.36204146730464</v>
          </cell>
          <cell r="FG436">
            <v>74</v>
          </cell>
          <cell r="FH436">
            <v>21</v>
          </cell>
          <cell r="FI436">
            <v>63</v>
          </cell>
          <cell r="FJ436">
            <v>0</v>
          </cell>
          <cell r="FK436">
            <v>3</v>
          </cell>
          <cell r="FL436">
            <v>-3</v>
          </cell>
          <cell r="FM436">
            <v>2</v>
          </cell>
          <cell r="FN436">
            <v>0</v>
          </cell>
          <cell r="FO436">
            <v>0</v>
          </cell>
          <cell r="FP436">
            <v>0</v>
          </cell>
          <cell r="FQ436">
            <v>0</v>
          </cell>
          <cell r="FR436">
            <v>0</v>
          </cell>
          <cell r="FS436">
            <v>0</v>
          </cell>
          <cell r="FT436">
            <v>0</v>
          </cell>
          <cell r="FU436">
            <v>0</v>
          </cell>
          <cell r="FV436">
            <v>0</v>
          </cell>
          <cell r="FW436">
            <v>0</v>
          </cell>
          <cell r="FX436">
            <v>0</v>
          </cell>
          <cell r="FY436" t="str">
            <v>Режим не был скорректирован по 1 замеру</v>
          </cell>
          <cell r="FZ436">
            <v>0</v>
          </cell>
          <cell r="GA436">
            <v>0</v>
          </cell>
          <cell r="GB436">
            <v>0</v>
          </cell>
          <cell r="GC436">
            <v>0</v>
          </cell>
          <cell r="GD436">
            <v>0</v>
          </cell>
          <cell r="GE436">
            <v>0</v>
          </cell>
          <cell r="GF436" t="str">
            <v>БДНГ-5.1</v>
          </cell>
          <cell r="GG436" t="str">
            <v>Давыдов</v>
          </cell>
          <cell r="GH436" t="str">
            <v>Бердянка</v>
          </cell>
          <cell r="GI436" t="str">
            <v>Денис</v>
          </cell>
          <cell r="GJ436">
            <v>0</v>
          </cell>
          <cell r="GK436">
            <v>0</v>
          </cell>
          <cell r="GL436">
            <v>0</v>
          </cell>
          <cell r="GM436">
            <v>0</v>
          </cell>
          <cell r="GN436">
            <v>0</v>
          </cell>
          <cell r="GO436">
            <v>2</v>
          </cell>
          <cell r="GP436">
            <v>23</v>
          </cell>
          <cell r="GQ436">
            <v>63</v>
          </cell>
          <cell r="GR436">
            <v>95</v>
          </cell>
          <cell r="GS436" t="str">
            <v>К-68</v>
          </cell>
          <cell r="GT436" t="str">
            <v>Газлифт</v>
          </cell>
          <cell r="GU436">
            <v>0</v>
          </cell>
          <cell r="GV436">
            <v>0</v>
          </cell>
          <cell r="GW436">
            <v>0</v>
          </cell>
          <cell r="GX436">
            <v>0</v>
          </cell>
          <cell r="GY436">
            <v>0</v>
          </cell>
        </row>
        <row r="437">
          <cell r="J437">
            <v>3068</v>
          </cell>
          <cell r="K437" t="str">
            <v>В работе</v>
          </cell>
          <cell r="L437" t="str">
            <v>Без куста</v>
          </cell>
          <cell r="M437">
            <v>41290</v>
          </cell>
          <cell r="N437" t="str">
            <v>Верт.</v>
          </cell>
          <cell r="O437" t="str">
            <v>P1ar_Block III</v>
          </cell>
          <cell r="P437" t="str">
            <v>Действующий</v>
          </cell>
          <cell r="Q437">
            <v>-4</v>
          </cell>
          <cell r="R437" t="str">
            <v xml:space="preserve"> </v>
          </cell>
          <cell r="S437" t="str">
            <v xml:space="preserve"> </v>
          </cell>
          <cell r="T437">
            <v>0</v>
          </cell>
          <cell r="U437">
            <v>206</v>
          </cell>
          <cell r="V437">
            <v>213.8</v>
          </cell>
          <cell r="W437">
            <v>0.98</v>
          </cell>
          <cell r="X437">
            <v>1.66</v>
          </cell>
          <cell r="Y437">
            <v>0.99965588437715069</v>
          </cell>
          <cell r="Z437">
            <v>1.4490000000000001</v>
          </cell>
          <cell r="AA437">
            <v>0.83599999999999997</v>
          </cell>
          <cell r="AB437">
            <v>0.72</v>
          </cell>
          <cell r="AC437">
            <v>37</v>
          </cell>
          <cell r="AD437">
            <v>1.17</v>
          </cell>
          <cell r="AE437">
            <v>139.69999999999999</v>
          </cell>
          <cell r="AF437">
            <v>7.72</v>
          </cell>
          <cell r="AG437">
            <v>2050</v>
          </cell>
          <cell r="AH437">
            <v>2050</v>
          </cell>
          <cell r="AI437">
            <v>2050</v>
          </cell>
          <cell r="AJ437">
            <v>0</v>
          </cell>
          <cell r="AK437">
            <v>0</v>
          </cell>
          <cell r="AL437" t="str">
            <v>закрытый</v>
          </cell>
          <cell r="AM437" t="str">
            <v>1886,4-1891,4; 1894-1900; 1904-1906; 1908-1914</v>
          </cell>
          <cell r="AN437">
            <v>39.759999999999991</v>
          </cell>
          <cell r="AO437">
            <v>1886</v>
          </cell>
          <cell r="AP437">
            <v>8.1999999999999993</v>
          </cell>
          <cell r="AQ437">
            <v>0</v>
          </cell>
          <cell r="AR437">
            <v>0</v>
          </cell>
          <cell r="AS437">
            <v>0</v>
          </cell>
          <cell r="AT437" t="str">
            <v>Фонтан</v>
          </cell>
          <cell r="AU437">
            <v>600</v>
          </cell>
          <cell r="AV437">
            <v>0</v>
          </cell>
          <cell r="AW437">
            <v>1200</v>
          </cell>
          <cell r="AX437">
            <v>0</v>
          </cell>
          <cell r="AY437">
            <v>1778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1886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1877.82</v>
          </cell>
          <cell r="BU437">
            <v>8.1800000000000637</v>
          </cell>
          <cell r="BV437">
            <v>73</v>
          </cell>
          <cell r="BW437">
            <v>5.5</v>
          </cell>
          <cell r="BX437">
            <v>18</v>
          </cell>
          <cell r="BY437" t="str">
            <v>Угловик</v>
          </cell>
          <cell r="BZ437" t="str">
            <v>Постоянный</v>
          </cell>
          <cell r="CA437">
            <v>24</v>
          </cell>
          <cell r="CB437">
            <v>0</v>
          </cell>
          <cell r="CC437">
            <v>39</v>
          </cell>
          <cell r="CD437">
            <v>44</v>
          </cell>
          <cell r="CE437">
            <v>38</v>
          </cell>
          <cell r="CF437">
            <v>43556</v>
          </cell>
          <cell r="CG437">
            <v>121.7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64</v>
          </cell>
          <cell r="CM437">
            <v>2.7855519999999996</v>
          </cell>
          <cell r="CN437">
            <v>3.5</v>
          </cell>
          <cell r="CO437">
            <v>4.8</v>
          </cell>
          <cell r="CP437">
            <v>0</v>
          </cell>
          <cell r="CQ437">
            <v>20.7</v>
          </cell>
          <cell r="CR437">
            <v>390</v>
          </cell>
          <cell r="CS437">
            <v>0</v>
          </cell>
          <cell r="CT437">
            <v>389</v>
          </cell>
          <cell r="CU437">
            <v>0</v>
          </cell>
          <cell r="CV437">
            <v>387.214448</v>
          </cell>
          <cell r="CW437">
            <v>-3.5</v>
          </cell>
          <cell r="CX437">
            <v>384.2</v>
          </cell>
          <cell r="CY437">
            <v>-20.7</v>
          </cell>
          <cell r="CZ437">
            <v>0</v>
          </cell>
          <cell r="DA437">
            <v>20.7</v>
          </cell>
          <cell r="DB437">
            <v>7431.2021459301432</v>
          </cell>
          <cell r="DC437">
            <v>7431.2021459301432</v>
          </cell>
          <cell r="DD437" t="str">
            <v/>
          </cell>
          <cell r="DE437">
            <v>6.0658578856152508E-2</v>
          </cell>
          <cell r="DF437">
            <v>0</v>
          </cell>
          <cell r="DG437" t="str">
            <v>Фонтан</v>
          </cell>
          <cell r="DH437">
            <v>2.7855519999999996</v>
          </cell>
          <cell r="DI437">
            <v>3.5</v>
          </cell>
          <cell r="DJ437">
            <v>4.8</v>
          </cell>
          <cell r="DK437">
            <v>20.7</v>
          </cell>
          <cell r="DL437">
            <v>64</v>
          </cell>
          <cell r="DM437">
            <v>0</v>
          </cell>
          <cell r="DN437">
            <v>48</v>
          </cell>
          <cell r="DO437">
            <v>5.6167949536553019E-2</v>
          </cell>
          <cell r="DP437">
            <v>48</v>
          </cell>
          <cell r="DQ437">
            <v>3.2945741271830422</v>
          </cell>
          <cell r="DR437">
            <v>4.1395778808439578</v>
          </cell>
          <cell r="DS437">
            <v>4.8</v>
          </cell>
          <cell r="DT437">
            <v>24.482646323848552</v>
          </cell>
          <cell r="DU437">
            <v>0.50902212718304241</v>
          </cell>
          <cell r="DV437">
            <v>0.63957788084395784</v>
          </cell>
          <cell r="DW437">
            <v>3.7826463238485508</v>
          </cell>
          <cell r="DX437">
            <v>0</v>
          </cell>
          <cell r="DY437">
            <v>0</v>
          </cell>
          <cell r="DZ437">
            <v>0</v>
          </cell>
          <cell r="EA437">
            <v>0</v>
          </cell>
          <cell r="EB437">
            <v>0</v>
          </cell>
          <cell r="EC437">
            <v>41290</v>
          </cell>
          <cell r="ED437" t="str">
            <v>ВНС</v>
          </cell>
          <cell r="EE437">
            <v>0</v>
          </cell>
          <cell r="EF437">
            <v>18</v>
          </cell>
          <cell r="EG437">
            <v>42</v>
          </cell>
          <cell r="EH437">
            <v>47</v>
          </cell>
          <cell r="EI437">
            <v>41</v>
          </cell>
          <cell r="EJ437" t="str">
            <v>Постоянный</v>
          </cell>
          <cell r="EK437">
            <v>24</v>
          </cell>
          <cell r="EL437">
            <v>0</v>
          </cell>
          <cell r="EM437">
            <v>2.7855519999999996</v>
          </cell>
          <cell r="EN437">
            <v>3.5</v>
          </cell>
          <cell r="EO437">
            <v>4.8</v>
          </cell>
          <cell r="EP437">
            <v>20.7</v>
          </cell>
          <cell r="EQ437">
            <v>7431.2021459301432</v>
          </cell>
          <cell r="ER437">
            <v>0</v>
          </cell>
          <cell r="ES437">
            <v>0</v>
          </cell>
          <cell r="ET437">
            <v>64</v>
          </cell>
          <cell r="EU437">
            <v>18</v>
          </cell>
          <cell r="EV437">
            <v>39</v>
          </cell>
          <cell r="EW437">
            <v>44</v>
          </cell>
          <cell r="EX437">
            <v>38</v>
          </cell>
          <cell r="EY437" t="str">
            <v>Постоянный</v>
          </cell>
          <cell r="EZ437">
            <v>24</v>
          </cell>
          <cell r="FA437">
            <v>0</v>
          </cell>
          <cell r="FB437">
            <v>2.7855519999999996</v>
          </cell>
          <cell r="FC437">
            <v>3.5</v>
          </cell>
          <cell r="FD437">
            <v>4.8</v>
          </cell>
          <cell r="FE437">
            <v>20.7</v>
          </cell>
          <cell r="FF437">
            <v>7431.2021459301432</v>
          </cell>
          <cell r="FG437">
            <v>0</v>
          </cell>
          <cell r="FH437">
            <v>0</v>
          </cell>
          <cell r="FI437">
            <v>64</v>
          </cell>
          <cell r="FJ437">
            <v>0</v>
          </cell>
          <cell r="FK437">
            <v>-3</v>
          </cell>
          <cell r="FL437">
            <v>-3</v>
          </cell>
          <cell r="FM437">
            <v>-3</v>
          </cell>
          <cell r="FN437">
            <v>0</v>
          </cell>
          <cell r="FO437">
            <v>0</v>
          </cell>
          <cell r="FP437">
            <v>0</v>
          </cell>
          <cell r="FQ437">
            <v>0</v>
          </cell>
          <cell r="FR437">
            <v>0</v>
          </cell>
          <cell r="FS437">
            <v>0</v>
          </cell>
          <cell r="FT437">
            <v>0</v>
          </cell>
          <cell r="FU437">
            <v>0</v>
          </cell>
          <cell r="FV437">
            <v>0</v>
          </cell>
          <cell r="FW437">
            <v>0</v>
          </cell>
          <cell r="FX437">
            <v>0</v>
          </cell>
          <cell r="FY437">
            <v>0</v>
          </cell>
          <cell r="FZ437">
            <v>0</v>
          </cell>
          <cell r="GA437">
            <v>0</v>
          </cell>
          <cell r="GB437">
            <v>0</v>
          </cell>
          <cell r="GC437" t="str">
            <v>Уточнение</v>
          </cell>
          <cell r="GD437" t="str">
            <v>Уточнение ТР по результатам замеров дебита</v>
          </cell>
          <cell r="GE437">
            <v>0</v>
          </cell>
          <cell r="GF437" t="str">
            <v>БДНГ-1</v>
          </cell>
          <cell r="GG437" t="str">
            <v>Щукин</v>
          </cell>
          <cell r="GH437">
            <v>0</v>
          </cell>
          <cell r="GI437" t="e">
            <v>#N/A</v>
          </cell>
          <cell r="GJ437">
            <v>0</v>
          </cell>
          <cell r="GK437">
            <v>1866</v>
          </cell>
          <cell r="GL437">
            <v>0</v>
          </cell>
          <cell r="GM437">
            <v>0</v>
          </cell>
          <cell r="GN437">
            <v>0</v>
          </cell>
          <cell r="GO437">
            <v>1</v>
          </cell>
          <cell r="GP437">
            <v>6</v>
          </cell>
          <cell r="GQ437">
            <v>64</v>
          </cell>
          <cell r="GR437">
            <v>57.7</v>
          </cell>
          <cell r="GS437" t="str">
            <v>ЗУ-3</v>
          </cell>
          <cell r="GT437" t="str">
            <v>Фонтан</v>
          </cell>
          <cell r="GU437">
            <v>0</v>
          </cell>
          <cell r="GV437">
            <v>0</v>
          </cell>
          <cell r="GW437">
            <v>0</v>
          </cell>
          <cell r="GX437">
            <v>0</v>
          </cell>
          <cell r="GY437">
            <v>0</v>
          </cell>
        </row>
        <row r="438">
          <cell r="J438">
            <v>3216</v>
          </cell>
          <cell r="K438" t="str">
            <v>Освоение текущего года</v>
          </cell>
          <cell r="L438" t="str">
            <v>Без куста</v>
          </cell>
          <cell r="M438">
            <v>43643</v>
          </cell>
          <cell r="N438" t="str">
            <v>Гор.</v>
          </cell>
          <cell r="O438" t="str">
            <v>P1ar_Block III</v>
          </cell>
          <cell r="P438" t="str">
            <v>Действующий</v>
          </cell>
          <cell r="Q438">
            <v>-4</v>
          </cell>
          <cell r="R438">
            <v>0</v>
          </cell>
          <cell r="S438">
            <v>0</v>
          </cell>
          <cell r="T438">
            <v>0</v>
          </cell>
          <cell r="U438">
            <v>206</v>
          </cell>
          <cell r="V438">
            <v>213.8</v>
          </cell>
          <cell r="W438">
            <v>0.98</v>
          </cell>
          <cell r="X438">
            <v>1.66</v>
          </cell>
          <cell r="Y438">
            <v>1.0192471555310509</v>
          </cell>
          <cell r="Z438">
            <v>1.4490000000000001</v>
          </cell>
          <cell r="AA438">
            <v>0.83599999999999997</v>
          </cell>
          <cell r="AB438">
            <v>0.72</v>
          </cell>
          <cell r="AC438">
            <v>37</v>
          </cell>
          <cell r="AD438">
            <v>1.17</v>
          </cell>
          <cell r="AE438">
            <v>177.8</v>
          </cell>
          <cell r="AF438">
            <v>7.72</v>
          </cell>
          <cell r="AG438">
            <v>1728</v>
          </cell>
          <cell r="AH438">
            <v>2109</v>
          </cell>
          <cell r="AI438">
            <v>2109</v>
          </cell>
          <cell r="AJ438">
            <v>0</v>
          </cell>
          <cell r="AK438">
            <v>0</v>
          </cell>
          <cell r="AL438" t="str">
            <v>откр ствол</v>
          </cell>
          <cell r="AM438" t="str">
            <v>1728,92-2109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 t="str">
            <v>Газлифт</v>
          </cell>
          <cell r="AU438">
            <v>450</v>
          </cell>
          <cell r="AV438">
            <v>0</v>
          </cell>
          <cell r="AW438">
            <v>815</v>
          </cell>
          <cell r="AX438">
            <v>0</v>
          </cell>
          <cell r="AY438">
            <v>1110</v>
          </cell>
          <cell r="AZ438">
            <v>0</v>
          </cell>
          <cell r="BA438">
            <v>1355</v>
          </cell>
          <cell r="BB438">
            <v>0</v>
          </cell>
          <cell r="BC438">
            <v>1565</v>
          </cell>
          <cell r="BD438">
            <v>0</v>
          </cell>
          <cell r="BE438">
            <v>1750</v>
          </cell>
          <cell r="BF438">
            <v>0</v>
          </cell>
          <cell r="BG438">
            <v>1760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2130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18</v>
          </cell>
          <cell r="BY438" t="str">
            <v>Угловик</v>
          </cell>
          <cell r="BZ438" t="str">
            <v>Постоянный</v>
          </cell>
          <cell r="CA438">
            <v>24</v>
          </cell>
          <cell r="CB438">
            <v>0</v>
          </cell>
          <cell r="CC438">
            <v>33</v>
          </cell>
          <cell r="CD438">
            <v>70</v>
          </cell>
          <cell r="CE438">
            <v>32</v>
          </cell>
          <cell r="CF438">
            <v>0</v>
          </cell>
          <cell r="CG438">
            <v>206</v>
          </cell>
          <cell r="CH438">
            <v>83</v>
          </cell>
          <cell r="CI438">
            <v>6</v>
          </cell>
          <cell r="CJ438">
            <v>0</v>
          </cell>
          <cell r="CK438">
            <v>0</v>
          </cell>
          <cell r="CL438">
            <v>77</v>
          </cell>
          <cell r="CM438">
            <v>18.3294672</v>
          </cell>
          <cell r="CN438">
            <v>24.2</v>
          </cell>
          <cell r="CO438">
            <v>9.4</v>
          </cell>
          <cell r="CP438">
            <v>0</v>
          </cell>
          <cell r="CQ438">
            <v>56.18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23.98</v>
          </cell>
          <cell r="DA438">
            <v>32.200000000000003</v>
          </cell>
          <cell r="DB438">
            <v>1756.734096449896</v>
          </cell>
          <cell r="DC438">
            <v>3065.0099856694142</v>
          </cell>
          <cell r="DD438">
            <v>1143.8828294581942</v>
          </cell>
          <cell r="DE438">
            <v>0.18759689922480619</v>
          </cell>
          <cell r="DF438">
            <v>0</v>
          </cell>
          <cell r="DG438" t="str">
            <v>Газлифт</v>
          </cell>
          <cell r="DH438">
            <v>18.3294672</v>
          </cell>
          <cell r="DI438">
            <v>24.2</v>
          </cell>
          <cell r="DJ438">
            <v>9.4</v>
          </cell>
          <cell r="DK438">
            <v>32.200000000000003</v>
          </cell>
          <cell r="DL438">
            <v>77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9.4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DZ438">
            <v>0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18</v>
          </cell>
          <cell r="EG438">
            <v>33</v>
          </cell>
          <cell r="EH438">
            <v>70</v>
          </cell>
          <cell r="EI438">
            <v>32</v>
          </cell>
          <cell r="EJ438" t="str">
            <v>Постоянный</v>
          </cell>
          <cell r="EK438">
            <v>24</v>
          </cell>
          <cell r="EL438">
            <v>0</v>
          </cell>
          <cell r="EM438">
            <v>18.3294672</v>
          </cell>
          <cell r="EN438">
            <v>24.2</v>
          </cell>
          <cell r="EO438">
            <v>9.4</v>
          </cell>
          <cell r="EP438">
            <v>56.18</v>
          </cell>
          <cell r="EQ438">
            <v>1756.734096449896</v>
          </cell>
          <cell r="ER438">
            <v>83</v>
          </cell>
          <cell r="ES438">
            <v>23.98</v>
          </cell>
          <cell r="ET438">
            <v>77</v>
          </cell>
          <cell r="EU438">
            <v>18</v>
          </cell>
          <cell r="EV438">
            <v>33</v>
          </cell>
          <cell r="EW438">
            <v>70</v>
          </cell>
          <cell r="EX438">
            <v>32</v>
          </cell>
          <cell r="EY438" t="str">
            <v>Постоянный</v>
          </cell>
          <cell r="EZ438">
            <v>24</v>
          </cell>
          <cell r="FA438">
            <v>0</v>
          </cell>
          <cell r="FB438">
            <v>18.3294672</v>
          </cell>
          <cell r="FC438">
            <v>24.2</v>
          </cell>
          <cell r="FD438">
            <v>9.4</v>
          </cell>
          <cell r="FE438">
            <v>56.18</v>
          </cell>
          <cell r="FF438">
            <v>1756.734096449896</v>
          </cell>
          <cell r="FG438">
            <v>83</v>
          </cell>
          <cell r="FH438">
            <v>23.98</v>
          </cell>
          <cell r="FI438">
            <v>77</v>
          </cell>
          <cell r="FJ438">
            <v>0</v>
          </cell>
          <cell r="FK438">
            <v>0</v>
          </cell>
          <cell r="FL438">
            <v>0</v>
          </cell>
          <cell r="FM438">
            <v>0</v>
          </cell>
          <cell r="FN438">
            <v>0</v>
          </cell>
          <cell r="FO438">
            <v>0</v>
          </cell>
          <cell r="FP438">
            <v>0</v>
          </cell>
          <cell r="FQ438">
            <v>0</v>
          </cell>
          <cell r="FR438">
            <v>0</v>
          </cell>
          <cell r="FS438">
            <v>0</v>
          </cell>
          <cell r="FT438">
            <v>0</v>
          </cell>
          <cell r="FU438">
            <v>0</v>
          </cell>
          <cell r="FV438">
            <v>0</v>
          </cell>
          <cell r="FW438">
            <v>0</v>
          </cell>
          <cell r="FX438">
            <v>0</v>
          </cell>
          <cell r="FY438" t="str">
            <v>ГТМ, ВНС июня</v>
          </cell>
          <cell r="FZ438">
            <v>0</v>
          </cell>
          <cell r="GA438">
            <v>0</v>
          </cell>
          <cell r="GB438">
            <v>0</v>
          </cell>
          <cell r="GC438">
            <v>0</v>
          </cell>
          <cell r="GD438">
            <v>0</v>
          </cell>
          <cell r="GE438">
            <v>0</v>
          </cell>
          <cell r="GF438" t="str">
            <v>БДНГ-2</v>
          </cell>
          <cell r="GG438">
            <v>0</v>
          </cell>
          <cell r="GH438">
            <v>0</v>
          </cell>
          <cell r="GI438">
            <v>0</v>
          </cell>
          <cell r="GJ438">
            <v>0</v>
          </cell>
          <cell r="GK438">
            <v>2100</v>
          </cell>
          <cell r="GL438">
            <v>0</v>
          </cell>
          <cell r="GM438">
            <v>0</v>
          </cell>
          <cell r="GN438">
            <v>0</v>
          </cell>
          <cell r="GO438">
            <v>0</v>
          </cell>
          <cell r="GP438">
            <v>0</v>
          </cell>
          <cell r="GQ438">
            <v>0</v>
          </cell>
          <cell r="GR438">
            <v>0</v>
          </cell>
          <cell r="GS438">
            <v>0</v>
          </cell>
          <cell r="GT438">
            <v>0</v>
          </cell>
          <cell r="GU438">
            <v>0</v>
          </cell>
          <cell r="GV438">
            <v>0</v>
          </cell>
          <cell r="GW438">
            <v>0</v>
          </cell>
          <cell r="GX438">
            <v>0</v>
          </cell>
          <cell r="GY438">
            <v>0</v>
          </cell>
        </row>
        <row r="439">
          <cell r="J439">
            <v>3218</v>
          </cell>
          <cell r="K439" t="str">
            <v>В работе</v>
          </cell>
          <cell r="L439" t="str">
            <v>К-53</v>
          </cell>
          <cell r="M439">
            <v>42122</v>
          </cell>
          <cell r="N439" t="str">
            <v>Гор.</v>
          </cell>
          <cell r="O439" t="str">
            <v>P1ar_Block III</v>
          </cell>
          <cell r="P439" t="str">
            <v>Действующий</v>
          </cell>
          <cell r="Q439">
            <v>-4</v>
          </cell>
          <cell r="R439">
            <v>0</v>
          </cell>
          <cell r="S439">
            <v>0</v>
          </cell>
          <cell r="T439">
            <v>0</v>
          </cell>
          <cell r="U439">
            <v>206</v>
          </cell>
          <cell r="V439">
            <v>213.8</v>
          </cell>
          <cell r="W439">
            <v>0.98</v>
          </cell>
          <cell r="X439">
            <v>1.66</v>
          </cell>
          <cell r="Y439">
            <v>0.98</v>
          </cell>
          <cell r="Z439">
            <v>1.4490000000000001</v>
          </cell>
          <cell r="AA439">
            <v>0.83599999999999997</v>
          </cell>
          <cell r="AB439">
            <v>0.72</v>
          </cell>
          <cell r="AC439">
            <v>37</v>
          </cell>
          <cell r="AD439">
            <v>1.17</v>
          </cell>
          <cell r="AE439">
            <v>177.8</v>
          </cell>
          <cell r="AF439">
            <v>9.19</v>
          </cell>
          <cell r="AG439">
            <v>2154</v>
          </cell>
          <cell r="AH439" t="str">
            <v xml:space="preserve">1 ств 2870
2 ств 2500 </v>
          </cell>
          <cell r="AI439" t="str">
            <v xml:space="preserve">1 ств 2870
2 ств 2500 </v>
          </cell>
          <cell r="AJ439">
            <v>0</v>
          </cell>
          <cell r="AK439">
            <v>0</v>
          </cell>
          <cell r="AL439" t="str">
            <v>откр ствол</v>
          </cell>
          <cell r="AM439" t="str">
            <v xml:space="preserve">1 ствол 2154-2870;
2 ствол 2154-2500 </v>
          </cell>
          <cell r="AN439" t="str">
            <v>28,63;11,2</v>
          </cell>
          <cell r="AO439">
            <v>2154</v>
          </cell>
          <cell r="AP439">
            <v>255.8</v>
          </cell>
          <cell r="AQ439">
            <v>0</v>
          </cell>
          <cell r="AR439">
            <v>0</v>
          </cell>
          <cell r="AS439">
            <v>0</v>
          </cell>
          <cell r="AT439" t="str">
            <v>Газлифт</v>
          </cell>
          <cell r="AU439">
            <v>335</v>
          </cell>
          <cell r="AV439" t="str">
            <v>ГП</v>
          </cell>
          <cell r="AW439">
            <v>650</v>
          </cell>
          <cell r="AX439" t="str">
            <v>ГП</v>
          </cell>
          <cell r="AY439">
            <v>970</v>
          </cell>
          <cell r="AZ439" t="str">
            <v>ГП</v>
          </cell>
          <cell r="BA439">
            <v>1250</v>
          </cell>
          <cell r="BB439" t="str">
            <v>ГК80/2</v>
          </cell>
          <cell r="BC439">
            <v>1500</v>
          </cell>
          <cell r="BD439" t="str">
            <v>ГК75/3</v>
          </cell>
          <cell r="BE439">
            <v>0</v>
          </cell>
          <cell r="BF439">
            <v>0</v>
          </cell>
          <cell r="BG439">
            <v>1830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2200</v>
          </cell>
          <cell r="BO439" t="str">
            <v>Есть</v>
          </cell>
          <cell r="BP439" t="str">
            <v>Сиант</v>
          </cell>
          <cell r="BQ439">
            <v>83</v>
          </cell>
          <cell r="BR439">
            <v>69</v>
          </cell>
          <cell r="BS439">
            <v>9.6</v>
          </cell>
          <cell r="BT439">
            <v>1912.1</v>
          </cell>
          <cell r="BU439">
            <v>287.90000000000009</v>
          </cell>
          <cell r="BV439">
            <v>73</v>
          </cell>
          <cell r="BW439">
            <v>5.5</v>
          </cell>
          <cell r="BX439">
            <v>18</v>
          </cell>
          <cell r="BY439" t="str">
            <v>Угловик</v>
          </cell>
          <cell r="BZ439" t="str">
            <v>Постоянный</v>
          </cell>
          <cell r="CA439">
            <v>24</v>
          </cell>
          <cell r="CB439">
            <v>0</v>
          </cell>
          <cell r="CC439">
            <v>20</v>
          </cell>
          <cell r="CD439">
            <v>69</v>
          </cell>
          <cell r="CE439">
            <v>18</v>
          </cell>
          <cell r="CF439">
            <v>43556</v>
          </cell>
          <cell r="CG439">
            <v>135</v>
          </cell>
          <cell r="CH439">
            <v>83</v>
          </cell>
          <cell r="CI439">
            <v>6</v>
          </cell>
          <cell r="CJ439">
            <v>0</v>
          </cell>
          <cell r="CK439">
            <v>0</v>
          </cell>
          <cell r="CL439">
            <v>68</v>
          </cell>
          <cell r="CM439">
            <v>3.0931999999999999</v>
          </cell>
          <cell r="CN439">
            <v>3.7</v>
          </cell>
          <cell r="CO439">
            <v>0</v>
          </cell>
          <cell r="CP439">
            <v>0</v>
          </cell>
          <cell r="CQ439">
            <v>16.2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9.6</v>
          </cell>
          <cell r="DA439">
            <v>6.6</v>
          </cell>
          <cell r="DB439">
            <v>2133.7126600284496</v>
          </cell>
          <cell r="DC439">
            <v>5237.294710978922</v>
          </cell>
          <cell r="DD439">
            <v>3103.582050950472</v>
          </cell>
          <cell r="DE439">
            <v>5.5223880597014927E-2</v>
          </cell>
          <cell r="DF439">
            <v>0</v>
          </cell>
          <cell r="DG439" t="str">
            <v>Газлифт</v>
          </cell>
          <cell r="DH439">
            <v>6.1863999999999999</v>
          </cell>
          <cell r="DI439">
            <v>7.4</v>
          </cell>
          <cell r="DJ439">
            <v>0</v>
          </cell>
          <cell r="DK439">
            <v>13.2</v>
          </cell>
          <cell r="DL439">
            <v>68</v>
          </cell>
          <cell r="DM439">
            <v>0</v>
          </cell>
          <cell r="DN439">
            <v>60</v>
          </cell>
          <cell r="DO439">
            <v>5.3357814937981696E-2</v>
          </cell>
          <cell r="DP439">
            <v>60</v>
          </cell>
          <cell r="DQ439">
            <v>3.3455349966114523</v>
          </cell>
          <cell r="DR439">
            <v>4.001836120348627</v>
          </cell>
          <cell r="DS439">
            <v>0</v>
          </cell>
          <cell r="DT439">
            <v>7.1384103768380918</v>
          </cell>
          <cell r="DU439">
            <v>0.25233499661145203</v>
          </cell>
          <cell r="DV439">
            <v>0.30183612034862684</v>
          </cell>
          <cell r="DW439">
            <v>0.53841037683809112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42879</v>
          </cell>
          <cell r="ED439" t="str">
            <v>ОПЗ</v>
          </cell>
          <cell r="EE439">
            <v>0</v>
          </cell>
          <cell r="EF439">
            <v>18</v>
          </cell>
          <cell r="EG439">
            <v>21</v>
          </cell>
          <cell r="EH439">
            <v>74</v>
          </cell>
          <cell r="EI439">
            <v>19</v>
          </cell>
          <cell r="EJ439" t="str">
            <v>Постоянный</v>
          </cell>
          <cell r="EK439">
            <v>24</v>
          </cell>
          <cell r="EL439">
            <v>0</v>
          </cell>
          <cell r="EM439">
            <v>6.1863999999999999</v>
          </cell>
          <cell r="EN439">
            <v>7.4</v>
          </cell>
          <cell r="EO439">
            <v>0</v>
          </cell>
          <cell r="EP439">
            <v>15.7</v>
          </cell>
          <cell r="EQ439">
            <v>953.70490107332182</v>
          </cell>
          <cell r="ER439">
            <v>84</v>
          </cell>
          <cell r="ES439">
            <v>9.8000000000000007</v>
          </cell>
          <cell r="ET439">
            <v>67</v>
          </cell>
          <cell r="EU439">
            <v>18</v>
          </cell>
          <cell r="EV439">
            <v>20</v>
          </cell>
          <cell r="EW439">
            <v>69</v>
          </cell>
          <cell r="EX439">
            <v>18</v>
          </cell>
          <cell r="EY439" t="str">
            <v>Постоянный</v>
          </cell>
          <cell r="EZ439">
            <v>24</v>
          </cell>
          <cell r="FA439">
            <v>0</v>
          </cell>
          <cell r="FB439">
            <v>3.0931999999999999</v>
          </cell>
          <cell r="FC439">
            <v>3.7</v>
          </cell>
          <cell r="FD439">
            <v>0</v>
          </cell>
          <cell r="FE439">
            <v>16.2</v>
          </cell>
          <cell r="FF439">
            <v>2133.7126600284496</v>
          </cell>
          <cell r="FG439">
            <v>83</v>
          </cell>
          <cell r="FH439">
            <v>9.6</v>
          </cell>
          <cell r="FI439">
            <v>68</v>
          </cell>
          <cell r="FJ439">
            <v>0</v>
          </cell>
          <cell r="FK439">
            <v>-1</v>
          </cell>
          <cell r="FL439">
            <v>-5</v>
          </cell>
          <cell r="FM439">
            <v>-1</v>
          </cell>
          <cell r="FN439">
            <v>0</v>
          </cell>
          <cell r="FO439">
            <v>0</v>
          </cell>
          <cell r="FP439">
            <v>-3.0931999999999999</v>
          </cell>
          <cell r="FQ439">
            <v>-3.7</v>
          </cell>
          <cell r="FR439">
            <v>0</v>
          </cell>
          <cell r="FS439">
            <v>0.5</v>
          </cell>
          <cell r="FT439">
            <v>-1</v>
          </cell>
          <cell r="FU439">
            <v>-0.20000000000000107</v>
          </cell>
          <cell r="FV439">
            <v>1180.0077589551279</v>
          </cell>
          <cell r="FW439">
            <v>1</v>
          </cell>
          <cell r="FX439" t="str">
            <v>Технология</v>
          </cell>
          <cell r="FY439" t="str">
            <v>Рост забойного давления. Необходима постановка бригады ПРГС для оптимизации работы газлифтного подъемника</v>
          </cell>
          <cell r="FZ439">
            <v>0</v>
          </cell>
          <cell r="GA439">
            <v>0</v>
          </cell>
          <cell r="GB439">
            <v>0</v>
          </cell>
          <cell r="GC439" t="str">
            <v>Технология</v>
          </cell>
          <cell r="GD439" t="str">
            <v>Необходима поставновка бригады ПРГС (Увеличенный расход г/г в 1, 2 ОИК)</v>
          </cell>
          <cell r="GE439">
            <v>0</v>
          </cell>
          <cell r="GF439" t="str">
            <v>БДНГ-2</v>
          </cell>
          <cell r="GG439" t="str">
            <v>Щукин</v>
          </cell>
          <cell r="GH439">
            <v>0</v>
          </cell>
          <cell r="GI439" t="e">
            <v>#N/A</v>
          </cell>
          <cell r="GJ439">
            <v>0</v>
          </cell>
          <cell r="GK439">
            <v>2100</v>
          </cell>
          <cell r="GL439">
            <v>0</v>
          </cell>
          <cell r="GM439">
            <v>0</v>
          </cell>
          <cell r="GN439">
            <v>3.0931999999999999</v>
          </cell>
          <cell r="GO439">
            <v>2</v>
          </cell>
          <cell r="GP439">
            <v>51</v>
          </cell>
          <cell r="GQ439">
            <v>68</v>
          </cell>
          <cell r="GR439">
            <v>67</v>
          </cell>
          <cell r="GS439" t="str">
            <v>-</v>
          </cell>
          <cell r="GT439" t="str">
            <v>Газлифт</v>
          </cell>
          <cell r="GU439">
            <v>0</v>
          </cell>
          <cell r="GV439">
            <v>0</v>
          </cell>
          <cell r="GW439">
            <v>0</v>
          </cell>
          <cell r="GX439">
            <v>0</v>
          </cell>
          <cell r="GY439">
            <v>0</v>
          </cell>
        </row>
        <row r="440">
          <cell r="J440">
            <v>3220</v>
          </cell>
          <cell r="K440" t="str">
            <v>В работе</v>
          </cell>
          <cell r="L440" t="str">
            <v>К-21</v>
          </cell>
          <cell r="M440">
            <v>42215</v>
          </cell>
          <cell r="N440" t="str">
            <v>Гор.</v>
          </cell>
          <cell r="O440" t="str">
            <v>P1ar_Block III</v>
          </cell>
          <cell r="P440" t="str">
            <v>Действующий</v>
          </cell>
          <cell r="Q440">
            <v>-4</v>
          </cell>
          <cell r="R440">
            <v>0</v>
          </cell>
          <cell r="S440">
            <v>0</v>
          </cell>
          <cell r="T440">
            <v>0</v>
          </cell>
          <cell r="U440">
            <v>206</v>
          </cell>
          <cell r="V440">
            <v>213.8</v>
          </cell>
          <cell r="W440">
            <v>0.98</v>
          </cell>
          <cell r="X440">
            <v>1.66</v>
          </cell>
          <cell r="Y440">
            <v>0.98229359637321834</v>
          </cell>
          <cell r="Z440">
            <v>1.4490000000000001</v>
          </cell>
          <cell r="AA440">
            <v>0.83599999999999997</v>
          </cell>
          <cell r="AB440">
            <v>0.72</v>
          </cell>
          <cell r="AC440">
            <v>37</v>
          </cell>
          <cell r="AD440">
            <v>1.17</v>
          </cell>
          <cell r="AE440">
            <v>177.8</v>
          </cell>
          <cell r="AF440">
            <v>9.19</v>
          </cell>
          <cell r="AG440">
            <v>2188</v>
          </cell>
          <cell r="AH440">
            <v>2810</v>
          </cell>
          <cell r="AI440">
            <v>2810</v>
          </cell>
          <cell r="AJ440">
            <v>0</v>
          </cell>
          <cell r="AK440">
            <v>0</v>
          </cell>
          <cell r="AL440" t="str">
            <v>откр ствол</v>
          </cell>
          <cell r="AM440" t="str">
            <v>2188-2810</v>
          </cell>
          <cell r="AN440">
            <v>49</v>
          </cell>
          <cell r="AO440">
            <v>2188</v>
          </cell>
          <cell r="AP440">
            <v>277.58999999999997</v>
          </cell>
          <cell r="AQ440">
            <v>0</v>
          </cell>
          <cell r="AR440">
            <v>0</v>
          </cell>
          <cell r="AS440">
            <v>0</v>
          </cell>
          <cell r="AT440" t="str">
            <v>Газлифт</v>
          </cell>
          <cell r="AU440">
            <v>315</v>
          </cell>
          <cell r="AV440" t="str">
            <v>ГК83/1</v>
          </cell>
          <cell r="AW440">
            <v>590</v>
          </cell>
          <cell r="AX440" t="str">
            <v>ГК84/1</v>
          </cell>
          <cell r="AY440">
            <v>890</v>
          </cell>
          <cell r="AZ440" t="str">
            <v>ГК85/1,5</v>
          </cell>
          <cell r="BA440">
            <v>1185</v>
          </cell>
          <cell r="BB440" t="str">
            <v>ГК87/2</v>
          </cell>
          <cell r="BC440">
            <v>1460</v>
          </cell>
          <cell r="BD440" t="str">
            <v>ЦКсОК</v>
          </cell>
          <cell r="BE440">
            <v>0</v>
          </cell>
          <cell r="BF440">
            <v>0</v>
          </cell>
          <cell r="BG440">
            <v>1740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2200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1912.07</v>
          </cell>
          <cell r="BU440">
            <v>287.93000000000006</v>
          </cell>
          <cell r="BV440">
            <v>73</v>
          </cell>
          <cell r="BW440">
            <v>5.5</v>
          </cell>
          <cell r="BX440">
            <v>18</v>
          </cell>
          <cell r="BY440" t="str">
            <v>Угловик</v>
          </cell>
          <cell r="BZ440" t="str">
            <v>Постоянный</v>
          </cell>
          <cell r="CA440">
            <v>24</v>
          </cell>
          <cell r="CB440">
            <v>0</v>
          </cell>
          <cell r="CC440">
            <v>31</v>
          </cell>
          <cell r="CD440">
            <v>54</v>
          </cell>
          <cell r="CE440">
            <v>29</v>
          </cell>
          <cell r="CF440">
            <v>43556</v>
          </cell>
          <cell r="CG440">
            <v>85</v>
          </cell>
          <cell r="CH440">
            <v>82</v>
          </cell>
          <cell r="CI440">
            <v>6</v>
          </cell>
          <cell r="CJ440">
            <v>0</v>
          </cell>
          <cell r="CK440">
            <v>0</v>
          </cell>
          <cell r="CL440">
            <v>60</v>
          </cell>
          <cell r="CM440">
            <v>10.889175879999998</v>
          </cell>
          <cell r="CN440">
            <v>13.1</v>
          </cell>
          <cell r="CO440">
            <v>0.56999999999999995</v>
          </cell>
          <cell r="CP440">
            <v>372</v>
          </cell>
          <cell r="CQ440">
            <v>37</v>
          </cell>
          <cell r="CR440">
            <v>393</v>
          </cell>
          <cell r="CS440">
            <v>0</v>
          </cell>
          <cell r="CT440">
            <v>392</v>
          </cell>
          <cell r="CU440">
            <v>0</v>
          </cell>
          <cell r="CV440">
            <v>382.11082412000002</v>
          </cell>
          <cell r="CW440">
            <v>-13.1</v>
          </cell>
          <cell r="CX440">
            <v>391.43</v>
          </cell>
          <cell r="CY440">
            <v>-30</v>
          </cell>
          <cell r="CZ440">
            <v>11</v>
          </cell>
          <cell r="DA440">
            <v>26</v>
          </cell>
          <cell r="DB440">
            <v>2387.6921712462968</v>
          </cell>
          <cell r="DC440">
            <v>3397.8696283120375</v>
          </cell>
          <cell r="DD440">
            <v>1002.2191190400282</v>
          </cell>
          <cell r="DE440">
            <v>0.52400000000000002</v>
          </cell>
          <cell r="DF440">
            <v>0</v>
          </cell>
          <cell r="DG440" t="str">
            <v>Газлифт</v>
          </cell>
          <cell r="DH440">
            <v>10.889175879999998</v>
          </cell>
          <cell r="DI440">
            <v>13.1</v>
          </cell>
          <cell r="DJ440">
            <v>0.56999999999999995</v>
          </cell>
          <cell r="DK440">
            <v>26</v>
          </cell>
          <cell r="DL440">
            <v>60</v>
          </cell>
          <cell r="DM440">
            <v>0</v>
          </cell>
          <cell r="DN440">
            <v>60</v>
          </cell>
          <cell r="DO440">
            <v>0.52400000000000002</v>
          </cell>
          <cell r="DP440">
            <v>60</v>
          </cell>
          <cell r="DQ440">
            <v>10.889175879999998</v>
          </cell>
          <cell r="DR440">
            <v>13.1</v>
          </cell>
          <cell r="DS440">
            <v>0.56999999999999995</v>
          </cell>
          <cell r="DT440">
            <v>26</v>
          </cell>
          <cell r="DU440">
            <v>0</v>
          </cell>
          <cell r="DV440">
            <v>0</v>
          </cell>
          <cell r="DW440">
            <v>0</v>
          </cell>
          <cell r="DX440">
            <v>0.60288589642116208</v>
          </cell>
          <cell r="DY440">
            <v>0.72528952880842112</v>
          </cell>
          <cell r="DZ440">
            <v>0</v>
          </cell>
          <cell r="EA440">
            <v>1.0519466448366412</v>
          </cell>
          <cell r="EB440">
            <v>0</v>
          </cell>
          <cell r="EC440">
            <v>42231</v>
          </cell>
          <cell r="ED440" t="str">
            <v>ВНС</v>
          </cell>
          <cell r="EE440">
            <v>0</v>
          </cell>
          <cell r="EF440">
            <v>18</v>
          </cell>
          <cell r="EG440">
            <v>31</v>
          </cell>
          <cell r="EH440">
            <v>54</v>
          </cell>
          <cell r="EI440">
            <v>29</v>
          </cell>
          <cell r="EJ440" t="str">
            <v>Постоянный</v>
          </cell>
          <cell r="EK440">
            <v>24</v>
          </cell>
          <cell r="EL440">
            <v>0</v>
          </cell>
          <cell r="EM440">
            <v>10.889175879999998</v>
          </cell>
          <cell r="EN440">
            <v>13.1</v>
          </cell>
          <cell r="EO440">
            <v>0.56999999999999995</v>
          </cell>
          <cell r="EP440">
            <v>37</v>
          </cell>
          <cell r="EQ440">
            <v>2387.6921712462968</v>
          </cell>
          <cell r="ER440">
            <v>82</v>
          </cell>
          <cell r="ES440">
            <v>11</v>
          </cell>
          <cell r="ET440">
            <v>60</v>
          </cell>
          <cell r="EU440">
            <v>18</v>
          </cell>
          <cell r="EV440">
            <v>31</v>
          </cell>
          <cell r="EW440">
            <v>54</v>
          </cell>
          <cell r="EX440">
            <v>29</v>
          </cell>
          <cell r="EY440" t="str">
            <v>Постоянный</v>
          </cell>
          <cell r="EZ440">
            <v>24</v>
          </cell>
          <cell r="FA440">
            <v>0</v>
          </cell>
          <cell r="FB440">
            <v>10.889175879999998</v>
          </cell>
          <cell r="FC440">
            <v>13.1</v>
          </cell>
          <cell r="FD440">
            <v>0.56999999999999995</v>
          </cell>
          <cell r="FE440">
            <v>37</v>
          </cell>
          <cell r="FF440">
            <v>2387.6921712462968</v>
          </cell>
          <cell r="FG440">
            <v>82</v>
          </cell>
          <cell r="FH440">
            <v>11</v>
          </cell>
          <cell r="FI440">
            <v>60</v>
          </cell>
          <cell r="FJ440">
            <v>0</v>
          </cell>
          <cell r="FK440">
            <v>0</v>
          </cell>
          <cell r="FL440">
            <v>0</v>
          </cell>
          <cell r="FM440">
            <v>0</v>
          </cell>
          <cell r="FN440">
            <v>0</v>
          </cell>
          <cell r="FO440">
            <v>0</v>
          </cell>
          <cell r="FP440">
            <v>0</v>
          </cell>
          <cell r="FQ440">
            <v>0</v>
          </cell>
          <cell r="FR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0</v>
          </cell>
          <cell r="FW440">
            <v>0</v>
          </cell>
          <cell r="FX440">
            <v>0</v>
          </cell>
          <cell r="FY440">
            <v>0</v>
          </cell>
          <cell r="FZ440">
            <v>0</v>
          </cell>
          <cell r="GA440">
            <v>0</v>
          </cell>
          <cell r="GB440">
            <v>0</v>
          </cell>
          <cell r="GC440">
            <v>0</v>
          </cell>
          <cell r="GD440">
            <v>0</v>
          </cell>
          <cell r="GE440">
            <v>0</v>
          </cell>
          <cell r="GF440" t="str">
            <v>БДНГ-3</v>
          </cell>
          <cell r="GG440" t="str">
            <v>Щукин</v>
          </cell>
          <cell r="GH440">
            <v>0</v>
          </cell>
          <cell r="GI440" t="e">
            <v>#N/A</v>
          </cell>
          <cell r="GJ440">
            <v>0</v>
          </cell>
          <cell r="GK440">
            <v>2100</v>
          </cell>
          <cell r="GL440">
            <v>0</v>
          </cell>
          <cell r="GM440">
            <v>0</v>
          </cell>
          <cell r="GN440">
            <v>0</v>
          </cell>
          <cell r="GO440">
            <v>2</v>
          </cell>
          <cell r="GP440">
            <v>25</v>
          </cell>
          <cell r="GQ440">
            <v>60</v>
          </cell>
          <cell r="GR440">
            <v>25</v>
          </cell>
          <cell r="GS440" t="str">
            <v>К-21</v>
          </cell>
          <cell r="GT440" t="str">
            <v>Газлифт</v>
          </cell>
          <cell r="GU440">
            <v>0</v>
          </cell>
          <cell r="GV440">
            <v>0</v>
          </cell>
          <cell r="GW440">
            <v>0</v>
          </cell>
          <cell r="GX440">
            <v>0</v>
          </cell>
          <cell r="GY440">
            <v>0</v>
          </cell>
        </row>
        <row r="441">
          <cell r="J441">
            <v>3221</v>
          </cell>
          <cell r="K441" t="str">
            <v>В работе</v>
          </cell>
          <cell r="L441" t="str">
            <v>К-21</v>
          </cell>
          <cell r="M441">
            <v>42093</v>
          </cell>
          <cell r="N441" t="str">
            <v>Гор.</v>
          </cell>
          <cell r="O441" t="str">
            <v>P1ar_Block III</v>
          </cell>
          <cell r="P441" t="str">
            <v>Действующий</v>
          </cell>
          <cell r="Q441">
            <v>-4</v>
          </cell>
          <cell r="R441">
            <v>0</v>
          </cell>
          <cell r="S441">
            <v>0</v>
          </cell>
          <cell r="T441">
            <v>0</v>
          </cell>
          <cell r="U441">
            <v>206</v>
          </cell>
          <cell r="V441">
            <v>213.8</v>
          </cell>
          <cell r="W441">
            <v>0.98</v>
          </cell>
          <cell r="X441">
            <v>1.66</v>
          </cell>
          <cell r="Y441">
            <v>0.98768730116327075</v>
          </cell>
          <cell r="Z441">
            <v>1.4490000000000001</v>
          </cell>
          <cell r="AA441">
            <v>0.83599999999999997</v>
          </cell>
          <cell r="AB441">
            <v>0.72</v>
          </cell>
          <cell r="AC441">
            <v>37</v>
          </cell>
          <cell r="AD441">
            <v>1.17</v>
          </cell>
          <cell r="AE441">
            <v>177.8</v>
          </cell>
          <cell r="AF441">
            <v>9.19</v>
          </cell>
          <cell r="AG441">
            <v>2033</v>
          </cell>
          <cell r="AH441">
            <v>2755</v>
          </cell>
          <cell r="AI441">
            <v>2755</v>
          </cell>
          <cell r="AJ441">
            <v>0</v>
          </cell>
          <cell r="AK441">
            <v>0</v>
          </cell>
          <cell r="AL441" t="str">
            <v>откр ствол</v>
          </cell>
          <cell r="AM441" t="str">
            <v>2033-2755</v>
          </cell>
          <cell r="AN441">
            <v>54.31</v>
          </cell>
          <cell r="AO441">
            <v>2033</v>
          </cell>
          <cell r="AP441">
            <v>126.41</v>
          </cell>
          <cell r="AQ441">
            <v>0</v>
          </cell>
          <cell r="AR441">
            <v>0</v>
          </cell>
          <cell r="AS441">
            <v>0</v>
          </cell>
          <cell r="AT441" t="str">
            <v>Газлифт</v>
          </cell>
          <cell r="AU441">
            <v>360</v>
          </cell>
          <cell r="AV441" t="str">
            <v>ГП</v>
          </cell>
          <cell r="AW441">
            <v>690</v>
          </cell>
          <cell r="AX441" t="str">
            <v>ГП</v>
          </cell>
          <cell r="AY441">
            <v>990</v>
          </cell>
          <cell r="AZ441" t="str">
            <v>ГП</v>
          </cell>
          <cell r="BA441">
            <v>1250</v>
          </cell>
          <cell r="BB441" t="str">
            <v>ГП</v>
          </cell>
          <cell r="BC441">
            <v>1480</v>
          </cell>
          <cell r="BD441" t="str">
            <v>ГК80/2</v>
          </cell>
          <cell r="BE441">
            <v>0</v>
          </cell>
          <cell r="BF441">
            <v>0</v>
          </cell>
          <cell r="BG441">
            <v>1790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2040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1910</v>
          </cell>
          <cell r="BU441">
            <v>130</v>
          </cell>
          <cell r="BV441">
            <v>73</v>
          </cell>
          <cell r="BW441">
            <v>5.5</v>
          </cell>
          <cell r="BX441">
            <v>18</v>
          </cell>
          <cell r="BY441" t="str">
            <v>Угловик</v>
          </cell>
          <cell r="BZ441" t="str">
            <v>Постоянный</v>
          </cell>
          <cell r="CA441">
            <v>24</v>
          </cell>
          <cell r="CB441">
            <v>0</v>
          </cell>
          <cell r="CC441">
            <v>30</v>
          </cell>
          <cell r="CD441">
            <v>50</v>
          </cell>
          <cell r="CE441">
            <v>29</v>
          </cell>
          <cell r="CF441">
            <v>43556</v>
          </cell>
          <cell r="CG441">
            <v>129</v>
          </cell>
          <cell r="CH441">
            <v>82</v>
          </cell>
          <cell r="CI441">
            <v>6</v>
          </cell>
          <cell r="CJ441">
            <v>0</v>
          </cell>
          <cell r="CK441">
            <v>0</v>
          </cell>
          <cell r="CL441">
            <v>49</v>
          </cell>
          <cell r="CM441">
            <v>12.9578328</v>
          </cell>
          <cell r="CN441">
            <v>15.8</v>
          </cell>
          <cell r="CO441">
            <v>1.9</v>
          </cell>
          <cell r="CP441">
            <v>373</v>
          </cell>
          <cell r="CQ441">
            <v>31.7</v>
          </cell>
          <cell r="CR441">
            <v>394</v>
          </cell>
          <cell r="CS441">
            <v>0</v>
          </cell>
          <cell r="CT441">
            <v>393</v>
          </cell>
          <cell r="CU441">
            <v>0</v>
          </cell>
          <cell r="CV441">
            <v>377.439569828</v>
          </cell>
          <cell r="CW441">
            <v>-20.29</v>
          </cell>
          <cell r="CX441">
            <v>390.63</v>
          </cell>
          <cell r="CY441">
            <v>-13.5</v>
          </cell>
          <cell r="CZ441">
            <v>8</v>
          </cell>
          <cell r="DA441">
            <v>23.7</v>
          </cell>
          <cell r="DB441">
            <v>1829.0095547459139</v>
          </cell>
          <cell r="DC441">
            <v>2446.3967462213282</v>
          </cell>
          <cell r="DD441">
            <v>601.25672877678733</v>
          </cell>
          <cell r="DE441">
            <v>0.19750000000000001</v>
          </cell>
          <cell r="DF441">
            <v>0</v>
          </cell>
          <cell r="DG441" t="str">
            <v>Газлифт</v>
          </cell>
          <cell r="DH441">
            <v>12.9578328</v>
          </cell>
          <cell r="DI441">
            <v>15.8</v>
          </cell>
          <cell r="DJ441">
            <v>1.9</v>
          </cell>
          <cell r="DK441">
            <v>23.7</v>
          </cell>
          <cell r="DL441">
            <v>49</v>
          </cell>
          <cell r="DM441">
            <v>0</v>
          </cell>
          <cell r="DN441">
            <v>60</v>
          </cell>
          <cell r="DO441">
            <v>0.22898550724637681</v>
          </cell>
          <cell r="DP441">
            <v>49</v>
          </cell>
          <cell r="DQ441">
            <v>12.9578328</v>
          </cell>
          <cell r="DR441">
            <v>15.8</v>
          </cell>
          <cell r="DS441">
            <v>1.9</v>
          </cell>
          <cell r="DT441">
            <v>23.7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42093</v>
          </cell>
          <cell r="ED441" t="str">
            <v>ВНС</v>
          </cell>
          <cell r="EE441">
            <v>0</v>
          </cell>
          <cell r="EF441">
            <v>18</v>
          </cell>
          <cell r="EG441">
            <v>30</v>
          </cell>
          <cell r="EH441">
            <v>48</v>
          </cell>
          <cell r="EI441">
            <v>29</v>
          </cell>
          <cell r="EJ441" t="str">
            <v>Постоянный</v>
          </cell>
          <cell r="EK441">
            <v>24</v>
          </cell>
          <cell r="EL441">
            <v>0</v>
          </cell>
          <cell r="EM441">
            <v>12.9578328</v>
          </cell>
          <cell r="EN441">
            <v>15.8</v>
          </cell>
          <cell r="EO441">
            <v>1.9</v>
          </cell>
          <cell r="EP441">
            <v>31.7</v>
          </cell>
          <cell r="EQ441">
            <v>1829.0095547459139</v>
          </cell>
          <cell r="ER441">
            <v>82</v>
          </cell>
          <cell r="ES441">
            <v>8</v>
          </cell>
          <cell r="ET441">
            <v>49</v>
          </cell>
          <cell r="EU441">
            <v>18</v>
          </cell>
          <cell r="EV441">
            <v>30</v>
          </cell>
          <cell r="EW441">
            <v>50</v>
          </cell>
          <cell r="EX441">
            <v>29</v>
          </cell>
          <cell r="EY441" t="str">
            <v>Постоянный</v>
          </cell>
          <cell r="EZ441">
            <v>24</v>
          </cell>
          <cell r="FA441">
            <v>0</v>
          </cell>
          <cell r="FB441">
            <v>12.9578328</v>
          </cell>
          <cell r="FC441">
            <v>15.8</v>
          </cell>
          <cell r="FD441">
            <v>1.9</v>
          </cell>
          <cell r="FE441">
            <v>31.7</v>
          </cell>
          <cell r="FF441">
            <v>1829.0095547459139</v>
          </cell>
          <cell r="FG441">
            <v>82</v>
          </cell>
          <cell r="FH441">
            <v>8</v>
          </cell>
          <cell r="FI441">
            <v>49</v>
          </cell>
          <cell r="FJ441">
            <v>0</v>
          </cell>
          <cell r="FK441">
            <v>0</v>
          </cell>
          <cell r="FL441">
            <v>2</v>
          </cell>
          <cell r="FM441">
            <v>0</v>
          </cell>
          <cell r="FN441">
            <v>0</v>
          </cell>
          <cell r="FO441">
            <v>0</v>
          </cell>
          <cell r="FP441">
            <v>0</v>
          </cell>
          <cell r="FQ441">
            <v>0</v>
          </cell>
          <cell r="FR441">
            <v>0</v>
          </cell>
          <cell r="FS441">
            <v>0</v>
          </cell>
          <cell r="FT441">
            <v>0</v>
          </cell>
          <cell r="FU441">
            <v>0</v>
          </cell>
          <cell r="FV441">
            <v>0</v>
          </cell>
          <cell r="FW441">
            <v>0</v>
          </cell>
          <cell r="FX441">
            <v>0</v>
          </cell>
          <cell r="FY441">
            <v>0</v>
          </cell>
          <cell r="FZ441">
            <v>0</v>
          </cell>
          <cell r="GA441">
            <v>0</v>
          </cell>
          <cell r="GB441">
            <v>0</v>
          </cell>
          <cell r="GC441" t="str">
            <v>Уточнение</v>
          </cell>
          <cell r="GD441" t="str">
            <v>Уточнение ТР по результатам замеров дебита</v>
          </cell>
          <cell r="GE441">
            <v>0</v>
          </cell>
          <cell r="GF441" t="str">
            <v>БДНГ-3</v>
          </cell>
          <cell r="GG441" t="str">
            <v>Щукин</v>
          </cell>
          <cell r="GH441">
            <v>0</v>
          </cell>
          <cell r="GI441" t="e">
            <v>#N/A</v>
          </cell>
          <cell r="GJ441">
            <v>0</v>
          </cell>
          <cell r="GK441">
            <v>2020</v>
          </cell>
          <cell r="GL441">
            <v>0</v>
          </cell>
          <cell r="GM441">
            <v>0</v>
          </cell>
          <cell r="GN441">
            <v>0</v>
          </cell>
          <cell r="GO441">
            <v>1</v>
          </cell>
          <cell r="GP441">
            <v>21</v>
          </cell>
          <cell r="GQ441">
            <v>49</v>
          </cell>
          <cell r="GR441">
            <v>80</v>
          </cell>
          <cell r="GS441" t="str">
            <v>К-21</v>
          </cell>
          <cell r="GT441" t="str">
            <v>Газлифт</v>
          </cell>
          <cell r="GU441">
            <v>0</v>
          </cell>
          <cell r="GV441">
            <v>0</v>
          </cell>
          <cell r="GW441">
            <v>0</v>
          </cell>
          <cell r="GX441">
            <v>0</v>
          </cell>
          <cell r="GY441">
            <v>0</v>
          </cell>
        </row>
        <row r="442">
          <cell r="J442">
            <v>3224</v>
          </cell>
          <cell r="K442" t="str">
            <v>В работе</v>
          </cell>
          <cell r="L442" t="str">
            <v>Без куста</v>
          </cell>
          <cell r="M442">
            <v>43363</v>
          </cell>
          <cell r="N442" t="str">
            <v>Гор.</v>
          </cell>
          <cell r="O442" t="str">
            <v>P1ar_Block III</v>
          </cell>
          <cell r="P442" t="str">
            <v>Действующий</v>
          </cell>
          <cell r="Q442">
            <v>-4</v>
          </cell>
          <cell r="R442">
            <v>0</v>
          </cell>
          <cell r="S442">
            <v>0</v>
          </cell>
          <cell r="T442">
            <v>0</v>
          </cell>
          <cell r="U442">
            <v>206</v>
          </cell>
          <cell r="V442">
            <v>213.8</v>
          </cell>
          <cell r="W442">
            <v>0.98</v>
          </cell>
          <cell r="X442">
            <v>1.66</v>
          </cell>
          <cell r="Y442">
            <v>0.98</v>
          </cell>
          <cell r="Z442">
            <v>1.4490000000000001</v>
          </cell>
          <cell r="AA442">
            <v>0.83599999999999997</v>
          </cell>
          <cell r="AB442">
            <v>0.72</v>
          </cell>
          <cell r="AC442">
            <v>37</v>
          </cell>
          <cell r="AD442">
            <v>1.17</v>
          </cell>
          <cell r="AE442">
            <v>177.8</v>
          </cell>
          <cell r="AF442">
            <v>9.19</v>
          </cell>
          <cell r="AG442">
            <v>2105.6999999999998</v>
          </cell>
          <cell r="AH442">
            <v>2108</v>
          </cell>
          <cell r="AI442">
            <v>2108</v>
          </cell>
          <cell r="AJ442">
            <v>0</v>
          </cell>
          <cell r="AK442">
            <v>0</v>
          </cell>
          <cell r="AL442" t="str">
            <v>откр ствол</v>
          </cell>
          <cell r="AM442" t="str">
            <v>2108-2714</v>
          </cell>
          <cell r="AN442">
            <v>38.97</v>
          </cell>
          <cell r="AO442">
            <v>2108</v>
          </cell>
          <cell r="AP442">
            <v>256.06</v>
          </cell>
          <cell r="AQ442">
            <v>0</v>
          </cell>
          <cell r="AR442">
            <v>0</v>
          </cell>
          <cell r="AS442">
            <v>0</v>
          </cell>
          <cell r="AT442" t="str">
            <v>Газлифт</v>
          </cell>
          <cell r="AU442">
            <v>530</v>
          </cell>
          <cell r="AV442">
            <v>0</v>
          </cell>
          <cell r="AW442">
            <v>930</v>
          </cell>
          <cell r="AX442">
            <v>0</v>
          </cell>
          <cell r="AY442">
            <v>1240</v>
          </cell>
          <cell r="AZ442">
            <v>0</v>
          </cell>
          <cell r="BA442">
            <v>1515</v>
          </cell>
          <cell r="BB442">
            <v>0</v>
          </cell>
          <cell r="BC442">
            <v>1800</v>
          </cell>
          <cell r="BD442">
            <v>0</v>
          </cell>
          <cell r="BE442">
            <v>0</v>
          </cell>
          <cell r="BF442">
            <v>0</v>
          </cell>
          <cell r="BG442">
            <v>1810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1832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1660.59</v>
          </cell>
          <cell r="BU442">
            <v>171.41000000000008</v>
          </cell>
          <cell r="BV442">
            <v>73</v>
          </cell>
          <cell r="BW442">
            <v>5.5</v>
          </cell>
          <cell r="BX442">
            <v>18</v>
          </cell>
          <cell r="BY442" t="str">
            <v>Угловик</v>
          </cell>
          <cell r="BZ442" t="str">
            <v>Периодический</v>
          </cell>
          <cell r="CA442">
            <v>24</v>
          </cell>
          <cell r="CB442">
            <v>24</v>
          </cell>
          <cell r="CC442">
            <v>35</v>
          </cell>
          <cell r="CD442">
            <v>48</v>
          </cell>
          <cell r="CE442">
            <v>33</v>
          </cell>
          <cell r="CF442">
            <v>43556</v>
          </cell>
          <cell r="CG442">
            <v>179</v>
          </cell>
          <cell r="CH442">
            <v>92</v>
          </cell>
          <cell r="CI442">
            <v>6</v>
          </cell>
          <cell r="CJ442">
            <v>0</v>
          </cell>
          <cell r="CK442">
            <v>0</v>
          </cell>
          <cell r="CL442">
            <v>55</v>
          </cell>
          <cell r="CM442">
            <v>6.5375199999999998</v>
          </cell>
          <cell r="CN442">
            <v>7.82</v>
          </cell>
          <cell r="CO442">
            <v>0</v>
          </cell>
          <cell r="CP442">
            <v>0</v>
          </cell>
          <cell r="CQ442">
            <v>19.8</v>
          </cell>
          <cell r="CR442">
            <v>395</v>
          </cell>
          <cell r="CS442">
            <v>0</v>
          </cell>
          <cell r="CT442">
            <v>394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17.2</v>
          </cell>
          <cell r="DA442">
            <v>2.6000000000000014</v>
          </cell>
          <cell r="DB442">
            <v>397.70432824679716</v>
          </cell>
          <cell r="DC442">
            <v>3028.6714228025307</v>
          </cell>
          <cell r="DD442">
            <v>2630.9670945557336</v>
          </cell>
          <cell r="DE442">
            <v>6.3064516129032258E-2</v>
          </cell>
          <cell r="DF442">
            <v>0</v>
          </cell>
          <cell r="DG442" t="str">
            <v>Газлифт</v>
          </cell>
          <cell r="DH442">
            <v>6.5375199999999998</v>
          </cell>
          <cell r="DI442">
            <v>7.82</v>
          </cell>
          <cell r="DJ442">
            <v>0</v>
          </cell>
          <cell r="DK442">
            <v>2.6000000000000014</v>
          </cell>
          <cell r="DL442">
            <v>55</v>
          </cell>
          <cell r="DM442">
            <v>0</v>
          </cell>
          <cell r="DN442">
            <v>60</v>
          </cell>
          <cell r="DO442">
            <v>6.5714285714285711E-2</v>
          </cell>
          <cell r="DP442">
            <v>55</v>
          </cell>
          <cell r="DQ442">
            <v>6.5375199999999998</v>
          </cell>
          <cell r="DR442">
            <v>7.82</v>
          </cell>
          <cell r="DS442">
            <v>0</v>
          </cell>
          <cell r="DT442">
            <v>2.6000000000000014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18</v>
          </cell>
          <cell r="EG442">
            <v>34</v>
          </cell>
          <cell r="EH442">
            <v>52</v>
          </cell>
          <cell r="EI442">
            <v>33</v>
          </cell>
          <cell r="EJ442" t="str">
            <v>Периодический</v>
          </cell>
          <cell r="EK442">
            <v>24</v>
          </cell>
          <cell r="EL442">
            <v>24</v>
          </cell>
          <cell r="EM442">
            <v>6.5375199999999998</v>
          </cell>
          <cell r="EN442">
            <v>7.82</v>
          </cell>
          <cell r="EO442">
            <v>0</v>
          </cell>
          <cell r="EP442">
            <v>19.8</v>
          </cell>
          <cell r="EQ442">
            <v>397.70432824679716</v>
          </cell>
          <cell r="ER442">
            <v>87</v>
          </cell>
          <cell r="ES442">
            <v>17.2</v>
          </cell>
          <cell r="ET442">
            <v>55</v>
          </cell>
          <cell r="EU442">
            <v>18</v>
          </cell>
          <cell r="EV442">
            <v>35</v>
          </cell>
          <cell r="EW442">
            <v>48</v>
          </cell>
          <cell r="EX442">
            <v>33</v>
          </cell>
          <cell r="EY442" t="str">
            <v>Периодический</v>
          </cell>
          <cell r="EZ442">
            <v>24</v>
          </cell>
          <cell r="FA442">
            <v>24</v>
          </cell>
          <cell r="FB442">
            <v>6.5375199999999998</v>
          </cell>
          <cell r="FC442">
            <v>7.82</v>
          </cell>
          <cell r="FD442">
            <v>0</v>
          </cell>
          <cell r="FE442">
            <v>19.8</v>
          </cell>
          <cell r="FF442">
            <v>397.70432824679716</v>
          </cell>
          <cell r="FG442">
            <v>92</v>
          </cell>
          <cell r="FH442">
            <v>17.2</v>
          </cell>
          <cell r="FI442">
            <v>55</v>
          </cell>
          <cell r="FJ442">
            <v>0</v>
          </cell>
          <cell r="FK442">
            <v>1</v>
          </cell>
          <cell r="FL442">
            <v>-4</v>
          </cell>
          <cell r="FM442">
            <v>0</v>
          </cell>
          <cell r="FN442">
            <v>0</v>
          </cell>
          <cell r="FO442">
            <v>0</v>
          </cell>
          <cell r="FP442">
            <v>0</v>
          </cell>
          <cell r="FQ442">
            <v>0</v>
          </cell>
          <cell r="FR442">
            <v>0</v>
          </cell>
          <cell r="FS442">
            <v>0</v>
          </cell>
          <cell r="FT442">
            <v>5</v>
          </cell>
          <cell r="FU442">
            <v>0</v>
          </cell>
          <cell r="FV442">
            <v>0</v>
          </cell>
          <cell r="FW442">
            <v>0</v>
          </cell>
          <cell r="FX442">
            <v>0</v>
          </cell>
          <cell r="FY442">
            <v>0</v>
          </cell>
          <cell r="FZ442">
            <v>0</v>
          </cell>
          <cell r="GA442">
            <v>0</v>
          </cell>
          <cell r="GB442">
            <v>0</v>
          </cell>
          <cell r="GC442">
            <v>0</v>
          </cell>
          <cell r="GD442" t="str">
            <v>Перевод в периодический режим работы (24ч в работе, 24ч в накоплении)</v>
          </cell>
          <cell r="GE442">
            <v>0</v>
          </cell>
          <cell r="GF442" t="str">
            <v>БДНГ-1</v>
          </cell>
          <cell r="GG442" t="str">
            <v>Щукин</v>
          </cell>
          <cell r="GH442">
            <v>0</v>
          </cell>
          <cell r="GI442" t="e">
            <v>#N/A</v>
          </cell>
          <cell r="GJ442">
            <v>0</v>
          </cell>
          <cell r="GK442">
            <v>1812</v>
          </cell>
          <cell r="GL442">
            <v>0</v>
          </cell>
          <cell r="GM442">
            <v>0</v>
          </cell>
          <cell r="GN442">
            <v>0</v>
          </cell>
          <cell r="GO442">
            <v>2</v>
          </cell>
          <cell r="GP442">
            <v>15</v>
          </cell>
          <cell r="GQ442">
            <v>55</v>
          </cell>
          <cell r="GR442">
            <v>124</v>
          </cell>
          <cell r="GS442" t="str">
            <v>ЗУ-1</v>
          </cell>
          <cell r="GT442" t="str">
            <v>Газлифт</v>
          </cell>
          <cell r="GU442">
            <v>0</v>
          </cell>
          <cell r="GV442">
            <v>0</v>
          </cell>
          <cell r="GW442">
            <v>0</v>
          </cell>
          <cell r="GX442">
            <v>0</v>
          </cell>
          <cell r="GY442">
            <v>0</v>
          </cell>
        </row>
        <row r="443">
          <cell r="J443">
            <v>3226</v>
          </cell>
          <cell r="K443" t="e">
            <v>#N/A</v>
          </cell>
          <cell r="L443" t="str">
            <v>К-11-1</v>
          </cell>
          <cell r="M443">
            <v>43650</v>
          </cell>
          <cell r="N443" t="str">
            <v>Гор.</v>
          </cell>
          <cell r="O443" t="str">
            <v>P1ar_Block III</v>
          </cell>
          <cell r="P443" t="str">
            <v>Действующий</v>
          </cell>
          <cell r="Q443">
            <v>-4</v>
          </cell>
          <cell r="R443">
            <v>0</v>
          </cell>
          <cell r="S443">
            <v>0</v>
          </cell>
          <cell r="T443">
            <v>0</v>
          </cell>
          <cell r="U443">
            <v>206</v>
          </cell>
          <cell r="V443">
            <v>213.8</v>
          </cell>
          <cell r="W443">
            <v>0.98</v>
          </cell>
          <cell r="X443">
            <v>1.66</v>
          </cell>
          <cell r="Y443">
            <v>1.3779434186007111</v>
          </cell>
          <cell r="Z443">
            <v>1.4490000000000001</v>
          </cell>
          <cell r="AA443">
            <v>0.83599999999999997</v>
          </cell>
          <cell r="AB443">
            <v>0.72</v>
          </cell>
          <cell r="AC443">
            <v>37</v>
          </cell>
          <cell r="AD443">
            <v>1.17</v>
          </cell>
          <cell r="AE443">
            <v>177.8</v>
          </cell>
          <cell r="AF443">
            <v>9.19</v>
          </cell>
          <cell r="AG443">
            <v>2379.5</v>
          </cell>
          <cell r="AH443">
            <v>3092</v>
          </cell>
          <cell r="AI443">
            <v>3092</v>
          </cell>
          <cell r="AJ443">
            <v>0</v>
          </cell>
          <cell r="AK443">
            <v>0</v>
          </cell>
          <cell r="AL443" t="str">
            <v>откр ствол</v>
          </cell>
          <cell r="AM443" t="str">
            <v>2378-3092</v>
          </cell>
          <cell r="AN443">
            <v>46</v>
          </cell>
          <cell r="AO443">
            <v>2378</v>
          </cell>
          <cell r="AP443">
            <v>530.29999999999995</v>
          </cell>
          <cell r="AQ443">
            <v>0</v>
          </cell>
          <cell r="AR443">
            <v>0</v>
          </cell>
          <cell r="AS443">
            <v>0</v>
          </cell>
          <cell r="AT443" t="str">
            <v>УЭЦН</v>
          </cell>
          <cell r="AU443">
            <v>500</v>
          </cell>
          <cell r="AV443">
            <v>0</v>
          </cell>
          <cell r="AW443">
            <v>980</v>
          </cell>
          <cell r="AX443">
            <v>0</v>
          </cell>
          <cell r="AY443">
            <v>1395</v>
          </cell>
          <cell r="AZ443">
            <v>0</v>
          </cell>
          <cell r="BA443">
            <v>1730</v>
          </cell>
          <cell r="BB443">
            <v>0</v>
          </cell>
          <cell r="BC443">
            <v>2000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 t="str">
            <v>D1050N 242ст.</v>
          </cell>
          <cell r="BK443">
            <v>1410</v>
          </cell>
          <cell r="BL443">
            <v>54</v>
          </cell>
          <cell r="BM443">
            <v>0</v>
          </cell>
          <cell r="BN443">
            <v>1960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1642.1</v>
          </cell>
          <cell r="BU443">
            <v>317.90000000000009</v>
          </cell>
          <cell r="BV443">
            <v>73</v>
          </cell>
          <cell r="BW443">
            <v>5.5</v>
          </cell>
          <cell r="BX443">
            <v>65</v>
          </cell>
          <cell r="BY443" t="str">
            <v>Угловик</v>
          </cell>
          <cell r="BZ443" t="str">
            <v>Постоянный</v>
          </cell>
          <cell r="CA443">
            <v>24</v>
          </cell>
          <cell r="CB443">
            <v>0</v>
          </cell>
          <cell r="CC443">
            <v>40</v>
          </cell>
          <cell r="CD443">
            <v>40</v>
          </cell>
          <cell r="CE443">
            <v>39</v>
          </cell>
          <cell r="CF443">
            <v>43556</v>
          </cell>
          <cell r="CG443">
            <v>206</v>
          </cell>
          <cell r="CH443">
            <v>0</v>
          </cell>
          <cell r="CI443">
            <v>0</v>
          </cell>
          <cell r="CJ443">
            <v>1327.3211321546612</v>
          </cell>
          <cell r="CK443">
            <v>64</v>
          </cell>
          <cell r="CL443">
            <v>84.920668660000018</v>
          </cell>
          <cell r="CM443">
            <v>26.033207200000003</v>
          </cell>
          <cell r="CN443">
            <v>105.56</v>
          </cell>
          <cell r="CO443">
            <v>70.5</v>
          </cell>
          <cell r="CP443">
            <v>0</v>
          </cell>
          <cell r="CQ443">
            <v>27.9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27.9</v>
          </cell>
          <cell r="DB443">
            <v>1071.7081374437798</v>
          </cell>
          <cell r="DC443">
            <v>1071.7081374437798</v>
          </cell>
          <cell r="DD443" t="str">
            <v/>
          </cell>
          <cell r="DE443">
            <v>0.87182509873282565</v>
          </cell>
          <cell r="DF443" t="str">
            <v>ВНС июля. ТКРС перевод скважины на УЭЦН</v>
          </cell>
          <cell r="DG443" t="str">
            <v>УЭЦН</v>
          </cell>
          <cell r="DH443">
            <v>26.033207200000003</v>
          </cell>
          <cell r="DI443">
            <v>105.56</v>
          </cell>
          <cell r="DJ443">
            <v>70.5</v>
          </cell>
          <cell r="DK443">
            <v>27.900000000000002</v>
          </cell>
          <cell r="DL443">
            <v>84.920668660000018</v>
          </cell>
          <cell r="DM443">
            <v>0</v>
          </cell>
          <cell r="DN443" t="e">
            <v>#N/A</v>
          </cell>
          <cell r="DO443" t="e">
            <v>#N/A</v>
          </cell>
          <cell r="DP443" t="e">
            <v>#N/A</v>
          </cell>
          <cell r="DQ443" t="e">
            <v>#N/A</v>
          </cell>
          <cell r="DR443" t="e">
            <v>#N/A</v>
          </cell>
          <cell r="DS443">
            <v>70.5</v>
          </cell>
          <cell r="DT443" t="e">
            <v>#N/A</v>
          </cell>
          <cell r="DU443" t="e">
            <v>#N/A</v>
          </cell>
          <cell r="DV443" t="e">
            <v>#N/A</v>
          </cell>
          <cell r="DW443" t="e">
            <v>#N/A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65</v>
          </cell>
          <cell r="EV443">
            <v>40</v>
          </cell>
          <cell r="EW443">
            <v>40</v>
          </cell>
          <cell r="EX443">
            <v>39</v>
          </cell>
          <cell r="EY443" t="str">
            <v>Постоянный</v>
          </cell>
          <cell r="EZ443">
            <v>24</v>
          </cell>
          <cell r="FA443">
            <v>0</v>
          </cell>
          <cell r="FB443">
            <v>26.033207200000003</v>
          </cell>
          <cell r="FC443">
            <v>105.56</v>
          </cell>
          <cell r="FD443">
            <v>70.5</v>
          </cell>
          <cell r="FE443">
            <v>27.9</v>
          </cell>
          <cell r="FF443">
            <v>1071.7081374437798</v>
          </cell>
          <cell r="FG443">
            <v>0</v>
          </cell>
          <cell r="FH443">
            <v>0</v>
          </cell>
          <cell r="FI443">
            <v>84.920668660000018</v>
          </cell>
          <cell r="FJ443">
            <v>65</v>
          </cell>
          <cell r="FK443">
            <v>40</v>
          </cell>
          <cell r="FL443">
            <v>40</v>
          </cell>
          <cell r="FM443">
            <v>39</v>
          </cell>
          <cell r="FN443">
            <v>24</v>
          </cell>
          <cell r="FO443">
            <v>0</v>
          </cell>
          <cell r="FP443">
            <v>26.033207200000003</v>
          </cell>
          <cell r="FQ443">
            <v>105.56</v>
          </cell>
          <cell r="FR443">
            <v>70.5</v>
          </cell>
          <cell r="FS443">
            <v>27.9</v>
          </cell>
          <cell r="FT443">
            <v>0</v>
          </cell>
          <cell r="FU443">
            <v>0</v>
          </cell>
          <cell r="FV443">
            <v>1071.7081374437798</v>
          </cell>
          <cell r="FW443">
            <v>84.920668660000018</v>
          </cell>
          <cell r="FX443" t="str">
            <v>ГТМ</v>
          </cell>
          <cell r="FY443" t="str">
            <v>ГТМ, ВНС июля</v>
          </cell>
          <cell r="FZ443">
            <v>0</v>
          </cell>
          <cell r="GA443">
            <v>0</v>
          </cell>
          <cell r="GB443">
            <v>0</v>
          </cell>
          <cell r="GC443">
            <v>0</v>
          </cell>
          <cell r="GD443">
            <v>0</v>
          </cell>
          <cell r="GE443">
            <v>0</v>
          </cell>
          <cell r="GF443" t="str">
            <v>БДНГ-2</v>
          </cell>
          <cell r="GG443">
            <v>0</v>
          </cell>
          <cell r="GH443">
            <v>0</v>
          </cell>
          <cell r="GI443" t="e">
            <v>#N/A</v>
          </cell>
          <cell r="GJ443">
            <v>0</v>
          </cell>
          <cell r="GK443">
            <v>1940</v>
          </cell>
          <cell r="GL443">
            <v>0</v>
          </cell>
          <cell r="GM443">
            <v>0</v>
          </cell>
          <cell r="GN443">
            <v>0</v>
          </cell>
          <cell r="GO443">
            <v>0</v>
          </cell>
          <cell r="GP443">
            <v>0</v>
          </cell>
          <cell r="GQ443">
            <v>20.920668660000018</v>
          </cell>
          <cell r="GR443">
            <v>0</v>
          </cell>
          <cell r="GS443" t="str">
            <v>К-11</v>
          </cell>
          <cell r="GT443">
            <v>0</v>
          </cell>
          <cell r="GU443">
            <v>0</v>
          </cell>
          <cell r="GV443">
            <v>0</v>
          </cell>
          <cell r="GW443">
            <v>0</v>
          </cell>
          <cell r="GX443">
            <v>0</v>
          </cell>
          <cell r="GY443">
            <v>0</v>
          </cell>
        </row>
        <row r="444">
          <cell r="J444">
            <v>3227</v>
          </cell>
          <cell r="K444" t="str">
            <v>Остановлена</v>
          </cell>
          <cell r="L444" t="str">
            <v>К-11-1</v>
          </cell>
          <cell r="M444">
            <v>43574</v>
          </cell>
          <cell r="N444" t="str">
            <v>Гор.</v>
          </cell>
          <cell r="O444" t="str">
            <v>P1ar_Block III</v>
          </cell>
          <cell r="P444" t="str">
            <v>В бездействии текущего года</v>
          </cell>
          <cell r="Q444">
            <v>-4</v>
          </cell>
          <cell r="R444">
            <v>0</v>
          </cell>
          <cell r="S444">
            <v>0</v>
          </cell>
          <cell r="T444">
            <v>0</v>
          </cell>
          <cell r="U444">
            <v>206</v>
          </cell>
          <cell r="V444">
            <v>213.8</v>
          </cell>
          <cell r="W444">
            <v>0.98</v>
          </cell>
          <cell r="X444">
            <v>1.66</v>
          </cell>
          <cell r="Y444">
            <v>1.0306639635073491</v>
          </cell>
          <cell r="Z444">
            <v>1.4490000000000001</v>
          </cell>
          <cell r="AA444">
            <v>0.83599999999999997</v>
          </cell>
          <cell r="AB444">
            <v>0.72</v>
          </cell>
          <cell r="AC444">
            <v>37</v>
          </cell>
          <cell r="AD444">
            <v>1.17</v>
          </cell>
          <cell r="AE444">
            <v>177.8</v>
          </cell>
          <cell r="AF444">
            <v>9.19</v>
          </cell>
          <cell r="AG444">
            <v>1975</v>
          </cell>
          <cell r="AH444">
            <v>2513</v>
          </cell>
          <cell r="AI444">
            <v>2513</v>
          </cell>
          <cell r="AJ444">
            <v>0</v>
          </cell>
          <cell r="AK444">
            <v>0</v>
          </cell>
          <cell r="AL444" t="str">
            <v>откр ствол</v>
          </cell>
          <cell r="AM444" t="str">
            <v>2220-2513</v>
          </cell>
          <cell r="AN444">
            <v>31.15</v>
          </cell>
          <cell r="AO444">
            <v>2220</v>
          </cell>
          <cell r="AP444">
            <v>137</v>
          </cell>
          <cell r="AQ444" t="str">
            <v>1919-2200</v>
          </cell>
          <cell r="AR444">
            <v>114.3</v>
          </cell>
          <cell r="AS444">
            <v>99.5</v>
          </cell>
          <cell r="AT444" t="str">
            <v>Фонтан</v>
          </cell>
          <cell r="AU444">
            <v>550</v>
          </cell>
          <cell r="AV444">
            <v>0</v>
          </cell>
          <cell r="AW444">
            <v>1050</v>
          </cell>
          <cell r="AX444">
            <v>0</v>
          </cell>
          <cell r="AY444">
            <v>1475</v>
          </cell>
          <cell r="AZ444">
            <v>0</v>
          </cell>
          <cell r="BA444">
            <v>1830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2225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1838.17</v>
          </cell>
          <cell r="BU444">
            <v>386.82999999999993</v>
          </cell>
          <cell r="BV444">
            <v>73</v>
          </cell>
          <cell r="BW444">
            <v>5.5</v>
          </cell>
          <cell r="BX444">
            <v>18</v>
          </cell>
          <cell r="BY444" t="str">
            <v>Угловик</v>
          </cell>
          <cell r="BZ444" t="str">
            <v>Постоянный</v>
          </cell>
          <cell r="CA444">
            <v>24</v>
          </cell>
          <cell r="CB444">
            <v>0</v>
          </cell>
          <cell r="CC444">
            <v>93</v>
          </cell>
          <cell r="CD444">
            <v>95</v>
          </cell>
          <cell r="CE444">
            <v>38</v>
          </cell>
          <cell r="CF444">
            <v>43556</v>
          </cell>
          <cell r="CG444">
            <v>206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131</v>
          </cell>
          <cell r="CM444">
            <v>0.14860735999999999</v>
          </cell>
          <cell r="CN444">
            <v>0.20200000000000001</v>
          </cell>
          <cell r="CO444">
            <v>12</v>
          </cell>
          <cell r="CP444">
            <v>0</v>
          </cell>
          <cell r="CQ444">
            <v>226.2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226.2</v>
          </cell>
          <cell r="DB444">
            <v>1522131.8782595964</v>
          </cell>
          <cell r="DC444">
            <v>1522131.8782595964</v>
          </cell>
          <cell r="DD444" t="str">
            <v/>
          </cell>
          <cell r="DE444">
            <v>2.6933333333333336E-3</v>
          </cell>
          <cell r="DF444">
            <v>0</v>
          </cell>
          <cell r="DG444" t="str">
            <v>Фонтан</v>
          </cell>
          <cell r="DH444">
            <v>0.14860735999999999</v>
          </cell>
          <cell r="DI444">
            <v>0.20200000000000001</v>
          </cell>
          <cell r="DJ444">
            <v>12</v>
          </cell>
          <cell r="DK444">
            <v>226.2</v>
          </cell>
          <cell r="DL444">
            <v>131</v>
          </cell>
          <cell r="DM444">
            <v>0</v>
          </cell>
          <cell r="DN444">
            <v>60</v>
          </cell>
          <cell r="DO444">
            <v>2.2011154011154018E-3</v>
          </cell>
          <cell r="DP444">
            <v>60</v>
          </cell>
          <cell r="DQ444">
            <v>0.23642022043071648</v>
          </cell>
          <cell r="DR444">
            <v>0.32136284856284864</v>
          </cell>
          <cell r="DS444">
            <v>12</v>
          </cell>
          <cell r="DT444">
            <v>359.86275418275426</v>
          </cell>
          <cell r="DU444">
            <v>8.7812860430716469E-2</v>
          </cell>
          <cell r="DV444">
            <v>0.11936284856284862</v>
          </cell>
          <cell r="DW444">
            <v>133.66275418275427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18</v>
          </cell>
          <cell r="EG444">
            <v>93</v>
          </cell>
          <cell r="EH444">
            <v>95</v>
          </cell>
          <cell r="EI444">
            <v>38</v>
          </cell>
          <cell r="EJ444" t="str">
            <v>Постоянный</v>
          </cell>
          <cell r="EK444">
            <v>24</v>
          </cell>
          <cell r="EL444">
            <v>0</v>
          </cell>
          <cell r="EM444">
            <v>0.14860735999999999</v>
          </cell>
          <cell r="EN444">
            <v>0.20200000000000001</v>
          </cell>
          <cell r="EO444">
            <v>12</v>
          </cell>
          <cell r="EP444">
            <v>226.2</v>
          </cell>
          <cell r="EQ444">
            <v>1522131.8782595964</v>
          </cell>
          <cell r="ER444">
            <v>0</v>
          </cell>
          <cell r="ES444">
            <v>0</v>
          </cell>
          <cell r="ET444">
            <v>131</v>
          </cell>
          <cell r="EU444">
            <v>18</v>
          </cell>
          <cell r="EV444">
            <v>93</v>
          </cell>
          <cell r="EW444">
            <v>95</v>
          </cell>
          <cell r="EX444">
            <v>38</v>
          </cell>
          <cell r="EY444" t="str">
            <v>Постоянный</v>
          </cell>
          <cell r="EZ444">
            <v>24</v>
          </cell>
          <cell r="FA444">
            <v>0</v>
          </cell>
          <cell r="FB444">
            <v>0.14860735999999999</v>
          </cell>
          <cell r="FC444">
            <v>0.20200000000000001</v>
          </cell>
          <cell r="FD444">
            <v>12</v>
          </cell>
          <cell r="FE444">
            <v>226.2</v>
          </cell>
          <cell r="FF444">
            <v>1522131.8782595964</v>
          </cell>
          <cell r="FG444">
            <v>0</v>
          </cell>
          <cell r="FH444">
            <v>0</v>
          </cell>
          <cell r="FI444">
            <v>131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O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FZ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  <cell r="GE444">
            <v>0</v>
          </cell>
          <cell r="GF444" t="str">
            <v>БДНГ-2</v>
          </cell>
          <cell r="GG444">
            <v>0</v>
          </cell>
          <cell r="GH444">
            <v>0</v>
          </cell>
          <cell r="GI444" t="e">
            <v>#N/A</v>
          </cell>
          <cell r="GJ444">
            <v>0</v>
          </cell>
          <cell r="GK444">
            <v>0</v>
          </cell>
          <cell r="GL444">
            <v>0</v>
          </cell>
          <cell r="GM444">
            <v>0</v>
          </cell>
          <cell r="GN444">
            <v>0</v>
          </cell>
          <cell r="GO444">
            <v>0</v>
          </cell>
          <cell r="GP444">
            <v>0</v>
          </cell>
          <cell r="GQ444">
            <v>0</v>
          </cell>
          <cell r="GR444">
            <v>0</v>
          </cell>
          <cell r="GS444" t="str">
            <v>К-11</v>
          </cell>
          <cell r="GT444">
            <v>0</v>
          </cell>
          <cell r="GU444">
            <v>0</v>
          </cell>
          <cell r="GV444">
            <v>0</v>
          </cell>
          <cell r="GW444">
            <v>0</v>
          </cell>
          <cell r="GX444">
            <v>0</v>
          </cell>
          <cell r="GY444">
            <v>0</v>
          </cell>
        </row>
        <row r="445">
          <cell r="J445">
            <v>3230</v>
          </cell>
          <cell r="K445" t="str">
            <v>В работе</v>
          </cell>
          <cell r="L445" t="str">
            <v>К-17</v>
          </cell>
          <cell r="M445">
            <v>42138</v>
          </cell>
          <cell r="N445" t="str">
            <v>Гор.</v>
          </cell>
          <cell r="O445" t="str">
            <v>P1ar_Block I</v>
          </cell>
          <cell r="P445" t="str">
            <v>Действующий</v>
          </cell>
          <cell r="Q445">
            <v>-4</v>
          </cell>
          <cell r="R445">
            <v>0</v>
          </cell>
          <cell r="S445">
            <v>0</v>
          </cell>
          <cell r="T445">
            <v>0</v>
          </cell>
          <cell r="U445">
            <v>206</v>
          </cell>
          <cell r="V445">
            <v>213.8</v>
          </cell>
          <cell r="W445">
            <v>0.98</v>
          </cell>
          <cell r="X445">
            <v>1.66</v>
          </cell>
          <cell r="Y445">
            <v>0.99211092517332056</v>
          </cell>
          <cell r="Z445">
            <v>1.4490000000000001</v>
          </cell>
          <cell r="AA445">
            <v>0.83599999999999997</v>
          </cell>
          <cell r="AB445">
            <v>0.72</v>
          </cell>
          <cell r="AC445">
            <v>37</v>
          </cell>
          <cell r="AD445">
            <v>1.17</v>
          </cell>
          <cell r="AE445">
            <v>177.8</v>
          </cell>
          <cell r="AF445">
            <v>9.19</v>
          </cell>
          <cell r="AG445">
            <v>2069</v>
          </cell>
          <cell r="AH445" t="str">
            <v>1 ств 2558
2 ств 2699</v>
          </cell>
          <cell r="AI445" t="str">
            <v>1 ств 2558
2 ств 2699</v>
          </cell>
          <cell r="AJ445">
            <v>0</v>
          </cell>
          <cell r="AK445">
            <v>0</v>
          </cell>
          <cell r="AL445" t="str">
            <v>откр ствол</v>
          </cell>
          <cell r="AM445" t="str">
            <v>1ый ст-л 2069-2558;
2ой ст-л 2098-2699</v>
          </cell>
          <cell r="AN445">
            <v>33.869999999999891</v>
          </cell>
          <cell r="AO445" t="str">
            <v>2069;2098</v>
          </cell>
          <cell r="AP445" t="str">
            <v>683,7/706,5</v>
          </cell>
          <cell r="AQ445">
            <v>0</v>
          </cell>
          <cell r="AR445">
            <v>0</v>
          </cell>
          <cell r="AS445">
            <v>0</v>
          </cell>
          <cell r="AT445" t="str">
            <v>Газлифт</v>
          </cell>
          <cell r="AU445">
            <v>350</v>
          </cell>
          <cell r="AV445" t="str">
            <v>ГП</v>
          </cell>
          <cell r="AW445">
            <v>670</v>
          </cell>
          <cell r="AX445" t="str">
            <v>ГП</v>
          </cell>
          <cell r="AY445">
            <v>980</v>
          </cell>
          <cell r="AZ445" t="str">
            <v>ГП</v>
          </cell>
          <cell r="BA445">
            <v>1240</v>
          </cell>
          <cell r="BB445" t="str">
            <v>ГК50 (сл. Лов.)</v>
          </cell>
          <cell r="BC445">
            <v>1450</v>
          </cell>
          <cell r="BD445" t="str">
            <v>ЦКсОК/5</v>
          </cell>
          <cell r="BE445">
            <v>0</v>
          </cell>
          <cell r="BF445">
            <v>0</v>
          </cell>
          <cell r="BG445">
            <v>1720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2080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1843</v>
          </cell>
          <cell r="BU445">
            <v>237</v>
          </cell>
          <cell r="BV445">
            <v>73</v>
          </cell>
          <cell r="BW445">
            <v>5.5</v>
          </cell>
          <cell r="BX445">
            <v>18</v>
          </cell>
          <cell r="BY445" t="str">
            <v>Угловик</v>
          </cell>
          <cell r="BZ445" t="str">
            <v>Постоянный</v>
          </cell>
          <cell r="CA445">
            <v>24</v>
          </cell>
          <cell r="CB445">
            <v>0</v>
          </cell>
          <cell r="CC445">
            <v>38</v>
          </cell>
          <cell r="CD445">
            <v>56</v>
          </cell>
          <cell r="CE445">
            <v>37</v>
          </cell>
          <cell r="CF445">
            <v>43556</v>
          </cell>
          <cell r="CG445">
            <v>129</v>
          </cell>
          <cell r="CH445">
            <v>80</v>
          </cell>
          <cell r="CI445">
            <v>6</v>
          </cell>
          <cell r="CJ445">
            <v>0</v>
          </cell>
          <cell r="CK445">
            <v>0</v>
          </cell>
          <cell r="CL445">
            <v>85</v>
          </cell>
          <cell r="CM445">
            <v>12.00409056</v>
          </cell>
          <cell r="CN445">
            <v>14.8</v>
          </cell>
          <cell r="CO445">
            <v>2.98</v>
          </cell>
          <cell r="CP445">
            <v>374</v>
          </cell>
          <cell r="CQ445">
            <v>27.5</v>
          </cell>
          <cell r="CR445">
            <v>397</v>
          </cell>
          <cell r="CS445" t="e">
            <v>#VALUE!</v>
          </cell>
          <cell r="CT445">
            <v>395</v>
          </cell>
          <cell r="CU445">
            <v>0</v>
          </cell>
          <cell r="CV445">
            <v>384.99590943999999</v>
          </cell>
          <cell r="CW445" t="str">
            <v>-</v>
          </cell>
          <cell r="CX445">
            <v>392.02</v>
          </cell>
          <cell r="CY445">
            <v>-27.5</v>
          </cell>
          <cell r="CZ445">
            <v>19.899999999999999</v>
          </cell>
          <cell r="DA445">
            <v>7.6000000000000014</v>
          </cell>
          <cell r="DB445">
            <v>633.11751623439955</v>
          </cell>
          <cell r="DC445">
            <v>2290.8857495323659</v>
          </cell>
          <cell r="DD445">
            <v>1590.1154104806062</v>
          </cell>
          <cell r="DE445">
            <v>0.33636363636363636</v>
          </cell>
          <cell r="DF445">
            <v>0</v>
          </cell>
          <cell r="DG445" t="str">
            <v>Газлифт</v>
          </cell>
          <cell r="DH445">
            <v>12.00409056</v>
          </cell>
          <cell r="DI445">
            <v>14.8</v>
          </cell>
          <cell r="DJ445">
            <v>2.98</v>
          </cell>
          <cell r="DK445">
            <v>7.6000000000000014</v>
          </cell>
          <cell r="DL445">
            <v>85</v>
          </cell>
          <cell r="DM445">
            <v>0</v>
          </cell>
          <cell r="DN445">
            <v>70</v>
          </cell>
          <cell r="DO445">
            <v>0.31587448084910014</v>
          </cell>
          <cell r="DP445">
            <v>70</v>
          </cell>
          <cell r="DQ445">
            <v>15.115903145177663</v>
          </cell>
          <cell r="DR445">
            <v>18.636594370096908</v>
          </cell>
          <cell r="DS445">
            <v>2.98</v>
          </cell>
          <cell r="DT445">
            <v>9.5701430549146291</v>
          </cell>
          <cell r="DU445">
            <v>3.1118125851776641</v>
          </cell>
          <cell r="DV445">
            <v>3.8365943700969076</v>
          </cell>
          <cell r="DW445">
            <v>1.9701430549146286</v>
          </cell>
          <cell r="DX445">
            <v>3.4762116598332504</v>
          </cell>
          <cell r="DY445">
            <v>5.6984348615332685</v>
          </cell>
          <cell r="DZ445">
            <v>0</v>
          </cell>
          <cell r="EA445">
            <v>1.7390930006754486</v>
          </cell>
          <cell r="EB445">
            <v>0</v>
          </cell>
          <cell r="EC445">
            <v>42131</v>
          </cell>
          <cell r="ED445" t="str">
            <v>ВНС</v>
          </cell>
          <cell r="EE445">
            <v>0</v>
          </cell>
          <cell r="EF445">
            <v>18</v>
          </cell>
          <cell r="EG445">
            <v>35</v>
          </cell>
          <cell r="EH445">
            <v>55</v>
          </cell>
          <cell r="EI445">
            <v>33</v>
          </cell>
          <cell r="EJ445" t="str">
            <v>Постоянный</v>
          </cell>
          <cell r="EK445">
            <v>24</v>
          </cell>
          <cell r="EL445">
            <v>0</v>
          </cell>
          <cell r="EM445">
            <v>12.00409056</v>
          </cell>
          <cell r="EN445">
            <v>14.8</v>
          </cell>
          <cell r="EO445">
            <v>2.98</v>
          </cell>
          <cell r="EP445">
            <v>27.5</v>
          </cell>
          <cell r="EQ445">
            <v>633.11751623439955</v>
          </cell>
          <cell r="ER445">
            <v>80</v>
          </cell>
          <cell r="ES445">
            <v>19.899999999999999</v>
          </cell>
          <cell r="ET445">
            <v>85</v>
          </cell>
          <cell r="EU445">
            <v>18</v>
          </cell>
          <cell r="EV445">
            <v>38</v>
          </cell>
          <cell r="EW445">
            <v>56</v>
          </cell>
          <cell r="EX445">
            <v>37</v>
          </cell>
          <cell r="EY445" t="str">
            <v>Постоянный</v>
          </cell>
          <cell r="EZ445">
            <v>24</v>
          </cell>
          <cell r="FA445">
            <v>0</v>
          </cell>
          <cell r="FB445">
            <v>12.00409056</v>
          </cell>
          <cell r="FC445">
            <v>14.8</v>
          </cell>
          <cell r="FD445">
            <v>2.98</v>
          </cell>
          <cell r="FE445">
            <v>27.5</v>
          </cell>
          <cell r="FF445">
            <v>633.11751623439955</v>
          </cell>
          <cell r="FG445">
            <v>80</v>
          </cell>
          <cell r="FH445">
            <v>19.899999999999999</v>
          </cell>
          <cell r="FI445">
            <v>85</v>
          </cell>
          <cell r="FJ445">
            <v>0</v>
          </cell>
          <cell r="FK445">
            <v>3</v>
          </cell>
          <cell r="FL445">
            <v>1</v>
          </cell>
          <cell r="FM445">
            <v>4</v>
          </cell>
          <cell r="FN445">
            <v>0</v>
          </cell>
          <cell r="FO445">
            <v>0</v>
          </cell>
          <cell r="FP445">
            <v>0</v>
          </cell>
          <cell r="FQ445">
            <v>0</v>
          </cell>
          <cell r="FR445">
            <v>0</v>
          </cell>
          <cell r="FS445">
            <v>0</v>
          </cell>
          <cell r="FT445">
            <v>0</v>
          </cell>
          <cell r="FU445">
            <v>0</v>
          </cell>
          <cell r="FV445">
            <v>0</v>
          </cell>
          <cell r="FW445">
            <v>0</v>
          </cell>
          <cell r="FX445">
            <v>0</v>
          </cell>
          <cell r="FY445">
            <v>0</v>
          </cell>
          <cell r="FZ445">
            <v>0</v>
          </cell>
          <cell r="GA445">
            <v>0</v>
          </cell>
          <cell r="GB445">
            <v>0</v>
          </cell>
          <cell r="GC445">
            <v>0</v>
          </cell>
          <cell r="GD445">
            <v>0</v>
          </cell>
          <cell r="GE445">
            <v>0</v>
          </cell>
          <cell r="GF445" t="str">
            <v>БДНГ-3</v>
          </cell>
          <cell r="GG445" t="str">
            <v>Давыдов</v>
          </cell>
          <cell r="GH445">
            <v>0</v>
          </cell>
          <cell r="GI445" t="e">
            <v>#N/A</v>
          </cell>
          <cell r="GJ445">
            <v>0</v>
          </cell>
          <cell r="GK445">
            <v>2060</v>
          </cell>
          <cell r="GL445">
            <v>0</v>
          </cell>
          <cell r="GM445">
            <v>0</v>
          </cell>
          <cell r="GN445">
            <v>0</v>
          </cell>
          <cell r="GO445">
            <v>1</v>
          </cell>
          <cell r="GP445">
            <v>19</v>
          </cell>
          <cell r="GQ445">
            <v>85</v>
          </cell>
          <cell r="GR445">
            <v>44</v>
          </cell>
          <cell r="GS445" t="str">
            <v>ЗУ-5</v>
          </cell>
          <cell r="GT445" t="str">
            <v>Газлифт</v>
          </cell>
          <cell r="GU445">
            <v>0</v>
          </cell>
          <cell r="GV445">
            <v>0</v>
          </cell>
          <cell r="GW445">
            <v>0</v>
          </cell>
          <cell r="GX445">
            <v>0</v>
          </cell>
          <cell r="GY445">
            <v>0</v>
          </cell>
        </row>
        <row r="446">
          <cell r="J446">
            <v>3232</v>
          </cell>
          <cell r="K446" t="str">
            <v>В бездействии текущего года</v>
          </cell>
          <cell r="L446" t="str">
            <v>К-55</v>
          </cell>
          <cell r="M446">
            <v>42122</v>
          </cell>
          <cell r="N446" t="str">
            <v>Гор.</v>
          </cell>
          <cell r="O446" t="str">
            <v>P1ar_Block II</v>
          </cell>
          <cell r="P446" t="str">
            <v>Действующий</v>
          </cell>
          <cell r="Q446">
            <v>-4</v>
          </cell>
          <cell r="R446">
            <v>0</v>
          </cell>
          <cell r="S446">
            <v>0</v>
          </cell>
          <cell r="T446">
            <v>0</v>
          </cell>
          <cell r="U446">
            <v>206</v>
          </cell>
          <cell r="V446">
            <v>213.8</v>
          </cell>
          <cell r="W446">
            <v>0.98</v>
          </cell>
          <cell r="X446">
            <v>1.66</v>
          </cell>
          <cell r="Y446">
            <v>1.0218592964824118</v>
          </cell>
          <cell r="Z446">
            <v>1.4490000000000001</v>
          </cell>
          <cell r="AA446">
            <v>0.83599999999999997</v>
          </cell>
          <cell r="AB446">
            <v>0.72</v>
          </cell>
          <cell r="AC446">
            <v>37</v>
          </cell>
          <cell r="AD446">
            <v>1.17</v>
          </cell>
          <cell r="AE446">
            <v>177.8</v>
          </cell>
          <cell r="AF446">
            <v>9.19</v>
          </cell>
          <cell r="AG446">
            <v>2602</v>
          </cell>
          <cell r="AH446">
            <v>3356</v>
          </cell>
          <cell r="AI446">
            <v>3356</v>
          </cell>
          <cell r="AJ446">
            <v>0</v>
          </cell>
          <cell r="AK446">
            <v>0</v>
          </cell>
          <cell r="AL446" t="str">
            <v>откр ствол</v>
          </cell>
          <cell r="AM446" t="str">
            <v>2602-3356</v>
          </cell>
          <cell r="AN446">
            <v>76.400000000000006</v>
          </cell>
          <cell r="AO446">
            <v>2602</v>
          </cell>
          <cell r="AP446">
            <v>704.7</v>
          </cell>
          <cell r="AQ446">
            <v>0</v>
          </cell>
          <cell r="AR446">
            <v>0</v>
          </cell>
          <cell r="AS446">
            <v>0</v>
          </cell>
          <cell r="AT446" t="str">
            <v>Фонтан</v>
          </cell>
          <cell r="AU446">
            <v>290</v>
          </cell>
          <cell r="AV446" t="str">
            <v>ГП</v>
          </cell>
          <cell r="AW446">
            <v>560</v>
          </cell>
          <cell r="AX446" t="str">
            <v>ГП</v>
          </cell>
          <cell r="AY446">
            <v>880</v>
          </cell>
          <cell r="AZ446" t="str">
            <v>ГП</v>
          </cell>
          <cell r="BA446">
            <v>1210</v>
          </cell>
          <cell r="BB446" t="str">
            <v>ГП</v>
          </cell>
          <cell r="BC446">
            <v>1510</v>
          </cell>
          <cell r="BD446" t="str">
            <v>ГП</v>
          </cell>
          <cell r="BE446">
            <v>0</v>
          </cell>
          <cell r="BF446">
            <v>0</v>
          </cell>
          <cell r="BG446">
            <v>1790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2620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1897.56</v>
          </cell>
          <cell r="BU446">
            <v>722.44</v>
          </cell>
          <cell r="BV446">
            <v>73</v>
          </cell>
          <cell r="BW446">
            <v>5.5</v>
          </cell>
          <cell r="BX446">
            <v>18</v>
          </cell>
          <cell r="BY446" t="str">
            <v>Угловик</v>
          </cell>
          <cell r="BZ446" t="str">
            <v>Постоянный</v>
          </cell>
          <cell r="CA446">
            <v>24</v>
          </cell>
          <cell r="CB446">
            <v>0</v>
          </cell>
          <cell r="CC446">
            <v>5</v>
          </cell>
          <cell r="CD446">
            <v>32</v>
          </cell>
          <cell r="CE446">
            <v>4</v>
          </cell>
          <cell r="CF446">
            <v>43556</v>
          </cell>
          <cell r="CG446">
            <v>136.69999999999999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40</v>
          </cell>
          <cell r="CM446">
            <v>14.2956</v>
          </cell>
          <cell r="CN446">
            <v>19</v>
          </cell>
          <cell r="CO446">
            <v>10</v>
          </cell>
          <cell r="CP446">
            <v>0</v>
          </cell>
          <cell r="CQ446">
            <v>40.299999999999997</v>
          </cell>
          <cell r="CR446">
            <v>398</v>
          </cell>
          <cell r="CS446">
            <v>0</v>
          </cell>
          <cell r="CT446">
            <v>396</v>
          </cell>
          <cell r="CU446">
            <v>0</v>
          </cell>
          <cell r="CV446">
            <v>395.49200000000002</v>
          </cell>
          <cell r="CW446">
            <v>-3</v>
          </cell>
          <cell r="CX446">
            <v>396</v>
          </cell>
          <cell r="CY446">
            <v>-23</v>
          </cell>
          <cell r="CZ446">
            <v>0</v>
          </cell>
          <cell r="DA446">
            <v>40.299999999999997</v>
          </cell>
          <cell r="DB446">
            <v>2819.0492179411845</v>
          </cell>
          <cell r="DC446">
            <v>2819.0492179411845</v>
          </cell>
          <cell r="DD446" t="str">
            <v/>
          </cell>
          <cell r="DE446">
            <v>0.19648397104446744</v>
          </cell>
          <cell r="DF446" t="str">
            <v>Запуск по фонду (ПВР нефтенасыщенных интервалов,+ ОПЗ (Освоение на СУ))</v>
          </cell>
          <cell r="DG446" t="str">
            <v>Фонтан</v>
          </cell>
          <cell r="DH446">
            <v>14.263246800000001</v>
          </cell>
          <cell r="DI446">
            <v>18.957000000000001</v>
          </cell>
          <cell r="DJ446">
            <v>10</v>
          </cell>
          <cell r="DK446">
            <v>40.299999999999997</v>
          </cell>
          <cell r="DL446">
            <v>40</v>
          </cell>
          <cell r="DM446">
            <v>0</v>
          </cell>
          <cell r="DN446">
            <v>60</v>
          </cell>
          <cell r="DO446">
            <v>0.24771838331160367</v>
          </cell>
          <cell r="DP446">
            <v>40</v>
          </cell>
          <cell r="DQ446">
            <v>14.2956</v>
          </cell>
          <cell r="DR446">
            <v>19</v>
          </cell>
          <cell r="DS446">
            <v>10</v>
          </cell>
          <cell r="DT446">
            <v>40.299999999999997</v>
          </cell>
          <cell r="DU446">
            <v>0</v>
          </cell>
          <cell r="DV446">
            <v>0</v>
          </cell>
          <cell r="DW446">
            <v>0</v>
          </cell>
          <cell r="DX446">
            <v>0.92866780006800409</v>
          </cell>
          <cell r="DY446">
            <v>1.110846650799048</v>
          </cell>
          <cell r="DZ446">
            <v>0</v>
          </cell>
          <cell r="EA446">
            <v>4.0731043862631751</v>
          </cell>
          <cell r="EB446">
            <v>0</v>
          </cell>
          <cell r="EC446">
            <v>42823</v>
          </cell>
          <cell r="ED446" t="str">
            <v>ОПЗ</v>
          </cell>
          <cell r="EE446">
            <v>0</v>
          </cell>
          <cell r="EF446">
            <v>18</v>
          </cell>
          <cell r="EG446">
            <v>23</v>
          </cell>
          <cell r="EH446">
            <v>55</v>
          </cell>
          <cell r="EI446">
            <v>20</v>
          </cell>
          <cell r="EJ446" t="str">
            <v>Постоянный</v>
          </cell>
          <cell r="EK446">
            <v>24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86</v>
          </cell>
          <cell r="ES446">
            <v>0</v>
          </cell>
          <cell r="ET446">
            <v>87</v>
          </cell>
          <cell r="EU446">
            <v>18</v>
          </cell>
          <cell r="EV446">
            <v>5</v>
          </cell>
          <cell r="EW446">
            <v>32</v>
          </cell>
          <cell r="EX446">
            <v>4</v>
          </cell>
          <cell r="EY446" t="str">
            <v>Постоянный</v>
          </cell>
          <cell r="EZ446">
            <v>24</v>
          </cell>
          <cell r="FA446">
            <v>0</v>
          </cell>
          <cell r="FB446">
            <v>14.2956</v>
          </cell>
          <cell r="FC446">
            <v>19</v>
          </cell>
          <cell r="FD446">
            <v>10</v>
          </cell>
          <cell r="FE446">
            <v>40.299999999999997</v>
          </cell>
          <cell r="FF446">
            <v>2819.0492179411845</v>
          </cell>
          <cell r="FG446">
            <v>0</v>
          </cell>
          <cell r="FH446">
            <v>0</v>
          </cell>
          <cell r="FI446">
            <v>40</v>
          </cell>
          <cell r="FJ446">
            <v>0</v>
          </cell>
          <cell r="FK446">
            <v>-18</v>
          </cell>
          <cell r="FL446">
            <v>-23</v>
          </cell>
          <cell r="FM446">
            <v>-16</v>
          </cell>
          <cell r="FN446">
            <v>0</v>
          </cell>
          <cell r="FO446">
            <v>0</v>
          </cell>
          <cell r="FP446">
            <v>14.2956</v>
          </cell>
          <cell r="FQ446">
            <v>19</v>
          </cell>
          <cell r="FR446">
            <v>10</v>
          </cell>
          <cell r="FS446">
            <v>40.299999999999997</v>
          </cell>
          <cell r="FT446">
            <v>-86</v>
          </cell>
          <cell r="FU446">
            <v>0</v>
          </cell>
          <cell r="FV446">
            <v>2819.0492179411845</v>
          </cell>
          <cell r="FW446">
            <v>-47</v>
          </cell>
          <cell r="FX446" t="str">
            <v>ГТМ</v>
          </cell>
          <cell r="FY446" t="str">
            <v>Запуск скважины (в работе на СУ)</v>
          </cell>
          <cell r="FZ446">
            <v>0</v>
          </cell>
          <cell r="GA446">
            <v>0</v>
          </cell>
          <cell r="GB446">
            <v>0</v>
          </cell>
          <cell r="GC446" t="str">
            <v>Перевод в б/д</v>
          </cell>
          <cell r="GD446">
            <v>0</v>
          </cell>
          <cell r="GE446">
            <v>0</v>
          </cell>
          <cell r="GF446" t="str">
            <v>БДНГ-1</v>
          </cell>
          <cell r="GG446" t="str">
            <v>Тайланов</v>
          </cell>
          <cell r="GH446">
            <v>0</v>
          </cell>
          <cell r="GI446" t="e">
            <v>#N/A</v>
          </cell>
          <cell r="GJ446">
            <v>0</v>
          </cell>
          <cell r="GK446">
            <v>2100</v>
          </cell>
          <cell r="GL446">
            <v>0</v>
          </cell>
          <cell r="GM446">
            <v>0</v>
          </cell>
          <cell r="GN446">
            <v>-3.2353199999999305E-2</v>
          </cell>
          <cell r="GO446">
            <v>1</v>
          </cell>
          <cell r="GP446">
            <v>28</v>
          </cell>
          <cell r="GQ446">
            <v>40</v>
          </cell>
          <cell r="GR446">
            <v>96.699999999999989</v>
          </cell>
          <cell r="GS446" t="str">
            <v>К-1</v>
          </cell>
          <cell r="GT446" t="str">
            <v>Фонтан</v>
          </cell>
          <cell r="GU446">
            <v>0</v>
          </cell>
          <cell r="GV446">
            <v>0</v>
          </cell>
          <cell r="GW446">
            <v>0</v>
          </cell>
          <cell r="GX446">
            <v>0</v>
          </cell>
          <cell r="GY446">
            <v>0</v>
          </cell>
        </row>
        <row r="447">
          <cell r="J447">
            <v>3235</v>
          </cell>
          <cell r="K447" t="str">
            <v>В работе</v>
          </cell>
          <cell r="L447" t="str">
            <v>К-22</v>
          </cell>
          <cell r="M447">
            <v>43561</v>
          </cell>
          <cell r="N447" t="str">
            <v>Гор.</v>
          </cell>
          <cell r="O447" t="str">
            <v>P1ar_Block I</v>
          </cell>
          <cell r="P447" t="str">
            <v>Действующий</v>
          </cell>
          <cell r="Q447">
            <v>-4</v>
          </cell>
          <cell r="R447">
            <v>0</v>
          </cell>
          <cell r="S447">
            <v>0</v>
          </cell>
          <cell r="T447">
            <v>0</v>
          </cell>
          <cell r="U447">
            <v>206</v>
          </cell>
          <cell r="V447">
            <v>213.8</v>
          </cell>
          <cell r="W447">
            <v>0.98</v>
          </cell>
          <cell r="X447">
            <v>1.66</v>
          </cell>
          <cell r="Y447">
            <v>0.98</v>
          </cell>
          <cell r="Z447">
            <v>1.4490000000000001</v>
          </cell>
          <cell r="AA447">
            <v>0.83599999999999997</v>
          </cell>
          <cell r="AB447">
            <v>0.72</v>
          </cell>
          <cell r="AC447">
            <v>37</v>
          </cell>
          <cell r="AD447">
            <v>1.17</v>
          </cell>
          <cell r="AE447">
            <v>177.8</v>
          </cell>
          <cell r="AF447">
            <v>9.19</v>
          </cell>
          <cell r="AG447">
            <v>2795</v>
          </cell>
          <cell r="AH447">
            <v>3670</v>
          </cell>
          <cell r="AI447">
            <v>3670</v>
          </cell>
          <cell r="AJ447">
            <v>0</v>
          </cell>
          <cell r="AK447">
            <v>0</v>
          </cell>
          <cell r="AL447" t="str">
            <v>закрытый</v>
          </cell>
          <cell r="AM447" t="str">
            <v>2884-2885,4, 2979,3-2980,7, 3087,3-3088,8, 3207-3208,4, 3348-3349,3, 3468,3-3469,8, 3563,9-3585,1 (Муфты ГРП)</v>
          </cell>
          <cell r="AN447">
            <v>12.3</v>
          </cell>
          <cell r="AO447">
            <v>2884</v>
          </cell>
          <cell r="AP447">
            <v>147</v>
          </cell>
          <cell r="AQ447" t="str">
            <v>2680,8-3638</v>
          </cell>
          <cell r="AR447">
            <v>144</v>
          </cell>
          <cell r="AS447">
            <v>7.37</v>
          </cell>
          <cell r="AT447" t="str">
            <v>Газлифт</v>
          </cell>
          <cell r="AU447">
            <v>550</v>
          </cell>
          <cell r="AV447">
            <v>0</v>
          </cell>
          <cell r="AW447">
            <v>970</v>
          </cell>
          <cell r="AX447">
            <v>0</v>
          </cell>
          <cell r="AY447">
            <v>1360</v>
          </cell>
          <cell r="AZ447">
            <v>0</v>
          </cell>
          <cell r="BA447">
            <v>1685</v>
          </cell>
          <cell r="BB447">
            <v>0</v>
          </cell>
          <cell r="BC447">
            <v>1920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2680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1680.11</v>
          </cell>
          <cell r="BU447">
            <v>999.8900000000001</v>
          </cell>
          <cell r="BV447">
            <v>73</v>
          </cell>
          <cell r="BW447">
            <v>5.5</v>
          </cell>
          <cell r="BX447">
            <v>18</v>
          </cell>
          <cell r="BY447" t="str">
            <v>Угловик</v>
          </cell>
          <cell r="BZ447" t="str">
            <v>Постоянный</v>
          </cell>
          <cell r="CA447">
            <v>24</v>
          </cell>
          <cell r="CB447">
            <v>0</v>
          </cell>
          <cell r="CC447">
            <v>31.67</v>
          </cell>
          <cell r="CD447">
            <v>62</v>
          </cell>
          <cell r="CE447">
            <v>29.67</v>
          </cell>
          <cell r="CF447">
            <v>43556</v>
          </cell>
          <cell r="CG447">
            <v>206</v>
          </cell>
          <cell r="CH447">
            <v>73.5</v>
          </cell>
          <cell r="CI447">
            <v>6</v>
          </cell>
          <cell r="CJ447">
            <v>0</v>
          </cell>
          <cell r="CK447">
            <v>0</v>
          </cell>
          <cell r="CL447">
            <v>56</v>
          </cell>
          <cell r="CM447">
            <v>20.064</v>
          </cell>
          <cell r="CN447">
            <v>24</v>
          </cell>
          <cell r="CO447">
            <v>0</v>
          </cell>
          <cell r="CP447">
            <v>1</v>
          </cell>
          <cell r="CQ447">
            <v>28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24</v>
          </cell>
          <cell r="DA447">
            <v>4</v>
          </cell>
          <cell r="DB447">
            <v>199.36204146730464</v>
          </cell>
          <cell r="DC447">
            <v>1395.5342902711325</v>
          </cell>
          <cell r="DD447">
            <v>1196.1722488038279</v>
          </cell>
          <cell r="DE447">
            <v>0.16</v>
          </cell>
          <cell r="DF447">
            <v>0</v>
          </cell>
          <cell r="DG447" t="str">
            <v>Газлифт</v>
          </cell>
          <cell r="DH447">
            <v>20.064</v>
          </cell>
          <cell r="DI447">
            <v>24</v>
          </cell>
          <cell r="DJ447">
            <v>0</v>
          </cell>
          <cell r="DK447">
            <v>4</v>
          </cell>
          <cell r="DL447">
            <v>56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18</v>
          </cell>
          <cell r="EG447">
            <v>31.6</v>
          </cell>
          <cell r="EH447">
            <v>65.599999999999994</v>
          </cell>
          <cell r="EI447">
            <v>28.8</v>
          </cell>
          <cell r="EJ447" t="str">
            <v>Постоянный</v>
          </cell>
          <cell r="EK447">
            <v>24</v>
          </cell>
          <cell r="EL447">
            <v>0</v>
          </cell>
          <cell r="EM447">
            <v>20.064</v>
          </cell>
          <cell r="EN447">
            <v>24</v>
          </cell>
          <cell r="EO447">
            <v>0</v>
          </cell>
          <cell r="EP447">
            <v>28</v>
          </cell>
          <cell r="EQ447">
            <v>199.36204146730464</v>
          </cell>
          <cell r="ER447">
            <v>73.8</v>
          </cell>
          <cell r="ES447">
            <v>24</v>
          </cell>
          <cell r="ET447">
            <v>72</v>
          </cell>
          <cell r="EU447">
            <v>18</v>
          </cell>
          <cell r="EV447">
            <v>31.67</v>
          </cell>
          <cell r="EW447">
            <v>62</v>
          </cell>
          <cell r="EX447">
            <v>29.67</v>
          </cell>
          <cell r="EY447" t="str">
            <v>Постоянный</v>
          </cell>
          <cell r="EZ447">
            <v>24</v>
          </cell>
          <cell r="FA447">
            <v>0</v>
          </cell>
          <cell r="FB447">
            <v>20.064</v>
          </cell>
          <cell r="FC447">
            <v>24</v>
          </cell>
          <cell r="FD447">
            <v>0</v>
          </cell>
          <cell r="FE447">
            <v>28</v>
          </cell>
          <cell r="FF447">
            <v>199.36204146730464</v>
          </cell>
          <cell r="FG447">
            <v>73.5</v>
          </cell>
          <cell r="FH447">
            <v>24</v>
          </cell>
          <cell r="FI447">
            <v>56</v>
          </cell>
          <cell r="FJ447">
            <v>0</v>
          </cell>
          <cell r="FK447">
            <v>7.0000000000000284E-2</v>
          </cell>
          <cell r="FL447">
            <v>-3.5999999999999943</v>
          </cell>
          <cell r="FM447">
            <v>0.87000000000000099</v>
          </cell>
          <cell r="FN447">
            <v>0</v>
          </cell>
          <cell r="FO447">
            <v>0</v>
          </cell>
          <cell r="FP447">
            <v>0</v>
          </cell>
          <cell r="FQ447">
            <v>0</v>
          </cell>
          <cell r="FR447">
            <v>0</v>
          </cell>
          <cell r="FS447">
            <v>0</v>
          </cell>
          <cell r="FT447">
            <v>-0.29999999999999716</v>
          </cell>
          <cell r="FU447">
            <v>0</v>
          </cell>
          <cell r="FV447">
            <v>0</v>
          </cell>
          <cell r="FW447">
            <v>-16</v>
          </cell>
          <cell r="FX447">
            <v>0</v>
          </cell>
          <cell r="FY447">
            <v>0</v>
          </cell>
          <cell r="FZ447">
            <v>0</v>
          </cell>
          <cell r="GA447">
            <v>0</v>
          </cell>
          <cell r="GB447">
            <v>0</v>
          </cell>
          <cell r="GC447">
            <v>0</v>
          </cell>
          <cell r="GD447">
            <v>0</v>
          </cell>
          <cell r="GE447">
            <v>0</v>
          </cell>
          <cell r="GF447" t="str">
            <v>БДНГ-5.2</v>
          </cell>
          <cell r="GG447" t="str">
            <v>Курбатов</v>
          </cell>
          <cell r="GH447">
            <v>0</v>
          </cell>
          <cell r="GI447" t="str">
            <v>Курбатов</v>
          </cell>
          <cell r="GJ447">
            <v>0</v>
          </cell>
          <cell r="GK447">
            <v>0</v>
          </cell>
          <cell r="GL447">
            <v>0</v>
          </cell>
          <cell r="GM447">
            <v>0</v>
          </cell>
          <cell r="GN447">
            <v>0</v>
          </cell>
          <cell r="GO447">
            <v>0</v>
          </cell>
          <cell r="GP447">
            <v>0</v>
          </cell>
          <cell r="GQ447">
            <v>56</v>
          </cell>
          <cell r="GR447">
            <v>0</v>
          </cell>
          <cell r="GS447" t="str">
            <v>К-22</v>
          </cell>
          <cell r="GT447">
            <v>0</v>
          </cell>
          <cell r="GU447">
            <v>0</v>
          </cell>
          <cell r="GV447">
            <v>0</v>
          </cell>
          <cell r="GW447">
            <v>0</v>
          </cell>
          <cell r="GX447">
            <v>0</v>
          </cell>
          <cell r="GY447">
            <v>0</v>
          </cell>
        </row>
        <row r="448">
          <cell r="J448">
            <v>3239</v>
          </cell>
          <cell r="K448" t="str">
            <v>В работе</v>
          </cell>
          <cell r="L448" t="str">
            <v>К-30</v>
          </cell>
          <cell r="M448">
            <v>42124</v>
          </cell>
          <cell r="N448" t="str">
            <v>Гор.</v>
          </cell>
          <cell r="O448" t="str">
            <v>P1ar_Block II</v>
          </cell>
          <cell r="P448" t="str">
            <v>Действующий</v>
          </cell>
          <cell r="Q448">
            <v>-4</v>
          </cell>
          <cell r="R448">
            <v>0</v>
          </cell>
          <cell r="S448">
            <v>0</v>
          </cell>
          <cell r="T448">
            <v>0</v>
          </cell>
          <cell r="U448">
            <v>206</v>
          </cell>
          <cell r="V448">
            <v>213.8</v>
          </cell>
          <cell r="W448">
            <v>0.98</v>
          </cell>
          <cell r="X448">
            <v>1.66</v>
          </cell>
          <cell r="Y448">
            <v>0.98</v>
          </cell>
          <cell r="Z448">
            <v>1.4490000000000001</v>
          </cell>
          <cell r="AA448">
            <v>0.83599999999999997</v>
          </cell>
          <cell r="AB448">
            <v>0.72</v>
          </cell>
          <cell r="AC448">
            <v>37</v>
          </cell>
          <cell r="AD448">
            <v>1.17</v>
          </cell>
          <cell r="AE448" t="str">
            <v>177,8;
114,3</v>
          </cell>
          <cell r="AF448">
            <v>9.19</v>
          </cell>
          <cell r="AG448">
            <v>2077.6</v>
          </cell>
          <cell r="AH448">
            <v>2800</v>
          </cell>
          <cell r="AI448">
            <v>2800</v>
          </cell>
          <cell r="AJ448">
            <v>0</v>
          </cell>
          <cell r="AK448">
            <v>0</v>
          </cell>
          <cell r="AL448" t="str">
            <v>откр ствол</v>
          </cell>
          <cell r="AM448" t="str">
            <v>2104-2800</v>
          </cell>
          <cell r="AN448">
            <v>46.8</v>
          </cell>
          <cell r="AO448">
            <v>2104</v>
          </cell>
          <cell r="AP448">
            <v>173.4</v>
          </cell>
          <cell r="AQ448" t="str">
            <v>1926-2200</v>
          </cell>
          <cell r="AR448">
            <v>114</v>
          </cell>
          <cell r="AS448">
            <v>7.37</v>
          </cell>
          <cell r="AT448" t="str">
            <v>Газлифт</v>
          </cell>
          <cell r="AU448">
            <v>325</v>
          </cell>
          <cell r="AV448" t="str">
            <v>ГП</v>
          </cell>
          <cell r="AW448">
            <v>630</v>
          </cell>
          <cell r="AX448" t="str">
            <v>ГП</v>
          </cell>
          <cell r="AY448">
            <v>900</v>
          </cell>
          <cell r="AZ448" t="str">
            <v>ГП</v>
          </cell>
          <cell r="BA448">
            <v>1150</v>
          </cell>
          <cell r="BB448" t="str">
            <v>ГК77(1)</v>
          </cell>
          <cell r="BC448">
            <v>1360</v>
          </cell>
          <cell r="BD448" t="str">
            <v>ЦКсОК</v>
          </cell>
          <cell r="BE448">
            <v>0</v>
          </cell>
          <cell r="BF448">
            <v>0</v>
          </cell>
          <cell r="BG448">
            <v>1550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1935</v>
          </cell>
          <cell r="BO448" t="str">
            <v>Есть</v>
          </cell>
          <cell r="BP448" t="str">
            <v>Сиант</v>
          </cell>
          <cell r="BQ448">
            <v>80</v>
          </cell>
          <cell r="BR448">
            <v>46</v>
          </cell>
          <cell r="BS448">
            <v>8</v>
          </cell>
          <cell r="BT448">
            <v>1759.2</v>
          </cell>
          <cell r="BU448">
            <v>175.79999999999995</v>
          </cell>
          <cell r="BV448">
            <v>73</v>
          </cell>
          <cell r="BW448">
            <v>5.5</v>
          </cell>
          <cell r="BX448">
            <v>18</v>
          </cell>
          <cell r="BY448" t="str">
            <v>Угловик</v>
          </cell>
          <cell r="BZ448" t="str">
            <v>Постоянный</v>
          </cell>
          <cell r="CA448">
            <v>24</v>
          </cell>
          <cell r="CB448">
            <v>0</v>
          </cell>
          <cell r="CC448">
            <v>30</v>
          </cell>
          <cell r="CD448">
            <v>46</v>
          </cell>
          <cell r="CE448">
            <v>29</v>
          </cell>
          <cell r="CF448">
            <v>43556</v>
          </cell>
          <cell r="CG448">
            <v>117.7</v>
          </cell>
          <cell r="CH448">
            <v>80</v>
          </cell>
          <cell r="CI448">
            <v>6</v>
          </cell>
          <cell r="CJ448">
            <v>0</v>
          </cell>
          <cell r="CK448">
            <v>0</v>
          </cell>
          <cell r="CL448">
            <v>60</v>
          </cell>
          <cell r="CM448">
            <v>12.54</v>
          </cell>
          <cell r="CN448">
            <v>15</v>
          </cell>
          <cell r="CO448">
            <v>0</v>
          </cell>
          <cell r="CP448">
            <v>22</v>
          </cell>
          <cell r="CQ448">
            <v>11.5</v>
          </cell>
          <cell r="CR448">
            <v>399</v>
          </cell>
          <cell r="CS448">
            <v>0</v>
          </cell>
          <cell r="CT448">
            <v>397</v>
          </cell>
          <cell r="CU448">
            <v>0</v>
          </cell>
          <cell r="CV448">
            <v>384.78800000000001</v>
          </cell>
          <cell r="CW448">
            <v>-17</v>
          </cell>
          <cell r="CX448">
            <v>397</v>
          </cell>
          <cell r="CY448">
            <v>-12</v>
          </cell>
          <cell r="CZ448">
            <v>8</v>
          </cell>
          <cell r="DA448">
            <v>3.5</v>
          </cell>
          <cell r="DB448">
            <v>279.10685805422651</v>
          </cell>
          <cell r="DC448">
            <v>917.06539074960131</v>
          </cell>
          <cell r="DD448">
            <v>637.95853269537486</v>
          </cell>
          <cell r="DE448">
            <v>0.25996533795493931</v>
          </cell>
          <cell r="DF448">
            <v>0</v>
          </cell>
          <cell r="DG448" t="str">
            <v>Газлифт</v>
          </cell>
          <cell r="DH448">
            <v>12.54</v>
          </cell>
          <cell r="DI448">
            <v>15</v>
          </cell>
          <cell r="DJ448">
            <v>0</v>
          </cell>
          <cell r="DK448">
            <v>3.5</v>
          </cell>
          <cell r="DL448">
            <v>60</v>
          </cell>
          <cell r="DM448">
            <v>0</v>
          </cell>
          <cell r="DN448">
            <v>55</v>
          </cell>
          <cell r="DO448">
            <v>0.25368977155892386</v>
          </cell>
          <cell r="DP448">
            <v>55</v>
          </cell>
          <cell r="DQ448">
            <v>13.297707493758425</v>
          </cell>
          <cell r="DR448">
            <v>15.906348676744528</v>
          </cell>
          <cell r="DS448">
            <v>0</v>
          </cell>
          <cell r="DT448">
            <v>3.7114813579070569</v>
          </cell>
          <cell r="DU448">
            <v>0.75770749375842572</v>
          </cell>
          <cell r="DV448">
            <v>0.90634867674452835</v>
          </cell>
          <cell r="DW448">
            <v>0.21148135790705663</v>
          </cell>
          <cell r="DX448">
            <v>0.38367369447779104</v>
          </cell>
          <cell r="DY448">
            <v>0.45893982593037208</v>
          </cell>
          <cell r="DZ448">
            <v>0</v>
          </cell>
          <cell r="EA448">
            <v>0.17076830732292914</v>
          </cell>
          <cell r="EB448">
            <v>0</v>
          </cell>
          <cell r="EC448">
            <v>42124</v>
          </cell>
          <cell r="ED448" t="str">
            <v>ВНС с КГРП</v>
          </cell>
          <cell r="EE448">
            <v>0</v>
          </cell>
          <cell r="EF448">
            <v>18</v>
          </cell>
          <cell r="EG448">
            <v>30</v>
          </cell>
          <cell r="EH448">
            <v>50</v>
          </cell>
          <cell r="EI448">
            <v>29</v>
          </cell>
          <cell r="EJ448" t="str">
            <v>Постоянный</v>
          </cell>
          <cell r="EK448">
            <v>24</v>
          </cell>
          <cell r="EL448">
            <v>0</v>
          </cell>
          <cell r="EM448">
            <v>14.212</v>
          </cell>
          <cell r="EN448">
            <v>17</v>
          </cell>
          <cell r="EO448">
            <v>0</v>
          </cell>
          <cell r="EP448">
            <v>12</v>
          </cell>
          <cell r="EQ448">
            <v>211.08922037714609</v>
          </cell>
          <cell r="ER448">
            <v>80</v>
          </cell>
          <cell r="ES448">
            <v>9</v>
          </cell>
          <cell r="ET448">
            <v>59</v>
          </cell>
          <cell r="EU448">
            <v>18</v>
          </cell>
          <cell r="EV448">
            <v>30</v>
          </cell>
          <cell r="EW448">
            <v>46</v>
          </cell>
          <cell r="EX448">
            <v>29</v>
          </cell>
          <cell r="EY448" t="str">
            <v>Постоянный</v>
          </cell>
          <cell r="EZ448">
            <v>24</v>
          </cell>
          <cell r="FA448">
            <v>0</v>
          </cell>
          <cell r="FB448">
            <v>12.54</v>
          </cell>
          <cell r="FC448">
            <v>15</v>
          </cell>
          <cell r="FD448">
            <v>0</v>
          </cell>
          <cell r="FE448">
            <v>11.5</v>
          </cell>
          <cell r="FF448">
            <v>279.10685805422651</v>
          </cell>
          <cell r="FG448">
            <v>80</v>
          </cell>
          <cell r="FH448">
            <v>8</v>
          </cell>
          <cell r="FI448">
            <v>60</v>
          </cell>
          <cell r="FJ448">
            <v>0</v>
          </cell>
          <cell r="FK448">
            <v>0</v>
          </cell>
          <cell r="FL448">
            <v>-4</v>
          </cell>
          <cell r="FM448">
            <v>0</v>
          </cell>
          <cell r="FN448">
            <v>0</v>
          </cell>
          <cell r="FO448">
            <v>0</v>
          </cell>
          <cell r="FP448">
            <v>-1.6720000000000006</v>
          </cell>
          <cell r="FQ448">
            <v>-2</v>
          </cell>
          <cell r="FR448">
            <v>0</v>
          </cell>
          <cell r="FS448">
            <v>-0.5</v>
          </cell>
          <cell r="FT448">
            <v>0</v>
          </cell>
          <cell r="FU448">
            <v>-1</v>
          </cell>
          <cell r="FV448">
            <v>68.017637677080415</v>
          </cell>
          <cell r="FW448">
            <v>1</v>
          </cell>
          <cell r="FX448" t="str">
            <v>Уточнение</v>
          </cell>
          <cell r="FY448" t="str">
            <v>Уточнение режима по результатам замеров дебита.</v>
          </cell>
          <cell r="FZ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  <cell r="GE448">
            <v>0</v>
          </cell>
          <cell r="GF448" t="str">
            <v>БДНГ-3</v>
          </cell>
          <cell r="GG448" t="str">
            <v>Тайланов</v>
          </cell>
          <cell r="GH448">
            <v>0</v>
          </cell>
          <cell r="GI448" t="e">
            <v>#N/A</v>
          </cell>
          <cell r="GJ448">
            <v>0</v>
          </cell>
          <cell r="GK448">
            <v>1915</v>
          </cell>
          <cell r="GL448">
            <v>0</v>
          </cell>
          <cell r="GM448">
            <v>0</v>
          </cell>
          <cell r="GN448">
            <v>0</v>
          </cell>
          <cell r="GO448">
            <v>1</v>
          </cell>
          <cell r="GP448">
            <v>17</v>
          </cell>
          <cell r="GQ448">
            <v>60</v>
          </cell>
          <cell r="GR448">
            <v>57.7</v>
          </cell>
          <cell r="GS448" t="str">
            <v>К-30</v>
          </cell>
          <cell r="GT448" t="str">
            <v>Газлифт</v>
          </cell>
          <cell r="GU448">
            <v>0</v>
          </cell>
          <cell r="GV448">
            <v>0</v>
          </cell>
          <cell r="GW448">
            <v>0</v>
          </cell>
          <cell r="GX448">
            <v>0</v>
          </cell>
          <cell r="GY448">
            <v>0</v>
          </cell>
        </row>
        <row r="449">
          <cell r="J449">
            <v>3240</v>
          </cell>
          <cell r="K449" t="str">
            <v>Остановлена</v>
          </cell>
          <cell r="L449" t="str">
            <v>К-32</v>
          </cell>
          <cell r="M449">
            <v>42258</v>
          </cell>
          <cell r="N449" t="str">
            <v>Гор.</v>
          </cell>
          <cell r="O449" t="str">
            <v>P1ar_Block II</v>
          </cell>
          <cell r="P449" t="str">
            <v>В бездействии текущего года.</v>
          </cell>
          <cell r="Q449">
            <v>-4</v>
          </cell>
          <cell r="R449">
            <v>0</v>
          </cell>
          <cell r="S449">
            <v>0</v>
          </cell>
          <cell r="T449">
            <v>0</v>
          </cell>
          <cell r="U449">
            <v>206</v>
          </cell>
          <cell r="V449">
            <v>213.8</v>
          </cell>
          <cell r="W449">
            <v>0.98</v>
          </cell>
          <cell r="X449">
            <v>1.66</v>
          </cell>
          <cell r="Y449">
            <v>0.98</v>
          </cell>
          <cell r="Z449">
            <v>1.4490000000000001</v>
          </cell>
          <cell r="AA449">
            <v>0.83599999999999997</v>
          </cell>
          <cell r="AB449">
            <v>0.72</v>
          </cell>
          <cell r="AC449">
            <v>37</v>
          </cell>
          <cell r="AD449">
            <v>1.17</v>
          </cell>
          <cell r="AE449">
            <v>177.8</v>
          </cell>
          <cell r="AF449">
            <v>9.19</v>
          </cell>
          <cell r="AG449">
            <v>2162</v>
          </cell>
          <cell r="AH449">
            <v>2775</v>
          </cell>
          <cell r="AI449">
            <v>2775</v>
          </cell>
          <cell r="AJ449">
            <v>0</v>
          </cell>
          <cell r="AK449">
            <v>0</v>
          </cell>
          <cell r="AL449" t="str">
            <v>откр ствол</v>
          </cell>
          <cell r="AM449" t="str">
            <v>2162-2775</v>
          </cell>
          <cell r="AN449">
            <v>24.5</v>
          </cell>
          <cell r="AO449">
            <v>2162</v>
          </cell>
          <cell r="AP449">
            <v>267</v>
          </cell>
          <cell r="AQ449">
            <v>0</v>
          </cell>
          <cell r="AR449">
            <v>0</v>
          </cell>
          <cell r="AS449">
            <v>0</v>
          </cell>
          <cell r="AT449" t="str">
            <v>Газлифт</v>
          </cell>
          <cell r="AU449">
            <v>515</v>
          </cell>
          <cell r="AV449" t="str">
            <v>ГП</v>
          </cell>
          <cell r="AW449">
            <v>900</v>
          </cell>
          <cell r="AX449" t="str">
            <v>ГК85/1</v>
          </cell>
          <cell r="AY449">
            <v>1280</v>
          </cell>
          <cell r="AZ449" t="str">
            <v>ГК82/2</v>
          </cell>
          <cell r="BA449">
            <v>1625</v>
          </cell>
          <cell r="BB449" t="str">
            <v>ЦКсОК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1760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2175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1897.9</v>
          </cell>
          <cell r="BU449">
            <v>277.09999999999991</v>
          </cell>
          <cell r="BV449">
            <v>73</v>
          </cell>
          <cell r="BW449">
            <v>5.5</v>
          </cell>
          <cell r="BX449">
            <v>18</v>
          </cell>
          <cell r="BY449" t="str">
            <v>Угловик</v>
          </cell>
          <cell r="BZ449" t="str">
            <v>Постоянный</v>
          </cell>
          <cell r="CA449">
            <v>24</v>
          </cell>
          <cell r="CB449">
            <v>0</v>
          </cell>
          <cell r="CC449">
            <v>22</v>
          </cell>
          <cell r="CD449">
            <v>66</v>
          </cell>
          <cell r="CE449">
            <v>19</v>
          </cell>
          <cell r="CF449">
            <v>43556</v>
          </cell>
          <cell r="CG449">
            <v>119.9</v>
          </cell>
          <cell r="CH449">
            <v>79.38095238095238</v>
          </cell>
          <cell r="CI449">
            <v>6</v>
          </cell>
          <cell r="CJ449">
            <v>0</v>
          </cell>
          <cell r="CK449">
            <v>0</v>
          </cell>
          <cell r="CL449">
            <v>95</v>
          </cell>
          <cell r="CM449">
            <v>1.6719999999999999</v>
          </cell>
          <cell r="CN449">
            <v>2</v>
          </cell>
          <cell r="CO449">
            <v>0</v>
          </cell>
          <cell r="CP449">
            <v>20</v>
          </cell>
          <cell r="CQ449">
            <v>9.6999999999999993</v>
          </cell>
          <cell r="CR449">
            <v>400</v>
          </cell>
          <cell r="CS449">
            <v>0</v>
          </cell>
          <cell r="CT449">
            <v>398</v>
          </cell>
          <cell r="CU449">
            <v>0</v>
          </cell>
          <cell r="CV449">
            <v>398.32799999999997</v>
          </cell>
          <cell r="CW449">
            <v>-2</v>
          </cell>
          <cell r="CX449">
            <v>398</v>
          </cell>
          <cell r="CY449">
            <v>-9.6999999999999993</v>
          </cell>
          <cell r="CZ449">
            <v>0</v>
          </cell>
          <cell r="DA449">
            <v>2</v>
          </cell>
          <cell r="DB449">
            <v>5801.4354066985652</v>
          </cell>
          <cell r="DC449">
            <v>5801.4354066985652</v>
          </cell>
          <cell r="DD449">
            <v>0</v>
          </cell>
          <cell r="DE449">
            <v>8.0321285140562235E-2</v>
          </cell>
          <cell r="DF449" t="str">
            <v>Планируется запуск в июле после ТКРС (Смена ПО)</v>
          </cell>
          <cell r="DG449" t="str">
            <v>Газлифт</v>
          </cell>
          <cell r="DH449">
            <v>8</v>
          </cell>
          <cell r="DI449">
            <v>9.5693779904306222</v>
          </cell>
          <cell r="DJ449">
            <v>0</v>
          </cell>
          <cell r="DK449">
            <v>4.8</v>
          </cell>
          <cell r="DL449">
            <v>95</v>
          </cell>
          <cell r="DM449">
            <v>0</v>
          </cell>
          <cell r="DN449">
            <v>60</v>
          </cell>
          <cell r="DO449">
            <v>6.884095852527003E-2</v>
          </cell>
          <cell r="DP449">
            <v>60</v>
          </cell>
          <cell r="DQ449">
            <v>3.4473073754948325</v>
          </cell>
          <cell r="DR449">
            <v>4.1235734156636754</v>
          </cell>
          <cell r="DS449">
            <v>0</v>
          </cell>
          <cell r="DT449">
            <v>19.999331065968825</v>
          </cell>
          <cell r="DU449">
            <v>1.7753073754948325</v>
          </cell>
          <cell r="DV449">
            <v>2.1235734156636754</v>
          </cell>
          <cell r="DW449">
            <v>10.299331065968827</v>
          </cell>
          <cell r="DX449">
            <v>1.7522007022312829</v>
          </cell>
          <cell r="DY449">
            <v>2.0959338543436399</v>
          </cell>
          <cell r="DZ449">
            <v>0</v>
          </cell>
          <cell r="EA449">
            <v>8.0693453392230126</v>
          </cell>
          <cell r="EB449">
            <v>0</v>
          </cell>
          <cell r="EC449">
            <v>42258</v>
          </cell>
          <cell r="ED449" t="str">
            <v>ВНС</v>
          </cell>
          <cell r="EE449">
            <v>0</v>
          </cell>
          <cell r="EF449">
            <v>18</v>
          </cell>
          <cell r="EG449">
            <v>22</v>
          </cell>
          <cell r="EH449">
            <v>66</v>
          </cell>
          <cell r="EI449">
            <v>19</v>
          </cell>
          <cell r="EJ449" t="str">
            <v>Постоянный</v>
          </cell>
          <cell r="EK449">
            <v>24</v>
          </cell>
          <cell r="EL449">
            <v>0</v>
          </cell>
          <cell r="EM449">
            <v>1.6719999999999999</v>
          </cell>
          <cell r="EN449">
            <v>2</v>
          </cell>
          <cell r="EO449">
            <v>0</v>
          </cell>
          <cell r="EP449">
            <v>9.6999999999999993</v>
          </cell>
          <cell r="EQ449">
            <v>4605.2631578947367</v>
          </cell>
          <cell r="ER449">
            <v>79.38095238095238</v>
          </cell>
          <cell r="ES449">
            <v>2</v>
          </cell>
          <cell r="ET449">
            <v>95</v>
          </cell>
          <cell r="EU449">
            <v>18</v>
          </cell>
          <cell r="EV449">
            <v>22</v>
          </cell>
          <cell r="EW449">
            <v>66</v>
          </cell>
          <cell r="EX449">
            <v>19</v>
          </cell>
          <cell r="EY449" t="str">
            <v>Постоянный</v>
          </cell>
          <cell r="EZ449">
            <v>24</v>
          </cell>
          <cell r="FA449">
            <v>0</v>
          </cell>
          <cell r="FB449">
            <v>1.6719999999999999</v>
          </cell>
          <cell r="FC449">
            <v>2</v>
          </cell>
          <cell r="FD449">
            <v>0</v>
          </cell>
          <cell r="FE449">
            <v>9.6999999999999993</v>
          </cell>
          <cell r="FF449">
            <v>5801.4354066985652</v>
          </cell>
          <cell r="FG449">
            <v>79.38095238095238</v>
          </cell>
          <cell r="FH449">
            <v>0</v>
          </cell>
          <cell r="FI449">
            <v>95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O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-2</v>
          </cell>
          <cell r="FV449">
            <v>1196.1722488038286</v>
          </cell>
          <cell r="FW449">
            <v>0</v>
          </cell>
          <cell r="FX449">
            <v>0</v>
          </cell>
          <cell r="FY449">
            <v>0</v>
          </cell>
          <cell r="FZ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  <cell r="GE449">
            <v>0</v>
          </cell>
          <cell r="GF449" t="str">
            <v>БДНГ-3</v>
          </cell>
          <cell r="GG449" t="str">
            <v>Тайланов</v>
          </cell>
          <cell r="GH449">
            <v>0</v>
          </cell>
          <cell r="GI449" t="e">
            <v>#N/A</v>
          </cell>
          <cell r="GJ449">
            <v>0</v>
          </cell>
          <cell r="GK449">
            <v>2100</v>
          </cell>
          <cell r="GL449">
            <v>0</v>
          </cell>
          <cell r="GM449">
            <v>0</v>
          </cell>
          <cell r="GN449">
            <v>6.3280000000000003</v>
          </cell>
          <cell r="GO449">
            <v>3</v>
          </cell>
          <cell r="GP449">
            <v>47</v>
          </cell>
          <cell r="GQ449">
            <v>95</v>
          </cell>
          <cell r="GR449">
            <v>24.900000000000006</v>
          </cell>
          <cell r="GS449" t="str">
            <v>К-32</v>
          </cell>
          <cell r="GT449" t="str">
            <v>Газлифт</v>
          </cell>
          <cell r="GU449">
            <v>0</v>
          </cell>
          <cell r="GV449">
            <v>0</v>
          </cell>
          <cell r="GW449">
            <v>0</v>
          </cell>
          <cell r="GX449" t="str">
            <v>Совместный замер со скв. 1378, 1379</v>
          </cell>
          <cell r="GY449">
            <v>0</v>
          </cell>
        </row>
        <row r="450">
          <cell r="J450">
            <v>3241</v>
          </cell>
          <cell r="K450" t="str">
            <v>В работе</v>
          </cell>
          <cell r="L450" t="str">
            <v>К-33</v>
          </cell>
          <cell r="M450">
            <v>41940</v>
          </cell>
          <cell r="N450" t="str">
            <v>Гор.</v>
          </cell>
          <cell r="O450" t="str">
            <v>P1ar_Block I</v>
          </cell>
          <cell r="P450" t="str">
            <v>Действующий</v>
          </cell>
          <cell r="Q450">
            <v>-4</v>
          </cell>
          <cell r="R450">
            <v>0</v>
          </cell>
          <cell r="S450">
            <v>0</v>
          </cell>
          <cell r="T450">
            <v>0</v>
          </cell>
          <cell r="U450">
            <v>206</v>
          </cell>
          <cell r="V450">
            <v>213.8</v>
          </cell>
          <cell r="W450">
            <v>0.98</v>
          </cell>
          <cell r="X450">
            <v>1.66</v>
          </cell>
          <cell r="Y450">
            <v>0.99219321785801406</v>
          </cell>
          <cell r="Z450">
            <v>1.4490000000000001</v>
          </cell>
          <cell r="AA450">
            <v>0.83599999999999997</v>
          </cell>
          <cell r="AB450">
            <v>0.72</v>
          </cell>
          <cell r="AC450">
            <v>37</v>
          </cell>
          <cell r="AD450">
            <v>1.17</v>
          </cell>
          <cell r="AE450">
            <v>177.8</v>
          </cell>
          <cell r="AF450">
            <v>9.19</v>
          </cell>
          <cell r="AG450">
            <v>2342</v>
          </cell>
          <cell r="AH450">
            <v>2961</v>
          </cell>
          <cell r="AI450">
            <v>2961</v>
          </cell>
          <cell r="AJ450">
            <v>0</v>
          </cell>
          <cell r="AK450">
            <v>0</v>
          </cell>
          <cell r="AL450" t="str">
            <v>откр ствол</v>
          </cell>
          <cell r="AM450" t="str">
            <v>2382,7-2960;
2445,2-2960;
2594-2798</v>
          </cell>
          <cell r="AN450">
            <v>56.310000000000173</v>
          </cell>
          <cell r="AO450">
            <v>2382.6999999999998</v>
          </cell>
          <cell r="AP450">
            <v>400.04</v>
          </cell>
          <cell r="AQ450">
            <v>0</v>
          </cell>
          <cell r="AR450">
            <v>0</v>
          </cell>
          <cell r="AS450">
            <v>0</v>
          </cell>
          <cell r="AT450" t="str">
            <v>Газлифт</v>
          </cell>
          <cell r="AU450">
            <v>600</v>
          </cell>
          <cell r="AV450" t="str">
            <v>ГП</v>
          </cell>
          <cell r="AW450">
            <v>1200</v>
          </cell>
          <cell r="AX450" t="str">
            <v>ГП</v>
          </cell>
          <cell r="AY450">
            <v>1500</v>
          </cell>
          <cell r="AZ450" t="str">
            <v xml:space="preserve"> ГК 77/ 2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1840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2282</v>
          </cell>
          <cell r="BO450" t="str">
            <v>Есть</v>
          </cell>
          <cell r="BP450" t="str">
            <v>Сиант</v>
          </cell>
          <cell r="BQ450">
            <v>81</v>
          </cell>
          <cell r="BR450">
            <v>58</v>
          </cell>
          <cell r="BS450">
            <v>24</v>
          </cell>
          <cell r="BT450">
            <v>1924.52</v>
          </cell>
          <cell r="BU450">
            <v>357.48</v>
          </cell>
          <cell r="BV450">
            <v>73</v>
          </cell>
          <cell r="BW450">
            <v>5.5</v>
          </cell>
          <cell r="BX450">
            <v>18</v>
          </cell>
          <cell r="BY450" t="str">
            <v>Угловик</v>
          </cell>
          <cell r="BZ450" t="str">
            <v>Постоянный</v>
          </cell>
          <cell r="CA450">
            <v>24</v>
          </cell>
          <cell r="CB450">
            <v>0</v>
          </cell>
          <cell r="CC450">
            <v>24</v>
          </cell>
          <cell r="CD450">
            <v>58</v>
          </cell>
          <cell r="CE450">
            <v>22</v>
          </cell>
          <cell r="CF450">
            <v>43556</v>
          </cell>
          <cell r="CG450">
            <v>109</v>
          </cell>
          <cell r="CH450">
            <v>81</v>
          </cell>
          <cell r="CI450">
            <v>6</v>
          </cell>
          <cell r="CJ450">
            <v>0</v>
          </cell>
          <cell r="CK450">
            <v>0</v>
          </cell>
          <cell r="CL450">
            <v>56</v>
          </cell>
          <cell r="CM450">
            <v>9.7310400000000001</v>
          </cell>
          <cell r="CN450">
            <v>12</v>
          </cell>
          <cell r="CO450">
            <v>3</v>
          </cell>
          <cell r="CP450">
            <v>0</v>
          </cell>
          <cell r="CQ450">
            <v>33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24</v>
          </cell>
          <cell r="DA450">
            <v>9</v>
          </cell>
          <cell r="DB450">
            <v>924.87545010605243</v>
          </cell>
          <cell r="DC450">
            <v>3391.2099837221922</v>
          </cell>
          <cell r="DD450">
            <v>2365.0166733675474</v>
          </cell>
          <cell r="DE450">
            <v>0.22641509433962265</v>
          </cell>
          <cell r="DF450">
            <v>0</v>
          </cell>
          <cell r="DG450" t="str">
            <v>Газлифт</v>
          </cell>
          <cell r="DH450">
            <v>9.7310400000000001</v>
          </cell>
          <cell r="DI450">
            <v>12</v>
          </cell>
          <cell r="DJ450">
            <v>3</v>
          </cell>
          <cell r="DK450">
            <v>9</v>
          </cell>
          <cell r="DL450">
            <v>56</v>
          </cell>
          <cell r="DM450">
            <v>0</v>
          </cell>
          <cell r="DN450">
            <v>60</v>
          </cell>
          <cell r="DO450">
            <v>0.24489795918367346</v>
          </cell>
          <cell r="DP450">
            <v>56</v>
          </cell>
          <cell r="DQ450">
            <v>9.7310400000000001</v>
          </cell>
          <cell r="DR450">
            <v>12</v>
          </cell>
          <cell r="DS450">
            <v>3</v>
          </cell>
          <cell r="DT450">
            <v>9</v>
          </cell>
          <cell r="DU450">
            <v>0</v>
          </cell>
          <cell r="DV450">
            <v>0</v>
          </cell>
          <cell r="DW450">
            <v>0</v>
          </cell>
          <cell r="DX450">
            <v>0.57683999999999791</v>
          </cell>
          <cell r="DY450">
            <v>0.71134020618556448</v>
          </cell>
          <cell r="DZ450">
            <v>0</v>
          </cell>
          <cell r="EA450">
            <v>0.26124742268041162</v>
          </cell>
          <cell r="EB450">
            <v>0</v>
          </cell>
          <cell r="EC450">
            <v>41940</v>
          </cell>
          <cell r="ED450" t="str">
            <v>ВНС</v>
          </cell>
          <cell r="EE450">
            <v>0</v>
          </cell>
          <cell r="EF450">
            <v>18</v>
          </cell>
          <cell r="EG450">
            <v>23</v>
          </cell>
          <cell r="EH450">
            <v>55</v>
          </cell>
          <cell r="EI450">
            <v>21</v>
          </cell>
          <cell r="EJ450" t="str">
            <v>Постоянный</v>
          </cell>
          <cell r="EK450">
            <v>24</v>
          </cell>
          <cell r="EL450">
            <v>0</v>
          </cell>
          <cell r="EM450">
            <v>9.7310400000000001</v>
          </cell>
          <cell r="EN450">
            <v>12</v>
          </cell>
          <cell r="EO450">
            <v>3</v>
          </cell>
          <cell r="EP450">
            <v>30</v>
          </cell>
          <cell r="EQ450">
            <v>616.58363340403491</v>
          </cell>
          <cell r="ER450">
            <v>80</v>
          </cell>
          <cell r="ES450">
            <v>24</v>
          </cell>
          <cell r="ET450">
            <v>53</v>
          </cell>
          <cell r="EU450">
            <v>18</v>
          </cell>
          <cell r="EV450">
            <v>24</v>
          </cell>
          <cell r="EW450">
            <v>58</v>
          </cell>
          <cell r="EX450">
            <v>22</v>
          </cell>
          <cell r="EY450" t="str">
            <v>Постоянный</v>
          </cell>
          <cell r="EZ450">
            <v>24</v>
          </cell>
          <cell r="FA450">
            <v>0</v>
          </cell>
          <cell r="FB450">
            <v>9.7310400000000001</v>
          </cell>
          <cell r="FC450">
            <v>12</v>
          </cell>
          <cell r="FD450">
            <v>3</v>
          </cell>
          <cell r="FE450">
            <v>33</v>
          </cell>
          <cell r="FF450">
            <v>924.87545010605243</v>
          </cell>
          <cell r="FG450">
            <v>81</v>
          </cell>
          <cell r="FH450">
            <v>24</v>
          </cell>
          <cell r="FI450">
            <v>56</v>
          </cell>
          <cell r="FJ450">
            <v>0</v>
          </cell>
          <cell r="FK450">
            <v>1</v>
          </cell>
          <cell r="FL450">
            <v>3</v>
          </cell>
          <cell r="FM450">
            <v>1</v>
          </cell>
          <cell r="FN450">
            <v>0</v>
          </cell>
          <cell r="FO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3</v>
          </cell>
          <cell r="FT450">
            <v>1</v>
          </cell>
          <cell r="FU450">
            <v>0</v>
          </cell>
          <cell r="FV450">
            <v>308.29181670201751</v>
          </cell>
          <cell r="FW450">
            <v>3</v>
          </cell>
          <cell r="FX450">
            <v>0</v>
          </cell>
          <cell r="FY450">
            <v>0</v>
          </cell>
          <cell r="FZ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  <cell r="GE450">
            <v>0</v>
          </cell>
          <cell r="GF450" t="str">
            <v>БДНГ-5.1</v>
          </cell>
          <cell r="GG450" t="str">
            <v>Давыдов</v>
          </cell>
          <cell r="GH450" t="str">
            <v>Бердянка</v>
          </cell>
          <cell r="GI450" t="str">
            <v>Денис</v>
          </cell>
          <cell r="GJ450">
            <v>0</v>
          </cell>
          <cell r="GK450">
            <v>2100</v>
          </cell>
          <cell r="GL450">
            <v>0</v>
          </cell>
          <cell r="GM450">
            <v>0</v>
          </cell>
          <cell r="GN450">
            <v>0</v>
          </cell>
          <cell r="GO450">
            <v>2</v>
          </cell>
          <cell r="GP450">
            <v>36</v>
          </cell>
          <cell r="GQ450">
            <v>56</v>
          </cell>
          <cell r="GR450">
            <v>53</v>
          </cell>
          <cell r="GS450" t="str">
            <v>К-33</v>
          </cell>
          <cell r="GT450" t="str">
            <v>Газлифт</v>
          </cell>
          <cell r="GU450">
            <v>0</v>
          </cell>
          <cell r="GV450">
            <v>0</v>
          </cell>
          <cell r="GW450">
            <v>0</v>
          </cell>
          <cell r="GX450">
            <v>0</v>
          </cell>
          <cell r="GY450">
            <v>0</v>
          </cell>
        </row>
        <row r="451">
          <cell r="J451">
            <v>3242</v>
          </cell>
          <cell r="K451" t="str">
            <v>В работе</v>
          </cell>
          <cell r="L451" t="str">
            <v>К-130</v>
          </cell>
          <cell r="M451">
            <v>43520</v>
          </cell>
          <cell r="N451" t="str">
            <v>Гор.</v>
          </cell>
          <cell r="O451" t="str">
            <v>P1ar_Block I</v>
          </cell>
          <cell r="P451" t="str">
            <v>Действующий</v>
          </cell>
          <cell r="Q451">
            <v>-4</v>
          </cell>
          <cell r="R451">
            <v>0</v>
          </cell>
          <cell r="S451">
            <v>0</v>
          </cell>
          <cell r="T451">
            <v>0</v>
          </cell>
          <cell r="U451">
            <v>206</v>
          </cell>
          <cell r="V451">
            <v>213.8</v>
          </cell>
          <cell r="W451">
            <v>0.98</v>
          </cell>
          <cell r="X451">
            <v>1.66</v>
          </cell>
          <cell r="Y451">
            <v>0.98</v>
          </cell>
          <cell r="Z451">
            <v>1.4490000000000001</v>
          </cell>
          <cell r="AA451">
            <v>0.83599999999999997</v>
          </cell>
          <cell r="AB451">
            <v>0.72</v>
          </cell>
          <cell r="AC451">
            <v>37</v>
          </cell>
          <cell r="AD451">
            <v>1.17</v>
          </cell>
          <cell r="AE451">
            <v>177.8</v>
          </cell>
          <cell r="AF451">
            <v>9.19</v>
          </cell>
          <cell r="AG451">
            <v>2295</v>
          </cell>
          <cell r="AH451">
            <v>3185</v>
          </cell>
          <cell r="AI451">
            <v>3185</v>
          </cell>
          <cell r="AJ451">
            <v>0</v>
          </cell>
          <cell r="AK451">
            <v>0</v>
          </cell>
          <cell r="AL451" t="str">
            <v>откр ствол</v>
          </cell>
          <cell r="AM451" t="str">
            <v>2475-3185</v>
          </cell>
          <cell r="AN451">
            <v>46.1</v>
          </cell>
          <cell r="AO451">
            <v>2475</v>
          </cell>
          <cell r="AP451">
            <v>528.1</v>
          </cell>
          <cell r="AQ451">
            <v>0</v>
          </cell>
          <cell r="AR451">
            <v>0</v>
          </cell>
          <cell r="AS451">
            <v>0</v>
          </cell>
          <cell r="AT451" t="str">
            <v>Газлифт</v>
          </cell>
          <cell r="AU451">
            <v>615</v>
          </cell>
          <cell r="AV451">
            <v>0</v>
          </cell>
          <cell r="AW451">
            <v>1180</v>
          </cell>
          <cell r="AX451">
            <v>0</v>
          </cell>
          <cell r="AY451">
            <v>1630</v>
          </cell>
          <cell r="AZ451">
            <v>0</v>
          </cell>
          <cell r="BA451">
            <v>2060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2070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2295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1897.11</v>
          </cell>
          <cell r="BU451">
            <v>397.8900000000001</v>
          </cell>
          <cell r="BV451">
            <v>73</v>
          </cell>
          <cell r="BW451">
            <v>5.5</v>
          </cell>
          <cell r="BX451">
            <v>18</v>
          </cell>
          <cell r="BY451" t="str">
            <v>Угловик</v>
          </cell>
          <cell r="BZ451" t="str">
            <v>Постоянный</v>
          </cell>
          <cell r="CA451">
            <v>24</v>
          </cell>
          <cell r="CB451">
            <v>0</v>
          </cell>
          <cell r="CC451">
            <v>23</v>
          </cell>
          <cell r="CD451">
            <v>62</v>
          </cell>
          <cell r="CE451">
            <v>21</v>
          </cell>
          <cell r="CF451">
            <v>43556</v>
          </cell>
          <cell r="CG451">
            <v>206</v>
          </cell>
          <cell r="CH451">
            <v>82</v>
          </cell>
          <cell r="CI451">
            <v>6</v>
          </cell>
          <cell r="CJ451">
            <v>0</v>
          </cell>
          <cell r="CK451">
            <v>0</v>
          </cell>
          <cell r="CL451">
            <v>52</v>
          </cell>
          <cell r="CM451">
            <v>14.629999999999999</v>
          </cell>
          <cell r="CN451">
            <v>17.5</v>
          </cell>
          <cell r="CO451">
            <v>0</v>
          </cell>
          <cell r="CP451">
            <v>0</v>
          </cell>
          <cell r="CQ451">
            <v>30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20</v>
          </cell>
          <cell r="DA451">
            <v>10</v>
          </cell>
          <cell r="DB451">
            <v>683.52699931647305</v>
          </cell>
          <cell r="DC451">
            <v>2050.5809979494193</v>
          </cell>
          <cell r="DD451">
            <v>1367.0539986329461</v>
          </cell>
          <cell r="DE451">
            <v>0.11363636363636363</v>
          </cell>
          <cell r="DF451">
            <v>0</v>
          </cell>
          <cell r="DG451" t="str">
            <v>Газлифт</v>
          </cell>
          <cell r="DH451">
            <v>14.629999999999999</v>
          </cell>
          <cell r="DI451">
            <v>17.5</v>
          </cell>
          <cell r="DJ451">
            <v>0</v>
          </cell>
          <cell r="DK451">
            <v>10</v>
          </cell>
          <cell r="DL451">
            <v>52</v>
          </cell>
          <cell r="DM451">
            <v>0</v>
          </cell>
          <cell r="DN451">
            <v>60</v>
          </cell>
          <cell r="DO451">
            <v>0.11986301369863013</v>
          </cell>
          <cell r="DP451">
            <v>52</v>
          </cell>
          <cell r="DQ451">
            <v>14.629999999999999</v>
          </cell>
          <cell r="DR451">
            <v>17.5</v>
          </cell>
          <cell r="DS451">
            <v>0</v>
          </cell>
          <cell r="DT451">
            <v>10</v>
          </cell>
          <cell r="DU451">
            <v>0</v>
          </cell>
          <cell r="DV451">
            <v>0</v>
          </cell>
          <cell r="DW451">
            <v>0</v>
          </cell>
          <cell r="DX451">
            <v>0.30891793866147021</v>
          </cell>
          <cell r="DY451">
            <v>0.37227389218671547</v>
          </cell>
          <cell r="DZ451">
            <v>0</v>
          </cell>
          <cell r="EA451">
            <v>0.28862374871312063</v>
          </cell>
          <cell r="EB451">
            <v>0</v>
          </cell>
          <cell r="EC451">
            <v>43520</v>
          </cell>
          <cell r="ED451" t="str">
            <v>ВНС</v>
          </cell>
          <cell r="EE451">
            <v>0</v>
          </cell>
          <cell r="EF451">
            <v>18</v>
          </cell>
          <cell r="EG451">
            <v>22</v>
          </cell>
          <cell r="EH451">
            <v>62</v>
          </cell>
          <cell r="EI451">
            <v>21</v>
          </cell>
          <cell r="EJ451" t="str">
            <v>Постоянный</v>
          </cell>
          <cell r="EK451">
            <v>24</v>
          </cell>
          <cell r="EL451">
            <v>0</v>
          </cell>
          <cell r="EM451">
            <v>20.089787256000001</v>
          </cell>
          <cell r="EN451">
            <v>24.21</v>
          </cell>
          <cell r="EO451">
            <v>0.74</v>
          </cell>
          <cell r="EP451">
            <v>25</v>
          </cell>
          <cell r="EQ451">
            <v>527.63127179628111</v>
          </cell>
          <cell r="ER451">
            <v>83</v>
          </cell>
          <cell r="ES451">
            <v>14.4</v>
          </cell>
          <cell r="ET451">
            <v>66</v>
          </cell>
          <cell r="EU451">
            <v>18</v>
          </cell>
          <cell r="EV451">
            <v>23</v>
          </cell>
          <cell r="EW451">
            <v>62</v>
          </cell>
          <cell r="EX451">
            <v>21</v>
          </cell>
          <cell r="EY451" t="str">
            <v>Постоянный</v>
          </cell>
          <cell r="EZ451">
            <v>24</v>
          </cell>
          <cell r="FA451">
            <v>0</v>
          </cell>
          <cell r="FB451">
            <v>14.629999999999999</v>
          </cell>
          <cell r="FC451">
            <v>17.5</v>
          </cell>
          <cell r="FD451">
            <v>0</v>
          </cell>
          <cell r="FE451">
            <v>30</v>
          </cell>
          <cell r="FF451">
            <v>683.52699931647305</v>
          </cell>
          <cell r="FG451">
            <v>82</v>
          </cell>
          <cell r="FH451">
            <v>20</v>
          </cell>
          <cell r="FI451">
            <v>52</v>
          </cell>
          <cell r="FJ451">
            <v>0</v>
          </cell>
          <cell r="FK451">
            <v>1</v>
          </cell>
          <cell r="FL451">
            <v>0</v>
          </cell>
          <cell r="FM451">
            <v>0</v>
          </cell>
          <cell r="FN451">
            <v>0</v>
          </cell>
          <cell r="FO451">
            <v>0</v>
          </cell>
          <cell r="FP451">
            <v>-5.459787256000002</v>
          </cell>
          <cell r="FQ451">
            <v>-6.7100000000000009</v>
          </cell>
          <cell r="FR451">
            <v>-0.74</v>
          </cell>
          <cell r="FS451">
            <v>5</v>
          </cell>
          <cell r="FT451">
            <v>-1</v>
          </cell>
          <cell r="FU451">
            <v>5.6</v>
          </cell>
          <cell r="FV451">
            <v>155.89572752019194</v>
          </cell>
          <cell r="FW451">
            <v>-14</v>
          </cell>
          <cell r="FX451" t="str">
            <v>ИПП ГТМ</v>
          </cell>
          <cell r="FY451" t="str">
            <v>ВНС 2019г. Снижение энергетики пласта, что подтверждается снижениями дебита с 24 до 18  м3/сут и  трендом снижения  забойного давления</v>
          </cell>
          <cell r="FZ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  <cell r="GE451">
            <v>0</v>
          </cell>
          <cell r="GF451" t="str">
            <v>БДНГ-5.1</v>
          </cell>
          <cell r="GG451" t="str">
            <v>"+ К-77 + К-15"</v>
          </cell>
          <cell r="GH451">
            <v>104</v>
          </cell>
          <cell r="GI451" t="str">
            <v>Денис</v>
          </cell>
          <cell r="GJ451">
            <v>0</v>
          </cell>
          <cell r="GK451">
            <v>2100</v>
          </cell>
          <cell r="GL451">
            <v>0</v>
          </cell>
          <cell r="GM451">
            <v>0</v>
          </cell>
          <cell r="GN451">
            <v>0</v>
          </cell>
          <cell r="GO451">
            <v>0</v>
          </cell>
          <cell r="GP451">
            <v>0</v>
          </cell>
          <cell r="GQ451">
            <v>0</v>
          </cell>
          <cell r="GR451">
            <v>0</v>
          </cell>
          <cell r="GS451" t="str">
            <v>К-29</v>
          </cell>
          <cell r="GT451">
            <v>0</v>
          </cell>
          <cell r="GU451">
            <v>0</v>
          </cell>
          <cell r="GV451">
            <v>0</v>
          </cell>
          <cell r="GW451">
            <v>0</v>
          </cell>
          <cell r="GX451">
            <v>0</v>
          </cell>
          <cell r="GY451">
            <v>0</v>
          </cell>
        </row>
        <row r="452">
          <cell r="J452">
            <v>3243</v>
          </cell>
          <cell r="K452" t="str">
            <v>В работе</v>
          </cell>
          <cell r="L452" t="str">
            <v>К-62</v>
          </cell>
          <cell r="M452">
            <v>42101</v>
          </cell>
          <cell r="N452" t="str">
            <v>Гор.</v>
          </cell>
          <cell r="O452" t="str">
            <v>P1ar_Block III</v>
          </cell>
          <cell r="P452" t="str">
            <v>Действующий</v>
          </cell>
          <cell r="Q452">
            <v>-4</v>
          </cell>
          <cell r="R452">
            <v>0</v>
          </cell>
          <cell r="S452">
            <v>0</v>
          </cell>
          <cell r="T452">
            <v>0</v>
          </cell>
          <cell r="U452">
            <v>206</v>
          </cell>
          <cell r="V452">
            <v>213.8</v>
          </cell>
          <cell r="W452">
            <v>0.98</v>
          </cell>
          <cell r="X452">
            <v>1.66</v>
          </cell>
          <cell r="Y452">
            <v>0.98</v>
          </cell>
          <cell r="Z452">
            <v>1.4490000000000001</v>
          </cell>
          <cell r="AA452">
            <v>0.83599999999999997</v>
          </cell>
          <cell r="AB452">
            <v>0.72</v>
          </cell>
          <cell r="AC452">
            <v>37</v>
          </cell>
          <cell r="AD452">
            <v>1.17</v>
          </cell>
          <cell r="AE452" t="str">
            <v>177,8;
114,3</v>
          </cell>
          <cell r="AF452">
            <v>9.19</v>
          </cell>
          <cell r="AG452">
            <v>2017.1</v>
          </cell>
          <cell r="AH452">
            <v>2590</v>
          </cell>
          <cell r="AI452">
            <v>2590</v>
          </cell>
          <cell r="AJ452">
            <v>0</v>
          </cell>
          <cell r="AK452">
            <v>0</v>
          </cell>
          <cell r="AL452" t="str">
            <v>Закрытый</v>
          </cell>
          <cell r="AM452" t="str">
            <v>2079,1-2079,8; 2208-2208,7; 2327,2-2327,9; 2486,3-2487; 2546,1-2546,8</v>
          </cell>
          <cell r="AN452">
            <v>76.400000000000006</v>
          </cell>
          <cell r="AO452">
            <v>2079.1</v>
          </cell>
          <cell r="AP452">
            <v>198.1</v>
          </cell>
          <cell r="AQ452" t="str">
            <v>1865-2547</v>
          </cell>
          <cell r="AR452">
            <v>114</v>
          </cell>
          <cell r="AS452">
            <v>7.37</v>
          </cell>
          <cell r="AT452" t="str">
            <v>Фонтан</v>
          </cell>
          <cell r="AU452">
            <v>415</v>
          </cell>
          <cell r="AV452">
            <v>0</v>
          </cell>
          <cell r="AW452">
            <v>810</v>
          </cell>
          <cell r="AX452">
            <v>0</v>
          </cell>
          <cell r="AY452">
            <v>1175</v>
          </cell>
          <cell r="AZ452">
            <v>0</v>
          </cell>
          <cell r="BA452">
            <v>1510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1750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1870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1815.94</v>
          </cell>
          <cell r="BU452">
            <v>54.059999999999945</v>
          </cell>
          <cell r="BV452">
            <v>73</v>
          </cell>
          <cell r="BW452">
            <v>5.5</v>
          </cell>
          <cell r="BX452">
            <v>18</v>
          </cell>
          <cell r="BY452" t="str">
            <v>Угловик</v>
          </cell>
          <cell r="BZ452" t="str">
            <v>Постоянный</v>
          </cell>
          <cell r="CA452">
            <v>24</v>
          </cell>
          <cell r="CB452">
            <v>0</v>
          </cell>
          <cell r="CC452">
            <v>32</v>
          </cell>
          <cell r="CD452">
            <v>77</v>
          </cell>
          <cell r="CE452">
            <v>32</v>
          </cell>
          <cell r="CF452">
            <v>43556</v>
          </cell>
          <cell r="CG452">
            <v>132.4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61</v>
          </cell>
          <cell r="CM452">
            <v>11.703999999999999</v>
          </cell>
          <cell r="CN452">
            <v>14</v>
          </cell>
          <cell r="CO452">
            <v>0</v>
          </cell>
          <cell r="CP452">
            <v>0</v>
          </cell>
          <cell r="CQ452">
            <v>17.7</v>
          </cell>
          <cell r="CR452">
            <v>403</v>
          </cell>
          <cell r="CS452">
            <v>0</v>
          </cell>
          <cell r="CT452">
            <v>400</v>
          </cell>
          <cell r="CU452">
            <v>0</v>
          </cell>
          <cell r="CV452">
            <v>392.96800000000002</v>
          </cell>
          <cell r="CW452">
            <v>-12</v>
          </cell>
          <cell r="CX452">
            <v>400</v>
          </cell>
          <cell r="CY452">
            <v>-15</v>
          </cell>
          <cell r="CZ452">
            <v>0</v>
          </cell>
          <cell r="DA452">
            <v>17.7</v>
          </cell>
          <cell r="DB452">
            <v>1512.3034859876966</v>
          </cell>
          <cell r="DC452">
            <v>1512.3034859876966</v>
          </cell>
          <cell r="DD452" t="str">
            <v/>
          </cell>
          <cell r="DE452">
            <v>0.19607843137254902</v>
          </cell>
          <cell r="DF452">
            <v>0</v>
          </cell>
          <cell r="DG452" t="str">
            <v>Фонтан</v>
          </cell>
          <cell r="DH452">
            <v>11.703999999999999</v>
          </cell>
          <cell r="DI452">
            <v>14</v>
          </cell>
          <cell r="DJ452">
            <v>0</v>
          </cell>
          <cell r="DK452">
            <v>17.7</v>
          </cell>
          <cell r="DL452">
            <v>61</v>
          </cell>
          <cell r="DM452">
            <v>0</v>
          </cell>
          <cell r="DN452">
            <v>60</v>
          </cell>
          <cell r="DO452">
            <v>0.1952127429338181</v>
          </cell>
          <cell r="DP452">
            <v>60</v>
          </cell>
          <cell r="DQ452">
            <v>11.815524563909449</v>
          </cell>
          <cell r="DR452">
            <v>14.133402588408432</v>
          </cell>
          <cell r="DS452">
            <v>0</v>
          </cell>
          <cell r="DT452">
            <v>17.868658986773518</v>
          </cell>
          <cell r="DU452">
            <v>0.11152456390944877</v>
          </cell>
          <cell r="DV452">
            <v>0.13340258840843155</v>
          </cell>
          <cell r="DW452">
            <v>0.16865898677351704</v>
          </cell>
          <cell r="DX452">
            <v>0.16450124554556303</v>
          </cell>
          <cell r="DY452">
            <v>0.19677182481526678</v>
          </cell>
          <cell r="DZ452">
            <v>0</v>
          </cell>
          <cell r="EA452">
            <v>0.2490782592598314</v>
          </cell>
          <cell r="EB452">
            <v>0</v>
          </cell>
          <cell r="EC452">
            <v>42101</v>
          </cell>
          <cell r="ED452" t="str">
            <v>ВНС</v>
          </cell>
          <cell r="EE452">
            <v>0</v>
          </cell>
          <cell r="EF452">
            <v>18</v>
          </cell>
          <cell r="EG452">
            <v>32</v>
          </cell>
          <cell r="EH452">
            <v>82</v>
          </cell>
          <cell r="EI452">
            <v>31</v>
          </cell>
          <cell r="EJ452" t="str">
            <v>Постоянный</v>
          </cell>
          <cell r="EK452">
            <v>24</v>
          </cell>
          <cell r="EL452">
            <v>0</v>
          </cell>
          <cell r="EM452">
            <v>10.032</v>
          </cell>
          <cell r="EN452">
            <v>12</v>
          </cell>
          <cell r="EO452">
            <v>0</v>
          </cell>
          <cell r="EP452">
            <v>15</v>
          </cell>
          <cell r="EQ452">
            <v>1495.2153110047848</v>
          </cell>
          <cell r="ER452">
            <v>0</v>
          </cell>
          <cell r="ES452">
            <v>0</v>
          </cell>
          <cell r="ET452">
            <v>62</v>
          </cell>
          <cell r="EU452">
            <v>18</v>
          </cell>
          <cell r="EV452">
            <v>32</v>
          </cell>
          <cell r="EW452">
            <v>77</v>
          </cell>
          <cell r="EX452">
            <v>32</v>
          </cell>
          <cell r="EY452" t="str">
            <v>Постоянный</v>
          </cell>
          <cell r="EZ452">
            <v>24</v>
          </cell>
          <cell r="FA452">
            <v>0</v>
          </cell>
          <cell r="FB452">
            <v>11.703999999999999</v>
          </cell>
          <cell r="FC452">
            <v>14</v>
          </cell>
          <cell r="FD452">
            <v>0</v>
          </cell>
          <cell r="FE452">
            <v>17.7</v>
          </cell>
          <cell r="FF452">
            <v>1512.3034859876966</v>
          </cell>
          <cell r="FG452">
            <v>0</v>
          </cell>
          <cell r="FH452">
            <v>0</v>
          </cell>
          <cell r="FI452">
            <v>61</v>
          </cell>
          <cell r="FJ452">
            <v>0</v>
          </cell>
          <cell r="FK452">
            <v>0</v>
          </cell>
          <cell r="FL452">
            <v>-5</v>
          </cell>
          <cell r="FM452">
            <v>1</v>
          </cell>
          <cell r="FN452">
            <v>0</v>
          </cell>
          <cell r="FO452">
            <v>0</v>
          </cell>
          <cell r="FP452">
            <v>1.6719999999999988</v>
          </cell>
          <cell r="FQ452">
            <v>2</v>
          </cell>
          <cell r="FR452">
            <v>0</v>
          </cell>
          <cell r="FS452">
            <v>2.6999999999999993</v>
          </cell>
          <cell r="FT452">
            <v>0</v>
          </cell>
          <cell r="FU452">
            <v>0</v>
          </cell>
          <cell r="FV452">
            <v>17.088174982911823</v>
          </cell>
          <cell r="FW452">
            <v>-1</v>
          </cell>
          <cell r="FX452" t="str">
            <v>Уточнение</v>
          </cell>
          <cell r="FY452" t="str">
            <v>Уточнение ТР по результатам замеров дебита</v>
          </cell>
          <cell r="FZ452">
            <v>0</v>
          </cell>
          <cell r="GA452">
            <v>0</v>
          </cell>
          <cell r="GB452">
            <v>0</v>
          </cell>
          <cell r="GC452">
            <v>0</v>
          </cell>
          <cell r="GD452">
            <v>0</v>
          </cell>
          <cell r="GE452" t="str">
            <v>Замер Рзаб</v>
          </cell>
          <cell r="GF452" t="str">
            <v>БДНГ-1</v>
          </cell>
          <cell r="GG452" t="str">
            <v>Щукин</v>
          </cell>
          <cell r="GH452">
            <v>0</v>
          </cell>
          <cell r="GI452" t="e">
            <v>#N/A</v>
          </cell>
          <cell r="GJ452">
            <v>0</v>
          </cell>
          <cell r="GK452">
            <v>1850</v>
          </cell>
          <cell r="GL452">
            <v>0</v>
          </cell>
          <cell r="GM452">
            <v>0</v>
          </cell>
          <cell r="GN452">
            <v>0</v>
          </cell>
          <cell r="GO452">
            <v>0</v>
          </cell>
          <cell r="GP452">
            <v>45</v>
          </cell>
          <cell r="GQ452">
            <v>61</v>
          </cell>
          <cell r="GR452">
            <v>71.400000000000006</v>
          </cell>
          <cell r="GS452" t="str">
            <v>ЗУ-4</v>
          </cell>
          <cell r="GT452" t="str">
            <v>Фонтан</v>
          </cell>
          <cell r="GU452">
            <v>0</v>
          </cell>
          <cell r="GV452">
            <v>0</v>
          </cell>
          <cell r="GW452">
            <v>0</v>
          </cell>
          <cell r="GX452">
            <v>0</v>
          </cell>
          <cell r="GY452">
            <v>0</v>
          </cell>
        </row>
        <row r="453">
          <cell r="J453">
            <v>3244</v>
          </cell>
          <cell r="K453" t="str">
            <v>В работе</v>
          </cell>
          <cell r="L453" t="str">
            <v>К-40</v>
          </cell>
          <cell r="M453">
            <v>42463</v>
          </cell>
          <cell r="N453" t="str">
            <v>Гор.</v>
          </cell>
          <cell r="O453" t="str">
            <v>P1ar_Block III</v>
          </cell>
          <cell r="P453" t="str">
            <v>Действующий</v>
          </cell>
          <cell r="Q453">
            <v>-4</v>
          </cell>
          <cell r="R453">
            <v>0</v>
          </cell>
          <cell r="S453">
            <v>0</v>
          </cell>
          <cell r="T453">
            <v>0</v>
          </cell>
          <cell r="U453">
            <v>206</v>
          </cell>
          <cell r="V453">
            <v>213.8</v>
          </cell>
          <cell r="W453">
            <v>0.98</v>
          </cell>
          <cell r="X453">
            <v>1.66</v>
          </cell>
          <cell r="Y453">
            <v>0.98</v>
          </cell>
          <cell r="Z453">
            <v>1.4490000000000001</v>
          </cell>
          <cell r="AA453">
            <v>0.83599999999999997</v>
          </cell>
          <cell r="AB453">
            <v>0.72</v>
          </cell>
          <cell r="AC453">
            <v>37</v>
          </cell>
          <cell r="AD453">
            <v>1.17</v>
          </cell>
          <cell r="AE453">
            <v>177.8</v>
          </cell>
          <cell r="AF453">
            <v>9.19</v>
          </cell>
          <cell r="AG453">
            <v>2584</v>
          </cell>
          <cell r="AH453">
            <v>3259</v>
          </cell>
          <cell r="AI453">
            <v>3174</v>
          </cell>
          <cell r="AJ453">
            <v>0</v>
          </cell>
          <cell r="AK453">
            <v>0</v>
          </cell>
          <cell r="AL453" t="str">
            <v>откр ствол</v>
          </cell>
          <cell r="AM453" t="str">
            <v>2584-3174</v>
          </cell>
          <cell r="AN453">
            <v>14</v>
          </cell>
          <cell r="AO453">
            <v>2584</v>
          </cell>
          <cell r="AP453">
            <v>798.3</v>
          </cell>
          <cell r="AQ453">
            <v>0</v>
          </cell>
          <cell r="AR453">
            <v>0</v>
          </cell>
          <cell r="AS453">
            <v>0</v>
          </cell>
          <cell r="AT453" t="str">
            <v>Фонтан</v>
          </cell>
          <cell r="AU453">
            <v>440</v>
          </cell>
          <cell r="AV453" t="str">
            <v>ГП</v>
          </cell>
          <cell r="AW453">
            <v>800</v>
          </cell>
          <cell r="AX453" t="str">
            <v>ГП</v>
          </cell>
          <cell r="AY453">
            <v>1080</v>
          </cell>
          <cell r="AZ453" t="str">
            <v>ГП</v>
          </cell>
          <cell r="BA453">
            <v>1320</v>
          </cell>
          <cell r="BB453" t="str">
            <v>ГП</v>
          </cell>
          <cell r="BC453">
            <v>1520</v>
          </cell>
          <cell r="BD453" t="str">
            <v>ГК89/1,5</v>
          </cell>
          <cell r="BE453">
            <v>1700</v>
          </cell>
          <cell r="BF453">
            <v>0</v>
          </cell>
          <cell r="BG453">
            <v>1720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2600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1873.42</v>
          </cell>
          <cell r="BU453">
            <v>726.57999999999993</v>
          </cell>
          <cell r="BV453">
            <v>73</v>
          </cell>
          <cell r="BW453">
            <v>5.5</v>
          </cell>
          <cell r="BX453">
            <v>18</v>
          </cell>
          <cell r="BY453" t="str">
            <v>Угловик</v>
          </cell>
          <cell r="BZ453" t="str">
            <v>Постоянный</v>
          </cell>
          <cell r="CA453">
            <v>24</v>
          </cell>
          <cell r="CB453">
            <v>0</v>
          </cell>
          <cell r="CC453">
            <v>33</v>
          </cell>
          <cell r="CD453">
            <v>43</v>
          </cell>
          <cell r="CE453">
            <v>31</v>
          </cell>
          <cell r="CF453">
            <v>43556</v>
          </cell>
          <cell r="CG453">
            <v>138.19999999999999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55</v>
          </cell>
          <cell r="CM453">
            <v>14.128399999999997</v>
          </cell>
          <cell r="CN453">
            <v>16.899999999999999</v>
          </cell>
          <cell r="CO453">
            <v>0</v>
          </cell>
          <cell r="CP453">
            <v>0</v>
          </cell>
          <cell r="CQ453">
            <v>24</v>
          </cell>
          <cell r="CR453">
            <v>404</v>
          </cell>
          <cell r="CS453">
            <v>85</v>
          </cell>
          <cell r="CT453">
            <v>401</v>
          </cell>
          <cell r="CU453">
            <v>0</v>
          </cell>
          <cell r="CV453">
            <v>386.6112</v>
          </cell>
          <cell r="CW453">
            <v>64.2</v>
          </cell>
          <cell r="CX453">
            <v>401</v>
          </cell>
          <cell r="CY453">
            <v>-31.9</v>
          </cell>
          <cell r="CZ453">
            <v>0</v>
          </cell>
          <cell r="DA453">
            <v>24</v>
          </cell>
          <cell r="DB453">
            <v>1698.7061521474479</v>
          </cell>
          <cell r="DC453">
            <v>1698.7061521474479</v>
          </cell>
          <cell r="DD453" t="str">
            <v/>
          </cell>
          <cell r="DE453">
            <v>0.203125</v>
          </cell>
          <cell r="DF453">
            <v>0</v>
          </cell>
          <cell r="DG453" t="str">
            <v>Фонтан</v>
          </cell>
          <cell r="DH453">
            <v>14.128399999999997</v>
          </cell>
          <cell r="DI453">
            <v>16.899999999999999</v>
          </cell>
          <cell r="DJ453">
            <v>0</v>
          </cell>
          <cell r="DK453">
            <v>24</v>
          </cell>
          <cell r="DL453">
            <v>55</v>
          </cell>
          <cell r="DM453">
            <v>0</v>
          </cell>
          <cell r="DN453">
            <v>55</v>
          </cell>
          <cell r="DO453">
            <v>0.203125</v>
          </cell>
          <cell r="DP453">
            <v>55</v>
          </cell>
          <cell r="DQ453">
            <v>14.128399999999997</v>
          </cell>
          <cell r="DR453">
            <v>16.899999999999999</v>
          </cell>
          <cell r="DS453">
            <v>0</v>
          </cell>
          <cell r="DT453">
            <v>24</v>
          </cell>
          <cell r="DU453">
            <v>0</v>
          </cell>
          <cell r="DV453">
            <v>0</v>
          </cell>
          <cell r="DW453">
            <v>0</v>
          </cell>
          <cell r="DX453">
            <v>0.32418941415849706</v>
          </cell>
          <cell r="DY453">
            <v>0.38778638057236492</v>
          </cell>
          <cell r="DZ453">
            <v>0</v>
          </cell>
          <cell r="EA453">
            <v>0.52738947757841625</v>
          </cell>
          <cell r="EB453">
            <v>0</v>
          </cell>
          <cell r="EC453">
            <v>42470</v>
          </cell>
          <cell r="ED453" t="str">
            <v>ВНС</v>
          </cell>
          <cell r="EE453">
            <v>0</v>
          </cell>
          <cell r="EF453">
            <v>18</v>
          </cell>
          <cell r="EG453">
            <v>33</v>
          </cell>
          <cell r="EH453">
            <v>45</v>
          </cell>
          <cell r="EI453">
            <v>31</v>
          </cell>
          <cell r="EJ453" t="str">
            <v>Постоянный</v>
          </cell>
          <cell r="EK453">
            <v>24</v>
          </cell>
          <cell r="EL453">
            <v>0</v>
          </cell>
          <cell r="EM453">
            <v>20.9</v>
          </cell>
          <cell r="EN453">
            <v>25</v>
          </cell>
          <cell r="EO453">
            <v>0</v>
          </cell>
          <cell r="EP453">
            <v>30</v>
          </cell>
          <cell r="EQ453">
            <v>1435.4066985645934</v>
          </cell>
          <cell r="ER453">
            <v>0</v>
          </cell>
          <cell r="ES453">
            <v>0</v>
          </cell>
          <cell r="ET453">
            <v>57</v>
          </cell>
          <cell r="EU453">
            <v>18</v>
          </cell>
          <cell r="EV453">
            <v>33</v>
          </cell>
          <cell r="EW453">
            <v>43</v>
          </cell>
          <cell r="EX453">
            <v>31</v>
          </cell>
          <cell r="EY453" t="str">
            <v>Постоянный</v>
          </cell>
          <cell r="EZ453">
            <v>24</v>
          </cell>
          <cell r="FA453">
            <v>0</v>
          </cell>
          <cell r="FB453">
            <v>14.128399999999997</v>
          </cell>
          <cell r="FC453">
            <v>16.899999999999999</v>
          </cell>
          <cell r="FD453">
            <v>0</v>
          </cell>
          <cell r="FE453">
            <v>24</v>
          </cell>
          <cell r="FF453">
            <v>1698.7061521474479</v>
          </cell>
          <cell r="FG453">
            <v>0</v>
          </cell>
          <cell r="FH453">
            <v>0</v>
          </cell>
          <cell r="FI453">
            <v>55</v>
          </cell>
          <cell r="FJ453">
            <v>0</v>
          </cell>
          <cell r="FK453">
            <v>0</v>
          </cell>
          <cell r="FL453">
            <v>-2</v>
          </cell>
          <cell r="FM453">
            <v>0</v>
          </cell>
          <cell r="FN453">
            <v>0</v>
          </cell>
          <cell r="FO453">
            <v>0</v>
          </cell>
          <cell r="FP453">
            <v>-6.7716000000000012</v>
          </cell>
          <cell r="FQ453">
            <v>-8.1000000000000014</v>
          </cell>
          <cell r="FR453">
            <v>0</v>
          </cell>
          <cell r="FS453">
            <v>-6</v>
          </cell>
          <cell r="FT453">
            <v>0</v>
          </cell>
          <cell r="FU453">
            <v>0</v>
          </cell>
          <cell r="FV453">
            <v>263.29945358285454</v>
          </cell>
          <cell r="FW453">
            <v>-2</v>
          </cell>
          <cell r="FX453" t="str">
            <v>ИПП База</v>
          </cell>
          <cell r="FY453" t="str">
            <v xml:space="preserve"> Снижение энергетики пласта, что подтверждается снижениями дебита с  25 до 17 м3/сут и трендом снижения  забойного давления</v>
          </cell>
          <cell r="FZ453">
            <v>0</v>
          </cell>
          <cell r="GA453">
            <v>0</v>
          </cell>
          <cell r="GB453">
            <v>0</v>
          </cell>
          <cell r="GC453">
            <v>0</v>
          </cell>
          <cell r="GD453">
            <v>0</v>
          </cell>
          <cell r="GE453">
            <v>0</v>
          </cell>
          <cell r="GF453" t="str">
            <v>БДНГ-1</v>
          </cell>
          <cell r="GG453" t="str">
            <v>Щукин</v>
          </cell>
          <cell r="GH453">
            <v>0</v>
          </cell>
          <cell r="GI453" t="e">
            <v>#N/A</v>
          </cell>
          <cell r="GJ453">
            <v>0</v>
          </cell>
          <cell r="GK453">
            <v>2100</v>
          </cell>
          <cell r="GL453">
            <v>0</v>
          </cell>
          <cell r="GM453">
            <v>0</v>
          </cell>
          <cell r="GN453">
            <v>0</v>
          </cell>
          <cell r="GO453">
            <v>2</v>
          </cell>
          <cell r="GP453">
            <v>12</v>
          </cell>
          <cell r="GQ453">
            <v>55</v>
          </cell>
          <cell r="GR453">
            <v>83.199999999999989</v>
          </cell>
          <cell r="GS453" t="str">
            <v>К-40</v>
          </cell>
          <cell r="GT453" t="str">
            <v>Фонтан</v>
          </cell>
          <cell r="GU453">
            <v>0</v>
          </cell>
          <cell r="GV453">
            <v>0</v>
          </cell>
          <cell r="GW453">
            <v>0</v>
          </cell>
          <cell r="GX453">
            <v>0</v>
          </cell>
          <cell r="GY453">
            <v>0</v>
          </cell>
        </row>
        <row r="454">
          <cell r="J454">
            <v>3245</v>
          </cell>
          <cell r="K454" t="str">
            <v>В работе</v>
          </cell>
          <cell r="L454" t="str">
            <v>к-130</v>
          </cell>
          <cell r="M454">
            <v>43578</v>
          </cell>
          <cell r="N454" t="str">
            <v>Гор.</v>
          </cell>
          <cell r="O454" t="str">
            <v>P1ar_Block I</v>
          </cell>
          <cell r="P454" t="str">
            <v>Действующий</v>
          </cell>
          <cell r="Q454">
            <v>-4</v>
          </cell>
          <cell r="R454">
            <v>0</v>
          </cell>
          <cell r="S454">
            <v>0</v>
          </cell>
          <cell r="T454">
            <v>0</v>
          </cell>
          <cell r="U454">
            <v>206</v>
          </cell>
          <cell r="V454">
            <v>213.8</v>
          </cell>
          <cell r="W454">
            <v>0.98</v>
          </cell>
          <cell r="X454">
            <v>1.66</v>
          </cell>
          <cell r="Y454">
            <v>1.0360199714693294</v>
          </cell>
          <cell r="Z454">
            <v>1.4490000000000001</v>
          </cell>
          <cell r="AA454">
            <v>0.83599999999999997</v>
          </cell>
          <cell r="AB454">
            <v>0.72</v>
          </cell>
          <cell r="AC454">
            <v>37</v>
          </cell>
          <cell r="AD454">
            <v>1.17</v>
          </cell>
          <cell r="AE454">
            <v>177.8</v>
          </cell>
          <cell r="AF454">
            <v>9.19</v>
          </cell>
          <cell r="AG454">
            <v>2175</v>
          </cell>
          <cell r="AH454">
            <v>3080</v>
          </cell>
          <cell r="AI454">
            <v>3080</v>
          </cell>
          <cell r="AJ454">
            <v>0</v>
          </cell>
          <cell r="AK454">
            <v>0</v>
          </cell>
          <cell r="AL454" t="str">
            <v>откр ствол</v>
          </cell>
          <cell r="AM454" t="str">
            <v>2175-3080</v>
          </cell>
          <cell r="AN454">
            <v>25.4</v>
          </cell>
          <cell r="AO454">
            <v>2175</v>
          </cell>
          <cell r="AP454">
            <v>94.35</v>
          </cell>
          <cell r="AQ454">
            <v>0</v>
          </cell>
          <cell r="AR454">
            <v>0</v>
          </cell>
          <cell r="AS454">
            <v>0</v>
          </cell>
          <cell r="AT454" t="str">
            <v>Газлифт</v>
          </cell>
          <cell r="AU454">
            <v>540</v>
          </cell>
          <cell r="AV454">
            <v>0</v>
          </cell>
          <cell r="AW454">
            <v>960</v>
          </cell>
          <cell r="AX454">
            <v>0</v>
          </cell>
          <cell r="AY454">
            <v>1310</v>
          </cell>
          <cell r="AZ454">
            <v>0</v>
          </cell>
          <cell r="BA454">
            <v>1625</v>
          </cell>
          <cell r="BB454">
            <v>0</v>
          </cell>
          <cell r="BC454">
            <v>1910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2189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1940.09</v>
          </cell>
          <cell r="BU454">
            <v>248.91000000000008</v>
          </cell>
          <cell r="BV454">
            <v>73</v>
          </cell>
          <cell r="BW454">
            <v>5.5</v>
          </cell>
          <cell r="BX454">
            <v>18</v>
          </cell>
          <cell r="BY454" t="str">
            <v>Угловик</v>
          </cell>
          <cell r="BZ454" t="str">
            <v>Постоянный</v>
          </cell>
          <cell r="CA454">
            <v>24</v>
          </cell>
          <cell r="CB454">
            <v>0</v>
          </cell>
          <cell r="CC454">
            <v>23</v>
          </cell>
          <cell r="CD454">
            <v>52</v>
          </cell>
          <cell r="CE454">
            <v>21</v>
          </cell>
          <cell r="CF454">
            <v>43556</v>
          </cell>
          <cell r="CG454">
            <v>206</v>
          </cell>
          <cell r="CH454">
            <v>82</v>
          </cell>
          <cell r="CI454">
            <v>6</v>
          </cell>
          <cell r="CJ454">
            <v>0</v>
          </cell>
          <cell r="CK454">
            <v>0</v>
          </cell>
          <cell r="CL454">
            <v>64</v>
          </cell>
          <cell r="CM454">
            <v>12.843969599999999</v>
          </cell>
          <cell r="CN454">
            <v>17.7</v>
          </cell>
          <cell r="CO454">
            <v>13.2</v>
          </cell>
          <cell r="CP454">
            <v>0</v>
          </cell>
          <cell r="CQ454">
            <v>31.3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15.4</v>
          </cell>
          <cell r="DA454">
            <v>15.9</v>
          </cell>
          <cell r="DB454">
            <v>1237.9350384012121</v>
          </cell>
          <cell r="DC454">
            <v>2436.9413020099332</v>
          </cell>
          <cell r="DD454">
            <v>990.38421814259391</v>
          </cell>
          <cell r="DE454">
            <v>0.12464788732394366</v>
          </cell>
          <cell r="DF454">
            <v>0</v>
          </cell>
          <cell r="DG454" t="str">
            <v>Газлифт</v>
          </cell>
          <cell r="DH454">
            <v>12.843969599999999</v>
          </cell>
          <cell r="DI454">
            <v>17.7</v>
          </cell>
          <cell r="DJ454">
            <v>13.2</v>
          </cell>
          <cell r="DK454">
            <v>15.9</v>
          </cell>
          <cell r="DL454">
            <v>64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13.2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18</v>
          </cell>
          <cell r="EG454">
            <v>22</v>
          </cell>
          <cell r="EH454">
            <v>61</v>
          </cell>
          <cell r="EI454">
            <v>21</v>
          </cell>
          <cell r="EJ454" t="str">
            <v>Постоянный</v>
          </cell>
          <cell r="EK454">
            <v>24</v>
          </cell>
          <cell r="EL454">
            <v>0</v>
          </cell>
          <cell r="EM454">
            <v>17.204879999999999</v>
          </cell>
          <cell r="EN454">
            <v>21</v>
          </cell>
          <cell r="EO454">
            <v>2</v>
          </cell>
          <cell r="EP454">
            <v>25</v>
          </cell>
          <cell r="EQ454">
            <v>871.84566239346054</v>
          </cell>
          <cell r="ER454">
            <v>82</v>
          </cell>
          <cell r="ES454">
            <v>10</v>
          </cell>
          <cell r="ET454">
            <v>113</v>
          </cell>
          <cell r="EU454">
            <v>18</v>
          </cell>
          <cell r="EV454">
            <v>23</v>
          </cell>
          <cell r="EW454">
            <v>52</v>
          </cell>
          <cell r="EX454">
            <v>21</v>
          </cell>
          <cell r="EY454" t="str">
            <v>Постоянный</v>
          </cell>
          <cell r="EZ454">
            <v>24</v>
          </cell>
          <cell r="FA454">
            <v>0</v>
          </cell>
          <cell r="FB454">
            <v>12.843969599999999</v>
          </cell>
          <cell r="FC454">
            <v>17.7</v>
          </cell>
          <cell r="FD454">
            <v>13.2</v>
          </cell>
          <cell r="FE454">
            <v>31.3</v>
          </cell>
          <cell r="FF454">
            <v>1237.9350384012121</v>
          </cell>
          <cell r="FG454">
            <v>82</v>
          </cell>
          <cell r="FH454">
            <v>15.4</v>
          </cell>
          <cell r="FI454">
            <v>64</v>
          </cell>
          <cell r="FJ454">
            <v>0</v>
          </cell>
          <cell r="FK454">
            <v>1</v>
          </cell>
          <cell r="FL454">
            <v>-9</v>
          </cell>
          <cell r="FM454">
            <v>0</v>
          </cell>
          <cell r="FN454">
            <v>0</v>
          </cell>
          <cell r="FO454">
            <v>0</v>
          </cell>
          <cell r="FP454">
            <v>-4.3609103999999999</v>
          </cell>
          <cell r="FQ454">
            <v>-3.3000000000000007</v>
          </cell>
          <cell r="FR454">
            <v>11.2</v>
          </cell>
          <cell r="FS454">
            <v>6.3000000000000007</v>
          </cell>
          <cell r="FT454">
            <v>0</v>
          </cell>
          <cell r="FU454">
            <v>5.4</v>
          </cell>
          <cell r="FV454">
            <v>366.08937600775153</v>
          </cell>
          <cell r="FW454">
            <v>-49</v>
          </cell>
          <cell r="FX454" t="str">
            <v>ИПП ГТМ</v>
          </cell>
          <cell r="FY454" t="str">
            <v>ВНС 2019г. Снижение энергетики пласта, что подтверждается снижениями дебита с 21 до 18  м3/сут и  трендом снижения  забойного давления</v>
          </cell>
          <cell r="FZ454">
            <v>0</v>
          </cell>
          <cell r="GA454">
            <v>0</v>
          </cell>
          <cell r="GB454">
            <v>0</v>
          </cell>
          <cell r="GC454" t="str">
            <v>Технология</v>
          </cell>
          <cell r="GD454" t="str">
            <v>Снижение дебита по причине роста забойного давления. Планируется постановка бр. ПРГС.</v>
          </cell>
          <cell r="GE454">
            <v>0</v>
          </cell>
          <cell r="GF454" t="str">
            <v>БДНГ-5.1</v>
          </cell>
          <cell r="GG454">
            <v>0</v>
          </cell>
          <cell r="GH454">
            <v>0</v>
          </cell>
          <cell r="GI454" t="str">
            <v>Денис</v>
          </cell>
          <cell r="GJ454">
            <v>0</v>
          </cell>
          <cell r="GK454">
            <v>0</v>
          </cell>
          <cell r="GL454">
            <v>0</v>
          </cell>
          <cell r="GM454">
            <v>0</v>
          </cell>
          <cell r="GN454">
            <v>0</v>
          </cell>
          <cell r="GO454">
            <v>0</v>
          </cell>
          <cell r="GP454">
            <v>0</v>
          </cell>
          <cell r="GQ454">
            <v>64</v>
          </cell>
          <cell r="GR454">
            <v>0</v>
          </cell>
          <cell r="GS454" t="str">
            <v>К-29</v>
          </cell>
          <cell r="GT454">
            <v>0</v>
          </cell>
          <cell r="GU454">
            <v>0</v>
          </cell>
          <cell r="GV454">
            <v>0</v>
          </cell>
          <cell r="GW454">
            <v>0</v>
          </cell>
          <cell r="GX454">
            <v>0</v>
          </cell>
          <cell r="GY454">
            <v>0</v>
          </cell>
        </row>
        <row r="455">
          <cell r="J455">
            <v>3246</v>
          </cell>
          <cell r="K455" t="str">
            <v>В работе</v>
          </cell>
          <cell r="L455" t="str">
            <v>К-31/1</v>
          </cell>
          <cell r="M455">
            <v>42331</v>
          </cell>
          <cell r="N455" t="str">
            <v>Гор.</v>
          </cell>
          <cell r="O455" t="str">
            <v>P1ar_Block II</v>
          </cell>
          <cell r="P455" t="str">
            <v>Действующий</v>
          </cell>
          <cell r="Q455">
            <v>-4</v>
          </cell>
          <cell r="R455">
            <v>42499</v>
          </cell>
          <cell r="S455" t="str">
            <v>МеКаМиНефть</v>
          </cell>
          <cell r="T455" t="str">
            <v>Всего кислоты 180м3, жидкость 342.9м3</v>
          </cell>
          <cell r="U455">
            <v>206</v>
          </cell>
          <cell r="V455">
            <v>213.8</v>
          </cell>
          <cell r="W455">
            <v>0.98</v>
          </cell>
          <cell r="X455">
            <v>1.66</v>
          </cell>
          <cell r="Y455">
            <v>0.98120581919949812</v>
          </cell>
          <cell r="Z455">
            <v>1.4490000000000001</v>
          </cell>
          <cell r="AA455">
            <v>0.83599999999999997</v>
          </cell>
          <cell r="AB455">
            <v>0.72</v>
          </cell>
          <cell r="AC455">
            <v>37</v>
          </cell>
          <cell r="AD455">
            <v>1.17</v>
          </cell>
          <cell r="AE455">
            <v>177.8</v>
          </cell>
          <cell r="AF455">
            <v>9.19</v>
          </cell>
          <cell r="AG455">
            <v>2685</v>
          </cell>
          <cell r="AH455">
            <v>3380</v>
          </cell>
          <cell r="AI455">
            <v>3380</v>
          </cell>
          <cell r="AJ455">
            <v>0</v>
          </cell>
          <cell r="AK455">
            <v>0</v>
          </cell>
          <cell r="AL455" t="str">
            <v>Закрытый</v>
          </cell>
          <cell r="AM455" t="str">
            <v>2677-3100</v>
          </cell>
          <cell r="AN455">
            <v>63.3</v>
          </cell>
          <cell r="AO455">
            <v>2677</v>
          </cell>
          <cell r="AP455">
            <v>519</v>
          </cell>
          <cell r="AQ455" t="str">
            <v>2677-3100</v>
          </cell>
          <cell r="AR455">
            <v>114</v>
          </cell>
          <cell r="AS455">
            <v>7.37</v>
          </cell>
          <cell r="AT455" t="str">
            <v>Газлифт</v>
          </cell>
          <cell r="AU455">
            <v>580</v>
          </cell>
          <cell r="AV455" t="str">
            <v>ГП</v>
          </cell>
          <cell r="AW455">
            <v>1030</v>
          </cell>
          <cell r="AX455" t="str">
            <v>ГП</v>
          </cell>
          <cell r="AY455">
            <v>1390</v>
          </cell>
          <cell r="AZ455" t="str">
            <v>ГК90/1,5</v>
          </cell>
          <cell r="BA455">
            <v>1700</v>
          </cell>
          <cell r="BB455" t="str">
            <v>ЦКсОК/4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1730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2685</v>
          </cell>
          <cell r="BO455" t="str">
            <v>Есть</v>
          </cell>
          <cell r="BP455" t="str">
            <v>Сиант</v>
          </cell>
          <cell r="BQ455">
            <v>83</v>
          </cell>
          <cell r="BR455">
            <v>42</v>
          </cell>
          <cell r="BS455">
            <v>14</v>
          </cell>
          <cell r="BT455">
            <v>1926.14</v>
          </cell>
          <cell r="BU455">
            <v>758.8599999999999</v>
          </cell>
          <cell r="BV455">
            <v>73</v>
          </cell>
          <cell r="BW455">
            <v>5.5</v>
          </cell>
          <cell r="BX455">
            <v>18</v>
          </cell>
          <cell r="BY455" t="str">
            <v>Угловик</v>
          </cell>
          <cell r="BZ455" t="str">
            <v>Постоянный</v>
          </cell>
          <cell r="CA455">
            <v>24</v>
          </cell>
          <cell r="CB455">
            <v>0</v>
          </cell>
          <cell r="CC455">
            <v>22</v>
          </cell>
          <cell r="CD455">
            <v>42</v>
          </cell>
          <cell r="CE455">
            <v>21</v>
          </cell>
          <cell r="CF455">
            <v>43556</v>
          </cell>
          <cell r="CG455">
            <v>136.30000000000001</v>
          </cell>
          <cell r="CH455">
            <v>83</v>
          </cell>
          <cell r="CI455">
            <v>6</v>
          </cell>
          <cell r="CJ455">
            <v>0</v>
          </cell>
          <cell r="CK455">
            <v>0</v>
          </cell>
          <cell r="CL455">
            <v>55</v>
          </cell>
          <cell r="CM455">
            <v>15.002856000000001</v>
          </cell>
          <cell r="CN455">
            <v>18</v>
          </cell>
          <cell r="CO455">
            <v>0.3</v>
          </cell>
          <cell r="CP455">
            <v>1</v>
          </cell>
          <cell r="CQ455">
            <v>30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14</v>
          </cell>
          <cell r="DA455">
            <v>16</v>
          </cell>
          <cell r="DB455">
            <v>1066.4636119949428</v>
          </cell>
          <cell r="DC455">
            <v>1999.6192724905177</v>
          </cell>
          <cell r="DD455">
            <v>929.28240547140251</v>
          </cell>
          <cell r="DE455">
            <v>0.22140221402214019</v>
          </cell>
          <cell r="DF455">
            <v>0</v>
          </cell>
          <cell r="DG455" t="str">
            <v>Газлифт</v>
          </cell>
          <cell r="DH455">
            <v>15.002856000000001</v>
          </cell>
          <cell r="DI455">
            <v>18</v>
          </cell>
          <cell r="DJ455">
            <v>0.3</v>
          </cell>
          <cell r="DK455">
            <v>16</v>
          </cell>
          <cell r="DL455">
            <v>55</v>
          </cell>
          <cell r="DM455">
            <v>0</v>
          </cell>
          <cell r="DN455">
            <v>50</v>
          </cell>
          <cell r="DO455">
            <v>0.21649035125958577</v>
          </cell>
          <cell r="DP455">
            <v>50</v>
          </cell>
          <cell r="DQ455">
            <v>15.57222881603232</v>
          </cell>
          <cell r="DR455">
            <v>18.683117313702255</v>
          </cell>
          <cell r="DS455">
            <v>0.3</v>
          </cell>
          <cell r="DT455">
            <v>16.60721538995756</v>
          </cell>
          <cell r="DU455">
            <v>0.5693728160323196</v>
          </cell>
          <cell r="DV455">
            <v>0.68311731370225459</v>
          </cell>
          <cell r="DW455">
            <v>0.60721538995755964</v>
          </cell>
          <cell r="DX455">
            <v>0</v>
          </cell>
          <cell r="DY455">
            <v>0</v>
          </cell>
          <cell r="DZ455">
            <v>0</v>
          </cell>
          <cell r="EA455">
            <v>0</v>
          </cell>
          <cell r="EB455">
            <v>0</v>
          </cell>
          <cell r="EC455">
            <v>42525</v>
          </cell>
          <cell r="ED455" t="str">
            <v>КГРП</v>
          </cell>
          <cell r="EE455">
            <v>0</v>
          </cell>
          <cell r="EF455">
            <v>18</v>
          </cell>
          <cell r="EG455">
            <v>20</v>
          </cell>
          <cell r="EH455">
            <v>49</v>
          </cell>
          <cell r="EI455">
            <v>19</v>
          </cell>
          <cell r="EJ455" t="str">
            <v>Постоянный</v>
          </cell>
          <cell r="EK455">
            <v>24</v>
          </cell>
          <cell r="EL455">
            <v>0</v>
          </cell>
          <cell r="EM455">
            <v>25.004759999999997</v>
          </cell>
          <cell r="EN455">
            <v>30</v>
          </cell>
          <cell r="EO455">
            <v>0.3</v>
          </cell>
          <cell r="EP455">
            <v>35</v>
          </cell>
          <cell r="EQ455">
            <v>1119.78679259469</v>
          </cell>
          <cell r="ER455">
            <v>90</v>
          </cell>
          <cell r="ES455">
            <v>7</v>
          </cell>
          <cell r="ET455">
            <v>60</v>
          </cell>
          <cell r="EU455">
            <v>18</v>
          </cell>
          <cell r="EV455">
            <v>22</v>
          </cell>
          <cell r="EW455">
            <v>42</v>
          </cell>
          <cell r="EX455">
            <v>21</v>
          </cell>
          <cell r="EY455" t="str">
            <v>Постоянный</v>
          </cell>
          <cell r="EZ455">
            <v>24</v>
          </cell>
          <cell r="FA455">
            <v>0</v>
          </cell>
          <cell r="FB455">
            <v>15.002856000000001</v>
          </cell>
          <cell r="FC455">
            <v>18</v>
          </cell>
          <cell r="FD455">
            <v>0.3</v>
          </cell>
          <cell r="FE455">
            <v>30</v>
          </cell>
          <cell r="FF455">
            <v>1066.4636119949428</v>
          </cell>
          <cell r="FG455">
            <v>83</v>
          </cell>
          <cell r="FH455">
            <v>14</v>
          </cell>
          <cell r="FI455">
            <v>55</v>
          </cell>
          <cell r="FJ455">
            <v>0</v>
          </cell>
          <cell r="FK455">
            <v>2</v>
          </cell>
          <cell r="FL455">
            <v>-7</v>
          </cell>
          <cell r="FM455">
            <v>2</v>
          </cell>
          <cell r="FN455">
            <v>0</v>
          </cell>
          <cell r="FO455">
            <v>0</v>
          </cell>
          <cell r="FP455">
            <v>-10.001903999999996</v>
          </cell>
          <cell r="FQ455">
            <v>-12</v>
          </cell>
          <cell r="FR455">
            <v>0</v>
          </cell>
          <cell r="FS455">
            <v>-5</v>
          </cell>
          <cell r="FT455">
            <v>-7</v>
          </cell>
          <cell r="FU455">
            <v>7</v>
          </cell>
          <cell r="FV455">
            <v>-53.323180599747275</v>
          </cell>
          <cell r="FW455">
            <v>-5</v>
          </cell>
          <cell r="FX455" t="str">
            <v>Уточнение</v>
          </cell>
          <cell r="FY455" t="str">
            <v>Подбор периодического режима</v>
          </cell>
          <cell r="FZ455">
            <v>0</v>
          </cell>
          <cell r="GA455">
            <v>0</v>
          </cell>
          <cell r="GB455">
            <v>0</v>
          </cell>
          <cell r="GC455">
            <v>0</v>
          </cell>
          <cell r="GD455">
            <v>0</v>
          </cell>
          <cell r="GE455">
            <v>0</v>
          </cell>
          <cell r="GF455" t="str">
            <v>БДНГ-5.1</v>
          </cell>
          <cell r="GG455" t="str">
            <v>Тайланов</v>
          </cell>
          <cell r="GH455" t="str">
            <v>Бердянка</v>
          </cell>
          <cell r="GI455" t="str">
            <v>Денис</v>
          </cell>
          <cell r="GJ455">
            <v>0</v>
          </cell>
          <cell r="GK455">
            <v>2100</v>
          </cell>
          <cell r="GL455">
            <v>0</v>
          </cell>
          <cell r="GM455">
            <v>0</v>
          </cell>
          <cell r="GN455">
            <v>0</v>
          </cell>
          <cell r="GO455">
            <v>1</v>
          </cell>
          <cell r="GP455">
            <v>21</v>
          </cell>
          <cell r="GQ455">
            <v>55</v>
          </cell>
          <cell r="GR455">
            <v>81.300000000000011</v>
          </cell>
          <cell r="GS455" t="str">
            <v>К-29</v>
          </cell>
          <cell r="GT455" t="str">
            <v>Газлифт</v>
          </cell>
          <cell r="GU455">
            <v>0</v>
          </cell>
          <cell r="GV455">
            <v>0</v>
          </cell>
          <cell r="GW455">
            <v>0</v>
          </cell>
          <cell r="GX455">
            <v>0</v>
          </cell>
          <cell r="GY455">
            <v>0</v>
          </cell>
        </row>
        <row r="456">
          <cell r="J456">
            <v>3248</v>
          </cell>
          <cell r="K456" t="str">
            <v>В работе</v>
          </cell>
          <cell r="L456" t="str">
            <v>К-61</v>
          </cell>
          <cell r="M456">
            <v>42349</v>
          </cell>
          <cell r="N456" t="str">
            <v>Гор.</v>
          </cell>
          <cell r="O456" t="str">
            <v>P1ar_Block II</v>
          </cell>
          <cell r="P456" t="str">
            <v>Действующий</v>
          </cell>
          <cell r="Q456">
            <v>-4</v>
          </cell>
          <cell r="R456">
            <v>0</v>
          </cell>
          <cell r="S456">
            <v>0</v>
          </cell>
          <cell r="T456">
            <v>0</v>
          </cell>
          <cell r="U456">
            <v>206</v>
          </cell>
          <cell r="V456">
            <v>213.8</v>
          </cell>
          <cell r="W456">
            <v>0.98</v>
          </cell>
          <cell r="X456">
            <v>1.66</v>
          </cell>
          <cell r="Y456">
            <v>0.98</v>
          </cell>
          <cell r="Z456">
            <v>1.4490000000000001</v>
          </cell>
          <cell r="AA456">
            <v>0.83599999999999997</v>
          </cell>
          <cell r="AB456">
            <v>0.72</v>
          </cell>
          <cell r="AC456">
            <v>37</v>
          </cell>
          <cell r="AD456">
            <v>1.17</v>
          </cell>
          <cell r="AE456">
            <v>177.8</v>
          </cell>
          <cell r="AF456">
            <v>9.19</v>
          </cell>
          <cell r="AG456">
            <v>2626</v>
          </cell>
          <cell r="AH456">
            <v>3173</v>
          </cell>
          <cell r="AI456">
            <v>3173</v>
          </cell>
          <cell r="AJ456">
            <v>0</v>
          </cell>
          <cell r="AK456">
            <v>0</v>
          </cell>
          <cell r="AL456" t="str">
            <v>откр ствол</v>
          </cell>
          <cell r="AM456" t="str">
            <v>2626-3173</v>
          </cell>
          <cell r="AN456">
            <v>87.1</v>
          </cell>
          <cell r="AO456">
            <v>2626</v>
          </cell>
          <cell r="AP456">
            <v>736.4</v>
          </cell>
          <cell r="AQ456">
            <v>0</v>
          </cell>
          <cell r="AR456">
            <v>0</v>
          </cell>
          <cell r="AS456">
            <v>0</v>
          </cell>
          <cell r="AT456" t="str">
            <v>Газлифт</v>
          </cell>
          <cell r="AU456">
            <v>445</v>
          </cell>
          <cell r="AV456" t="str">
            <v>ГК82(1)</v>
          </cell>
          <cell r="AW456">
            <v>920</v>
          </cell>
          <cell r="AX456" t="str">
            <v>ГК77(2)</v>
          </cell>
          <cell r="AY456">
            <v>1395</v>
          </cell>
          <cell r="AZ456" t="str">
            <v>ГК65(3)</v>
          </cell>
          <cell r="BA456">
            <v>1710</v>
          </cell>
          <cell r="BB456" t="str">
            <v>ЦКсОК/5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 t="str">
            <v>отсутствует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2630</v>
          </cell>
          <cell r="BO456" t="str">
            <v>Есть</v>
          </cell>
          <cell r="BP456" t="str">
            <v>Сиант</v>
          </cell>
          <cell r="BQ456">
            <v>79</v>
          </cell>
          <cell r="BR456">
            <v>70</v>
          </cell>
          <cell r="BS456">
            <v>11.2</v>
          </cell>
          <cell r="BT456">
            <v>1889.14</v>
          </cell>
          <cell r="BU456">
            <v>740.8599999999999</v>
          </cell>
          <cell r="BV456">
            <v>73</v>
          </cell>
          <cell r="BW456">
            <v>5.5</v>
          </cell>
          <cell r="BX456">
            <v>18</v>
          </cell>
          <cell r="BY456" t="str">
            <v>Угловик</v>
          </cell>
          <cell r="BZ456" t="str">
            <v>Постоянный</v>
          </cell>
          <cell r="CA456">
            <v>24</v>
          </cell>
          <cell r="CB456">
            <v>0</v>
          </cell>
          <cell r="CC456">
            <v>32</v>
          </cell>
          <cell r="CD456">
            <v>70</v>
          </cell>
          <cell r="CE456">
            <v>28</v>
          </cell>
          <cell r="CF456">
            <v>43556</v>
          </cell>
          <cell r="CG456">
            <v>136.30000000000001</v>
          </cell>
          <cell r="CH456">
            <v>79</v>
          </cell>
          <cell r="CI456">
            <v>8</v>
          </cell>
          <cell r="CJ456">
            <v>0</v>
          </cell>
          <cell r="CK456">
            <v>0</v>
          </cell>
          <cell r="CL456">
            <v>69</v>
          </cell>
          <cell r="CM456">
            <v>8.36</v>
          </cell>
          <cell r="CN456">
            <v>10</v>
          </cell>
          <cell r="CO456">
            <v>0</v>
          </cell>
          <cell r="CP456">
            <v>0</v>
          </cell>
          <cell r="CQ456">
            <v>22</v>
          </cell>
          <cell r="CR456">
            <v>406</v>
          </cell>
          <cell r="CS456">
            <v>0</v>
          </cell>
          <cell r="CT456">
            <v>403</v>
          </cell>
          <cell r="CU456">
            <v>0</v>
          </cell>
          <cell r="CV456">
            <v>397.64</v>
          </cell>
          <cell r="CW456">
            <v>-10</v>
          </cell>
          <cell r="CX456">
            <v>403</v>
          </cell>
          <cell r="CY456">
            <v>-22</v>
          </cell>
          <cell r="CZ456">
            <v>11.2</v>
          </cell>
          <cell r="DA456">
            <v>10.8</v>
          </cell>
          <cell r="DB456">
            <v>1291.8660287081341</v>
          </cell>
          <cell r="DC456">
            <v>2631.5789473684213</v>
          </cell>
          <cell r="DD456">
            <v>1339.7129186602872</v>
          </cell>
          <cell r="DE456">
            <v>0.14858841010401186</v>
          </cell>
          <cell r="DF456">
            <v>0</v>
          </cell>
          <cell r="DG456" t="str">
            <v>Газлифт</v>
          </cell>
          <cell r="DH456">
            <v>8.36</v>
          </cell>
          <cell r="DI456">
            <v>10</v>
          </cell>
          <cell r="DJ456">
            <v>0</v>
          </cell>
          <cell r="DK456">
            <v>10.8</v>
          </cell>
          <cell r="DL456">
            <v>69</v>
          </cell>
          <cell r="DM456">
            <v>0</v>
          </cell>
          <cell r="DN456">
            <v>60</v>
          </cell>
          <cell r="DO456">
            <v>0.14300179625153731</v>
          </cell>
          <cell r="DP456">
            <v>60</v>
          </cell>
          <cell r="DQ456">
            <v>9.1216269771375593</v>
          </cell>
          <cell r="DR456">
            <v>10.911037053992297</v>
          </cell>
          <cell r="DS456">
            <v>0</v>
          </cell>
          <cell r="DT456">
            <v>11.783920018311681</v>
          </cell>
          <cell r="DU456">
            <v>0.76162697713756045</v>
          </cell>
          <cell r="DV456">
            <v>0.91103705399229717</v>
          </cell>
          <cell r="DW456">
            <v>0.98392001831168097</v>
          </cell>
          <cell r="DX456">
            <v>1.2127367679058501</v>
          </cell>
          <cell r="DY456">
            <v>1.4506420668730264</v>
          </cell>
          <cell r="DZ456">
            <v>0</v>
          </cell>
          <cell r="EA456">
            <v>1.5175947776517815</v>
          </cell>
          <cell r="EB456">
            <v>0</v>
          </cell>
          <cell r="EC456">
            <v>42349</v>
          </cell>
          <cell r="ED456" t="str">
            <v>ВНС</v>
          </cell>
          <cell r="EE456">
            <v>0</v>
          </cell>
          <cell r="EF456">
            <v>18</v>
          </cell>
          <cell r="EG456">
            <v>30</v>
          </cell>
          <cell r="EH456">
            <v>65</v>
          </cell>
          <cell r="EI456">
            <v>28</v>
          </cell>
          <cell r="EJ456" t="str">
            <v>Постоянный</v>
          </cell>
          <cell r="EK456">
            <v>24</v>
          </cell>
          <cell r="EL456">
            <v>0</v>
          </cell>
          <cell r="EM456">
            <v>8.36</v>
          </cell>
          <cell r="EN456">
            <v>10</v>
          </cell>
          <cell r="EO456">
            <v>0</v>
          </cell>
          <cell r="EP456">
            <v>22</v>
          </cell>
          <cell r="EQ456">
            <v>1291.8660287081341</v>
          </cell>
          <cell r="ER456">
            <v>81</v>
          </cell>
          <cell r="ES456">
            <v>11.2</v>
          </cell>
          <cell r="ET456">
            <v>63</v>
          </cell>
          <cell r="EU456">
            <v>18</v>
          </cell>
          <cell r="EV456">
            <v>32</v>
          </cell>
          <cell r="EW456">
            <v>70</v>
          </cell>
          <cell r="EX456">
            <v>28</v>
          </cell>
          <cell r="EY456" t="str">
            <v>Постоянный</v>
          </cell>
          <cell r="EZ456">
            <v>24</v>
          </cell>
          <cell r="FA456">
            <v>0</v>
          </cell>
          <cell r="FB456">
            <v>8.36</v>
          </cell>
          <cell r="FC456">
            <v>10</v>
          </cell>
          <cell r="FD456">
            <v>0</v>
          </cell>
          <cell r="FE456">
            <v>22</v>
          </cell>
          <cell r="FF456">
            <v>1291.8660287081341</v>
          </cell>
          <cell r="FG456">
            <v>79</v>
          </cell>
          <cell r="FH456">
            <v>11.2</v>
          </cell>
          <cell r="FI456">
            <v>69</v>
          </cell>
          <cell r="FJ456">
            <v>0</v>
          </cell>
          <cell r="FK456">
            <v>2</v>
          </cell>
          <cell r="FL456">
            <v>5</v>
          </cell>
          <cell r="FM456">
            <v>0</v>
          </cell>
          <cell r="FN456">
            <v>0</v>
          </cell>
          <cell r="FO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-2</v>
          </cell>
          <cell r="FU456">
            <v>0</v>
          </cell>
          <cell r="FV456">
            <v>0</v>
          </cell>
          <cell r="FW456">
            <v>6</v>
          </cell>
          <cell r="FX456">
            <v>0</v>
          </cell>
          <cell r="FY456">
            <v>0</v>
          </cell>
          <cell r="FZ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  <cell r="GE456">
            <v>0</v>
          </cell>
          <cell r="GF456" t="str">
            <v>БДНГ-1</v>
          </cell>
          <cell r="GG456" t="str">
            <v>Тайланов</v>
          </cell>
          <cell r="GH456">
            <v>0</v>
          </cell>
          <cell r="GI456" t="e">
            <v>#N/A</v>
          </cell>
          <cell r="GJ456">
            <v>0</v>
          </cell>
          <cell r="GK456">
            <v>2100</v>
          </cell>
          <cell r="GL456">
            <v>0</v>
          </cell>
          <cell r="GM456">
            <v>0</v>
          </cell>
          <cell r="GN456">
            <v>0</v>
          </cell>
          <cell r="GO456">
            <v>4</v>
          </cell>
          <cell r="GP456">
            <v>42</v>
          </cell>
          <cell r="GQ456">
            <v>69</v>
          </cell>
          <cell r="GR456">
            <v>67.300000000000011</v>
          </cell>
          <cell r="GS456" t="str">
            <v>К-61</v>
          </cell>
          <cell r="GT456" t="str">
            <v>Газлифт</v>
          </cell>
          <cell r="GU456">
            <v>0</v>
          </cell>
          <cell r="GV456">
            <v>0</v>
          </cell>
          <cell r="GW456">
            <v>0</v>
          </cell>
          <cell r="GX456">
            <v>0</v>
          </cell>
          <cell r="GY456">
            <v>0</v>
          </cell>
        </row>
        <row r="457">
          <cell r="J457">
            <v>3249</v>
          </cell>
          <cell r="K457" t="str">
            <v>Пьезометрическая</v>
          </cell>
          <cell r="L457" t="str">
            <v>К-61</v>
          </cell>
          <cell r="M457">
            <v>42259</v>
          </cell>
          <cell r="N457" t="str">
            <v>Гор.</v>
          </cell>
          <cell r="O457" t="str">
            <v>P1ar_Block II</v>
          </cell>
          <cell r="P457" t="str">
            <v>Контрольный</v>
          </cell>
          <cell r="Q457">
            <v>-4</v>
          </cell>
          <cell r="R457">
            <v>0</v>
          </cell>
          <cell r="S457">
            <v>0</v>
          </cell>
          <cell r="T457">
            <v>0</v>
          </cell>
          <cell r="U457">
            <v>206</v>
          </cell>
          <cell r="V457">
            <v>213.8</v>
          </cell>
          <cell r="W457">
            <v>0.98</v>
          </cell>
          <cell r="X457">
            <v>1.66</v>
          </cell>
          <cell r="Y457">
            <v>0.98</v>
          </cell>
          <cell r="Z457">
            <v>1.4490000000000001</v>
          </cell>
          <cell r="AA457">
            <v>0.83599999999999997</v>
          </cell>
          <cell r="AB457">
            <v>0.72</v>
          </cell>
          <cell r="AC457">
            <v>37</v>
          </cell>
          <cell r="AD457">
            <v>1.17</v>
          </cell>
          <cell r="AE457">
            <v>177.8</v>
          </cell>
          <cell r="AF457">
            <v>9.19</v>
          </cell>
          <cell r="AG457">
            <v>2062</v>
          </cell>
          <cell r="AH457">
            <v>2651</v>
          </cell>
          <cell r="AI457">
            <v>2651</v>
          </cell>
          <cell r="AJ457">
            <v>0</v>
          </cell>
          <cell r="AK457">
            <v>0</v>
          </cell>
          <cell r="AL457" t="str">
            <v>откр ствол</v>
          </cell>
          <cell r="AM457" t="str">
            <v>2062-2651</v>
          </cell>
          <cell r="AN457">
            <v>25.4</v>
          </cell>
          <cell r="AO457">
            <v>2062</v>
          </cell>
          <cell r="AP457">
            <v>148</v>
          </cell>
          <cell r="AQ457">
            <v>0</v>
          </cell>
          <cell r="AR457">
            <v>0</v>
          </cell>
          <cell r="AS457">
            <v>0</v>
          </cell>
          <cell r="AT457" t="str">
            <v>Газлифт</v>
          </cell>
          <cell r="AU457">
            <v>565</v>
          </cell>
          <cell r="AV457" t="str">
            <v>ГП</v>
          </cell>
          <cell r="AW457">
            <v>930</v>
          </cell>
          <cell r="AX457" t="str">
            <v>ГП</v>
          </cell>
          <cell r="AY457">
            <v>1275</v>
          </cell>
          <cell r="AZ457" t="str">
            <v>ИЗВЛЕЧ</v>
          </cell>
          <cell r="BA457">
            <v>1575</v>
          </cell>
          <cell r="BB457" t="str">
            <v>ИЗВЛЕЧ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1740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2075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1883.3</v>
          </cell>
          <cell r="BU457">
            <v>191.70000000000005</v>
          </cell>
          <cell r="BV457">
            <v>73</v>
          </cell>
          <cell r="BW457">
            <v>5.5</v>
          </cell>
          <cell r="BX457">
            <v>0</v>
          </cell>
          <cell r="BY457">
            <v>0</v>
          </cell>
          <cell r="BZ457" t="str">
            <v>Постоянный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43556</v>
          </cell>
          <cell r="CG457">
            <v>163.80000000000001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 t="str">
            <v>-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407</v>
          </cell>
          <cell r="CS457">
            <v>0</v>
          </cell>
          <cell r="CT457">
            <v>404</v>
          </cell>
          <cell r="CU457">
            <v>0</v>
          </cell>
          <cell r="CV457">
            <v>407</v>
          </cell>
          <cell r="CW457">
            <v>0</v>
          </cell>
          <cell r="CX457">
            <v>404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 t="str">
            <v/>
          </cell>
          <cell r="DE457" t="e">
            <v>#VALUE!</v>
          </cell>
          <cell r="DF457">
            <v>0</v>
          </cell>
          <cell r="DG457" t="str">
            <v>Газлифт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 t="str">
            <v>-</v>
          </cell>
          <cell r="DM457">
            <v>0</v>
          </cell>
          <cell r="DN457">
            <v>60</v>
          </cell>
          <cell r="DO457">
            <v>0</v>
          </cell>
          <cell r="DP457">
            <v>60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 t="e">
            <v>#VALUE!</v>
          </cell>
          <cell r="DY457" t="e">
            <v>#VALUE!</v>
          </cell>
          <cell r="DZ457">
            <v>0</v>
          </cell>
          <cell r="EA457" t="e">
            <v>#VALUE!</v>
          </cell>
          <cell r="EB457">
            <v>0</v>
          </cell>
          <cell r="EC457">
            <v>42259</v>
          </cell>
          <cell r="ED457" t="str">
            <v>ВНС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 t="str">
            <v>Постоянный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  <cell r="ES457">
            <v>0</v>
          </cell>
          <cell r="ET457" t="str">
            <v>-</v>
          </cell>
          <cell r="EU457">
            <v>0</v>
          </cell>
          <cell r="EV457">
            <v>0</v>
          </cell>
          <cell r="EW457">
            <v>0</v>
          </cell>
          <cell r="EX457">
            <v>0</v>
          </cell>
          <cell r="EY457" t="str">
            <v>Постоянный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I457" t="str">
            <v>-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O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 t="e">
            <v>#VALUE!</v>
          </cell>
          <cell r="FX457">
            <v>0</v>
          </cell>
          <cell r="FY457">
            <v>0</v>
          </cell>
          <cell r="FZ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  <cell r="GE457">
            <v>0</v>
          </cell>
          <cell r="GF457" t="str">
            <v>БДНГ-1</v>
          </cell>
          <cell r="GG457" t="str">
            <v>Тайланов</v>
          </cell>
          <cell r="GH457">
            <v>0</v>
          </cell>
          <cell r="GI457" t="e">
            <v>#N/A</v>
          </cell>
          <cell r="GJ457">
            <v>0</v>
          </cell>
          <cell r="GK457">
            <v>2055</v>
          </cell>
          <cell r="GL457">
            <v>0</v>
          </cell>
          <cell r="GM457">
            <v>1</v>
          </cell>
          <cell r="GN457">
            <v>0</v>
          </cell>
          <cell r="GO457">
            <v>0</v>
          </cell>
          <cell r="GP457">
            <v>0</v>
          </cell>
          <cell r="GQ457" t="e">
            <v>#VALUE!</v>
          </cell>
          <cell r="GR457" t="e">
            <v>#VALUE!</v>
          </cell>
          <cell r="GS457" t="str">
            <v>К-61</v>
          </cell>
          <cell r="GT457" t="str">
            <v>Газлифт</v>
          </cell>
          <cell r="GU457">
            <v>0</v>
          </cell>
          <cell r="GV457">
            <v>0</v>
          </cell>
          <cell r="GW457">
            <v>0</v>
          </cell>
          <cell r="GX457">
            <v>0</v>
          </cell>
          <cell r="GY457">
            <v>0</v>
          </cell>
        </row>
        <row r="458">
          <cell r="J458">
            <v>3250</v>
          </cell>
          <cell r="K458" t="str">
            <v>Остановлена</v>
          </cell>
          <cell r="L458" t="str">
            <v>К-28</v>
          </cell>
          <cell r="M458">
            <v>43449</v>
          </cell>
          <cell r="N458" t="str">
            <v>Гор.</v>
          </cell>
          <cell r="O458" t="str">
            <v>P1ar_Block II</v>
          </cell>
          <cell r="P458" t="str">
            <v>Действующий</v>
          </cell>
          <cell r="Q458">
            <v>-4</v>
          </cell>
          <cell r="R458">
            <v>0</v>
          </cell>
          <cell r="S458">
            <v>0</v>
          </cell>
          <cell r="T458">
            <v>0</v>
          </cell>
          <cell r="U458">
            <v>206</v>
          </cell>
          <cell r="V458">
            <v>213.8</v>
          </cell>
          <cell r="W458">
            <v>0.98</v>
          </cell>
          <cell r="X458">
            <v>1.66</v>
          </cell>
          <cell r="Y458">
            <v>1.3762787345139031</v>
          </cell>
          <cell r="Z458">
            <v>1.4490000000000001</v>
          </cell>
          <cell r="AA458">
            <v>0.83599999999999997</v>
          </cell>
          <cell r="AB458">
            <v>0.72</v>
          </cell>
          <cell r="AC458">
            <v>37</v>
          </cell>
          <cell r="AD458">
            <v>1.17</v>
          </cell>
          <cell r="AE458">
            <v>177.8</v>
          </cell>
          <cell r="AF458">
            <v>9.19</v>
          </cell>
          <cell r="AG458">
            <v>2163</v>
          </cell>
          <cell r="AH458">
            <v>2875</v>
          </cell>
          <cell r="AI458">
            <v>2875</v>
          </cell>
          <cell r="AJ458">
            <v>0</v>
          </cell>
          <cell r="AK458">
            <v>0</v>
          </cell>
          <cell r="AL458" t="str">
            <v>откр ствол</v>
          </cell>
          <cell r="AM458" t="str">
            <v>2163-2875</v>
          </cell>
          <cell r="AN458">
            <v>44.37</v>
          </cell>
          <cell r="AO458">
            <v>2163</v>
          </cell>
          <cell r="AP458">
            <v>227</v>
          </cell>
          <cell r="AQ458">
            <v>0</v>
          </cell>
          <cell r="AR458">
            <v>0</v>
          </cell>
          <cell r="AS458">
            <v>0</v>
          </cell>
          <cell r="AT458" t="str">
            <v>УЭЦН</v>
          </cell>
          <cell r="AU458">
            <v>600</v>
          </cell>
          <cell r="AV458">
            <v>0</v>
          </cell>
          <cell r="AW458">
            <v>1110</v>
          </cell>
          <cell r="AX458">
            <v>0</v>
          </cell>
          <cell r="AY458">
            <v>1540</v>
          </cell>
          <cell r="AZ458">
            <v>0</v>
          </cell>
          <cell r="BA458">
            <v>1940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1950</v>
          </cell>
          <cell r="BH458">
            <v>0</v>
          </cell>
          <cell r="BI458">
            <v>0</v>
          </cell>
          <cell r="BJ458" t="str">
            <v>D460N 164ст</v>
          </cell>
          <cell r="BK458">
            <v>1378</v>
          </cell>
          <cell r="BL458">
            <v>52</v>
          </cell>
          <cell r="BM458">
            <v>0</v>
          </cell>
          <cell r="BN458">
            <v>1936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1801</v>
          </cell>
          <cell r="BU458">
            <v>135</v>
          </cell>
          <cell r="BV458">
            <v>73</v>
          </cell>
          <cell r="BW458">
            <v>5.5</v>
          </cell>
          <cell r="BX458">
            <v>65</v>
          </cell>
          <cell r="BY458" t="str">
            <v>Угловик</v>
          </cell>
          <cell r="BZ458" t="str">
            <v>Постоянный</v>
          </cell>
          <cell r="CA458">
            <v>24</v>
          </cell>
          <cell r="CB458">
            <v>0</v>
          </cell>
          <cell r="CC458">
            <v>25</v>
          </cell>
          <cell r="CD458">
            <v>25</v>
          </cell>
          <cell r="CE458">
            <v>24</v>
          </cell>
          <cell r="CF458">
            <v>43556</v>
          </cell>
          <cell r="CG458">
            <v>135</v>
          </cell>
          <cell r="CH458">
            <v>0</v>
          </cell>
          <cell r="CI458">
            <v>0</v>
          </cell>
          <cell r="CJ458">
            <v>1473.1053459944389</v>
          </cell>
          <cell r="CK458">
            <v>50</v>
          </cell>
          <cell r="CL458">
            <v>63.7243052675</v>
          </cell>
          <cell r="CM458">
            <v>7.853636471999998</v>
          </cell>
          <cell r="CN458">
            <v>31.62</v>
          </cell>
          <cell r="CO458">
            <v>70.290000000000006</v>
          </cell>
          <cell r="CP458">
            <v>22</v>
          </cell>
          <cell r="CQ458">
            <v>3.9</v>
          </cell>
          <cell r="CR458">
            <v>408</v>
          </cell>
          <cell r="CS458">
            <v>0</v>
          </cell>
          <cell r="CT458">
            <v>405</v>
          </cell>
          <cell r="CU458">
            <v>0</v>
          </cell>
          <cell r="CV458" t="str">
            <v>-</v>
          </cell>
          <cell r="CW458" t="str">
            <v>-</v>
          </cell>
          <cell r="CX458" t="str">
            <v>-</v>
          </cell>
          <cell r="CY458" t="str">
            <v>-</v>
          </cell>
          <cell r="CZ458">
            <v>0</v>
          </cell>
          <cell r="DA458">
            <v>3.9</v>
          </cell>
          <cell r="DB458">
            <v>496.58524607096189</v>
          </cell>
          <cell r="DC458">
            <v>496.58524607096189</v>
          </cell>
          <cell r="DD458">
            <v>0</v>
          </cell>
          <cell r="DE458">
            <v>0.44362948854684459</v>
          </cell>
          <cell r="DF458" t="str">
            <v>ТКРС июля (Смена ПО)</v>
          </cell>
          <cell r="DG458" t="str">
            <v>УЭЦН</v>
          </cell>
          <cell r="DH458">
            <v>7.853636471999998</v>
          </cell>
          <cell r="DI458">
            <v>31.62</v>
          </cell>
          <cell r="DJ458">
            <v>70.290000000000006</v>
          </cell>
          <cell r="DK458">
            <v>3.9</v>
          </cell>
          <cell r="DL458">
            <v>63.7243052675</v>
          </cell>
          <cell r="DM458">
            <v>0</v>
          </cell>
          <cell r="DN458">
            <v>60</v>
          </cell>
          <cell r="DO458">
            <v>0.43652241648091367</v>
          </cell>
          <cell r="DP458">
            <v>60</v>
          </cell>
          <cell r="DQ458">
            <v>8.1316137830172597</v>
          </cell>
          <cell r="DR458">
            <v>32.739181236068525</v>
          </cell>
          <cell r="DS458">
            <v>70.290000000000006</v>
          </cell>
          <cell r="DT458">
            <v>4.038039431393651</v>
          </cell>
          <cell r="DU458">
            <v>0.2779773110172612</v>
          </cell>
          <cell r="DV458">
            <v>1.119181236068524</v>
          </cell>
          <cell r="DW458">
            <v>0.13803943139365094</v>
          </cell>
          <cell r="DX458">
            <v>10.424040945633998</v>
          </cell>
          <cell r="DY458">
            <v>12.468948499562199</v>
          </cell>
          <cell r="DZ458">
            <v>0</v>
          </cell>
          <cell r="EA458">
            <v>6.5234896123537318</v>
          </cell>
          <cell r="EB458" t="str">
            <v>По данным интерпретации ГДИ ниже глубины 1900м наблюдается скопление жидкости плотностью 1,15 г/см3, необходимо проведение контрольного замера дебита. (По результату ПМД)</v>
          </cell>
          <cell r="EC458">
            <v>0</v>
          </cell>
          <cell r="ED458">
            <v>0</v>
          </cell>
          <cell r="EE458">
            <v>0</v>
          </cell>
          <cell r="EF458">
            <v>18</v>
          </cell>
          <cell r="EG458">
            <v>24</v>
          </cell>
          <cell r="EH458">
            <v>50</v>
          </cell>
          <cell r="EI458">
            <v>23</v>
          </cell>
          <cell r="EJ458" t="str">
            <v>Постоянный</v>
          </cell>
          <cell r="EK458">
            <v>24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82</v>
          </cell>
          <cell r="ES458">
            <v>0</v>
          </cell>
          <cell r="ET458">
            <v>133</v>
          </cell>
          <cell r="EU458">
            <v>65</v>
          </cell>
          <cell r="EV458">
            <v>25</v>
          </cell>
          <cell r="EW458">
            <v>25</v>
          </cell>
          <cell r="EX458">
            <v>24</v>
          </cell>
          <cell r="EY458" t="str">
            <v>Постоянный</v>
          </cell>
          <cell r="EZ458">
            <v>24</v>
          </cell>
          <cell r="FA458">
            <v>0</v>
          </cell>
          <cell r="FB458">
            <v>7.853636471999998</v>
          </cell>
          <cell r="FC458">
            <v>31.62</v>
          </cell>
          <cell r="FD458">
            <v>70.290000000000006</v>
          </cell>
          <cell r="FE458">
            <v>3.9</v>
          </cell>
          <cell r="FF458">
            <v>496.58524607096189</v>
          </cell>
          <cell r="FG458">
            <v>0</v>
          </cell>
          <cell r="FH458">
            <v>0</v>
          </cell>
          <cell r="FI458">
            <v>63.7243052675</v>
          </cell>
          <cell r="FJ458">
            <v>47</v>
          </cell>
          <cell r="FK458">
            <v>1</v>
          </cell>
          <cell r="FL458">
            <v>-25</v>
          </cell>
          <cell r="FM458">
            <v>1</v>
          </cell>
          <cell r="FN458">
            <v>0</v>
          </cell>
          <cell r="FO458">
            <v>0</v>
          </cell>
          <cell r="FP458">
            <v>7.853636471999998</v>
          </cell>
          <cell r="FQ458">
            <v>31.62</v>
          </cell>
          <cell r="FR458">
            <v>70.290000000000006</v>
          </cell>
          <cell r="FS458">
            <v>3.9</v>
          </cell>
          <cell r="FT458">
            <v>-82</v>
          </cell>
          <cell r="FU458">
            <v>0</v>
          </cell>
          <cell r="FV458">
            <v>496.58524607096189</v>
          </cell>
          <cell r="FW458">
            <v>-69.2756947325</v>
          </cell>
          <cell r="FX458" t="str">
            <v>ТРС</v>
          </cell>
          <cell r="FY458" t="str">
            <v>Смена ПО</v>
          </cell>
          <cell r="FZ458">
            <v>0</v>
          </cell>
          <cell r="GA458">
            <v>0</v>
          </cell>
          <cell r="GB458">
            <v>0</v>
          </cell>
          <cell r="GC458" t="str">
            <v>Перевод в б/д</v>
          </cell>
          <cell r="GD458">
            <v>0</v>
          </cell>
          <cell r="GE458">
            <v>0</v>
          </cell>
          <cell r="GF458" t="str">
            <v>БДНГ-3</v>
          </cell>
          <cell r="GG458">
            <v>0</v>
          </cell>
          <cell r="GH458">
            <v>0</v>
          </cell>
          <cell r="GI458" t="e">
            <v>#N/A</v>
          </cell>
          <cell r="GJ458">
            <v>0</v>
          </cell>
          <cell r="GK458">
            <v>1916</v>
          </cell>
          <cell r="GL458">
            <v>0</v>
          </cell>
          <cell r="GM458">
            <v>0</v>
          </cell>
          <cell r="GN458">
            <v>0</v>
          </cell>
          <cell r="GO458">
            <v>0</v>
          </cell>
          <cell r="GP458">
            <v>0</v>
          </cell>
          <cell r="GQ458">
            <v>0</v>
          </cell>
          <cell r="GR458">
            <v>0</v>
          </cell>
          <cell r="GS458" t="str">
            <v>К-28</v>
          </cell>
          <cell r="GT458">
            <v>0</v>
          </cell>
          <cell r="GU458">
            <v>0</v>
          </cell>
          <cell r="GV458">
            <v>0</v>
          </cell>
          <cell r="GW458">
            <v>0</v>
          </cell>
          <cell r="GX458">
            <v>0</v>
          </cell>
          <cell r="GY458">
            <v>0</v>
          </cell>
        </row>
        <row r="459">
          <cell r="J459">
            <v>3252</v>
          </cell>
          <cell r="K459" t="str">
            <v>В работе</v>
          </cell>
          <cell r="L459" t="str">
            <v>К-52</v>
          </cell>
          <cell r="M459">
            <v>42124</v>
          </cell>
          <cell r="N459" t="str">
            <v>Гор.</v>
          </cell>
          <cell r="O459" t="str">
            <v>P1ar_Block III</v>
          </cell>
          <cell r="P459" t="str">
            <v>Действующий</v>
          </cell>
          <cell r="Q459">
            <v>-4</v>
          </cell>
          <cell r="R459">
            <v>0</v>
          </cell>
          <cell r="S459">
            <v>0</v>
          </cell>
          <cell r="T459">
            <v>0</v>
          </cell>
          <cell r="U459">
            <v>206</v>
          </cell>
          <cell r="V459">
            <v>213.8</v>
          </cell>
          <cell r="W459">
            <v>0.98</v>
          </cell>
          <cell r="X459">
            <v>1.66</v>
          </cell>
          <cell r="Y459">
            <v>1.087840368052212</v>
          </cell>
          <cell r="Z459">
            <v>1.4490000000000001</v>
          </cell>
          <cell r="AA459">
            <v>0.83599999999999997</v>
          </cell>
          <cell r="AB459">
            <v>0.72</v>
          </cell>
          <cell r="AC459">
            <v>37</v>
          </cell>
          <cell r="AD459">
            <v>1.17</v>
          </cell>
          <cell r="AE459" t="str">
            <v>177,8;
114,3</v>
          </cell>
          <cell r="AF459">
            <v>9.19</v>
          </cell>
          <cell r="AG459">
            <v>2092</v>
          </cell>
          <cell r="AH459">
            <v>2660</v>
          </cell>
          <cell r="AI459">
            <v>2660</v>
          </cell>
          <cell r="AJ459">
            <v>0</v>
          </cell>
          <cell r="AK459">
            <v>0</v>
          </cell>
          <cell r="AL459" t="str">
            <v>Закрытый</v>
          </cell>
          <cell r="AM459" t="str">
            <v>2193,8-2252,8; 2303,7-2342; 2411,9-2462,4; 2514,3-2565; 2616,6-2617</v>
          </cell>
          <cell r="AN459">
            <v>63.19</v>
          </cell>
          <cell r="AO459">
            <v>2193.8000000000002</v>
          </cell>
          <cell r="AP459">
            <v>333.07</v>
          </cell>
          <cell r="AQ459" t="str">
            <v>1935-2657</v>
          </cell>
          <cell r="AR459">
            <v>114</v>
          </cell>
          <cell r="AS459">
            <v>7.37</v>
          </cell>
          <cell r="AT459" t="str">
            <v>Газлифт</v>
          </cell>
          <cell r="AU459">
            <v>355</v>
          </cell>
          <cell r="AV459" t="str">
            <v>ГП</v>
          </cell>
          <cell r="AW459">
            <v>695</v>
          </cell>
          <cell r="AX459" t="str">
            <v>ГП</v>
          </cell>
          <cell r="AY459">
            <v>1020</v>
          </cell>
          <cell r="AZ459" t="str">
            <v>ГП</v>
          </cell>
          <cell r="BA459">
            <v>1315</v>
          </cell>
          <cell r="BB459" t="str">
            <v>ГК83/1,5</v>
          </cell>
          <cell r="BC459">
            <v>1585</v>
          </cell>
          <cell r="BD459" t="str">
            <v>ЦКсОК/4</v>
          </cell>
          <cell r="BE459">
            <v>0</v>
          </cell>
          <cell r="BF459">
            <v>0</v>
          </cell>
          <cell r="BG459">
            <v>1750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1940</v>
          </cell>
          <cell r="BO459" t="str">
            <v>Есть</v>
          </cell>
          <cell r="BP459" t="str">
            <v>Сиант</v>
          </cell>
          <cell r="BQ459">
            <v>78</v>
          </cell>
          <cell r="BR459">
            <v>50</v>
          </cell>
          <cell r="BS459">
            <v>12.2</v>
          </cell>
          <cell r="BT459">
            <v>1827.48</v>
          </cell>
          <cell r="BU459">
            <v>112.51999999999998</v>
          </cell>
          <cell r="BV459">
            <v>73</v>
          </cell>
          <cell r="BW459">
            <v>5.5</v>
          </cell>
          <cell r="BX459">
            <v>18</v>
          </cell>
          <cell r="BY459" t="str">
            <v>Угловик</v>
          </cell>
          <cell r="BZ459" t="str">
            <v>Постоянный</v>
          </cell>
          <cell r="CA459">
            <v>24</v>
          </cell>
          <cell r="CB459">
            <v>0</v>
          </cell>
          <cell r="CC459">
            <v>28</v>
          </cell>
          <cell r="CD459">
            <v>50</v>
          </cell>
          <cell r="CE459">
            <v>27</v>
          </cell>
          <cell r="CF459">
            <v>43556</v>
          </cell>
          <cell r="CG459">
            <v>79</v>
          </cell>
          <cell r="CH459">
            <v>78</v>
          </cell>
          <cell r="CI459">
            <v>6</v>
          </cell>
          <cell r="CJ459">
            <v>0</v>
          </cell>
          <cell r="CK459">
            <v>0</v>
          </cell>
          <cell r="CL459">
            <v>64</v>
          </cell>
          <cell r="CM459">
            <v>8.871632</v>
          </cell>
          <cell r="CN459">
            <v>14</v>
          </cell>
          <cell r="CO459">
            <v>24.2</v>
          </cell>
          <cell r="CP459">
            <v>0</v>
          </cell>
          <cell r="CQ459">
            <v>19.100000000000001</v>
          </cell>
          <cell r="CR459">
            <v>409</v>
          </cell>
          <cell r="CS459">
            <v>0</v>
          </cell>
          <cell r="CT459">
            <v>406</v>
          </cell>
          <cell r="CU459">
            <v>0</v>
          </cell>
          <cell r="CV459">
            <v>403.14800000000002</v>
          </cell>
          <cell r="CW459">
            <v>-7</v>
          </cell>
          <cell r="CX459">
            <v>406</v>
          </cell>
          <cell r="CY459">
            <v>-23.9</v>
          </cell>
          <cell r="CZ459">
            <v>12.2</v>
          </cell>
          <cell r="DA459">
            <v>6.9000000000000021</v>
          </cell>
          <cell r="DB459">
            <v>777.75994315363869</v>
          </cell>
          <cell r="DC459">
            <v>2152.9296977151444</v>
          </cell>
          <cell r="DD459">
            <v>953.50222931947451</v>
          </cell>
          <cell r="DE459">
            <v>0.93333333333333335</v>
          </cell>
          <cell r="DF459" t="str">
            <v>Бесп. ОПЗ июля</v>
          </cell>
          <cell r="DG459" t="str">
            <v>Газлифт</v>
          </cell>
          <cell r="DH459">
            <v>8.871632</v>
          </cell>
          <cell r="DI459">
            <v>14</v>
          </cell>
          <cell r="DJ459">
            <v>24.2</v>
          </cell>
          <cell r="DK459">
            <v>6.9000000000000021</v>
          </cell>
          <cell r="DL459">
            <v>64</v>
          </cell>
          <cell r="DM459">
            <v>0</v>
          </cell>
          <cell r="DN459">
            <v>50</v>
          </cell>
          <cell r="DO459">
            <v>0.8530465949820788</v>
          </cell>
          <cell r="DP459">
            <v>50</v>
          </cell>
          <cell r="DQ459">
            <v>15.676396329749101</v>
          </cell>
          <cell r="DR459">
            <v>24.738351254480285</v>
          </cell>
          <cell r="DS459">
            <v>24.2</v>
          </cell>
          <cell r="DT459">
            <v>12.192473118279571</v>
          </cell>
          <cell r="DU459">
            <v>6.8047643297491032</v>
          </cell>
          <cell r="DV459">
            <v>10.738351254480285</v>
          </cell>
          <cell r="DW459">
            <v>5.2924731182795703</v>
          </cell>
          <cell r="DX459">
            <v>0.53652767555326808</v>
          </cell>
          <cell r="DY459">
            <v>0.66299536798764791</v>
          </cell>
          <cell r="DZ459">
            <v>0</v>
          </cell>
          <cell r="EA459">
            <v>0.2200205867215646</v>
          </cell>
          <cell r="EB459">
            <v>0</v>
          </cell>
          <cell r="EC459">
            <v>42124</v>
          </cell>
          <cell r="ED459" t="str">
            <v>ВНС</v>
          </cell>
          <cell r="EE459">
            <v>0</v>
          </cell>
          <cell r="EF459">
            <v>18</v>
          </cell>
          <cell r="EG459">
            <v>30</v>
          </cell>
          <cell r="EH459">
            <v>52</v>
          </cell>
          <cell r="EI459">
            <v>27</v>
          </cell>
          <cell r="EJ459" t="str">
            <v>Постоянный</v>
          </cell>
          <cell r="EK459">
            <v>24</v>
          </cell>
          <cell r="EL459">
            <v>0</v>
          </cell>
          <cell r="EM459">
            <v>5.8519999999999994</v>
          </cell>
          <cell r="EN459">
            <v>7</v>
          </cell>
          <cell r="EO459">
            <v>0</v>
          </cell>
          <cell r="EP459">
            <v>23.9</v>
          </cell>
          <cell r="EQ459">
            <v>1948.0519480519479</v>
          </cell>
          <cell r="ER459">
            <v>81</v>
          </cell>
          <cell r="ES459">
            <v>12.5</v>
          </cell>
          <cell r="ET459">
            <v>50</v>
          </cell>
          <cell r="EU459">
            <v>18</v>
          </cell>
          <cell r="EV459">
            <v>28</v>
          </cell>
          <cell r="EW459">
            <v>50</v>
          </cell>
          <cell r="EX459">
            <v>27</v>
          </cell>
          <cell r="EY459" t="str">
            <v>Постоянный</v>
          </cell>
          <cell r="EZ459">
            <v>24</v>
          </cell>
          <cell r="FA459">
            <v>0</v>
          </cell>
          <cell r="FB459">
            <v>8.871632</v>
          </cell>
          <cell r="FC459">
            <v>14</v>
          </cell>
          <cell r="FD459">
            <v>24.2</v>
          </cell>
          <cell r="FE459">
            <v>19.100000000000001</v>
          </cell>
          <cell r="FF459">
            <v>777.75994315363869</v>
          </cell>
          <cell r="FG459">
            <v>78</v>
          </cell>
          <cell r="FH459">
            <v>12.2</v>
          </cell>
          <cell r="FI459">
            <v>64</v>
          </cell>
          <cell r="FJ459">
            <v>0</v>
          </cell>
          <cell r="FK459">
            <v>-2</v>
          </cell>
          <cell r="FL459">
            <v>-2</v>
          </cell>
          <cell r="FM459">
            <v>0</v>
          </cell>
          <cell r="FN459">
            <v>0</v>
          </cell>
          <cell r="FO459">
            <v>0</v>
          </cell>
          <cell r="FP459">
            <v>3.0196320000000005</v>
          </cell>
          <cell r="FQ459">
            <v>7</v>
          </cell>
          <cell r="FR459">
            <v>24.2</v>
          </cell>
          <cell r="FS459">
            <v>-4.7999999999999972</v>
          </cell>
          <cell r="FT459">
            <v>-3</v>
          </cell>
          <cell r="FU459">
            <v>-0.30000000000000071</v>
          </cell>
          <cell r="FV459">
            <v>-1170.2920048983092</v>
          </cell>
          <cell r="FW459">
            <v>14</v>
          </cell>
          <cell r="FX459" t="str">
            <v>ГТМ</v>
          </cell>
          <cell r="FY459" t="str">
            <v>Бесп. ОПЗ июля</v>
          </cell>
          <cell r="FZ459">
            <v>0</v>
          </cell>
          <cell r="GA459">
            <v>0</v>
          </cell>
          <cell r="GB459">
            <v>0</v>
          </cell>
          <cell r="GC459">
            <v>0</v>
          </cell>
          <cell r="GD459">
            <v>0</v>
          </cell>
          <cell r="GE459">
            <v>0</v>
          </cell>
          <cell r="GF459" t="str">
            <v>БДНГ-1</v>
          </cell>
          <cell r="GG459" t="str">
            <v>Щукин</v>
          </cell>
          <cell r="GH459">
            <v>0</v>
          </cell>
          <cell r="GI459" t="e">
            <v>#N/A</v>
          </cell>
          <cell r="GJ459">
            <v>0</v>
          </cell>
          <cell r="GK459">
            <v>1920</v>
          </cell>
          <cell r="GL459">
            <v>0</v>
          </cell>
          <cell r="GM459">
            <v>0</v>
          </cell>
          <cell r="GN459">
            <v>0</v>
          </cell>
          <cell r="GO459">
            <v>1</v>
          </cell>
          <cell r="GP459">
            <v>23</v>
          </cell>
          <cell r="GQ459">
            <v>64</v>
          </cell>
          <cell r="GR459">
            <v>15</v>
          </cell>
          <cell r="GS459" t="str">
            <v>К-52</v>
          </cell>
          <cell r="GT459" t="str">
            <v>Газлифт</v>
          </cell>
          <cell r="GU459">
            <v>0</v>
          </cell>
          <cell r="GV459">
            <v>0</v>
          </cell>
          <cell r="GW459">
            <v>0</v>
          </cell>
          <cell r="GX459">
            <v>0</v>
          </cell>
          <cell r="GY459">
            <v>0</v>
          </cell>
        </row>
        <row r="460">
          <cell r="J460">
            <v>3253</v>
          </cell>
          <cell r="K460" t="str">
            <v>В работе</v>
          </cell>
          <cell r="L460" t="str">
            <v>К-52</v>
          </cell>
          <cell r="M460">
            <v>43630</v>
          </cell>
          <cell r="N460" t="str">
            <v>Гор.</v>
          </cell>
          <cell r="O460" t="str">
            <v>P1ar_Block III</v>
          </cell>
          <cell r="P460" t="str">
            <v>Действующий</v>
          </cell>
          <cell r="Q460">
            <v>-4</v>
          </cell>
          <cell r="R460">
            <v>0</v>
          </cell>
          <cell r="S460">
            <v>0</v>
          </cell>
          <cell r="T460">
            <v>0</v>
          </cell>
          <cell r="U460">
            <v>206</v>
          </cell>
          <cell r="V460">
            <v>213.8</v>
          </cell>
          <cell r="W460">
            <v>0.98</v>
          </cell>
          <cell r="X460">
            <v>1.66</v>
          </cell>
          <cell r="Y460">
            <v>0.99882116017486111</v>
          </cell>
          <cell r="Z460">
            <v>1.4490000000000001</v>
          </cell>
          <cell r="AA460">
            <v>0.83599999999999997</v>
          </cell>
          <cell r="AB460">
            <v>0.72</v>
          </cell>
          <cell r="AC460">
            <v>37</v>
          </cell>
          <cell r="AD460">
            <v>1.17</v>
          </cell>
          <cell r="AE460">
            <v>177.8</v>
          </cell>
          <cell r="AF460">
            <v>9.19</v>
          </cell>
          <cell r="AG460">
            <v>2134</v>
          </cell>
          <cell r="AH460">
            <v>2740</v>
          </cell>
          <cell r="AI460">
            <v>2740</v>
          </cell>
          <cell r="AJ460">
            <v>0</v>
          </cell>
          <cell r="AK460">
            <v>0</v>
          </cell>
          <cell r="AL460" t="str">
            <v>откр ствол</v>
          </cell>
          <cell r="AM460" t="str">
            <v>2140-2728</v>
          </cell>
          <cell r="AN460">
            <v>40</v>
          </cell>
          <cell r="AO460">
            <v>2140</v>
          </cell>
          <cell r="AP460">
            <v>255</v>
          </cell>
          <cell r="AQ460">
            <v>0</v>
          </cell>
          <cell r="AR460">
            <v>0</v>
          </cell>
          <cell r="AS460">
            <v>0</v>
          </cell>
          <cell r="AT460" t="str">
            <v>Газлифт</v>
          </cell>
          <cell r="AU460">
            <v>520</v>
          </cell>
          <cell r="AV460">
            <v>0</v>
          </cell>
          <cell r="AW460">
            <v>950</v>
          </cell>
          <cell r="AX460">
            <v>0</v>
          </cell>
          <cell r="AY460">
            <v>1290</v>
          </cell>
          <cell r="AZ460">
            <v>0</v>
          </cell>
          <cell r="BA460">
            <v>1590</v>
          </cell>
          <cell r="BB460">
            <v>0</v>
          </cell>
          <cell r="BC460">
            <v>1870</v>
          </cell>
          <cell r="BD460">
            <v>0</v>
          </cell>
          <cell r="BE460">
            <v>0</v>
          </cell>
          <cell r="BF460">
            <v>0</v>
          </cell>
          <cell r="BG460">
            <v>1880</v>
          </cell>
          <cell r="BH460">
            <v>1892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2140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1885</v>
          </cell>
          <cell r="BU460">
            <v>255</v>
          </cell>
          <cell r="BV460">
            <v>73</v>
          </cell>
          <cell r="BW460">
            <v>5.5</v>
          </cell>
          <cell r="BX460">
            <v>18</v>
          </cell>
          <cell r="BY460" t="str">
            <v>Угловик</v>
          </cell>
          <cell r="BZ460" t="str">
            <v>Постоянный</v>
          </cell>
          <cell r="CA460">
            <v>24</v>
          </cell>
          <cell r="CB460">
            <v>0</v>
          </cell>
          <cell r="CC460">
            <v>31</v>
          </cell>
          <cell r="CD460">
            <v>74</v>
          </cell>
          <cell r="CE460">
            <v>30</v>
          </cell>
          <cell r="CF460">
            <v>43630</v>
          </cell>
          <cell r="CG460">
            <v>206</v>
          </cell>
          <cell r="CH460">
            <v>78</v>
          </cell>
          <cell r="CI460">
            <v>6</v>
          </cell>
          <cell r="CJ460">
            <v>0</v>
          </cell>
          <cell r="CK460">
            <v>0</v>
          </cell>
          <cell r="CL460">
            <v>59</v>
          </cell>
          <cell r="CM460">
            <v>25.218341279999997</v>
          </cell>
          <cell r="CN460">
            <v>31.62</v>
          </cell>
          <cell r="CO460">
            <v>4.5999999999999996</v>
          </cell>
          <cell r="CP460">
            <v>0</v>
          </cell>
          <cell r="CQ460">
            <v>50.5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-21.560849639999997</v>
          </cell>
          <cell r="CW460">
            <v>-28.68</v>
          </cell>
          <cell r="CX460">
            <v>-10.074999999999999</v>
          </cell>
          <cell r="CY460">
            <v>-37.9</v>
          </cell>
          <cell r="CZ460">
            <v>15</v>
          </cell>
          <cell r="DA460">
            <v>35.5</v>
          </cell>
          <cell r="DB460">
            <v>1407.7055903813196</v>
          </cell>
          <cell r="DC460">
            <v>2002.51076941568</v>
          </cell>
          <cell r="DD460">
            <v>557.56536309758201</v>
          </cell>
          <cell r="DE460">
            <v>0.21510204081632653</v>
          </cell>
          <cell r="DF460">
            <v>0</v>
          </cell>
          <cell r="DG460" t="str">
            <v>Газлифт</v>
          </cell>
          <cell r="DH460">
            <v>25.218341279999997</v>
          </cell>
          <cell r="DI460">
            <v>31.62</v>
          </cell>
          <cell r="DJ460">
            <v>4.5999999999999996</v>
          </cell>
          <cell r="DK460">
            <v>35.5</v>
          </cell>
          <cell r="DL460">
            <v>59</v>
          </cell>
          <cell r="DM460">
            <v>0</v>
          </cell>
          <cell r="DN460" t="e">
            <v>#N/A</v>
          </cell>
          <cell r="DO460" t="e">
            <v>#N/A</v>
          </cell>
          <cell r="DP460" t="e">
            <v>#N/A</v>
          </cell>
          <cell r="DQ460" t="e">
            <v>#N/A</v>
          </cell>
          <cell r="DR460" t="e">
            <v>#N/A</v>
          </cell>
          <cell r="DS460">
            <v>4.5999999999999996</v>
          </cell>
          <cell r="DT460" t="e">
            <v>#N/A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43630</v>
          </cell>
          <cell r="ED460" t="str">
            <v>ВНС</v>
          </cell>
          <cell r="EE460">
            <v>0</v>
          </cell>
          <cell r="EF460">
            <v>18</v>
          </cell>
          <cell r="EG460">
            <v>31</v>
          </cell>
          <cell r="EH460">
            <v>74</v>
          </cell>
          <cell r="EI460">
            <v>30</v>
          </cell>
          <cell r="EJ460" t="str">
            <v>Постоянный</v>
          </cell>
          <cell r="EK460">
            <v>24</v>
          </cell>
          <cell r="EL460">
            <v>0</v>
          </cell>
          <cell r="EM460">
            <v>21.560849639999997</v>
          </cell>
          <cell r="EN460">
            <v>28.68</v>
          </cell>
          <cell r="EO460">
            <v>10.074999999999999</v>
          </cell>
          <cell r="EP460">
            <v>37.9</v>
          </cell>
          <cell r="EQ460">
            <v>839.48454268799389</v>
          </cell>
          <cell r="ER460">
            <v>78</v>
          </cell>
          <cell r="ES460">
            <v>19.8</v>
          </cell>
          <cell r="ET460">
            <v>61</v>
          </cell>
          <cell r="EU460">
            <v>18</v>
          </cell>
          <cell r="EV460">
            <v>31</v>
          </cell>
          <cell r="EW460">
            <v>74</v>
          </cell>
          <cell r="EX460">
            <v>30</v>
          </cell>
          <cell r="EY460" t="str">
            <v>Постоянный</v>
          </cell>
          <cell r="EZ460">
            <v>24</v>
          </cell>
          <cell r="FA460">
            <v>0</v>
          </cell>
          <cell r="FB460">
            <v>25.218341279999997</v>
          </cell>
          <cell r="FC460">
            <v>31.62</v>
          </cell>
          <cell r="FD460">
            <v>4.5999999999999996</v>
          </cell>
          <cell r="FE460">
            <v>50.5</v>
          </cell>
          <cell r="FF460">
            <v>1407.7055903813196</v>
          </cell>
          <cell r="FG460">
            <v>78</v>
          </cell>
          <cell r="FH460">
            <v>15</v>
          </cell>
          <cell r="FI460">
            <v>59</v>
          </cell>
          <cell r="FJ460">
            <v>0</v>
          </cell>
          <cell r="FK460">
            <v>0</v>
          </cell>
          <cell r="FL460">
            <v>0</v>
          </cell>
          <cell r="FM460">
            <v>0</v>
          </cell>
          <cell r="FN460">
            <v>0</v>
          </cell>
          <cell r="FO460">
            <v>0</v>
          </cell>
          <cell r="FP460">
            <v>3.6574916399999999</v>
          </cell>
          <cell r="FQ460">
            <v>2.9400000000000013</v>
          </cell>
          <cell r="FR460">
            <v>-5.4749999999999996</v>
          </cell>
          <cell r="FS460">
            <v>12.600000000000001</v>
          </cell>
          <cell r="FT460">
            <v>0</v>
          </cell>
          <cell r="FU460">
            <v>-4.8000000000000007</v>
          </cell>
          <cell r="FV460">
            <v>568.22104769332566</v>
          </cell>
          <cell r="FW460">
            <v>-2</v>
          </cell>
          <cell r="FX460" t="str">
            <v>ИПП ГТМ</v>
          </cell>
          <cell r="FY460" t="str">
            <v>ВНС июня. Выход скважины на режим</v>
          </cell>
          <cell r="FZ460">
            <v>0</v>
          </cell>
          <cell r="GA460">
            <v>0</v>
          </cell>
          <cell r="GB460">
            <v>0</v>
          </cell>
          <cell r="GC460" t="str">
            <v>ГТМ</v>
          </cell>
          <cell r="GD460" t="str">
            <v>ВНС текущего месяца</v>
          </cell>
          <cell r="GE460">
            <v>0</v>
          </cell>
          <cell r="GF460" t="str">
            <v>БДНГ-1</v>
          </cell>
          <cell r="GG460">
            <v>0</v>
          </cell>
          <cell r="GH460">
            <v>0</v>
          </cell>
          <cell r="GI460">
            <v>0</v>
          </cell>
          <cell r="GJ460">
            <v>0</v>
          </cell>
          <cell r="GK460">
            <v>0</v>
          </cell>
          <cell r="GL460">
            <v>0</v>
          </cell>
          <cell r="GM460">
            <v>0</v>
          </cell>
          <cell r="GN460">
            <v>0</v>
          </cell>
          <cell r="GO460">
            <v>0</v>
          </cell>
          <cell r="GP460">
            <v>0</v>
          </cell>
          <cell r="GQ460">
            <v>0</v>
          </cell>
          <cell r="GR460">
            <v>0</v>
          </cell>
          <cell r="GS460">
            <v>0</v>
          </cell>
          <cell r="GT460">
            <v>0</v>
          </cell>
          <cell r="GU460">
            <v>0</v>
          </cell>
          <cell r="GV460">
            <v>0</v>
          </cell>
          <cell r="GW460">
            <v>0</v>
          </cell>
          <cell r="GX460">
            <v>0</v>
          </cell>
          <cell r="GY460">
            <v>0</v>
          </cell>
        </row>
        <row r="461">
          <cell r="J461">
            <v>3255</v>
          </cell>
          <cell r="K461" t="str">
            <v>В работе</v>
          </cell>
          <cell r="L461" t="str">
            <v>К-28</v>
          </cell>
          <cell r="M461">
            <v>43394</v>
          </cell>
          <cell r="N461" t="str">
            <v>Гор.</v>
          </cell>
          <cell r="O461" t="str">
            <v>P1ar_Block II</v>
          </cell>
          <cell r="P461" t="str">
            <v>Действующий</v>
          </cell>
          <cell r="Q461">
            <v>-4</v>
          </cell>
          <cell r="R461">
            <v>0</v>
          </cell>
          <cell r="S461">
            <v>0</v>
          </cell>
          <cell r="T461">
            <v>0</v>
          </cell>
          <cell r="U461">
            <v>206</v>
          </cell>
          <cell r="V461">
            <v>213.8</v>
          </cell>
          <cell r="W461">
            <v>0.98</v>
          </cell>
          <cell r="X461">
            <v>1.66</v>
          </cell>
          <cell r="Y461">
            <v>0.98</v>
          </cell>
          <cell r="Z461">
            <v>1.4490000000000001</v>
          </cell>
          <cell r="AA461">
            <v>0.83599999999999997</v>
          </cell>
          <cell r="AB461">
            <v>0.72</v>
          </cell>
          <cell r="AC461">
            <v>37</v>
          </cell>
          <cell r="AD461">
            <v>1.17</v>
          </cell>
          <cell r="AE461">
            <v>177.8</v>
          </cell>
          <cell r="AF461">
            <v>9.19</v>
          </cell>
          <cell r="AG461">
            <v>2320.6999999999998</v>
          </cell>
          <cell r="AH461">
            <v>2962</v>
          </cell>
          <cell r="AI461">
            <v>2962</v>
          </cell>
          <cell r="AJ461" t="str">
            <v>-</v>
          </cell>
          <cell r="AK461" t="str">
            <v>-</v>
          </cell>
          <cell r="AL461" t="str">
            <v>откр ствол</v>
          </cell>
          <cell r="AM461" t="str">
            <v>2269-2962</v>
          </cell>
          <cell r="AN461">
            <v>25.14</v>
          </cell>
          <cell r="AO461">
            <v>2269</v>
          </cell>
          <cell r="AP461">
            <v>380.55</v>
          </cell>
          <cell r="AQ461">
            <v>0</v>
          </cell>
          <cell r="AR461">
            <v>0</v>
          </cell>
          <cell r="AS461">
            <v>0</v>
          </cell>
          <cell r="AT461" t="str">
            <v>Газлифт</v>
          </cell>
          <cell r="AU461">
            <v>515</v>
          </cell>
          <cell r="AV461">
            <v>0</v>
          </cell>
          <cell r="AW461">
            <v>940</v>
          </cell>
          <cell r="AX461">
            <v>0</v>
          </cell>
          <cell r="AY461">
            <v>1355</v>
          </cell>
          <cell r="AZ461">
            <v>0</v>
          </cell>
          <cell r="BA461">
            <v>1715</v>
          </cell>
          <cell r="BB461">
            <v>0</v>
          </cell>
          <cell r="BC461">
            <v>2079</v>
          </cell>
          <cell r="BD461">
            <v>0</v>
          </cell>
          <cell r="BE461">
            <v>0</v>
          </cell>
          <cell r="BF461">
            <v>0</v>
          </cell>
          <cell r="BG461">
            <v>2089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2387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1941.35</v>
          </cell>
          <cell r="BU461">
            <v>445.65000000000009</v>
          </cell>
          <cell r="BV461">
            <v>73</v>
          </cell>
          <cell r="BW461">
            <v>5.5</v>
          </cell>
          <cell r="BX461">
            <v>18</v>
          </cell>
          <cell r="BY461" t="str">
            <v>Угловик</v>
          </cell>
          <cell r="BZ461" t="str">
            <v>Постоянный</v>
          </cell>
          <cell r="CA461">
            <v>24</v>
          </cell>
          <cell r="CB461">
            <v>0</v>
          </cell>
          <cell r="CC461">
            <v>26</v>
          </cell>
          <cell r="CD461">
            <v>48</v>
          </cell>
          <cell r="CE461">
            <v>25</v>
          </cell>
          <cell r="CF461">
            <v>43556</v>
          </cell>
          <cell r="CG461">
            <v>165</v>
          </cell>
          <cell r="CH461">
            <v>80</v>
          </cell>
          <cell r="CI461">
            <v>6</v>
          </cell>
          <cell r="CJ461">
            <v>0</v>
          </cell>
          <cell r="CK461">
            <v>0</v>
          </cell>
          <cell r="CL461">
            <v>46</v>
          </cell>
          <cell r="CM461">
            <v>8.6943999999999999</v>
          </cell>
          <cell r="CN461">
            <v>10.4</v>
          </cell>
          <cell r="CO461">
            <v>0</v>
          </cell>
          <cell r="CP461">
            <v>22</v>
          </cell>
          <cell r="CQ461">
            <v>39</v>
          </cell>
          <cell r="CR461">
            <v>410</v>
          </cell>
          <cell r="CS461">
            <v>0</v>
          </cell>
          <cell r="CT461">
            <v>407</v>
          </cell>
          <cell r="CU461">
            <v>0</v>
          </cell>
          <cell r="CV461">
            <v>402.05799999999999</v>
          </cell>
          <cell r="CW461">
            <v>-9.5</v>
          </cell>
          <cell r="CX461">
            <v>407</v>
          </cell>
          <cell r="CY461">
            <v>-23</v>
          </cell>
          <cell r="CZ461">
            <v>21</v>
          </cell>
          <cell r="DA461">
            <v>18</v>
          </cell>
          <cell r="DB461">
            <v>2070.298122929702</v>
          </cell>
          <cell r="DC461">
            <v>4485.6459330143543</v>
          </cell>
          <cell r="DD461">
            <v>2415.3478100846523</v>
          </cell>
          <cell r="DE461">
            <v>8.7394957983193286E-2</v>
          </cell>
          <cell r="DF461">
            <v>0</v>
          </cell>
          <cell r="DG461" t="str">
            <v>Газлифт</v>
          </cell>
          <cell r="DH461">
            <v>8.6943999999999999</v>
          </cell>
          <cell r="DI461">
            <v>10.4</v>
          </cell>
          <cell r="DJ461">
            <v>0</v>
          </cell>
          <cell r="DK461">
            <v>18</v>
          </cell>
          <cell r="DL461">
            <v>46</v>
          </cell>
          <cell r="DM461">
            <v>0</v>
          </cell>
          <cell r="DN461">
            <v>50</v>
          </cell>
          <cell r="DO461">
            <v>9.0434782608695655E-2</v>
          </cell>
          <cell r="DP461">
            <v>46</v>
          </cell>
          <cell r="DQ461">
            <v>8.6943999999999999</v>
          </cell>
          <cell r="DR461">
            <v>10.4</v>
          </cell>
          <cell r="DS461">
            <v>0</v>
          </cell>
          <cell r="DT461">
            <v>18</v>
          </cell>
          <cell r="DU461">
            <v>0</v>
          </cell>
          <cell r="DV461">
            <v>0</v>
          </cell>
          <cell r="DW461">
            <v>0</v>
          </cell>
          <cell r="DX461">
            <v>0.16961264017515379</v>
          </cell>
          <cell r="DY461">
            <v>0.20288593322386816</v>
          </cell>
          <cell r="DZ461">
            <v>0</v>
          </cell>
          <cell r="EA461">
            <v>0.14757525998905591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18</v>
          </cell>
          <cell r="EG461">
            <v>26</v>
          </cell>
          <cell r="EH461">
            <v>78</v>
          </cell>
          <cell r="EI461">
            <v>25</v>
          </cell>
          <cell r="EJ461" t="str">
            <v>Постоянный</v>
          </cell>
          <cell r="EK461">
            <v>24</v>
          </cell>
          <cell r="EL461">
            <v>0</v>
          </cell>
          <cell r="EM461">
            <v>13.5</v>
          </cell>
          <cell r="EN461">
            <v>16.5</v>
          </cell>
          <cell r="EO461">
            <v>2</v>
          </cell>
          <cell r="EP461">
            <v>38.299999999999997</v>
          </cell>
          <cell r="EQ461">
            <v>1231</v>
          </cell>
          <cell r="ER461">
            <v>80</v>
          </cell>
          <cell r="ES461">
            <v>24.6</v>
          </cell>
          <cell r="ET461">
            <v>49</v>
          </cell>
          <cell r="EU461">
            <v>18</v>
          </cell>
          <cell r="EV461">
            <v>26</v>
          </cell>
          <cell r="EW461">
            <v>48</v>
          </cell>
          <cell r="EX461">
            <v>25</v>
          </cell>
          <cell r="EY461" t="str">
            <v>Постоянный</v>
          </cell>
          <cell r="EZ461">
            <v>24</v>
          </cell>
          <cell r="FA461">
            <v>0</v>
          </cell>
          <cell r="FB461">
            <v>8.6943999999999999</v>
          </cell>
          <cell r="FC461">
            <v>10.4</v>
          </cell>
          <cell r="FD461">
            <v>0</v>
          </cell>
          <cell r="FE461">
            <v>39</v>
          </cell>
          <cell r="FF461">
            <v>2070.298122929702</v>
          </cell>
          <cell r="FG461">
            <v>80</v>
          </cell>
          <cell r="FH461">
            <v>21</v>
          </cell>
          <cell r="FI461">
            <v>46</v>
          </cell>
          <cell r="FJ461">
            <v>0</v>
          </cell>
          <cell r="FK461">
            <v>0</v>
          </cell>
          <cell r="FL461">
            <v>-30</v>
          </cell>
          <cell r="FM461">
            <v>0</v>
          </cell>
          <cell r="FN461">
            <v>0</v>
          </cell>
          <cell r="FO461">
            <v>0</v>
          </cell>
          <cell r="FP461">
            <v>-4.8056000000000001</v>
          </cell>
          <cell r="FQ461">
            <v>-6.1</v>
          </cell>
          <cell r="FR461">
            <v>-2</v>
          </cell>
          <cell r="FS461">
            <v>0.70000000000000284</v>
          </cell>
          <cell r="FT461">
            <v>0</v>
          </cell>
          <cell r="FU461">
            <v>-3.6000000000000014</v>
          </cell>
          <cell r="FV461">
            <v>839.298122929702</v>
          </cell>
          <cell r="FW461">
            <v>-3</v>
          </cell>
          <cell r="FX461" t="str">
            <v>ИПП ГТМ</v>
          </cell>
          <cell r="FY461" t="str">
            <v>Снижение эффекта от ОПЗ</v>
          </cell>
          <cell r="FZ461">
            <v>0</v>
          </cell>
          <cell r="GA461">
            <v>0</v>
          </cell>
          <cell r="GB461">
            <v>0</v>
          </cell>
          <cell r="GC461">
            <v>0</v>
          </cell>
          <cell r="GD461">
            <v>0</v>
          </cell>
          <cell r="GE461">
            <v>0</v>
          </cell>
          <cell r="GF461" t="str">
            <v>БДНГ-3</v>
          </cell>
          <cell r="GG461" t="str">
            <v>Тайланов</v>
          </cell>
          <cell r="GH461">
            <v>0</v>
          </cell>
          <cell r="GI461" t="e">
            <v>#N/A</v>
          </cell>
          <cell r="GJ461">
            <v>0</v>
          </cell>
          <cell r="GK461">
            <v>0</v>
          </cell>
          <cell r="GL461">
            <v>0</v>
          </cell>
          <cell r="GM461">
            <v>0</v>
          </cell>
          <cell r="GN461">
            <v>0</v>
          </cell>
          <cell r="GO461">
            <v>0</v>
          </cell>
          <cell r="GP461">
            <v>0</v>
          </cell>
          <cell r="GQ461">
            <v>0</v>
          </cell>
          <cell r="GR461">
            <v>0</v>
          </cell>
          <cell r="GS461">
            <v>0</v>
          </cell>
          <cell r="GT461">
            <v>0</v>
          </cell>
          <cell r="GU461">
            <v>0</v>
          </cell>
          <cell r="GV461">
            <v>0</v>
          </cell>
          <cell r="GW461">
            <v>0</v>
          </cell>
          <cell r="GX461">
            <v>0</v>
          </cell>
          <cell r="GY461">
            <v>0</v>
          </cell>
        </row>
        <row r="462">
          <cell r="J462">
            <v>3256</v>
          </cell>
          <cell r="K462" t="str">
            <v>В работе</v>
          </cell>
          <cell r="L462" t="str">
            <v>К-20</v>
          </cell>
          <cell r="M462">
            <v>42225</v>
          </cell>
          <cell r="N462" t="str">
            <v>Гор.</v>
          </cell>
          <cell r="O462" t="str">
            <v>P1ar_Block II</v>
          </cell>
          <cell r="P462" t="str">
            <v>Действующий</v>
          </cell>
          <cell r="Q462">
            <v>-4</v>
          </cell>
          <cell r="R462">
            <v>42193</v>
          </cell>
          <cell r="S462" t="str">
            <v>МеКаМиНефть</v>
          </cell>
          <cell r="T462">
            <v>0</v>
          </cell>
          <cell r="U462">
            <v>206</v>
          </cell>
          <cell r="V462">
            <v>213.8</v>
          </cell>
          <cell r="W462">
            <v>0.98</v>
          </cell>
          <cell r="X462">
            <v>1.66</v>
          </cell>
          <cell r="Y462">
            <v>0.98080354989630048</v>
          </cell>
          <cell r="Z462">
            <v>1.4490000000000001</v>
          </cell>
          <cell r="AA462">
            <v>0.83599999999999997</v>
          </cell>
          <cell r="AB462">
            <v>0.72</v>
          </cell>
          <cell r="AC462">
            <v>37</v>
          </cell>
          <cell r="AD462">
            <v>1.17</v>
          </cell>
          <cell r="AE462">
            <v>177.8</v>
          </cell>
          <cell r="AF462">
            <v>9.19</v>
          </cell>
          <cell r="AG462">
            <v>2150</v>
          </cell>
          <cell r="AH462">
            <v>2476</v>
          </cell>
          <cell r="AI462">
            <v>2476</v>
          </cell>
          <cell r="AJ462">
            <v>0</v>
          </cell>
          <cell r="AK462">
            <v>0</v>
          </cell>
          <cell r="AL462" t="str">
            <v>Закрытый</v>
          </cell>
          <cell r="AM462" t="str">
            <v>2220,86-2222,19; 2285,79-2287,12; 2399,18-2400,51; 2463,67-2465 (цирк. клапана)</v>
          </cell>
          <cell r="AN462">
            <v>5.32</v>
          </cell>
          <cell r="AO462">
            <v>2220.86</v>
          </cell>
          <cell r="AP462">
            <v>216.84</v>
          </cell>
          <cell r="AQ462" t="str">
            <v>2070-2750</v>
          </cell>
          <cell r="AR462">
            <v>114</v>
          </cell>
          <cell r="AS462">
            <v>7.37</v>
          </cell>
          <cell r="AT462" t="str">
            <v>Газлифт</v>
          </cell>
          <cell r="AU462">
            <v>420</v>
          </cell>
          <cell r="AV462" t="str">
            <v>ГП</v>
          </cell>
          <cell r="AW462">
            <v>780</v>
          </cell>
          <cell r="AX462" t="str">
            <v>ГК81/2</v>
          </cell>
          <cell r="AY462">
            <v>1085</v>
          </cell>
          <cell r="AZ462" t="str">
            <v>ГК80/2</v>
          </cell>
          <cell r="BA462">
            <v>1350</v>
          </cell>
          <cell r="BB462" t="str">
            <v>ГК78/3</v>
          </cell>
          <cell r="BC462">
            <v>1595</v>
          </cell>
          <cell r="BD462" t="str">
            <v>ГК77/3</v>
          </cell>
          <cell r="BE462">
            <v>0</v>
          </cell>
          <cell r="BF462">
            <v>0</v>
          </cell>
          <cell r="BG462">
            <v>1800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2070</v>
          </cell>
          <cell r="BO462" t="str">
            <v>Есть</v>
          </cell>
          <cell r="BP462" t="str">
            <v>Сиант</v>
          </cell>
          <cell r="BQ462">
            <v>80</v>
          </cell>
          <cell r="BR462">
            <v>42</v>
          </cell>
          <cell r="BS462">
            <v>7.2</v>
          </cell>
          <cell r="BT462">
            <v>1905.7</v>
          </cell>
          <cell r="BU462">
            <v>164.29999999999995</v>
          </cell>
          <cell r="BV462">
            <v>73</v>
          </cell>
          <cell r="BW462">
            <v>5.5</v>
          </cell>
          <cell r="BX462">
            <v>18</v>
          </cell>
          <cell r="BY462" t="str">
            <v>Угловик</v>
          </cell>
          <cell r="BZ462" t="str">
            <v>Постоянный</v>
          </cell>
          <cell r="CA462">
            <v>24</v>
          </cell>
          <cell r="CB462">
            <v>0</v>
          </cell>
          <cell r="CC462">
            <v>28</v>
          </cell>
          <cell r="CD462">
            <v>42</v>
          </cell>
          <cell r="CE462">
            <v>27</v>
          </cell>
          <cell r="CF462">
            <v>43556</v>
          </cell>
          <cell r="CG462">
            <v>135</v>
          </cell>
          <cell r="CH462">
            <v>80</v>
          </cell>
          <cell r="CI462">
            <v>6</v>
          </cell>
          <cell r="CJ462">
            <v>0</v>
          </cell>
          <cell r="CK462">
            <v>0</v>
          </cell>
          <cell r="CL462">
            <v>53</v>
          </cell>
          <cell r="CM462">
            <v>9.0441155200000001</v>
          </cell>
          <cell r="CN462">
            <v>10.84</v>
          </cell>
          <cell r="CO462">
            <v>0.2</v>
          </cell>
          <cell r="CP462">
            <v>22</v>
          </cell>
          <cell r="CQ462">
            <v>28.3</v>
          </cell>
          <cell r="CR462">
            <v>411</v>
          </cell>
          <cell r="CS462">
            <v>0</v>
          </cell>
          <cell r="CT462">
            <v>408</v>
          </cell>
          <cell r="CU462">
            <v>0</v>
          </cell>
          <cell r="CV462">
            <v>399.58639296000001</v>
          </cell>
          <cell r="CW462">
            <v>-13.68</v>
          </cell>
          <cell r="CX462">
            <v>407.8</v>
          </cell>
          <cell r="CY462">
            <v>-19</v>
          </cell>
          <cell r="CZ462">
            <v>7.2</v>
          </cell>
          <cell r="DA462">
            <v>21.1</v>
          </cell>
          <cell r="DB462">
            <v>2333.008678774594</v>
          </cell>
          <cell r="DC462">
            <v>3129.1064269820386</v>
          </cell>
          <cell r="DD462">
            <v>793.89398844242089</v>
          </cell>
          <cell r="DE462">
            <v>0.13219512195121952</v>
          </cell>
          <cell r="DF462">
            <v>0</v>
          </cell>
          <cell r="DG462" t="str">
            <v>Газлифт</v>
          </cell>
          <cell r="DH462">
            <v>9.0441155200000001</v>
          </cell>
          <cell r="DI462">
            <v>10.84</v>
          </cell>
          <cell r="DJ462">
            <v>0.2</v>
          </cell>
          <cell r="DK462">
            <v>21.1</v>
          </cell>
          <cell r="DL462">
            <v>53</v>
          </cell>
          <cell r="DM462">
            <v>0</v>
          </cell>
          <cell r="DN462">
            <v>55</v>
          </cell>
          <cell r="DO462">
            <v>0.13550000000000001</v>
          </cell>
          <cell r="DP462">
            <v>53</v>
          </cell>
          <cell r="DQ462">
            <v>9.0441155200000001</v>
          </cell>
          <cell r="DR462">
            <v>10.84</v>
          </cell>
          <cell r="DS462">
            <v>0.2</v>
          </cell>
          <cell r="DT462">
            <v>21.1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43059</v>
          </cell>
          <cell r="ED462" t="str">
            <v>Бесп ОПЗ</v>
          </cell>
          <cell r="EE462">
            <v>0</v>
          </cell>
          <cell r="EF462">
            <v>18</v>
          </cell>
          <cell r="EG462">
            <v>23</v>
          </cell>
          <cell r="EH462">
            <v>40</v>
          </cell>
          <cell r="EI462">
            <v>22</v>
          </cell>
          <cell r="EJ462" t="str">
            <v>Постоянный</v>
          </cell>
          <cell r="EK462">
            <v>24</v>
          </cell>
          <cell r="EL462">
            <v>0</v>
          </cell>
          <cell r="EM462">
            <v>11.413607039999999</v>
          </cell>
          <cell r="EN462">
            <v>13.68</v>
          </cell>
          <cell r="EO462">
            <v>0.2</v>
          </cell>
          <cell r="EP462">
            <v>19</v>
          </cell>
          <cell r="EQ462">
            <v>788.53249182828017</v>
          </cell>
          <cell r="ER462">
            <v>80</v>
          </cell>
          <cell r="ES462">
            <v>10</v>
          </cell>
          <cell r="ET462">
            <v>48</v>
          </cell>
          <cell r="EU462">
            <v>18</v>
          </cell>
          <cell r="EV462">
            <v>28</v>
          </cell>
          <cell r="EW462">
            <v>42</v>
          </cell>
          <cell r="EX462">
            <v>27</v>
          </cell>
          <cell r="EY462" t="str">
            <v>Постоянный</v>
          </cell>
          <cell r="EZ462">
            <v>24</v>
          </cell>
          <cell r="FA462">
            <v>0</v>
          </cell>
          <cell r="FB462">
            <v>9.0441155200000001</v>
          </cell>
          <cell r="FC462">
            <v>10.84</v>
          </cell>
          <cell r="FD462">
            <v>0.2</v>
          </cell>
          <cell r="FE462">
            <v>28.3</v>
          </cell>
          <cell r="FF462">
            <v>2333.008678774594</v>
          </cell>
          <cell r="FG462">
            <v>80</v>
          </cell>
          <cell r="FH462">
            <v>7.2</v>
          </cell>
          <cell r="FI462">
            <v>53</v>
          </cell>
          <cell r="FJ462">
            <v>0</v>
          </cell>
          <cell r="FK462">
            <v>5</v>
          </cell>
          <cell r="FL462">
            <v>2</v>
          </cell>
          <cell r="FM462">
            <v>5</v>
          </cell>
          <cell r="FN462">
            <v>0</v>
          </cell>
          <cell r="FO462">
            <v>0</v>
          </cell>
          <cell r="FP462">
            <v>-2.3694915199999986</v>
          </cell>
          <cell r="FQ462">
            <v>-2.84</v>
          </cell>
          <cell r="FR462">
            <v>0</v>
          </cell>
          <cell r="FS462">
            <v>9.3000000000000007</v>
          </cell>
          <cell r="FT462">
            <v>0</v>
          </cell>
          <cell r="FU462">
            <v>-2.8</v>
          </cell>
          <cell r="FV462">
            <v>1544.4761869463139</v>
          </cell>
          <cell r="FW462">
            <v>5</v>
          </cell>
          <cell r="FX462" t="str">
            <v>Технология</v>
          </cell>
          <cell r="FY462" t="str">
            <v>Снижение дебита, рост линейного давления</v>
          </cell>
          <cell r="FZ462">
            <v>0</v>
          </cell>
          <cell r="GA462">
            <v>0</v>
          </cell>
          <cell r="GB462">
            <v>0</v>
          </cell>
          <cell r="GC462">
            <v>0</v>
          </cell>
          <cell r="GD462">
            <v>0</v>
          </cell>
          <cell r="GE462">
            <v>0</v>
          </cell>
          <cell r="GF462" t="str">
            <v>БДНГ-3</v>
          </cell>
          <cell r="GG462" t="str">
            <v>Тайланов</v>
          </cell>
          <cell r="GH462">
            <v>0</v>
          </cell>
          <cell r="GI462" t="e">
            <v>#N/A</v>
          </cell>
          <cell r="GJ462">
            <v>0</v>
          </cell>
          <cell r="GK462">
            <v>2050</v>
          </cell>
          <cell r="GL462">
            <v>0</v>
          </cell>
          <cell r="GM462">
            <v>0</v>
          </cell>
          <cell r="GN462">
            <v>0</v>
          </cell>
          <cell r="GO462">
            <v>1</v>
          </cell>
          <cell r="GP462">
            <v>15</v>
          </cell>
          <cell r="GQ462">
            <v>53</v>
          </cell>
          <cell r="GR462">
            <v>82</v>
          </cell>
          <cell r="GS462" t="str">
            <v>К-28</v>
          </cell>
          <cell r="GT462" t="str">
            <v>Газлифт</v>
          </cell>
          <cell r="GU462">
            <v>0</v>
          </cell>
          <cell r="GV462">
            <v>0</v>
          </cell>
          <cell r="GW462">
            <v>0</v>
          </cell>
          <cell r="GX462">
            <v>0</v>
          </cell>
          <cell r="GY462">
            <v>0</v>
          </cell>
        </row>
        <row r="463">
          <cell r="J463">
            <v>3257</v>
          </cell>
          <cell r="K463" t="str">
            <v>В работе</v>
          </cell>
          <cell r="L463" t="str">
            <v>К-56</v>
          </cell>
          <cell r="M463">
            <v>42062</v>
          </cell>
          <cell r="N463" t="str">
            <v>Гор.</v>
          </cell>
          <cell r="O463" t="str">
            <v>P1ar_Block I</v>
          </cell>
          <cell r="P463" t="str">
            <v>Действующий</v>
          </cell>
          <cell r="Q463">
            <v>-4</v>
          </cell>
          <cell r="R463">
            <v>0</v>
          </cell>
          <cell r="S463">
            <v>0</v>
          </cell>
          <cell r="T463">
            <v>0</v>
          </cell>
          <cell r="U463">
            <v>206</v>
          </cell>
          <cell r="V463">
            <v>213.8</v>
          </cell>
          <cell r="W463">
            <v>0.98</v>
          </cell>
          <cell r="X463">
            <v>1.66</v>
          </cell>
          <cell r="Y463">
            <v>0.98895300345537795</v>
          </cell>
          <cell r="Z463">
            <v>1.4490000000000001</v>
          </cell>
          <cell r="AA463">
            <v>0.83599999999999997</v>
          </cell>
          <cell r="AB463">
            <v>0.72</v>
          </cell>
          <cell r="AC463">
            <v>37</v>
          </cell>
          <cell r="AD463">
            <v>1.17</v>
          </cell>
          <cell r="AE463">
            <v>177.8</v>
          </cell>
          <cell r="AF463">
            <v>9.19</v>
          </cell>
          <cell r="AG463">
            <v>2322.87</v>
          </cell>
          <cell r="AH463">
            <v>3060</v>
          </cell>
          <cell r="AI463">
            <v>3060</v>
          </cell>
          <cell r="AJ463">
            <v>0</v>
          </cell>
          <cell r="AK463">
            <v>0</v>
          </cell>
          <cell r="AL463" t="str">
            <v>откр ствол</v>
          </cell>
          <cell r="AM463" t="str">
            <v>2323-3060</v>
          </cell>
          <cell r="AN463">
            <v>71.5</v>
          </cell>
          <cell r="AO463">
            <v>2323</v>
          </cell>
          <cell r="AP463">
            <v>507.64</v>
          </cell>
          <cell r="AQ463">
            <v>0</v>
          </cell>
          <cell r="AR463">
            <v>0</v>
          </cell>
          <cell r="AS463">
            <v>0</v>
          </cell>
          <cell r="AT463" t="str">
            <v>Газлифт</v>
          </cell>
          <cell r="AU463">
            <v>380</v>
          </cell>
          <cell r="AV463" t="str">
            <v>ГП</v>
          </cell>
          <cell r="AW463">
            <v>710</v>
          </cell>
          <cell r="AX463" t="str">
            <v>ГП</v>
          </cell>
          <cell r="AY463">
            <v>980</v>
          </cell>
          <cell r="AZ463" t="str">
            <v>ГК78(1)</v>
          </cell>
          <cell r="BA463">
            <v>1220</v>
          </cell>
          <cell r="BB463" t="str">
            <v>ГК79(1)</v>
          </cell>
          <cell r="BC463">
            <v>1410</v>
          </cell>
          <cell r="BD463" t="str">
            <v>ГК76(2)</v>
          </cell>
          <cell r="BE463">
            <v>0</v>
          </cell>
          <cell r="BF463">
            <v>0</v>
          </cell>
          <cell r="BG463">
            <v>1840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2330</v>
          </cell>
          <cell r="BO463" t="str">
            <v>Есть</v>
          </cell>
          <cell r="BP463" t="str">
            <v>Сиант</v>
          </cell>
          <cell r="BQ463">
            <v>78</v>
          </cell>
          <cell r="BR463">
            <v>50</v>
          </cell>
          <cell r="BS463">
            <v>17</v>
          </cell>
          <cell r="BT463">
            <v>1815.63</v>
          </cell>
          <cell r="BU463">
            <v>514.36999999999989</v>
          </cell>
          <cell r="BV463">
            <v>73</v>
          </cell>
          <cell r="BW463">
            <v>5.5</v>
          </cell>
          <cell r="BX463">
            <v>18</v>
          </cell>
          <cell r="BY463" t="str">
            <v>Угловик</v>
          </cell>
          <cell r="BZ463" t="str">
            <v>Постоянный</v>
          </cell>
          <cell r="CA463">
            <v>24</v>
          </cell>
          <cell r="CB463">
            <v>0</v>
          </cell>
          <cell r="CC463">
            <v>34</v>
          </cell>
          <cell r="CD463">
            <v>50</v>
          </cell>
          <cell r="CE463">
            <v>33</v>
          </cell>
          <cell r="CF463">
            <v>43556</v>
          </cell>
          <cell r="CG463">
            <v>139</v>
          </cell>
          <cell r="CH463">
            <v>78</v>
          </cell>
          <cell r="CI463">
            <v>6</v>
          </cell>
          <cell r="CJ463">
            <v>0</v>
          </cell>
          <cell r="CK463">
            <v>0</v>
          </cell>
          <cell r="CL463">
            <v>56</v>
          </cell>
          <cell r="CM463">
            <v>28.613354000000001</v>
          </cell>
          <cell r="CN463">
            <v>35</v>
          </cell>
          <cell r="CO463">
            <v>2.21</v>
          </cell>
          <cell r="CP463">
            <v>386</v>
          </cell>
          <cell r="CQ463">
            <v>31.8</v>
          </cell>
          <cell r="CR463">
            <v>412</v>
          </cell>
          <cell r="CS463">
            <v>0</v>
          </cell>
          <cell r="CT463">
            <v>409</v>
          </cell>
          <cell r="CU463">
            <v>0</v>
          </cell>
          <cell r="CV463">
            <v>403.64</v>
          </cell>
          <cell r="CW463">
            <v>-10</v>
          </cell>
          <cell r="CX463">
            <v>409</v>
          </cell>
          <cell r="CY463">
            <v>-33</v>
          </cell>
          <cell r="CZ463">
            <v>17</v>
          </cell>
          <cell r="DA463">
            <v>14.8</v>
          </cell>
          <cell r="DB463">
            <v>517.24100572061559</v>
          </cell>
          <cell r="DC463">
            <v>1111.3691879672688</v>
          </cell>
          <cell r="DD463">
            <v>576.09412049523633</v>
          </cell>
          <cell r="DE463">
            <v>0.42168674698795183</v>
          </cell>
          <cell r="DF463">
            <v>0</v>
          </cell>
          <cell r="DG463" t="str">
            <v>Газлифт</v>
          </cell>
          <cell r="DH463">
            <v>28.613354000000001</v>
          </cell>
          <cell r="DI463">
            <v>35</v>
          </cell>
          <cell r="DJ463">
            <v>2.21</v>
          </cell>
          <cell r="DK463">
            <v>14.8</v>
          </cell>
          <cell r="DL463">
            <v>56</v>
          </cell>
          <cell r="DM463">
            <v>0</v>
          </cell>
          <cell r="DN463">
            <v>60</v>
          </cell>
          <cell r="DO463">
            <v>0.44303797468354428</v>
          </cell>
          <cell r="DP463">
            <v>56</v>
          </cell>
          <cell r="DQ463">
            <v>28.613354000000001</v>
          </cell>
          <cell r="DR463">
            <v>35</v>
          </cell>
          <cell r="DS463">
            <v>2.21</v>
          </cell>
          <cell r="DT463">
            <v>14.8</v>
          </cell>
          <cell r="DU463">
            <v>0</v>
          </cell>
          <cell r="DV463">
            <v>0</v>
          </cell>
          <cell r="DW463">
            <v>0</v>
          </cell>
          <cell r="DX463">
            <v>8.9469178082192208E-2</v>
          </cell>
          <cell r="DY463">
            <v>0.10702054794520599</v>
          </cell>
          <cell r="DZ463">
            <v>0</v>
          </cell>
          <cell r="EA463">
            <v>0.11525289778714491</v>
          </cell>
          <cell r="EB463">
            <v>0</v>
          </cell>
          <cell r="EC463">
            <v>42059</v>
          </cell>
          <cell r="ED463" t="str">
            <v>ВНС</v>
          </cell>
          <cell r="EE463">
            <v>0</v>
          </cell>
          <cell r="EF463">
            <v>18</v>
          </cell>
          <cell r="EG463">
            <v>33</v>
          </cell>
          <cell r="EH463">
            <v>50</v>
          </cell>
          <cell r="EI463">
            <v>32</v>
          </cell>
          <cell r="EJ463" t="str">
            <v>Постоянный</v>
          </cell>
          <cell r="EK463">
            <v>24</v>
          </cell>
          <cell r="EL463">
            <v>0</v>
          </cell>
          <cell r="EM463">
            <v>23.173919999999999</v>
          </cell>
          <cell r="EN463">
            <v>28</v>
          </cell>
          <cell r="EO463">
            <v>1</v>
          </cell>
          <cell r="EP463">
            <v>31</v>
          </cell>
          <cell r="EQ463">
            <v>604.12739838577158</v>
          </cell>
          <cell r="ER463">
            <v>78</v>
          </cell>
          <cell r="ES463">
            <v>17</v>
          </cell>
          <cell r="ET463">
            <v>62</v>
          </cell>
          <cell r="EU463">
            <v>18</v>
          </cell>
          <cell r="EV463">
            <v>34</v>
          </cell>
          <cell r="EW463">
            <v>50</v>
          </cell>
          <cell r="EX463">
            <v>33</v>
          </cell>
          <cell r="EY463" t="str">
            <v>Постоянный</v>
          </cell>
          <cell r="EZ463">
            <v>24</v>
          </cell>
          <cell r="FA463">
            <v>0</v>
          </cell>
          <cell r="FB463">
            <v>28.613354000000001</v>
          </cell>
          <cell r="FC463">
            <v>35</v>
          </cell>
          <cell r="FD463">
            <v>2.21</v>
          </cell>
          <cell r="FE463">
            <v>31.8</v>
          </cell>
          <cell r="FF463">
            <v>517.24100572061559</v>
          </cell>
          <cell r="FG463">
            <v>78</v>
          </cell>
          <cell r="FH463">
            <v>17</v>
          </cell>
          <cell r="FI463">
            <v>56</v>
          </cell>
          <cell r="FJ463">
            <v>0</v>
          </cell>
          <cell r="FK463">
            <v>1</v>
          </cell>
          <cell r="FL463">
            <v>0</v>
          </cell>
          <cell r="FM463">
            <v>1</v>
          </cell>
          <cell r="FN463">
            <v>0</v>
          </cell>
          <cell r="FO463">
            <v>0</v>
          </cell>
          <cell r="FP463">
            <v>5.4394340000000021</v>
          </cell>
          <cell r="FQ463">
            <v>7</v>
          </cell>
          <cell r="FR463">
            <v>1.21</v>
          </cell>
          <cell r="FS463">
            <v>0.80000000000000071</v>
          </cell>
          <cell r="FT463">
            <v>0</v>
          </cell>
          <cell r="FU463">
            <v>0</v>
          </cell>
          <cell r="FV463">
            <v>-86.886392665155995</v>
          </cell>
          <cell r="FW463">
            <v>-6</v>
          </cell>
          <cell r="FX463" t="str">
            <v>Технология</v>
          </cell>
          <cell r="FY463" t="str">
            <v>Увеличение дебита с 28 до 35 т/сут на фоне снижения забойного давления с  62 до 56 ат.</v>
          </cell>
          <cell r="FZ463">
            <v>0</v>
          </cell>
          <cell r="GA463">
            <v>0</v>
          </cell>
          <cell r="GB463">
            <v>0</v>
          </cell>
          <cell r="GC463" t="str">
            <v>Технология</v>
          </cell>
          <cell r="GD463" t="str">
            <v>Снижение дебита на фоне роста Рзаб с 61 до 62ат</v>
          </cell>
          <cell r="GE463">
            <v>0</v>
          </cell>
          <cell r="GF463" t="str">
            <v>БДНГ-3</v>
          </cell>
          <cell r="GG463" t="str">
            <v>Давыдов</v>
          </cell>
          <cell r="GH463">
            <v>0</v>
          </cell>
          <cell r="GI463" t="e">
            <v>#N/A</v>
          </cell>
          <cell r="GJ463">
            <v>0</v>
          </cell>
          <cell r="GK463">
            <v>2100</v>
          </cell>
          <cell r="GL463">
            <v>0</v>
          </cell>
          <cell r="GM463">
            <v>0</v>
          </cell>
          <cell r="GN463">
            <v>0</v>
          </cell>
          <cell r="GO463">
            <v>1</v>
          </cell>
          <cell r="GP463">
            <v>17</v>
          </cell>
          <cell r="GQ463">
            <v>56</v>
          </cell>
          <cell r="GR463">
            <v>83</v>
          </cell>
          <cell r="GS463" t="str">
            <v>К-15</v>
          </cell>
          <cell r="GT463" t="str">
            <v>Газлифт</v>
          </cell>
          <cell r="GU463">
            <v>0</v>
          </cell>
          <cell r="GV463">
            <v>0</v>
          </cell>
          <cell r="GW463">
            <v>0</v>
          </cell>
          <cell r="GX463">
            <v>0</v>
          </cell>
          <cell r="GY463">
            <v>0</v>
          </cell>
        </row>
        <row r="464">
          <cell r="J464">
            <v>3259</v>
          </cell>
          <cell r="K464" t="str">
            <v>В работе</v>
          </cell>
          <cell r="L464" t="str">
            <v>К-52</v>
          </cell>
          <cell r="M464">
            <v>42194</v>
          </cell>
          <cell r="N464" t="str">
            <v>Гор.</v>
          </cell>
          <cell r="O464" t="str">
            <v>P1ar_Block III</v>
          </cell>
          <cell r="P464" t="str">
            <v>Действующий</v>
          </cell>
          <cell r="Q464">
            <v>-4</v>
          </cell>
          <cell r="R464">
            <v>0</v>
          </cell>
          <cell r="S464">
            <v>0</v>
          </cell>
          <cell r="T464">
            <v>0</v>
          </cell>
          <cell r="U464">
            <v>206</v>
          </cell>
          <cell r="V464">
            <v>213.8</v>
          </cell>
          <cell r="W464">
            <v>0.98</v>
          </cell>
          <cell r="X464">
            <v>1.66</v>
          </cell>
          <cell r="Y464">
            <v>1.0201163840674223</v>
          </cell>
          <cell r="Z464">
            <v>1.4490000000000001</v>
          </cell>
          <cell r="AA464">
            <v>0.83599999999999997</v>
          </cell>
          <cell r="AB464">
            <v>0.72</v>
          </cell>
          <cell r="AC464">
            <v>37</v>
          </cell>
          <cell r="AD464">
            <v>1.17</v>
          </cell>
          <cell r="AE464">
            <v>177.8</v>
          </cell>
          <cell r="AF464">
            <v>9.19</v>
          </cell>
          <cell r="AG464">
            <v>2120</v>
          </cell>
          <cell r="AH464">
            <v>3000</v>
          </cell>
          <cell r="AI464">
            <v>3000</v>
          </cell>
          <cell r="AJ464">
            <v>0</v>
          </cell>
          <cell r="AK464">
            <v>0</v>
          </cell>
          <cell r="AL464" t="str">
            <v>Закрытый</v>
          </cell>
          <cell r="AM464" t="str">
            <v>2199,17-2199,79; 2369,21-2369,83; 2548,95-2549,57; 2750,25-2750,87; 2956,98-2958,61</v>
          </cell>
          <cell r="AN464">
            <v>9.1</v>
          </cell>
          <cell r="AO464">
            <v>2199.17</v>
          </cell>
          <cell r="AP464">
            <v>153</v>
          </cell>
          <cell r="AQ464" t="str">
            <v>1960-2999,37</v>
          </cell>
          <cell r="AR464">
            <v>114</v>
          </cell>
          <cell r="AS464">
            <v>7.37</v>
          </cell>
          <cell r="AT464" t="str">
            <v>Газлифт</v>
          </cell>
          <cell r="AU464">
            <v>375</v>
          </cell>
          <cell r="AV464" t="str">
            <v>ГП</v>
          </cell>
          <cell r="AW464">
            <v>710</v>
          </cell>
          <cell r="AX464" t="str">
            <v>ГП</v>
          </cell>
          <cell r="AY464">
            <v>1025</v>
          </cell>
          <cell r="AZ464" t="str">
            <v>ГП</v>
          </cell>
          <cell r="BA464">
            <v>1295</v>
          </cell>
          <cell r="BB464" t="str">
            <v>ГК90/2</v>
          </cell>
          <cell r="BC464">
            <v>1545</v>
          </cell>
          <cell r="BD464" t="str">
            <v>ГК85/3</v>
          </cell>
          <cell r="BE464">
            <v>0</v>
          </cell>
          <cell r="BF464">
            <v>0</v>
          </cell>
          <cell r="BG464">
            <v>1780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1965</v>
          </cell>
          <cell r="BO464" t="str">
            <v>Есть</v>
          </cell>
          <cell r="BP464" t="str">
            <v>Сиант</v>
          </cell>
          <cell r="BQ464">
            <v>80</v>
          </cell>
          <cell r="BR464">
            <v>67</v>
          </cell>
          <cell r="BS464">
            <v>10.8</v>
          </cell>
          <cell r="BT464">
            <v>1678.55</v>
          </cell>
          <cell r="BU464">
            <v>286.45000000000005</v>
          </cell>
          <cell r="BV464">
            <v>73</v>
          </cell>
          <cell r="BW464">
            <v>5.5</v>
          </cell>
          <cell r="BX464">
            <v>18</v>
          </cell>
          <cell r="BY464" t="str">
            <v>Угловик</v>
          </cell>
          <cell r="BZ464" t="str">
            <v>Постоянный</v>
          </cell>
          <cell r="CA464">
            <v>24</v>
          </cell>
          <cell r="CB464">
            <v>0</v>
          </cell>
          <cell r="CC464">
            <v>31</v>
          </cell>
          <cell r="CD464">
            <v>67</v>
          </cell>
          <cell r="CE464">
            <v>28</v>
          </cell>
          <cell r="CF464">
            <v>43556</v>
          </cell>
          <cell r="CG464">
            <v>136</v>
          </cell>
          <cell r="CH464">
            <v>80</v>
          </cell>
          <cell r="CI464">
            <v>6</v>
          </cell>
          <cell r="CJ464">
            <v>0</v>
          </cell>
          <cell r="CK464">
            <v>0</v>
          </cell>
          <cell r="CL464">
            <v>68</v>
          </cell>
          <cell r="CM464">
            <v>8.4643327999999993</v>
          </cell>
          <cell r="CN464">
            <v>11.2</v>
          </cell>
          <cell r="CO464">
            <v>9.6</v>
          </cell>
          <cell r="CP464">
            <v>0</v>
          </cell>
          <cell r="CQ464">
            <v>21.1</v>
          </cell>
          <cell r="CR464">
            <v>413</v>
          </cell>
          <cell r="CS464">
            <v>0</v>
          </cell>
          <cell r="CT464">
            <v>410</v>
          </cell>
          <cell r="CU464">
            <v>0</v>
          </cell>
          <cell r="CV464">
            <v>405.14159999999998</v>
          </cell>
          <cell r="CW464">
            <v>-9.4</v>
          </cell>
          <cell r="CX464">
            <v>410</v>
          </cell>
          <cell r="CY464">
            <v>-16.399999999999999</v>
          </cell>
          <cell r="CZ464">
            <v>10.8</v>
          </cell>
          <cell r="DA464">
            <v>10.3</v>
          </cell>
          <cell r="DB464">
            <v>1216.8708678373328</v>
          </cell>
          <cell r="DC464">
            <v>2492.8131370259925</v>
          </cell>
          <cell r="DD464">
            <v>1112.3224898094784</v>
          </cell>
          <cell r="DE464">
            <v>0.16470588235294117</v>
          </cell>
          <cell r="DF464" t="str">
            <v>Бесп. ОПЗ июля</v>
          </cell>
          <cell r="DG464" t="str">
            <v>Газлифт</v>
          </cell>
          <cell r="DH464">
            <v>8.4643327999999993</v>
          </cell>
          <cell r="DI464">
            <v>11.2</v>
          </cell>
          <cell r="DJ464">
            <v>9.6</v>
          </cell>
          <cell r="DK464">
            <v>10.3</v>
          </cell>
          <cell r="DL464">
            <v>68</v>
          </cell>
          <cell r="DM464">
            <v>0</v>
          </cell>
          <cell r="DN464">
            <v>60</v>
          </cell>
          <cell r="DO464">
            <v>0.15916955017301038</v>
          </cell>
          <cell r="DP464">
            <v>60</v>
          </cell>
          <cell r="DQ464">
            <v>9.1421488719723172</v>
          </cell>
          <cell r="DR464">
            <v>12.096885813148788</v>
          </cell>
          <cell r="DS464">
            <v>9.6</v>
          </cell>
          <cell r="DT464">
            <v>11.124814631735045</v>
          </cell>
          <cell r="DU464">
            <v>0.67781607197231797</v>
          </cell>
          <cell r="DV464">
            <v>0.89688581314878846</v>
          </cell>
          <cell r="DW464">
            <v>0.82481463173504654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43030</v>
          </cell>
          <cell r="ED464" t="str">
            <v>Бесп. ОПЗ</v>
          </cell>
          <cell r="EE464">
            <v>0</v>
          </cell>
          <cell r="EF464">
            <v>18</v>
          </cell>
          <cell r="EG464">
            <v>31</v>
          </cell>
          <cell r="EH464">
            <v>71</v>
          </cell>
          <cell r="EI464">
            <v>29</v>
          </cell>
          <cell r="EJ464" t="str">
            <v>Постоянный</v>
          </cell>
          <cell r="EK464">
            <v>24</v>
          </cell>
          <cell r="EL464">
            <v>0</v>
          </cell>
          <cell r="EM464">
            <v>7.8583999999999996</v>
          </cell>
          <cell r="EN464">
            <v>9.4</v>
          </cell>
          <cell r="EO464">
            <v>0</v>
          </cell>
          <cell r="EP464">
            <v>16.399999999999999</v>
          </cell>
          <cell r="EQ464">
            <v>1170.721775425023</v>
          </cell>
          <cell r="ER464">
            <v>81</v>
          </cell>
          <cell r="ES464">
            <v>7.2</v>
          </cell>
          <cell r="ET464">
            <v>60</v>
          </cell>
          <cell r="EU464">
            <v>18</v>
          </cell>
          <cell r="EV464">
            <v>31</v>
          </cell>
          <cell r="EW464">
            <v>67</v>
          </cell>
          <cell r="EX464">
            <v>28</v>
          </cell>
          <cell r="EY464" t="str">
            <v>Постоянный</v>
          </cell>
          <cell r="EZ464">
            <v>24</v>
          </cell>
          <cell r="FA464">
            <v>0</v>
          </cell>
          <cell r="FB464">
            <v>8.4643327999999993</v>
          </cell>
          <cell r="FC464">
            <v>11.2</v>
          </cell>
          <cell r="FD464">
            <v>9.6</v>
          </cell>
          <cell r="FE464">
            <v>21.1</v>
          </cell>
          <cell r="FF464">
            <v>1216.8708678373328</v>
          </cell>
          <cell r="FG464">
            <v>80</v>
          </cell>
          <cell r="FH464">
            <v>10.8</v>
          </cell>
          <cell r="FI464">
            <v>68</v>
          </cell>
          <cell r="FJ464">
            <v>0</v>
          </cell>
          <cell r="FK464">
            <v>0</v>
          </cell>
          <cell r="FL464">
            <v>-4</v>
          </cell>
          <cell r="FM464">
            <v>-1</v>
          </cell>
          <cell r="FN464">
            <v>0</v>
          </cell>
          <cell r="FO464">
            <v>0</v>
          </cell>
          <cell r="FP464">
            <v>0.60593279999999972</v>
          </cell>
          <cell r="FQ464">
            <v>1.7999999999999989</v>
          </cell>
          <cell r="FR464">
            <v>9.6</v>
          </cell>
          <cell r="FS464">
            <v>4.7000000000000028</v>
          </cell>
          <cell r="FT464">
            <v>-1</v>
          </cell>
          <cell r="FU464">
            <v>3.6000000000000005</v>
          </cell>
          <cell r="FV464">
            <v>46.149092412309756</v>
          </cell>
          <cell r="FW464">
            <v>8</v>
          </cell>
          <cell r="FX464" t="str">
            <v>ГТМ</v>
          </cell>
          <cell r="FY464" t="str">
            <v>Бесп. ОПЗ июля</v>
          </cell>
          <cell r="FZ464">
            <v>0</v>
          </cell>
          <cell r="GA464">
            <v>0</v>
          </cell>
          <cell r="GB464">
            <v>0</v>
          </cell>
          <cell r="GC464" t="str">
            <v>Технология</v>
          </cell>
          <cell r="GD464" t="str">
            <v>Оптимизация работы газлифтного подъемника (АСУРГ, проведение регулировки подачи г/г)</v>
          </cell>
          <cell r="GE464">
            <v>0</v>
          </cell>
          <cell r="GF464" t="str">
            <v>БДНГ-1</v>
          </cell>
          <cell r="GG464" t="str">
            <v>Щукин</v>
          </cell>
          <cell r="GH464">
            <v>0</v>
          </cell>
          <cell r="GI464" t="e">
            <v>#N/A</v>
          </cell>
          <cell r="GJ464">
            <v>0</v>
          </cell>
          <cell r="GK464">
            <v>1945</v>
          </cell>
          <cell r="GL464">
            <v>0</v>
          </cell>
          <cell r="GM464">
            <v>0</v>
          </cell>
          <cell r="GN464">
            <v>0</v>
          </cell>
          <cell r="GO464">
            <v>3</v>
          </cell>
          <cell r="GP464">
            <v>39</v>
          </cell>
          <cell r="GQ464">
            <v>68</v>
          </cell>
          <cell r="GR464">
            <v>68</v>
          </cell>
          <cell r="GS464" t="str">
            <v>К-52</v>
          </cell>
          <cell r="GT464" t="str">
            <v>Газлифт</v>
          </cell>
          <cell r="GU464">
            <v>0</v>
          </cell>
          <cell r="GV464">
            <v>0</v>
          </cell>
          <cell r="GW464">
            <v>0</v>
          </cell>
          <cell r="GX464">
            <v>0</v>
          </cell>
          <cell r="GY464">
            <v>0</v>
          </cell>
        </row>
        <row r="465">
          <cell r="J465">
            <v>3260</v>
          </cell>
          <cell r="K465" t="str">
            <v>В работе</v>
          </cell>
          <cell r="L465" t="str">
            <v>К-60</v>
          </cell>
          <cell r="M465">
            <v>42232</v>
          </cell>
          <cell r="N465" t="str">
            <v>Гор.</v>
          </cell>
          <cell r="O465" t="str">
            <v>P1ar_Block III</v>
          </cell>
          <cell r="P465" t="str">
            <v>Действующий</v>
          </cell>
          <cell r="Q465">
            <v>-4</v>
          </cell>
          <cell r="R465">
            <v>0</v>
          </cell>
          <cell r="S465">
            <v>0</v>
          </cell>
          <cell r="T465">
            <v>0</v>
          </cell>
          <cell r="U465">
            <v>206</v>
          </cell>
          <cell r="V465">
            <v>213.8</v>
          </cell>
          <cell r="W465">
            <v>0.98</v>
          </cell>
          <cell r="X465">
            <v>1.66</v>
          </cell>
          <cell r="Y465">
            <v>1.1029870418684875</v>
          </cell>
          <cell r="Z465">
            <v>1.4490000000000001</v>
          </cell>
          <cell r="AA465">
            <v>0.83599999999999997</v>
          </cell>
          <cell r="AB465">
            <v>0.72</v>
          </cell>
          <cell r="AC465">
            <v>37</v>
          </cell>
          <cell r="AD465">
            <v>1.17</v>
          </cell>
          <cell r="AE465">
            <v>177.8</v>
          </cell>
          <cell r="AF465">
            <v>9.19</v>
          </cell>
          <cell r="AG465">
            <v>2126</v>
          </cell>
          <cell r="AH465">
            <v>2775</v>
          </cell>
          <cell r="AI465">
            <v>2775</v>
          </cell>
          <cell r="AJ465">
            <v>0</v>
          </cell>
          <cell r="AK465">
            <v>0</v>
          </cell>
          <cell r="AL465" t="str">
            <v>закрытый</v>
          </cell>
          <cell r="AM465" t="str">
            <v>2215-2216; 2309-2310; 2454-2456; 2578-2579; 2713-2714</v>
          </cell>
          <cell r="AN465">
            <v>13.84</v>
          </cell>
          <cell r="AO465">
            <v>2215</v>
          </cell>
          <cell r="AP465">
            <v>250.7</v>
          </cell>
          <cell r="AQ465" t="str">
            <v>1971-2775</v>
          </cell>
          <cell r="AR465">
            <v>114</v>
          </cell>
          <cell r="AS465">
            <v>7.37</v>
          </cell>
          <cell r="AT465" t="str">
            <v>Газлифт</v>
          </cell>
          <cell r="AU465">
            <v>380</v>
          </cell>
          <cell r="AV465" t="str">
            <v>ГП</v>
          </cell>
          <cell r="AW465">
            <v>715</v>
          </cell>
          <cell r="AX465" t="str">
            <v>ГП</v>
          </cell>
          <cell r="AY465">
            <v>1015</v>
          </cell>
          <cell r="AZ465" t="str">
            <v>ГП</v>
          </cell>
          <cell r="BA465">
            <v>1295</v>
          </cell>
          <cell r="BB465" t="str">
            <v>ГК83/2</v>
          </cell>
          <cell r="BC465">
            <v>1530</v>
          </cell>
          <cell r="BD465" t="str">
            <v>ЦКсОК/5</v>
          </cell>
          <cell r="BE465">
            <v>0</v>
          </cell>
          <cell r="BF465">
            <v>0</v>
          </cell>
          <cell r="BG465">
            <v>1700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1975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1790.83</v>
          </cell>
          <cell r="BU465">
            <v>184.17000000000007</v>
          </cell>
          <cell r="BV465">
            <v>73</v>
          </cell>
          <cell r="BW465">
            <v>5.5</v>
          </cell>
          <cell r="BX465">
            <v>18</v>
          </cell>
          <cell r="BY465" t="str">
            <v>Угловик</v>
          </cell>
          <cell r="BZ465" t="str">
            <v>Постоянный</v>
          </cell>
          <cell r="CA465">
            <v>24</v>
          </cell>
          <cell r="CB465">
            <v>0</v>
          </cell>
          <cell r="CC465">
            <v>37</v>
          </cell>
          <cell r="CD465">
            <v>67</v>
          </cell>
          <cell r="CE465">
            <v>35</v>
          </cell>
          <cell r="CF465">
            <v>43556</v>
          </cell>
          <cell r="CG465">
            <v>135.30000000000001</v>
          </cell>
          <cell r="CH465">
            <v>79</v>
          </cell>
          <cell r="CI465">
            <v>6</v>
          </cell>
          <cell r="CJ465">
            <v>0</v>
          </cell>
          <cell r="CK465">
            <v>0</v>
          </cell>
          <cell r="CL465">
            <v>70</v>
          </cell>
          <cell r="CM465">
            <v>8.2322040239999978</v>
          </cell>
          <cell r="CN465">
            <v>13.53</v>
          </cell>
          <cell r="CO465">
            <v>27.22</v>
          </cell>
          <cell r="CP465">
            <v>0</v>
          </cell>
          <cell r="CQ465">
            <v>16.600000000000001</v>
          </cell>
          <cell r="CR465">
            <v>414</v>
          </cell>
          <cell r="CS465">
            <v>0</v>
          </cell>
          <cell r="CT465">
            <v>411</v>
          </cell>
          <cell r="CU465">
            <v>0</v>
          </cell>
          <cell r="CV465">
            <v>405.767795976</v>
          </cell>
          <cell r="CW465">
            <v>-13.53</v>
          </cell>
          <cell r="CX465">
            <v>383.78</v>
          </cell>
          <cell r="CY465">
            <v>-16.600000000000001</v>
          </cell>
          <cell r="CZ465">
            <v>13.2</v>
          </cell>
          <cell r="DA465">
            <v>3.4000000000000021</v>
          </cell>
          <cell r="DB465">
            <v>413.01211559962707</v>
          </cell>
          <cell r="DC465">
            <v>2016.4709173393544</v>
          </cell>
          <cell r="DD465">
            <v>1056.2566406194835</v>
          </cell>
          <cell r="DE465">
            <v>0.20719754977029092</v>
          </cell>
          <cell r="DF465">
            <v>0</v>
          </cell>
          <cell r="DG465" t="str">
            <v>Газлифт</v>
          </cell>
          <cell r="DH465">
            <v>8.2322040239999978</v>
          </cell>
          <cell r="DI465">
            <v>13.53</v>
          </cell>
          <cell r="DJ465">
            <v>27.22</v>
          </cell>
          <cell r="DK465">
            <v>3.4000000000000021</v>
          </cell>
          <cell r="DL465">
            <v>70</v>
          </cell>
          <cell r="DM465">
            <v>0</v>
          </cell>
          <cell r="DN465">
            <v>60</v>
          </cell>
          <cell r="DO465">
            <v>0.19853272803394842</v>
          </cell>
          <cell r="DP465">
            <v>60</v>
          </cell>
          <cell r="DQ465">
            <v>9.0958945138981981</v>
          </cell>
          <cell r="DR465">
            <v>14.949514420956318</v>
          </cell>
          <cell r="DS465">
            <v>27.22</v>
          </cell>
          <cell r="DT465">
            <v>3.7567146364561363</v>
          </cell>
          <cell r="DU465">
            <v>0.86369048989819908</v>
          </cell>
          <cell r="DV465">
            <v>1.4195144209563182</v>
          </cell>
          <cell r="DW465">
            <v>0.35671463645613349</v>
          </cell>
          <cell r="DX465">
            <v>3.502080550315561</v>
          </cell>
          <cell r="DY465">
            <v>5.7558279298751192</v>
          </cell>
          <cell r="DZ465">
            <v>0</v>
          </cell>
          <cell r="EA465">
            <v>1.446401697086136</v>
          </cell>
          <cell r="EB465">
            <v>0</v>
          </cell>
          <cell r="EC465">
            <v>42958</v>
          </cell>
          <cell r="ED465" t="str">
            <v>Бесп. ОПЗ</v>
          </cell>
          <cell r="EE465">
            <v>0</v>
          </cell>
          <cell r="EF465">
            <v>18</v>
          </cell>
          <cell r="EG465">
            <v>38</v>
          </cell>
          <cell r="EH465">
            <v>67</v>
          </cell>
          <cell r="EI465">
            <v>37</v>
          </cell>
          <cell r="EJ465" t="str">
            <v>Постоянный</v>
          </cell>
          <cell r="EK465">
            <v>24</v>
          </cell>
          <cell r="EL465">
            <v>0</v>
          </cell>
          <cell r="EM465">
            <v>8.2322040239999978</v>
          </cell>
          <cell r="EN465">
            <v>13.53</v>
          </cell>
          <cell r="EO465">
            <v>27.22</v>
          </cell>
          <cell r="EP465">
            <v>16.600000000000001</v>
          </cell>
          <cell r="EQ465">
            <v>413.01211559962707</v>
          </cell>
          <cell r="ER465">
            <v>79</v>
          </cell>
          <cell r="ES465">
            <v>13.2</v>
          </cell>
          <cell r="ET465">
            <v>70</v>
          </cell>
          <cell r="EU465">
            <v>18</v>
          </cell>
          <cell r="EV465">
            <v>37</v>
          </cell>
          <cell r="EW465">
            <v>67</v>
          </cell>
          <cell r="EX465">
            <v>35</v>
          </cell>
          <cell r="EY465" t="str">
            <v>Постоянный</v>
          </cell>
          <cell r="EZ465">
            <v>24</v>
          </cell>
          <cell r="FA465">
            <v>0</v>
          </cell>
          <cell r="FB465">
            <v>8.2322040239999978</v>
          </cell>
          <cell r="FC465">
            <v>13.53</v>
          </cell>
          <cell r="FD465">
            <v>27.22</v>
          </cell>
          <cell r="FE465">
            <v>16.600000000000001</v>
          </cell>
          <cell r="FF465">
            <v>413.01211559962707</v>
          </cell>
          <cell r="FG465">
            <v>79</v>
          </cell>
          <cell r="FH465">
            <v>13.2</v>
          </cell>
          <cell r="FI465">
            <v>70</v>
          </cell>
          <cell r="FJ465">
            <v>0</v>
          </cell>
          <cell r="FK465">
            <v>-1</v>
          </cell>
          <cell r="FL465">
            <v>0</v>
          </cell>
          <cell r="FM465">
            <v>-2</v>
          </cell>
          <cell r="FN465">
            <v>0</v>
          </cell>
          <cell r="FO465">
            <v>0</v>
          </cell>
          <cell r="FP465">
            <v>0</v>
          </cell>
          <cell r="FQ465">
            <v>0</v>
          </cell>
          <cell r="FR465">
            <v>0</v>
          </cell>
          <cell r="FS465">
            <v>0</v>
          </cell>
          <cell r="FT465">
            <v>0</v>
          </cell>
          <cell r="FU465">
            <v>0</v>
          </cell>
          <cell r="FV465">
            <v>0</v>
          </cell>
          <cell r="FW465">
            <v>0</v>
          </cell>
          <cell r="FX465">
            <v>0</v>
          </cell>
          <cell r="FY465">
            <v>0</v>
          </cell>
          <cell r="FZ465">
            <v>0</v>
          </cell>
          <cell r="GA465">
            <v>0</v>
          </cell>
          <cell r="GB465">
            <v>0</v>
          </cell>
          <cell r="GC465">
            <v>0</v>
          </cell>
          <cell r="GD465">
            <v>0</v>
          </cell>
          <cell r="GE465">
            <v>0</v>
          </cell>
          <cell r="GF465" t="str">
            <v>БДНГ-2</v>
          </cell>
          <cell r="GG465" t="str">
            <v>Щукин</v>
          </cell>
          <cell r="GH465">
            <v>0</v>
          </cell>
          <cell r="GI465" t="e">
            <v>#N/A</v>
          </cell>
          <cell r="GJ465">
            <v>0</v>
          </cell>
          <cell r="GK465">
            <v>1955</v>
          </cell>
          <cell r="GL465">
            <v>0</v>
          </cell>
          <cell r="GM465">
            <v>0</v>
          </cell>
          <cell r="GN465">
            <v>0</v>
          </cell>
          <cell r="GO465">
            <v>2</v>
          </cell>
          <cell r="GP465">
            <v>32</v>
          </cell>
          <cell r="GQ465">
            <v>70</v>
          </cell>
          <cell r="GR465">
            <v>65.300000000000011</v>
          </cell>
          <cell r="GS465" t="str">
            <v>ЗУ-6</v>
          </cell>
          <cell r="GT465" t="str">
            <v>Газлифт</v>
          </cell>
          <cell r="GU465">
            <v>0</v>
          </cell>
          <cell r="GV465">
            <v>0</v>
          </cell>
          <cell r="GW465">
            <v>0</v>
          </cell>
          <cell r="GX465">
            <v>0</v>
          </cell>
          <cell r="GY465">
            <v>0</v>
          </cell>
        </row>
        <row r="466">
          <cell r="J466" t="str">
            <v>3284-1</v>
          </cell>
          <cell r="K466" t="str">
            <v>В работе</v>
          </cell>
          <cell r="L466" t="str">
            <v>К-105</v>
          </cell>
          <cell r="M466">
            <v>43436</v>
          </cell>
          <cell r="N466" t="str">
            <v>Гор.</v>
          </cell>
          <cell r="O466" t="str">
            <v>P1ar_Block I</v>
          </cell>
          <cell r="P466" t="str">
            <v>Действующий</v>
          </cell>
          <cell r="Q466">
            <v>-4</v>
          </cell>
          <cell r="R466">
            <v>43399</v>
          </cell>
          <cell r="S466" t="str">
            <v>МеКаМиНефть</v>
          </cell>
          <cell r="T466" t="str">
            <v>КГРП 7стадий
350 м3 15% HCl</v>
          </cell>
          <cell r="U466">
            <v>206</v>
          </cell>
          <cell r="V466">
            <v>213.8</v>
          </cell>
          <cell r="W466">
            <v>0.98</v>
          </cell>
          <cell r="X466">
            <v>1.66</v>
          </cell>
          <cell r="Y466">
            <v>0.98084376198319989</v>
          </cell>
          <cell r="Z466">
            <v>1.4490000000000001</v>
          </cell>
          <cell r="AA466">
            <v>0.83599999999999997</v>
          </cell>
          <cell r="AB466">
            <v>0.72</v>
          </cell>
          <cell r="AC466">
            <v>37</v>
          </cell>
          <cell r="AD466">
            <v>1.17</v>
          </cell>
          <cell r="AE466">
            <v>177.8</v>
          </cell>
          <cell r="AF466">
            <v>9.19</v>
          </cell>
          <cell r="AG466">
            <v>2220.5</v>
          </cell>
          <cell r="AH466">
            <v>2973</v>
          </cell>
          <cell r="AI466">
            <v>2973</v>
          </cell>
          <cell r="AJ466">
            <v>0</v>
          </cell>
          <cell r="AK466">
            <v>0</v>
          </cell>
          <cell r="AL466" t="str">
            <v>закрытый</v>
          </cell>
          <cell r="AM466" t="str">
            <v>2253,55-2254,75; 2383,36-2384,56; 2492,85-2494,05; 2613,29- 2614,49; 2689,47-2690,67; 2765,94-2767,14; 2854-2855,2 (цирк. клапана)</v>
          </cell>
          <cell r="AN466">
            <v>8.4</v>
          </cell>
          <cell r="AO466">
            <v>2253.5500000000002</v>
          </cell>
          <cell r="AP466">
            <v>316</v>
          </cell>
          <cell r="AQ466" t="str">
            <v>2012-2973</v>
          </cell>
          <cell r="AR466">
            <v>114</v>
          </cell>
          <cell r="AS466">
            <v>7.37</v>
          </cell>
          <cell r="AT466" t="str">
            <v>УЭЦН</v>
          </cell>
          <cell r="AU466">
            <v>300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 t="str">
            <v>D460N 164ст</v>
          </cell>
          <cell r="BK466">
            <v>1360</v>
          </cell>
          <cell r="BL466">
            <v>51</v>
          </cell>
          <cell r="BM466" t="str">
            <v>46-116</v>
          </cell>
          <cell r="BN466">
            <v>1840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1587.87</v>
          </cell>
          <cell r="BU466">
            <v>252.13000000000011</v>
          </cell>
          <cell r="BV466">
            <v>73</v>
          </cell>
          <cell r="BW466">
            <v>5.5</v>
          </cell>
          <cell r="BX466">
            <v>65</v>
          </cell>
          <cell r="BY466" t="str">
            <v>Угловик</v>
          </cell>
          <cell r="BZ466" t="str">
            <v>Постоянный</v>
          </cell>
          <cell r="CA466">
            <v>24</v>
          </cell>
          <cell r="CB466">
            <v>0</v>
          </cell>
          <cell r="CC466">
            <v>32</v>
          </cell>
          <cell r="CD466">
            <v>31.75</v>
          </cell>
          <cell r="CE466">
            <v>31.25</v>
          </cell>
          <cell r="CF466">
            <v>43556</v>
          </cell>
          <cell r="CG466">
            <v>159</v>
          </cell>
          <cell r="CH466">
            <v>0</v>
          </cell>
          <cell r="CI466">
            <v>0</v>
          </cell>
          <cell r="CJ466">
            <v>1348.5069025759403</v>
          </cell>
          <cell r="CK466">
            <v>50</v>
          </cell>
          <cell r="CL466">
            <v>74.731014669560025</v>
          </cell>
          <cell r="CM466">
            <v>20.255454031999999</v>
          </cell>
          <cell r="CN466">
            <v>24.28</v>
          </cell>
          <cell r="CO466">
            <v>0.21</v>
          </cell>
          <cell r="CP466">
            <v>0</v>
          </cell>
          <cell r="CQ466">
            <v>3.1949999999999998</v>
          </cell>
          <cell r="CR466">
            <v>415</v>
          </cell>
          <cell r="CS466">
            <v>0</v>
          </cell>
          <cell r="CT466">
            <v>412</v>
          </cell>
          <cell r="CU466">
            <v>0</v>
          </cell>
          <cell r="CV466" t="str">
            <v>-</v>
          </cell>
          <cell r="CW466" t="str">
            <v>-</v>
          </cell>
          <cell r="CX466" t="str">
            <v>-</v>
          </cell>
          <cell r="CY466" t="str">
            <v>-</v>
          </cell>
          <cell r="CZ466">
            <v>0</v>
          </cell>
          <cell r="DA466">
            <v>3.1949999999999998</v>
          </cell>
          <cell r="DB466">
            <v>157.73529415595775</v>
          </cell>
          <cell r="DC466">
            <v>157.73529415595775</v>
          </cell>
          <cell r="DD466" t="str">
            <v/>
          </cell>
          <cell r="DE466">
            <v>0.28812498340631476</v>
          </cell>
          <cell r="DF466">
            <v>0</v>
          </cell>
          <cell r="DG466" t="str">
            <v>УЭЦН</v>
          </cell>
          <cell r="DH466">
            <v>20.255454031999999</v>
          </cell>
          <cell r="DI466">
            <v>24.28</v>
          </cell>
          <cell r="DJ466">
            <v>0.21</v>
          </cell>
          <cell r="DK466">
            <v>3.1950000000000003</v>
          </cell>
          <cell r="DL466">
            <v>74.731014669560025</v>
          </cell>
          <cell r="DM466">
            <v>0</v>
          </cell>
          <cell r="DN466">
            <v>60</v>
          </cell>
          <cell r="DO466">
            <v>0.27260517351255115</v>
          </cell>
          <cell r="DP466">
            <v>60</v>
          </cell>
          <cell r="DQ466">
            <v>22.514514601973538</v>
          </cell>
          <cell r="DR466">
            <v>26.987912177742562</v>
          </cell>
          <cell r="DS466">
            <v>0.21</v>
          </cell>
          <cell r="DT466">
            <v>3.5513335835209019</v>
          </cell>
          <cell r="DU466">
            <v>2.2590605699735358</v>
          </cell>
          <cell r="DV466">
            <v>2.7079121777425605</v>
          </cell>
          <cell r="DW466">
            <v>0.35633358352090122</v>
          </cell>
          <cell r="DX466">
            <v>0.89965931509664776</v>
          </cell>
          <cell r="DY466">
            <v>1.1571478560177084</v>
          </cell>
          <cell r="DZ466">
            <v>0</v>
          </cell>
          <cell r="EA466">
            <v>0.29454672698632572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65</v>
          </cell>
          <cell r="EG466">
            <v>31.25</v>
          </cell>
          <cell r="EH466">
            <v>32.25</v>
          </cell>
          <cell r="EI466">
            <v>30.25</v>
          </cell>
          <cell r="EJ466" t="str">
            <v>Постоянный</v>
          </cell>
          <cell r="EK466">
            <v>24</v>
          </cell>
          <cell r="EL466">
            <v>0</v>
          </cell>
          <cell r="EM466">
            <v>20.255454031999999</v>
          </cell>
          <cell r="EN466">
            <v>24.28</v>
          </cell>
          <cell r="EO466">
            <v>0.21</v>
          </cell>
          <cell r="EP466">
            <v>3.1949999999999998</v>
          </cell>
          <cell r="EQ466">
            <v>157.73529415595775</v>
          </cell>
          <cell r="ER466">
            <v>0</v>
          </cell>
          <cell r="ES466">
            <v>0</v>
          </cell>
          <cell r="ET466">
            <v>74.731014669560025</v>
          </cell>
          <cell r="EU466">
            <v>65</v>
          </cell>
          <cell r="EV466">
            <v>32</v>
          </cell>
          <cell r="EW466">
            <v>31.75</v>
          </cell>
          <cell r="EX466">
            <v>31.25</v>
          </cell>
          <cell r="EY466" t="str">
            <v>Постоянный</v>
          </cell>
          <cell r="EZ466">
            <v>24</v>
          </cell>
          <cell r="FA466">
            <v>0</v>
          </cell>
          <cell r="FB466">
            <v>20.255454031999999</v>
          </cell>
          <cell r="FC466">
            <v>24.28</v>
          </cell>
          <cell r="FD466">
            <v>0.21</v>
          </cell>
          <cell r="FE466">
            <v>3.1949999999999998</v>
          </cell>
          <cell r="FF466">
            <v>157.73529415595775</v>
          </cell>
          <cell r="FG466">
            <v>0</v>
          </cell>
          <cell r="FH466">
            <v>0</v>
          </cell>
          <cell r="FI466">
            <v>74.731014669560025</v>
          </cell>
          <cell r="FJ466">
            <v>0</v>
          </cell>
          <cell r="FK466">
            <v>0.75</v>
          </cell>
          <cell r="FL466">
            <v>-0.5</v>
          </cell>
          <cell r="FM466">
            <v>1</v>
          </cell>
          <cell r="FN466">
            <v>0</v>
          </cell>
          <cell r="FO466">
            <v>0</v>
          </cell>
          <cell r="FP466">
            <v>0</v>
          </cell>
          <cell r="FQ466">
            <v>0</v>
          </cell>
          <cell r="FR466">
            <v>0</v>
          </cell>
          <cell r="FS466">
            <v>0</v>
          </cell>
          <cell r="FT466">
            <v>0</v>
          </cell>
          <cell r="FU466">
            <v>0</v>
          </cell>
          <cell r="FV466">
            <v>0</v>
          </cell>
          <cell r="FW466">
            <v>0</v>
          </cell>
          <cell r="FX466">
            <v>0</v>
          </cell>
          <cell r="FY466">
            <v>0</v>
          </cell>
          <cell r="FZ466">
            <v>0</v>
          </cell>
          <cell r="GA466">
            <v>0</v>
          </cell>
          <cell r="GB466">
            <v>0</v>
          </cell>
          <cell r="GC466" t="str">
            <v>Уточнение</v>
          </cell>
          <cell r="GD466" t="str">
            <v>Уточнение ТР по результатам замеров дебита. Ввод АГЗУ К-105 в эксплуатацию</v>
          </cell>
          <cell r="GE466">
            <v>0</v>
          </cell>
          <cell r="GF466" t="str">
            <v>БДНГ-5.2</v>
          </cell>
          <cell r="GG466" t="str">
            <v>курбатов</v>
          </cell>
          <cell r="GH466" t="str">
            <v>Бердянка</v>
          </cell>
          <cell r="GI466" t="e">
            <v>#N/A</v>
          </cell>
          <cell r="GJ466">
            <v>0</v>
          </cell>
          <cell r="GK466">
            <v>1820</v>
          </cell>
          <cell r="GL466">
            <v>0</v>
          </cell>
          <cell r="GM466">
            <v>0</v>
          </cell>
          <cell r="GN466">
            <v>0</v>
          </cell>
          <cell r="GO466">
            <v>0.75</v>
          </cell>
          <cell r="GP466">
            <v>0.5</v>
          </cell>
          <cell r="GQ466">
            <v>0</v>
          </cell>
          <cell r="GR466">
            <v>0</v>
          </cell>
          <cell r="GS466">
            <v>0</v>
          </cell>
          <cell r="GT466" t="str">
            <v>УЭЦН-D460N 164ст-1360</v>
          </cell>
          <cell r="GU466">
            <v>0</v>
          </cell>
          <cell r="GV466">
            <v>0</v>
          </cell>
          <cell r="GW466">
            <v>0</v>
          </cell>
          <cell r="GX466">
            <v>0</v>
          </cell>
          <cell r="GY466">
            <v>0</v>
          </cell>
        </row>
        <row r="467">
          <cell r="J467">
            <v>3285</v>
          </cell>
          <cell r="K467" t="str">
            <v>В работе</v>
          </cell>
          <cell r="L467" t="str">
            <v>К-19</v>
          </cell>
          <cell r="M467">
            <v>41999</v>
          </cell>
          <cell r="N467" t="str">
            <v>Гор.</v>
          </cell>
          <cell r="O467" t="str">
            <v>P1ar_Block I</v>
          </cell>
          <cell r="P467" t="str">
            <v>Действующий</v>
          </cell>
          <cell r="Q467">
            <v>-4</v>
          </cell>
          <cell r="R467" t="str">
            <v xml:space="preserve"> </v>
          </cell>
          <cell r="S467" t="str">
            <v xml:space="preserve"> </v>
          </cell>
          <cell r="T467">
            <v>0</v>
          </cell>
          <cell r="U467">
            <v>206</v>
          </cell>
          <cell r="V467">
            <v>213.8</v>
          </cell>
          <cell r="W467">
            <v>0.98</v>
          </cell>
          <cell r="X467">
            <v>1.66</v>
          </cell>
          <cell r="Y467">
            <v>0.98032126190751667</v>
          </cell>
          <cell r="Z467">
            <v>1.4490000000000001</v>
          </cell>
          <cell r="AA467">
            <v>0.83599999999999997</v>
          </cell>
          <cell r="AB467">
            <v>0.72</v>
          </cell>
          <cell r="AC467">
            <v>37</v>
          </cell>
          <cell r="AD467">
            <v>1.17</v>
          </cell>
          <cell r="AE467">
            <v>177.8</v>
          </cell>
          <cell r="AF467">
            <v>9.19</v>
          </cell>
          <cell r="AG467">
            <v>2081.4</v>
          </cell>
          <cell r="AH467">
            <v>2762</v>
          </cell>
          <cell r="AI467">
            <v>2762</v>
          </cell>
          <cell r="AJ467">
            <v>0</v>
          </cell>
          <cell r="AK467">
            <v>0</v>
          </cell>
          <cell r="AL467" t="str">
            <v>откр ствол</v>
          </cell>
          <cell r="AM467" t="str">
            <v>2081,4-2762</v>
          </cell>
          <cell r="AN467">
            <v>18</v>
          </cell>
          <cell r="AO467">
            <v>2081.4</v>
          </cell>
          <cell r="AP467">
            <v>230.4</v>
          </cell>
          <cell r="AQ467">
            <v>0</v>
          </cell>
          <cell r="AR467">
            <v>0</v>
          </cell>
          <cell r="AS467">
            <v>0</v>
          </cell>
          <cell r="AT467" t="str">
            <v>Газлифт</v>
          </cell>
          <cell r="AU467">
            <v>355</v>
          </cell>
          <cell r="AV467" t="str">
            <v>ГП</v>
          </cell>
          <cell r="AW467">
            <v>670</v>
          </cell>
          <cell r="AX467" t="str">
            <v>ГП</v>
          </cell>
          <cell r="AY467">
            <v>940</v>
          </cell>
          <cell r="AZ467" t="str">
            <v>ГП</v>
          </cell>
          <cell r="BA467">
            <v>1165</v>
          </cell>
          <cell r="BB467" t="str">
            <v>ГП</v>
          </cell>
          <cell r="BC467">
            <v>1335</v>
          </cell>
          <cell r="BD467" t="str">
            <v>ГП</v>
          </cell>
          <cell r="BE467">
            <v>1420</v>
          </cell>
          <cell r="BF467" t="str">
            <v>ГК85/1,5</v>
          </cell>
          <cell r="BG467">
            <v>1770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2100</v>
          </cell>
          <cell r="BO467" t="str">
            <v>Есть</v>
          </cell>
          <cell r="BP467" t="str">
            <v>Сиант</v>
          </cell>
          <cell r="BQ467">
            <v>73.400000000000006</v>
          </cell>
          <cell r="BR467">
            <v>57</v>
          </cell>
          <cell r="BS467">
            <v>4</v>
          </cell>
          <cell r="BT467">
            <v>1854.45</v>
          </cell>
          <cell r="BU467">
            <v>245.54999999999995</v>
          </cell>
          <cell r="BV467">
            <v>73</v>
          </cell>
          <cell r="BW467">
            <v>5.5</v>
          </cell>
          <cell r="BX467">
            <v>18</v>
          </cell>
          <cell r="BY467" t="str">
            <v>Угловик</v>
          </cell>
          <cell r="BZ467" t="str">
            <v>Постоянный</v>
          </cell>
          <cell r="CA467">
            <v>24</v>
          </cell>
          <cell r="CB467">
            <v>0</v>
          </cell>
          <cell r="CC467">
            <v>30.29</v>
          </cell>
          <cell r="CD467">
            <v>57</v>
          </cell>
          <cell r="CE467">
            <v>28.8</v>
          </cell>
          <cell r="CF467">
            <v>43556</v>
          </cell>
          <cell r="CG467">
            <v>159.9</v>
          </cell>
          <cell r="CH467">
            <v>73.400000000000006</v>
          </cell>
          <cell r="CI467">
            <v>5</v>
          </cell>
          <cell r="CJ467">
            <v>0</v>
          </cell>
          <cell r="CK467">
            <v>0</v>
          </cell>
          <cell r="CL467">
            <v>82</v>
          </cell>
          <cell r="CM467">
            <v>3.7172238399999999</v>
          </cell>
          <cell r="CN467">
            <v>4.45</v>
          </cell>
          <cell r="CO467">
            <v>0.08</v>
          </cell>
          <cell r="CP467">
            <v>389</v>
          </cell>
          <cell r="CQ467">
            <v>7.1210000000000004</v>
          </cell>
          <cell r="CR467">
            <v>416</v>
          </cell>
          <cell r="CS467">
            <v>0</v>
          </cell>
          <cell r="CT467">
            <v>413</v>
          </cell>
          <cell r="CU467">
            <v>0</v>
          </cell>
          <cell r="CV467">
            <v>412.28277616000003</v>
          </cell>
          <cell r="CW467">
            <v>-4.45</v>
          </cell>
          <cell r="CX467">
            <v>412.92</v>
          </cell>
          <cell r="CY467">
            <v>-7.1210000000000004</v>
          </cell>
          <cell r="CZ467">
            <v>4</v>
          </cell>
          <cell r="DA467">
            <v>3.1210000000000004</v>
          </cell>
          <cell r="DB467">
            <v>839.60507473771088</v>
          </cell>
          <cell r="DC467">
            <v>1915.6769423925787</v>
          </cell>
          <cell r="DD467">
            <v>1074.879803178329</v>
          </cell>
          <cell r="DE467">
            <v>5.7124518613607185E-2</v>
          </cell>
          <cell r="DF467">
            <v>0</v>
          </cell>
          <cell r="DG467" t="str">
            <v>Газлифт</v>
          </cell>
          <cell r="DH467">
            <v>3.7172238399999999</v>
          </cell>
          <cell r="DI467">
            <v>4.45</v>
          </cell>
          <cell r="DJ467">
            <v>0.08</v>
          </cell>
          <cell r="DK467">
            <v>3.1210000000000004</v>
          </cell>
          <cell r="DL467">
            <v>82</v>
          </cell>
          <cell r="DM467">
            <v>0</v>
          </cell>
          <cell r="DN467">
            <v>55</v>
          </cell>
          <cell r="DO467">
            <v>5.1652724369465643E-2</v>
          </cell>
          <cell r="DP467">
            <v>55</v>
          </cell>
          <cell r="DQ467">
            <v>4.5261341710124912</v>
          </cell>
          <cell r="DR467">
            <v>5.4183707863569461</v>
          </cell>
          <cell r="DS467">
            <v>0.08</v>
          </cell>
          <cell r="DT467">
            <v>3.8001652189258497</v>
          </cell>
          <cell r="DU467">
            <v>0.80891033101249121</v>
          </cell>
          <cell r="DV467">
            <v>0.96837078635694596</v>
          </cell>
          <cell r="DW467">
            <v>0.67916521892584913</v>
          </cell>
          <cell r="DX467">
            <v>0.10425876833718029</v>
          </cell>
          <cell r="DY467">
            <v>0.12471144537940226</v>
          </cell>
          <cell r="DZ467">
            <v>0</v>
          </cell>
          <cell r="EA467">
            <v>9.0699233003201638E-2</v>
          </cell>
          <cell r="EB467">
            <v>0</v>
          </cell>
          <cell r="EC467">
            <v>43154</v>
          </cell>
          <cell r="ED467" t="str">
            <v>Бесп. ОПЗ</v>
          </cell>
          <cell r="EE467" t="str">
            <v>ВНС - 2014г.</v>
          </cell>
          <cell r="EF467">
            <v>18</v>
          </cell>
          <cell r="EG467">
            <v>30.29</v>
          </cell>
          <cell r="EH467">
            <v>50.86</v>
          </cell>
          <cell r="EI467">
            <v>28.43</v>
          </cell>
          <cell r="EJ467" t="str">
            <v>Постоянный</v>
          </cell>
          <cell r="EK467">
            <v>24</v>
          </cell>
          <cell r="EL467">
            <v>0</v>
          </cell>
          <cell r="EM467">
            <v>3.7172238399999999</v>
          </cell>
          <cell r="EN467">
            <v>4.45</v>
          </cell>
          <cell r="EO467">
            <v>0.08</v>
          </cell>
          <cell r="EP467">
            <v>7.1210000000000004</v>
          </cell>
          <cell r="EQ467">
            <v>839.60507473771088</v>
          </cell>
          <cell r="ER467">
            <v>73.290000000000006</v>
          </cell>
          <cell r="ES467">
            <v>4</v>
          </cell>
          <cell r="ET467">
            <v>55</v>
          </cell>
          <cell r="EU467">
            <v>18</v>
          </cell>
          <cell r="EV467">
            <v>30.29</v>
          </cell>
          <cell r="EW467">
            <v>57</v>
          </cell>
          <cell r="EX467">
            <v>28.8</v>
          </cell>
          <cell r="EY467" t="str">
            <v>Постоянный</v>
          </cell>
          <cell r="EZ467">
            <v>24</v>
          </cell>
          <cell r="FA467">
            <v>0</v>
          </cell>
          <cell r="FB467">
            <v>3.7172238399999999</v>
          </cell>
          <cell r="FC467">
            <v>4.45</v>
          </cell>
          <cell r="FD467">
            <v>0.08</v>
          </cell>
          <cell r="FE467">
            <v>7.1210000000000004</v>
          </cell>
          <cell r="FF467">
            <v>839.60507473771088</v>
          </cell>
          <cell r="FG467">
            <v>73.400000000000006</v>
          </cell>
          <cell r="FH467">
            <v>4</v>
          </cell>
          <cell r="FI467">
            <v>82</v>
          </cell>
          <cell r="FJ467">
            <v>0</v>
          </cell>
          <cell r="FK467">
            <v>0</v>
          </cell>
          <cell r="FL467">
            <v>6.1400000000000006</v>
          </cell>
          <cell r="FM467">
            <v>0.37000000000000099</v>
          </cell>
          <cell r="FN467">
            <v>0</v>
          </cell>
          <cell r="FO467">
            <v>0</v>
          </cell>
          <cell r="FP467">
            <v>0</v>
          </cell>
          <cell r="FQ467">
            <v>0</v>
          </cell>
          <cell r="FR467">
            <v>0</v>
          </cell>
          <cell r="FS467">
            <v>0</v>
          </cell>
          <cell r="FT467">
            <v>0.10999999999999943</v>
          </cell>
          <cell r="FU467">
            <v>0</v>
          </cell>
          <cell r="FV467">
            <v>0</v>
          </cell>
          <cell r="FW467">
            <v>27</v>
          </cell>
          <cell r="FX467">
            <v>0</v>
          </cell>
          <cell r="FY467">
            <v>0</v>
          </cell>
          <cell r="FZ467">
            <v>0</v>
          </cell>
          <cell r="GA467">
            <v>0</v>
          </cell>
          <cell r="GB467">
            <v>0</v>
          </cell>
          <cell r="GC467" t="str">
            <v>Технология</v>
          </cell>
          <cell r="GD467" t="str">
            <v xml:space="preserve">Снижение дебита на фоне роста Рзаб с 49 до 55 и снижении давления активного газа </v>
          </cell>
          <cell r="GE467">
            <v>0</v>
          </cell>
          <cell r="GF467" t="str">
            <v>БДНГ-5.2</v>
          </cell>
          <cell r="GG467" t="str">
            <v>Курбатов</v>
          </cell>
          <cell r="GH467" t="str">
            <v>Бердянка</v>
          </cell>
          <cell r="GI467" t="str">
            <v>Курбатов</v>
          </cell>
          <cell r="GJ467">
            <v>0</v>
          </cell>
          <cell r="GK467">
            <v>2080</v>
          </cell>
          <cell r="GL467">
            <v>0</v>
          </cell>
          <cell r="GM467">
            <v>0</v>
          </cell>
          <cell r="GN467">
            <v>0</v>
          </cell>
          <cell r="GO467">
            <v>1.4899999999999984</v>
          </cell>
          <cell r="GP467">
            <v>28.2</v>
          </cell>
          <cell r="GQ467">
            <v>82</v>
          </cell>
          <cell r="GR467">
            <v>77.900000000000006</v>
          </cell>
          <cell r="GS467" t="str">
            <v>К-19</v>
          </cell>
          <cell r="GT467" t="str">
            <v>Газлифт</v>
          </cell>
          <cell r="GU467">
            <v>0</v>
          </cell>
          <cell r="GV467">
            <v>0</v>
          </cell>
          <cell r="GW467" t="str">
            <v>ВСГ</v>
          </cell>
          <cell r="GX467">
            <v>0</v>
          </cell>
          <cell r="GY467">
            <v>0</v>
          </cell>
        </row>
        <row r="468">
          <cell r="J468">
            <v>3286</v>
          </cell>
          <cell r="K468" t="str">
            <v>В освоении текущего года</v>
          </cell>
          <cell r="L468" t="str">
            <v>К-34</v>
          </cell>
          <cell r="M468">
            <v>43645</v>
          </cell>
          <cell r="N468" t="str">
            <v>Гор.</v>
          </cell>
          <cell r="O468" t="str">
            <v>P1ar_Block I</v>
          </cell>
          <cell r="P468" t="str">
            <v>Действующий</v>
          </cell>
          <cell r="Q468">
            <v>-4</v>
          </cell>
          <cell r="R468">
            <v>0</v>
          </cell>
          <cell r="S468">
            <v>0</v>
          </cell>
          <cell r="T468">
            <v>0</v>
          </cell>
          <cell r="U468">
            <v>206</v>
          </cell>
          <cell r="V468">
            <v>213.8</v>
          </cell>
          <cell r="W468">
            <v>0.98</v>
          </cell>
          <cell r="X468">
            <v>1.66</v>
          </cell>
          <cell r="Y468">
            <v>0.98</v>
          </cell>
          <cell r="Z468">
            <v>1.4490000000000001</v>
          </cell>
          <cell r="AA468">
            <v>0.83599999999999997</v>
          </cell>
          <cell r="AB468">
            <v>0.72</v>
          </cell>
          <cell r="AC468">
            <v>37</v>
          </cell>
          <cell r="AD468">
            <v>1.17</v>
          </cell>
          <cell r="AE468">
            <v>177.8</v>
          </cell>
          <cell r="AF468">
            <v>9.19</v>
          </cell>
          <cell r="AG468">
            <v>2492.41</v>
          </cell>
          <cell r="AH468">
            <v>3462.69</v>
          </cell>
          <cell r="AI468">
            <v>3462.69</v>
          </cell>
          <cell r="AJ468">
            <v>0</v>
          </cell>
          <cell r="AK468">
            <v>0</v>
          </cell>
          <cell r="AL468" t="str">
            <v>Закрытый</v>
          </cell>
          <cell r="AM468" t="str">
            <v>2656,53-2657,28; 2857,1-2857,85; 2951-2951,75; 3080,16-3080,91; 3210,44-3211,15; 3352,86-3353,61; 3437,4-3438,5</v>
          </cell>
          <cell r="AN468">
            <v>20.89</v>
          </cell>
          <cell r="AO468">
            <v>2656.53</v>
          </cell>
          <cell r="AP468">
            <v>787.69</v>
          </cell>
          <cell r="AQ468" t="str">
            <v>2440,75-3462,69</v>
          </cell>
          <cell r="AR468">
            <v>114</v>
          </cell>
          <cell r="AS468">
            <v>7.37</v>
          </cell>
          <cell r="AT468" t="str">
            <v>Газлифт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3462.69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1889.92</v>
          </cell>
          <cell r="BU468">
            <v>1572.77</v>
          </cell>
          <cell r="BV468">
            <v>73</v>
          </cell>
          <cell r="BW468">
            <v>5.5</v>
          </cell>
          <cell r="BX468">
            <v>18</v>
          </cell>
          <cell r="BY468" t="str">
            <v>Угловик</v>
          </cell>
          <cell r="BZ468" t="str">
            <v>Постоянный</v>
          </cell>
          <cell r="CA468">
            <v>24</v>
          </cell>
          <cell r="CB468">
            <v>0</v>
          </cell>
          <cell r="CC468">
            <v>35</v>
          </cell>
          <cell r="CD468">
            <v>67</v>
          </cell>
          <cell r="CE468">
            <v>33</v>
          </cell>
          <cell r="CF468">
            <v>0</v>
          </cell>
          <cell r="CG468">
            <v>206</v>
          </cell>
          <cell r="CH468">
            <v>68</v>
          </cell>
          <cell r="CI468">
            <v>6</v>
          </cell>
          <cell r="CJ468">
            <v>0</v>
          </cell>
          <cell r="CK468">
            <v>0</v>
          </cell>
          <cell r="CL468">
            <v>91</v>
          </cell>
          <cell r="CM468">
            <v>40.32864</v>
          </cell>
          <cell r="CN468">
            <v>48.24</v>
          </cell>
          <cell r="CO468">
            <v>0</v>
          </cell>
          <cell r="CP468">
            <v>1</v>
          </cell>
          <cell r="CQ468">
            <v>36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22.8</v>
          </cell>
          <cell r="DA468">
            <v>13.2</v>
          </cell>
          <cell r="DB468">
            <v>327.3108143493061</v>
          </cell>
          <cell r="DC468">
            <v>892.66585731628936</v>
          </cell>
          <cell r="DD468">
            <v>565.35504296698321</v>
          </cell>
          <cell r="DE468">
            <v>0.41947826086956524</v>
          </cell>
          <cell r="DF468">
            <v>0</v>
          </cell>
          <cell r="DG468" t="str">
            <v>Газлифт</v>
          </cell>
          <cell r="DH468">
            <v>44.446776</v>
          </cell>
          <cell r="DI468">
            <v>55.019999999999996</v>
          </cell>
          <cell r="DJ468">
            <v>0</v>
          </cell>
          <cell r="DK468">
            <v>14.547910447761195</v>
          </cell>
          <cell r="DL468">
            <v>91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18</v>
          </cell>
          <cell r="EG468">
            <v>33</v>
          </cell>
          <cell r="EH468">
            <v>65</v>
          </cell>
          <cell r="EI468">
            <v>32</v>
          </cell>
          <cell r="EJ468" t="str">
            <v>Постоянный</v>
          </cell>
          <cell r="EK468">
            <v>24</v>
          </cell>
          <cell r="EL468">
            <v>0</v>
          </cell>
          <cell r="EM468">
            <v>48.564911999999993</v>
          </cell>
          <cell r="EN468">
            <v>61.8</v>
          </cell>
          <cell r="EO468">
            <v>6</v>
          </cell>
          <cell r="EP468">
            <v>39.299999999999997</v>
          </cell>
          <cell r="EQ468">
            <v>434.47005525306008</v>
          </cell>
          <cell r="ER468">
            <v>68</v>
          </cell>
          <cell r="ES468">
            <v>18.2</v>
          </cell>
          <cell r="ET468">
            <v>102</v>
          </cell>
          <cell r="EU468">
            <v>18</v>
          </cell>
          <cell r="EV468">
            <v>35</v>
          </cell>
          <cell r="EW468">
            <v>67</v>
          </cell>
          <cell r="EX468">
            <v>33</v>
          </cell>
          <cell r="EY468" t="str">
            <v>Постоянный</v>
          </cell>
          <cell r="EZ468">
            <v>24</v>
          </cell>
          <cell r="FA468">
            <v>0</v>
          </cell>
          <cell r="FB468">
            <v>40.32864</v>
          </cell>
          <cell r="FC468">
            <v>48.24</v>
          </cell>
          <cell r="FD468">
            <v>0</v>
          </cell>
          <cell r="FE468">
            <v>36</v>
          </cell>
          <cell r="FF468">
            <v>327.3108143493061</v>
          </cell>
          <cell r="FG468">
            <v>68</v>
          </cell>
          <cell r="FH468">
            <v>22.8</v>
          </cell>
          <cell r="FI468">
            <v>91</v>
          </cell>
          <cell r="FJ468">
            <v>0</v>
          </cell>
          <cell r="FK468">
            <v>2</v>
          </cell>
          <cell r="FL468">
            <v>2</v>
          </cell>
          <cell r="FM468">
            <v>1</v>
          </cell>
          <cell r="FN468">
            <v>0</v>
          </cell>
          <cell r="FO468">
            <v>0</v>
          </cell>
          <cell r="FP468">
            <v>-8.2362719999999925</v>
          </cell>
          <cell r="FQ468">
            <v>-13.559999999999995</v>
          </cell>
          <cell r="FR468">
            <v>-6</v>
          </cell>
          <cell r="FS468">
            <v>-3.2999999999999972</v>
          </cell>
          <cell r="FT468">
            <v>0</v>
          </cell>
          <cell r="FU468">
            <v>4.6000000000000014</v>
          </cell>
          <cell r="FV468">
            <v>-107.15924090375398</v>
          </cell>
          <cell r="FW468">
            <v>-11</v>
          </cell>
          <cell r="FX468" t="str">
            <v>ИПП ГТМ/Технология</v>
          </cell>
          <cell r="FY468" t="str">
            <v>ВНС 2019г. Снижение энергетики пласта, что подтверждается снижениями дебита с 62 до 48  м3/сут и  трендом снижения  забойного давления</v>
          </cell>
          <cell r="FZ468">
            <v>0</v>
          </cell>
          <cell r="GA468">
            <v>0</v>
          </cell>
          <cell r="GB468">
            <v>0</v>
          </cell>
          <cell r="GC468">
            <v>0</v>
          </cell>
          <cell r="GD468">
            <v>0</v>
          </cell>
          <cell r="GE468">
            <v>0</v>
          </cell>
          <cell r="GF468" t="str">
            <v>БДНГ-5.2</v>
          </cell>
          <cell r="GG468">
            <v>0</v>
          </cell>
          <cell r="GH468">
            <v>0</v>
          </cell>
          <cell r="GI468">
            <v>0</v>
          </cell>
          <cell r="GJ468">
            <v>0</v>
          </cell>
          <cell r="GK468">
            <v>2100</v>
          </cell>
          <cell r="GL468">
            <v>0</v>
          </cell>
          <cell r="GM468">
            <v>0</v>
          </cell>
          <cell r="GN468">
            <v>0</v>
          </cell>
          <cell r="GO468">
            <v>2</v>
          </cell>
          <cell r="GP468">
            <v>34</v>
          </cell>
          <cell r="GQ468">
            <v>91</v>
          </cell>
          <cell r="GR468">
            <v>115</v>
          </cell>
          <cell r="GS468" t="str">
            <v>-</v>
          </cell>
          <cell r="GT468">
            <v>0</v>
          </cell>
          <cell r="GU468">
            <v>0</v>
          </cell>
          <cell r="GV468">
            <v>0</v>
          </cell>
          <cell r="GW468">
            <v>0</v>
          </cell>
          <cell r="GX468">
            <v>0</v>
          </cell>
          <cell r="GY468">
            <v>0</v>
          </cell>
        </row>
        <row r="469">
          <cell r="J469">
            <v>3287</v>
          </cell>
          <cell r="K469" t="str">
            <v>В работе</v>
          </cell>
          <cell r="L469" t="str">
            <v>К-105</v>
          </cell>
          <cell r="M469">
            <v>43546</v>
          </cell>
          <cell r="N469" t="str">
            <v>Гор.</v>
          </cell>
          <cell r="O469" t="str">
            <v>P1ar_Block I</v>
          </cell>
          <cell r="P469" t="str">
            <v>Действующий</v>
          </cell>
          <cell r="Q469">
            <v>-4</v>
          </cell>
          <cell r="R469">
            <v>0</v>
          </cell>
          <cell r="S469">
            <v>0</v>
          </cell>
          <cell r="T469">
            <v>0</v>
          </cell>
          <cell r="U469">
            <v>206</v>
          </cell>
          <cell r="V469">
            <v>213.8</v>
          </cell>
          <cell r="W469">
            <v>0.98</v>
          </cell>
          <cell r="X469">
            <v>1.66</v>
          </cell>
          <cell r="Y469">
            <v>1.0062572524995608</v>
          </cell>
          <cell r="Z469">
            <v>1.4490000000000001</v>
          </cell>
          <cell r="AA469">
            <v>0.83599999999999997</v>
          </cell>
          <cell r="AB469">
            <v>0.72</v>
          </cell>
          <cell r="AC469">
            <v>37</v>
          </cell>
          <cell r="AD469">
            <v>1.17</v>
          </cell>
          <cell r="AE469">
            <v>177.8</v>
          </cell>
          <cell r="AF469">
            <v>9.19</v>
          </cell>
          <cell r="AG469">
            <v>2083.3000000000002</v>
          </cell>
          <cell r="AH469">
            <v>3069</v>
          </cell>
          <cell r="AI469">
            <v>3069</v>
          </cell>
          <cell r="AJ469">
            <v>0</v>
          </cell>
          <cell r="AK469">
            <v>0</v>
          </cell>
          <cell r="AL469" t="str">
            <v>Закрытый</v>
          </cell>
          <cell r="AM469" t="str">
            <v>2091,26-2092,69; 2198,19-2199,62; 2304,27-2305,7; 2402,01-2403,44;2521,3-2522,73; 2617,99-2619,42;2807,83-2809,06 (цирк. клапана)</v>
          </cell>
          <cell r="AN469">
            <v>21.84</v>
          </cell>
          <cell r="AO469">
            <v>2091.2600000000002</v>
          </cell>
          <cell r="AP469">
            <v>284.16000000000003</v>
          </cell>
          <cell r="AQ469" t="str">
            <v>2024-3069</v>
          </cell>
          <cell r="AR469">
            <v>114</v>
          </cell>
          <cell r="AS469">
            <v>7.37</v>
          </cell>
          <cell r="AT469" t="str">
            <v>Газлифт</v>
          </cell>
          <cell r="AU469">
            <v>555</v>
          </cell>
          <cell r="AV469">
            <v>0</v>
          </cell>
          <cell r="AW469">
            <v>995</v>
          </cell>
          <cell r="AX469">
            <v>0</v>
          </cell>
          <cell r="AY469">
            <v>1320</v>
          </cell>
          <cell r="AZ469">
            <v>0</v>
          </cell>
          <cell r="BA469">
            <v>1600</v>
          </cell>
          <cell r="BB469">
            <v>0</v>
          </cell>
          <cell r="BC469">
            <v>1900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2024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1853.86</v>
          </cell>
          <cell r="BU469">
            <v>170.1400000000001</v>
          </cell>
          <cell r="BV469">
            <v>73</v>
          </cell>
          <cell r="BW469">
            <v>5.5</v>
          </cell>
          <cell r="BX469">
            <v>18</v>
          </cell>
          <cell r="BY469" t="str">
            <v>Угловик</v>
          </cell>
          <cell r="BZ469" t="str">
            <v>Постоянный</v>
          </cell>
          <cell r="CA469">
            <v>24</v>
          </cell>
          <cell r="CB469">
            <v>0</v>
          </cell>
          <cell r="CC469">
            <v>33.6</v>
          </cell>
          <cell r="CD469">
            <v>47.4</v>
          </cell>
          <cell r="CE469">
            <v>31.6</v>
          </cell>
          <cell r="CF469">
            <v>43556</v>
          </cell>
          <cell r="CG469">
            <v>206</v>
          </cell>
          <cell r="CH469">
            <v>70.8</v>
          </cell>
          <cell r="CI469">
            <v>6</v>
          </cell>
          <cell r="CJ469">
            <v>0</v>
          </cell>
          <cell r="CK469">
            <v>0</v>
          </cell>
          <cell r="CL469">
            <v>69</v>
          </cell>
          <cell r="CM469">
            <v>7.6709186400000009</v>
          </cell>
          <cell r="CN469">
            <v>9.8000000000000007</v>
          </cell>
          <cell r="CO469">
            <v>6.37</v>
          </cell>
          <cell r="CP469">
            <v>0</v>
          </cell>
          <cell r="CQ469">
            <v>34.017000000000003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20.6</v>
          </cell>
          <cell r="DA469">
            <v>13.417000000000002</v>
          </cell>
          <cell r="DB469">
            <v>1749.0734330093221</v>
          </cell>
          <cell r="DC469">
            <v>4434.5405806572335</v>
          </cell>
          <cell r="DD469">
            <v>2454.1889533829099</v>
          </cell>
          <cell r="DE469">
            <v>7.1532846715328474E-2</v>
          </cell>
          <cell r="DF469">
            <v>0</v>
          </cell>
          <cell r="DG469" t="str">
            <v>Газлифт</v>
          </cell>
          <cell r="DH469">
            <v>7.6709186400000009</v>
          </cell>
          <cell r="DI469">
            <v>9.8000000000000007</v>
          </cell>
          <cell r="DJ469">
            <v>6.37</v>
          </cell>
          <cell r="DK469">
            <v>13.417000000000002</v>
          </cell>
          <cell r="DL469">
            <v>69</v>
          </cell>
          <cell r="DM469">
            <v>0</v>
          </cell>
          <cell r="DN469">
            <v>60</v>
          </cell>
          <cell r="DO469">
            <v>6.9561037770648676E-2</v>
          </cell>
          <cell r="DP469">
            <v>60</v>
          </cell>
          <cell r="DQ469">
            <v>7.9495072390695398</v>
          </cell>
          <cell r="DR469">
            <v>10.155911514514706</v>
          </cell>
          <cell r="DS469">
            <v>6.37</v>
          </cell>
          <cell r="DT469">
            <v>13.904271917371817</v>
          </cell>
          <cell r="DU469">
            <v>0.2785885990695392</v>
          </cell>
          <cell r="DV469">
            <v>0.35591151451470537</v>
          </cell>
          <cell r="DW469">
            <v>0.48727191737181658</v>
          </cell>
          <cell r="DX469">
            <v>0</v>
          </cell>
          <cell r="DY469">
            <v>0</v>
          </cell>
          <cell r="DZ469">
            <v>0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18</v>
          </cell>
          <cell r="EG469">
            <v>32.369999999999997</v>
          </cell>
          <cell r="EH469">
            <v>53</v>
          </cell>
          <cell r="EI469">
            <v>30.37</v>
          </cell>
          <cell r="EJ469" t="str">
            <v>Постоянный</v>
          </cell>
          <cell r="EK469">
            <v>24</v>
          </cell>
          <cell r="EL469">
            <v>0</v>
          </cell>
          <cell r="EM469">
            <v>7.6709186400000009</v>
          </cell>
          <cell r="EN469">
            <v>9.8000000000000007</v>
          </cell>
          <cell r="EO469">
            <v>6.37</v>
          </cell>
          <cell r="EP469">
            <v>34.017000000000003</v>
          </cell>
          <cell r="EQ469">
            <v>1749.0734330093221</v>
          </cell>
          <cell r="ER469">
            <v>73.75</v>
          </cell>
          <cell r="ES469">
            <v>20.6</v>
          </cell>
          <cell r="ET469">
            <v>69</v>
          </cell>
          <cell r="EU469">
            <v>18</v>
          </cell>
          <cell r="EV469">
            <v>33.6</v>
          </cell>
          <cell r="EW469">
            <v>47.4</v>
          </cell>
          <cell r="EX469">
            <v>31.6</v>
          </cell>
          <cell r="EY469" t="str">
            <v>Постоянный</v>
          </cell>
          <cell r="EZ469">
            <v>24</v>
          </cell>
          <cell r="FA469">
            <v>0</v>
          </cell>
          <cell r="FB469">
            <v>7.6709186400000009</v>
          </cell>
          <cell r="FC469">
            <v>9.8000000000000007</v>
          </cell>
          <cell r="FD469">
            <v>6.37</v>
          </cell>
          <cell r="FE469">
            <v>34.017000000000003</v>
          </cell>
          <cell r="FF469">
            <v>1749.0734330093221</v>
          </cell>
          <cell r="FG469">
            <v>70.8</v>
          </cell>
          <cell r="FH469">
            <v>20.6</v>
          </cell>
          <cell r="FI469">
            <v>69</v>
          </cell>
          <cell r="FJ469">
            <v>0</v>
          </cell>
          <cell r="FK469">
            <v>1.230000000000004</v>
          </cell>
          <cell r="FL469">
            <v>-5.6000000000000014</v>
          </cell>
          <cell r="FM469">
            <v>1.2300000000000004</v>
          </cell>
          <cell r="FN469">
            <v>0</v>
          </cell>
          <cell r="FO469">
            <v>0</v>
          </cell>
          <cell r="FP469">
            <v>0</v>
          </cell>
          <cell r="FQ469">
            <v>0</v>
          </cell>
          <cell r="FR469">
            <v>0</v>
          </cell>
          <cell r="FS469">
            <v>0</v>
          </cell>
          <cell r="FT469">
            <v>-2.9500000000000028</v>
          </cell>
          <cell r="FU469">
            <v>0</v>
          </cell>
          <cell r="FV469">
            <v>0</v>
          </cell>
          <cell r="FW469">
            <v>0</v>
          </cell>
          <cell r="FX469">
            <v>0</v>
          </cell>
          <cell r="FY469">
            <v>0</v>
          </cell>
          <cell r="FZ469">
            <v>0</v>
          </cell>
          <cell r="GA469">
            <v>0</v>
          </cell>
          <cell r="GB469">
            <v>0</v>
          </cell>
          <cell r="GC469" t="str">
            <v>Уточнение</v>
          </cell>
          <cell r="GD469" t="str">
            <v>Уточнение ТР по результатам замеров дебита. Ввод АГЗУ К-105 в эксплуатацию</v>
          </cell>
          <cell r="GE469">
            <v>0</v>
          </cell>
          <cell r="GF469" t="str">
            <v>БДНГ-5.2</v>
          </cell>
          <cell r="GG469" t="str">
            <v>курбатов</v>
          </cell>
          <cell r="GH469">
            <v>103</v>
          </cell>
          <cell r="GI469" t="e">
            <v>#N/A</v>
          </cell>
          <cell r="GJ469">
            <v>0</v>
          </cell>
          <cell r="GK469">
            <v>2004</v>
          </cell>
          <cell r="GL469">
            <v>0</v>
          </cell>
          <cell r="GM469">
            <v>0</v>
          </cell>
          <cell r="GN469">
            <v>0</v>
          </cell>
          <cell r="GO469">
            <v>0</v>
          </cell>
          <cell r="GP469">
            <v>0</v>
          </cell>
          <cell r="GQ469">
            <v>0</v>
          </cell>
          <cell r="GR469">
            <v>0</v>
          </cell>
          <cell r="GS469" t="str">
            <v>К-105</v>
          </cell>
          <cell r="GT469">
            <v>0</v>
          </cell>
          <cell r="GU469">
            <v>0</v>
          </cell>
          <cell r="GV469">
            <v>0</v>
          </cell>
          <cell r="GW469">
            <v>0</v>
          </cell>
          <cell r="GX469">
            <v>0</v>
          </cell>
          <cell r="GY469">
            <v>0</v>
          </cell>
        </row>
        <row r="470">
          <cell r="J470" t="str">
            <v>3288-1</v>
          </cell>
          <cell r="K470" t="str">
            <v>В работе</v>
          </cell>
          <cell r="L470" t="str">
            <v>К-88</v>
          </cell>
          <cell r="M470">
            <v>43545</v>
          </cell>
          <cell r="N470" t="str">
            <v>Гор.</v>
          </cell>
          <cell r="O470" t="str">
            <v>P1ar_Block I</v>
          </cell>
          <cell r="P470" t="str">
            <v>Действующий</v>
          </cell>
          <cell r="Q470">
            <v>-4</v>
          </cell>
          <cell r="R470">
            <v>0</v>
          </cell>
          <cell r="S470">
            <v>0</v>
          </cell>
          <cell r="T470">
            <v>0</v>
          </cell>
          <cell r="U470">
            <v>206</v>
          </cell>
          <cell r="V470">
            <v>213.8</v>
          </cell>
          <cell r="W470">
            <v>0.98</v>
          </cell>
          <cell r="X470">
            <v>1.66</v>
          </cell>
          <cell r="Y470">
            <v>0.98156814380564616</v>
          </cell>
          <cell r="Z470">
            <v>1.4490000000000001</v>
          </cell>
          <cell r="AA470">
            <v>0.83599999999999997</v>
          </cell>
          <cell r="AB470">
            <v>0.72</v>
          </cell>
          <cell r="AC470">
            <v>37</v>
          </cell>
          <cell r="AD470">
            <v>1.17</v>
          </cell>
          <cell r="AE470">
            <v>177.8</v>
          </cell>
          <cell r="AF470">
            <v>9.19</v>
          </cell>
          <cell r="AG470">
            <v>2256.5</v>
          </cell>
          <cell r="AH470">
            <v>3100</v>
          </cell>
          <cell r="AI470">
            <v>3100</v>
          </cell>
          <cell r="AJ470">
            <v>0</v>
          </cell>
          <cell r="AK470">
            <v>0</v>
          </cell>
          <cell r="AL470" t="str">
            <v>Закрытый</v>
          </cell>
          <cell r="AM470" t="str">
            <v>2285,55-2286,98, 2418,92-2420,35, 2517,18-2518,61, 2673,23-2674,66, 2805,97-2807,4, 2925,26-2926,69, 3045,99-3047,22, 3094,14-3094,57 (цирк. клапана)</v>
          </cell>
          <cell r="AN470">
            <v>56.73</v>
          </cell>
          <cell r="AO470">
            <v>2285.5500000000002</v>
          </cell>
          <cell r="AP470">
            <v>186.4</v>
          </cell>
          <cell r="AQ470" t="str">
            <v>2207-3100</v>
          </cell>
          <cell r="AR470">
            <v>114</v>
          </cell>
          <cell r="AS470">
            <v>7.37</v>
          </cell>
          <cell r="AT470" t="str">
            <v>Газлифт</v>
          </cell>
          <cell r="AU470">
            <v>550</v>
          </cell>
          <cell r="AV470">
            <v>0</v>
          </cell>
          <cell r="AW470">
            <v>1010</v>
          </cell>
          <cell r="AX470">
            <v>0</v>
          </cell>
          <cell r="AY470">
            <v>1335</v>
          </cell>
          <cell r="AZ470">
            <v>0</v>
          </cell>
          <cell r="BA470">
            <v>1615</v>
          </cell>
          <cell r="BB470">
            <v>0</v>
          </cell>
          <cell r="BC470">
            <v>1900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2024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1639.37</v>
          </cell>
          <cell r="BU470">
            <v>384.63000000000011</v>
          </cell>
          <cell r="BV470">
            <v>73</v>
          </cell>
          <cell r="BW470">
            <v>5.5</v>
          </cell>
          <cell r="BX470">
            <v>18</v>
          </cell>
          <cell r="BY470" t="str">
            <v>Угловик</v>
          </cell>
          <cell r="BZ470" t="str">
            <v>Постоянный</v>
          </cell>
          <cell r="CA470">
            <v>24</v>
          </cell>
          <cell r="CB470">
            <v>0</v>
          </cell>
          <cell r="CC470">
            <v>30</v>
          </cell>
          <cell r="CD470">
            <v>63.5</v>
          </cell>
          <cell r="CE470">
            <v>28.5</v>
          </cell>
          <cell r="CF470">
            <v>43556</v>
          </cell>
          <cell r="CG470">
            <v>206</v>
          </cell>
          <cell r="CH470">
            <v>73.33</v>
          </cell>
          <cell r="CI470">
            <v>6</v>
          </cell>
          <cell r="CJ470">
            <v>0</v>
          </cell>
          <cell r="CK470">
            <v>0</v>
          </cell>
          <cell r="CL470">
            <v>70</v>
          </cell>
          <cell r="CM470">
            <v>21.651229599999997</v>
          </cell>
          <cell r="CN470">
            <v>26</v>
          </cell>
          <cell r="CO470">
            <v>0.39</v>
          </cell>
          <cell r="CP470">
            <v>0</v>
          </cell>
          <cell r="CQ470">
            <v>23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20</v>
          </cell>
          <cell r="DA470">
            <v>3</v>
          </cell>
          <cell r="DB470">
            <v>138.56025987549458</v>
          </cell>
          <cell r="DC470">
            <v>1062.2953257121251</v>
          </cell>
          <cell r="DD470">
            <v>918.75239231638557</v>
          </cell>
          <cell r="DE470">
            <v>0.19117647058823528</v>
          </cell>
          <cell r="DF470">
            <v>0</v>
          </cell>
          <cell r="DG470" t="str">
            <v>Газлифт</v>
          </cell>
          <cell r="DH470">
            <v>24.1</v>
          </cell>
          <cell r="DI470">
            <v>29</v>
          </cell>
          <cell r="DJ470">
            <v>0.39</v>
          </cell>
          <cell r="DK470">
            <v>3.3393022629994196</v>
          </cell>
          <cell r="DL470">
            <v>70</v>
          </cell>
          <cell r="DM470">
            <v>0</v>
          </cell>
          <cell r="DN470">
            <v>90</v>
          </cell>
          <cell r="DO470">
            <v>0</v>
          </cell>
          <cell r="DP470">
            <v>0</v>
          </cell>
          <cell r="DQ470">
            <v>0</v>
          </cell>
          <cell r="DR470">
            <v>26</v>
          </cell>
          <cell r="DS470">
            <v>0.39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18</v>
          </cell>
          <cell r="EG470">
            <v>28.6</v>
          </cell>
          <cell r="EH470">
            <v>69</v>
          </cell>
          <cell r="EI470">
            <v>26.2</v>
          </cell>
          <cell r="EJ470" t="str">
            <v>Постоянный</v>
          </cell>
          <cell r="EK470">
            <v>24</v>
          </cell>
          <cell r="EL470">
            <v>0</v>
          </cell>
          <cell r="EM470">
            <v>24.1</v>
          </cell>
          <cell r="EN470">
            <v>29</v>
          </cell>
          <cell r="EO470">
            <v>0.44</v>
          </cell>
          <cell r="EP470">
            <v>30.872</v>
          </cell>
          <cell r="EQ470">
            <v>498.26761260518066</v>
          </cell>
          <cell r="ER470">
            <v>73.2</v>
          </cell>
          <cell r="ES470">
            <v>20</v>
          </cell>
          <cell r="ET470">
            <v>67</v>
          </cell>
          <cell r="EU470">
            <v>18</v>
          </cell>
          <cell r="EV470">
            <v>30</v>
          </cell>
          <cell r="EW470">
            <v>63.5</v>
          </cell>
          <cell r="EX470">
            <v>28.5</v>
          </cell>
          <cell r="EY470" t="str">
            <v>Постоянный</v>
          </cell>
          <cell r="EZ470">
            <v>24</v>
          </cell>
          <cell r="FA470">
            <v>0</v>
          </cell>
          <cell r="FB470">
            <v>21.651229599999997</v>
          </cell>
          <cell r="FC470">
            <v>26</v>
          </cell>
          <cell r="FD470">
            <v>0.39</v>
          </cell>
          <cell r="FE470">
            <v>23</v>
          </cell>
          <cell r="FF470">
            <v>138.56025987549458</v>
          </cell>
          <cell r="FG470">
            <v>73.33</v>
          </cell>
          <cell r="FH470">
            <v>20</v>
          </cell>
          <cell r="FI470">
            <v>70</v>
          </cell>
          <cell r="FJ470">
            <v>0</v>
          </cell>
          <cell r="FK470">
            <v>1.3999999999999986</v>
          </cell>
          <cell r="FL470">
            <v>-5.5</v>
          </cell>
          <cell r="FM470">
            <v>2.3000000000000007</v>
          </cell>
          <cell r="FN470">
            <v>0</v>
          </cell>
          <cell r="FO470">
            <v>0</v>
          </cell>
          <cell r="FP470">
            <v>-2.4487704000000043</v>
          </cell>
          <cell r="FQ470">
            <v>-3</v>
          </cell>
          <cell r="FR470">
            <v>-4.9999999999999989E-2</v>
          </cell>
          <cell r="FS470">
            <v>-7.8719999999999999</v>
          </cell>
          <cell r="FT470">
            <v>0.12999999999999545</v>
          </cell>
          <cell r="FU470">
            <v>0</v>
          </cell>
          <cell r="FV470">
            <v>-359.70735272968608</v>
          </cell>
          <cell r="FW470">
            <v>3</v>
          </cell>
          <cell r="FX470" t="str">
            <v>Технология</v>
          </cell>
          <cell r="FY470" t="str">
            <v>Снижение дебита на фоне роста забойного давления с 67 до 70 ат.</v>
          </cell>
          <cell r="FZ470">
            <v>0</v>
          </cell>
          <cell r="GA470">
            <v>0</v>
          </cell>
          <cell r="GB470">
            <v>0</v>
          </cell>
          <cell r="GC470">
            <v>0</v>
          </cell>
          <cell r="GD470">
            <v>0</v>
          </cell>
          <cell r="GE470">
            <v>0</v>
          </cell>
          <cell r="GF470" t="str">
            <v>БДНГ-5.2</v>
          </cell>
          <cell r="GG470" t="str">
            <v>Курбатов</v>
          </cell>
          <cell r="GH470">
            <v>0</v>
          </cell>
          <cell r="GI470" t="str">
            <v>Курбатов</v>
          </cell>
          <cell r="GK470">
            <v>2004</v>
          </cell>
          <cell r="GL470">
            <v>0</v>
          </cell>
          <cell r="GM470">
            <v>0</v>
          </cell>
          <cell r="GN470">
            <v>0</v>
          </cell>
          <cell r="GO470">
            <v>0</v>
          </cell>
          <cell r="GP470">
            <v>0</v>
          </cell>
          <cell r="GQ470">
            <v>0</v>
          </cell>
          <cell r="GR470">
            <v>0</v>
          </cell>
          <cell r="GS470">
            <v>0</v>
          </cell>
          <cell r="GT470">
            <v>0</v>
          </cell>
          <cell r="GU470">
            <v>0</v>
          </cell>
          <cell r="GV470">
            <v>0</v>
          </cell>
          <cell r="GW470">
            <v>0</v>
          </cell>
          <cell r="GX470">
            <v>0</v>
          </cell>
          <cell r="GY470">
            <v>0</v>
          </cell>
        </row>
        <row r="471">
          <cell r="J471">
            <v>3291</v>
          </cell>
          <cell r="K471" t="str">
            <v>В работе</v>
          </cell>
          <cell r="L471" t="str">
            <v>К-22</v>
          </cell>
          <cell r="M471">
            <v>43350</v>
          </cell>
          <cell r="N471" t="str">
            <v>Гор.</v>
          </cell>
          <cell r="O471" t="str">
            <v>P1ar_Block I</v>
          </cell>
          <cell r="P471" t="str">
            <v>Действующий</v>
          </cell>
          <cell r="Q471">
            <v>-4</v>
          </cell>
          <cell r="R471">
            <v>0</v>
          </cell>
          <cell r="S471">
            <v>0</v>
          </cell>
          <cell r="T471">
            <v>0</v>
          </cell>
          <cell r="U471">
            <v>206</v>
          </cell>
          <cell r="V471">
            <v>213.8</v>
          </cell>
          <cell r="W471">
            <v>0.98</v>
          </cell>
          <cell r="X471">
            <v>1.66</v>
          </cell>
          <cell r="Y471">
            <v>0.98</v>
          </cell>
          <cell r="Z471">
            <v>1.4490000000000001</v>
          </cell>
          <cell r="AA471">
            <v>0.83599999999999997</v>
          </cell>
          <cell r="AB471">
            <v>0.72</v>
          </cell>
          <cell r="AC471">
            <v>37</v>
          </cell>
          <cell r="AD471">
            <v>1.17</v>
          </cell>
          <cell r="AE471">
            <v>177.8</v>
          </cell>
          <cell r="AF471">
            <v>9.19</v>
          </cell>
          <cell r="AG471">
            <v>2459.6</v>
          </cell>
          <cell r="AH471">
            <v>3221</v>
          </cell>
          <cell r="AI471">
            <v>3221</v>
          </cell>
          <cell r="AJ471">
            <v>0</v>
          </cell>
          <cell r="AK471">
            <v>0</v>
          </cell>
          <cell r="AL471" t="str">
            <v>Закрытый</v>
          </cell>
          <cell r="AM471" t="str">
            <v>2494,81-2495,96; 2558,63-2559,78; 2665,15-2666,3; 2828,99-2830,14; 2981,11-2982,26; 3090,11-3091,26; 3208,77-3209,92м.      (цирк. клапана)</v>
          </cell>
          <cell r="AN471">
            <v>29.73</v>
          </cell>
          <cell r="AO471">
            <v>2494.81</v>
          </cell>
          <cell r="AP471">
            <v>657.06</v>
          </cell>
          <cell r="AQ471" t="str">
            <v>2407,38-3221</v>
          </cell>
          <cell r="AR471">
            <v>114.3</v>
          </cell>
          <cell r="AS471">
            <v>99.56</v>
          </cell>
          <cell r="AT471" t="str">
            <v>Газлифт</v>
          </cell>
          <cell r="AU471">
            <v>500</v>
          </cell>
          <cell r="AV471">
            <v>0</v>
          </cell>
          <cell r="AW471">
            <v>935</v>
          </cell>
          <cell r="AX471">
            <v>0</v>
          </cell>
          <cell r="AY471">
            <v>1315</v>
          </cell>
          <cell r="AZ471">
            <v>0</v>
          </cell>
          <cell r="BA471">
            <v>1605</v>
          </cell>
          <cell r="BB471">
            <v>0</v>
          </cell>
          <cell r="BC471">
            <v>1880</v>
          </cell>
          <cell r="BD471">
            <v>0</v>
          </cell>
          <cell r="BE471">
            <v>0</v>
          </cell>
          <cell r="BF471">
            <v>0</v>
          </cell>
          <cell r="BG471">
            <v>1890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1912</v>
          </cell>
          <cell r="BO471" t="str">
            <v>Есть</v>
          </cell>
          <cell r="BP471" t="str">
            <v>Сиант</v>
          </cell>
          <cell r="BQ471">
            <v>73</v>
          </cell>
          <cell r="BR471">
            <v>59.4</v>
          </cell>
          <cell r="BS471">
            <v>17</v>
          </cell>
          <cell r="BT471">
            <v>1433.63</v>
          </cell>
          <cell r="BU471">
            <v>478.36999999999989</v>
          </cell>
          <cell r="BV471">
            <v>73</v>
          </cell>
          <cell r="BW471">
            <v>5.5</v>
          </cell>
          <cell r="BX471">
            <v>18</v>
          </cell>
          <cell r="BY471" t="str">
            <v>Угловик</v>
          </cell>
          <cell r="BZ471" t="str">
            <v>Постоянный</v>
          </cell>
          <cell r="CA471">
            <v>24</v>
          </cell>
          <cell r="CB471">
            <v>0</v>
          </cell>
          <cell r="CC471">
            <v>30.6</v>
          </cell>
          <cell r="CD471">
            <v>59.4</v>
          </cell>
          <cell r="CE471">
            <v>28.2</v>
          </cell>
          <cell r="CF471">
            <v>43556</v>
          </cell>
          <cell r="CG471">
            <v>156.80000000000001</v>
          </cell>
          <cell r="CH471">
            <v>73</v>
          </cell>
          <cell r="CI471">
            <v>5</v>
          </cell>
          <cell r="CJ471">
            <v>0</v>
          </cell>
          <cell r="CK471">
            <v>0</v>
          </cell>
          <cell r="CL471">
            <v>69</v>
          </cell>
          <cell r="CM471">
            <v>29.259999999999998</v>
          </cell>
          <cell r="CN471">
            <v>35</v>
          </cell>
          <cell r="CO471">
            <v>0</v>
          </cell>
          <cell r="CP471">
            <v>0</v>
          </cell>
          <cell r="CQ471">
            <v>30</v>
          </cell>
          <cell r="CR471">
            <v>418</v>
          </cell>
          <cell r="CS471">
            <v>0</v>
          </cell>
          <cell r="CT471">
            <v>414</v>
          </cell>
          <cell r="CU471">
            <v>0</v>
          </cell>
          <cell r="CV471">
            <v>0</v>
          </cell>
          <cell r="CW471">
            <v>-25</v>
          </cell>
          <cell r="CX471">
            <v>414</v>
          </cell>
          <cell r="CY471">
            <v>-25.7</v>
          </cell>
          <cell r="CZ471">
            <v>17</v>
          </cell>
          <cell r="DA471">
            <v>13</v>
          </cell>
          <cell r="DB471">
            <v>444.29254955570747</v>
          </cell>
          <cell r="DC471">
            <v>1025.2904989747096</v>
          </cell>
          <cell r="DD471">
            <v>580.99794941900211</v>
          </cell>
          <cell r="DE471">
            <v>0.398633257403189</v>
          </cell>
          <cell r="DF471">
            <v>0</v>
          </cell>
          <cell r="DG471" t="str">
            <v>Газлифт</v>
          </cell>
          <cell r="DH471">
            <v>29.259999999999998</v>
          </cell>
          <cell r="DI471">
            <v>35</v>
          </cell>
          <cell r="DJ471">
            <v>0</v>
          </cell>
          <cell r="DK471">
            <v>13</v>
          </cell>
          <cell r="DL471">
            <v>69</v>
          </cell>
          <cell r="DM471">
            <v>0</v>
          </cell>
          <cell r="DN471">
            <v>60</v>
          </cell>
          <cell r="DO471">
            <v>0.38509476941591086</v>
          </cell>
          <cell r="DP471">
            <v>60</v>
          </cell>
          <cell r="DQ471">
            <v>31.163717196028706</v>
          </cell>
          <cell r="DR471">
            <v>37.277173679460176</v>
          </cell>
          <cell r="DS471">
            <v>0</v>
          </cell>
          <cell r="DT471">
            <v>13.845807366656636</v>
          </cell>
          <cell r="DU471">
            <v>1.9037171960287074</v>
          </cell>
          <cell r="DV471">
            <v>2.2771736794601765</v>
          </cell>
          <cell r="DW471">
            <v>0.84580736665663703</v>
          </cell>
          <cell r="DX471">
            <v>1.815292822644051</v>
          </cell>
          <cell r="DY471">
            <v>2.1714028978995827</v>
          </cell>
          <cell r="DZ471">
            <v>0</v>
          </cell>
          <cell r="EA471">
            <v>0.66348421880265018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18</v>
          </cell>
          <cell r="EG471">
            <v>29</v>
          </cell>
          <cell r="EH471">
            <v>57</v>
          </cell>
          <cell r="EI471">
            <v>28</v>
          </cell>
          <cell r="EJ471" t="str">
            <v>Постоянный</v>
          </cell>
          <cell r="EK471">
            <v>24</v>
          </cell>
          <cell r="EL471">
            <v>0</v>
          </cell>
          <cell r="EM471">
            <v>20.9</v>
          </cell>
          <cell r="EN471">
            <v>25</v>
          </cell>
          <cell r="EO471">
            <v>0</v>
          </cell>
          <cell r="EP471">
            <v>25.7</v>
          </cell>
          <cell r="EQ471">
            <v>416.26794258373207</v>
          </cell>
          <cell r="ER471">
            <v>82</v>
          </cell>
          <cell r="ES471">
            <v>17</v>
          </cell>
          <cell r="ET471">
            <v>69</v>
          </cell>
          <cell r="EU471">
            <v>18</v>
          </cell>
          <cell r="EV471">
            <v>30.6</v>
          </cell>
          <cell r="EW471">
            <v>59.4</v>
          </cell>
          <cell r="EX471">
            <v>28.2</v>
          </cell>
          <cell r="EY471" t="str">
            <v>Постоянный</v>
          </cell>
          <cell r="EZ471">
            <v>24</v>
          </cell>
          <cell r="FA471">
            <v>0</v>
          </cell>
          <cell r="FB471">
            <v>29.259999999999998</v>
          </cell>
          <cell r="FC471">
            <v>35</v>
          </cell>
          <cell r="FD471">
            <v>0</v>
          </cell>
          <cell r="FE471">
            <v>30</v>
          </cell>
          <cell r="FF471">
            <v>444.29254955570747</v>
          </cell>
          <cell r="FG471">
            <v>73</v>
          </cell>
          <cell r="FH471">
            <v>17</v>
          </cell>
          <cell r="FI471">
            <v>69</v>
          </cell>
          <cell r="FJ471">
            <v>0</v>
          </cell>
          <cell r="FK471">
            <v>1.6000000000000014</v>
          </cell>
          <cell r="FL471">
            <v>2.3999999999999986</v>
          </cell>
          <cell r="FM471">
            <v>0.19999999999999929</v>
          </cell>
          <cell r="FN471">
            <v>0</v>
          </cell>
          <cell r="FO471">
            <v>0</v>
          </cell>
          <cell r="FP471">
            <v>8.36</v>
          </cell>
          <cell r="FQ471">
            <v>10</v>
          </cell>
          <cell r="FR471">
            <v>0</v>
          </cell>
          <cell r="FS471">
            <v>4.3000000000000007</v>
          </cell>
          <cell r="FT471">
            <v>-9</v>
          </cell>
          <cell r="FU471">
            <v>0</v>
          </cell>
          <cell r="FV471">
            <v>28.024606971975402</v>
          </cell>
          <cell r="FW471">
            <v>0</v>
          </cell>
          <cell r="FX471" t="str">
            <v>Уточнение</v>
          </cell>
          <cell r="FY471" t="str">
            <v>Уточнение ТР по результатам замеров дебита</v>
          </cell>
          <cell r="FZ471">
            <v>0</v>
          </cell>
          <cell r="GA471">
            <v>0</v>
          </cell>
          <cell r="GB471">
            <v>0</v>
          </cell>
          <cell r="GC471">
            <v>0</v>
          </cell>
          <cell r="GD471">
            <v>0</v>
          </cell>
          <cell r="GE471">
            <v>0</v>
          </cell>
          <cell r="GF471" t="str">
            <v>БДНГ-5.2</v>
          </cell>
          <cell r="GG471" t="str">
            <v>Курбатов</v>
          </cell>
          <cell r="GH471" t="str">
            <v>Бердянка</v>
          </cell>
          <cell r="GI471" t="str">
            <v>Курбатов</v>
          </cell>
          <cell r="GJ471">
            <v>0</v>
          </cell>
          <cell r="GK471">
            <v>1892</v>
          </cell>
          <cell r="GL471">
            <v>0</v>
          </cell>
          <cell r="GM471">
            <v>0</v>
          </cell>
          <cell r="GN471">
            <v>0</v>
          </cell>
          <cell r="GO471">
            <v>2.4000000000000021</v>
          </cell>
          <cell r="GP471">
            <v>31.2</v>
          </cell>
          <cell r="GQ471">
            <v>69</v>
          </cell>
          <cell r="GR471">
            <v>87.800000000000011</v>
          </cell>
          <cell r="GS471" t="str">
            <v>К-22</v>
          </cell>
          <cell r="GT471" t="str">
            <v>Газлифт</v>
          </cell>
          <cell r="GU471">
            <v>0</v>
          </cell>
          <cell r="GV471">
            <v>0</v>
          </cell>
          <cell r="GW471">
            <v>0</v>
          </cell>
          <cell r="GX471">
            <v>0</v>
          </cell>
          <cell r="GY471">
            <v>0</v>
          </cell>
        </row>
        <row r="472">
          <cell r="J472">
            <v>3292</v>
          </cell>
          <cell r="K472" t="str">
            <v>В работе</v>
          </cell>
          <cell r="L472" t="str">
            <v>К-88</v>
          </cell>
          <cell r="M472">
            <v>43325</v>
          </cell>
          <cell r="N472" t="str">
            <v>Гор.</v>
          </cell>
          <cell r="O472" t="str">
            <v>P1ar_Block I</v>
          </cell>
          <cell r="P472" t="str">
            <v>Действующий</v>
          </cell>
          <cell r="Q472">
            <v>-4</v>
          </cell>
          <cell r="R472">
            <v>43245</v>
          </cell>
          <cell r="S472" t="str">
            <v>МеКаМиНефть</v>
          </cell>
          <cell r="T472" t="str">
            <v>КГРП 7стадий
250 м3 15% HCl</v>
          </cell>
          <cell r="U472">
            <v>206</v>
          </cell>
          <cell r="V472">
            <v>213.8</v>
          </cell>
          <cell r="W472">
            <v>0.98</v>
          </cell>
          <cell r="X472">
            <v>1.66</v>
          </cell>
          <cell r="Y472">
            <v>0.98</v>
          </cell>
          <cell r="Z472">
            <v>1.4490000000000001</v>
          </cell>
          <cell r="AA472">
            <v>0.83599999999999997</v>
          </cell>
          <cell r="AB472">
            <v>0.72</v>
          </cell>
          <cell r="AC472">
            <v>37</v>
          </cell>
          <cell r="AD472">
            <v>1.17</v>
          </cell>
          <cell r="AE472">
            <v>177.8</v>
          </cell>
          <cell r="AF472">
            <v>9.19</v>
          </cell>
          <cell r="AG472">
            <v>2270.14</v>
          </cell>
          <cell r="AH472">
            <v>2958.36</v>
          </cell>
          <cell r="AI472">
            <v>2958.36</v>
          </cell>
          <cell r="AJ472">
            <v>43233</v>
          </cell>
          <cell r="AK472" t="str">
            <v>По спущенной компановке</v>
          </cell>
          <cell r="AL472" t="str">
            <v>закрытый</v>
          </cell>
          <cell r="AM472" t="str">
            <v>2491,08-2492,28; 2556,02-2557,22; 2631,18-2632,38; 2746,11-2747,31; 2924,71-2925,91 (цирк. клапана)</v>
          </cell>
          <cell r="AN472">
            <v>6</v>
          </cell>
          <cell r="AO472">
            <v>2491.08</v>
          </cell>
          <cell r="AP472">
            <v>567.46</v>
          </cell>
          <cell r="AQ472" t="str">
            <v>2211,65-2970</v>
          </cell>
          <cell r="AR472">
            <v>114</v>
          </cell>
          <cell r="AS472">
            <v>7.37</v>
          </cell>
          <cell r="AT472" t="str">
            <v>Газлифт</v>
          </cell>
          <cell r="AU472">
            <v>550</v>
          </cell>
          <cell r="AV472">
            <v>0</v>
          </cell>
          <cell r="AW472">
            <v>1020</v>
          </cell>
          <cell r="AX472">
            <v>0</v>
          </cell>
          <cell r="AY472">
            <v>1440</v>
          </cell>
          <cell r="AZ472">
            <v>0</v>
          </cell>
          <cell r="BA472">
            <v>1805</v>
          </cell>
          <cell r="BB472">
            <v>0</v>
          </cell>
          <cell r="BC472">
            <v>2080</v>
          </cell>
          <cell r="BD472">
            <v>0</v>
          </cell>
          <cell r="BE472">
            <v>0</v>
          </cell>
          <cell r="BF472">
            <v>0</v>
          </cell>
          <cell r="BG472">
            <v>2090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2112</v>
          </cell>
          <cell r="BO472" t="str">
            <v>Есть</v>
          </cell>
          <cell r="BP472" t="str">
            <v>Сиант</v>
          </cell>
          <cell r="BQ472">
            <v>73.33</v>
          </cell>
          <cell r="BR472">
            <v>52.17</v>
          </cell>
          <cell r="BS472">
            <v>10</v>
          </cell>
          <cell r="BT472">
            <v>1752.73</v>
          </cell>
          <cell r="BU472">
            <v>359.27</v>
          </cell>
          <cell r="BV472">
            <v>73</v>
          </cell>
          <cell r="BW472">
            <v>5.5</v>
          </cell>
          <cell r="BX472">
            <v>18</v>
          </cell>
          <cell r="BY472" t="str">
            <v>Угловик</v>
          </cell>
          <cell r="BZ472" t="str">
            <v>Постоянный</v>
          </cell>
          <cell r="CA472">
            <v>24</v>
          </cell>
          <cell r="CB472">
            <v>0</v>
          </cell>
          <cell r="CC472">
            <v>30.5</v>
          </cell>
          <cell r="CD472">
            <v>52.17</v>
          </cell>
          <cell r="CE472">
            <v>28.83</v>
          </cell>
          <cell r="CF472">
            <v>43556</v>
          </cell>
          <cell r="CG472">
            <v>148</v>
          </cell>
          <cell r="CH472">
            <v>73.33</v>
          </cell>
          <cell r="CI472">
            <v>6</v>
          </cell>
          <cell r="CJ472">
            <v>0</v>
          </cell>
          <cell r="CK472">
            <v>0</v>
          </cell>
          <cell r="CL472">
            <v>64</v>
          </cell>
          <cell r="CM472">
            <v>15.883999999999999</v>
          </cell>
          <cell r="CN472">
            <v>19</v>
          </cell>
          <cell r="CO472">
            <v>0</v>
          </cell>
          <cell r="CP472">
            <v>390</v>
          </cell>
          <cell r="CQ472">
            <v>17.402000000000001</v>
          </cell>
          <cell r="CR472">
            <v>419</v>
          </cell>
          <cell r="CS472">
            <v>0</v>
          </cell>
          <cell r="CT472">
            <v>415</v>
          </cell>
          <cell r="CU472">
            <v>0</v>
          </cell>
          <cell r="CV472">
            <v>403.11599999999999</v>
          </cell>
          <cell r="CW472">
            <v>-19</v>
          </cell>
          <cell r="CX472">
            <v>415</v>
          </cell>
          <cell r="CY472">
            <v>-17.402000000000001</v>
          </cell>
          <cell r="CZ472">
            <v>10</v>
          </cell>
          <cell r="DA472">
            <v>7.402000000000001</v>
          </cell>
          <cell r="DB472">
            <v>466.00352556031237</v>
          </cell>
          <cell r="DC472">
            <v>1095.5678670360112</v>
          </cell>
          <cell r="DD472">
            <v>629.56434147569882</v>
          </cell>
          <cell r="DE472">
            <v>0.22619047619047619</v>
          </cell>
          <cell r="DF472">
            <v>0</v>
          </cell>
          <cell r="DG472" t="str">
            <v>Газлифт</v>
          </cell>
          <cell r="DH472">
            <v>15.883999999999999</v>
          </cell>
          <cell r="DI472">
            <v>19</v>
          </cell>
          <cell r="DJ472">
            <v>0</v>
          </cell>
          <cell r="DK472">
            <v>7.402000000000001</v>
          </cell>
          <cell r="DL472">
            <v>64</v>
          </cell>
          <cell r="DM472">
            <v>0</v>
          </cell>
          <cell r="DN472">
            <v>60</v>
          </cell>
          <cell r="DO472">
            <v>0.22255689424364122</v>
          </cell>
          <cell r="DP472">
            <v>60</v>
          </cell>
          <cell r="DQ472">
            <v>16.373065595716195</v>
          </cell>
          <cell r="DR472">
            <v>19.585006693440427</v>
          </cell>
          <cell r="DS472">
            <v>0</v>
          </cell>
          <cell r="DT472">
            <v>7.6299062918340033</v>
          </cell>
          <cell r="DU472">
            <v>0.48906559571619679</v>
          </cell>
          <cell r="DV472">
            <v>0.58500669344042677</v>
          </cell>
          <cell r="DW472">
            <v>0.2279062918340021</v>
          </cell>
          <cell r="DX472">
            <v>0.10428104131807835</v>
          </cell>
          <cell r="DY472">
            <v>0.12473808770105066</v>
          </cell>
          <cell r="DZ472">
            <v>0</v>
          </cell>
          <cell r="EA472">
            <v>3.4926664556294187E-2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18</v>
          </cell>
          <cell r="EG472">
            <v>28.33</v>
          </cell>
          <cell r="EH472">
            <v>50.33</v>
          </cell>
          <cell r="EI472">
            <v>26.27</v>
          </cell>
          <cell r="EJ472" t="str">
            <v>Постоянный</v>
          </cell>
          <cell r="EK472">
            <v>24</v>
          </cell>
          <cell r="EL472">
            <v>0</v>
          </cell>
          <cell r="EM472">
            <v>15.883999999999999</v>
          </cell>
          <cell r="EN472">
            <v>19</v>
          </cell>
          <cell r="EO472">
            <v>0</v>
          </cell>
          <cell r="EP472">
            <v>17.402000000000001</v>
          </cell>
          <cell r="EQ472">
            <v>466.00352556031237</v>
          </cell>
          <cell r="ER472">
            <v>72.73</v>
          </cell>
          <cell r="ES472">
            <v>10</v>
          </cell>
          <cell r="ET472">
            <v>64</v>
          </cell>
          <cell r="EU472">
            <v>18</v>
          </cell>
          <cell r="EV472">
            <v>30.5</v>
          </cell>
          <cell r="EW472">
            <v>52.17</v>
          </cell>
          <cell r="EX472">
            <v>28.83</v>
          </cell>
          <cell r="EY472" t="str">
            <v>Постоянный</v>
          </cell>
          <cell r="EZ472">
            <v>24</v>
          </cell>
          <cell r="FA472">
            <v>0</v>
          </cell>
          <cell r="FB472">
            <v>15.883999999999999</v>
          </cell>
          <cell r="FC472">
            <v>19</v>
          </cell>
          <cell r="FD472">
            <v>0</v>
          </cell>
          <cell r="FE472">
            <v>17.402000000000001</v>
          </cell>
          <cell r="FF472">
            <v>466.00352556031237</v>
          </cell>
          <cell r="FG472">
            <v>73.33</v>
          </cell>
          <cell r="FH472">
            <v>10</v>
          </cell>
          <cell r="FI472">
            <v>64</v>
          </cell>
          <cell r="FJ472">
            <v>0</v>
          </cell>
          <cell r="FK472">
            <v>2.1700000000000017</v>
          </cell>
          <cell r="FL472">
            <v>1.8400000000000034</v>
          </cell>
          <cell r="FM472">
            <v>2.5599999999999987</v>
          </cell>
          <cell r="FN472">
            <v>0</v>
          </cell>
          <cell r="FO472">
            <v>0</v>
          </cell>
          <cell r="FP472">
            <v>0</v>
          </cell>
          <cell r="FQ472">
            <v>0</v>
          </cell>
          <cell r="FR472">
            <v>0</v>
          </cell>
          <cell r="FS472">
            <v>0</v>
          </cell>
          <cell r="FT472">
            <v>0.59999999999999432</v>
          </cell>
          <cell r="FU472">
            <v>0</v>
          </cell>
          <cell r="FV472">
            <v>0</v>
          </cell>
          <cell r="FW472">
            <v>0</v>
          </cell>
          <cell r="FX472">
            <v>0</v>
          </cell>
          <cell r="FY472">
            <v>0</v>
          </cell>
          <cell r="FZ472">
            <v>0</v>
          </cell>
          <cell r="GA472">
            <v>0</v>
          </cell>
          <cell r="GB472">
            <v>0</v>
          </cell>
          <cell r="GC472">
            <v>0</v>
          </cell>
          <cell r="GD472">
            <v>0</v>
          </cell>
          <cell r="GE472">
            <v>0</v>
          </cell>
          <cell r="GF472" t="str">
            <v>БДНГ-5.2</v>
          </cell>
          <cell r="GG472" t="str">
            <v>Курбатов</v>
          </cell>
          <cell r="GH472" t="str">
            <v>Бердянка</v>
          </cell>
          <cell r="GI472" t="str">
            <v>Курбатов</v>
          </cell>
          <cell r="GJ472">
            <v>1</v>
          </cell>
          <cell r="GK472">
            <v>0</v>
          </cell>
          <cell r="GL472">
            <v>0</v>
          </cell>
          <cell r="GM472">
            <v>0</v>
          </cell>
          <cell r="GN472">
            <v>0</v>
          </cell>
          <cell r="GO472">
            <v>1.6700000000000017</v>
          </cell>
          <cell r="GP472">
            <v>23.340000000000003</v>
          </cell>
          <cell r="GQ472">
            <v>64</v>
          </cell>
          <cell r="GR472">
            <v>84</v>
          </cell>
          <cell r="GS472" t="str">
            <v>К-88</v>
          </cell>
          <cell r="GT472" t="str">
            <v>Газлифт</v>
          </cell>
          <cell r="GU472">
            <v>0</v>
          </cell>
          <cell r="GV472">
            <v>0</v>
          </cell>
          <cell r="GW472">
            <v>0</v>
          </cell>
          <cell r="GX472">
            <v>0</v>
          </cell>
          <cell r="GY472">
            <v>0</v>
          </cell>
        </row>
        <row r="473">
          <cell r="J473">
            <v>3293</v>
          </cell>
          <cell r="K473" t="str">
            <v>В работе</v>
          </cell>
          <cell r="L473" t="str">
            <v>К-36</v>
          </cell>
          <cell r="M473">
            <v>41882</v>
          </cell>
          <cell r="N473" t="str">
            <v>Гор.</v>
          </cell>
          <cell r="O473" t="str">
            <v>P1ar_Block I</v>
          </cell>
          <cell r="P473" t="str">
            <v>Действующий</v>
          </cell>
          <cell r="Q473">
            <v>-4</v>
          </cell>
          <cell r="R473">
            <v>0</v>
          </cell>
          <cell r="S473">
            <v>0</v>
          </cell>
          <cell r="T473">
            <v>0</v>
          </cell>
          <cell r="U473">
            <v>206</v>
          </cell>
          <cell r="V473">
            <v>213.8</v>
          </cell>
          <cell r="W473">
            <v>0.98</v>
          </cell>
          <cell r="X473">
            <v>1.66</v>
          </cell>
          <cell r="Y473">
            <v>1.0505786319487496</v>
          </cell>
          <cell r="Z473">
            <v>1.4490000000000001</v>
          </cell>
          <cell r="AA473">
            <v>0.83599999999999997</v>
          </cell>
          <cell r="AB473">
            <v>0.72</v>
          </cell>
          <cell r="AC473">
            <v>37</v>
          </cell>
          <cell r="AD473">
            <v>1.17</v>
          </cell>
          <cell r="AE473">
            <v>177.8</v>
          </cell>
          <cell r="AF473">
            <v>9.19</v>
          </cell>
          <cell r="AG473">
            <v>2120</v>
          </cell>
          <cell r="AH473">
            <v>2830</v>
          </cell>
          <cell r="AI473">
            <v>2830</v>
          </cell>
          <cell r="AJ473">
            <v>0</v>
          </cell>
          <cell r="AK473">
            <v>0</v>
          </cell>
          <cell r="AL473" t="str">
            <v>откр ствол</v>
          </cell>
          <cell r="AM473" t="str">
            <v>2120-2830</v>
          </cell>
          <cell r="AN473">
            <v>16.600000000000001</v>
          </cell>
          <cell r="AO473">
            <v>2120</v>
          </cell>
          <cell r="AP473">
            <v>228.72</v>
          </cell>
          <cell r="AQ473">
            <v>0</v>
          </cell>
          <cell r="AR473">
            <v>0</v>
          </cell>
          <cell r="AS473">
            <v>0</v>
          </cell>
          <cell r="AT473" t="str">
            <v>Газлифт</v>
          </cell>
          <cell r="AU473">
            <v>300</v>
          </cell>
          <cell r="AV473" t="str">
            <v>ГП</v>
          </cell>
          <cell r="AW473">
            <v>1805</v>
          </cell>
          <cell r="AX473" t="str">
            <v>ГП</v>
          </cell>
          <cell r="AY473">
            <v>1815</v>
          </cell>
          <cell r="AZ473" t="str">
            <v>н.п. F "2,31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 t="str">
            <v>отсутствует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 t="str">
            <v>56-117</v>
          </cell>
          <cell r="BN473">
            <v>1825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1655.47</v>
          </cell>
          <cell r="BU473">
            <v>169.52999999999997</v>
          </cell>
          <cell r="BV473">
            <v>73</v>
          </cell>
          <cell r="BW473">
            <v>5.5</v>
          </cell>
          <cell r="BX473">
            <v>18</v>
          </cell>
          <cell r="BY473" t="str">
            <v>Угловик</v>
          </cell>
          <cell r="BZ473" t="str">
            <v>Постоянный</v>
          </cell>
          <cell r="CA473">
            <v>24</v>
          </cell>
          <cell r="CB473">
            <v>0</v>
          </cell>
          <cell r="CC473">
            <v>31</v>
          </cell>
          <cell r="CD473">
            <v>71</v>
          </cell>
          <cell r="CE473">
            <v>30</v>
          </cell>
          <cell r="CF473">
            <v>43556</v>
          </cell>
          <cell r="CG473">
            <v>145</v>
          </cell>
          <cell r="CH473">
            <v>73</v>
          </cell>
          <cell r="CI473">
            <v>6</v>
          </cell>
          <cell r="CJ473">
            <v>0</v>
          </cell>
          <cell r="CK473">
            <v>0</v>
          </cell>
          <cell r="CL473">
            <v>122</v>
          </cell>
          <cell r="CM473">
            <v>11.881232000000001</v>
          </cell>
          <cell r="CN473">
            <v>17</v>
          </cell>
          <cell r="CO473">
            <v>16.399999999999999</v>
          </cell>
          <cell r="CP473">
            <v>1</v>
          </cell>
          <cell r="CQ473">
            <v>24.6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12.6</v>
          </cell>
          <cell r="DA473">
            <v>12.000000000000002</v>
          </cell>
          <cell r="DB473">
            <v>1009.9962697471105</v>
          </cell>
          <cell r="DC473">
            <v>2070.492352981576</v>
          </cell>
          <cell r="DD473">
            <v>833.89941425846223</v>
          </cell>
          <cell r="DE473">
            <v>0.73913043478260865</v>
          </cell>
          <cell r="DF473" t="str">
            <v>ТКРС июля (Смена ПО)</v>
          </cell>
          <cell r="DG473" t="str">
            <v>Газлифт</v>
          </cell>
          <cell r="DH473">
            <v>11.881232000000001</v>
          </cell>
          <cell r="DI473">
            <v>17</v>
          </cell>
          <cell r="DJ473">
            <v>16.399999999999999</v>
          </cell>
          <cell r="DK473">
            <v>12.000000000000002</v>
          </cell>
          <cell r="DL473">
            <v>122</v>
          </cell>
          <cell r="DM473">
            <v>0</v>
          </cell>
          <cell r="DN473">
            <v>60</v>
          </cell>
          <cell r="DO473">
            <v>0.2</v>
          </cell>
          <cell r="DP473">
            <v>60</v>
          </cell>
          <cell r="DQ473">
            <v>11.881232000000001</v>
          </cell>
          <cell r="DR473">
            <v>17</v>
          </cell>
          <cell r="DS473">
            <v>16.399999999999999</v>
          </cell>
          <cell r="DT473">
            <v>12.000000000000002</v>
          </cell>
          <cell r="DU473">
            <v>0</v>
          </cell>
          <cell r="DV473">
            <v>0</v>
          </cell>
          <cell r="DW473">
            <v>0</v>
          </cell>
          <cell r="DX473">
            <v>52.411096329916269</v>
          </cell>
          <cell r="DY473">
            <v>62.692698959229986</v>
          </cell>
          <cell r="DZ473">
            <v>0</v>
          </cell>
          <cell r="EA473">
            <v>16.801643321073637</v>
          </cell>
          <cell r="EB473" t="str">
            <v>Скважина недоосвоена после проведения БОПЗ в феврале 2019г</v>
          </cell>
          <cell r="EC473">
            <v>41882</v>
          </cell>
          <cell r="ED473" t="str">
            <v>ВНС</v>
          </cell>
          <cell r="EE473">
            <v>0</v>
          </cell>
          <cell r="EF473">
            <v>18</v>
          </cell>
          <cell r="EG473">
            <v>31</v>
          </cell>
          <cell r="EH473">
            <v>71</v>
          </cell>
          <cell r="EI473">
            <v>30</v>
          </cell>
          <cell r="EJ473" t="str">
            <v>Постоянный</v>
          </cell>
          <cell r="EK473">
            <v>24</v>
          </cell>
          <cell r="EL473">
            <v>0</v>
          </cell>
          <cell r="EM473">
            <v>11.881232000000001</v>
          </cell>
          <cell r="EN473">
            <v>17</v>
          </cell>
          <cell r="EO473">
            <v>16.399999999999999</v>
          </cell>
          <cell r="EP473">
            <v>24.6</v>
          </cell>
          <cell r="EQ473">
            <v>1009.9962697471105</v>
          </cell>
          <cell r="ER473">
            <v>73</v>
          </cell>
          <cell r="ES473">
            <v>12.6</v>
          </cell>
          <cell r="ET473">
            <v>122</v>
          </cell>
          <cell r="EU473">
            <v>18</v>
          </cell>
          <cell r="EV473">
            <v>31</v>
          </cell>
          <cell r="EW473">
            <v>71</v>
          </cell>
          <cell r="EX473">
            <v>30</v>
          </cell>
          <cell r="EY473" t="str">
            <v>Постоянный</v>
          </cell>
          <cell r="EZ473">
            <v>24</v>
          </cell>
          <cell r="FA473">
            <v>0</v>
          </cell>
          <cell r="FB473">
            <v>11.881232000000001</v>
          </cell>
          <cell r="FC473">
            <v>17</v>
          </cell>
          <cell r="FD473">
            <v>16.399999999999999</v>
          </cell>
          <cell r="FE473">
            <v>24.6</v>
          </cell>
          <cell r="FF473">
            <v>1009.9962697471105</v>
          </cell>
          <cell r="FG473">
            <v>73</v>
          </cell>
          <cell r="FH473">
            <v>12.6</v>
          </cell>
          <cell r="FI473">
            <v>122</v>
          </cell>
          <cell r="FJ473">
            <v>0</v>
          </cell>
          <cell r="FK473">
            <v>0</v>
          </cell>
          <cell r="FL473">
            <v>0</v>
          </cell>
          <cell r="FM473">
            <v>0</v>
          </cell>
          <cell r="FN473">
            <v>0</v>
          </cell>
          <cell r="FO473">
            <v>0</v>
          </cell>
          <cell r="FP473">
            <v>0</v>
          </cell>
          <cell r="FQ473">
            <v>0</v>
          </cell>
          <cell r="FR473">
            <v>0</v>
          </cell>
          <cell r="FS473">
            <v>0</v>
          </cell>
          <cell r="FT473">
            <v>0</v>
          </cell>
          <cell r="FU473">
            <v>0</v>
          </cell>
          <cell r="FV473">
            <v>0</v>
          </cell>
          <cell r="FW473">
            <v>0</v>
          </cell>
          <cell r="FX473">
            <v>0</v>
          </cell>
          <cell r="FY473">
            <v>0</v>
          </cell>
          <cell r="FZ473">
            <v>0</v>
          </cell>
          <cell r="GA473">
            <v>0</v>
          </cell>
          <cell r="GB473">
            <v>0</v>
          </cell>
          <cell r="GC473">
            <v>0</v>
          </cell>
          <cell r="GD473" t="str">
            <v>Остановка по фонду негрмет ПО</v>
          </cell>
          <cell r="GE473">
            <v>0</v>
          </cell>
          <cell r="GF473" t="str">
            <v>БДНГ-5.1</v>
          </cell>
          <cell r="GG473" t="str">
            <v>Давыдов</v>
          </cell>
          <cell r="GH473" t="str">
            <v>Бердянка</v>
          </cell>
          <cell r="GI473" t="str">
            <v>Денис</v>
          </cell>
          <cell r="GJ473">
            <v>0</v>
          </cell>
          <cell r="GK473">
            <v>1805</v>
          </cell>
          <cell r="GL473">
            <v>0</v>
          </cell>
          <cell r="GM473">
            <v>0</v>
          </cell>
          <cell r="GN473">
            <v>0</v>
          </cell>
          <cell r="GO473">
            <v>1</v>
          </cell>
          <cell r="GP473">
            <v>41</v>
          </cell>
          <cell r="GQ473">
            <v>122</v>
          </cell>
          <cell r="GR473">
            <v>23</v>
          </cell>
          <cell r="GS473" t="str">
            <v>К-36</v>
          </cell>
          <cell r="GT473" t="str">
            <v>Газлифт</v>
          </cell>
          <cell r="GU473">
            <v>0</v>
          </cell>
          <cell r="GV473">
            <v>0</v>
          </cell>
          <cell r="GW473" t="str">
            <v>ЭЦН</v>
          </cell>
          <cell r="GX473">
            <v>0</v>
          </cell>
          <cell r="GY473">
            <v>0</v>
          </cell>
        </row>
        <row r="474">
          <cell r="J474">
            <v>3294</v>
          </cell>
          <cell r="K474" t="str">
            <v>В работе</v>
          </cell>
          <cell r="L474" t="str">
            <v>К-35</v>
          </cell>
          <cell r="M474">
            <v>41818</v>
          </cell>
          <cell r="N474" t="str">
            <v>Гор.</v>
          </cell>
          <cell r="O474" t="str">
            <v>P1ar_Block I</v>
          </cell>
          <cell r="P474" t="str">
            <v>Действующий</v>
          </cell>
          <cell r="Q474">
            <v>-4</v>
          </cell>
          <cell r="R474" t="str">
            <v xml:space="preserve"> </v>
          </cell>
          <cell r="S474" t="str">
            <v xml:space="preserve"> </v>
          </cell>
          <cell r="T474">
            <v>0</v>
          </cell>
          <cell r="U474">
            <v>206</v>
          </cell>
          <cell r="V474">
            <v>213.8</v>
          </cell>
          <cell r="W474">
            <v>0.98</v>
          </cell>
          <cell r="X474">
            <v>1.66</v>
          </cell>
          <cell r="Y474">
            <v>0.98</v>
          </cell>
          <cell r="Z474">
            <v>1.4490000000000001</v>
          </cell>
          <cell r="AA474">
            <v>0.83599999999999997</v>
          </cell>
          <cell r="AB474">
            <v>0.72</v>
          </cell>
          <cell r="AC474">
            <v>37</v>
          </cell>
          <cell r="AD474">
            <v>1.17</v>
          </cell>
          <cell r="AE474">
            <v>177.8</v>
          </cell>
          <cell r="AF474">
            <v>9.19</v>
          </cell>
          <cell r="AG474">
            <v>2144</v>
          </cell>
          <cell r="AH474">
            <v>2944</v>
          </cell>
          <cell r="AI474">
            <v>2944</v>
          </cell>
          <cell r="AJ474">
            <v>0</v>
          </cell>
          <cell r="AK474">
            <v>0</v>
          </cell>
          <cell r="AL474" t="str">
            <v>откр ствол</v>
          </cell>
          <cell r="AM474" t="str">
            <v>2144-2944</v>
          </cell>
          <cell r="AN474">
            <v>17</v>
          </cell>
          <cell r="AO474">
            <v>2144</v>
          </cell>
          <cell r="AP474">
            <v>315.95999999999998</v>
          </cell>
          <cell r="AQ474">
            <v>0</v>
          </cell>
          <cell r="AR474">
            <v>0</v>
          </cell>
          <cell r="AS474">
            <v>0</v>
          </cell>
          <cell r="AT474" t="str">
            <v>Газлифт</v>
          </cell>
          <cell r="AU474">
            <v>550</v>
          </cell>
          <cell r="AV474" t="str">
            <v>ГП</v>
          </cell>
          <cell r="AW474">
            <v>1100</v>
          </cell>
          <cell r="AX474" t="str">
            <v>ГК86/1</v>
          </cell>
          <cell r="AY474">
            <v>1610</v>
          </cell>
          <cell r="AZ474" t="str">
            <v>ЦКсОК/4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1620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2370</v>
          </cell>
          <cell r="BO474" t="str">
            <v>Есть</v>
          </cell>
          <cell r="BP474" t="str">
            <v>Сиант</v>
          </cell>
          <cell r="BQ474">
            <v>74</v>
          </cell>
          <cell r="BR474">
            <v>55</v>
          </cell>
          <cell r="BS474">
            <v>4</v>
          </cell>
          <cell r="BT474">
            <v>1838.71</v>
          </cell>
          <cell r="BU474">
            <v>531.29</v>
          </cell>
          <cell r="BV474">
            <v>73</v>
          </cell>
          <cell r="BW474">
            <v>5.5</v>
          </cell>
          <cell r="BX474">
            <v>18</v>
          </cell>
          <cell r="BY474" t="str">
            <v>Угловик</v>
          </cell>
          <cell r="BZ474" t="str">
            <v>Постоянный</v>
          </cell>
          <cell r="CA474">
            <v>24</v>
          </cell>
          <cell r="CB474">
            <v>0</v>
          </cell>
          <cell r="CC474">
            <v>31</v>
          </cell>
          <cell r="CD474">
            <v>55</v>
          </cell>
          <cell r="CE474">
            <v>30</v>
          </cell>
          <cell r="CF474">
            <v>43556</v>
          </cell>
          <cell r="CG474">
            <v>102.3</v>
          </cell>
          <cell r="CH474">
            <v>74</v>
          </cell>
          <cell r="CI474">
            <v>6</v>
          </cell>
          <cell r="CJ474">
            <v>0</v>
          </cell>
          <cell r="CK474">
            <v>0</v>
          </cell>
          <cell r="CL474">
            <v>55</v>
          </cell>
          <cell r="CM474">
            <v>5.016</v>
          </cell>
          <cell r="CN474">
            <v>6</v>
          </cell>
          <cell r="CO474">
            <v>0</v>
          </cell>
          <cell r="CP474">
            <v>0</v>
          </cell>
          <cell r="CQ474">
            <v>8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4</v>
          </cell>
          <cell r="DA474">
            <v>4</v>
          </cell>
          <cell r="DB474">
            <v>797.44816586921854</v>
          </cell>
          <cell r="DC474">
            <v>1594.8963317384371</v>
          </cell>
          <cell r="DD474">
            <v>797.44816586921854</v>
          </cell>
          <cell r="DE474">
            <v>0.12684989429175478</v>
          </cell>
          <cell r="DF474">
            <v>0</v>
          </cell>
          <cell r="DG474" t="str">
            <v>Газлифт</v>
          </cell>
          <cell r="DH474">
            <v>5.016</v>
          </cell>
          <cell r="DI474">
            <v>6</v>
          </cell>
          <cell r="DJ474">
            <v>0</v>
          </cell>
          <cell r="DK474">
            <v>4</v>
          </cell>
          <cell r="DL474">
            <v>55</v>
          </cell>
          <cell r="DM474">
            <v>0</v>
          </cell>
          <cell r="DN474">
            <v>55</v>
          </cell>
          <cell r="DO474">
            <v>0.12684989429175478</v>
          </cell>
          <cell r="DP474">
            <v>55</v>
          </cell>
          <cell r="DQ474">
            <v>5.016</v>
          </cell>
          <cell r="DR474">
            <v>6</v>
          </cell>
          <cell r="DS474">
            <v>0</v>
          </cell>
          <cell r="DT474">
            <v>4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42259</v>
          </cell>
          <cell r="ED474" t="str">
            <v>ВНС</v>
          </cell>
          <cell r="EE474">
            <v>0</v>
          </cell>
          <cell r="EF474">
            <v>18</v>
          </cell>
          <cell r="EG474">
            <v>30</v>
          </cell>
          <cell r="EH474">
            <v>51</v>
          </cell>
          <cell r="EI474">
            <v>28</v>
          </cell>
          <cell r="EJ474" t="str">
            <v>Постоянный</v>
          </cell>
          <cell r="EK474">
            <v>24</v>
          </cell>
          <cell r="EL474">
            <v>0</v>
          </cell>
          <cell r="EM474">
            <v>5.016</v>
          </cell>
          <cell r="EN474">
            <v>6</v>
          </cell>
          <cell r="EO474">
            <v>0</v>
          </cell>
          <cell r="EP474">
            <v>8</v>
          </cell>
          <cell r="EQ474">
            <v>797.44816586921854</v>
          </cell>
          <cell r="ER474">
            <v>76</v>
          </cell>
          <cell r="ES474">
            <v>4</v>
          </cell>
          <cell r="ET474">
            <v>55</v>
          </cell>
          <cell r="EU474">
            <v>18</v>
          </cell>
          <cell r="EV474">
            <v>31</v>
          </cell>
          <cell r="EW474">
            <v>55</v>
          </cell>
          <cell r="EX474">
            <v>30</v>
          </cell>
          <cell r="EY474" t="str">
            <v>Постоянный</v>
          </cell>
          <cell r="EZ474">
            <v>24</v>
          </cell>
          <cell r="FA474">
            <v>0</v>
          </cell>
          <cell r="FB474">
            <v>5.016</v>
          </cell>
          <cell r="FC474">
            <v>6</v>
          </cell>
          <cell r="FD474">
            <v>0</v>
          </cell>
          <cell r="FE474">
            <v>8</v>
          </cell>
          <cell r="FF474">
            <v>797.44816586921854</v>
          </cell>
          <cell r="FG474">
            <v>74</v>
          </cell>
          <cell r="FH474">
            <v>4</v>
          </cell>
          <cell r="FI474">
            <v>55</v>
          </cell>
          <cell r="FJ474">
            <v>0</v>
          </cell>
          <cell r="FK474">
            <v>1</v>
          </cell>
          <cell r="FL474">
            <v>4</v>
          </cell>
          <cell r="FM474">
            <v>2</v>
          </cell>
          <cell r="FN474">
            <v>0</v>
          </cell>
          <cell r="FO474">
            <v>0</v>
          </cell>
          <cell r="FP474">
            <v>0</v>
          </cell>
          <cell r="FQ474">
            <v>0</v>
          </cell>
          <cell r="FR474">
            <v>0</v>
          </cell>
          <cell r="FS474">
            <v>0</v>
          </cell>
          <cell r="FT474">
            <v>-2</v>
          </cell>
          <cell r="FU474">
            <v>0</v>
          </cell>
          <cell r="FV474">
            <v>0</v>
          </cell>
          <cell r="FW474">
            <v>0</v>
          </cell>
          <cell r="FX474">
            <v>0</v>
          </cell>
          <cell r="FY474" t="str">
            <v>Режим не скорректирован по одному замеру</v>
          </cell>
          <cell r="FZ474">
            <v>0</v>
          </cell>
          <cell r="GA474">
            <v>0</v>
          </cell>
          <cell r="GB474">
            <v>0</v>
          </cell>
          <cell r="GC474" t="str">
            <v>Уточнение</v>
          </cell>
          <cell r="GD474" t="str">
            <v>Выход скважины на режим после запуска из б/д</v>
          </cell>
          <cell r="GE474">
            <v>0</v>
          </cell>
          <cell r="GF474" t="str">
            <v>БДНГ-5.1</v>
          </cell>
          <cell r="GG474" t="str">
            <v>Давыдов</v>
          </cell>
          <cell r="GH474" t="str">
            <v>Бердянка</v>
          </cell>
          <cell r="GI474" t="str">
            <v>Денис</v>
          </cell>
          <cell r="GJ474">
            <v>0</v>
          </cell>
          <cell r="GK474">
            <v>2100</v>
          </cell>
          <cell r="GL474">
            <v>0</v>
          </cell>
          <cell r="GM474">
            <v>0</v>
          </cell>
          <cell r="GN474">
            <v>0</v>
          </cell>
          <cell r="GO474">
            <v>1</v>
          </cell>
          <cell r="GP474">
            <v>25</v>
          </cell>
          <cell r="GQ474">
            <v>55</v>
          </cell>
          <cell r="GR474">
            <v>47.3</v>
          </cell>
          <cell r="GS474" t="str">
            <v>К-35</v>
          </cell>
          <cell r="GT474" t="str">
            <v>Газлифт</v>
          </cell>
          <cell r="GU474">
            <v>0</v>
          </cell>
          <cell r="GV474">
            <v>0</v>
          </cell>
          <cell r="GW474" t="str">
            <v>ВСГ</v>
          </cell>
          <cell r="GX474">
            <v>0</v>
          </cell>
          <cell r="GY474">
            <v>0</v>
          </cell>
        </row>
        <row r="475">
          <cell r="J475">
            <v>3297</v>
          </cell>
          <cell r="K475" t="str">
            <v>В накоплении/под циклической закачкой/</v>
          </cell>
          <cell r="L475" t="str">
            <v>К-35</v>
          </cell>
          <cell r="M475">
            <v>41870</v>
          </cell>
          <cell r="N475" t="str">
            <v>Гор.</v>
          </cell>
          <cell r="O475" t="str">
            <v>P1ar_Block I</v>
          </cell>
          <cell r="P475" t="str">
            <v>Действующий</v>
          </cell>
          <cell r="Q475">
            <v>-4</v>
          </cell>
          <cell r="R475">
            <v>0</v>
          </cell>
          <cell r="S475">
            <v>0</v>
          </cell>
          <cell r="T475">
            <v>0</v>
          </cell>
          <cell r="U475">
            <v>206</v>
          </cell>
          <cell r="V475">
            <v>213.8</v>
          </cell>
          <cell r="W475">
            <v>0.98</v>
          </cell>
          <cell r="X475">
            <v>1.66</v>
          </cell>
          <cell r="Y475">
            <v>0.98052215758271255</v>
          </cell>
          <cell r="Z475">
            <v>1.4490000000000001</v>
          </cell>
          <cell r="AA475">
            <v>0.83599999999999997</v>
          </cell>
          <cell r="AB475">
            <v>0.72</v>
          </cell>
          <cell r="AC475">
            <v>37</v>
          </cell>
          <cell r="AD475">
            <v>1.17</v>
          </cell>
          <cell r="AE475">
            <v>177.8</v>
          </cell>
          <cell r="AF475">
            <v>9.19</v>
          </cell>
          <cell r="AG475">
            <v>2297</v>
          </cell>
          <cell r="AH475" t="str">
            <v>1 ств 2900
2 ств 2950</v>
          </cell>
          <cell r="AI475" t="str">
            <v>1 ств 2900
2 ств 2950</v>
          </cell>
          <cell r="AJ475">
            <v>0</v>
          </cell>
          <cell r="AK475">
            <v>0</v>
          </cell>
          <cell r="AL475" t="str">
            <v>откр ствол</v>
          </cell>
          <cell r="AM475" t="str">
            <v>1ый ст-л 2296-2900;
2ой ст- 2326-2950</v>
          </cell>
          <cell r="AN475">
            <v>13.6</v>
          </cell>
          <cell r="AO475">
            <v>2296</v>
          </cell>
          <cell r="AP475">
            <v>899.24</v>
          </cell>
          <cell r="AQ475">
            <v>0</v>
          </cell>
          <cell r="AR475">
            <v>0</v>
          </cell>
          <cell r="AS475">
            <v>0</v>
          </cell>
          <cell r="AT475" t="str">
            <v>Газлифт</v>
          </cell>
          <cell r="AU475">
            <v>370</v>
          </cell>
          <cell r="AV475" t="str">
            <v>ГП</v>
          </cell>
          <cell r="AW475">
            <v>680</v>
          </cell>
          <cell r="AX475" t="str">
            <v>ГП</v>
          </cell>
          <cell r="AY475">
            <v>950</v>
          </cell>
          <cell r="AZ475" t="str">
            <v>ГП</v>
          </cell>
          <cell r="BA475">
            <v>1180</v>
          </cell>
          <cell r="BB475" t="str">
            <v>ГК80/1</v>
          </cell>
          <cell r="BC475">
            <v>1350</v>
          </cell>
          <cell r="BD475" t="str">
            <v>ГК78/2</v>
          </cell>
          <cell r="BE475">
            <v>0</v>
          </cell>
          <cell r="BF475">
            <v>0</v>
          </cell>
          <cell r="BG475">
            <v>1835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2310</v>
          </cell>
          <cell r="BO475" t="str">
            <v>Есть</v>
          </cell>
          <cell r="BP475" t="str">
            <v>Сиант</v>
          </cell>
          <cell r="BQ475">
            <v>74</v>
          </cell>
          <cell r="BR475">
            <v>49</v>
          </cell>
          <cell r="BS475">
            <v>2</v>
          </cell>
          <cell r="BT475">
            <v>1846.7</v>
          </cell>
          <cell r="BU475">
            <v>463.29999999999995</v>
          </cell>
          <cell r="BV475">
            <v>73</v>
          </cell>
          <cell r="BW475">
            <v>5.5</v>
          </cell>
          <cell r="BX475">
            <v>18</v>
          </cell>
          <cell r="BY475" t="str">
            <v>Угловик</v>
          </cell>
          <cell r="BZ475" t="str">
            <v>Периодический</v>
          </cell>
          <cell r="CA475">
            <v>24</v>
          </cell>
          <cell r="CB475">
            <v>24</v>
          </cell>
          <cell r="CC475">
            <v>29</v>
          </cell>
          <cell r="CD475">
            <v>49</v>
          </cell>
          <cell r="CE475">
            <v>29</v>
          </cell>
          <cell r="CF475">
            <v>43556</v>
          </cell>
          <cell r="CG475">
            <v>98</v>
          </cell>
          <cell r="CH475">
            <v>74</v>
          </cell>
          <cell r="CI475">
            <v>5</v>
          </cell>
          <cell r="CJ475">
            <v>0</v>
          </cell>
          <cell r="CK475">
            <v>0</v>
          </cell>
          <cell r="CL475">
            <v>80</v>
          </cell>
          <cell r="CM475">
            <v>4.450087356</v>
          </cell>
          <cell r="CN475">
            <v>5.33</v>
          </cell>
          <cell r="CO475">
            <v>0.13</v>
          </cell>
          <cell r="CP475">
            <v>0</v>
          </cell>
          <cell r="CQ475">
            <v>9.8000000000000007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2</v>
          </cell>
          <cell r="DA475">
            <v>7.8000000000000007</v>
          </cell>
          <cell r="DB475">
            <v>1752.7745808143188</v>
          </cell>
          <cell r="DC475">
            <v>2202.2039605102977</v>
          </cell>
          <cell r="DD475">
            <v>448.62048928130605</v>
          </cell>
          <cell r="DE475">
            <v>0.2961111111111111</v>
          </cell>
          <cell r="DF475">
            <v>0</v>
          </cell>
          <cell r="DG475" t="str">
            <v>Газлифт</v>
          </cell>
          <cell r="DH475">
            <v>4.450087356</v>
          </cell>
          <cell r="DI475">
            <v>5.33</v>
          </cell>
          <cell r="DJ475">
            <v>0.13</v>
          </cell>
          <cell r="DK475">
            <v>7.8000000000000007</v>
          </cell>
          <cell r="DL475">
            <v>80</v>
          </cell>
          <cell r="DM475">
            <v>0</v>
          </cell>
          <cell r="DN475">
            <v>60</v>
          </cell>
          <cell r="DO475">
            <v>0.26686556927297672</v>
          </cell>
          <cell r="DP475">
            <v>60</v>
          </cell>
          <cell r="DQ475">
            <v>8.4667642836378612</v>
          </cell>
          <cell r="DR475">
            <v>10.140891632373116</v>
          </cell>
          <cell r="DS475">
            <v>0.13</v>
          </cell>
          <cell r="DT475">
            <v>14.840329218107</v>
          </cell>
          <cell r="DU475">
            <v>4.016676927637862</v>
          </cell>
          <cell r="DV475">
            <v>4.8108916323731155</v>
          </cell>
          <cell r="DW475">
            <v>7.040329218106999</v>
          </cell>
          <cell r="DX475">
            <v>3.6649432832308122</v>
          </cell>
          <cell r="DY475">
            <v>4.389609941764979</v>
          </cell>
          <cell r="DZ475">
            <v>0</v>
          </cell>
          <cell r="EA475">
            <v>0.73160165696082968</v>
          </cell>
          <cell r="EB475">
            <v>0</v>
          </cell>
          <cell r="EC475">
            <v>41880</v>
          </cell>
          <cell r="ED475" t="str">
            <v>ВНС</v>
          </cell>
          <cell r="EE475">
            <v>0</v>
          </cell>
          <cell r="EF475">
            <v>18</v>
          </cell>
          <cell r="EG475">
            <v>30</v>
          </cell>
          <cell r="EH475">
            <v>59</v>
          </cell>
          <cell r="EI475">
            <v>29</v>
          </cell>
          <cell r="EJ475" t="str">
            <v>Периодический</v>
          </cell>
          <cell r="EK475">
            <v>24</v>
          </cell>
          <cell r="EL475">
            <v>24</v>
          </cell>
          <cell r="EM475">
            <v>1.6698264</v>
          </cell>
          <cell r="EN475">
            <v>2</v>
          </cell>
          <cell r="EO475">
            <v>0.13</v>
          </cell>
          <cell r="EP475">
            <v>2</v>
          </cell>
          <cell r="EQ475">
            <v>299.43232422244608</v>
          </cell>
          <cell r="ER475">
            <v>74</v>
          </cell>
          <cell r="ES475">
            <v>1.5</v>
          </cell>
          <cell r="ET475">
            <v>94</v>
          </cell>
          <cell r="EU475">
            <v>18</v>
          </cell>
          <cell r="EV475">
            <v>29</v>
          </cell>
          <cell r="EW475">
            <v>49</v>
          </cell>
          <cell r="EX475">
            <v>29</v>
          </cell>
          <cell r="EY475" t="str">
            <v>Периодический</v>
          </cell>
          <cell r="EZ475">
            <v>24</v>
          </cell>
          <cell r="FA475">
            <v>24</v>
          </cell>
          <cell r="FB475">
            <v>4.450087356</v>
          </cell>
          <cell r="FC475">
            <v>5.33</v>
          </cell>
          <cell r="FD475">
            <v>0.13</v>
          </cell>
          <cell r="FE475">
            <v>9.8000000000000007</v>
          </cell>
          <cell r="FF475">
            <v>1752.7745808143188</v>
          </cell>
          <cell r="FG475">
            <v>74</v>
          </cell>
          <cell r="FH475">
            <v>2</v>
          </cell>
          <cell r="FI475">
            <v>80</v>
          </cell>
          <cell r="FJ475">
            <v>0</v>
          </cell>
          <cell r="FK475">
            <v>-1</v>
          </cell>
          <cell r="FL475">
            <v>-10</v>
          </cell>
          <cell r="FM475">
            <v>0</v>
          </cell>
          <cell r="FN475">
            <v>0</v>
          </cell>
          <cell r="FO475">
            <v>0</v>
          </cell>
          <cell r="FP475">
            <v>2.7802609560000002</v>
          </cell>
          <cell r="FQ475">
            <v>3.33</v>
          </cell>
          <cell r="FR475">
            <v>0</v>
          </cell>
          <cell r="FS475">
            <v>7.8000000000000007</v>
          </cell>
          <cell r="FT475">
            <v>0</v>
          </cell>
          <cell r="FU475">
            <v>0.5</v>
          </cell>
          <cell r="FV475">
            <v>1453.3422565918727</v>
          </cell>
          <cell r="FW475">
            <v>-14</v>
          </cell>
          <cell r="FX475" t="str">
            <v>Технология</v>
          </cell>
          <cell r="FY475" t="str">
            <v xml:space="preserve">Увеличение дебита на фоне увеличения общего дебита газа </v>
          </cell>
          <cell r="FZ475">
            <v>0</v>
          </cell>
          <cell r="GA475">
            <v>0</v>
          </cell>
          <cell r="GB475">
            <v>0</v>
          </cell>
          <cell r="GC475">
            <v>0</v>
          </cell>
          <cell r="GD475">
            <v>0</v>
          </cell>
          <cell r="GE475">
            <v>0</v>
          </cell>
          <cell r="GF475" t="str">
            <v>БДНГ-5.1</v>
          </cell>
          <cell r="GG475" t="str">
            <v>Давыдов</v>
          </cell>
          <cell r="GH475" t="str">
            <v>Бердянка</v>
          </cell>
          <cell r="GI475" t="str">
            <v>Денис</v>
          </cell>
          <cell r="GJ475">
            <v>0</v>
          </cell>
          <cell r="GK475">
            <v>2100</v>
          </cell>
          <cell r="GL475">
            <v>0</v>
          </cell>
          <cell r="GM475">
            <v>0</v>
          </cell>
          <cell r="GN475">
            <v>0</v>
          </cell>
          <cell r="GO475">
            <v>0</v>
          </cell>
          <cell r="GP475">
            <v>20</v>
          </cell>
          <cell r="GQ475">
            <v>80</v>
          </cell>
          <cell r="GR475">
            <v>18</v>
          </cell>
          <cell r="GS475" t="str">
            <v>К-35</v>
          </cell>
          <cell r="GT475" t="str">
            <v>Газлифт</v>
          </cell>
          <cell r="GU475">
            <v>0</v>
          </cell>
          <cell r="GV475">
            <v>0</v>
          </cell>
          <cell r="GW475" t="str">
            <v>ВСГ</v>
          </cell>
          <cell r="GX475">
            <v>0</v>
          </cell>
          <cell r="GY475">
            <v>0</v>
          </cell>
        </row>
        <row r="476">
          <cell r="J476">
            <v>3299</v>
          </cell>
          <cell r="K476" t="str">
            <v>В бездействии текущего года</v>
          </cell>
          <cell r="L476" t="str">
            <v>К-11</v>
          </cell>
          <cell r="M476">
            <v>42334</v>
          </cell>
          <cell r="N476" t="str">
            <v>Гор.</v>
          </cell>
          <cell r="O476" t="str">
            <v>P1ar_Block I</v>
          </cell>
          <cell r="P476" t="str">
            <v>В бездействии текущего года</v>
          </cell>
          <cell r="Q476">
            <v>-4</v>
          </cell>
          <cell r="R476">
            <v>0</v>
          </cell>
          <cell r="S476">
            <v>0</v>
          </cell>
          <cell r="T476">
            <v>0</v>
          </cell>
          <cell r="U476">
            <v>206</v>
          </cell>
          <cell r="V476">
            <v>213.8</v>
          </cell>
          <cell r="W476">
            <v>0.98</v>
          </cell>
          <cell r="X476">
            <v>1.66</v>
          </cell>
          <cell r="Y476">
            <v>0.98</v>
          </cell>
          <cell r="Z476">
            <v>1.4490000000000001</v>
          </cell>
          <cell r="AA476">
            <v>0.83599999999999997</v>
          </cell>
          <cell r="AB476">
            <v>0.72</v>
          </cell>
          <cell r="AC476">
            <v>37</v>
          </cell>
          <cell r="AD476">
            <v>1.17</v>
          </cell>
          <cell r="AE476">
            <v>177.8</v>
          </cell>
          <cell r="AF476">
            <v>9.19</v>
          </cell>
          <cell r="AG476">
            <v>2250</v>
          </cell>
          <cell r="AH476">
            <v>3164</v>
          </cell>
          <cell r="AI476">
            <v>3160</v>
          </cell>
          <cell r="AJ476">
            <v>0</v>
          </cell>
          <cell r="AK476">
            <v>0</v>
          </cell>
          <cell r="AL476" t="str">
            <v>Закрытый</v>
          </cell>
          <cell r="AM476" t="str">
            <v>2093-3160</v>
          </cell>
          <cell r="AN476">
            <v>28.31</v>
          </cell>
          <cell r="AO476">
            <v>2093</v>
          </cell>
          <cell r="AP476">
            <v>324.22000000000003</v>
          </cell>
          <cell r="AQ476" t="str">
            <v>2093-3160</v>
          </cell>
          <cell r="AR476">
            <v>114</v>
          </cell>
          <cell r="AS476">
            <v>7.37</v>
          </cell>
          <cell r="AT476" t="str">
            <v>Газлифт</v>
          </cell>
          <cell r="AU476">
            <v>460</v>
          </cell>
          <cell r="AV476" t="str">
            <v>ГП</v>
          </cell>
          <cell r="AW476">
            <v>1180</v>
          </cell>
          <cell r="AX476" t="str">
            <v>ГП</v>
          </cell>
          <cell r="AY476">
            <v>1700</v>
          </cell>
          <cell r="AZ476" t="str">
            <v>ГК70(1,5)</v>
          </cell>
          <cell r="BA476">
            <v>1820</v>
          </cell>
          <cell r="BB476" t="str">
            <v>ЦКсОК(3)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1840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2100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1569.81</v>
          </cell>
          <cell r="BU476">
            <v>530.19000000000005</v>
          </cell>
          <cell r="BV476">
            <v>73</v>
          </cell>
          <cell r="BW476">
            <v>5.5</v>
          </cell>
          <cell r="BX476">
            <v>18</v>
          </cell>
          <cell r="BY476" t="str">
            <v>Угловик</v>
          </cell>
          <cell r="BZ476" t="str">
            <v>Периодический</v>
          </cell>
          <cell r="CA476">
            <v>24</v>
          </cell>
          <cell r="CB476">
            <v>24</v>
          </cell>
          <cell r="CC476">
            <v>29</v>
          </cell>
          <cell r="CD476">
            <v>81</v>
          </cell>
          <cell r="CE476">
            <v>28</v>
          </cell>
          <cell r="CF476">
            <v>43556</v>
          </cell>
          <cell r="CG476">
            <v>145.6</v>
          </cell>
          <cell r="CH476">
            <v>86</v>
          </cell>
          <cell r="CI476">
            <v>6</v>
          </cell>
          <cell r="CJ476">
            <v>0</v>
          </cell>
          <cell r="CK476">
            <v>0</v>
          </cell>
          <cell r="CL476">
            <v>71</v>
          </cell>
          <cell r="CM476">
            <v>0.83599999999999997</v>
          </cell>
          <cell r="CN476">
            <v>1</v>
          </cell>
          <cell r="CO476">
            <v>0</v>
          </cell>
          <cell r="CP476">
            <v>394</v>
          </cell>
          <cell r="CQ476">
            <v>3.4</v>
          </cell>
          <cell r="CR476">
            <v>423</v>
          </cell>
          <cell r="CS476">
            <v>4</v>
          </cell>
          <cell r="CT476">
            <v>419</v>
          </cell>
          <cell r="CU476">
            <v>0</v>
          </cell>
          <cell r="CV476">
            <v>422.16399999999999</v>
          </cell>
          <cell r="CW476">
            <v>3</v>
          </cell>
          <cell r="CX476">
            <v>419</v>
          </cell>
          <cell r="CY476">
            <v>-3.4</v>
          </cell>
          <cell r="CZ476">
            <v>2.5</v>
          </cell>
          <cell r="DA476">
            <v>0.89999999999999991</v>
          </cell>
          <cell r="DB476">
            <v>1076.5550239234449</v>
          </cell>
          <cell r="DC476">
            <v>4066.9856459330144</v>
          </cell>
          <cell r="DD476">
            <v>2990.4306220095696</v>
          </cell>
          <cell r="DE476">
            <v>1.3404825737265416E-2</v>
          </cell>
          <cell r="DF476">
            <v>0</v>
          </cell>
          <cell r="DG476" t="str">
            <v>Газлифт</v>
          </cell>
          <cell r="DH476">
            <v>0.83599999999999997</v>
          </cell>
          <cell r="DI476">
            <v>1</v>
          </cell>
          <cell r="DJ476">
            <v>0</v>
          </cell>
          <cell r="DK476">
            <v>0.89999999999999991</v>
          </cell>
          <cell r="DL476">
            <v>71</v>
          </cell>
          <cell r="DM476">
            <v>0</v>
          </cell>
          <cell r="DN476">
            <v>60</v>
          </cell>
          <cell r="DO476">
            <v>1.282200722694953E-2</v>
          </cell>
          <cell r="DP476">
            <v>60</v>
          </cell>
          <cell r="DQ476">
            <v>0.91756335237207143</v>
          </cell>
          <cell r="DR476">
            <v>1.0975638186268797</v>
          </cell>
          <cell r="DS476">
            <v>0</v>
          </cell>
          <cell r="DT476">
            <v>0.98780743676419158</v>
          </cell>
          <cell r="DU476">
            <v>8.1563352372071407E-2</v>
          </cell>
          <cell r="DV476">
            <v>9.7563818626879684E-2</v>
          </cell>
          <cell r="DW476">
            <v>8.7807436764191699E-2</v>
          </cell>
          <cell r="DX476">
            <v>9.1584269662921339E-2</v>
          </cell>
          <cell r="DY476">
            <v>0.1095505617977528</v>
          </cell>
          <cell r="DZ476">
            <v>0</v>
          </cell>
          <cell r="EA476">
            <v>9.8595505617977502E-2</v>
          </cell>
          <cell r="EB476">
            <v>0</v>
          </cell>
          <cell r="EC476">
            <v>42290</v>
          </cell>
          <cell r="ED476" t="str">
            <v>ВНС</v>
          </cell>
          <cell r="EE476">
            <v>0</v>
          </cell>
          <cell r="EF476">
            <v>18</v>
          </cell>
          <cell r="EG476">
            <v>29</v>
          </cell>
          <cell r="EH476">
            <v>81</v>
          </cell>
          <cell r="EI476">
            <v>28</v>
          </cell>
          <cell r="EJ476" t="str">
            <v>Периодический</v>
          </cell>
          <cell r="EK476">
            <v>24</v>
          </cell>
          <cell r="EL476">
            <v>24</v>
          </cell>
          <cell r="EM476">
            <v>0.83599999999999997</v>
          </cell>
          <cell r="EN476">
            <v>1</v>
          </cell>
          <cell r="EO476">
            <v>0</v>
          </cell>
          <cell r="EP476">
            <v>3.4</v>
          </cell>
          <cell r="EQ476">
            <v>1076.5550239234449</v>
          </cell>
          <cell r="ER476">
            <v>86</v>
          </cell>
          <cell r="ES476">
            <v>2.5</v>
          </cell>
          <cell r="ET476">
            <v>71</v>
          </cell>
          <cell r="EU476">
            <v>18</v>
          </cell>
          <cell r="EV476">
            <v>29</v>
          </cell>
          <cell r="EW476">
            <v>81</v>
          </cell>
          <cell r="EX476">
            <v>28</v>
          </cell>
          <cell r="EY476" t="str">
            <v>Периодический</v>
          </cell>
          <cell r="EZ476">
            <v>24</v>
          </cell>
          <cell r="FA476">
            <v>24</v>
          </cell>
          <cell r="FB476">
            <v>0.83599999999999997</v>
          </cell>
          <cell r="FC476">
            <v>1</v>
          </cell>
          <cell r="FD476">
            <v>0</v>
          </cell>
          <cell r="FE476">
            <v>3.4</v>
          </cell>
          <cell r="FF476">
            <v>1076.5550239234449</v>
          </cell>
          <cell r="FG476">
            <v>86</v>
          </cell>
          <cell r="FH476">
            <v>2.5</v>
          </cell>
          <cell r="FI476">
            <v>71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  <cell r="FQ476">
            <v>0</v>
          </cell>
          <cell r="FR476">
            <v>0</v>
          </cell>
          <cell r="FS476">
            <v>0</v>
          </cell>
          <cell r="FT476">
            <v>0</v>
          </cell>
          <cell r="FU476">
            <v>0</v>
          </cell>
          <cell r="FV476">
            <v>0</v>
          </cell>
          <cell r="FW476">
            <v>0</v>
          </cell>
          <cell r="FX476">
            <v>0</v>
          </cell>
          <cell r="FY476">
            <v>0</v>
          </cell>
          <cell r="FZ476">
            <v>0</v>
          </cell>
          <cell r="GA476">
            <v>0</v>
          </cell>
          <cell r="GB476">
            <v>0</v>
          </cell>
          <cell r="GC476">
            <v>0</v>
          </cell>
          <cell r="GD476">
            <v>0</v>
          </cell>
          <cell r="GE476">
            <v>0</v>
          </cell>
          <cell r="GF476" t="str">
            <v>БДНГ-3</v>
          </cell>
          <cell r="GG476" t="str">
            <v>Давыдов</v>
          </cell>
          <cell r="GH476">
            <v>0</v>
          </cell>
          <cell r="GI476" t="e">
            <v>#N/A</v>
          </cell>
          <cell r="GJ476">
            <v>0</v>
          </cell>
          <cell r="GK476">
            <v>2080</v>
          </cell>
          <cell r="GL476">
            <v>0</v>
          </cell>
          <cell r="GM476">
            <v>0</v>
          </cell>
          <cell r="GN476">
            <v>0</v>
          </cell>
          <cell r="GO476">
            <v>1</v>
          </cell>
          <cell r="GP476">
            <v>53</v>
          </cell>
          <cell r="GQ476">
            <v>71</v>
          </cell>
          <cell r="GR476">
            <v>74.599999999999994</v>
          </cell>
          <cell r="GS476" t="str">
            <v>К-3</v>
          </cell>
          <cell r="GT476" t="str">
            <v>Газлифт</v>
          </cell>
          <cell r="GU476">
            <v>0</v>
          </cell>
          <cell r="GV476">
            <v>0</v>
          </cell>
          <cell r="GW476">
            <v>0</v>
          </cell>
          <cell r="GX476">
            <v>0</v>
          </cell>
          <cell r="GY476">
            <v>0</v>
          </cell>
        </row>
        <row r="477">
          <cell r="J477">
            <v>3306</v>
          </cell>
          <cell r="K477" t="str">
            <v>В работе</v>
          </cell>
          <cell r="L477" t="str">
            <v>К-40</v>
          </cell>
          <cell r="M477">
            <v>41988</v>
          </cell>
          <cell r="N477" t="str">
            <v>Гор.</v>
          </cell>
          <cell r="O477" t="str">
            <v>P1ar_Block III</v>
          </cell>
          <cell r="P477" t="str">
            <v>Действующий</v>
          </cell>
          <cell r="Q477">
            <v>-4</v>
          </cell>
          <cell r="R477">
            <v>0</v>
          </cell>
          <cell r="S477">
            <v>0</v>
          </cell>
          <cell r="T477">
            <v>0</v>
          </cell>
          <cell r="U477">
            <v>206</v>
          </cell>
          <cell r="V477">
            <v>213.8</v>
          </cell>
          <cell r="W477">
            <v>0.98</v>
          </cell>
          <cell r="X477">
            <v>1.66</v>
          </cell>
          <cell r="Y477">
            <v>1.0880877533275366</v>
          </cell>
          <cell r="Z477">
            <v>1.4490000000000001</v>
          </cell>
          <cell r="AA477">
            <v>0.83599999999999997</v>
          </cell>
          <cell r="AB477">
            <v>0.72</v>
          </cell>
          <cell r="AC477">
            <v>37</v>
          </cell>
          <cell r="AD477">
            <v>1.17</v>
          </cell>
          <cell r="AE477">
            <v>177.8</v>
          </cell>
          <cell r="AF477">
            <v>9.19</v>
          </cell>
          <cell r="AG477">
            <v>2248</v>
          </cell>
          <cell r="AH477">
            <v>2852</v>
          </cell>
          <cell r="AI477">
            <v>2852</v>
          </cell>
          <cell r="AJ477">
            <v>0</v>
          </cell>
          <cell r="AK477">
            <v>0</v>
          </cell>
          <cell r="AL477" t="str">
            <v>откр ствол</v>
          </cell>
          <cell r="AM477" t="str">
            <v>2248-2852</v>
          </cell>
          <cell r="AN477">
            <v>6.2999999999999545</v>
          </cell>
          <cell r="AO477">
            <v>2248</v>
          </cell>
          <cell r="AP477">
            <v>344.89</v>
          </cell>
          <cell r="AQ477">
            <v>0</v>
          </cell>
          <cell r="AR477">
            <v>0</v>
          </cell>
          <cell r="AS477">
            <v>0</v>
          </cell>
          <cell r="AT477" t="str">
            <v>Газлифт</v>
          </cell>
          <cell r="AU477">
            <v>450</v>
          </cell>
          <cell r="AV477" t="str">
            <v xml:space="preserve">ГП </v>
          </cell>
          <cell r="AW477">
            <v>820</v>
          </cell>
          <cell r="AX477" t="str">
            <v xml:space="preserve">ГП </v>
          </cell>
          <cell r="AY477">
            <v>1130</v>
          </cell>
          <cell r="AZ477" t="str">
            <v xml:space="preserve">ГП </v>
          </cell>
          <cell r="BA477">
            <v>1360</v>
          </cell>
          <cell r="BB477" t="str">
            <v xml:space="preserve">ГП </v>
          </cell>
          <cell r="BC477">
            <v>1540</v>
          </cell>
          <cell r="BD477" t="str">
            <v xml:space="preserve"> ГК 84/1,5</v>
          </cell>
          <cell r="BE477">
            <v>0</v>
          </cell>
          <cell r="BF477">
            <v>0</v>
          </cell>
          <cell r="BG477">
            <v>1970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2170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1881.98</v>
          </cell>
          <cell r="BU477">
            <v>288.02</v>
          </cell>
          <cell r="BV477">
            <v>73</v>
          </cell>
          <cell r="BW477">
            <v>5.5</v>
          </cell>
          <cell r="BX477">
            <v>18</v>
          </cell>
          <cell r="BY477" t="str">
            <v>Угловик</v>
          </cell>
          <cell r="BZ477" t="str">
            <v>Постоянный</v>
          </cell>
          <cell r="CA477">
            <v>24</v>
          </cell>
          <cell r="CB477">
            <v>0</v>
          </cell>
          <cell r="CC477">
            <v>37</v>
          </cell>
          <cell r="CD477">
            <v>61</v>
          </cell>
          <cell r="CE477">
            <v>33</v>
          </cell>
          <cell r="CF477">
            <v>43556</v>
          </cell>
          <cell r="CG477">
            <v>180</v>
          </cell>
          <cell r="CH477">
            <v>77</v>
          </cell>
          <cell r="CI477">
            <v>6</v>
          </cell>
          <cell r="CJ477">
            <v>0</v>
          </cell>
          <cell r="CK477">
            <v>0</v>
          </cell>
          <cell r="CL477">
            <v>73</v>
          </cell>
          <cell r="CM477">
            <v>20.137986000000001</v>
          </cell>
          <cell r="CN477">
            <v>31.8</v>
          </cell>
          <cell r="CO477">
            <v>24.25</v>
          </cell>
          <cell r="CP477">
            <v>0</v>
          </cell>
          <cell r="CQ477">
            <v>21.5</v>
          </cell>
          <cell r="CR477">
            <v>424</v>
          </cell>
          <cell r="CS477">
            <v>0</v>
          </cell>
          <cell r="CT477">
            <v>420</v>
          </cell>
          <cell r="CU477">
            <v>0</v>
          </cell>
          <cell r="CV477">
            <v>406.8781348</v>
          </cell>
          <cell r="CW477">
            <v>-29.3</v>
          </cell>
          <cell r="CX477">
            <v>389.9</v>
          </cell>
          <cell r="CY477">
            <v>-14.8</v>
          </cell>
          <cell r="CZ477">
            <v>7.8</v>
          </cell>
          <cell r="DA477">
            <v>13.7</v>
          </cell>
          <cell r="DB477">
            <v>680.30636231448364</v>
          </cell>
          <cell r="DC477">
            <v>1067.6340722453576</v>
          </cell>
          <cell r="DD477">
            <v>268.33721028998895</v>
          </cell>
          <cell r="DE477">
            <v>0.297196261682243</v>
          </cell>
          <cell r="DF477">
            <v>0</v>
          </cell>
          <cell r="DG477" t="str">
            <v>Газлифт</v>
          </cell>
          <cell r="DH477">
            <v>20.137986000000001</v>
          </cell>
          <cell r="DI477">
            <v>31.8</v>
          </cell>
          <cell r="DJ477">
            <v>24.25</v>
          </cell>
          <cell r="DK477">
            <v>13.7</v>
          </cell>
          <cell r="DL477">
            <v>73</v>
          </cell>
          <cell r="DM477">
            <v>0</v>
          </cell>
          <cell r="DN477">
            <v>60</v>
          </cell>
          <cell r="DO477">
            <v>0.28423132409207802</v>
          </cell>
          <cell r="DP477">
            <v>60</v>
          </cell>
          <cell r="DQ477">
            <v>21.599420472934831</v>
          </cell>
          <cell r="DR477">
            <v>34.107758891049365</v>
          </cell>
          <cell r="DS477">
            <v>24.25</v>
          </cell>
          <cell r="DT477">
            <v>14.694223170043278</v>
          </cell>
          <cell r="DU477">
            <v>1.4614344729348308</v>
          </cell>
          <cell r="DV477">
            <v>2.3077588910493638</v>
          </cell>
          <cell r="DW477">
            <v>0.99422317004327943</v>
          </cell>
          <cell r="DX477">
            <v>4.5742291045835062</v>
          </cell>
          <cell r="DY477">
            <v>5.4715659145735724</v>
          </cell>
          <cell r="DZ477">
            <v>0</v>
          </cell>
          <cell r="EA477">
            <v>3.5018021853270853</v>
          </cell>
          <cell r="EB477">
            <v>0</v>
          </cell>
          <cell r="EC477">
            <v>42814</v>
          </cell>
          <cell r="ED477" t="str">
            <v>ОПЗ</v>
          </cell>
          <cell r="EE477">
            <v>0</v>
          </cell>
          <cell r="EF477">
            <v>18</v>
          </cell>
          <cell r="EG477">
            <v>36</v>
          </cell>
          <cell r="EH477">
            <v>72</v>
          </cell>
          <cell r="EI477">
            <v>33</v>
          </cell>
          <cell r="EJ477" t="str">
            <v>Постоянный</v>
          </cell>
          <cell r="EK477">
            <v>24</v>
          </cell>
          <cell r="EL477">
            <v>0</v>
          </cell>
          <cell r="EM477">
            <v>20.137986000000001</v>
          </cell>
          <cell r="EN477">
            <v>31.8</v>
          </cell>
          <cell r="EO477">
            <v>24.25</v>
          </cell>
          <cell r="EP477">
            <v>21.5</v>
          </cell>
          <cell r="EQ477">
            <v>680.30636231448364</v>
          </cell>
          <cell r="ER477">
            <v>76</v>
          </cell>
          <cell r="ES477">
            <v>7.8</v>
          </cell>
          <cell r="ET477">
            <v>97</v>
          </cell>
          <cell r="EU477">
            <v>18</v>
          </cell>
          <cell r="EV477">
            <v>37</v>
          </cell>
          <cell r="EW477">
            <v>61</v>
          </cell>
          <cell r="EX477">
            <v>33</v>
          </cell>
          <cell r="EY477" t="str">
            <v>Постоянный</v>
          </cell>
          <cell r="EZ477">
            <v>24</v>
          </cell>
          <cell r="FA477">
            <v>0</v>
          </cell>
          <cell r="FB477">
            <v>20.137986000000001</v>
          </cell>
          <cell r="FC477">
            <v>31.8</v>
          </cell>
          <cell r="FD477">
            <v>24.25</v>
          </cell>
          <cell r="FE477">
            <v>21.5</v>
          </cell>
          <cell r="FF477">
            <v>680.30636231448364</v>
          </cell>
          <cell r="FG477">
            <v>77</v>
          </cell>
          <cell r="FH477">
            <v>7.8</v>
          </cell>
          <cell r="FI477">
            <v>73</v>
          </cell>
          <cell r="FJ477">
            <v>0</v>
          </cell>
          <cell r="FK477">
            <v>1</v>
          </cell>
          <cell r="FL477">
            <v>-11</v>
          </cell>
          <cell r="FM477">
            <v>0</v>
          </cell>
          <cell r="FN477">
            <v>0</v>
          </cell>
          <cell r="FO477">
            <v>0</v>
          </cell>
          <cell r="FP477">
            <v>0</v>
          </cell>
          <cell r="FQ477">
            <v>0</v>
          </cell>
          <cell r="FR477">
            <v>0</v>
          </cell>
          <cell r="FS477">
            <v>0</v>
          </cell>
          <cell r="FT477">
            <v>1</v>
          </cell>
          <cell r="FU477">
            <v>0</v>
          </cell>
          <cell r="FV477">
            <v>0</v>
          </cell>
          <cell r="FW477">
            <v>-24</v>
          </cell>
          <cell r="FX477">
            <v>0</v>
          </cell>
          <cell r="FY477" t="str">
            <v>Проводятся исследования скважины на разных режимах работы (ОЗНА+АГЗУ). ТР оставлен без изменений</v>
          </cell>
          <cell r="FZ477">
            <v>0</v>
          </cell>
          <cell r="GA477">
            <v>0</v>
          </cell>
          <cell r="GB477">
            <v>0</v>
          </cell>
          <cell r="GC477">
            <v>0</v>
          </cell>
          <cell r="GD477">
            <v>0</v>
          </cell>
          <cell r="GE477">
            <v>0</v>
          </cell>
          <cell r="GF477" t="str">
            <v>БДНГ-1</v>
          </cell>
          <cell r="GG477" t="str">
            <v>Щукин</v>
          </cell>
          <cell r="GH477">
            <v>0</v>
          </cell>
          <cell r="GI477" t="e">
            <v>#N/A</v>
          </cell>
          <cell r="GJ477">
            <v>0</v>
          </cell>
          <cell r="GK477">
            <v>2100</v>
          </cell>
          <cell r="GL477">
            <v>0</v>
          </cell>
          <cell r="GM477">
            <v>0</v>
          </cell>
          <cell r="GN477">
            <v>0</v>
          </cell>
          <cell r="GO477">
            <v>4</v>
          </cell>
          <cell r="GP477">
            <v>28</v>
          </cell>
          <cell r="GQ477">
            <v>73</v>
          </cell>
          <cell r="GR477">
            <v>107</v>
          </cell>
          <cell r="GS477" t="str">
            <v>К-1</v>
          </cell>
          <cell r="GT477" t="str">
            <v>Газлифт</v>
          </cell>
          <cell r="GU477">
            <v>0</v>
          </cell>
          <cell r="GV477">
            <v>0</v>
          </cell>
          <cell r="GW477">
            <v>0</v>
          </cell>
          <cell r="GX477">
            <v>0</v>
          </cell>
          <cell r="GY477">
            <v>0</v>
          </cell>
        </row>
        <row r="478">
          <cell r="J478">
            <v>3307</v>
          </cell>
          <cell r="K478" t="str">
            <v>В работе</v>
          </cell>
          <cell r="L478" t="str">
            <v>К-40</v>
          </cell>
          <cell r="M478">
            <v>42047</v>
          </cell>
          <cell r="N478" t="str">
            <v>Гор.</v>
          </cell>
          <cell r="O478" t="str">
            <v>P1ar_Block III</v>
          </cell>
          <cell r="P478" t="str">
            <v>Действующий</v>
          </cell>
          <cell r="Q478">
            <v>-4</v>
          </cell>
          <cell r="R478">
            <v>0</v>
          </cell>
          <cell r="S478">
            <v>0</v>
          </cell>
          <cell r="T478">
            <v>0</v>
          </cell>
          <cell r="U478">
            <v>206</v>
          </cell>
          <cell r="V478">
            <v>213.8</v>
          </cell>
          <cell r="W478">
            <v>0.98</v>
          </cell>
          <cell r="X478">
            <v>1.66</v>
          </cell>
          <cell r="Y478">
            <v>1.1225503726193762</v>
          </cell>
          <cell r="Z478">
            <v>1.4490000000000001</v>
          </cell>
          <cell r="AA478">
            <v>0.83599999999999997</v>
          </cell>
          <cell r="AB478">
            <v>0.72</v>
          </cell>
          <cell r="AC478">
            <v>37</v>
          </cell>
          <cell r="AD478">
            <v>1.17</v>
          </cell>
          <cell r="AE478">
            <v>177.8</v>
          </cell>
          <cell r="AF478">
            <v>9.19</v>
          </cell>
          <cell r="AG478">
            <v>2168</v>
          </cell>
          <cell r="AH478" t="str">
            <v>1 ств 2840
2 ств 2520
3 ств 2690
4 ств 2253</v>
          </cell>
          <cell r="AI478" t="str">
            <v>1 ств 2840
2 ств 2520
3 ств 2690
4 ств 2253</v>
          </cell>
          <cell r="AJ478">
            <v>0</v>
          </cell>
          <cell r="AK478">
            <v>0</v>
          </cell>
          <cell r="AL478" t="str">
            <v>откр ствол</v>
          </cell>
          <cell r="AM478" t="str">
            <v>1 ств 2008-2840;
2 ств 2008-2520;
3 ств 2008-2690;
4 ств 2200-2253;</v>
          </cell>
          <cell r="AN478" t="str">
            <v>113,91;14,76;17,10;40,30</v>
          </cell>
          <cell r="AO478">
            <v>2008</v>
          </cell>
          <cell r="AP478">
            <v>280</v>
          </cell>
          <cell r="AQ478">
            <v>0</v>
          </cell>
          <cell r="AR478">
            <v>0</v>
          </cell>
          <cell r="AS478">
            <v>0</v>
          </cell>
          <cell r="AT478" t="str">
            <v>Газлифт</v>
          </cell>
          <cell r="AU478">
            <v>480</v>
          </cell>
          <cell r="AV478" t="str">
            <v>ГП</v>
          </cell>
          <cell r="AW478">
            <v>870</v>
          </cell>
          <cell r="AX478" t="str">
            <v>ГП</v>
          </cell>
          <cell r="AY478">
            <v>1190</v>
          </cell>
          <cell r="AZ478" t="str">
            <v>ГП</v>
          </cell>
          <cell r="BA478">
            <v>1450</v>
          </cell>
          <cell r="BB478" t="str">
            <v>ГК81/2</v>
          </cell>
          <cell r="BC478">
            <v>1650</v>
          </cell>
          <cell r="BD478" t="str">
            <v>ГК75/3</v>
          </cell>
          <cell r="BE478">
            <v>1850</v>
          </cell>
          <cell r="BF478">
            <v>0</v>
          </cell>
          <cell r="BG478">
            <v>1860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2260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1901</v>
          </cell>
          <cell r="BU478">
            <v>359</v>
          </cell>
          <cell r="BV478">
            <v>73</v>
          </cell>
          <cell r="BW478">
            <v>5.5</v>
          </cell>
          <cell r="BX478">
            <v>18</v>
          </cell>
          <cell r="BY478" t="str">
            <v>Угловик</v>
          </cell>
          <cell r="BZ478" t="str">
            <v>Постоянный</v>
          </cell>
          <cell r="CA478">
            <v>24</v>
          </cell>
          <cell r="CB478">
            <v>0</v>
          </cell>
          <cell r="CC478">
            <v>34</v>
          </cell>
          <cell r="CD478">
            <v>73</v>
          </cell>
          <cell r="CE478">
            <v>33</v>
          </cell>
          <cell r="CF478">
            <v>43556</v>
          </cell>
          <cell r="CG478">
            <v>180</v>
          </cell>
          <cell r="CH478">
            <v>76</v>
          </cell>
          <cell r="CI478">
            <v>6</v>
          </cell>
          <cell r="CJ478">
            <v>0</v>
          </cell>
          <cell r="CK478">
            <v>0</v>
          </cell>
          <cell r="CL478">
            <v>84</v>
          </cell>
          <cell r="CM478">
            <v>15.574679999999999</v>
          </cell>
          <cell r="CN478">
            <v>27</v>
          </cell>
          <cell r="CO478">
            <v>31</v>
          </cell>
          <cell r="CP478">
            <v>0</v>
          </cell>
          <cell r="CQ478">
            <v>15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8</v>
          </cell>
          <cell r="DA478">
            <v>7</v>
          </cell>
          <cell r="DB478">
            <v>449.44743648023592</v>
          </cell>
          <cell r="DC478">
            <v>963.10164960050554</v>
          </cell>
          <cell r="DD478">
            <v>316.61675994987957</v>
          </cell>
          <cell r="DE478">
            <v>0.28125</v>
          </cell>
          <cell r="DF478">
            <v>0</v>
          </cell>
          <cell r="DG478" t="str">
            <v>Газлифт</v>
          </cell>
          <cell r="DH478">
            <v>15.574679999999999</v>
          </cell>
          <cell r="DI478">
            <v>27</v>
          </cell>
          <cell r="DJ478">
            <v>31</v>
          </cell>
          <cell r="DK478">
            <v>7</v>
          </cell>
          <cell r="DL478">
            <v>84</v>
          </cell>
          <cell r="DM478">
            <v>0</v>
          </cell>
          <cell r="DN478">
            <v>60</v>
          </cell>
          <cell r="DO478">
            <v>0.25940533980582531</v>
          </cell>
          <cell r="DP478">
            <v>60</v>
          </cell>
          <cell r="DQ478">
            <v>17.956245145631073</v>
          </cell>
          <cell r="DR478">
            <v>31.128640776699037</v>
          </cell>
          <cell r="DS478">
            <v>31</v>
          </cell>
          <cell r="DT478">
            <v>8.0703883495145661</v>
          </cell>
          <cell r="DU478">
            <v>2.3815651456310718</v>
          </cell>
          <cell r="DV478">
            <v>4.1286407766990365</v>
          </cell>
          <cell r="DW478">
            <v>1.070388349514565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42656</v>
          </cell>
          <cell r="ED478" t="str">
            <v>ОПЗ</v>
          </cell>
          <cell r="EE478">
            <v>0</v>
          </cell>
          <cell r="EF478">
            <v>18</v>
          </cell>
          <cell r="EG478">
            <v>34</v>
          </cell>
          <cell r="EH478">
            <v>70</v>
          </cell>
          <cell r="EI478">
            <v>33</v>
          </cell>
          <cell r="EJ478" t="str">
            <v>Постоянный</v>
          </cell>
          <cell r="EK478">
            <v>24</v>
          </cell>
          <cell r="EL478">
            <v>0</v>
          </cell>
          <cell r="EM478">
            <v>15.574679999999999</v>
          </cell>
          <cell r="EN478">
            <v>27</v>
          </cell>
          <cell r="EO478">
            <v>31</v>
          </cell>
          <cell r="EP478">
            <v>15</v>
          </cell>
          <cell r="EQ478">
            <v>449.44743648023592</v>
          </cell>
          <cell r="ER478">
            <v>76</v>
          </cell>
          <cell r="ES478">
            <v>8</v>
          </cell>
          <cell r="ET478">
            <v>91</v>
          </cell>
          <cell r="EU478">
            <v>18</v>
          </cell>
          <cell r="EV478">
            <v>34</v>
          </cell>
          <cell r="EW478">
            <v>73</v>
          </cell>
          <cell r="EX478">
            <v>33</v>
          </cell>
          <cell r="EY478" t="str">
            <v>Постоянный</v>
          </cell>
          <cell r="EZ478">
            <v>24</v>
          </cell>
          <cell r="FA478">
            <v>0</v>
          </cell>
          <cell r="FB478">
            <v>15.574679999999999</v>
          </cell>
          <cell r="FC478">
            <v>27</v>
          </cell>
          <cell r="FD478">
            <v>31</v>
          </cell>
          <cell r="FE478">
            <v>15</v>
          </cell>
          <cell r="FF478">
            <v>449.44743648023592</v>
          </cell>
          <cell r="FG478">
            <v>76</v>
          </cell>
          <cell r="FH478">
            <v>8</v>
          </cell>
          <cell r="FI478">
            <v>84</v>
          </cell>
          <cell r="FJ478">
            <v>0</v>
          </cell>
          <cell r="FK478">
            <v>0</v>
          </cell>
          <cell r="FL478">
            <v>3</v>
          </cell>
          <cell r="FM478">
            <v>0</v>
          </cell>
          <cell r="FN478">
            <v>0</v>
          </cell>
          <cell r="FO478">
            <v>0</v>
          </cell>
          <cell r="FP478">
            <v>0</v>
          </cell>
          <cell r="FQ478">
            <v>0</v>
          </cell>
          <cell r="FR478">
            <v>0</v>
          </cell>
          <cell r="FS478">
            <v>0</v>
          </cell>
          <cell r="FT478">
            <v>0</v>
          </cell>
          <cell r="FU478">
            <v>0</v>
          </cell>
          <cell r="FV478">
            <v>0</v>
          </cell>
          <cell r="FW478">
            <v>-7</v>
          </cell>
          <cell r="FX478">
            <v>0</v>
          </cell>
          <cell r="FY478" t="str">
            <v>Проводятся исследования скважины на разных режимах работы (ОЗНА+АГЗУ). ТР оставлен без изменений</v>
          </cell>
          <cell r="FZ478">
            <v>0</v>
          </cell>
          <cell r="GA478">
            <v>0</v>
          </cell>
          <cell r="GB478">
            <v>0</v>
          </cell>
          <cell r="GC478" t="str">
            <v>Технология</v>
          </cell>
          <cell r="GD478" t="str">
            <v>Снижение общего дебита газа, увеличение Рзаб с 88 до 91ат. Гидратообразования.</v>
          </cell>
          <cell r="GE478">
            <v>0</v>
          </cell>
          <cell r="GF478" t="str">
            <v>БДНГ-1</v>
          </cell>
          <cell r="GG478" t="str">
            <v>Щукин</v>
          </cell>
          <cell r="GH478">
            <v>0</v>
          </cell>
          <cell r="GI478" t="e">
            <v>#N/A</v>
          </cell>
          <cell r="GJ478">
            <v>0</v>
          </cell>
          <cell r="GK478">
            <v>2100</v>
          </cell>
          <cell r="GL478">
            <v>0</v>
          </cell>
          <cell r="GM478">
            <v>0</v>
          </cell>
          <cell r="GN478">
            <v>0</v>
          </cell>
          <cell r="GO478">
            <v>1</v>
          </cell>
          <cell r="GP478">
            <v>40</v>
          </cell>
          <cell r="GQ478">
            <v>84</v>
          </cell>
          <cell r="GR478">
            <v>96</v>
          </cell>
          <cell r="GS478" t="str">
            <v>К-1</v>
          </cell>
          <cell r="GT478" t="str">
            <v>Газлифт</v>
          </cell>
          <cell r="GU478">
            <v>0</v>
          </cell>
          <cell r="GV478">
            <v>0</v>
          </cell>
          <cell r="GW478">
            <v>0</v>
          </cell>
          <cell r="GX478">
            <v>0</v>
          </cell>
          <cell r="GY478">
            <v>0</v>
          </cell>
        </row>
        <row r="479">
          <cell r="J479">
            <v>3315</v>
          </cell>
          <cell r="K479" t="str">
            <v>В работе</v>
          </cell>
          <cell r="L479" t="str">
            <v>К-44</v>
          </cell>
          <cell r="M479">
            <v>43231</v>
          </cell>
          <cell r="N479" t="str">
            <v>Гор.</v>
          </cell>
          <cell r="O479" t="str">
            <v>P1ar_Block I</v>
          </cell>
          <cell r="P479" t="str">
            <v>Действующий</v>
          </cell>
          <cell r="Q479">
            <v>-4</v>
          </cell>
          <cell r="R479">
            <v>43170</v>
          </cell>
          <cell r="S479" t="str">
            <v>МеКаМиНефть</v>
          </cell>
          <cell r="T479" t="str">
            <v>КГРП 7стадий
350 м3 15% HCl</v>
          </cell>
          <cell r="U479">
            <v>206</v>
          </cell>
          <cell r="V479">
            <v>213.8</v>
          </cell>
          <cell r="W479">
            <v>0.98</v>
          </cell>
          <cell r="X479">
            <v>1.66</v>
          </cell>
          <cell r="Y479">
            <v>1.0175131348511381</v>
          </cell>
          <cell r="Z479">
            <v>1.4490000000000001</v>
          </cell>
          <cell r="AA479">
            <v>0.83599999999999997</v>
          </cell>
          <cell r="AB479">
            <v>0.72</v>
          </cell>
          <cell r="AC479">
            <v>37</v>
          </cell>
          <cell r="AD479">
            <v>1.17</v>
          </cell>
          <cell r="AE479">
            <v>177.8</v>
          </cell>
          <cell r="AF479">
            <v>9.19</v>
          </cell>
          <cell r="AG479">
            <v>2047</v>
          </cell>
          <cell r="AH479">
            <v>3155</v>
          </cell>
          <cell r="AI479">
            <v>3155</v>
          </cell>
          <cell r="AJ479">
            <v>0</v>
          </cell>
          <cell r="AK479">
            <v>0</v>
          </cell>
          <cell r="AL479" t="str">
            <v>Закрытый</v>
          </cell>
          <cell r="AM479" t="str">
            <v>2237,59-2238,99; 2356,36-2357,76; 2522,65-2524,05; 2653,63-2655,03; 2739,65-2741,05; 2871,7-2873,1; 3047,52-3048,75 (цирк. клапана)</v>
          </cell>
          <cell r="AN479">
            <v>29.529999999999973</v>
          </cell>
          <cell r="AO479">
            <v>2237.59</v>
          </cell>
          <cell r="AP479">
            <v>269.20999999999998</v>
          </cell>
          <cell r="AQ479" t="str">
            <v>1991-3155</v>
          </cell>
          <cell r="AR479">
            <v>114</v>
          </cell>
          <cell r="AS479">
            <v>7.37</v>
          </cell>
          <cell r="AT479" t="str">
            <v>Газлифт</v>
          </cell>
          <cell r="AU479">
            <v>430</v>
          </cell>
          <cell r="AV479">
            <v>0</v>
          </cell>
          <cell r="AW479">
            <v>840</v>
          </cell>
          <cell r="AX479">
            <v>0</v>
          </cell>
          <cell r="AY479">
            <v>1180</v>
          </cell>
          <cell r="AZ479">
            <v>0</v>
          </cell>
          <cell r="BA479">
            <v>1440</v>
          </cell>
          <cell r="BB479">
            <v>0</v>
          </cell>
          <cell r="BC479">
            <v>1640</v>
          </cell>
          <cell r="BD479">
            <v>0</v>
          </cell>
          <cell r="BE479">
            <v>1800</v>
          </cell>
          <cell r="BF479">
            <v>0</v>
          </cell>
          <cell r="BG479">
            <v>1920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1996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1630.09</v>
          </cell>
          <cell r="BU479">
            <v>365.91000000000008</v>
          </cell>
          <cell r="BV479">
            <v>73</v>
          </cell>
          <cell r="BW479">
            <v>5.5</v>
          </cell>
          <cell r="BX479">
            <v>18</v>
          </cell>
          <cell r="BY479" t="str">
            <v>Угловик</v>
          </cell>
          <cell r="BZ479" t="str">
            <v>Постоянный</v>
          </cell>
          <cell r="CA479">
            <v>24</v>
          </cell>
          <cell r="CB479">
            <v>0</v>
          </cell>
          <cell r="CC479">
            <v>34.33</v>
          </cell>
          <cell r="CD479">
            <v>57</v>
          </cell>
          <cell r="CE479">
            <v>32.17</v>
          </cell>
          <cell r="CF479">
            <v>43556</v>
          </cell>
          <cell r="CG479">
            <v>145.6</v>
          </cell>
          <cell r="CH479">
            <v>71.33</v>
          </cell>
          <cell r="CI479">
            <v>6</v>
          </cell>
          <cell r="CJ479">
            <v>0</v>
          </cell>
          <cell r="CK479">
            <v>0</v>
          </cell>
          <cell r="CL479">
            <v>69</v>
          </cell>
          <cell r="CM479">
            <v>23.583559999999999</v>
          </cell>
          <cell r="CN479">
            <v>31</v>
          </cell>
          <cell r="CO479">
            <v>9</v>
          </cell>
          <cell r="CP479">
            <v>397</v>
          </cell>
          <cell r="CQ479">
            <v>38</v>
          </cell>
          <cell r="CR479">
            <v>426</v>
          </cell>
          <cell r="CS479">
            <v>0</v>
          </cell>
          <cell r="CT479">
            <v>422</v>
          </cell>
          <cell r="CU479">
            <v>0</v>
          </cell>
          <cell r="CV479">
            <v>397.57600000000002</v>
          </cell>
          <cell r="CW479">
            <v>-34</v>
          </cell>
          <cell r="CX479">
            <v>422</v>
          </cell>
          <cell r="CY479">
            <v>-31</v>
          </cell>
          <cell r="CZ479">
            <v>20</v>
          </cell>
          <cell r="DA479">
            <v>18</v>
          </cell>
          <cell r="DB479">
            <v>763.24354762385326</v>
          </cell>
          <cell r="DC479">
            <v>1611.2919338725792</v>
          </cell>
          <cell r="DD479">
            <v>745.86844819831754</v>
          </cell>
          <cell r="DE479">
            <v>0.40469973890339428</v>
          </cell>
          <cell r="DF479">
            <v>0</v>
          </cell>
          <cell r="DG479" t="str">
            <v>Газлифт</v>
          </cell>
          <cell r="DH479">
            <v>23.583559999999999</v>
          </cell>
          <cell r="DI479">
            <v>31</v>
          </cell>
          <cell r="DJ479">
            <v>9</v>
          </cell>
          <cell r="DK479">
            <v>18</v>
          </cell>
          <cell r="DL479">
            <v>69</v>
          </cell>
          <cell r="DM479">
            <v>0</v>
          </cell>
          <cell r="DN479">
            <v>60</v>
          </cell>
          <cell r="DO479">
            <v>0.39018859288693797</v>
          </cell>
          <cell r="DP479">
            <v>60</v>
          </cell>
          <cell r="DQ479">
            <v>25.409493207951485</v>
          </cell>
          <cell r="DR479">
            <v>33.400143551121886</v>
          </cell>
          <cell r="DS479">
            <v>9</v>
          </cell>
          <cell r="DT479">
            <v>19.393631739361094</v>
          </cell>
          <cell r="DU479">
            <v>1.8259332079514858</v>
          </cell>
          <cell r="DV479">
            <v>2.4001435511218858</v>
          </cell>
          <cell r="DW479">
            <v>1.3936317393610951</v>
          </cell>
          <cell r="DX479">
            <v>1.9844763546978774</v>
          </cell>
          <cell r="DY479">
            <v>2.3737755438969828</v>
          </cell>
          <cell r="DZ479">
            <v>0</v>
          </cell>
          <cell r="EA479">
            <v>0.76798620537843554</v>
          </cell>
          <cell r="EB479">
            <v>0</v>
          </cell>
          <cell r="EC479">
            <v>43231</v>
          </cell>
          <cell r="ED479" t="str">
            <v>ВНС</v>
          </cell>
          <cell r="EE479">
            <v>0</v>
          </cell>
          <cell r="EF479">
            <v>18</v>
          </cell>
          <cell r="EG479">
            <v>32.75</v>
          </cell>
          <cell r="EH479">
            <v>56.37</v>
          </cell>
          <cell r="EI479">
            <v>30.62</v>
          </cell>
          <cell r="EJ479" t="str">
            <v>Постоянный</v>
          </cell>
          <cell r="EK479">
            <v>24</v>
          </cell>
          <cell r="EL479">
            <v>0</v>
          </cell>
          <cell r="EM479">
            <v>28.423999999999999</v>
          </cell>
          <cell r="EN479">
            <v>34</v>
          </cell>
          <cell r="EO479">
            <v>0</v>
          </cell>
          <cell r="EP479">
            <v>31</v>
          </cell>
          <cell r="EQ479">
            <v>386.99690402476779</v>
          </cell>
          <cell r="ER479">
            <v>74.25</v>
          </cell>
          <cell r="ES479">
            <v>20</v>
          </cell>
          <cell r="ET479">
            <v>74</v>
          </cell>
          <cell r="EU479">
            <v>18</v>
          </cell>
          <cell r="EV479">
            <v>34.33</v>
          </cell>
          <cell r="EW479">
            <v>57</v>
          </cell>
          <cell r="EX479">
            <v>32.17</v>
          </cell>
          <cell r="EY479" t="str">
            <v>Постоянный</v>
          </cell>
          <cell r="EZ479">
            <v>24</v>
          </cell>
          <cell r="FA479">
            <v>0</v>
          </cell>
          <cell r="FB479">
            <v>23.583559999999999</v>
          </cell>
          <cell r="FC479">
            <v>31</v>
          </cell>
          <cell r="FD479">
            <v>9</v>
          </cell>
          <cell r="FE479">
            <v>38</v>
          </cell>
          <cell r="FF479">
            <v>763.24354762385326</v>
          </cell>
          <cell r="FG479">
            <v>71.33</v>
          </cell>
          <cell r="FH479">
            <v>20</v>
          </cell>
          <cell r="FI479">
            <v>69</v>
          </cell>
          <cell r="FJ479">
            <v>0</v>
          </cell>
          <cell r="FK479">
            <v>1.5799999999999983</v>
          </cell>
          <cell r="FL479">
            <v>0.63000000000000256</v>
          </cell>
          <cell r="FM479">
            <v>1.5500000000000007</v>
          </cell>
          <cell r="FN479">
            <v>0</v>
          </cell>
          <cell r="FO479">
            <v>0</v>
          </cell>
          <cell r="FP479">
            <v>-4.840440000000001</v>
          </cell>
          <cell r="FQ479">
            <v>-3</v>
          </cell>
          <cell r="FR479">
            <v>9</v>
          </cell>
          <cell r="FS479">
            <v>7</v>
          </cell>
          <cell r="FT479">
            <v>-2.9200000000000017</v>
          </cell>
          <cell r="FU479">
            <v>0</v>
          </cell>
          <cell r="FV479">
            <v>376.24664359908547</v>
          </cell>
          <cell r="FW479">
            <v>-5</v>
          </cell>
          <cell r="FX479" t="str">
            <v>ИПП База</v>
          </cell>
          <cell r="FY479" t="str">
            <v xml:space="preserve"> Снижение энергетики пласта, что подтверждается снижениями дебита с  34 до 31м3/сут и трендом снижения  забойного давления</v>
          </cell>
          <cell r="FZ479">
            <v>0</v>
          </cell>
          <cell r="GA479">
            <v>0</v>
          </cell>
          <cell r="GB479">
            <v>0</v>
          </cell>
          <cell r="GC479">
            <v>0</v>
          </cell>
          <cell r="GD479">
            <v>0</v>
          </cell>
          <cell r="GE479">
            <v>0</v>
          </cell>
          <cell r="GF479" t="str">
            <v>БДНГ-5.2</v>
          </cell>
          <cell r="GG479" t="str">
            <v>курбатов</v>
          </cell>
          <cell r="GH479" t="str">
            <v>Бердянка</v>
          </cell>
          <cell r="GI479" t="e">
            <v>#N/A</v>
          </cell>
          <cell r="GJ479">
            <v>0</v>
          </cell>
          <cell r="GK479">
            <v>0</v>
          </cell>
          <cell r="GL479">
            <v>0</v>
          </cell>
          <cell r="GM479">
            <v>0</v>
          </cell>
          <cell r="GN479">
            <v>0</v>
          </cell>
          <cell r="GO479">
            <v>2.1599999999999966</v>
          </cell>
          <cell r="GP479">
            <v>24.83</v>
          </cell>
          <cell r="GQ479">
            <v>69</v>
          </cell>
          <cell r="GR479">
            <v>76.599999999999994</v>
          </cell>
          <cell r="GS479" t="str">
            <v>К-44</v>
          </cell>
          <cell r="GT479" t="str">
            <v>Газлифт</v>
          </cell>
          <cell r="GU479">
            <v>0</v>
          </cell>
          <cell r="GV479">
            <v>0</v>
          </cell>
          <cell r="GW479">
            <v>0</v>
          </cell>
          <cell r="GX479">
            <v>0</v>
          </cell>
          <cell r="GY479">
            <v>0</v>
          </cell>
        </row>
        <row r="480">
          <cell r="J480">
            <v>3316</v>
          </cell>
          <cell r="K480" t="str">
            <v>В бездействии текущего года</v>
          </cell>
          <cell r="L480" t="str">
            <v>К-44</v>
          </cell>
          <cell r="M480">
            <v>42338</v>
          </cell>
          <cell r="N480" t="str">
            <v>Гор.</v>
          </cell>
          <cell r="O480" t="str">
            <v>P1ar_Block I</v>
          </cell>
          <cell r="P480" t="str">
            <v>В бездействии текущего года</v>
          </cell>
          <cell r="Q480">
            <v>-4</v>
          </cell>
          <cell r="R480">
            <v>0</v>
          </cell>
          <cell r="S480">
            <v>0</v>
          </cell>
          <cell r="T480">
            <v>0</v>
          </cell>
          <cell r="U480">
            <v>206</v>
          </cell>
          <cell r="V480">
            <v>213.8</v>
          </cell>
          <cell r="W480">
            <v>0.98</v>
          </cell>
          <cell r="X480">
            <v>1.66</v>
          </cell>
          <cell r="Y480">
            <v>0.98112533894298026</v>
          </cell>
          <cell r="Z480">
            <v>1.4490000000000001</v>
          </cell>
          <cell r="AA480">
            <v>0.83599999999999997</v>
          </cell>
          <cell r="AB480">
            <v>0.72</v>
          </cell>
          <cell r="AC480">
            <v>37</v>
          </cell>
          <cell r="AD480">
            <v>1.17</v>
          </cell>
          <cell r="AE480">
            <v>177.8</v>
          </cell>
          <cell r="AF480">
            <v>9.19</v>
          </cell>
          <cell r="AG480">
            <v>2162</v>
          </cell>
          <cell r="AH480">
            <v>2762</v>
          </cell>
          <cell r="AI480">
            <v>2762</v>
          </cell>
          <cell r="AJ480">
            <v>0</v>
          </cell>
          <cell r="AK480">
            <v>0</v>
          </cell>
          <cell r="AL480" t="str">
            <v>откр ствол</v>
          </cell>
          <cell r="AM480" t="str">
            <v>2162-2762</v>
          </cell>
          <cell r="AN480">
            <v>20.819999999999936</v>
          </cell>
          <cell r="AO480">
            <v>2162</v>
          </cell>
          <cell r="AP480">
            <v>248.57</v>
          </cell>
          <cell r="AQ480" t="str">
            <v>2071-2753</v>
          </cell>
          <cell r="AR480">
            <v>114</v>
          </cell>
          <cell r="AS480">
            <v>99.26</v>
          </cell>
          <cell r="AT480" t="str">
            <v>Газлифт</v>
          </cell>
          <cell r="AU480">
            <v>850</v>
          </cell>
          <cell r="AV480">
            <v>0</v>
          </cell>
          <cell r="AW480">
            <v>1030</v>
          </cell>
          <cell r="AX480">
            <v>0</v>
          </cell>
          <cell r="AY480">
            <v>1375</v>
          </cell>
          <cell r="AZ480">
            <v>0</v>
          </cell>
          <cell r="BA480">
            <v>1660</v>
          </cell>
          <cell r="BB480">
            <v>0</v>
          </cell>
          <cell r="BC480">
            <v>1880</v>
          </cell>
          <cell r="BD480">
            <v>0</v>
          </cell>
          <cell r="BE480">
            <v>0</v>
          </cell>
          <cell r="BF480">
            <v>0</v>
          </cell>
          <cell r="BG480">
            <v>1890</v>
          </cell>
          <cell r="BH480">
            <v>1902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 t="str">
            <v>47-117</v>
          </cell>
          <cell r="BN480">
            <v>1912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1757.26</v>
          </cell>
          <cell r="BU480">
            <v>154.74</v>
          </cell>
          <cell r="BV480">
            <v>73</v>
          </cell>
          <cell r="BW480">
            <v>5.5</v>
          </cell>
          <cell r="BX480">
            <v>18</v>
          </cell>
          <cell r="BY480" t="str">
            <v>Угловик</v>
          </cell>
          <cell r="BZ480" t="str">
            <v>Периодический</v>
          </cell>
          <cell r="CA480">
            <v>24</v>
          </cell>
          <cell r="CB480">
            <v>24</v>
          </cell>
          <cell r="CC480">
            <v>30</v>
          </cell>
          <cell r="CD480">
            <v>70</v>
          </cell>
          <cell r="CE480">
            <v>29</v>
          </cell>
          <cell r="CF480">
            <v>43556</v>
          </cell>
          <cell r="CG480">
            <v>102.6</v>
          </cell>
          <cell r="CH480">
            <v>84</v>
          </cell>
          <cell r="CI480">
            <v>6</v>
          </cell>
          <cell r="CJ480">
            <v>0</v>
          </cell>
          <cell r="CK480">
            <v>0</v>
          </cell>
          <cell r="CL480">
            <v>62</v>
          </cell>
          <cell r="CM480">
            <v>5.835614399999999</v>
          </cell>
          <cell r="CN480">
            <v>7</v>
          </cell>
          <cell r="CO480">
            <v>0.28000000000000003</v>
          </cell>
          <cell r="CP480">
            <v>398</v>
          </cell>
          <cell r="CQ480">
            <v>10</v>
          </cell>
          <cell r="CR480">
            <v>427</v>
          </cell>
          <cell r="CS480">
            <v>0</v>
          </cell>
          <cell r="CT480">
            <v>423</v>
          </cell>
          <cell r="CU480">
            <v>0</v>
          </cell>
          <cell r="CV480">
            <v>421.1643856</v>
          </cell>
          <cell r="CW480">
            <v>-7</v>
          </cell>
          <cell r="CX480">
            <v>422.72</v>
          </cell>
          <cell r="CY480">
            <v>-10</v>
          </cell>
          <cell r="CZ480">
            <v>5</v>
          </cell>
          <cell r="DA480">
            <v>5</v>
          </cell>
          <cell r="DB480">
            <v>856.80781101643743</v>
          </cell>
          <cell r="DC480">
            <v>1713.6156220328749</v>
          </cell>
          <cell r="DD480">
            <v>853.48828857026251</v>
          </cell>
          <cell r="DE480">
            <v>0.17241379310344829</v>
          </cell>
          <cell r="DF480">
            <v>0</v>
          </cell>
          <cell r="DG480" t="str">
            <v>Газлифт</v>
          </cell>
          <cell r="DH480">
            <v>5.835614399999999</v>
          </cell>
          <cell r="DI480">
            <v>7</v>
          </cell>
          <cell r="DJ480">
            <v>0.28000000000000003</v>
          </cell>
          <cell r="DK480">
            <v>5</v>
          </cell>
          <cell r="DL480">
            <v>62</v>
          </cell>
          <cell r="DM480">
            <v>0</v>
          </cell>
          <cell r="DN480">
            <v>60</v>
          </cell>
          <cell r="DO480">
            <v>0.1706012959354751</v>
          </cell>
          <cell r="DP480">
            <v>60</v>
          </cell>
          <cell r="DQ480">
            <v>6.0587142792514381</v>
          </cell>
          <cell r="DR480">
            <v>7.2676152068512385</v>
          </cell>
          <cell r="DS480">
            <v>0.28000000000000003</v>
          </cell>
          <cell r="DT480">
            <v>5.1911537191794572</v>
          </cell>
          <cell r="DU480">
            <v>0.22309987925143801</v>
          </cell>
          <cell r="DV480">
            <v>0.26761520685123852</v>
          </cell>
          <cell r="DW480">
            <v>0.19115371917945612</v>
          </cell>
          <cell r="DX480">
            <v>0.22711164221635771</v>
          </cell>
          <cell r="DY480">
            <v>0.27242744063324409</v>
          </cell>
          <cell r="DZ480">
            <v>0</v>
          </cell>
          <cell r="EA480">
            <v>1.1286279683377254</v>
          </cell>
          <cell r="EB480">
            <v>0</v>
          </cell>
          <cell r="EC480">
            <v>42338</v>
          </cell>
          <cell r="ED480" t="str">
            <v>ВНС с КГРП</v>
          </cell>
          <cell r="EE480">
            <v>0</v>
          </cell>
          <cell r="EF480">
            <v>18</v>
          </cell>
          <cell r="EG480">
            <v>30</v>
          </cell>
          <cell r="EH480">
            <v>70</v>
          </cell>
          <cell r="EI480">
            <v>29</v>
          </cell>
          <cell r="EJ480" t="str">
            <v>Периодический</v>
          </cell>
          <cell r="EK480">
            <v>24</v>
          </cell>
          <cell r="EL480">
            <v>24</v>
          </cell>
          <cell r="EM480">
            <v>5.835614399999999</v>
          </cell>
          <cell r="EN480">
            <v>7</v>
          </cell>
          <cell r="EO480">
            <v>0.28000000000000003</v>
          </cell>
          <cell r="EP480">
            <v>10</v>
          </cell>
          <cell r="EQ480">
            <v>856.80781101643743</v>
          </cell>
          <cell r="ER480">
            <v>84</v>
          </cell>
          <cell r="ES480">
            <v>5</v>
          </cell>
          <cell r="ET480">
            <v>62</v>
          </cell>
          <cell r="EU480">
            <v>18</v>
          </cell>
          <cell r="EV480">
            <v>30</v>
          </cell>
          <cell r="EW480">
            <v>70</v>
          </cell>
          <cell r="EX480">
            <v>29</v>
          </cell>
          <cell r="EY480" t="str">
            <v>Периодический</v>
          </cell>
          <cell r="EZ480">
            <v>24</v>
          </cell>
          <cell r="FA480">
            <v>24</v>
          </cell>
          <cell r="FB480">
            <v>5.835614399999999</v>
          </cell>
          <cell r="FC480">
            <v>7</v>
          </cell>
          <cell r="FD480">
            <v>0.28000000000000003</v>
          </cell>
          <cell r="FE480">
            <v>10</v>
          </cell>
          <cell r="FF480">
            <v>856.80781101643743</v>
          </cell>
          <cell r="FG480">
            <v>84</v>
          </cell>
          <cell r="FH480">
            <v>5</v>
          </cell>
          <cell r="FI480">
            <v>62</v>
          </cell>
          <cell r="FJ480">
            <v>0</v>
          </cell>
          <cell r="FK480">
            <v>0</v>
          </cell>
          <cell r="FL480">
            <v>0</v>
          </cell>
          <cell r="FM480">
            <v>0</v>
          </cell>
          <cell r="FN480">
            <v>0</v>
          </cell>
          <cell r="FO480">
            <v>0</v>
          </cell>
          <cell r="FP480">
            <v>0</v>
          </cell>
          <cell r="FQ480">
            <v>0</v>
          </cell>
          <cell r="FR480">
            <v>0</v>
          </cell>
          <cell r="FS480">
            <v>0</v>
          </cell>
          <cell r="FT480">
            <v>0</v>
          </cell>
          <cell r="FU480">
            <v>0</v>
          </cell>
          <cell r="FV480">
            <v>0</v>
          </cell>
          <cell r="FW480">
            <v>0</v>
          </cell>
          <cell r="FX480">
            <v>0</v>
          </cell>
          <cell r="FY480">
            <v>0</v>
          </cell>
          <cell r="FZ480">
            <v>0</v>
          </cell>
          <cell r="GA480">
            <v>0</v>
          </cell>
          <cell r="GB480">
            <v>0</v>
          </cell>
          <cell r="GC480">
            <v>0</v>
          </cell>
          <cell r="GD480">
            <v>0</v>
          </cell>
          <cell r="GE480">
            <v>0</v>
          </cell>
          <cell r="GF480" t="str">
            <v>БДНГ-5.2</v>
          </cell>
          <cell r="GG480" t="str">
            <v>курбатов</v>
          </cell>
          <cell r="GH480" t="str">
            <v>Бердянка</v>
          </cell>
          <cell r="GI480" t="e">
            <v>#N/A</v>
          </cell>
          <cell r="GJ480">
            <v>0</v>
          </cell>
          <cell r="GK480">
            <v>1892</v>
          </cell>
          <cell r="GL480">
            <v>0</v>
          </cell>
          <cell r="GM480">
            <v>0</v>
          </cell>
          <cell r="GN480">
            <v>0</v>
          </cell>
          <cell r="GO480">
            <v>1</v>
          </cell>
          <cell r="GP480">
            <v>41</v>
          </cell>
          <cell r="GQ480">
            <v>62</v>
          </cell>
          <cell r="GR480">
            <v>40.599999999999994</v>
          </cell>
          <cell r="GS480" t="str">
            <v>К-44</v>
          </cell>
          <cell r="GT480" t="str">
            <v>Газлифт</v>
          </cell>
          <cell r="GU480">
            <v>0</v>
          </cell>
          <cell r="GV480">
            <v>0</v>
          </cell>
          <cell r="GW480" t="str">
            <v>ЭЦН</v>
          </cell>
          <cell r="GX480">
            <v>0</v>
          </cell>
          <cell r="GY480">
            <v>0</v>
          </cell>
        </row>
        <row r="481">
          <cell r="J481">
            <v>3320</v>
          </cell>
          <cell r="K481" t="str">
            <v>В работе</v>
          </cell>
          <cell r="L481" t="str">
            <v>К-42</v>
          </cell>
          <cell r="M481">
            <v>43415</v>
          </cell>
          <cell r="N481" t="str">
            <v>Гор.</v>
          </cell>
          <cell r="O481" t="str">
            <v>P1ar_Block I</v>
          </cell>
          <cell r="P481" t="str">
            <v>Действующий</v>
          </cell>
          <cell r="Q481">
            <v>-4</v>
          </cell>
          <cell r="R481">
            <v>0</v>
          </cell>
          <cell r="S481">
            <v>0</v>
          </cell>
          <cell r="T481">
            <v>0</v>
          </cell>
          <cell r="U481">
            <v>206</v>
          </cell>
          <cell r="V481">
            <v>213.8</v>
          </cell>
          <cell r="W481">
            <v>0.98</v>
          </cell>
          <cell r="X481">
            <v>1.66</v>
          </cell>
          <cell r="Y481">
            <v>0.98112533894298026</v>
          </cell>
          <cell r="Z481">
            <v>1.4490000000000001</v>
          </cell>
          <cell r="AA481">
            <v>0.83599999999999997</v>
          </cell>
          <cell r="AB481">
            <v>0.72</v>
          </cell>
          <cell r="AC481">
            <v>37</v>
          </cell>
          <cell r="AD481">
            <v>1.17</v>
          </cell>
          <cell r="AE481">
            <v>177.8</v>
          </cell>
          <cell r="AF481">
            <v>5.54</v>
          </cell>
          <cell r="AG481">
            <v>2164</v>
          </cell>
          <cell r="AH481">
            <v>2980</v>
          </cell>
          <cell r="AI481">
            <v>2980</v>
          </cell>
          <cell r="AJ481" t="str">
            <v>-</v>
          </cell>
          <cell r="AK481" t="str">
            <v>-</v>
          </cell>
          <cell r="AL481" t="str">
            <v>Закрытый</v>
          </cell>
          <cell r="AM481" t="str">
            <v>2308-2309, 2418-2420, 2548-2549, 2647-2648, 2768-2769, 2899-2900, 2966-2967</v>
          </cell>
          <cell r="AN481">
            <v>50.8599999999999</v>
          </cell>
          <cell r="AO481">
            <v>2308</v>
          </cell>
          <cell r="AP481">
            <v>372.93</v>
          </cell>
          <cell r="AQ481" t="str">
            <v>2108-2979</v>
          </cell>
          <cell r="AR481">
            <v>114</v>
          </cell>
          <cell r="AS481">
            <v>7.37</v>
          </cell>
          <cell r="AT481" t="str">
            <v>Газлифт</v>
          </cell>
          <cell r="AU481">
            <v>490</v>
          </cell>
          <cell r="AV481">
            <v>0</v>
          </cell>
          <cell r="AW481">
            <v>910</v>
          </cell>
          <cell r="AX481">
            <v>0</v>
          </cell>
          <cell r="AY481">
            <v>1260</v>
          </cell>
          <cell r="AZ481">
            <v>0</v>
          </cell>
          <cell r="BA481">
            <v>1500</v>
          </cell>
          <cell r="BB481">
            <v>0</v>
          </cell>
          <cell r="BC481">
            <v>1690</v>
          </cell>
          <cell r="BD481">
            <v>0</v>
          </cell>
          <cell r="BE481">
            <v>1930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2108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1807.34</v>
          </cell>
          <cell r="BU481">
            <v>300.66000000000008</v>
          </cell>
          <cell r="BV481">
            <v>73</v>
          </cell>
          <cell r="BW481">
            <v>5.5</v>
          </cell>
          <cell r="BX481">
            <v>18</v>
          </cell>
          <cell r="BY481" t="str">
            <v>Угловик</v>
          </cell>
          <cell r="BZ481" t="str">
            <v>Постоянный</v>
          </cell>
          <cell r="CA481">
            <v>24</v>
          </cell>
          <cell r="CB481">
            <v>0</v>
          </cell>
          <cell r="CC481">
            <v>34.4</v>
          </cell>
          <cell r="CD481">
            <v>68.8</v>
          </cell>
          <cell r="CE481">
            <v>32.200000000000003</v>
          </cell>
          <cell r="CF481">
            <v>43556</v>
          </cell>
          <cell r="CG481">
            <v>165.4</v>
          </cell>
          <cell r="CH481">
            <v>71.2</v>
          </cell>
          <cell r="CI481">
            <v>6</v>
          </cell>
          <cell r="CJ481">
            <v>0</v>
          </cell>
          <cell r="CK481">
            <v>0</v>
          </cell>
          <cell r="CL481">
            <v>82</v>
          </cell>
          <cell r="CM481">
            <v>22.508798399999996</v>
          </cell>
          <cell r="CN481">
            <v>27</v>
          </cell>
          <cell r="CO481">
            <v>0.28000000000000003</v>
          </cell>
          <cell r="CP481">
            <v>398</v>
          </cell>
          <cell r="CQ481">
            <v>38</v>
          </cell>
          <cell r="CR481">
            <v>428</v>
          </cell>
          <cell r="CS481">
            <v>0</v>
          </cell>
          <cell r="CT481">
            <v>424</v>
          </cell>
          <cell r="CU481">
            <v>0</v>
          </cell>
          <cell r="CV481">
            <v>383.81606240000002</v>
          </cell>
          <cell r="CW481">
            <v>-53</v>
          </cell>
          <cell r="CX481">
            <v>423.72</v>
          </cell>
          <cell r="CY481">
            <v>-44.3</v>
          </cell>
          <cell r="CZ481">
            <v>17</v>
          </cell>
          <cell r="DA481">
            <v>21</v>
          </cell>
          <cell r="DB481">
            <v>932.96850532900964</v>
          </cell>
          <cell r="DC481">
            <v>1688.2287239286841</v>
          </cell>
          <cell r="DD481">
            <v>752.33412103600892</v>
          </cell>
          <cell r="DE481">
            <v>0.32374100719424459</v>
          </cell>
          <cell r="DF481">
            <v>0</v>
          </cell>
          <cell r="DG481" t="str">
            <v>Газлифт</v>
          </cell>
          <cell r="DH481">
            <v>33.346367999999998</v>
          </cell>
          <cell r="DI481">
            <v>40</v>
          </cell>
          <cell r="DJ481">
            <v>0.28000000000000003</v>
          </cell>
          <cell r="DK481">
            <v>31.111111111111118</v>
          </cell>
          <cell r="DL481">
            <v>82</v>
          </cell>
          <cell r="DM481">
            <v>0</v>
          </cell>
          <cell r="DN481">
            <v>49</v>
          </cell>
          <cell r="DO481">
            <v>0.28674203494347378</v>
          </cell>
          <cell r="DP481">
            <v>49</v>
          </cell>
          <cell r="DQ481">
            <v>27.82485376723535</v>
          </cell>
          <cell r="DR481">
            <v>33.37677286742035</v>
          </cell>
          <cell r="DS481">
            <v>0.28000000000000003</v>
          </cell>
          <cell r="DT481">
            <v>25.959712230215828</v>
          </cell>
          <cell r="DU481">
            <v>5.3160553672353537</v>
          </cell>
          <cell r="DV481">
            <v>6.3767728674203497</v>
          </cell>
          <cell r="DW481">
            <v>4.9597122302158274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18</v>
          </cell>
          <cell r="EG481">
            <v>32.869999999999997</v>
          </cell>
          <cell r="EH481">
            <v>72.5</v>
          </cell>
          <cell r="EI481">
            <v>31.12</v>
          </cell>
          <cell r="EJ481" t="str">
            <v>Постоянный</v>
          </cell>
          <cell r="EK481">
            <v>24</v>
          </cell>
          <cell r="EL481">
            <v>0</v>
          </cell>
          <cell r="EM481">
            <v>44.183937599999993</v>
          </cell>
          <cell r="EN481">
            <v>53</v>
          </cell>
          <cell r="EO481">
            <v>0.28000000000000003</v>
          </cell>
          <cell r="EP481">
            <v>44.3</v>
          </cell>
          <cell r="EQ481">
            <v>683.50630659952776</v>
          </cell>
          <cell r="ER481">
            <v>72.75</v>
          </cell>
          <cell r="ES481">
            <v>14.1</v>
          </cell>
          <cell r="ET481">
            <v>87</v>
          </cell>
          <cell r="EU481">
            <v>18</v>
          </cell>
          <cell r="EV481">
            <v>34.4</v>
          </cell>
          <cell r="EW481">
            <v>68.8</v>
          </cell>
          <cell r="EX481">
            <v>32.200000000000003</v>
          </cell>
          <cell r="EY481" t="str">
            <v>Постоянный</v>
          </cell>
          <cell r="EZ481">
            <v>24</v>
          </cell>
          <cell r="FA481">
            <v>0</v>
          </cell>
          <cell r="FB481">
            <v>22.508798399999996</v>
          </cell>
          <cell r="FC481">
            <v>27</v>
          </cell>
          <cell r="FD481">
            <v>0.28000000000000003</v>
          </cell>
          <cell r="FE481">
            <v>38</v>
          </cell>
          <cell r="FF481">
            <v>932.96850532900964</v>
          </cell>
          <cell r="FG481">
            <v>71.2</v>
          </cell>
          <cell r="FH481">
            <v>17</v>
          </cell>
          <cell r="FI481">
            <v>82</v>
          </cell>
          <cell r="FJ481">
            <v>0</v>
          </cell>
          <cell r="FK481">
            <v>1.5300000000000011</v>
          </cell>
          <cell r="FL481">
            <v>-3.7000000000000028</v>
          </cell>
          <cell r="FM481">
            <v>1.0800000000000018</v>
          </cell>
          <cell r="FN481">
            <v>0</v>
          </cell>
          <cell r="FO481">
            <v>0</v>
          </cell>
          <cell r="FP481">
            <v>-21.675139199999997</v>
          </cell>
          <cell r="FQ481">
            <v>-26</v>
          </cell>
          <cell r="FR481">
            <v>0</v>
          </cell>
          <cell r="FS481">
            <v>-6.2999999999999972</v>
          </cell>
          <cell r="FT481">
            <v>-1.5499999999999972</v>
          </cell>
          <cell r="FU481">
            <v>2.9000000000000004</v>
          </cell>
          <cell r="FV481">
            <v>249.46219872948188</v>
          </cell>
          <cell r="FW481">
            <v>-5</v>
          </cell>
          <cell r="FX481" t="str">
            <v>ИПП База/Технология</v>
          </cell>
          <cell r="FY481" t="str">
            <v xml:space="preserve"> Снижение энергетики пласта, что подтверждается снижениями дебита с  53 до 27 м3/сут и трендом снижения  забойного давления.</v>
          </cell>
          <cell r="FZ481">
            <v>0</v>
          </cell>
          <cell r="GA481">
            <v>0</v>
          </cell>
          <cell r="GB481">
            <v>0</v>
          </cell>
          <cell r="GC481">
            <v>0</v>
          </cell>
          <cell r="GD481">
            <v>0</v>
          </cell>
          <cell r="GE481">
            <v>0</v>
          </cell>
          <cell r="GF481" t="str">
            <v>БДНГ-5.2</v>
          </cell>
          <cell r="GG481" t="str">
            <v>курбатов</v>
          </cell>
          <cell r="GH481" t="str">
            <v>Бердянка</v>
          </cell>
          <cell r="GI481" t="e">
            <v>#N/A</v>
          </cell>
          <cell r="GJ481">
            <v>0</v>
          </cell>
          <cell r="GK481">
            <v>0</v>
          </cell>
          <cell r="GL481">
            <v>0</v>
          </cell>
          <cell r="GM481">
            <v>0</v>
          </cell>
          <cell r="GN481">
            <v>0</v>
          </cell>
          <cell r="GO481">
            <v>2.1999999999999957</v>
          </cell>
          <cell r="GP481">
            <v>36.599999999999994</v>
          </cell>
          <cell r="GQ481">
            <v>82</v>
          </cell>
          <cell r="GR481">
            <v>0</v>
          </cell>
          <cell r="GS481">
            <v>0</v>
          </cell>
          <cell r="GT481">
            <v>0</v>
          </cell>
          <cell r="GU481">
            <v>0</v>
          </cell>
          <cell r="GV481">
            <v>0</v>
          </cell>
          <cell r="GW481">
            <v>0</v>
          </cell>
          <cell r="GX481">
            <v>0</v>
          </cell>
          <cell r="GY481">
            <v>0</v>
          </cell>
        </row>
        <row r="482">
          <cell r="J482">
            <v>3321</v>
          </cell>
          <cell r="K482" t="str">
            <v>В накоплении/под циклической закачкой/</v>
          </cell>
          <cell r="L482" t="str">
            <v>К-41</v>
          </cell>
          <cell r="M482">
            <v>42555</v>
          </cell>
          <cell r="N482" t="str">
            <v>Гор.</v>
          </cell>
          <cell r="O482" t="str">
            <v>P1ar_Block I</v>
          </cell>
          <cell r="P482" t="str">
            <v>Действующий</v>
          </cell>
          <cell r="Q482">
            <v>-4</v>
          </cell>
          <cell r="R482">
            <v>0</v>
          </cell>
          <cell r="S482">
            <v>0</v>
          </cell>
          <cell r="T482">
            <v>0</v>
          </cell>
          <cell r="U482">
            <v>206</v>
          </cell>
          <cell r="V482">
            <v>213.8</v>
          </cell>
          <cell r="W482">
            <v>0.98</v>
          </cell>
          <cell r="X482">
            <v>1.66</v>
          </cell>
          <cell r="Y482">
            <v>0.98044178943282867</v>
          </cell>
          <cell r="Z482">
            <v>1.4490000000000001</v>
          </cell>
          <cell r="AA482">
            <v>0.83599999999999997</v>
          </cell>
          <cell r="AB482">
            <v>0.72</v>
          </cell>
          <cell r="AC482">
            <v>37</v>
          </cell>
          <cell r="AD482">
            <v>1.17</v>
          </cell>
          <cell r="AE482">
            <v>177.8</v>
          </cell>
          <cell r="AF482">
            <v>9.19</v>
          </cell>
          <cell r="AG482">
            <v>2091.8000000000002</v>
          </cell>
          <cell r="AH482">
            <v>2716</v>
          </cell>
          <cell r="AI482">
            <v>2716</v>
          </cell>
          <cell r="AJ482">
            <v>0</v>
          </cell>
          <cell r="AK482">
            <v>0</v>
          </cell>
          <cell r="AL482" t="str">
            <v>откр ствол</v>
          </cell>
          <cell r="AM482" t="str">
            <v>2286-2681</v>
          </cell>
          <cell r="AN482">
            <v>6.2599999999999909</v>
          </cell>
          <cell r="AO482">
            <v>2286</v>
          </cell>
          <cell r="AP482">
            <v>377.95</v>
          </cell>
          <cell r="AQ482" t="str">
            <v>1941-2716</v>
          </cell>
          <cell r="AR482">
            <v>114</v>
          </cell>
          <cell r="AS482">
            <v>99.4</v>
          </cell>
          <cell r="AT482" t="str">
            <v>УЭЦН</v>
          </cell>
          <cell r="AU482">
            <v>300</v>
          </cell>
          <cell r="AV482" t="str">
            <v>ГП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1695</v>
          </cell>
          <cell r="BH482">
            <v>0</v>
          </cell>
          <cell r="BI482">
            <v>0</v>
          </cell>
          <cell r="BJ482" t="str">
            <v>D460N 328ст.</v>
          </cell>
          <cell r="BK482">
            <v>2493</v>
          </cell>
          <cell r="BL482">
            <v>40</v>
          </cell>
          <cell r="BM482" t="str">
            <v>59-116</v>
          </cell>
          <cell r="BN482">
            <v>1718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1623.74</v>
          </cell>
          <cell r="BU482">
            <v>94.259999999999991</v>
          </cell>
          <cell r="BV482">
            <v>73</v>
          </cell>
          <cell r="BW482">
            <v>5.5</v>
          </cell>
          <cell r="BX482">
            <v>65</v>
          </cell>
          <cell r="BY482" t="str">
            <v>Угловик</v>
          </cell>
          <cell r="BZ482" t="str">
            <v>Периодический</v>
          </cell>
          <cell r="CA482">
            <v>2.5</v>
          </cell>
          <cell r="CB482">
            <v>4</v>
          </cell>
          <cell r="CC482">
            <v>33.71</v>
          </cell>
          <cell r="CD482">
            <v>33.29</v>
          </cell>
          <cell r="CE482">
            <v>33</v>
          </cell>
          <cell r="CF482">
            <v>43556</v>
          </cell>
          <cell r="CG482">
            <v>139.30000000000001</v>
          </cell>
          <cell r="CH482">
            <v>0</v>
          </cell>
          <cell r="CI482">
            <v>0</v>
          </cell>
          <cell r="CJ482">
            <v>1470.1541440637952</v>
          </cell>
          <cell r="CK482">
            <v>45</v>
          </cell>
          <cell r="CL482">
            <v>65.095189871445001</v>
          </cell>
          <cell r="CM482">
            <v>6.4969255119999998</v>
          </cell>
          <cell r="CN482">
            <v>7.78</v>
          </cell>
          <cell r="CO482">
            <v>0.11</v>
          </cell>
          <cell r="CP482">
            <v>399</v>
          </cell>
          <cell r="CQ482">
            <v>3.105</v>
          </cell>
          <cell r="CR482">
            <v>429</v>
          </cell>
          <cell r="CS482">
            <v>0</v>
          </cell>
          <cell r="CT482">
            <v>425</v>
          </cell>
          <cell r="CU482">
            <v>0</v>
          </cell>
          <cell r="CV482">
            <v>421.21683999999999</v>
          </cell>
          <cell r="CW482">
            <v>-9.5</v>
          </cell>
          <cell r="CX482">
            <v>423</v>
          </cell>
          <cell r="CY482">
            <v>-3.5</v>
          </cell>
          <cell r="CZ482">
            <v>0</v>
          </cell>
          <cell r="DA482">
            <v>3.105</v>
          </cell>
          <cell r="DB482">
            <v>477.9183621953153</v>
          </cell>
          <cell r="DC482">
            <v>477.9183621953153</v>
          </cell>
          <cell r="DD482" t="str">
            <v/>
          </cell>
          <cell r="DE482">
            <v>0.1048449552868831</v>
          </cell>
          <cell r="DF482">
            <v>0</v>
          </cell>
          <cell r="DG482" t="str">
            <v>УЭЦН</v>
          </cell>
          <cell r="DH482">
            <v>7.7831600000000005</v>
          </cell>
          <cell r="DI482">
            <v>9.5</v>
          </cell>
          <cell r="DJ482">
            <v>0.11</v>
          </cell>
          <cell r="DK482">
            <v>3.7197150799040903</v>
          </cell>
          <cell r="DL482">
            <v>65.095189871445001</v>
          </cell>
          <cell r="DM482">
            <v>0</v>
          </cell>
          <cell r="DN482">
            <v>60</v>
          </cell>
          <cell r="DO482">
            <v>0.10261184547062173</v>
          </cell>
          <cell r="DP482">
            <v>60</v>
          </cell>
          <cell r="DQ482">
            <v>6.7951488781553584</v>
          </cell>
          <cell r="DR482">
            <v>8.1371193458203042</v>
          </cell>
          <cell r="DS482">
            <v>0.11</v>
          </cell>
          <cell r="DT482">
            <v>3.247526422721343</v>
          </cell>
          <cell r="DU482">
            <v>0.29822336615535772</v>
          </cell>
          <cell r="DV482">
            <v>0.35711934582030391</v>
          </cell>
          <cell r="DW482">
            <v>0.14252642272134239</v>
          </cell>
          <cell r="DX482">
            <v>0.21404471048990242</v>
          </cell>
          <cell r="DY482">
            <v>0.28767903673176498</v>
          </cell>
          <cell r="DZ482">
            <v>0</v>
          </cell>
          <cell r="EA482">
            <v>5.7535807346353003E-2</v>
          </cell>
          <cell r="EB482">
            <v>0</v>
          </cell>
          <cell r="EC482">
            <v>42555</v>
          </cell>
          <cell r="ED482" t="str">
            <v>ВНС</v>
          </cell>
          <cell r="EE482">
            <v>0</v>
          </cell>
          <cell r="EF482">
            <v>65</v>
          </cell>
          <cell r="EG482">
            <v>29.87</v>
          </cell>
          <cell r="EH482">
            <v>29.87</v>
          </cell>
          <cell r="EI482">
            <v>29.37</v>
          </cell>
          <cell r="EJ482" t="str">
            <v>Периодический</v>
          </cell>
          <cell r="EK482">
            <v>2.5</v>
          </cell>
          <cell r="EL482">
            <v>4</v>
          </cell>
          <cell r="EM482">
            <v>7.7831600000000005</v>
          </cell>
          <cell r="EN482">
            <v>9.5</v>
          </cell>
          <cell r="EO482">
            <v>2</v>
          </cell>
          <cell r="EP482">
            <v>3.105</v>
          </cell>
          <cell r="EQ482">
            <v>398.93822046572342</v>
          </cell>
          <cell r="ER482">
            <v>0</v>
          </cell>
          <cell r="ES482">
            <v>0</v>
          </cell>
          <cell r="ET482">
            <v>65.332401218999991</v>
          </cell>
          <cell r="EU482">
            <v>65</v>
          </cell>
          <cell r="EV482">
            <v>33.71</v>
          </cell>
          <cell r="EW482">
            <v>33.29</v>
          </cell>
          <cell r="EX482">
            <v>33</v>
          </cell>
          <cell r="EY482" t="str">
            <v>Периодический</v>
          </cell>
          <cell r="EZ482">
            <v>2.5</v>
          </cell>
          <cell r="FA482">
            <v>4</v>
          </cell>
          <cell r="FB482">
            <v>6.4969255119999998</v>
          </cell>
          <cell r="FC482">
            <v>7.78</v>
          </cell>
          <cell r="FD482">
            <v>0.11</v>
          </cell>
          <cell r="FE482">
            <v>3.105</v>
          </cell>
          <cell r="FF482">
            <v>477.9183621953153</v>
          </cell>
          <cell r="FG482">
            <v>0</v>
          </cell>
          <cell r="FH482">
            <v>0</v>
          </cell>
          <cell r="FI482">
            <v>65.095189871445001</v>
          </cell>
          <cell r="FJ482">
            <v>0</v>
          </cell>
          <cell r="FK482">
            <v>3.84</v>
          </cell>
          <cell r="FL482">
            <v>3.4199999999999982</v>
          </cell>
          <cell r="FM482">
            <v>3.629999999999999</v>
          </cell>
          <cell r="FN482">
            <v>0</v>
          </cell>
          <cell r="FO482">
            <v>0</v>
          </cell>
          <cell r="FP482">
            <v>-1.2862344880000007</v>
          </cell>
          <cell r="FQ482">
            <v>-1.7199999999999998</v>
          </cell>
          <cell r="FR482">
            <v>-1.89</v>
          </cell>
          <cell r="FS482">
            <v>0</v>
          </cell>
          <cell r="FT482">
            <v>0</v>
          </cell>
          <cell r="FU482">
            <v>0</v>
          </cell>
          <cell r="FV482">
            <v>78.980141729591878</v>
          </cell>
          <cell r="FW482">
            <v>-0.23721134755498952</v>
          </cell>
          <cell r="FX482" t="str">
            <v xml:space="preserve">Технология </v>
          </cell>
          <cell r="FY482" t="str">
            <v>После увеличения частоты на 2 Гц, УЭЦН уходит в ЗСП.</v>
          </cell>
          <cell r="FZ482">
            <v>0</v>
          </cell>
          <cell r="GA482">
            <v>0</v>
          </cell>
          <cell r="GB482">
            <v>0</v>
          </cell>
          <cell r="GC482">
            <v>0</v>
          </cell>
          <cell r="GD482">
            <v>0</v>
          </cell>
          <cell r="GE482">
            <v>0</v>
          </cell>
          <cell r="GF482" t="str">
            <v>БДНГ-5.2</v>
          </cell>
          <cell r="GG482" t="str">
            <v>курбатов</v>
          </cell>
          <cell r="GH482" t="str">
            <v>Бердянка</v>
          </cell>
          <cell r="GI482" t="e">
            <v>#N/A</v>
          </cell>
          <cell r="GJ482">
            <v>0</v>
          </cell>
          <cell r="GK482">
            <v>1698</v>
          </cell>
          <cell r="GL482">
            <v>0</v>
          </cell>
          <cell r="GM482">
            <v>0</v>
          </cell>
          <cell r="GN482">
            <v>1.2862344880000007</v>
          </cell>
          <cell r="GO482">
            <v>0.71000000000000085</v>
          </cell>
          <cell r="GP482">
            <v>0.28999999999999915</v>
          </cell>
          <cell r="GQ482">
            <v>20.095189871445001</v>
          </cell>
          <cell r="GR482">
            <v>74.20481012855501</v>
          </cell>
          <cell r="GS482" t="str">
            <v>К-41</v>
          </cell>
          <cell r="GT482" t="str">
            <v>УЭЦН-D460N 328ст.-2493</v>
          </cell>
          <cell r="GU482">
            <v>0</v>
          </cell>
          <cell r="GV482">
            <v>0</v>
          </cell>
          <cell r="GW482" t="str">
            <v>ЭЦН</v>
          </cell>
          <cell r="GX482">
            <v>0</v>
          </cell>
          <cell r="GY482">
            <v>0</v>
          </cell>
        </row>
        <row r="483">
          <cell r="J483">
            <v>3322</v>
          </cell>
          <cell r="K483" t="str">
            <v>В накоплении/под циклической закачкой/</v>
          </cell>
          <cell r="L483" t="str">
            <v>К-41</v>
          </cell>
          <cell r="M483">
            <v>42515</v>
          </cell>
          <cell r="N483" t="str">
            <v>Гор.</v>
          </cell>
          <cell r="O483" t="str">
            <v>P1ar_Block I</v>
          </cell>
          <cell r="P483" t="str">
            <v>Действующий</v>
          </cell>
          <cell r="Q483">
            <v>-4</v>
          </cell>
          <cell r="R483">
            <v>0</v>
          </cell>
          <cell r="S483">
            <v>0</v>
          </cell>
          <cell r="T483">
            <v>0</v>
          </cell>
          <cell r="U483">
            <v>206</v>
          </cell>
          <cell r="V483">
            <v>213.8</v>
          </cell>
          <cell r="W483">
            <v>0.98</v>
          </cell>
          <cell r="X483">
            <v>1.66</v>
          </cell>
          <cell r="Y483">
            <v>0.98</v>
          </cell>
          <cell r="Z483">
            <v>1.4490000000000001</v>
          </cell>
          <cell r="AA483">
            <v>0.83599999999999997</v>
          </cell>
          <cell r="AB483">
            <v>0.72</v>
          </cell>
          <cell r="AC483">
            <v>37</v>
          </cell>
          <cell r="AD483">
            <v>1.17</v>
          </cell>
          <cell r="AE483">
            <v>177.8</v>
          </cell>
          <cell r="AF483">
            <v>9.19</v>
          </cell>
          <cell r="AG483">
            <v>2071.8000000000002</v>
          </cell>
          <cell r="AH483">
            <v>2700</v>
          </cell>
          <cell r="AI483">
            <v>2700</v>
          </cell>
          <cell r="AJ483">
            <v>0</v>
          </cell>
          <cell r="AK483">
            <v>0</v>
          </cell>
          <cell r="AL483" t="str">
            <v>откр ствол</v>
          </cell>
          <cell r="AM483" t="str">
            <v>2169-2456</v>
          </cell>
          <cell r="AN483">
            <v>13.25</v>
          </cell>
          <cell r="AO483">
            <v>2169</v>
          </cell>
          <cell r="AP483">
            <v>287.32</v>
          </cell>
          <cell r="AQ483">
            <v>0</v>
          </cell>
          <cell r="AR483">
            <v>0</v>
          </cell>
          <cell r="AS483">
            <v>0</v>
          </cell>
          <cell r="AT483" t="str">
            <v>УЭЦН</v>
          </cell>
          <cell r="AU483">
            <v>300</v>
          </cell>
          <cell r="AV483" t="str">
            <v>ЦКсОК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 t="str">
            <v>D460N 328ст.</v>
          </cell>
          <cell r="BK483">
            <v>2493</v>
          </cell>
          <cell r="BL483">
            <v>43</v>
          </cell>
          <cell r="BM483" t="str">
            <v>46-117</v>
          </cell>
          <cell r="BN483">
            <v>1760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1659.12</v>
          </cell>
          <cell r="BU483">
            <v>100.88000000000011</v>
          </cell>
          <cell r="BV483">
            <v>73</v>
          </cell>
          <cell r="BW483">
            <v>5.5</v>
          </cell>
          <cell r="BX483">
            <v>65</v>
          </cell>
          <cell r="BY483" t="str">
            <v>Угловик</v>
          </cell>
          <cell r="BZ483" t="str">
            <v>Периодический</v>
          </cell>
          <cell r="CA483">
            <v>1.55</v>
          </cell>
          <cell r="CB483">
            <v>2</v>
          </cell>
          <cell r="CC483">
            <v>30</v>
          </cell>
          <cell r="CD483">
            <v>30.12</v>
          </cell>
          <cell r="CE483">
            <v>29.37</v>
          </cell>
          <cell r="CF483">
            <v>43556</v>
          </cell>
          <cell r="CG483">
            <v>111.5</v>
          </cell>
          <cell r="CH483">
            <v>0</v>
          </cell>
          <cell r="CI483">
            <v>0</v>
          </cell>
          <cell r="CJ483">
            <v>1490.1886742563347</v>
          </cell>
          <cell r="CK483">
            <v>43</v>
          </cell>
          <cell r="CL483">
            <v>58.71985792000001</v>
          </cell>
          <cell r="CM483">
            <v>7.524</v>
          </cell>
          <cell r="CN483">
            <v>9</v>
          </cell>
          <cell r="CO483">
            <v>0</v>
          </cell>
          <cell r="CP483">
            <v>400</v>
          </cell>
          <cell r="CQ483">
            <v>4</v>
          </cell>
          <cell r="CR483">
            <v>430</v>
          </cell>
          <cell r="CS483">
            <v>0</v>
          </cell>
          <cell r="CT483">
            <v>426</v>
          </cell>
          <cell r="CU483">
            <v>0</v>
          </cell>
          <cell r="CV483">
            <v>422.476</v>
          </cell>
          <cell r="CW483">
            <v>-9</v>
          </cell>
          <cell r="CX483">
            <v>426</v>
          </cell>
          <cell r="CY483">
            <v>-4</v>
          </cell>
          <cell r="CZ483">
            <v>0</v>
          </cell>
          <cell r="DA483">
            <v>4</v>
          </cell>
          <cell r="DB483">
            <v>531.63211057947899</v>
          </cell>
          <cell r="DC483">
            <v>531.63211057947899</v>
          </cell>
          <cell r="DD483" t="str">
            <v/>
          </cell>
          <cell r="DE483">
            <v>0.17051867701224652</v>
          </cell>
          <cell r="DF483">
            <v>0</v>
          </cell>
          <cell r="DG483" t="str">
            <v>УЭЦН</v>
          </cell>
          <cell r="DH483">
            <v>7.524</v>
          </cell>
          <cell r="DI483">
            <v>9</v>
          </cell>
          <cell r="DJ483">
            <v>0</v>
          </cell>
          <cell r="DK483">
            <v>4</v>
          </cell>
          <cell r="DL483">
            <v>58.71985792000001</v>
          </cell>
          <cell r="DM483">
            <v>0</v>
          </cell>
          <cell r="DN483">
            <v>55</v>
          </cell>
          <cell r="DO483">
            <v>0.16731664916633396</v>
          </cell>
          <cell r="DP483">
            <v>55</v>
          </cell>
          <cell r="DQ483">
            <v>7.9030346067226178</v>
          </cell>
          <cell r="DR483">
            <v>9.4533906778978682</v>
          </cell>
          <cell r="DS483">
            <v>0</v>
          </cell>
          <cell r="DT483">
            <v>4.2015069679546073</v>
          </cell>
          <cell r="DU483">
            <v>0.37903460672261785</v>
          </cell>
          <cell r="DV483">
            <v>0.45339067789786824</v>
          </cell>
          <cell r="DW483">
            <v>0.20150696795460812</v>
          </cell>
          <cell r="DX483">
            <v>0.23395155324672259</v>
          </cell>
          <cell r="DY483">
            <v>0.27984635555828064</v>
          </cell>
          <cell r="DZ483">
            <v>0</v>
          </cell>
          <cell r="EA483">
            <v>6.2188079012951251E-2</v>
          </cell>
          <cell r="EB483">
            <v>0</v>
          </cell>
          <cell r="EC483">
            <v>42515</v>
          </cell>
          <cell r="ED483" t="str">
            <v>ВНС</v>
          </cell>
          <cell r="EE483">
            <v>0</v>
          </cell>
          <cell r="EF483">
            <v>65</v>
          </cell>
          <cell r="EG483">
            <v>30</v>
          </cell>
          <cell r="EH483">
            <v>30.12</v>
          </cell>
          <cell r="EI483">
            <v>29.37</v>
          </cell>
          <cell r="EJ483" t="str">
            <v>Периодический</v>
          </cell>
          <cell r="EK483">
            <v>1.55</v>
          </cell>
          <cell r="EL483">
            <v>2</v>
          </cell>
          <cell r="EM483">
            <v>7.524</v>
          </cell>
          <cell r="EN483">
            <v>9</v>
          </cell>
          <cell r="EO483">
            <v>0</v>
          </cell>
          <cell r="EP483">
            <v>3.4249999999999998</v>
          </cell>
          <cell r="EQ483">
            <v>455.20999468367887</v>
          </cell>
          <cell r="ER483">
            <v>0</v>
          </cell>
          <cell r="ES483">
            <v>0</v>
          </cell>
          <cell r="ET483">
            <v>58.71985792000001</v>
          </cell>
          <cell r="EU483">
            <v>65</v>
          </cell>
          <cell r="EV483">
            <v>30</v>
          </cell>
          <cell r="EW483">
            <v>30.12</v>
          </cell>
          <cell r="EX483">
            <v>29.37</v>
          </cell>
          <cell r="EY483" t="str">
            <v>Периодический</v>
          </cell>
          <cell r="EZ483">
            <v>1.55</v>
          </cell>
          <cell r="FA483">
            <v>2</v>
          </cell>
          <cell r="FB483">
            <v>7.524</v>
          </cell>
          <cell r="FC483">
            <v>9</v>
          </cell>
          <cell r="FD483">
            <v>0</v>
          </cell>
          <cell r="FE483">
            <v>4</v>
          </cell>
          <cell r="FF483">
            <v>531.63211057947899</v>
          </cell>
          <cell r="FG483">
            <v>0</v>
          </cell>
          <cell r="FH483">
            <v>0</v>
          </cell>
          <cell r="FI483">
            <v>58.71985792000001</v>
          </cell>
          <cell r="FJ483">
            <v>0</v>
          </cell>
          <cell r="FK483">
            <v>0</v>
          </cell>
          <cell r="FL483">
            <v>0</v>
          </cell>
          <cell r="FM483">
            <v>0</v>
          </cell>
          <cell r="FN483">
            <v>0</v>
          </cell>
          <cell r="FO483">
            <v>0</v>
          </cell>
          <cell r="FP483">
            <v>0</v>
          </cell>
          <cell r="FQ483">
            <v>0</v>
          </cell>
          <cell r="FR483">
            <v>0</v>
          </cell>
          <cell r="FS483">
            <v>0.57500000000000018</v>
          </cell>
          <cell r="FT483">
            <v>0</v>
          </cell>
          <cell r="FU483">
            <v>0</v>
          </cell>
          <cell r="FV483">
            <v>76.422115895800118</v>
          </cell>
          <cell r="FW483">
            <v>0</v>
          </cell>
          <cell r="FX483">
            <v>0</v>
          </cell>
          <cell r="FY483">
            <v>0</v>
          </cell>
          <cell r="FZ483">
            <v>0</v>
          </cell>
          <cell r="GA483">
            <v>0</v>
          </cell>
          <cell r="GB483">
            <v>0</v>
          </cell>
          <cell r="GC483">
            <v>0</v>
          </cell>
          <cell r="GD483">
            <v>0</v>
          </cell>
          <cell r="GE483">
            <v>0</v>
          </cell>
          <cell r="GF483" t="str">
            <v>БДНГ-5.2</v>
          </cell>
          <cell r="GG483" t="str">
            <v>курбатов</v>
          </cell>
          <cell r="GH483" t="str">
            <v>Бердянка</v>
          </cell>
          <cell r="GI483" t="e">
            <v>#N/A</v>
          </cell>
          <cell r="GJ483">
            <v>0</v>
          </cell>
          <cell r="GK483">
            <v>1740</v>
          </cell>
          <cell r="GL483">
            <v>0</v>
          </cell>
          <cell r="GM483">
            <v>0</v>
          </cell>
          <cell r="GN483">
            <v>0</v>
          </cell>
          <cell r="GO483">
            <v>0.62999999999999901</v>
          </cell>
          <cell r="GP483">
            <v>0.75</v>
          </cell>
          <cell r="GQ483">
            <v>15.71985792000001</v>
          </cell>
          <cell r="GR483">
            <v>52.78014207999999</v>
          </cell>
          <cell r="GS483" t="str">
            <v>К-41</v>
          </cell>
          <cell r="GT483" t="str">
            <v>УЭЦН-D460N 328ст.-2493</v>
          </cell>
          <cell r="GU483">
            <v>0</v>
          </cell>
          <cell r="GV483">
            <v>0</v>
          </cell>
          <cell r="GW483" t="str">
            <v>ЭЦН</v>
          </cell>
          <cell r="GX483">
            <v>0</v>
          </cell>
          <cell r="GY483">
            <v>0</v>
          </cell>
        </row>
        <row r="484">
          <cell r="J484">
            <v>3324</v>
          </cell>
          <cell r="K484" t="str">
            <v>В работе</v>
          </cell>
          <cell r="L484" t="str">
            <v>К-42</v>
          </cell>
          <cell r="M484">
            <v>43480</v>
          </cell>
          <cell r="N484" t="str">
            <v>Гор.</v>
          </cell>
          <cell r="O484" t="str">
            <v>P1ar_Block I</v>
          </cell>
          <cell r="P484" t="str">
            <v>Действующий</v>
          </cell>
          <cell r="Q484">
            <v>-4</v>
          </cell>
          <cell r="R484">
            <v>0</v>
          </cell>
          <cell r="S484">
            <v>0</v>
          </cell>
          <cell r="T484">
            <v>0</v>
          </cell>
          <cell r="U484">
            <v>206</v>
          </cell>
          <cell r="V484">
            <v>213.8</v>
          </cell>
          <cell r="W484">
            <v>0.98</v>
          </cell>
          <cell r="X484">
            <v>1.66</v>
          </cell>
          <cell r="Y484">
            <v>0.99782132938163037</v>
          </cell>
          <cell r="Z484">
            <v>1.4490000000000001</v>
          </cell>
          <cell r="AA484">
            <v>0.83599999999999997</v>
          </cell>
          <cell r="AB484">
            <v>0.72</v>
          </cell>
          <cell r="AC484">
            <v>37</v>
          </cell>
          <cell r="AD484">
            <v>1.17</v>
          </cell>
          <cell r="AE484">
            <v>177.8</v>
          </cell>
          <cell r="AF484">
            <v>9.19</v>
          </cell>
          <cell r="AG484">
            <v>2402.9699999999998</v>
          </cell>
          <cell r="AH484">
            <v>3113</v>
          </cell>
          <cell r="AI484">
            <v>3113</v>
          </cell>
          <cell r="AJ484">
            <v>0</v>
          </cell>
          <cell r="AK484">
            <v>0</v>
          </cell>
          <cell r="AL484" t="str">
            <v>Закрытый</v>
          </cell>
          <cell r="AM484" t="str">
            <v xml:space="preserve">3069,14 - 3069,57 / 3056,02 - 3057,25 / 2958,43 - 2959,86 / 2849,64 - 2851,07 / 2754,02 - 2755,45 / 2658,06 - 2659,49 / 2549,56 - 2550,99 (цирк. клапана) </v>
          </cell>
          <cell r="AN484">
            <v>9.36</v>
          </cell>
          <cell r="AO484">
            <v>3069.14</v>
          </cell>
          <cell r="AP484">
            <v>1107.18</v>
          </cell>
          <cell r="AQ484" t="str">
            <v>2340-2557</v>
          </cell>
          <cell r="AR484">
            <v>114</v>
          </cell>
          <cell r="AS484">
            <v>7.37</v>
          </cell>
          <cell r="AT484" t="str">
            <v>Газлифт</v>
          </cell>
          <cell r="AU484">
            <v>555</v>
          </cell>
          <cell r="AV484">
            <v>0</v>
          </cell>
          <cell r="AW484">
            <v>1090</v>
          </cell>
          <cell r="AX484">
            <v>0</v>
          </cell>
          <cell r="AY484">
            <v>1490</v>
          </cell>
          <cell r="AZ484">
            <v>0</v>
          </cell>
          <cell r="BA484">
            <v>1800</v>
          </cell>
          <cell r="BB484">
            <v>0</v>
          </cell>
          <cell r="BC484">
            <v>2050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2339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1911.53</v>
          </cell>
          <cell r="BU484">
            <v>427.47</v>
          </cell>
          <cell r="BV484">
            <v>73</v>
          </cell>
          <cell r="BW484">
            <v>5.5</v>
          </cell>
          <cell r="BX484">
            <v>18</v>
          </cell>
          <cell r="BY484" t="str">
            <v>Угловик</v>
          </cell>
          <cell r="BZ484" t="str">
            <v>Постоянный</v>
          </cell>
          <cell r="CA484">
            <v>24</v>
          </cell>
          <cell r="CB484">
            <v>0</v>
          </cell>
          <cell r="CC484">
            <v>34.5</v>
          </cell>
          <cell r="CD484">
            <v>68.17</v>
          </cell>
          <cell r="CE484">
            <v>32.5</v>
          </cell>
          <cell r="CF484">
            <v>43556</v>
          </cell>
          <cell r="CG484">
            <v>206</v>
          </cell>
          <cell r="CH484">
            <v>70.83</v>
          </cell>
          <cell r="CI484">
            <v>6</v>
          </cell>
          <cell r="CJ484">
            <v>0</v>
          </cell>
          <cell r="CK484">
            <v>0</v>
          </cell>
          <cell r="CL484">
            <v>76</v>
          </cell>
          <cell r="CM484">
            <v>11.193705599999999</v>
          </cell>
          <cell r="CN484">
            <v>14</v>
          </cell>
          <cell r="CO484">
            <v>4.3600000000000003</v>
          </cell>
          <cell r="CP484">
            <v>0</v>
          </cell>
          <cell r="CQ484">
            <v>24</v>
          </cell>
          <cell r="CR484">
            <v>431</v>
          </cell>
          <cell r="CS484">
            <v>0</v>
          </cell>
          <cell r="CT484">
            <v>427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18</v>
          </cell>
          <cell r="DA484">
            <v>6</v>
          </cell>
          <cell r="DB484">
            <v>536.01552644014509</v>
          </cell>
          <cell r="DC484">
            <v>2144.0621057605804</v>
          </cell>
          <cell r="DD484">
            <v>1512.5352874482562</v>
          </cell>
          <cell r="DE484">
            <v>0.1076923076923077</v>
          </cell>
          <cell r="DF484">
            <v>0</v>
          </cell>
          <cell r="DG484" t="str">
            <v>Газлифт</v>
          </cell>
          <cell r="DH484">
            <v>17.300852799999998</v>
          </cell>
          <cell r="DI484">
            <v>21</v>
          </cell>
          <cell r="DJ484">
            <v>4.3600000000000003</v>
          </cell>
          <cell r="DK484">
            <v>9.2735257214554565</v>
          </cell>
          <cell r="DL484">
            <v>76</v>
          </cell>
          <cell r="DM484">
            <v>0</v>
          </cell>
          <cell r="DN484">
            <v>60</v>
          </cell>
          <cell r="DO484">
            <v>0.10252566024679968</v>
          </cell>
          <cell r="DP484">
            <v>60</v>
          </cell>
          <cell r="DQ484">
            <v>11.968267168446546</v>
          </cell>
          <cell r="DR484">
            <v>14.968746396032754</v>
          </cell>
          <cell r="DS484">
            <v>4.3600000000000003</v>
          </cell>
          <cell r="DT484">
            <v>6.4151770268711807</v>
          </cell>
          <cell r="DU484">
            <v>0.77456156844654722</v>
          </cell>
          <cell r="DV484">
            <v>0.96874639603275448</v>
          </cell>
          <cell r="DW484">
            <v>0.41517702687118047</v>
          </cell>
          <cell r="DX484">
            <v>2.1288063660477481</v>
          </cell>
          <cell r="DY484">
            <v>2.5464190981432395</v>
          </cell>
          <cell r="DZ484">
            <v>0</v>
          </cell>
          <cell r="EA484">
            <v>0.55356936916157384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18</v>
          </cell>
          <cell r="EG484">
            <v>34</v>
          </cell>
          <cell r="EH484">
            <v>68.87</v>
          </cell>
          <cell r="EI484">
            <v>32</v>
          </cell>
          <cell r="EJ484" t="str">
            <v>Постоянный</v>
          </cell>
          <cell r="EK484">
            <v>24</v>
          </cell>
          <cell r="EL484">
            <v>0</v>
          </cell>
          <cell r="EM484">
            <v>23.407999999999998</v>
          </cell>
          <cell r="EN484">
            <v>28</v>
          </cell>
          <cell r="EO484">
            <v>0</v>
          </cell>
          <cell r="EP484">
            <v>28</v>
          </cell>
          <cell r="EQ484">
            <v>170.88174982911826</v>
          </cell>
          <cell r="ER484">
            <v>73</v>
          </cell>
          <cell r="ES484">
            <v>24</v>
          </cell>
          <cell r="ET484">
            <v>74</v>
          </cell>
          <cell r="EU484">
            <v>18</v>
          </cell>
          <cell r="EV484">
            <v>34.5</v>
          </cell>
          <cell r="EW484">
            <v>68.17</v>
          </cell>
          <cell r="EX484">
            <v>32.5</v>
          </cell>
          <cell r="EY484" t="str">
            <v>Постоянный</v>
          </cell>
          <cell r="EZ484">
            <v>24</v>
          </cell>
          <cell r="FA484">
            <v>0</v>
          </cell>
          <cell r="FB484">
            <v>11.193705599999999</v>
          </cell>
          <cell r="FC484">
            <v>14</v>
          </cell>
          <cell r="FD484">
            <v>4.3600000000000003</v>
          </cell>
          <cell r="FE484">
            <v>24</v>
          </cell>
          <cell r="FF484">
            <v>536.01552644014509</v>
          </cell>
          <cell r="FG484">
            <v>70.83</v>
          </cell>
          <cell r="FH484">
            <v>18</v>
          </cell>
          <cell r="FI484">
            <v>76</v>
          </cell>
          <cell r="FJ484">
            <v>0</v>
          </cell>
          <cell r="FK484">
            <v>0.5</v>
          </cell>
          <cell r="FL484">
            <v>-0.70000000000000284</v>
          </cell>
          <cell r="FM484">
            <v>0.5</v>
          </cell>
          <cell r="FN484">
            <v>0</v>
          </cell>
          <cell r="FO484">
            <v>0</v>
          </cell>
          <cell r="FP484">
            <v>-12.214294399999998</v>
          </cell>
          <cell r="FQ484">
            <v>-14</v>
          </cell>
          <cell r="FR484">
            <v>4.3600000000000003</v>
          </cell>
          <cell r="FS484">
            <v>-4</v>
          </cell>
          <cell r="FT484">
            <v>-2.1700000000000017</v>
          </cell>
          <cell r="FU484">
            <v>-6</v>
          </cell>
          <cell r="FV484">
            <v>365.13377661102686</v>
          </cell>
          <cell r="FW484">
            <v>2</v>
          </cell>
          <cell r="FX484" t="str">
            <v>Технология/Уточнение</v>
          </cell>
          <cell r="FY484" t="str">
            <v>Снижение дебита на фоне роста забойного давления</v>
          </cell>
          <cell r="FZ484">
            <v>0</v>
          </cell>
          <cell r="GA484">
            <v>0</v>
          </cell>
          <cell r="GB484">
            <v>0</v>
          </cell>
          <cell r="GC484">
            <v>0</v>
          </cell>
          <cell r="GD484">
            <v>0</v>
          </cell>
          <cell r="GE484">
            <v>0</v>
          </cell>
          <cell r="GF484" t="str">
            <v>БДНГ-5.2</v>
          </cell>
          <cell r="GG484" t="str">
            <v>курбатов</v>
          </cell>
          <cell r="GH484">
            <v>0</v>
          </cell>
          <cell r="GI484" t="e">
            <v>#N/A</v>
          </cell>
          <cell r="GJ484">
            <v>0</v>
          </cell>
          <cell r="GK484">
            <v>0</v>
          </cell>
          <cell r="GL484">
            <v>0</v>
          </cell>
          <cell r="GM484">
            <v>0</v>
          </cell>
          <cell r="GN484">
            <v>0</v>
          </cell>
          <cell r="GO484">
            <v>2</v>
          </cell>
          <cell r="GP484">
            <v>35.67</v>
          </cell>
          <cell r="GQ484">
            <v>0</v>
          </cell>
          <cell r="GR484">
            <v>0</v>
          </cell>
          <cell r="GS484" t="str">
            <v>К-44</v>
          </cell>
          <cell r="GT484">
            <v>0</v>
          </cell>
          <cell r="GU484">
            <v>0</v>
          </cell>
          <cell r="GV484">
            <v>0</v>
          </cell>
          <cell r="GW484">
            <v>0</v>
          </cell>
          <cell r="GX484">
            <v>0</v>
          </cell>
          <cell r="GY484">
            <v>0</v>
          </cell>
        </row>
        <row r="485">
          <cell r="J485">
            <v>3325</v>
          </cell>
          <cell r="K485" t="str">
            <v>В работе</v>
          </cell>
          <cell r="L485" t="str">
            <v>К-65</v>
          </cell>
          <cell r="M485">
            <v>43291</v>
          </cell>
          <cell r="N485" t="str">
            <v>Гор.</v>
          </cell>
          <cell r="O485" t="str">
            <v>P1ar_Block I</v>
          </cell>
          <cell r="P485" t="str">
            <v>Действующий</v>
          </cell>
          <cell r="Q485">
            <v>-4</v>
          </cell>
          <cell r="R485">
            <v>43233</v>
          </cell>
          <cell r="S485" t="str">
            <v>МеКаМиНефть</v>
          </cell>
          <cell r="T485" t="str">
            <v>КГРП 10ст.
500м3 15% HCl</v>
          </cell>
          <cell r="U485">
            <v>206</v>
          </cell>
          <cell r="V485">
            <v>213.8</v>
          </cell>
          <cell r="W485">
            <v>0.98</v>
          </cell>
          <cell r="X485">
            <v>1.66</v>
          </cell>
          <cell r="Y485">
            <v>0.98423338939777105</v>
          </cell>
          <cell r="Z485">
            <v>1.4490000000000001</v>
          </cell>
          <cell r="AA485">
            <v>0.83599999999999997</v>
          </cell>
          <cell r="AB485">
            <v>0.72</v>
          </cell>
          <cell r="AC485">
            <v>37</v>
          </cell>
          <cell r="AD485">
            <v>1.17</v>
          </cell>
          <cell r="AE485">
            <v>177.8</v>
          </cell>
          <cell r="AF485">
            <v>9.19</v>
          </cell>
          <cell r="AG485">
            <v>2213.09</v>
          </cell>
          <cell r="AH485">
            <v>3374.29</v>
          </cell>
          <cell r="AI485">
            <v>3374.29</v>
          </cell>
          <cell r="AJ485">
            <v>43098</v>
          </cell>
          <cell r="AK485" t="str">
            <v>По спущенной компановке</v>
          </cell>
          <cell r="AL485" t="str">
            <v>закрытый</v>
          </cell>
          <cell r="AM485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N485">
            <v>12</v>
          </cell>
          <cell r="AO485">
            <v>2361.19</v>
          </cell>
          <cell r="AP485">
            <v>434.89</v>
          </cell>
          <cell r="AQ485" t="str">
            <v>2151,82-3417</v>
          </cell>
          <cell r="AR485">
            <v>114</v>
          </cell>
          <cell r="AS485">
            <v>7.37</v>
          </cell>
          <cell r="AT485" t="str">
            <v>Газлифт</v>
          </cell>
          <cell r="AU485">
            <v>450</v>
          </cell>
          <cell r="AV485">
            <v>0</v>
          </cell>
          <cell r="AW485">
            <v>855</v>
          </cell>
          <cell r="AX485">
            <v>0</v>
          </cell>
          <cell r="AY485">
            <v>1185</v>
          </cell>
          <cell r="AZ485">
            <v>0</v>
          </cell>
          <cell r="BA485">
            <v>1450</v>
          </cell>
          <cell r="BB485">
            <v>0</v>
          </cell>
          <cell r="BC485">
            <v>1665</v>
          </cell>
          <cell r="BD485">
            <v>0</v>
          </cell>
          <cell r="BE485">
            <v>1850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2072</v>
          </cell>
          <cell r="BO485" t="str">
            <v>Есть</v>
          </cell>
          <cell r="BP485" t="str">
            <v>Сиант</v>
          </cell>
          <cell r="BQ485">
            <v>70</v>
          </cell>
          <cell r="BR485">
            <v>55.33</v>
          </cell>
          <cell r="BS485">
            <v>7</v>
          </cell>
          <cell r="BT485">
            <v>1708.05</v>
          </cell>
          <cell r="BU485">
            <v>363.95000000000005</v>
          </cell>
          <cell r="BV485">
            <v>73</v>
          </cell>
          <cell r="BW485">
            <v>5.5</v>
          </cell>
          <cell r="BX485">
            <v>18</v>
          </cell>
          <cell r="BY485" t="str">
            <v>Угловик</v>
          </cell>
          <cell r="BZ485" t="str">
            <v>Постоянный</v>
          </cell>
          <cell r="CA485">
            <v>24</v>
          </cell>
          <cell r="CB485">
            <v>0</v>
          </cell>
          <cell r="CC485">
            <v>32.5</v>
          </cell>
          <cell r="CD485">
            <v>55.33</v>
          </cell>
          <cell r="CE485">
            <v>30.33</v>
          </cell>
          <cell r="CF485">
            <v>43556</v>
          </cell>
          <cell r="CG485">
            <v>189.7</v>
          </cell>
          <cell r="CH485">
            <v>70</v>
          </cell>
          <cell r="CI485">
            <v>6</v>
          </cell>
          <cell r="CJ485">
            <v>0</v>
          </cell>
          <cell r="CK485">
            <v>0</v>
          </cell>
          <cell r="CL485">
            <v>74</v>
          </cell>
          <cell r="CM485">
            <v>5.4927540800000001</v>
          </cell>
          <cell r="CN485">
            <v>6.64</v>
          </cell>
          <cell r="CO485">
            <v>1.05</v>
          </cell>
          <cell r="CP485">
            <v>401</v>
          </cell>
          <cell r="CQ485">
            <v>9</v>
          </cell>
          <cell r="CR485">
            <v>432</v>
          </cell>
          <cell r="CS485">
            <v>0</v>
          </cell>
          <cell r="CT485">
            <v>428</v>
          </cell>
          <cell r="CU485">
            <v>0</v>
          </cell>
          <cell r="CV485">
            <v>417.8716</v>
          </cell>
          <cell r="CW485">
            <v>-16.899999999999999</v>
          </cell>
          <cell r="CX485">
            <v>428</v>
          </cell>
          <cell r="CY485">
            <v>-22</v>
          </cell>
          <cell r="CZ485">
            <v>7</v>
          </cell>
          <cell r="DA485">
            <v>2</v>
          </cell>
          <cell r="DB485">
            <v>364.11606470464812</v>
          </cell>
          <cell r="DC485">
            <v>1638.5222911709166</v>
          </cell>
          <cell r="DD485">
            <v>1255.9455926091723</v>
          </cell>
          <cell r="DE485">
            <v>5.7389801210025931E-2</v>
          </cell>
          <cell r="DF485">
            <v>0</v>
          </cell>
          <cell r="DG485" t="str">
            <v>Газлифт</v>
          </cell>
          <cell r="DH485">
            <v>5.4927540800000001</v>
          </cell>
          <cell r="DI485">
            <v>6.64</v>
          </cell>
          <cell r="DJ485">
            <v>1.05</v>
          </cell>
          <cell r="DK485">
            <v>2</v>
          </cell>
          <cell r="DL485">
            <v>74</v>
          </cell>
          <cell r="DM485">
            <v>0</v>
          </cell>
          <cell r="DN485">
            <v>60</v>
          </cell>
          <cell r="DO485">
            <v>5.4807375442439382E-2</v>
          </cell>
          <cell r="DP485">
            <v>60</v>
          </cell>
          <cell r="DQ485">
            <v>5.8803213146534521</v>
          </cell>
          <cell r="DR485">
            <v>7.1085165948843869</v>
          </cell>
          <cell r="DS485">
            <v>1.05</v>
          </cell>
          <cell r="DT485">
            <v>2.1411194562904781</v>
          </cell>
          <cell r="DU485">
            <v>0.38756723465345255</v>
          </cell>
          <cell r="DV485">
            <v>0.46851659488438724</v>
          </cell>
          <cell r="DW485">
            <v>0.14111945629047806</v>
          </cell>
          <cell r="DX485">
            <v>0.5822071892379399</v>
          </cell>
          <cell r="DY485">
            <v>0.69642008282050227</v>
          </cell>
          <cell r="DZ485">
            <v>0</v>
          </cell>
          <cell r="EA485">
            <v>0.39856988498621171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18</v>
          </cell>
          <cell r="EG485">
            <v>31.36</v>
          </cell>
          <cell r="EH485">
            <v>55.27</v>
          </cell>
          <cell r="EI485">
            <v>29.45</v>
          </cell>
          <cell r="EJ485" t="str">
            <v>Постоянный</v>
          </cell>
          <cell r="EK485">
            <v>24</v>
          </cell>
          <cell r="EL485">
            <v>0</v>
          </cell>
          <cell r="EM485">
            <v>10.868</v>
          </cell>
          <cell r="EN485">
            <v>13</v>
          </cell>
          <cell r="EO485">
            <v>0</v>
          </cell>
          <cell r="EP485">
            <v>22</v>
          </cell>
          <cell r="EQ485">
            <v>588.88479941111518</v>
          </cell>
          <cell r="ER485">
            <v>73.45</v>
          </cell>
          <cell r="ES485">
            <v>15.6</v>
          </cell>
          <cell r="ET485">
            <v>74</v>
          </cell>
          <cell r="EU485">
            <v>18</v>
          </cell>
          <cell r="EV485">
            <v>32.5</v>
          </cell>
          <cell r="EW485">
            <v>55.33</v>
          </cell>
          <cell r="EX485">
            <v>30.33</v>
          </cell>
          <cell r="EY485" t="str">
            <v>Постоянный</v>
          </cell>
          <cell r="EZ485">
            <v>24</v>
          </cell>
          <cell r="FA485">
            <v>0</v>
          </cell>
          <cell r="FB485">
            <v>5.4927540800000001</v>
          </cell>
          <cell r="FC485">
            <v>6.64</v>
          </cell>
          <cell r="FD485">
            <v>1.05</v>
          </cell>
          <cell r="FE485">
            <v>9</v>
          </cell>
          <cell r="FF485">
            <v>364.11606470464812</v>
          </cell>
          <cell r="FG485">
            <v>70</v>
          </cell>
          <cell r="FH485">
            <v>7</v>
          </cell>
          <cell r="FI485">
            <v>74</v>
          </cell>
          <cell r="FJ485">
            <v>0</v>
          </cell>
          <cell r="FK485">
            <v>1.1400000000000006</v>
          </cell>
          <cell r="FL485">
            <v>5.9999999999995168E-2</v>
          </cell>
          <cell r="FM485">
            <v>0.87999999999999901</v>
          </cell>
          <cell r="FN485">
            <v>0</v>
          </cell>
          <cell r="FO485">
            <v>0</v>
          </cell>
          <cell r="FP485">
            <v>-5.3752459200000002</v>
          </cell>
          <cell r="FQ485">
            <v>-6.36</v>
          </cell>
          <cell r="FR485">
            <v>1.05</v>
          </cell>
          <cell r="FS485">
            <v>-13</v>
          </cell>
          <cell r="FT485">
            <v>-3.4500000000000028</v>
          </cell>
          <cell r="FU485">
            <v>-8.6</v>
          </cell>
          <cell r="FV485">
            <v>-224.76873470646706</v>
          </cell>
          <cell r="FW485">
            <v>0</v>
          </cell>
          <cell r="FX485" t="str">
            <v>Уточнение</v>
          </cell>
          <cell r="FY485" t="str">
            <v>Уточнение ТР по результатам замеров дебита</v>
          </cell>
          <cell r="FZ485">
            <v>0</v>
          </cell>
          <cell r="GA485">
            <v>0</v>
          </cell>
          <cell r="GB485">
            <v>0</v>
          </cell>
          <cell r="GC485">
            <v>0</v>
          </cell>
          <cell r="GD485">
            <v>0</v>
          </cell>
          <cell r="GE485">
            <v>0</v>
          </cell>
          <cell r="GF485" t="str">
            <v>БДНГ-5.2</v>
          </cell>
          <cell r="GG485" t="str">
            <v>курбатов</v>
          </cell>
          <cell r="GH485" t="str">
            <v>Бердянка</v>
          </cell>
          <cell r="GI485" t="e">
            <v>#N/A</v>
          </cell>
          <cell r="GJ485">
            <v>0</v>
          </cell>
          <cell r="GK485">
            <v>0</v>
          </cell>
          <cell r="GL485">
            <v>0</v>
          </cell>
          <cell r="GM485">
            <v>0</v>
          </cell>
          <cell r="GN485">
            <v>0</v>
          </cell>
          <cell r="GO485">
            <v>2.1700000000000017</v>
          </cell>
          <cell r="GP485">
            <v>25</v>
          </cell>
          <cell r="GQ485">
            <v>74</v>
          </cell>
          <cell r="GR485">
            <v>115.69999999999999</v>
          </cell>
          <cell r="GS485" t="str">
            <v>К-65</v>
          </cell>
          <cell r="GT485" t="str">
            <v>Газлифт</v>
          </cell>
          <cell r="GU485">
            <v>0</v>
          </cell>
          <cell r="GV485">
            <v>0</v>
          </cell>
          <cell r="GW485">
            <v>0</v>
          </cell>
          <cell r="GX485">
            <v>0</v>
          </cell>
          <cell r="GY485">
            <v>0</v>
          </cell>
        </row>
        <row r="486">
          <cell r="J486">
            <v>3326</v>
          </cell>
          <cell r="K486" t="str">
            <v>В работе</v>
          </cell>
          <cell r="L486" t="str">
            <v>К-34</v>
          </cell>
          <cell r="M486">
            <v>43599</v>
          </cell>
          <cell r="N486" t="str">
            <v>Гор.</v>
          </cell>
          <cell r="O486" t="str">
            <v>P1ar_Block I</v>
          </cell>
          <cell r="P486" t="str">
            <v>Действующий</v>
          </cell>
          <cell r="Q486">
            <v>-4</v>
          </cell>
          <cell r="R486">
            <v>0</v>
          </cell>
          <cell r="S486">
            <v>0</v>
          </cell>
          <cell r="T486">
            <v>0</v>
          </cell>
          <cell r="U486">
            <v>206</v>
          </cell>
          <cell r="V486">
            <v>213.8</v>
          </cell>
          <cell r="W486">
            <v>0.98</v>
          </cell>
          <cell r="X486">
            <v>1.66</v>
          </cell>
          <cell r="Y486">
            <v>0.98</v>
          </cell>
          <cell r="Z486">
            <v>1.4490000000000001</v>
          </cell>
          <cell r="AA486">
            <v>0.83599999999999997</v>
          </cell>
          <cell r="AB486">
            <v>0.72</v>
          </cell>
          <cell r="AC486">
            <v>37</v>
          </cell>
          <cell r="AD486">
            <v>1.17</v>
          </cell>
          <cell r="AE486">
            <v>177.8</v>
          </cell>
          <cell r="AF486">
            <v>9.19</v>
          </cell>
          <cell r="AG486">
            <v>2334.4</v>
          </cell>
          <cell r="AH486">
            <v>3166</v>
          </cell>
          <cell r="AI486">
            <v>3166</v>
          </cell>
          <cell r="AJ486">
            <v>0</v>
          </cell>
          <cell r="AK486">
            <v>0</v>
          </cell>
          <cell r="AL486" t="str">
            <v>Закрытый</v>
          </cell>
          <cell r="AM486" t="str">
            <v>2468,73-2469,43; 2587,81-2589,01; 2707,44-2708,64; 2780,41-2781,61; 2881,34-2882,54; 2986,85-2988,05;3092,81-3094,07; (цирк. клапана)</v>
          </cell>
          <cell r="AN486">
            <v>33.169999999999845</v>
          </cell>
          <cell r="AO486">
            <v>2468.73</v>
          </cell>
          <cell r="AP486">
            <v>257.16000000000003</v>
          </cell>
          <cell r="AQ486" t="str">
            <v>2276-3106</v>
          </cell>
          <cell r="AR486">
            <v>114</v>
          </cell>
          <cell r="AS486">
            <v>99.2</v>
          </cell>
          <cell r="AT486" t="str">
            <v>Газлифт</v>
          </cell>
          <cell r="AU486">
            <v>550</v>
          </cell>
          <cell r="AV486">
            <v>0</v>
          </cell>
          <cell r="AW486">
            <v>1080</v>
          </cell>
          <cell r="AX486">
            <v>0</v>
          </cell>
          <cell r="AY486">
            <v>1480</v>
          </cell>
          <cell r="AZ486">
            <v>0</v>
          </cell>
          <cell r="BA486">
            <v>1810</v>
          </cell>
          <cell r="BB486">
            <v>0</v>
          </cell>
          <cell r="BC486">
            <v>2040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2275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1766.57</v>
          </cell>
          <cell r="BU486">
            <v>508.43000000000006</v>
          </cell>
          <cell r="BV486">
            <v>73</v>
          </cell>
          <cell r="BW486">
            <v>5.5</v>
          </cell>
          <cell r="BX486">
            <v>18</v>
          </cell>
          <cell r="BY486" t="str">
            <v>Угловик</v>
          </cell>
          <cell r="BZ486" t="str">
            <v>Постоянный</v>
          </cell>
          <cell r="CA486">
            <v>24</v>
          </cell>
          <cell r="CB486">
            <v>0</v>
          </cell>
          <cell r="CC486">
            <v>35</v>
          </cell>
          <cell r="CD486">
            <v>56</v>
          </cell>
          <cell r="CE486">
            <v>33</v>
          </cell>
          <cell r="CF486">
            <v>43556</v>
          </cell>
          <cell r="CG486">
            <v>206</v>
          </cell>
          <cell r="CH486">
            <v>70</v>
          </cell>
          <cell r="CI486">
            <v>6</v>
          </cell>
          <cell r="CJ486">
            <v>0</v>
          </cell>
          <cell r="CK486">
            <v>0</v>
          </cell>
          <cell r="CL486">
            <v>66</v>
          </cell>
          <cell r="CM486">
            <v>36.783999999999999</v>
          </cell>
          <cell r="CN486">
            <v>44</v>
          </cell>
          <cell r="CO486">
            <v>0</v>
          </cell>
          <cell r="CP486">
            <v>1</v>
          </cell>
          <cell r="CQ486">
            <v>33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26</v>
          </cell>
          <cell r="DA486">
            <v>7</v>
          </cell>
          <cell r="DB486">
            <v>190.30013049151805</v>
          </cell>
          <cell r="DC486">
            <v>897.12918660287085</v>
          </cell>
          <cell r="DD486">
            <v>706.82905611135288</v>
          </cell>
          <cell r="DE486">
            <v>0.31428571428571428</v>
          </cell>
          <cell r="DF486">
            <v>0</v>
          </cell>
          <cell r="DG486" t="str">
            <v>Газлифт</v>
          </cell>
          <cell r="DH486">
            <v>36.783999999999999</v>
          </cell>
          <cell r="DI486">
            <v>44</v>
          </cell>
          <cell r="DJ486">
            <v>0</v>
          </cell>
          <cell r="DK486">
            <v>7</v>
          </cell>
          <cell r="DL486">
            <v>66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0</v>
          </cell>
          <cell r="DZ486">
            <v>0</v>
          </cell>
          <cell r="EA486">
            <v>0</v>
          </cell>
          <cell r="EB486">
            <v>0</v>
          </cell>
          <cell r="EC486">
            <v>0</v>
          </cell>
          <cell r="ED486">
            <v>0</v>
          </cell>
          <cell r="EE486">
            <v>0</v>
          </cell>
          <cell r="EF486">
            <v>18</v>
          </cell>
          <cell r="EG486">
            <v>34</v>
          </cell>
          <cell r="EH486">
            <v>66</v>
          </cell>
          <cell r="EI486">
            <v>32</v>
          </cell>
          <cell r="EJ486" t="str">
            <v>Постоянный</v>
          </cell>
          <cell r="EK486">
            <v>24</v>
          </cell>
          <cell r="EL486">
            <v>0</v>
          </cell>
          <cell r="EM486">
            <v>40.378799999999998</v>
          </cell>
          <cell r="EN486">
            <v>48.3</v>
          </cell>
          <cell r="EO486">
            <v>0</v>
          </cell>
          <cell r="EP486">
            <v>37.5</v>
          </cell>
          <cell r="EQ486">
            <v>215.45959761062736</v>
          </cell>
          <cell r="ER486">
            <v>73</v>
          </cell>
          <cell r="ES486">
            <v>28.8</v>
          </cell>
          <cell r="ET486">
            <v>80</v>
          </cell>
          <cell r="EU486">
            <v>18</v>
          </cell>
          <cell r="EV486">
            <v>35</v>
          </cell>
          <cell r="EW486">
            <v>56</v>
          </cell>
          <cell r="EX486">
            <v>33</v>
          </cell>
          <cell r="EY486" t="str">
            <v>Постоянный</v>
          </cell>
          <cell r="EZ486">
            <v>24</v>
          </cell>
          <cell r="FA486">
            <v>0</v>
          </cell>
          <cell r="FB486">
            <v>36.783999999999999</v>
          </cell>
          <cell r="FC486">
            <v>44</v>
          </cell>
          <cell r="FD486">
            <v>0</v>
          </cell>
          <cell r="FE486">
            <v>33</v>
          </cell>
          <cell r="FF486">
            <v>190.30013049151805</v>
          </cell>
          <cell r="FG486">
            <v>70</v>
          </cell>
          <cell r="FH486">
            <v>26</v>
          </cell>
          <cell r="FI486">
            <v>66</v>
          </cell>
          <cell r="FJ486">
            <v>0</v>
          </cell>
          <cell r="FK486">
            <v>1</v>
          </cell>
          <cell r="FL486">
            <v>-10</v>
          </cell>
          <cell r="FM486">
            <v>1</v>
          </cell>
          <cell r="FN486">
            <v>0</v>
          </cell>
          <cell r="FO486">
            <v>0</v>
          </cell>
          <cell r="FP486">
            <v>-3.5947999999999993</v>
          </cell>
          <cell r="FQ486">
            <v>-4.2999999999999972</v>
          </cell>
          <cell r="FR486">
            <v>0</v>
          </cell>
          <cell r="FS486">
            <v>-4.5</v>
          </cell>
          <cell r="FT486">
            <v>-3</v>
          </cell>
          <cell r="FU486">
            <v>-2.8000000000000007</v>
          </cell>
          <cell r="FV486">
            <v>-25.159467119109308</v>
          </cell>
          <cell r="FW486">
            <v>-14</v>
          </cell>
          <cell r="FX486" t="str">
            <v>ИПП ГТМ</v>
          </cell>
          <cell r="FY486" t="str">
            <v>ВНС 2019г. Снижение энергетики пласта, что подтверждается снижениями дебита с 48 до 44  м3/сут и  трендом снижения  забойного давления</v>
          </cell>
          <cell r="FZ486">
            <v>0</v>
          </cell>
          <cell r="GA486">
            <v>0</v>
          </cell>
          <cell r="GB486">
            <v>0</v>
          </cell>
          <cell r="GC486">
            <v>0</v>
          </cell>
          <cell r="GD486">
            <v>0</v>
          </cell>
          <cell r="GE486">
            <v>0</v>
          </cell>
          <cell r="GF486" t="str">
            <v>БДНГ-5.1</v>
          </cell>
          <cell r="GG486">
            <v>0</v>
          </cell>
          <cell r="GH486">
            <v>0</v>
          </cell>
          <cell r="GI486" t="str">
            <v>денис</v>
          </cell>
          <cell r="GJ486">
            <v>0</v>
          </cell>
          <cell r="GK486">
            <v>0</v>
          </cell>
          <cell r="GL486">
            <v>0</v>
          </cell>
          <cell r="GM486">
            <v>0</v>
          </cell>
          <cell r="GN486">
            <v>0</v>
          </cell>
          <cell r="GO486">
            <v>0</v>
          </cell>
          <cell r="GP486">
            <v>0</v>
          </cell>
          <cell r="GQ486">
            <v>0</v>
          </cell>
          <cell r="GR486">
            <v>0</v>
          </cell>
          <cell r="GS486" t="str">
            <v>-</v>
          </cell>
          <cell r="GT486">
            <v>0</v>
          </cell>
          <cell r="GU486">
            <v>0</v>
          </cell>
          <cell r="GV486">
            <v>0</v>
          </cell>
          <cell r="GW486">
            <v>0</v>
          </cell>
          <cell r="GX486">
            <v>0</v>
          </cell>
          <cell r="GY486">
            <v>0</v>
          </cell>
        </row>
        <row r="487">
          <cell r="J487">
            <v>3327</v>
          </cell>
          <cell r="K487" t="str">
            <v>В работе</v>
          </cell>
          <cell r="L487" t="str">
            <v>К-34</v>
          </cell>
          <cell r="M487">
            <v>43381</v>
          </cell>
          <cell r="N487" t="str">
            <v>Гор.</v>
          </cell>
          <cell r="O487" t="str">
            <v>P1ar_Block I</v>
          </cell>
          <cell r="P487" t="str">
            <v>Действующий</v>
          </cell>
          <cell r="Q487">
            <v>-4</v>
          </cell>
          <cell r="R487">
            <v>0</v>
          </cell>
          <cell r="S487">
            <v>0</v>
          </cell>
          <cell r="T487">
            <v>0</v>
          </cell>
          <cell r="U487">
            <v>206</v>
          </cell>
          <cell r="V487">
            <v>213.8</v>
          </cell>
          <cell r="W487">
            <v>0.98</v>
          </cell>
          <cell r="X487">
            <v>1.66</v>
          </cell>
          <cell r="Y487">
            <v>0.98</v>
          </cell>
          <cell r="Z487">
            <v>1.4490000000000001</v>
          </cell>
          <cell r="AA487">
            <v>0.83599999999999997</v>
          </cell>
          <cell r="AB487">
            <v>0.72</v>
          </cell>
          <cell r="AC487">
            <v>37</v>
          </cell>
          <cell r="AD487">
            <v>1.17</v>
          </cell>
          <cell r="AE487">
            <v>177.8</v>
          </cell>
          <cell r="AF487">
            <v>9.19</v>
          </cell>
          <cell r="AG487">
            <v>2150.6</v>
          </cell>
          <cell r="AH487">
            <v>2998.6</v>
          </cell>
          <cell r="AI487">
            <v>2998.6</v>
          </cell>
          <cell r="AJ487">
            <v>0</v>
          </cell>
          <cell r="AK487">
            <v>0</v>
          </cell>
          <cell r="AL487" t="str">
            <v>закрытый</v>
          </cell>
          <cell r="AM487" t="str">
            <v xml:space="preserve">2239,17-2240,37; 2326,87-2328,07; 2468,77-2469,97; 2578,53- 2579,73; 2717,79-2718,99; 2815,83-2817,03; 2944,77- 2945,97 (цирк. клапана) </v>
          </cell>
          <cell r="AN487">
            <v>17.589999999999918</v>
          </cell>
          <cell r="AO487">
            <v>2239.17</v>
          </cell>
          <cell r="AP487">
            <v>360.87</v>
          </cell>
          <cell r="AQ487" t="str">
            <v>2090-3010</v>
          </cell>
          <cell r="AR487">
            <v>114.3</v>
          </cell>
          <cell r="AS487">
            <v>99.5</v>
          </cell>
          <cell r="AT487" t="str">
            <v>Газлифт</v>
          </cell>
          <cell r="AU487">
            <v>540</v>
          </cell>
          <cell r="AV487">
            <v>0</v>
          </cell>
          <cell r="AW487">
            <v>985</v>
          </cell>
          <cell r="AX487">
            <v>0</v>
          </cell>
          <cell r="AY487">
            <v>1340</v>
          </cell>
          <cell r="AZ487">
            <v>0</v>
          </cell>
          <cell r="BA487">
            <v>1620</v>
          </cell>
          <cell r="BB487">
            <v>0</v>
          </cell>
          <cell r="BC487">
            <v>1910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2087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1766.49</v>
          </cell>
          <cell r="BU487">
            <v>320.51</v>
          </cell>
          <cell r="BV487">
            <v>73</v>
          </cell>
          <cell r="BW487">
            <v>5.5</v>
          </cell>
          <cell r="BX487">
            <v>18</v>
          </cell>
          <cell r="BY487" t="str">
            <v>Угловик</v>
          </cell>
          <cell r="BZ487" t="str">
            <v>Постоянный</v>
          </cell>
          <cell r="CA487">
            <v>24</v>
          </cell>
          <cell r="CB487">
            <v>0</v>
          </cell>
          <cell r="CC487">
            <v>34.4</v>
          </cell>
          <cell r="CD487">
            <v>57.2</v>
          </cell>
          <cell r="CE487">
            <v>32.799999999999997</v>
          </cell>
          <cell r="CF487">
            <v>43556</v>
          </cell>
          <cell r="CG487">
            <v>165</v>
          </cell>
          <cell r="CH487">
            <v>69.8</v>
          </cell>
          <cell r="CI487">
            <v>6</v>
          </cell>
          <cell r="CJ487">
            <v>0</v>
          </cell>
          <cell r="CK487">
            <v>0</v>
          </cell>
          <cell r="CL487">
            <v>69</v>
          </cell>
          <cell r="CM487">
            <v>23.407999999999998</v>
          </cell>
          <cell r="CN487">
            <v>28</v>
          </cell>
          <cell r="CO487">
            <v>0</v>
          </cell>
          <cell r="CP487">
            <v>401</v>
          </cell>
          <cell r="CQ487">
            <v>28</v>
          </cell>
          <cell r="CR487">
            <v>433</v>
          </cell>
          <cell r="CS487">
            <v>0</v>
          </cell>
          <cell r="CT487">
            <v>429</v>
          </cell>
          <cell r="CU487">
            <v>0</v>
          </cell>
          <cell r="CV487">
            <v>411.26400000000001</v>
          </cell>
          <cell r="CW487">
            <v>-26</v>
          </cell>
          <cell r="CX487">
            <v>429</v>
          </cell>
          <cell r="CY487">
            <v>-30</v>
          </cell>
          <cell r="CZ487">
            <v>24.1</v>
          </cell>
          <cell r="DA487">
            <v>3.8999999999999986</v>
          </cell>
          <cell r="DB487">
            <v>166.60970608339025</v>
          </cell>
          <cell r="DC487">
            <v>1196.1722488038279</v>
          </cell>
          <cell r="DD487">
            <v>1029.5625427204375</v>
          </cell>
          <cell r="DE487">
            <v>0.29166666666666669</v>
          </cell>
          <cell r="DF487">
            <v>0</v>
          </cell>
          <cell r="DG487" t="str">
            <v>Газлифт</v>
          </cell>
          <cell r="DH487">
            <v>23.407999999999998</v>
          </cell>
          <cell r="DI487">
            <v>28</v>
          </cell>
          <cell r="DJ487">
            <v>0</v>
          </cell>
          <cell r="DK487">
            <v>3.8999999999999986</v>
          </cell>
          <cell r="DL487">
            <v>69</v>
          </cell>
          <cell r="DM487">
            <v>0</v>
          </cell>
          <cell r="DN487">
            <v>60</v>
          </cell>
          <cell r="DO487">
            <v>0.28212988192552219</v>
          </cell>
          <cell r="DP487">
            <v>60</v>
          </cell>
          <cell r="DQ487">
            <v>24.765361035422337</v>
          </cell>
          <cell r="DR487">
            <v>29.62363760217983</v>
          </cell>
          <cell r="DS487">
            <v>0</v>
          </cell>
          <cell r="DT487">
            <v>4.1261495231607608</v>
          </cell>
          <cell r="DU487">
            <v>1.3573610354223378</v>
          </cell>
          <cell r="DV487">
            <v>1.62363760217983</v>
          </cell>
          <cell r="DW487">
            <v>0.22614952316076195</v>
          </cell>
          <cell r="DX487">
            <v>1.2297447710150728</v>
          </cell>
          <cell r="DY487">
            <v>1.470986568199848</v>
          </cell>
          <cell r="DZ487">
            <v>0</v>
          </cell>
          <cell r="EA487">
            <v>0.5247843973037295</v>
          </cell>
          <cell r="EB487">
            <v>0</v>
          </cell>
          <cell r="EC487">
            <v>0</v>
          </cell>
          <cell r="ED487">
            <v>0</v>
          </cell>
          <cell r="EE487">
            <v>0</v>
          </cell>
          <cell r="EF487">
            <v>18</v>
          </cell>
          <cell r="EG487">
            <v>32.369999999999997</v>
          </cell>
          <cell r="EH487">
            <v>59.6</v>
          </cell>
          <cell r="EI487">
            <v>30.37</v>
          </cell>
          <cell r="EJ487" t="str">
            <v>Постоянный</v>
          </cell>
          <cell r="EK487">
            <v>24</v>
          </cell>
          <cell r="EL487">
            <v>0</v>
          </cell>
          <cell r="EM487">
            <v>21.736000000000001</v>
          </cell>
          <cell r="EN487">
            <v>26</v>
          </cell>
          <cell r="EO487">
            <v>0</v>
          </cell>
          <cell r="EP487">
            <v>30</v>
          </cell>
          <cell r="EQ487">
            <v>271.43908722856082</v>
          </cell>
          <cell r="ER487">
            <v>73</v>
          </cell>
          <cell r="ES487">
            <v>24.1</v>
          </cell>
          <cell r="ET487">
            <v>76</v>
          </cell>
          <cell r="EU487">
            <v>18</v>
          </cell>
          <cell r="EV487">
            <v>34.4</v>
          </cell>
          <cell r="EW487">
            <v>57.2</v>
          </cell>
          <cell r="EX487">
            <v>32.799999999999997</v>
          </cell>
          <cell r="EY487" t="str">
            <v>Постоянный</v>
          </cell>
          <cell r="EZ487">
            <v>24</v>
          </cell>
          <cell r="FA487">
            <v>0</v>
          </cell>
          <cell r="FB487">
            <v>23.407999999999998</v>
          </cell>
          <cell r="FC487">
            <v>28</v>
          </cell>
          <cell r="FD487">
            <v>0</v>
          </cell>
          <cell r="FE487">
            <v>28</v>
          </cell>
          <cell r="FF487">
            <v>166.60970608339025</v>
          </cell>
          <cell r="FG487">
            <v>69.8</v>
          </cell>
          <cell r="FH487">
            <v>24.1</v>
          </cell>
          <cell r="FI487">
            <v>69</v>
          </cell>
          <cell r="FJ487">
            <v>0</v>
          </cell>
          <cell r="FK487">
            <v>2.0300000000000011</v>
          </cell>
          <cell r="FL487">
            <v>-2.3999999999999986</v>
          </cell>
          <cell r="FM487">
            <v>2.4299999999999962</v>
          </cell>
          <cell r="FN487">
            <v>0</v>
          </cell>
          <cell r="FO487">
            <v>0</v>
          </cell>
          <cell r="FP487">
            <v>1.671999999999997</v>
          </cell>
          <cell r="FQ487">
            <v>2</v>
          </cell>
          <cell r="FR487">
            <v>0</v>
          </cell>
          <cell r="FS487">
            <v>-2</v>
          </cell>
          <cell r="FT487">
            <v>-3.2000000000000028</v>
          </cell>
          <cell r="FU487">
            <v>0</v>
          </cell>
          <cell r="FV487">
            <v>-104.82938114517057</v>
          </cell>
          <cell r="FW487">
            <v>-7</v>
          </cell>
          <cell r="FX487" t="str">
            <v>Технология</v>
          </cell>
          <cell r="FY487" t="str">
            <v>Увеличение дебита на фоне снижения забойного давления с 76 до 69 ат.</v>
          </cell>
          <cell r="FZ487">
            <v>0</v>
          </cell>
          <cell r="GA487">
            <v>0</v>
          </cell>
          <cell r="GB487">
            <v>0</v>
          </cell>
          <cell r="GC487">
            <v>0</v>
          </cell>
          <cell r="GD487">
            <v>0</v>
          </cell>
          <cell r="GE487">
            <v>0</v>
          </cell>
          <cell r="GF487" t="str">
            <v>БДНГ-5.2</v>
          </cell>
          <cell r="GG487" t="str">
            <v>курбатов</v>
          </cell>
          <cell r="GH487" t="str">
            <v>Бердянка</v>
          </cell>
          <cell r="GI487" t="e">
            <v>#N/A</v>
          </cell>
          <cell r="GJ487">
            <v>0</v>
          </cell>
          <cell r="GK487">
            <v>0</v>
          </cell>
          <cell r="GL487">
            <v>0</v>
          </cell>
          <cell r="GM487">
            <v>0</v>
          </cell>
          <cell r="GN487">
            <v>0</v>
          </cell>
          <cell r="GO487">
            <v>0</v>
          </cell>
          <cell r="GP487">
            <v>0</v>
          </cell>
          <cell r="GQ487">
            <v>0</v>
          </cell>
          <cell r="GR487">
            <v>0</v>
          </cell>
          <cell r="GS487">
            <v>0</v>
          </cell>
          <cell r="GT487">
            <v>0</v>
          </cell>
          <cell r="GU487">
            <v>0</v>
          </cell>
          <cell r="GV487">
            <v>0</v>
          </cell>
          <cell r="GW487">
            <v>0</v>
          </cell>
          <cell r="GX487">
            <v>0</v>
          </cell>
          <cell r="GY487">
            <v>0</v>
          </cell>
        </row>
        <row r="488">
          <cell r="J488">
            <v>3411</v>
          </cell>
          <cell r="K488" t="str">
            <v>В работе</v>
          </cell>
          <cell r="L488" t="str">
            <v>К-129</v>
          </cell>
          <cell r="M488">
            <v>43060</v>
          </cell>
          <cell r="N488" t="str">
            <v>Гор.</v>
          </cell>
          <cell r="O488" t="str">
            <v>P1ar_Block I</v>
          </cell>
          <cell r="P488" t="str">
            <v>Действующий</v>
          </cell>
          <cell r="Q488">
            <v>-4</v>
          </cell>
          <cell r="R488">
            <v>0</v>
          </cell>
          <cell r="S488">
            <v>0</v>
          </cell>
          <cell r="T488">
            <v>0</v>
          </cell>
          <cell r="U488">
            <v>206</v>
          </cell>
          <cell r="V488">
            <v>213.8</v>
          </cell>
          <cell r="W488">
            <v>0.98</v>
          </cell>
          <cell r="X488">
            <v>1.66</v>
          </cell>
          <cell r="Y488">
            <v>0.98</v>
          </cell>
          <cell r="Z488">
            <v>1.4490000000000001</v>
          </cell>
          <cell r="AA488">
            <v>0.83599999999999997</v>
          </cell>
          <cell r="AB488">
            <v>0.72</v>
          </cell>
          <cell r="AC488">
            <v>37</v>
          </cell>
          <cell r="AD488">
            <v>1.17</v>
          </cell>
          <cell r="AE488">
            <v>177.8</v>
          </cell>
          <cell r="AF488">
            <v>9.19</v>
          </cell>
          <cell r="AG488">
            <v>2197.64</v>
          </cell>
          <cell r="AH488" t="str">
            <v>1 ств 2509;
2 ств 2838</v>
          </cell>
          <cell r="AI488" t="str">
            <v>1 ств 2509;
2 ств 2838</v>
          </cell>
          <cell r="AJ488">
            <v>42947</v>
          </cell>
          <cell r="AK488" t="str">
            <v>По спущенной компановке</v>
          </cell>
          <cell r="AL488" t="str">
            <v>откр ствол</v>
          </cell>
          <cell r="AM488" t="str">
            <v>1 ств 2198-2509;
2 ств 2232-2838</v>
          </cell>
          <cell r="AN488" t="str">
            <v>18,92;16,96</v>
          </cell>
          <cell r="AO488" t="str">
            <v>2198;
2232</v>
          </cell>
          <cell r="AP488">
            <v>387.46</v>
          </cell>
          <cell r="AQ488">
            <v>0</v>
          </cell>
          <cell r="AR488">
            <v>0</v>
          </cell>
          <cell r="AS488">
            <v>0</v>
          </cell>
          <cell r="AT488" t="str">
            <v>Газлифт</v>
          </cell>
          <cell r="AU488">
            <v>500</v>
          </cell>
          <cell r="AV488" t="str">
            <v>ГК81/3</v>
          </cell>
          <cell r="AW488">
            <v>900</v>
          </cell>
          <cell r="AX488" t="str">
            <v>ГК80/3</v>
          </cell>
          <cell r="AY488">
            <v>1220</v>
          </cell>
          <cell r="AZ488" t="str">
            <v>ГК79/3</v>
          </cell>
          <cell r="BA488">
            <v>1490</v>
          </cell>
          <cell r="BB488" t="str">
            <v>ГК79/4</v>
          </cell>
          <cell r="BC488">
            <v>1710</v>
          </cell>
          <cell r="BD488" t="str">
            <v>ГК77/4</v>
          </cell>
          <cell r="BE488">
            <v>1910</v>
          </cell>
          <cell r="BF488" t="str">
            <v>ЦКсОК</v>
          </cell>
          <cell r="BG488">
            <v>1920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2210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1813.29</v>
          </cell>
          <cell r="BU488">
            <v>396.71000000000004</v>
          </cell>
          <cell r="BV488">
            <v>73</v>
          </cell>
          <cell r="BW488">
            <v>5.5</v>
          </cell>
          <cell r="BX488">
            <v>18</v>
          </cell>
          <cell r="BY488" t="str">
            <v>Угловик</v>
          </cell>
          <cell r="BZ488" t="str">
            <v>Постоянный</v>
          </cell>
          <cell r="CA488">
            <v>24</v>
          </cell>
          <cell r="CB488">
            <v>0</v>
          </cell>
          <cell r="CC488">
            <v>34</v>
          </cell>
          <cell r="CD488">
            <v>60</v>
          </cell>
          <cell r="CE488">
            <v>33</v>
          </cell>
          <cell r="CF488">
            <v>43556</v>
          </cell>
          <cell r="CG488">
            <v>192</v>
          </cell>
          <cell r="CH488">
            <v>80</v>
          </cell>
          <cell r="CI488">
            <v>6</v>
          </cell>
          <cell r="CJ488">
            <v>0</v>
          </cell>
          <cell r="CK488">
            <v>0</v>
          </cell>
          <cell r="CL488">
            <v>83</v>
          </cell>
          <cell r="CM488">
            <v>10.032</v>
          </cell>
          <cell r="CN488">
            <v>12</v>
          </cell>
          <cell r="CO488">
            <v>0</v>
          </cell>
          <cell r="CP488">
            <v>402</v>
          </cell>
          <cell r="CQ488">
            <v>25.9</v>
          </cell>
          <cell r="CR488">
            <v>434</v>
          </cell>
          <cell r="CS488" t="e">
            <v>#VALUE!</v>
          </cell>
          <cell r="CT488">
            <v>430</v>
          </cell>
          <cell r="CU488">
            <v>0</v>
          </cell>
          <cell r="CV488">
            <v>427.31200000000001</v>
          </cell>
          <cell r="CW488" t="str">
            <v>-</v>
          </cell>
          <cell r="CX488">
            <v>430</v>
          </cell>
          <cell r="CY488">
            <v>-12</v>
          </cell>
          <cell r="CZ488">
            <v>15</v>
          </cell>
          <cell r="DA488">
            <v>10.899999999999999</v>
          </cell>
          <cell r="DB488">
            <v>1086.52312599681</v>
          </cell>
          <cell r="DC488">
            <v>2581.7384370015948</v>
          </cell>
          <cell r="DD488">
            <v>1495.2153110047848</v>
          </cell>
          <cell r="DE488">
            <v>0.11009174311926606</v>
          </cell>
          <cell r="DF488">
            <v>0</v>
          </cell>
          <cell r="DG488" t="str">
            <v>Газлифт</v>
          </cell>
          <cell r="DH488">
            <v>11.698148</v>
          </cell>
          <cell r="DI488">
            <v>14</v>
          </cell>
          <cell r="DJ488">
            <v>0</v>
          </cell>
          <cell r="DK488">
            <v>12.71030833333333</v>
          </cell>
          <cell r="DL488">
            <v>83</v>
          </cell>
          <cell r="DM488">
            <v>0</v>
          </cell>
          <cell r="DN488">
            <v>60</v>
          </cell>
          <cell r="DO488">
            <v>0.1022523929900304</v>
          </cell>
          <cell r="DP488">
            <v>60</v>
          </cell>
          <cell r="DQ488">
            <v>11.283756071235834</v>
          </cell>
          <cell r="DR488">
            <v>13.497315874684013</v>
          </cell>
          <cell r="DS488">
            <v>0</v>
          </cell>
          <cell r="DT488">
            <v>12.260061919504642</v>
          </cell>
          <cell r="DU488">
            <v>1.2517560712358347</v>
          </cell>
          <cell r="DV488">
            <v>1.4973158746840127</v>
          </cell>
          <cell r="DW488">
            <v>1.3600619195046446</v>
          </cell>
          <cell r="DX488">
            <v>5.7324632008206478E-2</v>
          </cell>
          <cell r="DY488">
            <v>6.8570133981108228E-2</v>
          </cell>
          <cell r="DZ488">
            <v>0</v>
          </cell>
          <cell r="EA488">
            <v>1.7142533495277057E-2</v>
          </cell>
          <cell r="EB488">
            <v>0</v>
          </cell>
          <cell r="EC488">
            <v>43060</v>
          </cell>
          <cell r="ED488" t="str">
            <v>ВНС</v>
          </cell>
          <cell r="EE488">
            <v>0</v>
          </cell>
          <cell r="EF488">
            <v>18</v>
          </cell>
          <cell r="EG488">
            <v>33</v>
          </cell>
          <cell r="EH488">
            <v>60</v>
          </cell>
          <cell r="EI488">
            <v>32</v>
          </cell>
          <cell r="EJ488" t="str">
            <v>Постоянный</v>
          </cell>
          <cell r="EK488">
            <v>24</v>
          </cell>
          <cell r="EL488">
            <v>0</v>
          </cell>
          <cell r="EM488">
            <v>11.698148</v>
          </cell>
          <cell r="EN488">
            <v>14</v>
          </cell>
          <cell r="EO488">
            <v>0.05</v>
          </cell>
          <cell r="EP488">
            <v>13.5</v>
          </cell>
          <cell r="EQ488">
            <v>983.06159231358674</v>
          </cell>
          <cell r="ER488">
            <v>78</v>
          </cell>
          <cell r="ES488">
            <v>2</v>
          </cell>
          <cell r="ET488">
            <v>74</v>
          </cell>
          <cell r="EU488">
            <v>18</v>
          </cell>
          <cell r="EV488">
            <v>34</v>
          </cell>
          <cell r="EW488">
            <v>60</v>
          </cell>
          <cell r="EX488">
            <v>33</v>
          </cell>
          <cell r="EY488" t="str">
            <v>Постоянный</v>
          </cell>
          <cell r="EZ488">
            <v>24</v>
          </cell>
          <cell r="FA488">
            <v>0</v>
          </cell>
          <cell r="FB488">
            <v>10.032</v>
          </cell>
          <cell r="FC488">
            <v>12</v>
          </cell>
          <cell r="FD488">
            <v>0</v>
          </cell>
          <cell r="FE488">
            <v>25.9</v>
          </cell>
          <cell r="FF488">
            <v>1086.52312599681</v>
          </cell>
          <cell r="FG488">
            <v>80</v>
          </cell>
          <cell r="FH488">
            <v>15</v>
          </cell>
          <cell r="FI488">
            <v>83</v>
          </cell>
          <cell r="FJ488">
            <v>0</v>
          </cell>
          <cell r="FK488">
            <v>1</v>
          </cell>
          <cell r="FL488">
            <v>0</v>
          </cell>
          <cell r="FM488">
            <v>1</v>
          </cell>
          <cell r="FN488">
            <v>0</v>
          </cell>
          <cell r="FO488">
            <v>0</v>
          </cell>
          <cell r="FP488">
            <v>-1.6661479999999997</v>
          </cell>
          <cell r="FQ488">
            <v>-2</v>
          </cell>
          <cell r="FR488">
            <v>-0.05</v>
          </cell>
          <cell r="FS488">
            <v>12.399999999999999</v>
          </cell>
          <cell r="FT488">
            <v>2</v>
          </cell>
          <cell r="FU488">
            <v>13</v>
          </cell>
          <cell r="FV488">
            <v>103.46153368322325</v>
          </cell>
          <cell r="FW488">
            <v>9</v>
          </cell>
          <cell r="FX488" t="str">
            <v>Технология</v>
          </cell>
          <cell r="FY488" t="str">
            <v>Снижение дебита на фоне роста забойного давления</v>
          </cell>
          <cell r="FZ488">
            <v>0</v>
          </cell>
          <cell r="GA488">
            <v>0</v>
          </cell>
          <cell r="GB488">
            <v>0</v>
          </cell>
          <cell r="GC488" t="str">
            <v>Технология</v>
          </cell>
          <cell r="GD488" t="str">
            <v>Возврат технологических потерь предыдущего месяца</v>
          </cell>
          <cell r="GE488">
            <v>0</v>
          </cell>
          <cell r="GF488" t="str">
            <v>БДНГ-3</v>
          </cell>
          <cell r="GG488" t="str">
            <v>Давыдов</v>
          </cell>
          <cell r="GH488">
            <v>0</v>
          </cell>
          <cell r="GI488" t="e">
            <v>#N/A</v>
          </cell>
          <cell r="GJ488">
            <v>0</v>
          </cell>
          <cell r="GK488">
            <v>2100</v>
          </cell>
          <cell r="GL488">
            <v>0</v>
          </cell>
          <cell r="GM488">
            <v>0</v>
          </cell>
          <cell r="GN488">
            <v>1.6661479999999997</v>
          </cell>
          <cell r="GO488">
            <v>1</v>
          </cell>
          <cell r="GP488">
            <v>27</v>
          </cell>
          <cell r="GQ488">
            <v>83</v>
          </cell>
          <cell r="GR488">
            <v>109</v>
          </cell>
          <cell r="GS488" t="str">
            <v>К-1363</v>
          </cell>
          <cell r="GT488" t="str">
            <v>Газлифт</v>
          </cell>
          <cell r="GU488">
            <v>0</v>
          </cell>
          <cell r="GV488">
            <v>0</v>
          </cell>
          <cell r="GW488">
            <v>0</v>
          </cell>
          <cell r="GX488">
            <v>0</v>
          </cell>
          <cell r="GY488">
            <v>0</v>
          </cell>
        </row>
        <row r="489">
          <cell r="J489">
            <v>3413</v>
          </cell>
          <cell r="K489" t="str">
            <v>В работе</v>
          </cell>
          <cell r="L489" t="str">
            <v>К-129</v>
          </cell>
          <cell r="M489">
            <v>43069</v>
          </cell>
          <cell r="N489" t="str">
            <v>Гор.</v>
          </cell>
          <cell r="O489" t="str">
            <v>P1ar_Block I</v>
          </cell>
          <cell r="P489" t="str">
            <v>Действующий</v>
          </cell>
          <cell r="Q489">
            <v>-4</v>
          </cell>
          <cell r="R489">
            <v>0</v>
          </cell>
          <cell r="S489">
            <v>0</v>
          </cell>
          <cell r="T489">
            <v>0</v>
          </cell>
          <cell r="U489">
            <v>206</v>
          </cell>
          <cell r="V489">
            <v>213.8</v>
          </cell>
          <cell r="W489">
            <v>0.98</v>
          </cell>
          <cell r="X489">
            <v>1.66</v>
          </cell>
          <cell r="Y489">
            <v>0.98140707761730661</v>
          </cell>
          <cell r="Z489">
            <v>1.4490000000000001</v>
          </cell>
          <cell r="AA489">
            <v>0.83599999999999997</v>
          </cell>
          <cell r="AB489">
            <v>0.72</v>
          </cell>
          <cell r="AC489">
            <v>37</v>
          </cell>
          <cell r="AD489">
            <v>1.17</v>
          </cell>
          <cell r="AE489">
            <v>177.8</v>
          </cell>
          <cell r="AF489">
            <v>9.19</v>
          </cell>
          <cell r="AG489">
            <v>2056</v>
          </cell>
          <cell r="AH489">
            <v>2047</v>
          </cell>
          <cell r="AI489">
            <v>2047</v>
          </cell>
          <cell r="AJ489">
            <v>43028</v>
          </cell>
          <cell r="AK489" t="str">
            <v>ГИС</v>
          </cell>
          <cell r="AL489" t="str">
            <v>Закрытый</v>
          </cell>
          <cell r="AM489" t="str">
            <v>1990-2002; 2008-2020; 2028-2032; 2036-2046</v>
          </cell>
          <cell r="AN489">
            <v>38</v>
          </cell>
          <cell r="AO489">
            <v>1990</v>
          </cell>
          <cell r="AP489">
            <v>193.13</v>
          </cell>
          <cell r="AQ489">
            <v>0</v>
          </cell>
          <cell r="AR489">
            <v>0</v>
          </cell>
          <cell r="AS489">
            <v>0</v>
          </cell>
          <cell r="AT489" t="str">
            <v>Газлифт</v>
          </cell>
          <cell r="AU489">
            <v>500</v>
          </cell>
          <cell r="AV489" t="str">
            <v>ГК76/3</v>
          </cell>
          <cell r="AW489">
            <v>900</v>
          </cell>
          <cell r="AX489" t="str">
            <v>Гк78/3</v>
          </cell>
          <cell r="AY489">
            <v>1240</v>
          </cell>
          <cell r="AZ489" t="str">
            <v>ГК78/3</v>
          </cell>
          <cell r="BA489">
            <v>1520</v>
          </cell>
          <cell r="BB489" t="str">
            <v>ГК75/3</v>
          </cell>
          <cell r="BC489">
            <v>1780</v>
          </cell>
          <cell r="BD489" t="str">
            <v>ЦКсОК</v>
          </cell>
          <cell r="BE489">
            <v>0</v>
          </cell>
          <cell r="BF489">
            <v>0</v>
          </cell>
          <cell r="BG489">
            <v>1830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1970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1790.09</v>
          </cell>
          <cell r="BU489">
            <v>179.91000000000008</v>
          </cell>
          <cell r="BV489">
            <v>73</v>
          </cell>
          <cell r="BW489">
            <v>5.5</v>
          </cell>
          <cell r="BX489">
            <v>18</v>
          </cell>
          <cell r="BY489" t="str">
            <v>Угловик</v>
          </cell>
          <cell r="BZ489" t="str">
            <v>Периодический</v>
          </cell>
          <cell r="CA489">
            <v>24</v>
          </cell>
          <cell r="CB489">
            <v>0</v>
          </cell>
          <cell r="CC489">
            <v>35</v>
          </cell>
          <cell r="CD489">
            <v>58</v>
          </cell>
          <cell r="CE489">
            <v>34</v>
          </cell>
          <cell r="CF489">
            <v>43556</v>
          </cell>
          <cell r="CG489">
            <v>188.6</v>
          </cell>
          <cell r="CH489">
            <v>80</v>
          </cell>
          <cell r="CI489">
            <v>6</v>
          </cell>
          <cell r="CJ489">
            <v>0</v>
          </cell>
          <cell r="CK489">
            <v>0</v>
          </cell>
          <cell r="CL489">
            <v>83</v>
          </cell>
          <cell r="CM489">
            <v>4.1653699999999994</v>
          </cell>
          <cell r="CN489">
            <v>5</v>
          </cell>
          <cell r="CO489">
            <v>0.35</v>
          </cell>
          <cell r="CP489">
            <v>403</v>
          </cell>
          <cell r="CQ489">
            <v>5.5</v>
          </cell>
          <cell r="CR489">
            <v>435</v>
          </cell>
          <cell r="CS489">
            <v>0</v>
          </cell>
          <cell r="CT489">
            <v>431</v>
          </cell>
          <cell r="CU489">
            <v>0</v>
          </cell>
          <cell r="CV489">
            <v>430.83463</v>
          </cell>
          <cell r="CW489">
            <v>-5</v>
          </cell>
          <cell r="CX489">
            <v>430.65</v>
          </cell>
          <cell r="CY489">
            <v>-5.5</v>
          </cell>
          <cell r="CZ489">
            <v>3.3</v>
          </cell>
          <cell r="DA489">
            <v>2.2000000000000002</v>
          </cell>
          <cell r="DB489">
            <v>528.16436475031037</v>
          </cell>
          <cell r="DC489">
            <v>1320.410911875776</v>
          </cell>
          <cell r="DD489">
            <v>788.41083849881784</v>
          </cell>
          <cell r="DE489">
            <v>4.7348484848484848E-2</v>
          </cell>
          <cell r="DF489">
            <v>0</v>
          </cell>
          <cell r="DG489" t="str">
            <v>Газлифт</v>
          </cell>
          <cell r="DH489">
            <v>4.1653699999999994</v>
          </cell>
          <cell r="DI489">
            <v>5</v>
          </cell>
          <cell r="DJ489">
            <v>0.35</v>
          </cell>
          <cell r="DK489">
            <v>2.2000000000000002</v>
          </cell>
          <cell r="DL489">
            <v>83</v>
          </cell>
          <cell r="DM489">
            <v>0</v>
          </cell>
          <cell r="DN489">
            <v>50</v>
          </cell>
          <cell r="DO489">
            <v>4.2446524064171126E-2</v>
          </cell>
          <cell r="DP489">
            <v>50</v>
          </cell>
          <cell r="DQ489">
            <v>4.9010478485294113</v>
          </cell>
          <cell r="DR489">
            <v>5.8830882352941174</v>
          </cell>
          <cell r="DS489">
            <v>0.35</v>
          </cell>
          <cell r="DT489">
            <v>2.5885588235294117</v>
          </cell>
          <cell r="DU489">
            <v>0.73567784852941154</v>
          </cell>
          <cell r="DV489">
            <v>0.8830882352941174</v>
          </cell>
          <cell r="DW489">
            <v>0.38855882352941173</v>
          </cell>
          <cell r="DX489">
            <v>3.1485314602971382E-2</v>
          </cell>
          <cell r="DY489">
            <v>3.7794139059641019E-2</v>
          </cell>
          <cell r="DZ489">
            <v>0</v>
          </cell>
          <cell r="EA489">
            <v>1.6629421186242051E-2</v>
          </cell>
          <cell r="EB489">
            <v>0</v>
          </cell>
          <cell r="EC489">
            <v>43069</v>
          </cell>
          <cell r="ED489" t="str">
            <v>ВНС</v>
          </cell>
          <cell r="EE489">
            <v>0</v>
          </cell>
          <cell r="EF489">
            <v>18</v>
          </cell>
          <cell r="EG489">
            <v>33</v>
          </cell>
          <cell r="EH489">
            <v>58</v>
          </cell>
          <cell r="EI489">
            <v>32</v>
          </cell>
          <cell r="EJ489" t="str">
            <v>Периодический</v>
          </cell>
          <cell r="EK489">
            <v>24</v>
          </cell>
          <cell r="EL489">
            <v>24</v>
          </cell>
          <cell r="EM489">
            <v>4.1653699999999994</v>
          </cell>
          <cell r="EN489">
            <v>5</v>
          </cell>
          <cell r="EO489">
            <v>0.35</v>
          </cell>
          <cell r="EP489">
            <v>5.5</v>
          </cell>
          <cell r="EQ489">
            <v>528.16436475031037</v>
          </cell>
          <cell r="ER489">
            <v>80</v>
          </cell>
          <cell r="ES489">
            <v>3.3</v>
          </cell>
          <cell r="ET489">
            <v>83</v>
          </cell>
          <cell r="EU489">
            <v>18</v>
          </cell>
          <cell r="EV489">
            <v>35</v>
          </cell>
          <cell r="EW489">
            <v>58</v>
          </cell>
          <cell r="EX489">
            <v>34</v>
          </cell>
          <cell r="EY489" t="str">
            <v>Периодический</v>
          </cell>
          <cell r="EZ489">
            <v>24</v>
          </cell>
          <cell r="FA489">
            <v>0</v>
          </cell>
          <cell r="FB489">
            <v>4.1653699999999994</v>
          </cell>
          <cell r="FC489">
            <v>5</v>
          </cell>
          <cell r="FD489">
            <v>0.35</v>
          </cell>
          <cell r="FE489">
            <v>5.5</v>
          </cell>
          <cell r="FF489">
            <v>528.16436475031037</v>
          </cell>
          <cell r="FG489">
            <v>80</v>
          </cell>
          <cell r="FH489">
            <v>3.3</v>
          </cell>
          <cell r="FI489">
            <v>83</v>
          </cell>
          <cell r="FJ489">
            <v>0</v>
          </cell>
          <cell r="FK489">
            <v>2</v>
          </cell>
          <cell r="FL489">
            <v>0</v>
          </cell>
          <cell r="FM489">
            <v>2</v>
          </cell>
          <cell r="FN489">
            <v>0</v>
          </cell>
          <cell r="FO489">
            <v>-24</v>
          </cell>
          <cell r="FP489">
            <v>0</v>
          </cell>
          <cell r="FQ489">
            <v>0</v>
          </cell>
          <cell r="FR489">
            <v>0</v>
          </cell>
          <cell r="FS489">
            <v>0</v>
          </cell>
          <cell r="FT489">
            <v>0</v>
          </cell>
          <cell r="FU489">
            <v>0</v>
          </cell>
          <cell r="FV489">
            <v>0</v>
          </cell>
          <cell r="FW489">
            <v>0</v>
          </cell>
          <cell r="FX489">
            <v>0</v>
          </cell>
          <cell r="FY489">
            <v>0</v>
          </cell>
          <cell r="FZ489">
            <v>0</v>
          </cell>
          <cell r="GA489">
            <v>0</v>
          </cell>
          <cell r="GB489">
            <v>0</v>
          </cell>
          <cell r="GC489">
            <v>0</v>
          </cell>
          <cell r="GD489">
            <v>0</v>
          </cell>
          <cell r="GE489">
            <v>0</v>
          </cell>
          <cell r="GF489" t="str">
            <v>БДНГ-3</v>
          </cell>
          <cell r="GG489" t="str">
            <v>Давыдов</v>
          </cell>
          <cell r="GH489">
            <v>0</v>
          </cell>
          <cell r="GI489" t="e">
            <v>#N/A</v>
          </cell>
          <cell r="GJ489">
            <v>0</v>
          </cell>
          <cell r="GK489">
            <v>1950</v>
          </cell>
          <cell r="GL489">
            <v>0</v>
          </cell>
          <cell r="GM489">
            <v>0</v>
          </cell>
          <cell r="GN489">
            <v>0</v>
          </cell>
          <cell r="GO489">
            <v>1</v>
          </cell>
          <cell r="GP489">
            <v>24</v>
          </cell>
          <cell r="GQ489">
            <v>83</v>
          </cell>
          <cell r="GR489">
            <v>105.6</v>
          </cell>
          <cell r="GS489" t="str">
            <v>К-1363</v>
          </cell>
          <cell r="GT489" t="str">
            <v>Газлифт</v>
          </cell>
          <cell r="GU489">
            <v>0</v>
          </cell>
          <cell r="GV489">
            <v>0</v>
          </cell>
          <cell r="GW489">
            <v>0</v>
          </cell>
          <cell r="GX489">
            <v>0</v>
          </cell>
          <cell r="GY489">
            <v>0</v>
          </cell>
        </row>
        <row r="490">
          <cell r="J490">
            <v>3418</v>
          </cell>
          <cell r="K490" t="str">
            <v>В работе</v>
          </cell>
          <cell r="L490" t="str">
            <v>К-1362</v>
          </cell>
          <cell r="M490">
            <v>43503</v>
          </cell>
          <cell r="N490" t="str">
            <v>Гор.</v>
          </cell>
          <cell r="O490" t="str">
            <v>P1ar_Block III</v>
          </cell>
          <cell r="P490" t="str">
            <v>Действующий</v>
          </cell>
          <cell r="Q490">
            <v>-4</v>
          </cell>
          <cell r="R490">
            <v>0</v>
          </cell>
          <cell r="S490">
            <v>0</v>
          </cell>
          <cell r="T490">
            <v>0</v>
          </cell>
          <cell r="U490">
            <v>206</v>
          </cell>
          <cell r="V490">
            <v>213.8</v>
          </cell>
          <cell r="W490">
            <v>0.98</v>
          </cell>
          <cell r="X490">
            <v>1.66</v>
          </cell>
          <cell r="Y490">
            <v>0.98</v>
          </cell>
          <cell r="Z490">
            <v>1.4490000000000001</v>
          </cell>
          <cell r="AA490">
            <v>0.83599999999999997</v>
          </cell>
          <cell r="AB490">
            <v>0.72</v>
          </cell>
          <cell r="AC490">
            <v>37</v>
          </cell>
          <cell r="AD490">
            <v>1.17</v>
          </cell>
          <cell r="AE490">
            <v>177.8</v>
          </cell>
          <cell r="AF490">
            <v>9.19</v>
          </cell>
          <cell r="AG490">
            <v>2430</v>
          </cell>
          <cell r="AH490">
            <v>3101</v>
          </cell>
          <cell r="AI490">
            <v>3101</v>
          </cell>
          <cell r="AJ490">
            <v>0</v>
          </cell>
          <cell r="AK490">
            <v>0</v>
          </cell>
          <cell r="AL490" t="str">
            <v>откр ствол</v>
          </cell>
          <cell r="AM490" t="str">
            <v>2430-3101</v>
          </cell>
          <cell r="AN490">
            <v>26.79</v>
          </cell>
          <cell r="AO490">
            <v>2430</v>
          </cell>
          <cell r="AP490">
            <v>525.57000000000005</v>
          </cell>
          <cell r="AQ490">
            <v>0</v>
          </cell>
          <cell r="AR490">
            <v>0</v>
          </cell>
          <cell r="AS490">
            <v>0</v>
          </cell>
          <cell r="AT490" t="str">
            <v>Газлифт</v>
          </cell>
          <cell r="AU490">
            <v>540</v>
          </cell>
          <cell r="AV490">
            <v>0</v>
          </cell>
          <cell r="AW490">
            <v>970</v>
          </cell>
          <cell r="AX490">
            <v>0</v>
          </cell>
          <cell r="AY490">
            <v>1310</v>
          </cell>
          <cell r="AZ490">
            <v>0</v>
          </cell>
          <cell r="BA490">
            <v>1680</v>
          </cell>
          <cell r="BB490">
            <v>0</v>
          </cell>
          <cell r="BC490">
            <v>1930</v>
          </cell>
          <cell r="BD490">
            <v>0</v>
          </cell>
          <cell r="BE490">
            <v>0</v>
          </cell>
          <cell r="BF490">
            <v>0</v>
          </cell>
          <cell r="BG490">
            <v>1940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2440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1906.57</v>
          </cell>
          <cell r="BU490">
            <v>533.43000000000006</v>
          </cell>
          <cell r="BV490">
            <v>73</v>
          </cell>
          <cell r="BW490">
            <v>5.5</v>
          </cell>
          <cell r="BX490">
            <v>18</v>
          </cell>
          <cell r="BY490" t="str">
            <v>Угловик</v>
          </cell>
          <cell r="BZ490" t="str">
            <v>Постоянный</v>
          </cell>
          <cell r="CA490">
            <v>24</v>
          </cell>
          <cell r="CB490">
            <v>0</v>
          </cell>
          <cell r="CC490">
            <v>23</v>
          </cell>
          <cell r="CD490">
            <v>56</v>
          </cell>
          <cell r="CE490">
            <v>21</v>
          </cell>
          <cell r="CF490">
            <v>43556</v>
          </cell>
          <cell r="CG490">
            <v>206</v>
          </cell>
          <cell r="CH490">
            <v>81</v>
          </cell>
          <cell r="CI490">
            <v>6</v>
          </cell>
          <cell r="CJ490">
            <v>0</v>
          </cell>
          <cell r="CK490">
            <v>0</v>
          </cell>
          <cell r="CL490">
            <v>66</v>
          </cell>
          <cell r="CM490">
            <v>13.041599999999999</v>
          </cell>
          <cell r="CN490">
            <v>15.6</v>
          </cell>
          <cell r="CO490">
            <v>0</v>
          </cell>
          <cell r="CP490">
            <v>0</v>
          </cell>
          <cell r="CQ490">
            <v>30</v>
          </cell>
          <cell r="CR490">
            <v>436</v>
          </cell>
          <cell r="CS490">
            <v>0</v>
          </cell>
          <cell r="CT490">
            <v>432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20</v>
          </cell>
          <cell r="DA490">
            <v>10</v>
          </cell>
          <cell r="DB490">
            <v>766.77708256655626</v>
          </cell>
          <cell r="DC490">
            <v>2300.3312476996689</v>
          </cell>
          <cell r="DD490">
            <v>1533.5541651331125</v>
          </cell>
          <cell r="DE490">
            <v>0.11142857142857143</v>
          </cell>
          <cell r="DF490">
            <v>0</v>
          </cell>
          <cell r="DG490" t="str">
            <v>Газлифт</v>
          </cell>
          <cell r="DH490">
            <v>13.041599999999999</v>
          </cell>
          <cell r="DI490">
            <v>15.6</v>
          </cell>
          <cell r="DJ490">
            <v>0</v>
          </cell>
          <cell r="DK490">
            <v>10</v>
          </cell>
          <cell r="DL490">
            <v>66</v>
          </cell>
          <cell r="DM490">
            <v>0</v>
          </cell>
          <cell r="DN490">
            <v>60</v>
          </cell>
          <cell r="DO490">
            <v>0.10936189004195189</v>
          </cell>
          <cell r="DP490">
            <v>60</v>
          </cell>
          <cell r="DQ490">
            <v>13.348274850960479</v>
          </cell>
          <cell r="DR490">
            <v>15.966835946124975</v>
          </cell>
          <cell r="DS490">
            <v>0</v>
          </cell>
          <cell r="DT490">
            <v>10.23515124751601</v>
          </cell>
          <cell r="DU490">
            <v>0.30667485096047969</v>
          </cell>
          <cell r="DV490">
            <v>0.36683594612497572</v>
          </cell>
          <cell r="DW490">
            <v>0.23515124751601008</v>
          </cell>
          <cell r="DX490">
            <v>2.1308219635508543</v>
          </cell>
          <cell r="DY490">
            <v>2.5488300999412132</v>
          </cell>
          <cell r="DZ490">
            <v>0</v>
          </cell>
          <cell r="EA490">
            <v>0.80157554379776663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18</v>
          </cell>
          <cell r="EG490">
            <v>24</v>
          </cell>
          <cell r="EH490">
            <v>55</v>
          </cell>
          <cell r="EI490">
            <v>22</v>
          </cell>
          <cell r="EJ490" t="str">
            <v>Постоянный</v>
          </cell>
          <cell r="EK490">
            <v>24</v>
          </cell>
          <cell r="EL490">
            <v>0</v>
          </cell>
          <cell r="EM490">
            <v>45.649027600000004</v>
          </cell>
          <cell r="EN490">
            <v>55.1</v>
          </cell>
          <cell r="EO490">
            <v>0.9</v>
          </cell>
          <cell r="EP490">
            <v>43.314</v>
          </cell>
          <cell r="EQ490">
            <v>466.91027433846142</v>
          </cell>
          <cell r="ER490">
            <v>83</v>
          </cell>
          <cell r="ES490">
            <v>22</v>
          </cell>
          <cell r="ET490">
            <v>70</v>
          </cell>
          <cell r="EU490">
            <v>18</v>
          </cell>
          <cell r="EV490">
            <v>23</v>
          </cell>
          <cell r="EW490">
            <v>56</v>
          </cell>
          <cell r="EX490">
            <v>21</v>
          </cell>
          <cell r="EY490" t="str">
            <v>Постоянный</v>
          </cell>
          <cell r="EZ490">
            <v>24</v>
          </cell>
          <cell r="FA490">
            <v>0</v>
          </cell>
          <cell r="FB490">
            <v>13.041599999999999</v>
          </cell>
          <cell r="FC490">
            <v>15.6</v>
          </cell>
          <cell r="FD490">
            <v>0</v>
          </cell>
          <cell r="FE490">
            <v>30</v>
          </cell>
          <cell r="FF490">
            <v>766.77708256655626</v>
          </cell>
          <cell r="FG490">
            <v>81</v>
          </cell>
          <cell r="FH490">
            <v>20</v>
          </cell>
          <cell r="FI490">
            <v>66</v>
          </cell>
          <cell r="FJ490">
            <v>0</v>
          </cell>
          <cell r="FK490">
            <v>-1</v>
          </cell>
          <cell r="FL490">
            <v>1</v>
          </cell>
          <cell r="FM490">
            <v>-1</v>
          </cell>
          <cell r="FN490">
            <v>0</v>
          </cell>
          <cell r="FO490">
            <v>0</v>
          </cell>
          <cell r="FP490">
            <v>-32.607427600000008</v>
          </cell>
          <cell r="FQ490">
            <v>-39.5</v>
          </cell>
          <cell r="FR490">
            <v>-0.9</v>
          </cell>
          <cell r="FS490">
            <v>-13.314</v>
          </cell>
          <cell r="FT490">
            <v>-2</v>
          </cell>
          <cell r="FU490">
            <v>-2</v>
          </cell>
          <cell r="FV490">
            <v>299.86680822809484</v>
          </cell>
          <cell r="FW490">
            <v>-4</v>
          </cell>
          <cell r="FX490" t="str">
            <v>ИПП База/Уточнение</v>
          </cell>
          <cell r="FY490" t="str">
            <v>Снижение энергетики пласта, что подтверждается снижениями дебита с 25 до 5 м3/сут и  трендом снижения забойного давления. Уточнение -22/сут (по предыдущим шифрам)</v>
          </cell>
          <cell r="FZ490">
            <v>0</v>
          </cell>
          <cell r="GA490">
            <v>0</v>
          </cell>
          <cell r="GB490">
            <v>0</v>
          </cell>
          <cell r="GC490">
            <v>0</v>
          </cell>
          <cell r="GD490">
            <v>0</v>
          </cell>
          <cell r="GE490">
            <v>0</v>
          </cell>
          <cell r="GF490" t="str">
            <v>БДНГ-2</v>
          </cell>
          <cell r="GG490">
            <v>0</v>
          </cell>
          <cell r="GH490">
            <v>0</v>
          </cell>
          <cell r="GI490" t="e">
            <v>#N/A</v>
          </cell>
          <cell r="GJ490">
            <v>0</v>
          </cell>
          <cell r="GK490">
            <v>0</v>
          </cell>
          <cell r="GL490">
            <v>0</v>
          </cell>
          <cell r="GM490">
            <v>0</v>
          </cell>
          <cell r="GN490">
            <v>0</v>
          </cell>
          <cell r="GO490">
            <v>2</v>
          </cell>
          <cell r="GP490">
            <v>35</v>
          </cell>
          <cell r="GQ490">
            <v>0</v>
          </cell>
          <cell r="GR490">
            <v>0</v>
          </cell>
          <cell r="GS490">
            <v>0</v>
          </cell>
          <cell r="GT490">
            <v>0</v>
          </cell>
          <cell r="GU490">
            <v>0</v>
          </cell>
          <cell r="GV490">
            <v>0</v>
          </cell>
          <cell r="GW490">
            <v>0</v>
          </cell>
          <cell r="GX490">
            <v>0</v>
          </cell>
          <cell r="GY490">
            <v>0</v>
          </cell>
        </row>
        <row r="491">
          <cell r="J491">
            <v>3419</v>
          </cell>
          <cell r="K491" t="str">
            <v>В работе</v>
          </cell>
          <cell r="L491" t="str">
            <v>К-127</v>
          </cell>
          <cell r="M491">
            <v>42999</v>
          </cell>
          <cell r="N491" t="str">
            <v>Гор.</v>
          </cell>
          <cell r="O491" t="str">
            <v>P1ar_Block II</v>
          </cell>
          <cell r="P491" t="str">
            <v>Действующий</v>
          </cell>
          <cell r="Q491">
            <v>-4</v>
          </cell>
          <cell r="R491">
            <v>0</v>
          </cell>
          <cell r="S491">
            <v>0</v>
          </cell>
          <cell r="T491">
            <v>0</v>
          </cell>
          <cell r="U491">
            <v>206</v>
          </cell>
          <cell r="V491">
            <v>213.8</v>
          </cell>
          <cell r="W491">
            <v>0.98</v>
          </cell>
          <cell r="X491">
            <v>1.66</v>
          </cell>
          <cell r="Y491">
            <v>0.98</v>
          </cell>
          <cell r="Z491">
            <v>1.4490000000000001</v>
          </cell>
          <cell r="AA491">
            <v>0.83599999999999997</v>
          </cell>
          <cell r="AB491">
            <v>0.72</v>
          </cell>
          <cell r="AC491">
            <v>37</v>
          </cell>
          <cell r="AD491">
            <v>1.17</v>
          </cell>
          <cell r="AE491">
            <v>177.8</v>
          </cell>
          <cell r="AF491">
            <v>9.19</v>
          </cell>
          <cell r="AG491">
            <v>2278.9499999999998</v>
          </cell>
          <cell r="AH491">
            <v>2890</v>
          </cell>
          <cell r="AI491">
            <v>2890</v>
          </cell>
          <cell r="AJ491">
            <v>42951</v>
          </cell>
          <cell r="AK491" t="str">
            <v>По спущенной компановке</v>
          </cell>
          <cell r="AL491" t="str">
            <v>откр ствол</v>
          </cell>
          <cell r="AM491" t="str">
            <v>2278,95-2890</v>
          </cell>
          <cell r="AN491">
            <v>38.119999999999997</v>
          </cell>
          <cell r="AO491">
            <v>2278.9499999999998</v>
          </cell>
          <cell r="AP491">
            <v>399</v>
          </cell>
          <cell r="AQ491">
            <v>0</v>
          </cell>
          <cell r="AR491">
            <v>0</v>
          </cell>
          <cell r="AS491">
            <v>0</v>
          </cell>
          <cell r="AT491" t="str">
            <v>Газлифт</v>
          </cell>
          <cell r="AU491">
            <v>600</v>
          </cell>
          <cell r="AV491" t="str">
            <v>ГК84/2</v>
          </cell>
          <cell r="AW491">
            <v>1030</v>
          </cell>
          <cell r="AX491" t="str">
            <v>ГК85/2</v>
          </cell>
          <cell r="AY491">
            <v>1350</v>
          </cell>
          <cell r="AZ491" t="str">
            <v>ГК82/3</v>
          </cell>
          <cell r="BA491">
            <v>1600</v>
          </cell>
          <cell r="BB491" t="str">
            <v>ГК78/4</v>
          </cell>
          <cell r="BC491">
            <v>1970</v>
          </cell>
          <cell r="BD491" t="str">
            <v>ЦКсОК</v>
          </cell>
          <cell r="BE491">
            <v>0</v>
          </cell>
          <cell r="BF491">
            <v>0</v>
          </cell>
          <cell r="BG491">
            <v>1980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2300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1895.3</v>
          </cell>
          <cell r="BU491">
            <v>404.70000000000005</v>
          </cell>
          <cell r="BV491">
            <v>73</v>
          </cell>
          <cell r="BW491">
            <v>5.5</v>
          </cell>
          <cell r="BX491">
            <v>18</v>
          </cell>
          <cell r="BY491" t="str">
            <v>Угловик</v>
          </cell>
          <cell r="BZ491" t="str">
            <v>Постоянный</v>
          </cell>
          <cell r="CA491">
            <v>24</v>
          </cell>
          <cell r="CB491">
            <v>0</v>
          </cell>
          <cell r="CC491">
            <v>33</v>
          </cell>
          <cell r="CD491">
            <v>47</v>
          </cell>
          <cell r="CE491">
            <v>31</v>
          </cell>
          <cell r="CF491">
            <v>43556</v>
          </cell>
          <cell r="CG491">
            <v>177.4</v>
          </cell>
          <cell r="CH491">
            <v>78</v>
          </cell>
          <cell r="CI491">
            <v>6</v>
          </cell>
          <cell r="CJ491">
            <v>0</v>
          </cell>
          <cell r="CK491">
            <v>0</v>
          </cell>
          <cell r="CL491">
            <v>57</v>
          </cell>
          <cell r="CM491">
            <v>10.032</v>
          </cell>
          <cell r="CN491">
            <v>12</v>
          </cell>
          <cell r="CO491">
            <v>0</v>
          </cell>
          <cell r="CP491">
            <v>0</v>
          </cell>
          <cell r="CQ491">
            <v>24</v>
          </cell>
          <cell r="CR491">
            <v>437</v>
          </cell>
          <cell r="CS491">
            <v>0</v>
          </cell>
          <cell r="CT491">
            <v>433</v>
          </cell>
          <cell r="CU491">
            <v>0</v>
          </cell>
          <cell r="CV491">
            <v>423.232752</v>
          </cell>
          <cell r="CW491">
            <v>-17.899999999999999</v>
          </cell>
          <cell r="CX491">
            <v>425</v>
          </cell>
          <cell r="CY491">
            <v>-35.799999999999997</v>
          </cell>
          <cell r="CZ491">
            <v>10</v>
          </cell>
          <cell r="DA491">
            <v>14</v>
          </cell>
          <cell r="DB491">
            <v>1395.5342902711325</v>
          </cell>
          <cell r="DC491">
            <v>2392.3444976076553</v>
          </cell>
          <cell r="DD491">
            <v>996.81020733652315</v>
          </cell>
          <cell r="DE491">
            <v>9.9667774086378738E-2</v>
          </cell>
          <cell r="DF491">
            <v>0</v>
          </cell>
          <cell r="DG491" t="str">
            <v>Газлифт</v>
          </cell>
          <cell r="DH491">
            <v>13.767247999999999</v>
          </cell>
          <cell r="DI491">
            <v>17.899999999999999</v>
          </cell>
          <cell r="DJ491">
            <v>0</v>
          </cell>
          <cell r="DK491">
            <v>19.212666666666667</v>
          </cell>
          <cell r="DL491">
            <v>57</v>
          </cell>
          <cell r="DM491">
            <v>0</v>
          </cell>
          <cell r="DN491">
            <v>60</v>
          </cell>
          <cell r="DO491">
            <v>0.10221465076660988</v>
          </cell>
          <cell r="DP491">
            <v>57</v>
          </cell>
          <cell r="DQ491">
            <v>10.032</v>
          </cell>
          <cell r="DR491">
            <v>12</v>
          </cell>
          <cell r="DS491">
            <v>0</v>
          </cell>
          <cell r="DT491">
            <v>14.000000000000002</v>
          </cell>
          <cell r="DU491">
            <v>0</v>
          </cell>
          <cell r="DV491">
            <v>0</v>
          </cell>
          <cell r="DW491">
            <v>0</v>
          </cell>
          <cell r="DX491">
            <v>1.2406464467192477</v>
          </cell>
          <cell r="DY491">
            <v>1.6130726631985226</v>
          </cell>
          <cell r="DZ491">
            <v>0</v>
          </cell>
          <cell r="EA491">
            <v>1.5770263467024663</v>
          </cell>
          <cell r="EB491">
            <v>0</v>
          </cell>
          <cell r="EC491">
            <v>42999</v>
          </cell>
          <cell r="ED491" t="str">
            <v>ВНС</v>
          </cell>
          <cell r="EE491">
            <v>0</v>
          </cell>
          <cell r="EF491">
            <v>18</v>
          </cell>
          <cell r="EG491">
            <v>33</v>
          </cell>
          <cell r="EH491">
            <v>47</v>
          </cell>
          <cell r="EI491">
            <v>31</v>
          </cell>
          <cell r="EJ491" t="str">
            <v>Постоянный</v>
          </cell>
          <cell r="EK491">
            <v>24</v>
          </cell>
          <cell r="EL491">
            <v>0</v>
          </cell>
          <cell r="EM491">
            <v>13.767247999999999</v>
          </cell>
          <cell r="EN491">
            <v>17.899999999999999</v>
          </cell>
          <cell r="EO491">
            <v>8</v>
          </cell>
          <cell r="EP491">
            <v>35.799999999999997</v>
          </cell>
          <cell r="EQ491">
            <v>1874.0128746137209</v>
          </cell>
          <cell r="ER491">
            <v>78</v>
          </cell>
          <cell r="ES491">
            <v>10</v>
          </cell>
          <cell r="ET491">
            <v>57</v>
          </cell>
          <cell r="EU491">
            <v>18</v>
          </cell>
          <cell r="EV491">
            <v>33</v>
          </cell>
          <cell r="EW491">
            <v>47</v>
          </cell>
          <cell r="EX491">
            <v>31</v>
          </cell>
          <cell r="EY491" t="str">
            <v>Постоянный</v>
          </cell>
          <cell r="EZ491">
            <v>24</v>
          </cell>
          <cell r="FA491">
            <v>0</v>
          </cell>
          <cell r="FB491">
            <v>10.032</v>
          </cell>
          <cell r="FC491">
            <v>12</v>
          </cell>
          <cell r="FD491">
            <v>0</v>
          </cell>
          <cell r="FE491">
            <v>24</v>
          </cell>
          <cell r="FF491">
            <v>1395.5342902711325</v>
          </cell>
          <cell r="FG491">
            <v>78</v>
          </cell>
          <cell r="FH491">
            <v>10</v>
          </cell>
          <cell r="FI491">
            <v>57</v>
          </cell>
          <cell r="FJ491">
            <v>0</v>
          </cell>
          <cell r="FK491">
            <v>0</v>
          </cell>
          <cell r="FL491">
            <v>0</v>
          </cell>
          <cell r="FM491">
            <v>0</v>
          </cell>
          <cell r="FN491">
            <v>0</v>
          </cell>
          <cell r="FO491">
            <v>0</v>
          </cell>
          <cell r="FP491">
            <v>-3.7352479999999986</v>
          </cell>
          <cell r="FQ491">
            <v>-5.8999999999999986</v>
          </cell>
          <cell r="FR491">
            <v>-8</v>
          </cell>
          <cell r="FS491">
            <v>-11.799999999999997</v>
          </cell>
          <cell r="FT491">
            <v>0</v>
          </cell>
          <cell r="FU491">
            <v>0</v>
          </cell>
          <cell r="FV491">
            <v>-478.47858434258842</v>
          </cell>
          <cell r="FW491">
            <v>0</v>
          </cell>
          <cell r="FX491" t="str">
            <v>Технология</v>
          </cell>
          <cell r="FY491" t="str">
            <v>Снижение дебита скважины по причине образования гидратов</v>
          </cell>
          <cell r="FZ491">
            <v>0</v>
          </cell>
          <cell r="GA491">
            <v>0</v>
          </cell>
          <cell r="GB491">
            <v>0</v>
          </cell>
          <cell r="GC491">
            <v>0</v>
          </cell>
          <cell r="GD491">
            <v>0</v>
          </cell>
          <cell r="GE491">
            <v>0</v>
          </cell>
          <cell r="GF491" t="str">
            <v>БДНГ-1</v>
          </cell>
          <cell r="GG491" t="str">
            <v>Тайланов</v>
          </cell>
          <cell r="GH491">
            <v>0</v>
          </cell>
          <cell r="GI491" t="e">
            <v>#N/A</v>
          </cell>
          <cell r="GJ491">
            <v>0</v>
          </cell>
          <cell r="GK491">
            <v>2100</v>
          </cell>
          <cell r="GL491">
            <v>0</v>
          </cell>
          <cell r="GM491">
            <v>0</v>
          </cell>
          <cell r="GN491">
            <v>3.7352479999999986</v>
          </cell>
          <cell r="GO491">
            <v>2</v>
          </cell>
          <cell r="GP491">
            <v>16</v>
          </cell>
          <cell r="GQ491">
            <v>57</v>
          </cell>
          <cell r="GR491">
            <v>120.4</v>
          </cell>
          <cell r="GS491" t="str">
            <v>-</v>
          </cell>
          <cell r="GT491" t="str">
            <v>Газлифт</v>
          </cell>
          <cell r="GU491">
            <v>0</v>
          </cell>
          <cell r="GV491">
            <v>0</v>
          </cell>
          <cell r="GW491">
            <v>0</v>
          </cell>
          <cell r="GX491">
            <v>0</v>
          </cell>
          <cell r="GY491">
            <v>0</v>
          </cell>
        </row>
        <row r="492">
          <cell r="J492">
            <v>3500</v>
          </cell>
          <cell r="K492" t="str">
            <v>В работе</v>
          </cell>
          <cell r="L492" t="str">
            <v>К-40</v>
          </cell>
          <cell r="M492">
            <v>42792</v>
          </cell>
          <cell r="N492" t="str">
            <v>Гор.</v>
          </cell>
          <cell r="O492" t="str">
            <v>P1ar_Block III</v>
          </cell>
          <cell r="P492" t="str">
            <v>Действующий</v>
          </cell>
          <cell r="Q492">
            <v>-4</v>
          </cell>
          <cell r="R492">
            <v>42754</v>
          </cell>
          <cell r="S492" t="str">
            <v>МеКаМиНефть</v>
          </cell>
          <cell r="T492" t="str">
            <v>КГРП 5стадий
210м3 15% HCl</v>
          </cell>
          <cell r="U492">
            <v>206</v>
          </cell>
          <cell r="V492">
            <v>213.8</v>
          </cell>
          <cell r="W492">
            <v>0.98</v>
          </cell>
          <cell r="X492">
            <v>1.66</v>
          </cell>
          <cell r="Y492">
            <v>0.98</v>
          </cell>
          <cell r="Z492">
            <v>1.4490000000000001</v>
          </cell>
          <cell r="AA492">
            <v>0.83599999999999997</v>
          </cell>
          <cell r="AB492">
            <v>0.72</v>
          </cell>
          <cell r="AC492">
            <v>37</v>
          </cell>
          <cell r="AD492">
            <v>1.17</v>
          </cell>
          <cell r="AE492">
            <v>177.8</v>
          </cell>
          <cell r="AF492">
            <v>9.19</v>
          </cell>
          <cell r="AG492">
            <v>2115</v>
          </cell>
          <cell r="AH492">
            <v>2735</v>
          </cell>
          <cell r="AI492">
            <v>2732</v>
          </cell>
          <cell r="AJ492">
            <v>0</v>
          </cell>
          <cell r="AK492">
            <v>0</v>
          </cell>
          <cell r="AL492" t="str">
            <v>Закрытый</v>
          </cell>
          <cell r="AM492" t="str">
            <v>1934-2732</v>
          </cell>
          <cell r="AN492">
            <v>68.12</v>
          </cell>
          <cell r="AO492">
            <v>1934</v>
          </cell>
          <cell r="AP492">
            <v>125.89</v>
          </cell>
          <cell r="AQ492">
            <v>0</v>
          </cell>
          <cell r="AR492">
            <v>0</v>
          </cell>
          <cell r="AS492">
            <v>0</v>
          </cell>
          <cell r="AT492" t="str">
            <v>Газлифт</v>
          </cell>
          <cell r="AU492">
            <v>600</v>
          </cell>
          <cell r="AV492" t="str">
            <v>ГП</v>
          </cell>
          <cell r="AW492">
            <v>1100</v>
          </cell>
          <cell r="AX492" t="str">
            <v>ГП</v>
          </cell>
          <cell r="AY492">
            <v>1470</v>
          </cell>
          <cell r="AZ492" t="str">
            <v>ГП</v>
          </cell>
          <cell r="BA492">
            <v>1770</v>
          </cell>
          <cell r="BB492" t="str">
            <v>ГП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1780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1940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1811.66</v>
          </cell>
          <cell r="BU492">
            <v>128.33999999999992</v>
          </cell>
          <cell r="BV492">
            <v>73</v>
          </cell>
          <cell r="BW492">
            <v>5.5</v>
          </cell>
          <cell r="BX492">
            <v>18</v>
          </cell>
          <cell r="BY492" t="str">
            <v>Угловик</v>
          </cell>
          <cell r="BZ492" t="str">
            <v>Постоянный</v>
          </cell>
          <cell r="CA492">
            <v>24</v>
          </cell>
          <cell r="CB492">
            <v>0</v>
          </cell>
          <cell r="CC492">
            <v>32</v>
          </cell>
          <cell r="CD492">
            <v>46</v>
          </cell>
          <cell r="CE492">
            <v>29</v>
          </cell>
          <cell r="CF492">
            <v>43556</v>
          </cell>
          <cell r="CG492">
            <v>118</v>
          </cell>
          <cell r="CH492">
            <v>96</v>
          </cell>
          <cell r="CI492">
            <v>6</v>
          </cell>
          <cell r="CJ492">
            <v>0</v>
          </cell>
          <cell r="CK492">
            <v>0</v>
          </cell>
          <cell r="CL492">
            <v>58</v>
          </cell>
          <cell r="CM492">
            <v>13.2088</v>
          </cell>
          <cell r="CN492">
            <v>15.8</v>
          </cell>
          <cell r="CO492">
            <v>0</v>
          </cell>
          <cell r="CP492">
            <v>0</v>
          </cell>
          <cell r="CQ492">
            <v>16.899999999999999</v>
          </cell>
          <cell r="CR492">
            <v>438</v>
          </cell>
          <cell r="CS492">
            <v>3</v>
          </cell>
          <cell r="CT492">
            <v>434</v>
          </cell>
          <cell r="CU492">
            <v>0</v>
          </cell>
          <cell r="CV492">
            <v>416.18040000000002</v>
          </cell>
          <cell r="CW492">
            <v>-23.1</v>
          </cell>
          <cell r="CX492">
            <v>434</v>
          </cell>
          <cell r="CY492">
            <v>-25.7</v>
          </cell>
          <cell r="CZ492">
            <v>10</v>
          </cell>
          <cell r="DA492">
            <v>6.8999999999999986</v>
          </cell>
          <cell r="DB492">
            <v>522.37902004724106</v>
          </cell>
          <cell r="DC492">
            <v>1279.4500635939676</v>
          </cell>
          <cell r="DD492">
            <v>757.0710435467264</v>
          </cell>
          <cell r="DE492">
            <v>0.26333333333333336</v>
          </cell>
          <cell r="DF492">
            <v>0</v>
          </cell>
          <cell r="DG492" t="str">
            <v>Газлифт</v>
          </cell>
          <cell r="DH492">
            <v>13.2088</v>
          </cell>
          <cell r="DI492">
            <v>15.8</v>
          </cell>
          <cell r="DJ492">
            <v>0</v>
          </cell>
          <cell r="DK492">
            <v>6.8999999999999977</v>
          </cell>
          <cell r="DL492">
            <v>58</v>
          </cell>
          <cell r="DM492">
            <v>0</v>
          </cell>
          <cell r="DN492">
            <v>60</v>
          </cell>
          <cell r="DO492">
            <v>0.27241379310344827</v>
          </cell>
          <cell r="DP492">
            <v>58</v>
          </cell>
          <cell r="DQ492">
            <v>13.2088</v>
          </cell>
          <cell r="DR492">
            <v>15.8</v>
          </cell>
          <cell r="DS492">
            <v>0</v>
          </cell>
          <cell r="DT492">
            <v>6.8999999999999977</v>
          </cell>
          <cell r="DU492">
            <v>0</v>
          </cell>
          <cell r="DV492">
            <v>0</v>
          </cell>
          <cell r="DW492">
            <v>0</v>
          </cell>
          <cell r="DX492">
            <v>6.0324285729216287</v>
          </cell>
          <cell r="DY492">
            <v>7.2158236518201306</v>
          </cell>
          <cell r="DZ492">
            <v>0</v>
          </cell>
          <cell r="EA492">
            <v>8.3075287179343693</v>
          </cell>
          <cell r="EB492" t="str">
            <v>некорректный замер Раб  после ТО</v>
          </cell>
          <cell r="EC492">
            <v>42792</v>
          </cell>
          <cell r="ED492" t="str">
            <v>ВНС</v>
          </cell>
          <cell r="EE492">
            <v>0</v>
          </cell>
          <cell r="EF492">
            <v>18</v>
          </cell>
          <cell r="EG492">
            <v>32</v>
          </cell>
          <cell r="EH492">
            <v>46</v>
          </cell>
          <cell r="EI492">
            <v>29</v>
          </cell>
          <cell r="EJ492" t="str">
            <v>Постоянный</v>
          </cell>
          <cell r="EK492">
            <v>24</v>
          </cell>
          <cell r="EL492">
            <v>0</v>
          </cell>
          <cell r="EM492">
            <v>26.751999999999999</v>
          </cell>
          <cell r="EN492">
            <v>32</v>
          </cell>
          <cell r="EO492">
            <v>0</v>
          </cell>
          <cell r="EP492">
            <v>33.299999999999997</v>
          </cell>
          <cell r="EQ492">
            <v>870.96291866028696</v>
          </cell>
          <cell r="ER492">
            <v>86</v>
          </cell>
          <cell r="ES492">
            <v>10</v>
          </cell>
          <cell r="ET492">
            <v>61</v>
          </cell>
          <cell r="EU492">
            <v>18</v>
          </cell>
          <cell r="EV492">
            <v>32</v>
          </cell>
          <cell r="EW492">
            <v>46</v>
          </cell>
          <cell r="EX492">
            <v>29</v>
          </cell>
          <cell r="EY492" t="str">
            <v>Постоянный</v>
          </cell>
          <cell r="EZ492">
            <v>24</v>
          </cell>
          <cell r="FA492">
            <v>0</v>
          </cell>
          <cell r="FB492">
            <v>13.2088</v>
          </cell>
          <cell r="FC492">
            <v>15.8</v>
          </cell>
          <cell r="FD492">
            <v>0</v>
          </cell>
          <cell r="FE492">
            <v>16.899999999999999</v>
          </cell>
          <cell r="FF492">
            <v>522.37902004724106</v>
          </cell>
          <cell r="FG492">
            <v>96</v>
          </cell>
          <cell r="FH492">
            <v>10</v>
          </cell>
          <cell r="FI492">
            <v>58</v>
          </cell>
          <cell r="FJ492">
            <v>0</v>
          </cell>
          <cell r="FK492">
            <v>0</v>
          </cell>
          <cell r="FL492">
            <v>0</v>
          </cell>
          <cell r="FM492">
            <v>0</v>
          </cell>
          <cell r="FN492">
            <v>0</v>
          </cell>
          <cell r="FO492">
            <v>0</v>
          </cell>
          <cell r="FP492">
            <v>-13.543199999999999</v>
          </cell>
          <cell r="FQ492">
            <v>-16.2</v>
          </cell>
          <cell r="FR492">
            <v>0</v>
          </cell>
          <cell r="FS492">
            <v>-16.399999999999999</v>
          </cell>
          <cell r="FT492">
            <v>10</v>
          </cell>
          <cell r="FU492">
            <v>0</v>
          </cell>
          <cell r="FV492">
            <v>-348.5838986130459</v>
          </cell>
          <cell r="FW492">
            <v>-3</v>
          </cell>
          <cell r="FX492" t="str">
            <v>Уточнение</v>
          </cell>
          <cell r="FY492" t="str">
            <v xml:space="preserve">Уточнение ТР по результатам замеров дебита Проведена ТО АГЗУ. </v>
          </cell>
          <cell r="FZ492">
            <v>0</v>
          </cell>
          <cell r="GA492">
            <v>0</v>
          </cell>
          <cell r="GB492">
            <v>0</v>
          </cell>
          <cell r="GC492">
            <v>0</v>
          </cell>
          <cell r="GD492">
            <v>0</v>
          </cell>
          <cell r="GE492">
            <v>0</v>
          </cell>
          <cell r="GF492" t="str">
            <v>БДНГ-1</v>
          </cell>
          <cell r="GG492" t="str">
            <v>Щукин</v>
          </cell>
          <cell r="GH492">
            <v>0</v>
          </cell>
          <cell r="GI492" t="e">
            <v>#N/A</v>
          </cell>
          <cell r="GJ492">
            <v>0</v>
          </cell>
          <cell r="GK492">
            <v>1920</v>
          </cell>
          <cell r="GL492">
            <v>0</v>
          </cell>
          <cell r="GM492">
            <v>0</v>
          </cell>
          <cell r="GN492">
            <v>0</v>
          </cell>
          <cell r="GO492">
            <v>3</v>
          </cell>
          <cell r="GP492">
            <v>17</v>
          </cell>
          <cell r="GQ492">
            <v>58</v>
          </cell>
          <cell r="GR492">
            <v>60</v>
          </cell>
          <cell r="GS492" t="str">
            <v>К-40</v>
          </cell>
          <cell r="GT492" t="str">
            <v>Газлифт</v>
          </cell>
          <cell r="GU492">
            <v>0</v>
          </cell>
          <cell r="GV492">
            <v>0</v>
          </cell>
          <cell r="GW492">
            <v>0</v>
          </cell>
          <cell r="GX492">
            <v>0</v>
          </cell>
          <cell r="GY492">
            <v>0</v>
          </cell>
        </row>
        <row r="493">
          <cell r="J493">
            <v>3999</v>
          </cell>
          <cell r="K493" t="str">
            <v>В работе</v>
          </cell>
          <cell r="L493" t="str">
            <v>Без куста</v>
          </cell>
          <cell r="M493">
            <v>43301</v>
          </cell>
          <cell r="N493" t="str">
            <v>Гор.</v>
          </cell>
          <cell r="O493" t="str">
            <v>P1ar_Block III</v>
          </cell>
          <cell r="P493" t="str">
            <v>Действующий</v>
          </cell>
          <cell r="Q493">
            <v>-4</v>
          </cell>
          <cell r="R493">
            <v>0</v>
          </cell>
          <cell r="S493">
            <v>0</v>
          </cell>
          <cell r="T493">
            <v>0</v>
          </cell>
          <cell r="U493">
            <v>206</v>
          </cell>
          <cell r="V493">
            <v>213.8</v>
          </cell>
          <cell r="W493">
            <v>0.98</v>
          </cell>
          <cell r="X493">
            <v>1.66</v>
          </cell>
          <cell r="Y493">
            <v>0.98160841861363191</v>
          </cell>
          <cell r="Z493">
            <v>1.4490000000000001</v>
          </cell>
          <cell r="AA493">
            <v>0.83599999999999997</v>
          </cell>
          <cell r="AB493">
            <v>0.72</v>
          </cell>
          <cell r="AC493">
            <v>37</v>
          </cell>
          <cell r="AD493">
            <v>1.17</v>
          </cell>
          <cell r="AE493">
            <v>177.8</v>
          </cell>
          <cell r="AF493">
            <v>9.19</v>
          </cell>
          <cell r="AG493">
            <v>2218.1</v>
          </cell>
          <cell r="AH493">
            <v>2218</v>
          </cell>
          <cell r="AI493">
            <v>2218</v>
          </cell>
          <cell r="AJ493">
            <v>0</v>
          </cell>
          <cell r="AK493">
            <v>0</v>
          </cell>
          <cell r="AL493" t="str">
            <v>откр ствол</v>
          </cell>
          <cell r="AM493" t="str">
            <v>2218-2816</v>
          </cell>
          <cell r="AN493">
            <v>57.45</v>
          </cell>
          <cell r="AO493">
            <v>2218</v>
          </cell>
          <cell r="AP493">
            <v>338.11</v>
          </cell>
          <cell r="AQ493">
            <v>0</v>
          </cell>
          <cell r="AR493">
            <v>0</v>
          </cell>
          <cell r="AS493">
            <v>0</v>
          </cell>
          <cell r="AT493" t="str">
            <v>Газлифт</v>
          </cell>
          <cell r="AU493">
            <v>520</v>
          </cell>
          <cell r="AV493">
            <v>0</v>
          </cell>
          <cell r="AW493">
            <v>945</v>
          </cell>
          <cell r="AX493">
            <v>0</v>
          </cell>
          <cell r="AY493">
            <v>1295</v>
          </cell>
          <cell r="AZ493">
            <v>0</v>
          </cell>
          <cell r="BA493">
            <v>1565</v>
          </cell>
          <cell r="BB493">
            <v>0</v>
          </cell>
          <cell r="BC493">
            <v>1900</v>
          </cell>
          <cell r="BD493">
            <v>0</v>
          </cell>
          <cell r="BE493">
            <v>0</v>
          </cell>
          <cell r="BF493">
            <v>0</v>
          </cell>
          <cell r="BG493">
            <v>1950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1971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1785.546</v>
          </cell>
          <cell r="BU493">
            <v>185.45399999999995</v>
          </cell>
          <cell r="BV493">
            <v>73</v>
          </cell>
          <cell r="BW493">
            <v>5.5</v>
          </cell>
          <cell r="BX493">
            <v>18</v>
          </cell>
          <cell r="BY493" t="str">
            <v>Угловик</v>
          </cell>
          <cell r="BZ493" t="str">
            <v>Постоянный</v>
          </cell>
          <cell r="CA493">
            <v>24</v>
          </cell>
          <cell r="CB493">
            <v>0</v>
          </cell>
          <cell r="CC493">
            <v>32</v>
          </cell>
          <cell r="CD493">
            <v>81</v>
          </cell>
          <cell r="CE493">
            <v>31</v>
          </cell>
          <cell r="CF493">
            <v>43556</v>
          </cell>
          <cell r="CG493">
            <v>155</v>
          </cell>
          <cell r="CH493">
            <v>82</v>
          </cell>
          <cell r="CI493">
            <v>6</v>
          </cell>
          <cell r="CJ493">
            <v>0</v>
          </cell>
          <cell r="CK493">
            <v>0</v>
          </cell>
          <cell r="CL493">
            <v>59</v>
          </cell>
          <cell r="CM493">
            <v>6.6112886399999997</v>
          </cell>
          <cell r="CN493">
            <v>7.94</v>
          </cell>
          <cell r="CO493">
            <v>0.4</v>
          </cell>
          <cell r="CP493">
            <v>0</v>
          </cell>
          <cell r="CQ493">
            <v>8.3000000000000007</v>
          </cell>
          <cell r="CR493">
            <v>439</v>
          </cell>
          <cell r="CS493">
            <v>0</v>
          </cell>
          <cell r="CT493">
            <v>435</v>
          </cell>
          <cell r="CU493">
            <v>0</v>
          </cell>
          <cell r="CV493">
            <v>433.64960000000002</v>
          </cell>
          <cell r="CW493">
            <v>-6.4</v>
          </cell>
          <cell r="CX493">
            <v>435</v>
          </cell>
          <cell r="CY493">
            <v>-8.3000000000000007</v>
          </cell>
          <cell r="CZ493">
            <v>4.9000000000000004</v>
          </cell>
          <cell r="DA493">
            <v>3.4000000000000004</v>
          </cell>
          <cell r="DB493">
            <v>514.27190448608224</v>
          </cell>
          <cell r="DC493">
            <v>1255.4284727160241</v>
          </cell>
          <cell r="DD493">
            <v>737.05638140767633</v>
          </cell>
          <cell r="DE493">
            <v>8.2708333333333342E-2</v>
          </cell>
          <cell r="DF493">
            <v>0</v>
          </cell>
          <cell r="DG493" t="str">
            <v>Газлифт</v>
          </cell>
          <cell r="DH493">
            <v>6.6112886399999997</v>
          </cell>
          <cell r="DI493">
            <v>7.94</v>
          </cell>
          <cell r="DJ493">
            <v>0.4</v>
          </cell>
          <cell r="DK493">
            <v>3.4000000000000004</v>
          </cell>
          <cell r="DL493">
            <v>59</v>
          </cell>
          <cell r="DM493">
            <v>0</v>
          </cell>
          <cell r="DN493">
            <v>60</v>
          </cell>
          <cell r="DO493">
            <v>8.3578947368421058E-2</v>
          </cell>
          <cell r="DP493">
            <v>59</v>
          </cell>
          <cell r="DQ493">
            <v>6.6112886399999997</v>
          </cell>
          <cell r="DR493">
            <v>7.94</v>
          </cell>
          <cell r="DS493">
            <v>0.4</v>
          </cell>
          <cell r="DT493">
            <v>3.4000000000000004</v>
          </cell>
          <cell r="DU493">
            <v>0</v>
          </cell>
          <cell r="DV493">
            <v>0</v>
          </cell>
          <cell r="DW493">
            <v>0</v>
          </cell>
          <cell r="DX493">
            <v>0.10360283687943325</v>
          </cell>
          <cell r="DY493">
            <v>0.12392683837252783</v>
          </cell>
          <cell r="DZ493">
            <v>0</v>
          </cell>
          <cell r="EA493">
            <v>0.17556302102774773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18</v>
          </cell>
          <cell r="EG493">
            <v>32</v>
          </cell>
          <cell r="EH493">
            <v>81</v>
          </cell>
          <cell r="EI493">
            <v>31</v>
          </cell>
          <cell r="EJ493" t="str">
            <v>Постоянный</v>
          </cell>
          <cell r="EK493">
            <v>24</v>
          </cell>
          <cell r="EL493">
            <v>0</v>
          </cell>
          <cell r="EM493">
            <v>6.6112886399999997</v>
          </cell>
          <cell r="EN493">
            <v>7.94</v>
          </cell>
          <cell r="EO493">
            <v>0.4</v>
          </cell>
          <cell r="EP493">
            <v>8.3000000000000007</v>
          </cell>
          <cell r="EQ493">
            <v>514.27190448608224</v>
          </cell>
          <cell r="ER493">
            <v>82</v>
          </cell>
          <cell r="ES493">
            <v>4.9000000000000004</v>
          </cell>
          <cell r="ET493">
            <v>59</v>
          </cell>
          <cell r="EU493">
            <v>18</v>
          </cell>
          <cell r="EV493">
            <v>32</v>
          </cell>
          <cell r="EW493">
            <v>81</v>
          </cell>
          <cell r="EX493">
            <v>31</v>
          </cell>
          <cell r="EY493" t="str">
            <v>Постоянный</v>
          </cell>
          <cell r="EZ493">
            <v>24</v>
          </cell>
          <cell r="FA493">
            <v>0</v>
          </cell>
          <cell r="FB493">
            <v>6.6112886399999997</v>
          </cell>
          <cell r="FC493">
            <v>7.94</v>
          </cell>
          <cell r="FD493">
            <v>0.4</v>
          </cell>
          <cell r="FE493">
            <v>8.3000000000000007</v>
          </cell>
          <cell r="FF493">
            <v>514.27190448608224</v>
          </cell>
          <cell r="FG493">
            <v>82</v>
          </cell>
          <cell r="FH493">
            <v>4.9000000000000004</v>
          </cell>
          <cell r="FI493">
            <v>59</v>
          </cell>
          <cell r="FJ493">
            <v>0</v>
          </cell>
          <cell r="FK493">
            <v>0</v>
          </cell>
          <cell r="FL493">
            <v>0</v>
          </cell>
          <cell r="FM493">
            <v>0</v>
          </cell>
          <cell r="FN493">
            <v>0</v>
          </cell>
          <cell r="FO493">
            <v>0</v>
          </cell>
          <cell r="FP493">
            <v>0</v>
          </cell>
          <cell r="FQ493">
            <v>0</v>
          </cell>
          <cell r="FR493">
            <v>0</v>
          </cell>
          <cell r="FS493">
            <v>0</v>
          </cell>
          <cell r="FT493">
            <v>0</v>
          </cell>
          <cell r="FU493">
            <v>0</v>
          </cell>
          <cell r="FV493">
            <v>0</v>
          </cell>
          <cell r="FW493">
            <v>0</v>
          </cell>
          <cell r="FX493">
            <v>0</v>
          </cell>
          <cell r="FY493">
            <v>0</v>
          </cell>
          <cell r="FZ493">
            <v>0</v>
          </cell>
          <cell r="GA493">
            <v>0</v>
          </cell>
          <cell r="GB493">
            <v>0</v>
          </cell>
          <cell r="GC493">
            <v>0</v>
          </cell>
          <cell r="GD493">
            <v>0</v>
          </cell>
          <cell r="GE493">
            <v>0</v>
          </cell>
          <cell r="GF493" t="str">
            <v>БДНГ-1</v>
          </cell>
          <cell r="GG493" t="str">
            <v>Щукин</v>
          </cell>
          <cell r="GH493">
            <v>0</v>
          </cell>
          <cell r="GI493" t="e">
            <v>#N/A</v>
          </cell>
          <cell r="GJ493">
            <v>0</v>
          </cell>
          <cell r="GK493">
            <v>1951</v>
          </cell>
          <cell r="GL493">
            <v>0</v>
          </cell>
          <cell r="GM493">
            <v>0</v>
          </cell>
          <cell r="GN493">
            <v>0</v>
          </cell>
          <cell r="GO493">
            <v>1</v>
          </cell>
          <cell r="GP493">
            <v>50</v>
          </cell>
          <cell r="GQ493">
            <v>59</v>
          </cell>
          <cell r="GR493">
            <v>96</v>
          </cell>
          <cell r="GS493" t="str">
            <v>ЗУ-3</v>
          </cell>
          <cell r="GT493" t="str">
            <v>Газлифт</v>
          </cell>
          <cell r="GU493">
            <v>0</v>
          </cell>
          <cell r="GV493">
            <v>0</v>
          </cell>
          <cell r="GW493">
            <v>0</v>
          </cell>
          <cell r="GX493">
            <v>0</v>
          </cell>
          <cell r="GY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6348.4016107149973</v>
          </cell>
          <cell r="CN494">
            <v>11166.226500000002</v>
          </cell>
          <cell r="CO494">
            <v>31.993302921100526</v>
          </cell>
          <cell r="CP494">
            <v>22353</v>
          </cell>
          <cell r="CQ494">
            <v>13118.257999999998</v>
          </cell>
          <cell r="CR494" t="e">
            <v>#REF!</v>
          </cell>
          <cell r="CS494" t="e">
            <v>#VALUE!</v>
          </cell>
          <cell r="CT494">
            <v>68591</v>
          </cell>
          <cell r="CU494">
            <v>0</v>
          </cell>
          <cell r="CV494">
            <v>53843.071758759812</v>
          </cell>
          <cell r="CW494">
            <v>-3847.2119999999982</v>
          </cell>
          <cell r="CX494">
            <v>58551.638999999988</v>
          </cell>
          <cell r="CY494">
            <v>-9211.1559999999899</v>
          </cell>
          <cell r="CZ494">
            <v>3563.9790000000003</v>
          </cell>
          <cell r="DA494">
            <v>9537.6959999999999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6589.8804459897965</v>
          </cell>
          <cell r="DI494">
            <v>11463.005318181822</v>
          </cell>
          <cell r="DJ494">
            <v>31.234158114494605</v>
          </cell>
          <cell r="DK494">
            <v>9706.7925613370207</v>
          </cell>
          <cell r="DL494">
            <v>0</v>
          </cell>
          <cell r="DM494">
            <v>0</v>
          </cell>
          <cell r="DQ494" t="e">
            <v>#VALUE!</v>
          </cell>
          <cell r="DR494" t="e">
            <v>#VALUE!</v>
          </cell>
          <cell r="DS494" t="e">
            <v>#VALUE!</v>
          </cell>
          <cell r="DT494" t="e">
            <v>#VALUE!</v>
          </cell>
          <cell r="DU494" t="e">
            <v>#VALUE!</v>
          </cell>
          <cell r="DV494" t="e">
            <v>#VALUE!</v>
          </cell>
          <cell r="DW494" t="e">
            <v>#VALUE!</v>
          </cell>
          <cell r="DX494" t="e">
            <v>#VALUE!</v>
          </cell>
          <cell r="DY494" t="e">
            <v>#VALUE!</v>
          </cell>
          <cell r="DZ494" t="e">
            <v>#VALUE!</v>
          </cell>
          <cell r="EA494" t="e">
            <v>#VALUE!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6270.3144918471598</v>
          </cell>
          <cell r="EN494">
            <v>10955.923000000001</v>
          </cell>
          <cell r="EO494">
            <v>31.540444502758486</v>
          </cell>
          <cell r="EP494">
            <v>12434.536999999993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  <cell r="EU494">
            <v>0</v>
          </cell>
          <cell r="EV494">
            <v>0</v>
          </cell>
          <cell r="EW494">
            <v>0</v>
          </cell>
          <cell r="EX494">
            <v>0</v>
          </cell>
          <cell r="EY494">
            <v>0</v>
          </cell>
          <cell r="EZ494">
            <v>0</v>
          </cell>
          <cell r="FA494">
            <v>0</v>
          </cell>
          <cell r="FB494">
            <v>6348.4016107149973</v>
          </cell>
          <cell r="FC494">
            <v>11166.226500000002</v>
          </cell>
          <cell r="FD494">
            <v>31.993302921100526</v>
          </cell>
          <cell r="FE494">
            <v>13118.257999999998</v>
          </cell>
          <cell r="FF494">
            <v>0</v>
          </cell>
          <cell r="FG494">
            <v>0</v>
          </cell>
          <cell r="FH494">
            <v>0</v>
          </cell>
          <cell r="FI494">
            <v>0</v>
          </cell>
          <cell r="FJ494">
            <v>0</v>
          </cell>
          <cell r="FK494">
            <v>0</v>
          </cell>
          <cell r="FL494">
            <v>0</v>
          </cell>
          <cell r="FM494">
            <v>0</v>
          </cell>
          <cell r="FN494">
            <v>0</v>
          </cell>
          <cell r="FO494">
            <v>0</v>
          </cell>
          <cell r="FP494">
            <v>78.087118867840118</v>
          </cell>
          <cell r="FQ494">
            <v>210.30349999999996</v>
          </cell>
          <cell r="FR494">
            <v>55.585311429074579</v>
          </cell>
          <cell r="FS494">
            <v>683.72100000000023</v>
          </cell>
          <cell r="FT494">
            <v>0</v>
          </cell>
          <cell r="FU494">
            <v>0</v>
          </cell>
          <cell r="FV494">
            <v>0</v>
          </cell>
          <cell r="FW494">
            <v>0</v>
          </cell>
          <cell r="FX494">
            <v>0</v>
          </cell>
          <cell r="FY494">
            <v>0</v>
          </cell>
          <cell r="FZ494">
            <v>0</v>
          </cell>
          <cell r="GA494">
            <v>0</v>
          </cell>
          <cell r="GB494">
            <v>0</v>
          </cell>
          <cell r="GC494">
            <v>0</v>
          </cell>
          <cell r="GD494">
            <v>0</v>
          </cell>
          <cell r="GF494">
            <v>0</v>
          </cell>
          <cell r="GG494">
            <v>0</v>
          </cell>
          <cell r="GH494">
            <v>0</v>
          </cell>
          <cell r="GI494">
            <v>0</v>
          </cell>
          <cell r="GJ494">
            <v>0</v>
          </cell>
          <cell r="GK494">
            <v>0</v>
          </cell>
          <cell r="GL494">
            <v>0</v>
          </cell>
          <cell r="GM494">
            <v>0</v>
          </cell>
          <cell r="GN494">
            <v>0</v>
          </cell>
          <cell r="GO494">
            <v>0</v>
          </cell>
          <cell r="GP494">
            <v>0</v>
          </cell>
          <cell r="GQ494">
            <v>0</v>
          </cell>
          <cell r="GR494">
            <v>0</v>
          </cell>
          <cell r="GS494">
            <v>0</v>
          </cell>
          <cell r="GT494">
            <v>0</v>
          </cell>
          <cell r="GU494">
            <v>0</v>
          </cell>
          <cell r="GV494">
            <v>0</v>
          </cell>
          <cell r="GW494">
            <v>0</v>
          </cell>
          <cell r="GX494">
            <v>0</v>
          </cell>
          <cell r="GY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 t="str">
            <v>Начальник ЦДНГ-1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 t="str">
            <v>М.С. Занозин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</row>
        <row r="498"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</row>
        <row r="499"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43589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 t="str">
            <v>Заместитель начальника цеха по геологии и исследованиям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 t="str">
            <v>А.С. Тайланов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FG499">
            <v>0</v>
          </cell>
          <cell r="FH499">
            <v>0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FG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 t="str">
            <v>Руководитель технологической службы ЦДНГ №1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 t="str">
            <v>С.Ю. Карпунин</v>
          </cell>
          <cell r="CD502">
            <v>0</v>
          </cell>
          <cell r="CE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</row>
        <row r="508">
          <cell r="J508">
            <v>0</v>
          </cell>
          <cell r="BJ508">
            <v>0</v>
          </cell>
          <cell r="BK508">
            <v>0</v>
          </cell>
        </row>
        <row r="511">
          <cell r="J511">
            <v>0</v>
          </cell>
        </row>
        <row r="512">
          <cell r="J512">
            <v>0</v>
          </cell>
        </row>
        <row r="513">
          <cell r="J513">
            <v>0</v>
          </cell>
        </row>
        <row r="514">
          <cell r="J514">
            <v>0</v>
          </cell>
        </row>
        <row r="515">
          <cell r="J515">
            <v>0</v>
          </cell>
        </row>
        <row r="516">
          <cell r="J516">
            <v>0</v>
          </cell>
          <cell r="BJ516">
            <v>0</v>
          </cell>
          <cell r="BK516">
            <v>0</v>
          </cell>
        </row>
        <row r="517">
          <cell r="J517">
            <v>0</v>
          </cell>
          <cell r="BJ517">
            <v>0</v>
          </cell>
          <cell r="BK517">
            <v>0</v>
          </cell>
        </row>
        <row r="521">
          <cell r="J521">
            <v>0</v>
          </cell>
        </row>
        <row r="522">
          <cell r="J522">
            <v>0</v>
          </cell>
        </row>
        <row r="523">
          <cell r="J523">
            <v>0</v>
          </cell>
        </row>
        <row r="524">
          <cell r="J524">
            <v>0</v>
          </cell>
        </row>
        <row r="525">
          <cell r="J525">
            <v>0</v>
          </cell>
        </row>
        <row r="526">
          <cell r="J526">
            <v>0</v>
          </cell>
        </row>
        <row r="527">
          <cell r="J527">
            <v>0</v>
          </cell>
        </row>
        <row r="528">
          <cell r="J528">
            <v>0</v>
          </cell>
        </row>
        <row r="529">
          <cell r="J529">
            <v>0</v>
          </cell>
        </row>
        <row r="530">
          <cell r="J530">
            <v>0</v>
          </cell>
        </row>
        <row r="531">
          <cell r="J531">
            <v>0</v>
          </cell>
        </row>
        <row r="532">
          <cell r="J532">
            <v>0</v>
          </cell>
        </row>
        <row r="533">
          <cell r="J533">
            <v>0</v>
          </cell>
        </row>
        <row r="534">
          <cell r="J534">
            <v>0</v>
          </cell>
        </row>
        <row r="535">
          <cell r="J535">
            <v>0</v>
          </cell>
        </row>
        <row r="536">
          <cell r="J536">
            <v>0</v>
          </cell>
        </row>
        <row r="537">
          <cell r="J537">
            <v>0</v>
          </cell>
        </row>
        <row r="538">
          <cell r="J538">
            <v>0</v>
          </cell>
        </row>
        <row r="539">
          <cell r="J539">
            <v>0</v>
          </cell>
        </row>
        <row r="540">
          <cell r="J540">
            <v>0</v>
          </cell>
        </row>
        <row r="541">
          <cell r="J541">
            <v>0</v>
          </cell>
        </row>
        <row r="542">
          <cell r="J542">
            <v>0</v>
          </cell>
        </row>
        <row r="543">
          <cell r="J543">
            <v>0</v>
          </cell>
        </row>
        <row r="544">
          <cell r="J544">
            <v>0</v>
          </cell>
        </row>
        <row r="545">
          <cell r="J545">
            <v>0</v>
          </cell>
        </row>
        <row r="546">
          <cell r="J546">
            <v>0</v>
          </cell>
        </row>
        <row r="547">
          <cell r="J547">
            <v>0</v>
          </cell>
        </row>
        <row r="548">
          <cell r="J548">
            <v>0</v>
          </cell>
        </row>
        <row r="549">
          <cell r="J549">
            <v>0</v>
          </cell>
        </row>
        <row r="550">
          <cell r="J550">
            <v>0</v>
          </cell>
        </row>
        <row r="551">
          <cell r="J551">
            <v>0</v>
          </cell>
        </row>
        <row r="552">
          <cell r="J552">
            <v>0</v>
          </cell>
        </row>
        <row r="553">
          <cell r="J55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 "/>
      <sheetName val="Рпл"/>
      <sheetName val="Протокол2"/>
    </sheetNames>
    <sheetDataSet>
      <sheetData sheetId="0" refreshError="1">
        <row r="25">
          <cell r="A25" t="str">
            <v>1р</v>
          </cell>
          <cell r="J25" t="str">
            <v>1р</v>
          </cell>
          <cell r="K25" t="str">
            <v>Без куста</v>
          </cell>
          <cell r="L25">
            <v>41495</v>
          </cell>
          <cell r="M25" t="str">
            <v>Верт.</v>
          </cell>
          <cell r="N25" t="str">
            <v>P1ar_Block I</v>
          </cell>
          <cell r="O25" t="str">
            <v>Действующий</v>
          </cell>
          <cell r="P25">
            <v>-4</v>
          </cell>
          <cell r="Q25" t="str">
            <v xml:space="preserve"> </v>
          </cell>
          <cell r="R25" t="str">
            <v xml:space="preserve"> </v>
          </cell>
          <cell r="S25">
            <v>0</v>
          </cell>
          <cell r="T25">
            <v>143.80000000000001</v>
          </cell>
          <cell r="U25">
            <v>135</v>
          </cell>
          <cell r="V25">
            <v>4.32</v>
          </cell>
          <cell r="W25">
            <v>1</v>
          </cell>
          <cell r="X25">
            <v>4.32</v>
          </cell>
          <cell r="Y25">
            <v>1.33</v>
          </cell>
          <cell r="Z25">
            <v>0.83599999999999997</v>
          </cell>
          <cell r="AA25">
            <v>0.73299999999999998</v>
          </cell>
          <cell r="AB25">
            <v>38</v>
          </cell>
          <cell r="AC25">
            <v>1.1579999999999999</v>
          </cell>
          <cell r="AD25">
            <v>139.69999999999999</v>
          </cell>
          <cell r="AE25">
            <v>7.72</v>
          </cell>
          <cell r="AF25">
            <v>1985</v>
          </cell>
          <cell r="AG25">
            <v>1981</v>
          </cell>
          <cell r="AH25">
            <v>1908</v>
          </cell>
          <cell r="AI25">
            <v>0</v>
          </cell>
          <cell r="AJ25">
            <v>0</v>
          </cell>
          <cell r="AK25" t="str">
            <v>закрытый</v>
          </cell>
          <cell r="AL25" t="str">
            <v>1836-1839; 1844-1850; 1854-1858; 1861-1868; 1872-1876</v>
          </cell>
          <cell r="AM25">
            <v>20.8</v>
          </cell>
          <cell r="AN25">
            <v>1836</v>
          </cell>
          <cell r="AO25">
            <v>0.1</v>
          </cell>
          <cell r="AP25">
            <v>0</v>
          </cell>
          <cell r="AQ25">
            <v>0</v>
          </cell>
          <cell r="AR25">
            <v>0</v>
          </cell>
          <cell r="AS25" t="str">
            <v>Газлифт</v>
          </cell>
          <cell r="AT25">
            <v>400</v>
          </cell>
          <cell r="AU25" t="str">
            <v>ГП</v>
          </cell>
          <cell r="AV25">
            <v>710</v>
          </cell>
          <cell r="AW25" t="str">
            <v>ГП</v>
          </cell>
          <cell r="AX25">
            <v>950</v>
          </cell>
          <cell r="AY25" t="str">
            <v>ГК84/1,5</v>
          </cell>
          <cell r="AZ25">
            <v>1120</v>
          </cell>
          <cell r="BA25" t="str">
            <v>ГК81/2</v>
          </cell>
          <cell r="BB25">
            <v>1290</v>
          </cell>
          <cell r="BC25" t="str">
            <v>ГК79/2</v>
          </cell>
          <cell r="BD25">
            <v>0</v>
          </cell>
          <cell r="BE25">
            <v>0</v>
          </cell>
          <cell r="BF25">
            <v>1770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1800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1800</v>
          </cell>
          <cell r="BT25">
            <v>0</v>
          </cell>
          <cell r="BU25">
            <v>73</v>
          </cell>
          <cell r="BV25">
            <v>5.5</v>
          </cell>
          <cell r="BW25">
            <v>18</v>
          </cell>
          <cell r="BX25" t="str">
            <v>Угловик</v>
          </cell>
          <cell r="BY25" t="str">
            <v>Постоянный</v>
          </cell>
          <cell r="BZ25">
            <v>24</v>
          </cell>
          <cell r="CA25">
            <v>0</v>
          </cell>
          <cell r="CB25">
            <v>25</v>
          </cell>
          <cell r="CC25">
            <v>50</v>
          </cell>
          <cell r="CD25">
            <v>24</v>
          </cell>
          <cell r="CE25">
            <v>43374</v>
          </cell>
          <cell r="CF25">
            <v>150</v>
          </cell>
          <cell r="CG25">
            <v>82</v>
          </cell>
          <cell r="CH25">
            <v>6</v>
          </cell>
          <cell r="CI25">
            <v>0</v>
          </cell>
          <cell r="CJ25">
            <v>0</v>
          </cell>
          <cell r="CK25">
            <v>61</v>
          </cell>
          <cell r="CL25">
            <v>11.453199999999999</v>
          </cell>
          <cell r="CM25">
            <v>13.7</v>
          </cell>
          <cell r="CN25">
            <v>0</v>
          </cell>
          <cell r="CO25">
            <v>0</v>
          </cell>
          <cell r="CP25">
            <v>12.5</v>
          </cell>
          <cell r="CQ25">
            <v>89</v>
          </cell>
          <cell r="CR25" t="str">
            <v>-</v>
          </cell>
          <cell r="CS25">
            <v>61</v>
          </cell>
          <cell r="CT25" t="str">
            <v>-</v>
          </cell>
          <cell r="CU25">
            <v>77.546800000000005</v>
          </cell>
          <cell r="CV25" t="str">
            <v>-</v>
          </cell>
          <cell r="CW25">
            <v>61</v>
          </cell>
          <cell r="CX25" t="str">
            <v>-</v>
          </cell>
          <cell r="CY25">
            <v>8</v>
          </cell>
          <cell r="CZ25">
            <v>4.5</v>
          </cell>
          <cell r="DA25">
            <v>392.90329340271717</v>
          </cell>
          <cell r="DB25">
            <v>1091.3980372297699</v>
          </cell>
          <cell r="DC25">
            <v>0.20203339910328616</v>
          </cell>
          <cell r="DD25">
            <v>0</v>
          </cell>
          <cell r="DE25" t="str">
            <v>Газлифт</v>
          </cell>
          <cell r="DF25">
            <v>11.453199999999999</v>
          </cell>
          <cell r="DG25">
            <v>13.7</v>
          </cell>
          <cell r="DH25">
            <v>0</v>
          </cell>
          <cell r="DI25">
            <v>4.5</v>
          </cell>
          <cell r="DJ25">
            <v>61</v>
          </cell>
          <cell r="DK25">
            <v>0</v>
          </cell>
          <cell r="DL25">
            <v>41896</v>
          </cell>
          <cell r="DM25">
            <v>41906</v>
          </cell>
          <cell r="DN25">
            <v>1539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41495</v>
          </cell>
          <cell r="DT25" t="str">
            <v>Расконсервация с ОПЗ</v>
          </cell>
          <cell r="DU25" t="str">
            <v>НСL-12% V-50м3</v>
          </cell>
          <cell r="DV25">
            <v>18</v>
          </cell>
          <cell r="DW25">
            <v>28</v>
          </cell>
          <cell r="DX25">
            <v>45</v>
          </cell>
          <cell r="DY25">
            <v>27</v>
          </cell>
          <cell r="DZ25" t="str">
            <v>Постоянный</v>
          </cell>
          <cell r="EA25">
            <v>24</v>
          </cell>
          <cell r="EB25">
            <v>0</v>
          </cell>
          <cell r="EC25">
            <v>11.453199999999999</v>
          </cell>
          <cell r="ED25">
            <v>13.7</v>
          </cell>
          <cell r="EE25">
            <v>0</v>
          </cell>
          <cell r="EF25">
            <v>28.7</v>
          </cell>
          <cell r="EG25">
            <v>1650.1938322914123</v>
          </cell>
          <cell r="EH25">
            <v>74</v>
          </cell>
          <cell r="EI25">
            <v>9.8000000000000007</v>
          </cell>
          <cell r="EJ25">
            <v>54</v>
          </cell>
          <cell r="EK25">
            <v>18</v>
          </cell>
          <cell r="EL25">
            <v>25</v>
          </cell>
          <cell r="EM25">
            <v>50</v>
          </cell>
          <cell r="EN25">
            <v>24</v>
          </cell>
          <cell r="EO25" t="str">
            <v>Постоянный</v>
          </cell>
          <cell r="EP25">
            <v>24</v>
          </cell>
          <cell r="EQ25">
            <v>0</v>
          </cell>
          <cell r="ER25">
            <v>11.453199999999999</v>
          </cell>
          <cell r="ES25">
            <v>13.7</v>
          </cell>
          <cell r="ET25">
            <v>0</v>
          </cell>
          <cell r="EU25">
            <v>12.5</v>
          </cell>
          <cell r="EV25">
            <v>392.90329340271717</v>
          </cell>
          <cell r="EW25">
            <v>82</v>
          </cell>
          <cell r="EX25">
            <v>8</v>
          </cell>
          <cell r="EY25">
            <v>61</v>
          </cell>
          <cell r="EZ25">
            <v>0</v>
          </cell>
          <cell r="FA25">
            <v>-3</v>
          </cell>
          <cell r="FB25">
            <v>5</v>
          </cell>
          <cell r="FC25">
            <v>-3</v>
          </cell>
          <cell r="FD25">
            <v>0</v>
          </cell>
          <cell r="FE25">
            <v>0</v>
          </cell>
          <cell r="FF25">
            <v>0</v>
          </cell>
        </row>
        <row r="26">
          <cell r="J26" t="str">
            <v>2р</v>
          </cell>
          <cell r="K26" t="str">
            <v>Без куста</v>
          </cell>
          <cell r="L26">
            <v>38268</v>
          </cell>
          <cell r="M26" t="str">
            <v>Верт.</v>
          </cell>
          <cell r="N26" t="str">
            <v>P1ar_Block I</v>
          </cell>
          <cell r="O26" t="str">
            <v>В бездействии текущего года</v>
          </cell>
          <cell r="P26">
            <v>-4</v>
          </cell>
          <cell r="Q26">
            <v>41535</v>
          </cell>
          <cell r="R26" t="str">
            <v>Slb</v>
          </cell>
          <cell r="S26" t="str">
            <v>КГРП 64м3 15% HCL</v>
          </cell>
          <cell r="T26">
            <v>143.80000000000001</v>
          </cell>
          <cell r="U26">
            <v>135</v>
          </cell>
          <cell r="V26">
            <v>4.32</v>
          </cell>
          <cell r="W26">
            <v>1</v>
          </cell>
          <cell r="X26">
            <v>4.32</v>
          </cell>
          <cell r="Y26">
            <v>1.33</v>
          </cell>
          <cell r="Z26">
            <v>0.83599999999999997</v>
          </cell>
          <cell r="AA26">
            <v>0.73299999999999998</v>
          </cell>
          <cell r="AB26">
            <v>38</v>
          </cell>
          <cell r="AC26">
            <v>1.1579999999999999</v>
          </cell>
          <cell r="AD26" t="str">
            <v>177,8; 139,7</v>
          </cell>
          <cell r="AE26" t="str">
            <v>10,06; 7,72</v>
          </cell>
          <cell r="AF26" t="str">
            <v>0-1555; 1555-1898</v>
          </cell>
          <cell r="AG26">
            <v>1887</v>
          </cell>
          <cell r="AH26">
            <v>1880</v>
          </cell>
          <cell r="AI26">
            <v>42644</v>
          </cell>
          <cell r="AJ26" t="str">
            <v>ГИС</v>
          </cell>
          <cell r="AK26" t="str">
            <v>закрытый</v>
          </cell>
          <cell r="AL26" t="str">
            <v>1795-1822; 1831-1833; 1839-1851; 1870-1873; 1875-1877; 1858-1880</v>
          </cell>
          <cell r="AM26">
            <v>0</v>
          </cell>
          <cell r="AN26">
            <v>1795</v>
          </cell>
          <cell r="AO26">
            <v>0.33</v>
          </cell>
          <cell r="AP26">
            <v>0</v>
          </cell>
          <cell r="AQ26">
            <v>0</v>
          </cell>
          <cell r="AR26">
            <v>0</v>
          </cell>
          <cell r="AS26" t="str">
            <v>Газлифт</v>
          </cell>
          <cell r="AT26">
            <v>520</v>
          </cell>
          <cell r="AU26" t="str">
            <v>ГП</v>
          </cell>
          <cell r="AV26">
            <v>930</v>
          </cell>
          <cell r="AW26" t="str">
            <v>ГП</v>
          </cell>
          <cell r="AX26">
            <v>1260</v>
          </cell>
          <cell r="AY26" t="str">
            <v>ГП</v>
          </cell>
          <cell r="AZ26">
            <v>1545</v>
          </cell>
          <cell r="BA26" t="str">
            <v>ГК89/1,5</v>
          </cell>
          <cell r="BB26">
            <v>1745</v>
          </cell>
          <cell r="BC26" t="str">
            <v>ЦКсОК</v>
          </cell>
          <cell r="BD26">
            <v>0</v>
          </cell>
          <cell r="BE26">
            <v>0</v>
          </cell>
          <cell r="BF26">
            <v>1755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1790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1785</v>
          </cell>
          <cell r="BT26">
            <v>0</v>
          </cell>
          <cell r="BU26">
            <v>73</v>
          </cell>
          <cell r="BV26">
            <v>5.5</v>
          </cell>
          <cell r="BW26">
            <v>18</v>
          </cell>
          <cell r="BX26" t="str">
            <v>Угловик</v>
          </cell>
          <cell r="BY26" t="str">
            <v>Постоянный</v>
          </cell>
          <cell r="BZ26">
            <v>24</v>
          </cell>
          <cell r="CA26">
            <v>0</v>
          </cell>
          <cell r="CB26">
            <v>34</v>
          </cell>
          <cell r="CC26">
            <v>58</v>
          </cell>
          <cell r="CD26">
            <v>32</v>
          </cell>
          <cell r="CE26">
            <v>43374</v>
          </cell>
          <cell r="CF26">
            <v>115.5</v>
          </cell>
          <cell r="CG26">
            <v>82</v>
          </cell>
          <cell r="CH26">
            <v>6</v>
          </cell>
          <cell r="CI26">
            <v>0</v>
          </cell>
          <cell r="CJ26">
            <v>0</v>
          </cell>
          <cell r="CK26">
            <v>55</v>
          </cell>
          <cell r="CL26">
            <v>11.81268</v>
          </cell>
          <cell r="CM26">
            <v>14.13</v>
          </cell>
          <cell r="CN26">
            <v>0</v>
          </cell>
          <cell r="CO26">
            <v>20</v>
          </cell>
          <cell r="CP26">
            <v>14</v>
          </cell>
          <cell r="CQ26">
            <v>60.5</v>
          </cell>
          <cell r="CR26" t="str">
            <v>-</v>
          </cell>
          <cell r="CS26" t="str">
            <v>-</v>
          </cell>
          <cell r="CT26" t="str">
            <v>-</v>
          </cell>
          <cell r="CU26">
            <v>48.68732</v>
          </cell>
          <cell r="CV26" t="str">
            <v>-</v>
          </cell>
          <cell r="CW26" t="str">
            <v>-</v>
          </cell>
          <cell r="CX26" t="str">
            <v>-</v>
          </cell>
          <cell r="CY26">
            <v>8.8000000000000007</v>
          </cell>
          <cell r="CZ26">
            <v>5.1999999999999993</v>
          </cell>
          <cell r="DA26">
            <v>440.20493232695702</v>
          </cell>
          <cell r="DB26">
            <v>1185.1671254956539</v>
          </cell>
          <cell r="DC26">
            <v>0.30442519236249643</v>
          </cell>
          <cell r="DD26">
            <v>0</v>
          </cell>
          <cell r="DE26" t="str">
            <v>Газлифт</v>
          </cell>
          <cell r="DF26">
            <v>11.81268</v>
          </cell>
          <cell r="DG26">
            <v>14.13</v>
          </cell>
          <cell r="DH26">
            <v>0</v>
          </cell>
          <cell r="DI26">
            <v>5.1999999999999993</v>
          </cell>
          <cell r="DJ26">
            <v>55</v>
          </cell>
          <cell r="DK26">
            <v>0</v>
          </cell>
          <cell r="DL26">
            <v>42632.083333333336</v>
          </cell>
          <cell r="DM26">
            <v>42655</v>
          </cell>
          <cell r="DN26">
            <v>790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42645</v>
          </cell>
          <cell r="DT26" t="str">
            <v>ОПЗ</v>
          </cell>
          <cell r="DU26" t="str">
            <v>НСL-12% V-50м3</v>
          </cell>
          <cell r="DV26">
            <v>18</v>
          </cell>
          <cell r="DW26">
            <v>34</v>
          </cell>
          <cell r="DX26">
            <v>58</v>
          </cell>
          <cell r="DY26">
            <v>32</v>
          </cell>
          <cell r="DZ26" t="str">
            <v>Постоянный</v>
          </cell>
          <cell r="EA26">
            <v>24</v>
          </cell>
          <cell r="EB26">
            <v>0</v>
          </cell>
          <cell r="EC26">
            <v>11.81268</v>
          </cell>
          <cell r="ED26">
            <v>14.13</v>
          </cell>
          <cell r="EE26">
            <v>0</v>
          </cell>
          <cell r="EF26">
            <v>14</v>
          </cell>
          <cell r="EG26">
            <v>440.20493232695702</v>
          </cell>
          <cell r="EH26">
            <v>82</v>
          </cell>
          <cell r="EI26">
            <v>8.8000000000000007</v>
          </cell>
          <cell r="EJ26">
            <v>55</v>
          </cell>
          <cell r="EK26">
            <v>18</v>
          </cell>
          <cell r="EL26">
            <v>34</v>
          </cell>
          <cell r="EM26">
            <v>58</v>
          </cell>
          <cell r="EN26">
            <v>32</v>
          </cell>
          <cell r="EO26" t="str">
            <v>Постоянный</v>
          </cell>
          <cell r="EP26">
            <v>24</v>
          </cell>
          <cell r="EQ26">
            <v>0</v>
          </cell>
          <cell r="ER26">
            <v>11.81268</v>
          </cell>
          <cell r="ES26">
            <v>14.13</v>
          </cell>
          <cell r="ET26">
            <v>0</v>
          </cell>
          <cell r="EU26">
            <v>14</v>
          </cell>
          <cell r="EV26">
            <v>440.20493232695702</v>
          </cell>
          <cell r="EW26">
            <v>82</v>
          </cell>
          <cell r="EX26">
            <v>8.8000000000000007</v>
          </cell>
          <cell r="EY26">
            <v>55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</row>
        <row r="27">
          <cell r="J27" t="str">
            <v>2-2</v>
          </cell>
          <cell r="K27" t="str">
            <v>Куст скважины - 2</v>
          </cell>
          <cell r="L27">
            <v>37294</v>
          </cell>
          <cell r="M27" t="str">
            <v>Гор.</v>
          </cell>
          <cell r="N27" t="str">
            <v>P1ar_Block III</v>
          </cell>
          <cell r="O27" t="str">
            <v>Действующий</v>
          </cell>
          <cell r="P27">
            <v>-4</v>
          </cell>
          <cell r="Q27">
            <v>0</v>
          </cell>
          <cell r="R27">
            <v>0</v>
          </cell>
          <cell r="S27">
            <v>0</v>
          </cell>
          <cell r="T27">
            <v>143.80000000000001</v>
          </cell>
          <cell r="U27">
            <v>135</v>
          </cell>
          <cell r="V27">
            <v>4.32</v>
          </cell>
          <cell r="W27">
            <v>1</v>
          </cell>
          <cell r="X27">
            <v>3.2351795824221909</v>
          </cell>
          <cell r="Y27">
            <v>1.33</v>
          </cell>
          <cell r="Z27">
            <v>0.83599999999999997</v>
          </cell>
          <cell r="AA27">
            <v>0.73299999999999998</v>
          </cell>
          <cell r="AB27">
            <v>38</v>
          </cell>
          <cell r="AC27">
            <v>1.1579999999999999</v>
          </cell>
          <cell r="AD27">
            <v>139.69999999999999</v>
          </cell>
          <cell r="AE27">
            <v>7.72</v>
          </cell>
          <cell r="AF27">
            <v>1935</v>
          </cell>
          <cell r="AG27">
            <v>2582</v>
          </cell>
          <cell r="AH27">
            <v>2582</v>
          </cell>
          <cell r="AI27">
            <v>0</v>
          </cell>
          <cell r="AJ27">
            <v>0</v>
          </cell>
          <cell r="AK27" t="str">
            <v>откр ствол</v>
          </cell>
          <cell r="AL27" t="str">
            <v xml:space="preserve">1935-2582 </v>
          </cell>
          <cell r="AM27">
            <v>0</v>
          </cell>
          <cell r="AN27">
            <v>1935</v>
          </cell>
          <cell r="AO27">
            <v>19.7</v>
          </cell>
          <cell r="AP27">
            <v>0</v>
          </cell>
          <cell r="AQ27">
            <v>0</v>
          </cell>
          <cell r="AR27">
            <v>0</v>
          </cell>
          <cell r="AS27" t="str">
            <v>Газлифт</v>
          </cell>
          <cell r="AT27">
            <v>850</v>
          </cell>
          <cell r="AU27" t="str">
            <v>ГК81/2</v>
          </cell>
          <cell r="AV27">
            <v>1300</v>
          </cell>
          <cell r="AW27" t="str">
            <v>ГК80/3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1821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2200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73</v>
          </cell>
          <cell r="BV27">
            <v>5.5</v>
          </cell>
          <cell r="BW27">
            <v>18</v>
          </cell>
          <cell r="BX27" t="str">
            <v>Угловик</v>
          </cell>
          <cell r="BY27" t="str">
            <v>Постоянный</v>
          </cell>
          <cell r="BZ27">
            <v>24</v>
          </cell>
          <cell r="CA27">
            <v>0</v>
          </cell>
          <cell r="CB27">
            <v>26</v>
          </cell>
          <cell r="CC27">
            <v>43</v>
          </cell>
          <cell r="CD27">
            <v>23</v>
          </cell>
          <cell r="CE27">
            <v>43374</v>
          </cell>
          <cell r="CF27">
            <v>133</v>
          </cell>
          <cell r="CG27">
            <v>86.7</v>
          </cell>
          <cell r="CH27">
            <v>6</v>
          </cell>
          <cell r="CI27">
            <v>0</v>
          </cell>
          <cell r="CJ27">
            <v>0</v>
          </cell>
          <cell r="CK27">
            <v>53</v>
          </cell>
          <cell r="CL27">
            <v>14.5051852</v>
          </cell>
          <cell r="CM27">
            <v>19.3</v>
          </cell>
          <cell r="CN27">
            <v>10.1</v>
          </cell>
          <cell r="CO27">
            <v>21</v>
          </cell>
          <cell r="CP27">
            <v>34.700000000000003</v>
          </cell>
          <cell r="CQ27">
            <v>80</v>
          </cell>
          <cell r="CR27" t="str">
            <v>-</v>
          </cell>
          <cell r="CS27">
            <v>53</v>
          </cell>
          <cell r="CT27" t="str">
            <v>-</v>
          </cell>
          <cell r="CU27">
            <v>65.4948148</v>
          </cell>
          <cell r="CV27" t="str">
            <v>-</v>
          </cell>
          <cell r="CW27">
            <v>42.9</v>
          </cell>
          <cell r="CX27" t="str">
            <v>-</v>
          </cell>
          <cell r="CY27">
            <v>13.4</v>
          </cell>
          <cell r="CZ27">
            <v>21.300000000000004</v>
          </cell>
          <cell r="DA27">
            <v>1468.4404029532834</v>
          </cell>
          <cell r="DB27">
            <v>2392.2479803980718</v>
          </cell>
          <cell r="DC27">
            <v>0.32927736602052449</v>
          </cell>
          <cell r="DD27">
            <v>0</v>
          </cell>
          <cell r="DE27" t="str">
            <v>Газлифт</v>
          </cell>
          <cell r="DF27">
            <v>14.5051852</v>
          </cell>
          <cell r="DG27">
            <v>19.3</v>
          </cell>
          <cell r="DH27">
            <v>10.1</v>
          </cell>
          <cell r="DI27">
            <v>21.300000000000004</v>
          </cell>
          <cell r="DJ27">
            <v>53</v>
          </cell>
          <cell r="DK27">
            <v>0</v>
          </cell>
          <cell r="DL27">
            <v>41673</v>
          </cell>
          <cell r="DM27">
            <v>41736</v>
          </cell>
          <cell r="DN27">
            <v>1709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43275</v>
          </cell>
          <cell r="DT27" t="str">
            <v>ОПЗ</v>
          </cell>
          <cell r="DU27">
            <v>0</v>
          </cell>
          <cell r="DV27">
            <v>18</v>
          </cell>
          <cell r="DW27">
            <v>26</v>
          </cell>
          <cell r="DX27">
            <v>43</v>
          </cell>
          <cell r="DY27">
            <v>23</v>
          </cell>
          <cell r="DZ27" t="str">
            <v>Постоянный</v>
          </cell>
          <cell r="EA27">
            <v>24</v>
          </cell>
          <cell r="EB27">
            <v>0</v>
          </cell>
          <cell r="EC27">
            <v>14.5051852</v>
          </cell>
          <cell r="ED27">
            <v>19.3</v>
          </cell>
          <cell r="EE27">
            <v>10.1</v>
          </cell>
          <cell r="EF27">
            <v>34.700000000000003</v>
          </cell>
          <cell r="EG27">
            <v>1468.4404029532834</v>
          </cell>
          <cell r="EH27">
            <v>86.7</v>
          </cell>
          <cell r="EI27">
            <v>13.4</v>
          </cell>
          <cell r="EJ27">
            <v>53</v>
          </cell>
          <cell r="EK27">
            <v>18</v>
          </cell>
          <cell r="EL27">
            <v>26</v>
          </cell>
          <cell r="EM27">
            <v>43</v>
          </cell>
          <cell r="EN27">
            <v>23</v>
          </cell>
          <cell r="EO27" t="str">
            <v>Постоянный</v>
          </cell>
          <cell r="EP27">
            <v>24</v>
          </cell>
          <cell r="EQ27">
            <v>0</v>
          </cell>
          <cell r="ER27">
            <v>14.5051852</v>
          </cell>
          <cell r="ES27">
            <v>19.3</v>
          </cell>
          <cell r="ET27">
            <v>10.1</v>
          </cell>
          <cell r="EU27">
            <v>34.700000000000003</v>
          </cell>
          <cell r="EV27">
            <v>1468.4404029532834</v>
          </cell>
          <cell r="EW27">
            <v>86.7</v>
          </cell>
          <cell r="EX27">
            <v>13.4</v>
          </cell>
          <cell r="EY27">
            <v>53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</row>
        <row r="28">
          <cell r="J28" t="str">
            <v>3-2</v>
          </cell>
          <cell r="K28" t="str">
            <v>Куст скважины - 3</v>
          </cell>
          <cell r="L28">
            <v>35238</v>
          </cell>
          <cell r="M28" t="str">
            <v>Гор.</v>
          </cell>
          <cell r="N28" t="str">
            <v>P1ar_Block II</v>
          </cell>
          <cell r="O28" t="str">
            <v>Действующий</v>
          </cell>
          <cell r="P28">
            <v>-4</v>
          </cell>
          <cell r="Q28" t="str">
            <v xml:space="preserve"> </v>
          </cell>
          <cell r="R28">
            <v>0</v>
          </cell>
          <cell r="S28">
            <v>0</v>
          </cell>
          <cell r="T28">
            <v>143.80000000000001</v>
          </cell>
          <cell r="U28">
            <v>135</v>
          </cell>
          <cell r="V28">
            <v>4.32</v>
          </cell>
          <cell r="W28">
            <v>1</v>
          </cell>
          <cell r="X28">
            <v>4.3142706485786881</v>
          </cell>
          <cell r="Y28">
            <v>1.33</v>
          </cell>
          <cell r="Z28">
            <v>0.83599999999999997</v>
          </cell>
          <cell r="AA28">
            <v>0.73299999999999998</v>
          </cell>
          <cell r="AB28">
            <v>38</v>
          </cell>
          <cell r="AC28">
            <v>1.1579999999999999</v>
          </cell>
          <cell r="AD28" t="str">
            <v>177,8; 139,7</v>
          </cell>
          <cell r="AE28" t="str">
            <v>8,05; 7,72</v>
          </cell>
          <cell r="AF28" t="str">
            <v>0-1818; 1818-2588</v>
          </cell>
          <cell r="AG28">
            <v>2596</v>
          </cell>
          <cell r="AH28">
            <v>2596</v>
          </cell>
          <cell r="AI28">
            <v>0</v>
          </cell>
          <cell r="AJ28">
            <v>0</v>
          </cell>
          <cell r="AK28" t="str">
            <v>закрытый</v>
          </cell>
          <cell r="AL28" t="str">
            <v>1908-2595</v>
          </cell>
          <cell r="AM28">
            <v>0</v>
          </cell>
          <cell r="AN28">
            <v>1908</v>
          </cell>
          <cell r="AO28">
            <v>46.8</v>
          </cell>
          <cell r="AP28">
            <v>0</v>
          </cell>
          <cell r="AQ28">
            <v>139.69999999999999</v>
          </cell>
          <cell r="AR28">
            <v>7.72</v>
          </cell>
          <cell r="AS28" t="str">
            <v>Газлифт</v>
          </cell>
          <cell r="AT28">
            <v>786</v>
          </cell>
          <cell r="AU28" t="str">
            <v>ГК55/2</v>
          </cell>
          <cell r="AV28">
            <v>1386</v>
          </cell>
          <cell r="AW28" t="str">
            <v>ГК 35/3,8</v>
          </cell>
          <cell r="AX28">
            <v>1784</v>
          </cell>
          <cell r="AY28" t="str">
            <v>ЦКсОК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1797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1820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73</v>
          </cell>
          <cell r="BV28">
            <v>5.5</v>
          </cell>
          <cell r="BW28">
            <v>18</v>
          </cell>
          <cell r="BX28" t="str">
            <v>Угловик</v>
          </cell>
          <cell r="BY28" t="str">
            <v>Постоянный</v>
          </cell>
          <cell r="BZ28">
            <v>24</v>
          </cell>
          <cell r="CA28">
            <v>0</v>
          </cell>
          <cell r="CB28">
            <v>29</v>
          </cell>
          <cell r="CC28">
            <v>50</v>
          </cell>
          <cell r="CD28">
            <v>28</v>
          </cell>
          <cell r="CE28">
            <v>43374</v>
          </cell>
          <cell r="CF28">
            <v>115.5</v>
          </cell>
          <cell r="CG28">
            <v>80</v>
          </cell>
          <cell r="CH28">
            <v>6</v>
          </cell>
          <cell r="CI28">
            <v>0</v>
          </cell>
          <cell r="CJ28">
            <v>0</v>
          </cell>
          <cell r="CK28">
            <v>47</v>
          </cell>
          <cell r="CL28">
            <v>9.083685071999998</v>
          </cell>
          <cell r="CM28">
            <v>10.87</v>
          </cell>
          <cell r="CN28">
            <v>0.04</v>
          </cell>
          <cell r="CO28">
            <v>22</v>
          </cell>
          <cell r="CP28">
            <v>23.3</v>
          </cell>
          <cell r="CQ28">
            <v>68.5</v>
          </cell>
          <cell r="CR28" t="str">
            <v>-</v>
          </cell>
          <cell r="CS28">
            <v>47</v>
          </cell>
          <cell r="CT28" t="str">
            <v>-</v>
          </cell>
          <cell r="CU28">
            <v>59.416314928000006</v>
          </cell>
          <cell r="CV28" t="str">
            <v>-</v>
          </cell>
          <cell r="CW28">
            <v>46.96</v>
          </cell>
          <cell r="CX28" t="str">
            <v>-</v>
          </cell>
          <cell r="CY28">
            <v>5</v>
          </cell>
          <cell r="CZ28">
            <v>18.3</v>
          </cell>
          <cell r="DA28">
            <v>2014.6008866389291</v>
          </cell>
          <cell r="DB28">
            <v>2565.0382873599478</v>
          </cell>
          <cell r="DC28">
            <v>0.21548560885256995</v>
          </cell>
          <cell r="DD28">
            <v>0</v>
          </cell>
          <cell r="DE28" t="str">
            <v>Газлифт</v>
          </cell>
          <cell r="DF28">
            <v>9.083685071999998</v>
          </cell>
          <cell r="DG28">
            <v>10.87</v>
          </cell>
          <cell r="DH28">
            <v>0.04</v>
          </cell>
          <cell r="DI28">
            <v>18.3</v>
          </cell>
          <cell r="DJ28">
            <v>47</v>
          </cell>
          <cell r="DK28">
            <v>0</v>
          </cell>
          <cell r="DL28" t="str">
            <v>-</v>
          </cell>
          <cell r="DM28">
            <v>39372</v>
          </cell>
          <cell r="DN28">
            <v>4073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39372</v>
          </cell>
          <cell r="DT28" t="str">
            <v>ОПЗ (3)</v>
          </cell>
          <cell r="DU28">
            <v>0</v>
          </cell>
          <cell r="DV28">
            <v>18</v>
          </cell>
          <cell r="DW28">
            <v>28</v>
          </cell>
          <cell r="DX28">
            <v>70</v>
          </cell>
          <cell r="DY28">
            <v>27</v>
          </cell>
          <cell r="DZ28" t="str">
            <v>Постоянный</v>
          </cell>
          <cell r="EA28">
            <v>24</v>
          </cell>
          <cell r="EB28">
            <v>0</v>
          </cell>
          <cell r="EC28">
            <v>9.083685071999998</v>
          </cell>
          <cell r="ED28">
            <v>10.87</v>
          </cell>
          <cell r="EE28">
            <v>0.04</v>
          </cell>
          <cell r="EF28">
            <v>23.3</v>
          </cell>
          <cell r="EG28">
            <v>2014.6008866389291</v>
          </cell>
          <cell r="EH28">
            <v>80</v>
          </cell>
          <cell r="EI28">
            <v>5</v>
          </cell>
          <cell r="EJ28">
            <v>47</v>
          </cell>
          <cell r="EK28">
            <v>18</v>
          </cell>
          <cell r="EL28">
            <v>29</v>
          </cell>
          <cell r="EM28">
            <v>50</v>
          </cell>
          <cell r="EN28">
            <v>28</v>
          </cell>
          <cell r="EO28" t="str">
            <v>Постоянный</v>
          </cell>
          <cell r="EP28">
            <v>24</v>
          </cell>
          <cell r="EQ28">
            <v>0</v>
          </cell>
          <cell r="ER28">
            <v>9.083685071999998</v>
          </cell>
          <cell r="ES28">
            <v>10.87</v>
          </cell>
          <cell r="ET28">
            <v>0.04</v>
          </cell>
          <cell r="EU28">
            <v>23.3</v>
          </cell>
          <cell r="EV28">
            <v>2014.6008866389291</v>
          </cell>
          <cell r="EW28">
            <v>80</v>
          </cell>
          <cell r="EX28">
            <v>5</v>
          </cell>
          <cell r="EY28">
            <v>47</v>
          </cell>
          <cell r="EZ28">
            <v>0</v>
          </cell>
          <cell r="FA28">
            <v>1</v>
          </cell>
          <cell r="FB28">
            <v>-20</v>
          </cell>
          <cell r="FC28">
            <v>1</v>
          </cell>
          <cell r="FD28">
            <v>0</v>
          </cell>
          <cell r="FE28">
            <v>0</v>
          </cell>
          <cell r="FF28">
            <v>0</v>
          </cell>
        </row>
        <row r="29">
          <cell r="J29" t="str">
            <v>3-1</v>
          </cell>
          <cell r="K29" t="str">
            <v>Куст скважины - 3</v>
          </cell>
          <cell r="L29">
            <v>34882</v>
          </cell>
          <cell r="M29" t="str">
            <v>Гор.</v>
          </cell>
          <cell r="N29" t="str">
            <v>P1ar_Block II</v>
          </cell>
          <cell r="O29" t="str">
            <v>контрольный</v>
          </cell>
          <cell r="P29">
            <v>-4</v>
          </cell>
          <cell r="Q29">
            <v>35392</v>
          </cell>
          <cell r="R29" t="str">
            <v>Halli</v>
          </cell>
          <cell r="S29">
            <v>0</v>
          </cell>
          <cell r="T29">
            <v>143.80000000000001</v>
          </cell>
          <cell r="U29">
            <v>135</v>
          </cell>
          <cell r="V29">
            <v>4.32</v>
          </cell>
          <cell r="W29">
            <v>1</v>
          </cell>
          <cell r="X29">
            <v>4.32</v>
          </cell>
          <cell r="Y29">
            <v>1.33</v>
          </cell>
          <cell r="Z29">
            <v>0.83599999999999997</v>
          </cell>
          <cell r="AA29">
            <v>0.73299999999999998</v>
          </cell>
          <cell r="AB29">
            <v>38</v>
          </cell>
          <cell r="AC29">
            <v>1.1579999999999999</v>
          </cell>
          <cell r="AD29" t="str">
            <v>177,8; 139,7</v>
          </cell>
          <cell r="AE29" t="str">
            <v>8,05; 7,72</v>
          </cell>
          <cell r="AF29" t="str">
            <v>0-1876; 1876-2437</v>
          </cell>
          <cell r="AG29">
            <v>2437</v>
          </cell>
          <cell r="AH29">
            <v>2437</v>
          </cell>
          <cell r="AI29">
            <v>0</v>
          </cell>
          <cell r="AJ29">
            <v>0</v>
          </cell>
          <cell r="AK29" t="str">
            <v>закрытый</v>
          </cell>
          <cell r="AL29" t="str">
            <v>1876-2437</v>
          </cell>
          <cell r="AM29">
            <v>0</v>
          </cell>
          <cell r="AN29">
            <v>1876</v>
          </cell>
          <cell r="AO29">
            <v>24.4</v>
          </cell>
          <cell r="AP29">
            <v>0</v>
          </cell>
          <cell r="AQ29">
            <v>0</v>
          </cell>
          <cell r="AR29">
            <v>0</v>
          </cell>
          <cell r="AS29" t="str">
            <v>Газлифт</v>
          </cell>
          <cell r="AT29">
            <v>600</v>
          </cell>
          <cell r="AU29" t="str">
            <v>ГК82/1,5</v>
          </cell>
          <cell r="AV29">
            <v>1200</v>
          </cell>
          <cell r="AW29" t="str">
            <v>ГК80/2,5</v>
          </cell>
          <cell r="AX29">
            <v>1748</v>
          </cell>
          <cell r="AY29" t="str">
            <v>ЦКсОК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1758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2181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73</v>
          </cell>
          <cell r="BV29">
            <v>5.5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43374</v>
          </cell>
          <cell r="CF29">
            <v>158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23</v>
          </cell>
          <cell r="CP29">
            <v>0</v>
          </cell>
          <cell r="CQ29">
            <v>158</v>
          </cell>
          <cell r="CR29" t="str">
            <v>-</v>
          </cell>
          <cell r="CS29" t="str">
            <v>-</v>
          </cell>
          <cell r="CT29" t="str">
            <v>-</v>
          </cell>
          <cell r="CU29">
            <v>158</v>
          </cell>
          <cell r="CV29" t="str">
            <v>-</v>
          </cell>
          <cell r="CW29" t="str">
            <v>-</v>
          </cell>
          <cell r="CX29" t="str">
            <v>-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 t="str">
            <v>Газлифт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41670</v>
          </cell>
          <cell r="DM29">
            <v>42482</v>
          </cell>
          <cell r="DN29">
            <v>963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37823</v>
          </cell>
          <cell r="DT29" t="str">
            <v>ОПЗ</v>
          </cell>
          <cell r="DU29">
            <v>0</v>
          </cell>
          <cell r="DV29">
            <v>18</v>
          </cell>
          <cell r="DW29">
            <v>74</v>
          </cell>
          <cell r="DX29">
            <v>74</v>
          </cell>
          <cell r="DY29">
            <v>0</v>
          </cell>
          <cell r="DZ29" t="str">
            <v>Периодический</v>
          </cell>
          <cell r="EA29">
            <v>24</v>
          </cell>
          <cell r="EB29">
            <v>120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-18</v>
          </cell>
          <cell r="FA29">
            <v>-74</v>
          </cell>
          <cell r="FB29">
            <v>-74</v>
          </cell>
          <cell r="FC29">
            <v>0</v>
          </cell>
          <cell r="FD29">
            <v>-24</v>
          </cell>
          <cell r="FE29">
            <v>-120</v>
          </cell>
          <cell r="FF29">
            <v>0</v>
          </cell>
        </row>
        <row r="30">
          <cell r="J30" t="str">
            <v>3-3</v>
          </cell>
          <cell r="K30" t="str">
            <v>Куст скважины - 3</v>
          </cell>
          <cell r="L30">
            <v>35327</v>
          </cell>
          <cell r="M30" t="str">
            <v>БС</v>
          </cell>
          <cell r="N30" t="str">
            <v>P1ar_Block II</v>
          </cell>
          <cell r="O30" t="str">
            <v>Действующий</v>
          </cell>
          <cell r="P30">
            <v>-4</v>
          </cell>
          <cell r="Q30">
            <v>0</v>
          </cell>
          <cell r="R30">
            <v>0</v>
          </cell>
          <cell r="S30">
            <v>0</v>
          </cell>
          <cell r="T30">
            <v>143.80000000000001</v>
          </cell>
          <cell r="U30">
            <v>135</v>
          </cell>
          <cell r="V30">
            <v>4.32</v>
          </cell>
          <cell r="W30">
            <v>1</v>
          </cell>
          <cell r="X30">
            <v>1.6656384947563234</v>
          </cell>
          <cell r="Y30">
            <v>1.33</v>
          </cell>
          <cell r="Z30">
            <v>0.83599999999999997</v>
          </cell>
          <cell r="AA30">
            <v>0.73299999999999998</v>
          </cell>
          <cell r="AB30">
            <v>38</v>
          </cell>
          <cell r="AC30">
            <v>1.1579999999999999</v>
          </cell>
          <cell r="AD30">
            <v>139.69999999999999</v>
          </cell>
          <cell r="AE30">
            <v>7.72</v>
          </cell>
          <cell r="AF30">
            <v>2147</v>
          </cell>
          <cell r="AG30">
            <v>2550</v>
          </cell>
          <cell r="AH30">
            <v>2550</v>
          </cell>
          <cell r="AI30">
            <v>0</v>
          </cell>
          <cell r="AJ30">
            <v>0</v>
          </cell>
          <cell r="AK30" t="str">
            <v>откр ствол</v>
          </cell>
          <cell r="AL30" t="str">
            <v xml:space="preserve">1919-2550 </v>
          </cell>
          <cell r="AM30">
            <v>0</v>
          </cell>
          <cell r="AN30">
            <v>1480</v>
          </cell>
          <cell r="AO30">
            <v>0</v>
          </cell>
          <cell r="AP30" t="str">
            <v>1470-1919</v>
          </cell>
          <cell r="AQ30">
            <v>102</v>
          </cell>
          <cell r="AR30">
            <v>6.5</v>
          </cell>
          <cell r="AS30" t="str">
            <v>Газлифт</v>
          </cell>
          <cell r="AT30">
            <v>520</v>
          </cell>
          <cell r="AU30" t="str">
            <v>ГП</v>
          </cell>
          <cell r="AV30">
            <v>930</v>
          </cell>
          <cell r="AW30" t="str">
            <v>ГП</v>
          </cell>
          <cell r="AX30">
            <v>1260</v>
          </cell>
          <cell r="AY30" t="str">
            <v>ГК80/1,5</v>
          </cell>
          <cell r="AZ30">
            <v>1430</v>
          </cell>
          <cell r="BA30" t="str">
            <v>ЦКсОК/3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1440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1480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1479.96</v>
          </cell>
          <cell r="BT30">
            <v>0.04</v>
          </cell>
          <cell r="BU30">
            <v>73</v>
          </cell>
          <cell r="BV30">
            <v>5.5</v>
          </cell>
          <cell r="BW30">
            <v>18</v>
          </cell>
          <cell r="BX30" t="str">
            <v>Угловик</v>
          </cell>
          <cell r="BY30" t="str">
            <v>Постоянный</v>
          </cell>
          <cell r="BZ30">
            <v>24</v>
          </cell>
          <cell r="CA30">
            <v>0</v>
          </cell>
          <cell r="CB30">
            <v>29</v>
          </cell>
          <cell r="CC30">
            <v>80</v>
          </cell>
          <cell r="CD30">
            <v>28</v>
          </cell>
          <cell r="CE30">
            <v>43374</v>
          </cell>
          <cell r="CF30">
            <v>145.5</v>
          </cell>
          <cell r="CG30">
            <v>80</v>
          </cell>
          <cell r="CH30">
            <v>6</v>
          </cell>
          <cell r="CI30">
            <v>0</v>
          </cell>
          <cell r="CJ30">
            <v>0</v>
          </cell>
          <cell r="CK30">
            <v>71</v>
          </cell>
          <cell r="CL30">
            <v>2.4379097600000001</v>
          </cell>
          <cell r="CM30">
            <v>5.6079999999999997</v>
          </cell>
          <cell r="CN30">
            <v>48</v>
          </cell>
          <cell r="CO30">
            <v>24</v>
          </cell>
          <cell r="CP30">
            <v>10</v>
          </cell>
          <cell r="CQ30">
            <v>74.5</v>
          </cell>
          <cell r="CR30" t="str">
            <v>-</v>
          </cell>
          <cell r="CS30">
            <v>71</v>
          </cell>
          <cell r="CT30" t="str">
            <v>-</v>
          </cell>
          <cell r="CU30">
            <v>72.062090240000003</v>
          </cell>
          <cell r="CV30" t="str">
            <v>-</v>
          </cell>
          <cell r="CW30">
            <v>23</v>
          </cell>
          <cell r="CX30" t="str">
            <v>-</v>
          </cell>
          <cell r="CY30">
            <v>4</v>
          </cell>
          <cell r="CZ30">
            <v>6</v>
          </cell>
          <cell r="DA30">
            <v>2461.1247300638393</v>
          </cell>
          <cell r="DB30">
            <v>4101.8745501063995</v>
          </cell>
          <cell r="DC30">
            <v>0</v>
          </cell>
          <cell r="DD30">
            <v>0</v>
          </cell>
          <cell r="DE30" t="str">
            <v>Газлифт</v>
          </cell>
          <cell r="DF30">
            <v>2.4379097600000001</v>
          </cell>
          <cell r="DG30">
            <v>5.6079999999999997</v>
          </cell>
          <cell r="DH30">
            <v>48</v>
          </cell>
          <cell r="DI30">
            <v>5.9999999999999991</v>
          </cell>
          <cell r="DJ30">
            <v>71</v>
          </cell>
          <cell r="DK30">
            <v>0</v>
          </cell>
          <cell r="DL30">
            <v>41152</v>
          </cell>
          <cell r="DM30">
            <v>42632</v>
          </cell>
          <cell r="DN30">
            <v>813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42632</v>
          </cell>
          <cell r="DT30" t="str">
            <v>ЗБС</v>
          </cell>
          <cell r="DU30" t="str">
            <v>МСКО-100м3</v>
          </cell>
          <cell r="DV30">
            <v>18</v>
          </cell>
          <cell r="DW30">
            <v>32</v>
          </cell>
          <cell r="DX30">
            <v>75</v>
          </cell>
          <cell r="DY30">
            <v>30</v>
          </cell>
          <cell r="DZ30" t="str">
            <v>Постоянный</v>
          </cell>
          <cell r="EA30">
            <v>24</v>
          </cell>
          <cell r="EB30">
            <v>0</v>
          </cell>
          <cell r="EC30">
            <v>2.4379097600000001</v>
          </cell>
          <cell r="ED30">
            <v>5.6079999999999997</v>
          </cell>
          <cell r="EE30">
            <v>48</v>
          </cell>
          <cell r="EF30">
            <v>10</v>
          </cell>
          <cell r="EG30">
            <v>2461.1247300638393</v>
          </cell>
          <cell r="EH30">
            <v>80</v>
          </cell>
          <cell r="EI30">
            <v>4</v>
          </cell>
          <cell r="EJ30">
            <v>71</v>
          </cell>
          <cell r="EK30">
            <v>18</v>
          </cell>
          <cell r="EL30">
            <v>29</v>
          </cell>
          <cell r="EM30">
            <v>80</v>
          </cell>
          <cell r="EN30">
            <v>28</v>
          </cell>
          <cell r="EO30" t="str">
            <v>Постоянный</v>
          </cell>
          <cell r="EP30">
            <v>24</v>
          </cell>
          <cell r="EQ30">
            <v>0</v>
          </cell>
          <cell r="ER30">
            <v>2.4379097600000001</v>
          </cell>
          <cell r="ES30">
            <v>5.6079999999999997</v>
          </cell>
          <cell r="ET30">
            <v>48</v>
          </cell>
          <cell r="EU30">
            <v>10</v>
          </cell>
          <cell r="EV30">
            <v>2461.1247300638393</v>
          </cell>
          <cell r="EW30">
            <v>80</v>
          </cell>
          <cell r="EX30">
            <v>4</v>
          </cell>
          <cell r="EY30">
            <v>71</v>
          </cell>
          <cell r="EZ30">
            <v>0</v>
          </cell>
          <cell r="FA30">
            <v>-3</v>
          </cell>
          <cell r="FB30">
            <v>5</v>
          </cell>
          <cell r="FC30">
            <v>-2</v>
          </cell>
          <cell r="FD30">
            <v>0</v>
          </cell>
          <cell r="FE30">
            <v>0</v>
          </cell>
          <cell r="FF30">
            <v>0</v>
          </cell>
        </row>
        <row r="31">
          <cell r="J31" t="str">
            <v>4-2</v>
          </cell>
          <cell r="K31" t="str">
            <v>Куст скважины - 4</v>
          </cell>
          <cell r="L31">
            <v>35292</v>
          </cell>
          <cell r="M31" t="str">
            <v>Гор.</v>
          </cell>
          <cell r="N31" t="str">
            <v>P1ar_Block II</v>
          </cell>
          <cell r="O31" t="str">
            <v>Действующий</v>
          </cell>
          <cell r="P31">
            <v>-4</v>
          </cell>
          <cell r="Q31" t="str">
            <v xml:space="preserve"> </v>
          </cell>
          <cell r="R31" t="str">
            <v xml:space="preserve"> </v>
          </cell>
          <cell r="S31">
            <v>0</v>
          </cell>
          <cell r="T31">
            <v>143.80000000000001</v>
          </cell>
          <cell r="U31">
            <v>135</v>
          </cell>
          <cell r="V31">
            <v>4.32</v>
          </cell>
          <cell r="W31">
            <v>1</v>
          </cell>
          <cell r="X31">
            <v>4.32</v>
          </cell>
          <cell r="Y31">
            <v>1.33</v>
          </cell>
          <cell r="Z31">
            <v>0.83599999999999997</v>
          </cell>
          <cell r="AA31">
            <v>0.73299999999999998</v>
          </cell>
          <cell r="AB31">
            <v>38</v>
          </cell>
          <cell r="AC31">
            <v>1.1579999999999999</v>
          </cell>
          <cell r="AD31">
            <v>177.8</v>
          </cell>
          <cell r="AE31">
            <v>8.0500000000000007</v>
          </cell>
          <cell r="AF31" t="str">
            <v>0-1879</v>
          </cell>
          <cell r="AG31">
            <v>2432</v>
          </cell>
          <cell r="AH31">
            <v>2432</v>
          </cell>
          <cell r="AI31">
            <v>0</v>
          </cell>
          <cell r="AJ31">
            <v>0</v>
          </cell>
          <cell r="AK31" t="str">
            <v>закрытый</v>
          </cell>
          <cell r="AL31" t="str">
            <v>1926-2429 (фильтр)</v>
          </cell>
          <cell r="AM31">
            <v>0</v>
          </cell>
          <cell r="AN31">
            <v>1879</v>
          </cell>
          <cell r="AO31">
            <v>23.37</v>
          </cell>
          <cell r="AP31" t="str">
            <v>1926-2429</v>
          </cell>
          <cell r="AQ31">
            <v>139.69999999999999</v>
          </cell>
          <cell r="AR31">
            <v>7.72</v>
          </cell>
          <cell r="AS31" t="str">
            <v>Газлифт</v>
          </cell>
          <cell r="AT31">
            <v>510</v>
          </cell>
          <cell r="AU31" t="str">
            <v>ГК80/1</v>
          </cell>
          <cell r="AV31">
            <v>900</v>
          </cell>
          <cell r="AW31" t="str">
            <v>ГК81/1,5</v>
          </cell>
          <cell r="AX31">
            <v>1210</v>
          </cell>
          <cell r="AY31" t="str">
            <v>ГК78/2</v>
          </cell>
          <cell r="AZ31">
            <v>1460</v>
          </cell>
          <cell r="BA31" t="str">
            <v>ГК75/2</v>
          </cell>
          <cell r="BB31">
            <v>1700</v>
          </cell>
          <cell r="BC31" t="str">
            <v>ЦКсОК</v>
          </cell>
          <cell r="BD31">
            <v>0</v>
          </cell>
          <cell r="BE31">
            <v>0</v>
          </cell>
          <cell r="BF31">
            <v>1810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2370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73</v>
          </cell>
          <cell r="BV31">
            <v>5.5</v>
          </cell>
          <cell r="BW31">
            <v>18</v>
          </cell>
          <cell r="BX31" t="str">
            <v>Угловик</v>
          </cell>
          <cell r="BY31" t="str">
            <v>Периодический</v>
          </cell>
          <cell r="BZ31">
            <v>24</v>
          </cell>
          <cell r="CA31">
            <v>24</v>
          </cell>
          <cell r="CB31">
            <v>29</v>
          </cell>
          <cell r="CC31">
            <v>56</v>
          </cell>
          <cell r="CD31">
            <v>28</v>
          </cell>
          <cell r="CE31">
            <v>43374</v>
          </cell>
          <cell r="CF31">
            <v>96.2</v>
          </cell>
          <cell r="CG31">
            <v>82</v>
          </cell>
          <cell r="CH31">
            <v>6</v>
          </cell>
          <cell r="CI31">
            <v>0</v>
          </cell>
          <cell r="CJ31">
            <v>0</v>
          </cell>
          <cell r="CK31">
            <v>50</v>
          </cell>
          <cell r="CL31">
            <v>5.016</v>
          </cell>
          <cell r="CM31">
            <v>6</v>
          </cell>
          <cell r="CN31">
            <v>0</v>
          </cell>
          <cell r="CO31">
            <v>25</v>
          </cell>
          <cell r="CP31">
            <v>13.6</v>
          </cell>
          <cell r="CQ31">
            <v>46.2</v>
          </cell>
          <cell r="CR31" t="str">
            <v>-</v>
          </cell>
          <cell r="CS31">
            <v>50</v>
          </cell>
          <cell r="CT31" t="str">
            <v>-</v>
          </cell>
          <cell r="CU31">
            <v>41.184000000000005</v>
          </cell>
          <cell r="CV31" t="str">
            <v>-</v>
          </cell>
          <cell r="CW31">
            <v>50</v>
          </cell>
          <cell r="CX31" t="str">
            <v>-</v>
          </cell>
          <cell r="CY31">
            <v>6</v>
          </cell>
          <cell r="CZ31">
            <v>7.6</v>
          </cell>
          <cell r="DA31">
            <v>1515.1515151515152</v>
          </cell>
          <cell r="DB31">
            <v>2711.3237639553431</v>
          </cell>
          <cell r="DC31">
            <v>0.16511242061902856</v>
          </cell>
          <cell r="DD31">
            <v>0</v>
          </cell>
          <cell r="DE31" t="str">
            <v>Газлифт</v>
          </cell>
          <cell r="DF31">
            <v>5.016</v>
          </cell>
          <cell r="DG31">
            <v>6</v>
          </cell>
          <cell r="DH31">
            <v>0</v>
          </cell>
          <cell r="DI31">
            <v>7.6000000000000005</v>
          </cell>
          <cell r="DJ31">
            <v>50</v>
          </cell>
          <cell r="DK31">
            <v>0</v>
          </cell>
          <cell r="DL31">
            <v>42410.000694444447</v>
          </cell>
          <cell r="DM31">
            <v>42642</v>
          </cell>
          <cell r="DN31">
            <v>803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42629</v>
          </cell>
          <cell r="DT31" t="str">
            <v>ВТ ОПЗ</v>
          </cell>
          <cell r="DU31" t="str">
            <v>Предыдущий ГТМ-2000г(ОПЗ)</v>
          </cell>
          <cell r="DV31">
            <v>18</v>
          </cell>
          <cell r="DW31">
            <v>27</v>
          </cell>
          <cell r="DX31">
            <v>56</v>
          </cell>
          <cell r="DY31">
            <v>26</v>
          </cell>
          <cell r="DZ31" t="str">
            <v>Периодический</v>
          </cell>
          <cell r="EA31">
            <v>48</v>
          </cell>
          <cell r="EB31">
            <v>24</v>
          </cell>
          <cell r="EC31">
            <v>5.016</v>
          </cell>
          <cell r="ED31">
            <v>6</v>
          </cell>
          <cell r="EE31">
            <v>0</v>
          </cell>
          <cell r="EF31">
            <v>13.6</v>
          </cell>
          <cell r="EG31">
            <v>1515.1515151515152</v>
          </cell>
          <cell r="EH31">
            <v>82</v>
          </cell>
          <cell r="EI31">
            <v>6</v>
          </cell>
          <cell r="EJ31">
            <v>50</v>
          </cell>
          <cell r="EK31">
            <v>18</v>
          </cell>
          <cell r="EL31">
            <v>29</v>
          </cell>
          <cell r="EM31">
            <v>56</v>
          </cell>
          <cell r="EN31">
            <v>28</v>
          </cell>
          <cell r="EO31" t="str">
            <v>Периодический</v>
          </cell>
          <cell r="EP31">
            <v>24</v>
          </cell>
          <cell r="EQ31">
            <v>24</v>
          </cell>
          <cell r="ER31">
            <v>5.016</v>
          </cell>
          <cell r="ES31">
            <v>6</v>
          </cell>
          <cell r="ET31">
            <v>0</v>
          </cell>
          <cell r="EU31">
            <v>13.6</v>
          </cell>
          <cell r="EV31">
            <v>1515.1515151515152</v>
          </cell>
          <cell r="EW31">
            <v>82</v>
          </cell>
          <cell r="EX31">
            <v>6</v>
          </cell>
          <cell r="EY31">
            <v>50</v>
          </cell>
          <cell r="EZ31">
            <v>0</v>
          </cell>
          <cell r="FA31">
            <v>2</v>
          </cell>
          <cell r="FB31">
            <v>0</v>
          </cell>
          <cell r="FC31">
            <v>2</v>
          </cell>
          <cell r="FD31">
            <v>-24</v>
          </cell>
          <cell r="FE31">
            <v>0</v>
          </cell>
          <cell r="FF31">
            <v>0</v>
          </cell>
        </row>
        <row r="32">
          <cell r="J32" t="str">
            <v>4-1</v>
          </cell>
          <cell r="K32" t="str">
            <v>Куст скважины - 4</v>
          </cell>
          <cell r="L32">
            <v>34795</v>
          </cell>
          <cell r="M32" t="str">
            <v>Гор.</v>
          </cell>
          <cell r="N32" t="str">
            <v>P1ar_Block II</v>
          </cell>
          <cell r="O32" t="str">
            <v>Действующий</v>
          </cell>
          <cell r="P32">
            <v>-4</v>
          </cell>
          <cell r="Q32">
            <v>35396</v>
          </cell>
          <cell r="R32" t="str">
            <v>Halli</v>
          </cell>
          <cell r="S32">
            <v>0</v>
          </cell>
          <cell r="T32">
            <v>143.80000000000001</v>
          </cell>
          <cell r="U32">
            <v>135</v>
          </cell>
          <cell r="V32">
            <v>4.32</v>
          </cell>
          <cell r="W32">
            <v>1</v>
          </cell>
          <cell r="X32">
            <v>4.2872624638262238</v>
          </cell>
          <cell r="Y32">
            <v>1.33</v>
          </cell>
          <cell r="Z32">
            <v>0.83599999999999997</v>
          </cell>
          <cell r="AA32">
            <v>0.73299999999999998</v>
          </cell>
          <cell r="AB32">
            <v>38</v>
          </cell>
          <cell r="AC32">
            <v>1.1579999999999999</v>
          </cell>
          <cell r="AD32" t="str">
            <v>177,8; 139,7</v>
          </cell>
          <cell r="AE32" t="str">
            <v>8,05; 7,72</v>
          </cell>
          <cell r="AF32" t="str">
            <v>0-1976; 1976-2517</v>
          </cell>
          <cell r="AG32">
            <v>2520</v>
          </cell>
          <cell r="AH32">
            <v>2520</v>
          </cell>
          <cell r="AI32">
            <v>0</v>
          </cell>
          <cell r="AJ32">
            <v>0</v>
          </cell>
          <cell r="AK32" t="str">
            <v>закрытый</v>
          </cell>
          <cell r="AL32" t="str">
            <v>1977-2517</v>
          </cell>
          <cell r="AM32">
            <v>0</v>
          </cell>
          <cell r="AN32">
            <v>1976</v>
          </cell>
          <cell r="AO32">
            <v>132.69999999999999</v>
          </cell>
          <cell r="AP32" t="str">
            <v>1976-2517</v>
          </cell>
          <cell r="AQ32">
            <v>139.69999999999999</v>
          </cell>
          <cell r="AR32">
            <v>7.72</v>
          </cell>
          <cell r="AS32" t="str">
            <v>Газлифт</v>
          </cell>
          <cell r="AT32">
            <v>400</v>
          </cell>
          <cell r="AU32" t="str">
            <v>ГП</v>
          </cell>
          <cell r="AV32">
            <v>740</v>
          </cell>
          <cell r="AW32" t="str">
            <v>ГП</v>
          </cell>
          <cell r="AX32">
            <v>1040</v>
          </cell>
          <cell r="AY32" t="str">
            <v>ГП</v>
          </cell>
          <cell r="AZ32">
            <v>1320</v>
          </cell>
          <cell r="BA32" t="str">
            <v>ГК84/1,5</v>
          </cell>
          <cell r="BB32">
            <v>1480</v>
          </cell>
          <cell r="BC32" t="str">
            <v>ГК80/2</v>
          </cell>
          <cell r="BD32">
            <v>0</v>
          </cell>
          <cell r="BE32">
            <v>0</v>
          </cell>
          <cell r="BF32">
            <v>1780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2013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73</v>
          </cell>
          <cell r="BV32">
            <v>5.5</v>
          </cell>
          <cell r="BW32">
            <v>18</v>
          </cell>
          <cell r="BX32" t="str">
            <v>Угловик</v>
          </cell>
          <cell r="BY32" t="str">
            <v>Периодический</v>
          </cell>
          <cell r="BZ32">
            <v>24</v>
          </cell>
          <cell r="CA32">
            <v>24</v>
          </cell>
          <cell r="CB32">
            <v>27</v>
          </cell>
          <cell r="CC32">
            <v>56</v>
          </cell>
          <cell r="CD32">
            <v>26</v>
          </cell>
          <cell r="CE32">
            <v>43374</v>
          </cell>
          <cell r="CF32">
            <v>125</v>
          </cell>
          <cell r="CG32">
            <v>82</v>
          </cell>
          <cell r="CH32">
            <v>6</v>
          </cell>
          <cell r="CI32">
            <v>0</v>
          </cell>
          <cell r="CJ32">
            <v>0</v>
          </cell>
          <cell r="CK32">
            <v>60</v>
          </cell>
          <cell r="CL32">
            <v>13.345235199999999</v>
          </cell>
          <cell r="CM32">
            <v>16</v>
          </cell>
          <cell r="CN32">
            <v>0.23</v>
          </cell>
          <cell r="CO32">
            <v>26</v>
          </cell>
          <cell r="CP32">
            <v>15</v>
          </cell>
          <cell r="CQ32">
            <v>65</v>
          </cell>
          <cell r="CR32" t="str">
            <v>-</v>
          </cell>
          <cell r="CS32">
            <v>60</v>
          </cell>
          <cell r="CT32" t="str">
            <v>-</v>
          </cell>
          <cell r="CU32">
            <v>51.654764800000002</v>
          </cell>
          <cell r="CV32" t="str">
            <v>-</v>
          </cell>
          <cell r="CW32">
            <v>59.77</v>
          </cell>
          <cell r="CX32" t="str">
            <v>-</v>
          </cell>
          <cell r="CY32">
            <v>4.4000000000000004</v>
          </cell>
          <cell r="CZ32">
            <v>10.6</v>
          </cell>
          <cell r="DA32">
            <v>794.29098409595667</v>
          </cell>
          <cell r="DB32">
            <v>1123.9966756074857</v>
          </cell>
          <cell r="DC32">
            <v>0.32014228546020457</v>
          </cell>
          <cell r="DD32">
            <v>0</v>
          </cell>
          <cell r="DE32" t="str">
            <v>Газлифт</v>
          </cell>
          <cell r="DF32">
            <v>13.345235199999999</v>
          </cell>
          <cell r="DG32">
            <v>16</v>
          </cell>
          <cell r="DH32">
            <v>0.23</v>
          </cell>
          <cell r="DI32">
            <v>10.6</v>
          </cell>
          <cell r="DJ32">
            <v>60</v>
          </cell>
          <cell r="DK32">
            <v>0</v>
          </cell>
          <cell r="DL32">
            <v>42161</v>
          </cell>
          <cell r="DM32">
            <v>42234</v>
          </cell>
          <cell r="DN32">
            <v>1211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42234</v>
          </cell>
          <cell r="DT32" t="str">
            <v>ОПЗ</v>
          </cell>
          <cell r="DU32">
            <v>0</v>
          </cell>
          <cell r="DV32">
            <v>18</v>
          </cell>
          <cell r="DW32">
            <v>27</v>
          </cell>
          <cell r="DX32">
            <v>56</v>
          </cell>
          <cell r="DY32">
            <v>26</v>
          </cell>
          <cell r="DZ32" t="str">
            <v>Периодический</v>
          </cell>
          <cell r="EA32">
            <v>24</v>
          </cell>
          <cell r="EB32">
            <v>24</v>
          </cell>
          <cell r="EC32">
            <v>13.345235199999999</v>
          </cell>
          <cell r="ED32">
            <v>16</v>
          </cell>
          <cell r="EE32">
            <v>0.23</v>
          </cell>
          <cell r="EF32">
            <v>15</v>
          </cell>
          <cell r="EG32">
            <v>794.29098409595667</v>
          </cell>
          <cell r="EH32">
            <v>82</v>
          </cell>
          <cell r="EI32">
            <v>4.4000000000000004</v>
          </cell>
          <cell r="EJ32">
            <v>60</v>
          </cell>
          <cell r="EK32">
            <v>18</v>
          </cell>
          <cell r="EL32">
            <v>27</v>
          </cell>
          <cell r="EM32">
            <v>56</v>
          </cell>
          <cell r="EN32">
            <v>26</v>
          </cell>
          <cell r="EO32" t="str">
            <v>Периодический</v>
          </cell>
          <cell r="EP32">
            <v>24</v>
          </cell>
          <cell r="EQ32">
            <v>24</v>
          </cell>
          <cell r="ER32">
            <v>13.345235199999999</v>
          </cell>
          <cell r="ES32">
            <v>16</v>
          </cell>
          <cell r="ET32">
            <v>0.23</v>
          </cell>
          <cell r="EU32">
            <v>15</v>
          </cell>
          <cell r="EV32">
            <v>794.29098409595667</v>
          </cell>
          <cell r="EW32">
            <v>82</v>
          </cell>
          <cell r="EX32">
            <v>4.4000000000000004</v>
          </cell>
          <cell r="EY32">
            <v>60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</row>
        <row r="33">
          <cell r="J33" t="str">
            <v>4-3</v>
          </cell>
          <cell r="K33" t="str">
            <v>Куст скважины - 4</v>
          </cell>
          <cell r="L33">
            <v>35019</v>
          </cell>
          <cell r="M33" t="str">
            <v>БС</v>
          </cell>
          <cell r="N33" t="str">
            <v>P1ar_Block II</v>
          </cell>
          <cell r="O33" t="str">
            <v>Действующий</v>
          </cell>
          <cell r="P33">
            <v>-4</v>
          </cell>
          <cell r="Q33">
            <v>0</v>
          </cell>
          <cell r="R33">
            <v>0</v>
          </cell>
          <cell r="S33">
            <v>0</v>
          </cell>
          <cell r="T33">
            <v>143.80000000000001</v>
          </cell>
          <cell r="U33">
            <v>135</v>
          </cell>
          <cell r="V33">
            <v>4.32</v>
          </cell>
          <cell r="W33">
            <v>1</v>
          </cell>
          <cell r="X33">
            <v>4.32</v>
          </cell>
          <cell r="Y33">
            <v>1.33</v>
          </cell>
          <cell r="Z33">
            <v>0.83599999999999997</v>
          </cell>
          <cell r="AA33">
            <v>0.73299999999999998</v>
          </cell>
          <cell r="AB33">
            <v>38</v>
          </cell>
          <cell r="AC33">
            <v>1.1579999999999999</v>
          </cell>
          <cell r="AD33">
            <v>177.8</v>
          </cell>
          <cell r="AE33">
            <v>9.19</v>
          </cell>
          <cell r="AF33">
            <v>1863</v>
          </cell>
          <cell r="AG33">
            <v>2605</v>
          </cell>
          <cell r="AH33">
            <v>2605</v>
          </cell>
          <cell r="AI33">
            <v>0</v>
          </cell>
          <cell r="AJ33">
            <v>0</v>
          </cell>
          <cell r="AK33" t="str">
            <v>откр ствол</v>
          </cell>
          <cell r="AL33" t="str">
            <v>2031-2605</v>
          </cell>
          <cell r="AM33">
            <v>0</v>
          </cell>
          <cell r="AN33">
            <v>1570</v>
          </cell>
          <cell r="AO33">
            <v>0</v>
          </cell>
          <cell r="AP33" t="str">
            <v>1562-2031</v>
          </cell>
          <cell r="AQ33">
            <v>0</v>
          </cell>
          <cell r="AR33">
            <v>0</v>
          </cell>
          <cell r="AS33" t="str">
            <v>Газлифт</v>
          </cell>
          <cell r="AT33">
            <v>520</v>
          </cell>
          <cell r="AU33" t="str">
            <v>ГП</v>
          </cell>
          <cell r="AV33">
            <v>940</v>
          </cell>
          <cell r="AW33" t="str">
            <v>ГП</v>
          </cell>
          <cell r="AX33">
            <v>1300</v>
          </cell>
          <cell r="AY33" t="str">
            <v>ГК82/1,5</v>
          </cell>
          <cell r="AZ33">
            <v>1530</v>
          </cell>
          <cell r="BA33" t="str">
            <v>ЦКсОК/3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 t="str">
            <v>-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1570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73</v>
          </cell>
          <cell r="BV33">
            <v>5.5</v>
          </cell>
          <cell r="BW33">
            <v>18</v>
          </cell>
          <cell r="BX33" t="str">
            <v>Угловик</v>
          </cell>
          <cell r="BY33" t="str">
            <v>Периодический</v>
          </cell>
          <cell r="BZ33">
            <v>24</v>
          </cell>
          <cell r="CA33">
            <v>24</v>
          </cell>
          <cell r="CB33">
            <v>27</v>
          </cell>
          <cell r="CC33">
            <v>50</v>
          </cell>
          <cell r="CD33">
            <v>26</v>
          </cell>
          <cell r="CE33">
            <v>43374</v>
          </cell>
          <cell r="CF33">
            <v>94</v>
          </cell>
          <cell r="CG33">
            <v>78</v>
          </cell>
          <cell r="CH33">
            <v>6</v>
          </cell>
          <cell r="CI33">
            <v>0</v>
          </cell>
          <cell r="CJ33">
            <v>0</v>
          </cell>
          <cell r="CK33">
            <v>45</v>
          </cell>
          <cell r="CL33">
            <v>2.8214999999999999</v>
          </cell>
          <cell r="CM33">
            <v>3.375</v>
          </cell>
          <cell r="CN33">
            <v>0</v>
          </cell>
          <cell r="CO33">
            <v>27</v>
          </cell>
          <cell r="CP33">
            <v>4</v>
          </cell>
          <cell r="CQ33">
            <v>49</v>
          </cell>
          <cell r="CR33" t="str">
            <v>-</v>
          </cell>
          <cell r="CS33">
            <v>45</v>
          </cell>
          <cell r="CT33" t="str">
            <v>-</v>
          </cell>
          <cell r="CU33">
            <v>46.1785</v>
          </cell>
          <cell r="CV33" t="str">
            <v>-</v>
          </cell>
          <cell r="CW33">
            <v>45</v>
          </cell>
          <cell r="CX33" t="str">
            <v>-</v>
          </cell>
          <cell r="CY33">
            <v>2</v>
          </cell>
          <cell r="CZ33">
            <v>2</v>
          </cell>
          <cell r="DA33">
            <v>708.84281410597202</v>
          </cell>
          <cell r="DB33">
            <v>1417.685628211944</v>
          </cell>
          <cell r="DC33">
            <v>8.9646781789638932E-2</v>
          </cell>
          <cell r="DD33">
            <v>0</v>
          </cell>
          <cell r="DE33" t="str">
            <v>Газлифт</v>
          </cell>
          <cell r="DF33">
            <v>2.8214999999999999</v>
          </cell>
          <cell r="DG33">
            <v>3.375</v>
          </cell>
          <cell r="DH33">
            <v>0</v>
          </cell>
          <cell r="DI33">
            <v>2</v>
          </cell>
          <cell r="DJ33">
            <v>45</v>
          </cell>
          <cell r="DK33">
            <v>0</v>
          </cell>
          <cell r="DL33">
            <v>42656.083333333336</v>
          </cell>
          <cell r="DM33">
            <v>42668</v>
          </cell>
          <cell r="DN33">
            <v>777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42645</v>
          </cell>
          <cell r="DT33" t="str">
            <v>ЗБС</v>
          </cell>
          <cell r="DU33" t="str">
            <v>МСКО-10м3 21.09.2016</v>
          </cell>
          <cell r="DV33">
            <v>18</v>
          </cell>
          <cell r="DW33">
            <v>27</v>
          </cell>
          <cell r="DX33">
            <v>50</v>
          </cell>
          <cell r="DY33">
            <v>26</v>
          </cell>
          <cell r="DZ33" t="str">
            <v>Периодический</v>
          </cell>
          <cell r="EA33">
            <v>24</v>
          </cell>
          <cell r="EB33">
            <v>72</v>
          </cell>
          <cell r="EC33">
            <v>2.8214999999999999</v>
          </cell>
          <cell r="ED33">
            <v>3.375</v>
          </cell>
          <cell r="EE33">
            <v>0</v>
          </cell>
          <cell r="EF33">
            <v>4</v>
          </cell>
          <cell r="EG33">
            <v>708.84281410597202</v>
          </cell>
          <cell r="EH33">
            <v>78</v>
          </cell>
          <cell r="EI33">
            <v>2</v>
          </cell>
          <cell r="EJ33">
            <v>45</v>
          </cell>
          <cell r="EK33">
            <v>18</v>
          </cell>
          <cell r="EL33">
            <v>27</v>
          </cell>
          <cell r="EM33">
            <v>50</v>
          </cell>
          <cell r="EN33">
            <v>26</v>
          </cell>
          <cell r="EO33" t="str">
            <v>Периодический</v>
          </cell>
          <cell r="EP33">
            <v>24</v>
          </cell>
          <cell r="EQ33">
            <v>24</v>
          </cell>
          <cell r="ER33">
            <v>2.8214999999999999</v>
          </cell>
          <cell r="ES33">
            <v>3.375</v>
          </cell>
          <cell r="ET33">
            <v>0</v>
          </cell>
          <cell r="EU33">
            <v>4</v>
          </cell>
          <cell r="EV33">
            <v>708.84281410597202</v>
          </cell>
          <cell r="EW33">
            <v>78</v>
          </cell>
          <cell r="EX33">
            <v>2</v>
          </cell>
          <cell r="EY33">
            <v>45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-48</v>
          </cell>
          <cell r="FF33">
            <v>0</v>
          </cell>
        </row>
        <row r="34">
          <cell r="J34" t="str">
            <v>5р</v>
          </cell>
          <cell r="K34" t="str">
            <v>Без куста</v>
          </cell>
          <cell r="L34">
            <v>34677</v>
          </cell>
          <cell r="M34" t="str">
            <v>Гор.</v>
          </cell>
          <cell r="N34" t="str">
            <v>P1ar_Block II</v>
          </cell>
          <cell r="O34" t="str">
            <v>Действующий</v>
          </cell>
          <cell r="P34">
            <v>-4</v>
          </cell>
          <cell r="Q34" t="str">
            <v xml:space="preserve"> </v>
          </cell>
          <cell r="R34" t="str">
            <v xml:space="preserve"> </v>
          </cell>
          <cell r="S34">
            <v>0</v>
          </cell>
          <cell r="T34">
            <v>143.80000000000001</v>
          </cell>
          <cell r="U34">
            <v>135</v>
          </cell>
          <cell r="V34">
            <v>4.32</v>
          </cell>
          <cell r="W34">
            <v>1</v>
          </cell>
          <cell r="X34">
            <v>4.32</v>
          </cell>
          <cell r="Y34">
            <v>1.33</v>
          </cell>
          <cell r="Z34">
            <v>0.83599999999999997</v>
          </cell>
          <cell r="AA34">
            <v>0.73299999999999998</v>
          </cell>
          <cell r="AB34">
            <v>38</v>
          </cell>
          <cell r="AC34">
            <v>1.1579999999999999</v>
          </cell>
          <cell r="AD34">
            <v>139.69999999999999</v>
          </cell>
          <cell r="AE34">
            <v>7.72</v>
          </cell>
          <cell r="AF34">
            <v>2017</v>
          </cell>
          <cell r="AG34">
            <v>2170</v>
          </cell>
          <cell r="AH34">
            <v>2170</v>
          </cell>
          <cell r="AI34">
            <v>0</v>
          </cell>
          <cell r="AJ34">
            <v>0</v>
          </cell>
          <cell r="AK34" t="str">
            <v>откр ствол</v>
          </cell>
          <cell r="AL34" t="str">
            <v>2030-2170</v>
          </cell>
          <cell r="AM34">
            <v>0</v>
          </cell>
          <cell r="AN34">
            <v>2033</v>
          </cell>
          <cell r="AO34">
            <v>0.4</v>
          </cell>
          <cell r="AP34">
            <v>0</v>
          </cell>
          <cell r="AQ34">
            <v>0</v>
          </cell>
          <cell r="AR34">
            <v>0</v>
          </cell>
          <cell r="AS34" t="str">
            <v>Газлифт</v>
          </cell>
          <cell r="AT34">
            <v>600</v>
          </cell>
          <cell r="AU34" t="str">
            <v>ГП</v>
          </cell>
          <cell r="AV34">
            <v>1200</v>
          </cell>
          <cell r="AW34" t="str">
            <v>ГК84/1,5</v>
          </cell>
          <cell r="AX34">
            <v>1628</v>
          </cell>
          <cell r="AY34" t="str">
            <v>ЦКсОК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1638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2033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73</v>
          </cell>
          <cell r="BV34">
            <v>5.5</v>
          </cell>
          <cell r="BW34">
            <v>18</v>
          </cell>
          <cell r="BX34" t="str">
            <v>Угловик</v>
          </cell>
          <cell r="BY34" t="str">
            <v>Периодический</v>
          </cell>
          <cell r="BZ34">
            <v>24</v>
          </cell>
          <cell r="CA34">
            <v>24</v>
          </cell>
          <cell r="CB34">
            <v>23</v>
          </cell>
          <cell r="CC34">
            <v>74</v>
          </cell>
          <cell r="CD34">
            <v>22</v>
          </cell>
          <cell r="CE34">
            <v>43374</v>
          </cell>
          <cell r="CF34">
            <v>80.2</v>
          </cell>
          <cell r="CG34">
            <v>84</v>
          </cell>
          <cell r="CH34">
            <v>6</v>
          </cell>
          <cell r="CI34">
            <v>0</v>
          </cell>
          <cell r="CJ34">
            <v>0</v>
          </cell>
          <cell r="CK34">
            <v>49</v>
          </cell>
          <cell r="CL34">
            <v>9.8480799999999995</v>
          </cell>
          <cell r="CM34">
            <v>11.78</v>
          </cell>
          <cell r="CN34">
            <v>0</v>
          </cell>
          <cell r="CO34">
            <v>28</v>
          </cell>
          <cell r="CP34">
            <v>16.5</v>
          </cell>
          <cell r="CQ34">
            <v>31.200000000000003</v>
          </cell>
          <cell r="CR34" t="str">
            <v>-</v>
          </cell>
          <cell r="CS34">
            <v>49</v>
          </cell>
          <cell r="CT34" t="str">
            <v>-</v>
          </cell>
          <cell r="CU34">
            <v>21.351920000000003</v>
          </cell>
          <cell r="CV34" t="str">
            <v>-</v>
          </cell>
          <cell r="CW34">
            <v>49</v>
          </cell>
          <cell r="CX34" t="str">
            <v>-</v>
          </cell>
          <cell r="CY34">
            <v>2.5</v>
          </cell>
          <cell r="CZ34">
            <v>14</v>
          </cell>
          <cell r="DA34">
            <v>1421.5969001064168</v>
          </cell>
          <cell r="DB34">
            <v>1675.4534894111341</v>
          </cell>
          <cell r="DC34">
            <v>0.45649207576343265</v>
          </cell>
          <cell r="DD34">
            <v>0</v>
          </cell>
          <cell r="DE34" t="str">
            <v>Газлифт</v>
          </cell>
          <cell r="DF34">
            <v>9.8480799999999995</v>
          </cell>
          <cell r="DG34">
            <v>11.78</v>
          </cell>
          <cell r="DH34">
            <v>0</v>
          </cell>
          <cell r="DI34">
            <v>14</v>
          </cell>
          <cell r="DJ34">
            <v>49</v>
          </cell>
          <cell r="DK34">
            <v>0</v>
          </cell>
          <cell r="DL34">
            <v>42526.083333333336</v>
          </cell>
          <cell r="DM34">
            <v>42531</v>
          </cell>
          <cell r="DN34">
            <v>914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42526</v>
          </cell>
          <cell r="DT34" t="str">
            <v>ОПЗ</v>
          </cell>
          <cell r="DU34" t="str">
            <v>НСL-15% V-100м3</v>
          </cell>
          <cell r="DV34">
            <v>18</v>
          </cell>
          <cell r="DW34">
            <v>24.25</v>
          </cell>
          <cell r="DX34">
            <v>72</v>
          </cell>
          <cell r="DY34">
            <v>22</v>
          </cell>
          <cell r="DZ34" t="str">
            <v>Периодический</v>
          </cell>
          <cell r="EA34">
            <v>24</v>
          </cell>
          <cell r="EB34">
            <v>48</v>
          </cell>
          <cell r="EC34">
            <v>5.0745199999999997</v>
          </cell>
          <cell r="ED34">
            <v>6.07</v>
          </cell>
          <cell r="EE34">
            <v>0</v>
          </cell>
          <cell r="EF34">
            <v>8</v>
          </cell>
          <cell r="EG34">
            <v>1320.3219220734179</v>
          </cell>
          <cell r="EH34">
            <v>84</v>
          </cell>
          <cell r="EI34">
            <v>1.3</v>
          </cell>
          <cell r="EJ34">
            <v>52</v>
          </cell>
          <cell r="EK34">
            <v>18</v>
          </cell>
          <cell r="EL34">
            <v>23</v>
          </cell>
          <cell r="EM34">
            <v>74</v>
          </cell>
          <cell r="EN34">
            <v>22</v>
          </cell>
          <cell r="EO34" t="str">
            <v>Периодический</v>
          </cell>
          <cell r="EP34">
            <v>24</v>
          </cell>
          <cell r="EQ34">
            <v>24</v>
          </cell>
          <cell r="ER34">
            <v>9.8480799999999995</v>
          </cell>
          <cell r="ES34">
            <v>11.78</v>
          </cell>
          <cell r="ET34">
            <v>0</v>
          </cell>
          <cell r="EU34">
            <v>16.5</v>
          </cell>
          <cell r="EV34">
            <v>1421.5969001064168</v>
          </cell>
          <cell r="EW34">
            <v>84</v>
          </cell>
          <cell r="EX34">
            <v>2.5</v>
          </cell>
          <cell r="EY34">
            <v>49</v>
          </cell>
          <cell r="EZ34">
            <v>0</v>
          </cell>
          <cell r="FA34">
            <v>-1.25</v>
          </cell>
          <cell r="FB34">
            <v>2</v>
          </cell>
          <cell r="FC34">
            <v>0</v>
          </cell>
          <cell r="FD34">
            <v>0</v>
          </cell>
          <cell r="FE34">
            <v>-24</v>
          </cell>
          <cell r="FF34">
            <v>4.7735599999999998</v>
          </cell>
        </row>
        <row r="35">
          <cell r="J35" t="str">
            <v>5-2</v>
          </cell>
          <cell r="K35" t="str">
            <v>Куст скважины - 5</v>
          </cell>
          <cell r="L35">
            <v>37414</v>
          </cell>
          <cell r="M35" t="str">
            <v>Гор.</v>
          </cell>
          <cell r="N35" t="str">
            <v>P1ar_Block II</v>
          </cell>
          <cell r="O35" t="str">
            <v>Действующий</v>
          </cell>
          <cell r="P35">
            <v>-4</v>
          </cell>
          <cell r="Q35" t="str">
            <v xml:space="preserve"> </v>
          </cell>
          <cell r="R35" t="str">
            <v xml:space="preserve"> </v>
          </cell>
          <cell r="S35">
            <v>0</v>
          </cell>
          <cell r="T35">
            <v>143.80000000000001</v>
          </cell>
          <cell r="U35">
            <v>135</v>
          </cell>
          <cell r="V35">
            <v>4.32</v>
          </cell>
          <cell r="W35">
            <v>1</v>
          </cell>
          <cell r="X35">
            <v>4.3014350065118947</v>
          </cell>
          <cell r="Y35">
            <v>1.33</v>
          </cell>
          <cell r="Z35">
            <v>0.83599999999999997</v>
          </cell>
          <cell r="AA35">
            <v>0.73299999999999998</v>
          </cell>
          <cell r="AB35">
            <v>38</v>
          </cell>
          <cell r="AC35">
            <v>1.1579999999999999</v>
          </cell>
          <cell r="AD35">
            <v>139.69999999999999</v>
          </cell>
          <cell r="AE35">
            <v>7.72</v>
          </cell>
          <cell r="AF35">
            <v>1990</v>
          </cell>
          <cell r="AG35">
            <v>2500</v>
          </cell>
          <cell r="AH35">
            <v>2500</v>
          </cell>
          <cell r="AI35">
            <v>0</v>
          </cell>
          <cell r="AJ35">
            <v>0</v>
          </cell>
          <cell r="AK35" t="str">
            <v>откр ствол</v>
          </cell>
          <cell r="AL35" t="str">
            <v xml:space="preserve">1990-2500 </v>
          </cell>
          <cell r="AM35">
            <v>0</v>
          </cell>
          <cell r="AN35">
            <v>1936</v>
          </cell>
          <cell r="AO35">
            <v>72.099999999999994</v>
          </cell>
          <cell r="AP35">
            <v>0</v>
          </cell>
          <cell r="AQ35">
            <v>0</v>
          </cell>
          <cell r="AR35">
            <v>0</v>
          </cell>
          <cell r="AS35" t="str">
            <v>Газлифт</v>
          </cell>
          <cell r="AT35">
            <v>380</v>
          </cell>
          <cell r="AU35" t="str">
            <v>ГП</v>
          </cell>
          <cell r="AV35">
            <v>700</v>
          </cell>
          <cell r="AW35" t="str">
            <v>ГП</v>
          </cell>
          <cell r="AX35">
            <v>975</v>
          </cell>
          <cell r="AY35" t="str">
            <v>ГП</v>
          </cell>
          <cell r="AZ35">
            <v>1235</v>
          </cell>
          <cell r="BA35" t="str">
            <v>ГК85/1,5</v>
          </cell>
          <cell r="BB35">
            <v>1455</v>
          </cell>
          <cell r="BC35" t="str">
            <v>ЦКсОК/3</v>
          </cell>
          <cell r="BD35">
            <v>0</v>
          </cell>
          <cell r="BE35">
            <v>0</v>
          </cell>
          <cell r="BF35">
            <v>1703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1936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73</v>
          </cell>
          <cell r="BV35">
            <v>5.5</v>
          </cell>
          <cell r="BW35">
            <v>18</v>
          </cell>
          <cell r="BX35" t="str">
            <v>Угловик</v>
          </cell>
          <cell r="BY35" t="str">
            <v>Периодический</v>
          </cell>
          <cell r="BZ35">
            <v>24</v>
          </cell>
          <cell r="CA35">
            <v>24</v>
          </cell>
          <cell r="CB35">
            <v>28</v>
          </cell>
          <cell r="CC35">
            <v>58</v>
          </cell>
          <cell r="CD35">
            <v>27</v>
          </cell>
          <cell r="CE35">
            <v>43374</v>
          </cell>
          <cell r="CF35">
            <v>88.9</v>
          </cell>
          <cell r="CG35">
            <v>82</v>
          </cell>
          <cell r="CH35">
            <v>6</v>
          </cell>
          <cell r="CI35">
            <v>0</v>
          </cell>
          <cell r="CJ35">
            <v>0</v>
          </cell>
          <cell r="CK35">
            <v>56</v>
          </cell>
          <cell r="CL35">
            <v>4.1745659999999996</v>
          </cell>
          <cell r="CM35">
            <v>5</v>
          </cell>
          <cell r="CN35">
            <v>0.13</v>
          </cell>
          <cell r="CO35">
            <v>29</v>
          </cell>
          <cell r="CP35">
            <v>6.5</v>
          </cell>
          <cell r="CQ35">
            <v>32.900000000000006</v>
          </cell>
          <cell r="CR35" t="str">
            <v>-</v>
          </cell>
          <cell r="CS35">
            <v>56</v>
          </cell>
          <cell r="CT35" t="str">
            <v>-</v>
          </cell>
          <cell r="CU35">
            <v>28.725434000000007</v>
          </cell>
          <cell r="CV35" t="str">
            <v>-</v>
          </cell>
          <cell r="CW35">
            <v>55.87</v>
          </cell>
          <cell r="CX35" t="str">
            <v>-</v>
          </cell>
          <cell r="CY35">
            <v>2</v>
          </cell>
          <cell r="CZ35">
            <v>4.5</v>
          </cell>
          <cell r="DA35">
            <v>1077.9563672008062</v>
          </cell>
          <cell r="DB35">
            <v>1557.0480859567199</v>
          </cell>
          <cell r="DC35">
            <v>0.18189341014338226</v>
          </cell>
          <cell r="DD35">
            <v>0</v>
          </cell>
          <cell r="DE35" t="str">
            <v>Газлифт</v>
          </cell>
          <cell r="DF35">
            <v>4.1745659999999996</v>
          </cell>
          <cell r="DG35">
            <v>5</v>
          </cell>
          <cell r="DH35">
            <v>0.13</v>
          </cell>
          <cell r="DI35">
            <v>4.5</v>
          </cell>
          <cell r="DJ35">
            <v>56</v>
          </cell>
          <cell r="DK35">
            <v>0</v>
          </cell>
          <cell r="DL35">
            <v>42162</v>
          </cell>
          <cell r="DM35">
            <v>42190</v>
          </cell>
          <cell r="DN35">
            <v>1255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42184</v>
          </cell>
          <cell r="DT35" t="str">
            <v>ОПЗ</v>
          </cell>
          <cell r="DU35" t="str">
            <v>НСL-16% V-60м3 с растворителем 40м3</v>
          </cell>
          <cell r="DV35">
            <v>18</v>
          </cell>
          <cell r="DW35">
            <v>28</v>
          </cell>
          <cell r="DX35">
            <v>66</v>
          </cell>
          <cell r="DY35">
            <v>26</v>
          </cell>
          <cell r="DZ35" t="str">
            <v>Периодический</v>
          </cell>
          <cell r="EA35">
            <v>24</v>
          </cell>
          <cell r="EB35">
            <v>24</v>
          </cell>
          <cell r="EC35">
            <v>4.1745659999999996</v>
          </cell>
          <cell r="ED35">
            <v>5</v>
          </cell>
          <cell r="EE35">
            <v>0.13</v>
          </cell>
          <cell r="EF35">
            <v>6.5</v>
          </cell>
          <cell r="EG35">
            <v>1077.9563672008062</v>
          </cell>
          <cell r="EH35">
            <v>82</v>
          </cell>
          <cell r="EI35">
            <v>2</v>
          </cell>
          <cell r="EJ35">
            <v>56</v>
          </cell>
          <cell r="EK35">
            <v>18</v>
          </cell>
          <cell r="EL35">
            <v>28</v>
          </cell>
          <cell r="EM35">
            <v>58</v>
          </cell>
          <cell r="EN35">
            <v>27</v>
          </cell>
          <cell r="EO35" t="str">
            <v>Периодический</v>
          </cell>
          <cell r="EP35">
            <v>24</v>
          </cell>
          <cell r="EQ35">
            <v>24</v>
          </cell>
          <cell r="ER35">
            <v>4.1745659999999996</v>
          </cell>
          <cell r="ES35">
            <v>5</v>
          </cell>
          <cell r="ET35">
            <v>0.13</v>
          </cell>
          <cell r="EU35">
            <v>6.5</v>
          </cell>
          <cell r="EV35">
            <v>1077.9563672008062</v>
          </cell>
          <cell r="EW35">
            <v>82</v>
          </cell>
          <cell r="EX35">
            <v>2</v>
          </cell>
          <cell r="EY35">
            <v>56</v>
          </cell>
          <cell r="EZ35">
            <v>0</v>
          </cell>
          <cell r="FA35">
            <v>0</v>
          </cell>
          <cell r="FB35">
            <v>-8</v>
          </cell>
          <cell r="FC35">
            <v>1</v>
          </cell>
          <cell r="FD35">
            <v>0</v>
          </cell>
          <cell r="FE35">
            <v>0</v>
          </cell>
          <cell r="FF35">
            <v>0</v>
          </cell>
        </row>
        <row r="36">
          <cell r="J36" t="str">
            <v>5-1</v>
          </cell>
          <cell r="K36" t="str">
            <v>Куст скважины - 5</v>
          </cell>
          <cell r="L36">
            <v>37385</v>
          </cell>
          <cell r="M36" t="str">
            <v>Гор.</v>
          </cell>
          <cell r="N36" t="str">
            <v>P1ar_Block II</v>
          </cell>
          <cell r="O36" t="str">
            <v>Действующий</v>
          </cell>
          <cell r="P36">
            <v>-4</v>
          </cell>
          <cell r="Q36" t="str">
            <v xml:space="preserve"> </v>
          </cell>
          <cell r="R36" t="str">
            <v xml:space="preserve"> </v>
          </cell>
          <cell r="S36">
            <v>0</v>
          </cell>
          <cell r="T36">
            <v>143.80000000000001</v>
          </cell>
          <cell r="U36">
            <v>135</v>
          </cell>
          <cell r="V36">
            <v>4.32</v>
          </cell>
          <cell r="W36">
            <v>1</v>
          </cell>
          <cell r="X36">
            <v>4.32</v>
          </cell>
          <cell r="Y36">
            <v>1.33</v>
          </cell>
          <cell r="Z36">
            <v>0.83599999999999997</v>
          </cell>
          <cell r="AA36">
            <v>0.73299999999999998</v>
          </cell>
          <cell r="AB36">
            <v>38</v>
          </cell>
          <cell r="AC36">
            <v>1.1579999999999999</v>
          </cell>
          <cell r="AD36">
            <v>139.69999999999999</v>
          </cell>
          <cell r="AE36">
            <v>7.72</v>
          </cell>
          <cell r="AF36">
            <v>1984</v>
          </cell>
          <cell r="AG36">
            <v>2500</v>
          </cell>
          <cell r="AH36">
            <v>2500</v>
          </cell>
          <cell r="AI36">
            <v>0</v>
          </cell>
          <cell r="AJ36">
            <v>0</v>
          </cell>
          <cell r="AK36" t="str">
            <v>откр ствол</v>
          </cell>
          <cell r="AL36" t="str">
            <v xml:space="preserve">1984-2500 </v>
          </cell>
          <cell r="AM36">
            <v>67</v>
          </cell>
          <cell r="AN36">
            <v>2003</v>
          </cell>
          <cell r="AO36">
            <v>76.400000000000006</v>
          </cell>
          <cell r="AP36">
            <v>0</v>
          </cell>
          <cell r="AQ36">
            <v>0</v>
          </cell>
          <cell r="AR36">
            <v>0</v>
          </cell>
          <cell r="AS36" t="str">
            <v>Газлифт</v>
          </cell>
          <cell r="AT36">
            <v>599</v>
          </cell>
          <cell r="AU36" t="str">
            <v>ГП</v>
          </cell>
          <cell r="AV36">
            <v>1199</v>
          </cell>
          <cell r="AW36" t="str">
            <v>ГК80(1,5)</v>
          </cell>
          <cell r="AX36">
            <v>1802</v>
          </cell>
          <cell r="AY36" t="str">
            <v>ЦКсОК(4)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1813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2003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73</v>
          </cell>
          <cell r="BV36">
            <v>5.5</v>
          </cell>
          <cell r="BW36">
            <v>18</v>
          </cell>
          <cell r="BX36" t="str">
            <v>Угловик</v>
          </cell>
          <cell r="BY36" t="str">
            <v>Периодический</v>
          </cell>
          <cell r="BZ36">
            <v>24</v>
          </cell>
          <cell r="CA36">
            <v>24</v>
          </cell>
          <cell r="CB36">
            <v>28</v>
          </cell>
          <cell r="CC36">
            <v>54</v>
          </cell>
          <cell r="CD36">
            <v>27</v>
          </cell>
          <cell r="CE36">
            <v>43374</v>
          </cell>
          <cell r="CF36">
            <v>99</v>
          </cell>
          <cell r="CG36">
            <v>82</v>
          </cell>
          <cell r="CH36">
            <v>6</v>
          </cell>
          <cell r="CI36">
            <v>0</v>
          </cell>
          <cell r="CJ36">
            <v>0</v>
          </cell>
          <cell r="CK36">
            <v>55</v>
          </cell>
          <cell r="CL36">
            <v>4.4307999999999996</v>
          </cell>
          <cell r="CM36">
            <v>5.3</v>
          </cell>
          <cell r="CN36">
            <v>0</v>
          </cell>
          <cell r="CO36">
            <v>30</v>
          </cell>
          <cell r="CP36">
            <v>4</v>
          </cell>
          <cell r="CQ36">
            <v>44</v>
          </cell>
          <cell r="CR36" t="str">
            <v>-</v>
          </cell>
          <cell r="CS36">
            <v>55</v>
          </cell>
          <cell r="CT36" t="str">
            <v>-</v>
          </cell>
          <cell r="CU36">
            <v>39.569200000000002</v>
          </cell>
          <cell r="CV36" t="str">
            <v>-</v>
          </cell>
          <cell r="CW36">
            <v>55</v>
          </cell>
          <cell r="CX36" t="str">
            <v>-</v>
          </cell>
          <cell r="CY36">
            <v>2</v>
          </cell>
          <cell r="CZ36">
            <v>2</v>
          </cell>
          <cell r="DA36">
            <v>451.38575426559544</v>
          </cell>
          <cell r="DB36">
            <v>902.77150853119088</v>
          </cell>
          <cell r="DC36">
            <v>0.15010489510489511</v>
          </cell>
          <cell r="DD36">
            <v>0</v>
          </cell>
          <cell r="DE36" t="str">
            <v>Газлифт</v>
          </cell>
          <cell r="DF36">
            <v>4.4307999999999996</v>
          </cell>
          <cell r="DG36">
            <v>5.3</v>
          </cell>
          <cell r="DH36">
            <v>0</v>
          </cell>
          <cell r="DI36">
            <v>2</v>
          </cell>
          <cell r="DJ36">
            <v>55</v>
          </cell>
          <cell r="DK36">
            <v>0</v>
          </cell>
          <cell r="DL36">
            <v>42327</v>
          </cell>
          <cell r="DM36">
            <v>42542</v>
          </cell>
          <cell r="DN36">
            <v>903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39681</v>
          </cell>
          <cell r="DT36" t="str">
            <v>ОПЗ</v>
          </cell>
          <cell r="DU36" t="str">
            <v>Предыдущий ГТМ-2004г(ОПЗ)</v>
          </cell>
          <cell r="DV36">
            <v>18</v>
          </cell>
          <cell r="DW36">
            <v>27</v>
          </cell>
          <cell r="DX36">
            <v>54</v>
          </cell>
          <cell r="DY36">
            <v>26</v>
          </cell>
          <cell r="DZ36" t="str">
            <v>Периодический</v>
          </cell>
          <cell r="EA36">
            <v>24</v>
          </cell>
          <cell r="EB36">
            <v>24</v>
          </cell>
          <cell r="EC36">
            <v>5.8519999999999994</v>
          </cell>
          <cell r="ED36">
            <v>7</v>
          </cell>
          <cell r="EE36">
            <v>0</v>
          </cell>
          <cell r="EF36">
            <v>9.5</v>
          </cell>
          <cell r="EG36">
            <v>854.40874914559129</v>
          </cell>
          <cell r="EH36">
            <v>82</v>
          </cell>
          <cell r="EI36">
            <v>4.5</v>
          </cell>
          <cell r="EJ36">
            <v>55</v>
          </cell>
          <cell r="EK36">
            <v>18</v>
          </cell>
          <cell r="EL36">
            <v>28</v>
          </cell>
          <cell r="EM36">
            <v>54</v>
          </cell>
          <cell r="EN36">
            <v>27</v>
          </cell>
          <cell r="EO36" t="str">
            <v>Периодический</v>
          </cell>
          <cell r="EP36">
            <v>24</v>
          </cell>
          <cell r="EQ36">
            <v>24</v>
          </cell>
          <cell r="ER36">
            <v>4.4307999999999996</v>
          </cell>
          <cell r="ES36">
            <v>5.3</v>
          </cell>
          <cell r="ET36">
            <v>0</v>
          </cell>
          <cell r="EU36">
            <v>4</v>
          </cell>
          <cell r="EV36">
            <v>451.38575426559544</v>
          </cell>
          <cell r="EW36">
            <v>82</v>
          </cell>
          <cell r="EX36">
            <v>2</v>
          </cell>
          <cell r="EY36">
            <v>55</v>
          </cell>
          <cell r="EZ36">
            <v>0</v>
          </cell>
          <cell r="FA36">
            <v>1</v>
          </cell>
          <cell r="FB36">
            <v>0</v>
          </cell>
          <cell r="FC36">
            <v>1</v>
          </cell>
          <cell r="FD36">
            <v>0</v>
          </cell>
          <cell r="FE36">
            <v>0</v>
          </cell>
          <cell r="FF36">
            <v>-1.4211999999999998</v>
          </cell>
        </row>
        <row r="37">
          <cell r="J37" t="str">
            <v>6р</v>
          </cell>
          <cell r="K37" t="str">
            <v>Без куста</v>
          </cell>
          <cell r="L37">
            <v>34875</v>
          </cell>
          <cell r="M37" t="str">
            <v>Верт.</v>
          </cell>
          <cell r="N37" t="str">
            <v>P1ar_Block III</v>
          </cell>
          <cell r="O37" t="str">
            <v>Действующий</v>
          </cell>
          <cell r="P37">
            <v>-4</v>
          </cell>
          <cell r="Q37">
            <v>41551</v>
          </cell>
          <cell r="R37" t="str">
            <v>Slb</v>
          </cell>
          <cell r="S37" t="str">
            <v>КГРП 64м3 15% HCL</v>
          </cell>
          <cell r="T37">
            <v>143.80000000000001</v>
          </cell>
          <cell r="U37">
            <v>135</v>
          </cell>
          <cell r="V37">
            <v>4.32</v>
          </cell>
          <cell r="W37">
            <v>1</v>
          </cell>
          <cell r="X37">
            <v>4.32</v>
          </cell>
          <cell r="Y37">
            <v>1.33</v>
          </cell>
          <cell r="Z37">
            <v>0.83599999999999997</v>
          </cell>
          <cell r="AA37">
            <v>0.73299999999999998</v>
          </cell>
          <cell r="AB37">
            <v>38</v>
          </cell>
          <cell r="AC37">
            <v>1.1579999999999999</v>
          </cell>
          <cell r="AD37">
            <v>139.69999999999999</v>
          </cell>
          <cell r="AE37">
            <v>7.72</v>
          </cell>
          <cell r="AF37">
            <v>1995</v>
          </cell>
          <cell r="AG37">
            <v>1971</v>
          </cell>
          <cell r="AH37">
            <v>1950</v>
          </cell>
          <cell r="AI37">
            <v>0</v>
          </cell>
          <cell r="AJ37">
            <v>0</v>
          </cell>
          <cell r="AK37" t="str">
            <v>закрытый</v>
          </cell>
          <cell r="AL37" t="str">
            <v>1862-1900; 1901-1944</v>
          </cell>
          <cell r="AM37">
            <v>0</v>
          </cell>
          <cell r="AN37">
            <v>1834</v>
          </cell>
          <cell r="AO37">
            <v>0.11</v>
          </cell>
          <cell r="AP37">
            <v>0</v>
          </cell>
          <cell r="AQ37">
            <v>0</v>
          </cell>
          <cell r="AR37">
            <v>0</v>
          </cell>
          <cell r="AS37" t="str">
            <v>Газлифт</v>
          </cell>
          <cell r="AT37">
            <v>550</v>
          </cell>
          <cell r="AU37" t="str">
            <v>ГП</v>
          </cell>
          <cell r="AV37">
            <v>1240</v>
          </cell>
          <cell r="AW37" t="str">
            <v>ГП</v>
          </cell>
          <cell r="AX37">
            <v>1749</v>
          </cell>
          <cell r="AY37" t="str">
            <v>извлечен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1768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1835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73</v>
          </cell>
          <cell r="BV37">
            <v>5.5</v>
          </cell>
          <cell r="BW37">
            <v>18</v>
          </cell>
          <cell r="BX37" t="str">
            <v>Угловик</v>
          </cell>
          <cell r="BY37" t="str">
            <v>Периодический</v>
          </cell>
          <cell r="BZ37">
            <v>24</v>
          </cell>
          <cell r="CA37">
            <v>24</v>
          </cell>
          <cell r="CB37">
            <v>28</v>
          </cell>
          <cell r="CC37">
            <v>33</v>
          </cell>
          <cell r="CD37">
            <v>27</v>
          </cell>
          <cell r="CE37">
            <v>43374</v>
          </cell>
          <cell r="CF37">
            <v>100.6</v>
          </cell>
          <cell r="CG37">
            <v>86</v>
          </cell>
          <cell r="CH37">
            <v>6</v>
          </cell>
          <cell r="CI37">
            <v>0</v>
          </cell>
          <cell r="CJ37">
            <v>0</v>
          </cell>
          <cell r="CK37">
            <v>64</v>
          </cell>
          <cell r="CL37">
            <v>4.18</v>
          </cell>
          <cell r="CM37">
            <v>5</v>
          </cell>
          <cell r="CN37">
            <v>0</v>
          </cell>
          <cell r="CO37">
            <v>31</v>
          </cell>
          <cell r="CP37">
            <v>8.4</v>
          </cell>
          <cell r="CQ37">
            <v>36.599999999999994</v>
          </cell>
          <cell r="CR37" t="str">
            <v>-</v>
          </cell>
          <cell r="CS37">
            <v>64</v>
          </cell>
          <cell r="CT37" t="str">
            <v>-</v>
          </cell>
          <cell r="CU37">
            <v>32.419999999999995</v>
          </cell>
          <cell r="CV37" t="str">
            <v>-</v>
          </cell>
          <cell r="CW37">
            <v>64</v>
          </cell>
          <cell r="CX37" t="str">
            <v>-</v>
          </cell>
          <cell r="CY37">
            <v>3.2</v>
          </cell>
          <cell r="CZ37">
            <v>5.2</v>
          </cell>
          <cell r="DA37">
            <v>1244.019138755981</v>
          </cell>
          <cell r="DB37">
            <v>2009.5693779904307</v>
          </cell>
          <cell r="DC37">
            <v>0.16296248299099333</v>
          </cell>
          <cell r="DD37">
            <v>0</v>
          </cell>
          <cell r="DE37" t="str">
            <v>Газлифт</v>
          </cell>
          <cell r="DF37">
            <v>4.18</v>
          </cell>
          <cell r="DG37">
            <v>5</v>
          </cell>
          <cell r="DH37">
            <v>0</v>
          </cell>
          <cell r="DI37">
            <v>5.2</v>
          </cell>
          <cell r="DJ37">
            <v>64</v>
          </cell>
          <cell r="DK37">
            <v>0</v>
          </cell>
          <cell r="DL37">
            <v>43101</v>
          </cell>
          <cell r="DM37">
            <v>43211</v>
          </cell>
          <cell r="DN37">
            <v>234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41636</v>
          </cell>
          <cell r="DT37" t="str">
            <v>ОПЗ</v>
          </cell>
          <cell r="DU37">
            <v>0</v>
          </cell>
          <cell r="DV37">
            <v>18</v>
          </cell>
          <cell r="DW37">
            <v>28</v>
          </cell>
          <cell r="DX37">
            <v>33</v>
          </cell>
          <cell r="DY37">
            <v>27</v>
          </cell>
          <cell r="DZ37" t="str">
            <v>Постоянный</v>
          </cell>
          <cell r="EA37">
            <v>24</v>
          </cell>
          <cell r="EB37">
            <v>0</v>
          </cell>
          <cell r="EC37">
            <v>4.18</v>
          </cell>
          <cell r="ED37">
            <v>5</v>
          </cell>
          <cell r="EE37">
            <v>0</v>
          </cell>
          <cell r="EF37">
            <v>8.4</v>
          </cell>
          <cell r="EG37">
            <v>478.46889952153111</v>
          </cell>
          <cell r="EH37">
            <v>78</v>
          </cell>
          <cell r="EI37">
            <v>6.4</v>
          </cell>
          <cell r="EJ37">
            <v>64</v>
          </cell>
          <cell r="EK37">
            <v>18</v>
          </cell>
          <cell r="EL37">
            <v>28</v>
          </cell>
          <cell r="EM37">
            <v>33</v>
          </cell>
          <cell r="EN37">
            <v>27</v>
          </cell>
          <cell r="EO37" t="str">
            <v>Периодический</v>
          </cell>
          <cell r="EP37">
            <v>24</v>
          </cell>
          <cell r="EQ37">
            <v>24</v>
          </cell>
          <cell r="ER37">
            <v>4.18</v>
          </cell>
          <cell r="ES37">
            <v>5</v>
          </cell>
          <cell r="ET37">
            <v>0</v>
          </cell>
          <cell r="EU37">
            <v>8.4</v>
          </cell>
          <cell r="EV37">
            <v>1244.019138755981</v>
          </cell>
          <cell r="EW37">
            <v>86</v>
          </cell>
          <cell r="EX37">
            <v>3.2</v>
          </cell>
          <cell r="EY37">
            <v>64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24</v>
          </cell>
          <cell r="FF37">
            <v>0</v>
          </cell>
        </row>
        <row r="38">
          <cell r="J38" t="str">
            <v>10-1</v>
          </cell>
          <cell r="K38" t="str">
            <v>Без куста</v>
          </cell>
          <cell r="L38">
            <v>37547</v>
          </cell>
          <cell r="M38" t="str">
            <v>БС</v>
          </cell>
          <cell r="N38" t="str">
            <v>P1ar_Block II</v>
          </cell>
          <cell r="O38" t="str">
            <v>Действующий</v>
          </cell>
          <cell r="P38">
            <v>-4</v>
          </cell>
          <cell r="Q38">
            <v>0</v>
          </cell>
          <cell r="R38">
            <v>0</v>
          </cell>
          <cell r="S38">
            <v>0</v>
          </cell>
          <cell r="T38">
            <v>143.80000000000001</v>
          </cell>
          <cell r="U38">
            <v>135</v>
          </cell>
          <cell r="V38">
            <v>4.32</v>
          </cell>
          <cell r="W38">
            <v>1</v>
          </cell>
          <cell r="X38">
            <v>4.32</v>
          </cell>
          <cell r="Y38">
            <v>1.33</v>
          </cell>
          <cell r="Z38">
            <v>0.83599999999999997</v>
          </cell>
          <cell r="AA38">
            <v>0.73299999999999998</v>
          </cell>
          <cell r="AB38">
            <v>38</v>
          </cell>
          <cell r="AC38">
            <v>1.1579999999999999</v>
          </cell>
          <cell r="AD38">
            <v>139.69999999999999</v>
          </cell>
          <cell r="AE38">
            <v>7.72</v>
          </cell>
          <cell r="AF38">
            <v>1981</v>
          </cell>
          <cell r="AG38">
            <v>2606</v>
          </cell>
          <cell r="AH38">
            <v>2606</v>
          </cell>
          <cell r="AI38">
            <v>0</v>
          </cell>
          <cell r="AJ38">
            <v>0</v>
          </cell>
          <cell r="AK38" t="str">
            <v>откр ствол</v>
          </cell>
          <cell r="AL38" t="str">
            <v>1970-2606</v>
          </cell>
          <cell r="AM38">
            <v>0</v>
          </cell>
          <cell r="AN38">
            <v>0</v>
          </cell>
          <cell r="AO38">
            <v>0</v>
          </cell>
          <cell r="AP38" t="str">
            <v>1637-1970</v>
          </cell>
          <cell r="AQ38">
            <v>0</v>
          </cell>
          <cell r="AR38">
            <v>0</v>
          </cell>
          <cell r="AS38" t="str">
            <v>Газлифт</v>
          </cell>
          <cell r="AT38">
            <v>500</v>
          </cell>
          <cell r="AU38" t="str">
            <v>ГП</v>
          </cell>
          <cell r="AV38">
            <v>890</v>
          </cell>
          <cell r="AW38" t="str">
            <v>ГП</v>
          </cell>
          <cell r="AX38">
            <v>1210</v>
          </cell>
          <cell r="AY38" t="str">
            <v>ГП</v>
          </cell>
          <cell r="AZ38">
            <v>1450</v>
          </cell>
          <cell r="BA38" t="str">
            <v>ГК100/1</v>
          </cell>
          <cell r="BB38">
            <v>1600</v>
          </cell>
          <cell r="BC38" t="str">
            <v>ЦКсОК</v>
          </cell>
          <cell r="BD38">
            <v>0</v>
          </cell>
          <cell r="BE38">
            <v>0</v>
          </cell>
          <cell r="BF38">
            <v>1610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1650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73</v>
          </cell>
          <cell r="BV38">
            <v>5.5</v>
          </cell>
          <cell r="BW38">
            <v>18</v>
          </cell>
          <cell r="BX38" t="str">
            <v>Угловик</v>
          </cell>
          <cell r="BY38" t="str">
            <v>Периодический</v>
          </cell>
          <cell r="BZ38">
            <v>24</v>
          </cell>
          <cell r="CA38">
            <v>24</v>
          </cell>
          <cell r="CB38">
            <v>25</v>
          </cell>
          <cell r="CC38">
            <v>54</v>
          </cell>
          <cell r="CD38">
            <v>24</v>
          </cell>
          <cell r="CE38">
            <v>43374</v>
          </cell>
          <cell r="CF38">
            <v>119.5</v>
          </cell>
          <cell r="CG38">
            <v>90</v>
          </cell>
          <cell r="CH38">
            <v>6</v>
          </cell>
          <cell r="CI38">
            <v>0</v>
          </cell>
          <cell r="CJ38">
            <v>0</v>
          </cell>
          <cell r="CK38">
            <v>54</v>
          </cell>
          <cell r="CL38">
            <v>5.016</v>
          </cell>
          <cell r="CM38">
            <v>6</v>
          </cell>
          <cell r="CN38">
            <v>0</v>
          </cell>
          <cell r="CO38">
            <v>32</v>
          </cell>
          <cell r="CP38">
            <v>13.8</v>
          </cell>
          <cell r="CQ38">
            <v>65.5</v>
          </cell>
          <cell r="CR38" t="str">
            <v>-</v>
          </cell>
          <cell r="CS38">
            <v>54</v>
          </cell>
          <cell r="CT38" t="str">
            <v>-</v>
          </cell>
          <cell r="CU38">
            <v>60.484000000000002</v>
          </cell>
          <cell r="CV38" t="str">
            <v>-</v>
          </cell>
          <cell r="CW38">
            <v>54</v>
          </cell>
          <cell r="CX38" t="str">
            <v>-</v>
          </cell>
          <cell r="CY38">
            <v>4</v>
          </cell>
          <cell r="CZ38">
            <v>9.8000000000000007</v>
          </cell>
          <cell r="DA38">
            <v>1953.7480063795854</v>
          </cell>
          <cell r="DB38">
            <v>2751.196172248804</v>
          </cell>
          <cell r="DC38">
            <v>0.1211052046336394</v>
          </cell>
          <cell r="DD38">
            <v>0</v>
          </cell>
          <cell r="DE38" t="str">
            <v>Газлифт</v>
          </cell>
          <cell r="DF38">
            <v>5.016</v>
          </cell>
          <cell r="DG38">
            <v>6</v>
          </cell>
          <cell r="DH38">
            <v>0</v>
          </cell>
          <cell r="DI38">
            <v>9.8000000000000007</v>
          </cell>
          <cell r="DJ38">
            <v>54</v>
          </cell>
          <cell r="DK38">
            <v>0</v>
          </cell>
          <cell r="DL38">
            <v>42573.583333333336</v>
          </cell>
          <cell r="DM38">
            <v>42588</v>
          </cell>
          <cell r="DN38">
            <v>857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42555</v>
          </cell>
          <cell r="DT38" t="str">
            <v>ЗБС</v>
          </cell>
          <cell r="DU38" t="str">
            <v>МСКО-60м3</v>
          </cell>
          <cell r="DV38">
            <v>18</v>
          </cell>
          <cell r="DW38">
            <v>25</v>
          </cell>
          <cell r="DX38">
            <v>54</v>
          </cell>
          <cell r="DY38">
            <v>24</v>
          </cell>
          <cell r="DZ38" t="str">
            <v>Периодический</v>
          </cell>
          <cell r="EA38">
            <v>24</v>
          </cell>
          <cell r="EB38">
            <v>24</v>
          </cell>
          <cell r="EC38">
            <v>5.016</v>
          </cell>
          <cell r="ED38">
            <v>6</v>
          </cell>
          <cell r="EE38">
            <v>0</v>
          </cell>
          <cell r="EF38">
            <v>13.8</v>
          </cell>
          <cell r="EG38">
            <v>1953.7480063795854</v>
          </cell>
          <cell r="EH38">
            <v>90</v>
          </cell>
          <cell r="EI38">
            <v>4</v>
          </cell>
          <cell r="EJ38">
            <v>54</v>
          </cell>
          <cell r="EK38">
            <v>18</v>
          </cell>
          <cell r="EL38">
            <v>25</v>
          </cell>
          <cell r="EM38">
            <v>54</v>
          </cell>
          <cell r="EN38">
            <v>24</v>
          </cell>
          <cell r="EO38" t="str">
            <v>Периодический</v>
          </cell>
          <cell r="EP38">
            <v>24</v>
          </cell>
          <cell r="EQ38">
            <v>24</v>
          </cell>
          <cell r="ER38">
            <v>5.016</v>
          </cell>
          <cell r="ES38">
            <v>6</v>
          </cell>
          <cell r="ET38">
            <v>0</v>
          </cell>
          <cell r="EU38">
            <v>13.8</v>
          </cell>
          <cell r="EV38">
            <v>1953.7480063795854</v>
          </cell>
          <cell r="EW38">
            <v>90</v>
          </cell>
          <cell r="EX38">
            <v>4</v>
          </cell>
          <cell r="EY38">
            <v>54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</row>
        <row r="39">
          <cell r="J39" t="str">
            <v>12-2</v>
          </cell>
          <cell r="K39" t="str">
            <v>Куст скважины - 12</v>
          </cell>
          <cell r="L39">
            <v>37498</v>
          </cell>
          <cell r="M39" t="str">
            <v>Гор.</v>
          </cell>
          <cell r="N39" t="str">
            <v>P1ar_Block II</v>
          </cell>
          <cell r="O39" t="str">
            <v>Действующий</v>
          </cell>
          <cell r="P39">
            <v>-4</v>
          </cell>
          <cell r="Q39" t="str">
            <v xml:space="preserve"> </v>
          </cell>
          <cell r="R39" t="str">
            <v xml:space="preserve"> </v>
          </cell>
          <cell r="S39">
            <v>0</v>
          </cell>
          <cell r="T39">
            <v>143.80000000000001</v>
          </cell>
          <cell r="U39">
            <v>135</v>
          </cell>
          <cell r="V39">
            <v>4.32</v>
          </cell>
          <cell r="W39">
            <v>1</v>
          </cell>
          <cell r="X39">
            <v>3.8135593220338984</v>
          </cell>
          <cell r="Y39">
            <v>1.33</v>
          </cell>
          <cell r="Z39">
            <v>0.83599999999999997</v>
          </cell>
          <cell r="AA39">
            <v>0.73299999999999998</v>
          </cell>
          <cell r="AB39">
            <v>38</v>
          </cell>
          <cell r="AC39">
            <v>1.1579999999999999</v>
          </cell>
          <cell r="AD39">
            <v>139.69999999999999</v>
          </cell>
          <cell r="AE39">
            <v>7.72</v>
          </cell>
          <cell r="AF39">
            <v>1910</v>
          </cell>
          <cell r="AG39">
            <v>2500</v>
          </cell>
          <cell r="AH39">
            <v>2500</v>
          </cell>
          <cell r="AI39">
            <v>0</v>
          </cell>
          <cell r="AJ39">
            <v>0</v>
          </cell>
          <cell r="AK39" t="str">
            <v>откр ствол</v>
          </cell>
          <cell r="AL39" t="str">
            <v>1910-2500</v>
          </cell>
          <cell r="AM39">
            <v>0</v>
          </cell>
          <cell r="AN39">
            <v>1910</v>
          </cell>
          <cell r="AO39">
            <v>22.1</v>
          </cell>
          <cell r="AP39">
            <v>0</v>
          </cell>
          <cell r="AQ39">
            <v>0</v>
          </cell>
          <cell r="AR39">
            <v>0</v>
          </cell>
          <cell r="AS39" t="str">
            <v>Газлифт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2130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73</v>
          </cell>
          <cell r="BV39">
            <v>5.5</v>
          </cell>
          <cell r="BW39">
            <v>18</v>
          </cell>
          <cell r="BX39" t="str">
            <v>Угловик</v>
          </cell>
          <cell r="BY39" t="str">
            <v>Периодический</v>
          </cell>
          <cell r="BZ39">
            <v>24</v>
          </cell>
          <cell r="CA39">
            <v>24</v>
          </cell>
          <cell r="CB39">
            <v>20</v>
          </cell>
          <cell r="CC39">
            <v>56</v>
          </cell>
          <cell r="CD39">
            <v>19</v>
          </cell>
          <cell r="CE39">
            <v>43374</v>
          </cell>
          <cell r="CF39">
            <v>98</v>
          </cell>
          <cell r="CG39">
            <v>86</v>
          </cell>
          <cell r="CH39">
            <v>6</v>
          </cell>
          <cell r="CI39">
            <v>0</v>
          </cell>
          <cell r="CJ39">
            <v>0</v>
          </cell>
          <cell r="CK39">
            <v>40</v>
          </cell>
          <cell r="CL39">
            <v>13.643520000000001</v>
          </cell>
          <cell r="CM39">
            <v>17</v>
          </cell>
          <cell r="CN39">
            <v>4</v>
          </cell>
          <cell r="CO39">
            <v>33</v>
          </cell>
          <cell r="CP39">
            <v>20</v>
          </cell>
          <cell r="CQ39">
            <v>58</v>
          </cell>
          <cell r="CR39" t="str">
            <v>-</v>
          </cell>
          <cell r="CS39">
            <v>40</v>
          </cell>
          <cell r="CT39" t="str">
            <v>-</v>
          </cell>
          <cell r="CU39">
            <v>44.356479999999998</v>
          </cell>
          <cell r="CV39" t="str">
            <v>-</v>
          </cell>
          <cell r="CW39">
            <v>36</v>
          </cell>
          <cell r="CX39" t="str">
            <v>-</v>
          </cell>
          <cell r="CY39">
            <v>11</v>
          </cell>
          <cell r="CZ39">
            <v>9</v>
          </cell>
          <cell r="DA39">
            <v>659.6538136785814</v>
          </cell>
          <cell r="DB39">
            <v>1465.897363730181</v>
          </cell>
          <cell r="DC39">
            <v>0</v>
          </cell>
          <cell r="DD39">
            <v>0</v>
          </cell>
          <cell r="DE39" t="str">
            <v>Газлифт</v>
          </cell>
          <cell r="DF39">
            <v>13.643520000000001</v>
          </cell>
          <cell r="DG39">
            <v>17</v>
          </cell>
          <cell r="DH39">
            <v>4</v>
          </cell>
          <cell r="DI39">
            <v>9</v>
          </cell>
          <cell r="DJ39">
            <v>40</v>
          </cell>
          <cell r="DK39">
            <v>0</v>
          </cell>
          <cell r="DL39">
            <v>41809.333333333336</v>
          </cell>
          <cell r="DM39">
            <v>41814</v>
          </cell>
          <cell r="DN39">
            <v>1631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37453</v>
          </cell>
          <cell r="DT39" t="str">
            <v>ВНС</v>
          </cell>
          <cell r="DU39">
            <v>0</v>
          </cell>
          <cell r="DV39">
            <v>18</v>
          </cell>
          <cell r="DW39">
            <v>21</v>
          </cell>
          <cell r="DX39">
            <v>56</v>
          </cell>
          <cell r="DY39">
            <v>20</v>
          </cell>
          <cell r="DZ39" t="str">
            <v>Постоянный</v>
          </cell>
          <cell r="EA39">
            <v>24</v>
          </cell>
          <cell r="EB39">
            <v>0</v>
          </cell>
          <cell r="EC39">
            <v>8.025599999999999</v>
          </cell>
          <cell r="ED39">
            <v>10</v>
          </cell>
          <cell r="EE39">
            <v>4</v>
          </cell>
          <cell r="EF39">
            <v>20</v>
          </cell>
          <cell r="EG39">
            <v>1121.4114832535886</v>
          </cell>
          <cell r="EH39">
            <v>86</v>
          </cell>
          <cell r="EI39">
            <v>11</v>
          </cell>
          <cell r="EJ39">
            <v>40</v>
          </cell>
          <cell r="EK39">
            <v>18</v>
          </cell>
          <cell r="EL39">
            <v>20</v>
          </cell>
          <cell r="EM39">
            <v>56</v>
          </cell>
          <cell r="EN39">
            <v>19</v>
          </cell>
          <cell r="EO39" t="str">
            <v>Периодический</v>
          </cell>
          <cell r="EP39">
            <v>24</v>
          </cell>
          <cell r="EQ39">
            <v>24</v>
          </cell>
          <cell r="ER39">
            <v>13.643520000000001</v>
          </cell>
          <cell r="ES39">
            <v>17</v>
          </cell>
          <cell r="ET39">
            <v>4</v>
          </cell>
          <cell r="EU39">
            <v>20</v>
          </cell>
          <cell r="EV39">
            <v>659.6538136785814</v>
          </cell>
          <cell r="EW39">
            <v>86</v>
          </cell>
          <cell r="EX39">
            <v>11</v>
          </cell>
          <cell r="EY39">
            <v>40</v>
          </cell>
          <cell r="EZ39">
            <v>0</v>
          </cell>
          <cell r="FA39">
            <v>-1</v>
          </cell>
          <cell r="FB39">
            <v>0</v>
          </cell>
          <cell r="FC39">
            <v>-1</v>
          </cell>
          <cell r="FD39">
            <v>0</v>
          </cell>
          <cell r="FE39">
            <v>24</v>
          </cell>
          <cell r="FF39">
            <v>5.6179200000000016</v>
          </cell>
        </row>
        <row r="40">
          <cell r="J40" t="str">
            <v>12-1</v>
          </cell>
          <cell r="K40" t="str">
            <v>Куст скважины - 12</v>
          </cell>
          <cell r="L40">
            <v>35748</v>
          </cell>
          <cell r="M40" t="str">
            <v>Гор.</v>
          </cell>
          <cell r="N40" t="str">
            <v>P1ar_Block II</v>
          </cell>
          <cell r="O40" t="str">
            <v>Действующий</v>
          </cell>
          <cell r="P40">
            <v>-4</v>
          </cell>
          <cell r="Q40" t="str">
            <v xml:space="preserve"> </v>
          </cell>
          <cell r="R40" t="str">
            <v xml:space="preserve"> </v>
          </cell>
          <cell r="S40">
            <v>0</v>
          </cell>
          <cell r="T40">
            <v>143.80000000000001</v>
          </cell>
          <cell r="U40">
            <v>135</v>
          </cell>
          <cell r="V40">
            <v>4.32</v>
          </cell>
          <cell r="W40">
            <v>1</v>
          </cell>
          <cell r="X40">
            <v>4.32</v>
          </cell>
          <cell r="Y40">
            <v>1.33</v>
          </cell>
          <cell r="Z40">
            <v>0.83599999999999997</v>
          </cell>
          <cell r="AA40">
            <v>0.73299999999999998</v>
          </cell>
          <cell r="AB40">
            <v>38</v>
          </cell>
          <cell r="AC40">
            <v>1.1579999999999999</v>
          </cell>
          <cell r="AD40">
            <v>139.69999999999999</v>
          </cell>
          <cell r="AE40">
            <v>7.72</v>
          </cell>
          <cell r="AF40">
            <v>1921</v>
          </cell>
          <cell r="AG40">
            <v>2505</v>
          </cell>
          <cell r="AH40">
            <v>2505</v>
          </cell>
          <cell r="AI40">
            <v>0</v>
          </cell>
          <cell r="AJ40">
            <v>0</v>
          </cell>
          <cell r="AK40" t="str">
            <v>откр ствол</v>
          </cell>
          <cell r="AL40" t="str">
            <v>1921-2505</v>
          </cell>
          <cell r="AM40">
            <v>0</v>
          </cell>
          <cell r="AN40">
            <v>1921</v>
          </cell>
          <cell r="AO40">
            <v>18.899999999999999</v>
          </cell>
          <cell r="AP40">
            <v>0</v>
          </cell>
          <cell r="AQ40">
            <v>0</v>
          </cell>
          <cell r="AR40">
            <v>0</v>
          </cell>
          <cell r="AS40" t="str">
            <v>Газлифт</v>
          </cell>
          <cell r="AT40">
            <v>630</v>
          </cell>
          <cell r="AU40" t="str">
            <v>ГП</v>
          </cell>
          <cell r="AV40">
            <v>1130</v>
          </cell>
          <cell r="AW40" t="str">
            <v>ГП</v>
          </cell>
          <cell r="AX40">
            <v>1530</v>
          </cell>
          <cell r="AY40" t="str">
            <v>ГК85/3</v>
          </cell>
          <cell r="AZ40">
            <v>1775</v>
          </cell>
          <cell r="BA40" t="str">
            <v>ЦКсОК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1785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1951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73</v>
          </cell>
          <cell r="BV40">
            <v>5.5</v>
          </cell>
          <cell r="BW40">
            <v>18</v>
          </cell>
          <cell r="BX40" t="str">
            <v>Угловик</v>
          </cell>
          <cell r="BY40" t="str">
            <v>Постоянный</v>
          </cell>
          <cell r="BZ40">
            <v>24</v>
          </cell>
          <cell r="CA40">
            <v>0</v>
          </cell>
          <cell r="CB40">
            <v>21</v>
          </cell>
          <cell r="CC40">
            <v>34</v>
          </cell>
          <cell r="CD40">
            <v>20</v>
          </cell>
          <cell r="CE40">
            <v>43374</v>
          </cell>
          <cell r="CF40">
            <v>61</v>
          </cell>
          <cell r="CG40">
            <v>86</v>
          </cell>
          <cell r="CH40">
            <v>6</v>
          </cell>
          <cell r="CI40">
            <v>0</v>
          </cell>
          <cell r="CJ40">
            <v>0</v>
          </cell>
          <cell r="CK40">
            <v>39</v>
          </cell>
          <cell r="CL40">
            <v>7.4153199999999995</v>
          </cell>
          <cell r="CM40">
            <v>8.8699999999999992</v>
          </cell>
          <cell r="CN40">
            <v>0</v>
          </cell>
          <cell r="CO40">
            <v>34</v>
          </cell>
          <cell r="CP40">
            <v>22.3</v>
          </cell>
          <cell r="CQ40">
            <v>22</v>
          </cell>
          <cell r="CR40" t="str">
            <v>-</v>
          </cell>
          <cell r="CS40">
            <v>39</v>
          </cell>
          <cell r="CT40" t="str">
            <v>-</v>
          </cell>
          <cell r="CU40">
            <v>14.584680000000001</v>
          </cell>
          <cell r="CV40" t="str">
            <v>-</v>
          </cell>
          <cell r="CW40">
            <v>39</v>
          </cell>
          <cell r="CX40" t="str">
            <v>-</v>
          </cell>
          <cell r="CY40">
            <v>12</v>
          </cell>
          <cell r="CZ40">
            <v>10.3</v>
          </cell>
          <cell r="DA40">
            <v>1389.0162528387177</v>
          </cell>
          <cell r="DB40">
            <v>3007.2876153692628</v>
          </cell>
          <cell r="DC40">
            <v>0.48014494182606982</v>
          </cell>
          <cell r="DD40">
            <v>0</v>
          </cell>
          <cell r="DE40" t="str">
            <v>Газлифт</v>
          </cell>
          <cell r="DF40">
            <v>7.4153199999999995</v>
          </cell>
          <cell r="DG40">
            <v>8.8699999999999992</v>
          </cell>
          <cell r="DH40">
            <v>0</v>
          </cell>
          <cell r="DI40">
            <v>10.3</v>
          </cell>
          <cell r="DJ40">
            <v>39</v>
          </cell>
          <cell r="DK40">
            <v>0</v>
          </cell>
          <cell r="DL40">
            <v>42638.083333333336</v>
          </cell>
          <cell r="DM40">
            <v>42648</v>
          </cell>
          <cell r="DN40">
            <v>797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42641</v>
          </cell>
          <cell r="DT40" t="str">
            <v>ОПЗ (ОПЗ апр.13г.)</v>
          </cell>
          <cell r="DU40" t="str">
            <v>НСL-16% V-60м3 с растворителем 40м3</v>
          </cell>
          <cell r="DV40">
            <v>18</v>
          </cell>
          <cell r="DW40">
            <v>21</v>
          </cell>
          <cell r="DX40">
            <v>34</v>
          </cell>
          <cell r="DY40">
            <v>20</v>
          </cell>
          <cell r="DZ40" t="str">
            <v>Постоянный</v>
          </cell>
          <cell r="EA40">
            <v>24</v>
          </cell>
          <cell r="EB40">
            <v>0</v>
          </cell>
          <cell r="EC40">
            <v>7.4153199999999995</v>
          </cell>
          <cell r="ED40">
            <v>8.8699999999999992</v>
          </cell>
          <cell r="EE40">
            <v>0</v>
          </cell>
          <cell r="EF40">
            <v>22.3</v>
          </cell>
          <cell r="EG40">
            <v>1389.0162528387177</v>
          </cell>
          <cell r="EH40">
            <v>86</v>
          </cell>
          <cell r="EI40">
            <v>12</v>
          </cell>
          <cell r="EJ40">
            <v>39</v>
          </cell>
          <cell r="EK40">
            <v>18</v>
          </cell>
          <cell r="EL40">
            <v>21</v>
          </cell>
          <cell r="EM40">
            <v>34</v>
          </cell>
          <cell r="EN40">
            <v>20</v>
          </cell>
          <cell r="EO40" t="str">
            <v>Постоянный</v>
          </cell>
          <cell r="EP40">
            <v>24</v>
          </cell>
          <cell r="EQ40">
            <v>0</v>
          </cell>
          <cell r="ER40">
            <v>7.4153199999999995</v>
          </cell>
          <cell r="ES40">
            <v>8.8699999999999992</v>
          </cell>
          <cell r="ET40">
            <v>0</v>
          </cell>
          <cell r="EU40">
            <v>22.3</v>
          </cell>
          <cell r="EV40">
            <v>1389.0162528387177</v>
          </cell>
          <cell r="EW40">
            <v>86</v>
          </cell>
          <cell r="EX40">
            <v>12</v>
          </cell>
          <cell r="EY40">
            <v>39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</row>
        <row r="41">
          <cell r="J41" t="str">
            <v>13-3</v>
          </cell>
          <cell r="K41" t="str">
            <v>Куст скважины - 13</v>
          </cell>
          <cell r="L41">
            <v>35399</v>
          </cell>
          <cell r="M41" t="str">
            <v>Гор.</v>
          </cell>
          <cell r="N41" t="str">
            <v>P1ar_Block II</v>
          </cell>
          <cell r="O41" t="str">
            <v>контрольный</v>
          </cell>
          <cell r="P41">
            <v>-4</v>
          </cell>
          <cell r="Q41" t="str">
            <v xml:space="preserve"> </v>
          </cell>
          <cell r="R41" t="str">
            <v xml:space="preserve"> </v>
          </cell>
          <cell r="S41">
            <v>0</v>
          </cell>
          <cell r="T41">
            <v>143.80000000000001</v>
          </cell>
          <cell r="U41">
            <v>135</v>
          </cell>
          <cell r="V41">
            <v>4.32</v>
          </cell>
          <cell r="W41">
            <v>1</v>
          </cell>
          <cell r="X41">
            <v>4.32</v>
          </cell>
          <cell r="Y41">
            <v>1.33</v>
          </cell>
          <cell r="Z41">
            <v>0.83599999999999997</v>
          </cell>
          <cell r="AA41">
            <v>0.73299999999999998</v>
          </cell>
          <cell r="AB41">
            <v>38</v>
          </cell>
          <cell r="AC41">
            <v>1.1579999999999999</v>
          </cell>
          <cell r="AD41">
            <v>139.69999999999999</v>
          </cell>
          <cell r="AE41">
            <v>7.72</v>
          </cell>
          <cell r="AF41">
            <v>1922</v>
          </cell>
          <cell r="AG41">
            <v>2500</v>
          </cell>
          <cell r="AH41">
            <v>2500</v>
          </cell>
          <cell r="AI41">
            <v>0</v>
          </cell>
          <cell r="AJ41">
            <v>0</v>
          </cell>
          <cell r="AK41" t="str">
            <v>откр ствол</v>
          </cell>
          <cell r="AL41" t="str">
            <v xml:space="preserve">1922-2500 </v>
          </cell>
          <cell r="AM41">
            <v>0</v>
          </cell>
          <cell r="AN41">
            <v>1922</v>
          </cell>
          <cell r="AO41">
            <v>37</v>
          </cell>
          <cell r="AP41">
            <v>0</v>
          </cell>
          <cell r="AQ41">
            <v>0</v>
          </cell>
          <cell r="AR41">
            <v>0</v>
          </cell>
          <cell r="AS41" t="str">
            <v>Газлифт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2008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73</v>
          </cell>
          <cell r="BV41">
            <v>5.51</v>
          </cell>
          <cell r="BW41">
            <v>0</v>
          </cell>
          <cell r="BX41">
            <v>0</v>
          </cell>
          <cell r="BY41" t="str">
            <v>Постоянный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43374</v>
          </cell>
          <cell r="CF41">
            <v>179.8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35</v>
          </cell>
          <cell r="CP41">
            <v>5.0000000000000001E-3</v>
          </cell>
          <cell r="CQ41">
            <v>179.8</v>
          </cell>
          <cell r="CR41" t="str">
            <v>-</v>
          </cell>
          <cell r="CS41" t="str">
            <v>-</v>
          </cell>
          <cell r="CT41" t="str">
            <v>-</v>
          </cell>
          <cell r="CU41">
            <v>179.8</v>
          </cell>
          <cell r="CV41" t="str">
            <v>-</v>
          </cell>
          <cell r="CW41" t="str">
            <v>-</v>
          </cell>
          <cell r="CX41" t="str">
            <v>-</v>
          </cell>
          <cell r="CY41">
            <v>0</v>
          </cell>
          <cell r="CZ41">
            <v>5.0000000000000001E-3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 t="str">
            <v>Газлифт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18</v>
          </cell>
          <cell r="DW41">
            <v>29</v>
          </cell>
          <cell r="DX41">
            <v>60</v>
          </cell>
          <cell r="DY41">
            <v>28</v>
          </cell>
          <cell r="DZ41" t="str">
            <v>Постоянный</v>
          </cell>
          <cell r="EA41">
            <v>24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5.0000000000000001E-3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 t="str">
            <v>Постоянный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5.0000000000000001E-3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-18</v>
          </cell>
          <cell r="FA41">
            <v>-29</v>
          </cell>
          <cell r="FB41">
            <v>-60</v>
          </cell>
          <cell r="FC41">
            <v>-28</v>
          </cell>
          <cell r="FD41">
            <v>-24</v>
          </cell>
          <cell r="FE41">
            <v>0</v>
          </cell>
          <cell r="FF41">
            <v>0</v>
          </cell>
        </row>
        <row r="42">
          <cell r="J42" t="str">
            <v>14-1</v>
          </cell>
          <cell r="K42" t="str">
            <v>Куст скважины - 14</v>
          </cell>
          <cell r="L42">
            <v>35671</v>
          </cell>
          <cell r="M42" t="str">
            <v>Гор.</v>
          </cell>
          <cell r="N42" t="str">
            <v>P1ar_Block II</v>
          </cell>
          <cell r="O42" t="str">
            <v>Действующий</v>
          </cell>
          <cell r="P42">
            <v>-4</v>
          </cell>
          <cell r="Q42" t="str">
            <v xml:space="preserve"> </v>
          </cell>
          <cell r="R42" t="str">
            <v xml:space="preserve"> </v>
          </cell>
          <cell r="S42">
            <v>0</v>
          </cell>
          <cell r="T42">
            <v>143.80000000000001</v>
          </cell>
          <cell r="U42">
            <v>135</v>
          </cell>
          <cell r="V42">
            <v>4.32</v>
          </cell>
          <cell r="W42">
            <v>1</v>
          </cell>
          <cell r="X42">
            <v>1.938610662358643</v>
          </cell>
          <cell r="Y42">
            <v>1.33</v>
          </cell>
          <cell r="Z42">
            <v>0.83599999999999997</v>
          </cell>
          <cell r="AA42">
            <v>0.73299999999999998</v>
          </cell>
          <cell r="AB42">
            <v>38</v>
          </cell>
          <cell r="AC42">
            <v>1.1579999999999999</v>
          </cell>
          <cell r="AD42">
            <v>139.69999999999999</v>
          </cell>
          <cell r="AE42">
            <v>7.72</v>
          </cell>
          <cell r="AF42">
            <v>1858</v>
          </cell>
          <cell r="AG42">
            <v>2634</v>
          </cell>
          <cell r="AH42">
            <v>2634</v>
          </cell>
          <cell r="AI42">
            <v>0</v>
          </cell>
          <cell r="AJ42">
            <v>0</v>
          </cell>
          <cell r="AK42" t="str">
            <v>откр ствол</v>
          </cell>
          <cell r="AL42" t="str">
            <v>1858-2634</v>
          </cell>
          <cell r="AM42">
            <v>0</v>
          </cell>
          <cell r="AN42">
            <v>1858</v>
          </cell>
          <cell r="AO42">
            <v>3.2</v>
          </cell>
          <cell r="AP42">
            <v>0</v>
          </cell>
          <cell r="AQ42">
            <v>0</v>
          </cell>
          <cell r="AR42">
            <v>0</v>
          </cell>
          <cell r="AS42" t="str">
            <v>Газлифт</v>
          </cell>
          <cell r="AT42">
            <v>600</v>
          </cell>
          <cell r="AU42" t="str">
            <v>ГК75/3</v>
          </cell>
          <cell r="AV42">
            <v>1200</v>
          </cell>
          <cell r="AW42" t="str">
            <v>ГК77/3</v>
          </cell>
          <cell r="AX42">
            <v>1810</v>
          </cell>
          <cell r="AY42" t="str">
            <v>ЦКсОК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 t="str">
            <v>1819/1820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1870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73</v>
          </cell>
          <cell r="BV42">
            <v>5.5</v>
          </cell>
          <cell r="BW42">
            <v>18</v>
          </cell>
          <cell r="BX42" t="str">
            <v>Угловик</v>
          </cell>
          <cell r="BY42" t="str">
            <v>Постоянный</v>
          </cell>
          <cell r="BZ42">
            <v>24</v>
          </cell>
          <cell r="CA42">
            <v>0</v>
          </cell>
          <cell r="CB42">
            <v>25</v>
          </cell>
          <cell r="CC42">
            <v>64</v>
          </cell>
          <cell r="CD42">
            <v>23</v>
          </cell>
          <cell r="CE42">
            <v>43374</v>
          </cell>
          <cell r="CF42">
            <v>151.6</v>
          </cell>
          <cell r="CG42">
            <v>80</v>
          </cell>
          <cell r="CH42">
            <v>6</v>
          </cell>
          <cell r="CI42">
            <v>0</v>
          </cell>
          <cell r="CJ42">
            <v>0</v>
          </cell>
          <cell r="CK42">
            <v>122</v>
          </cell>
          <cell r="CL42">
            <v>1.5800400000000001</v>
          </cell>
          <cell r="CM42">
            <v>3</v>
          </cell>
          <cell r="CN42">
            <v>37</v>
          </cell>
          <cell r="CO42">
            <v>36</v>
          </cell>
          <cell r="CP42">
            <v>5</v>
          </cell>
          <cell r="CQ42">
            <v>29.599999999999994</v>
          </cell>
          <cell r="CR42" t="str">
            <v>-</v>
          </cell>
          <cell r="CS42">
            <v>122</v>
          </cell>
          <cell r="CT42" t="str">
            <v>-</v>
          </cell>
          <cell r="CU42">
            <v>28.019959999999994</v>
          </cell>
          <cell r="CV42" t="str">
            <v>-</v>
          </cell>
          <cell r="CW42">
            <v>85</v>
          </cell>
          <cell r="CX42" t="str">
            <v>-</v>
          </cell>
          <cell r="CY42">
            <v>2</v>
          </cell>
          <cell r="CZ42">
            <v>3</v>
          </cell>
          <cell r="DA42">
            <v>1898.686109212425</v>
          </cell>
          <cell r="DB42">
            <v>3164.476848687375</v>
          </cell>
          <cell r="DC42">
            <v>0.10664327212959143</v>
          </cell>
          <cell r="DD42" t="str">
            <v xml:space="preserve">Высокое Рзаб по причине высокой обводненности, для снижения Рзаб необходимо проведение ТРС (смена ПО) </v>
          </cell>
          <cell r="DE42" t="str">
            <v>Газлифт</v>
          </cell>
          <cell r="DF42">
            <v>1.5800400000000001</v>
          </cell>
          <cell r="DG42">
            <v>3</v>
          </cell>
          <cell r="DH42">
            <v>37</v>
          </cell>
          <cell r="DI42">
            <v>3</v>
          </cell>
          <cell r="DJ42">
            <v>122</v>
          </cell>
          <cell r="DK42">
            <v>0</v>
          </cell>
          <cell r="DL42">
            <v>41467</v>
          </cell>
          <cell r="DM42">
            <v>41485</v>
          </cell>
          <cell r="DN42">
            <v>1960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41479</v>
          </cell>
          <cell r="DT42" t="str">
            <v>ОПЗ</v>
          </cell>
          <cell r="DU42" t="str">
            <v>НСL-12% V-100м3</v>
          </cell>
          <cell r="DV42">
            <v>18</v>
          </cell>
          <cell r="DW42">
            <v>25</v>
          </cell>
          <cell r="DX42">
            <v>64</v>
          </cell>
          <cell r="DY42">
            <v>23</v>
          </cell>
          <cell r="DZ42" t="str">
            <v>Постоянный</v>
          </cell>
          <cell r="EA42">
            <v>24</v>
          </cell>
          <cell r="EB42">
            <v>0</v>
          </cell>
          <cell r="EC42">
            <v>1.5800400000000001</v>
          </cell>
          <cell r="ED42">
            <v>3</v>
          </cell>
          <cell r="EE42">
            <v>37</v>
          </cell>
          <cell r="EF42">
            <v>5</v>
          </cell>
          <cell r="EG42">
            <v>1898.686109212425</v>
          </cell>
          <cell r="EH42">
            <v>80</v>
          </cell>
          <cell r="EI42">
            <v>2</v>
          </cell>
          <cell r="EJ42">
            <v>122</v>
          </cell>
          <cell r="EK42">
            <v>18</v>
          </cell>
          <cell r="EL42">
            <v>25</v>
          </cell>
          <cell r="EM42">
            <v>64</v>
          </cell>
          <cell r="EN42">
            <v>23</v>
          </cell>
          <cell r="EO42" t="str">
            <v>Постоянный</v>
          </cell>
          <cell r="EP42">
            <v>24</v>
          </cell>
          <cell r="EQ42">
            <v>0</v>
          </cell>
          <cell r="ER42">
            <v>1.5800400000000001</v>
          </cell>
          <cell r="ES42">
            <v>3</v>
          </cell>
          <cell r="ET42">
            <v>37</v>
          </cell>
          <cell r="EU42">
            <v>5</v>
          </cell>
          <cell r="EV42">
            <v>1898.686109212425</v>
          </cell>
          <cell r="EW42">
            <v>80</v>
          </cell>
          <cell r="EX42">
            <v>2</v>
          </cell>
          <cell r="EY42">
            <v>122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</row>
        <row r="43">
          <cell r="J43" t="str">
            <v>15-1</v>
          </cell>
          <cell r="K43" t="str">
            <v>Без куста</v>
          </cell>
          <cell r="L43">
            <v>36997</v>
          </cell>
          <cell r="M43" t="str">
            <v>Верт.</v>
          </cell>
          <cell r="N43" t="str">
            <v>P1ar_Block II</v>
          </cell>
          <cell r="O43" t="str">
            <v>Действующий</v>
          </cell>
          <cell r="P43">
            <v>-4</v>
          </cell>
          <cell r="Q43" t="str">
            <v xml:space="preserve"> </v>
          </cell>
          <cell r="R43" t="str">
            <v xml:space="preserve"> </v>
          </cell>
          <cell r="S43">
            <v>0</v>
          </cell>
          <cell r="T43">
            <v>143.80000000000001</v>
          </cell>
          <cell r="U43">
            <v>135</v>
          </cell>
          <cell r="V43">
            <v>4.32</v>
          </cell>
          <cell r="W43">
            <v>1</v>
          </cell>
          <cell r="X43">
            <v>4.32</v>
          </cell>
          <cell r="Y43">
            <v>1.33</v>
          </cell>
          <cell r="Z43">
            <v>0.83599999999999997</v>
          </cell>
          <cell r="AA43">
            <v>0.73299999999999998</v>
          </cell>
          <cell r="AB43">
            <v>38</v>
          </cell>
          <cell r="AC43">
            <v>1.1579999999999999</v>
          </cell>
          <cell r="AD43">
            <v>139.69999999999999</v>
          </cell>
          <cell r="AE43">
            <v>7.72</v>
          </cell>
          <cell r="AF43">
            <v>1885</v>
          </cell>
          <cell r="AG43">
            <v>1950</v>
          </cell>
          <cell r="AH43">
            <v>1950</v>
          </cell>
          <cell r="AI43">
            <v>0</v>
          </cell>
          <cell r="AJ43">
            <v>0</v>
          </cell>
          <cell r="AK43" t="str">
            <v>закрытый</v>
          </cell>
          <cell r="AL43" t="str">
            <v>1874-1945</v>
          </cell>
          <cell r="AM43">
            <v>0</v>
          </cell>
          <cell r="AN43">
            <v>1874</v>
          </cell>
          <cell r="AO43">
            <v>1.02</v>
          </cell>
          <cell r="AP43">
            <v>0</v>
          </cell>
          <cell r="AQ43">
            <v>0</v>
          </cell>
          <cell r="AR43">
            <v>0</v>
          </cell>
          <cell r="AS43" t="str">
            <v>Газлифт</v>
          </cell>
          <cell r="AT43">
            <v>520</v>
          </cell>
          <cell r="AU43" t="str">
            <v>ГП</v>
          </cell>
          <cell r="AV43">
            <v>930</v>
          </cell>
          <cell r="AW43" t="str">
            <v>ГП</v>
          </cell>
          <cell r="AX43">
            <v>1260</v>
          </cell>
          <cell r="AY43" t="str">
            <v>ГП</v>
          </cell>
          <cell r="AZ43">
            <v>1530</v>
          </cell>
          <cell r="BA43" t="str">
            <v>ГК82/1,5</v>
          </cell>
          <cell r="BB43">
            <v>1770</v>
          </cell>
          <cell r="BC43" t="str">
            <v>ЦКсОК/3</v>
          </cell>
          <cell r="BD43">
            <v>0</v>
          </cell>
          <cell r="BE43">
            <v>0</v>
          </cell>
          <cell r="BF43">
            <v>1790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1870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73</v>
          </cell>
          <cell r="BV43">
            <v>5.5</v>
          </cell>
          <cell r="BW43">
            <v>18</v>
          </cell>
          <cell r="BX43" t="str">
            <v>Угловик</v>
          </cell>
          <cell r="BY43" t="str">
            <v>Постоянный</v>
          </cell>
          <cell r="BZ43">
            <v>24</v>
          </cell>
          <cell r="CA43">
            <v>0</v>
          </cell>
          <cell r="CB43">
            <v>26</v>
          </cell>
          <cell r="CC43">
            <v>58</v>
          </cell>
          <cell r="CD43">
            <v>24</v>
          </cell>
          <cell r="CE43">
            <v>43374</v>
          </cell>
          <cell r="CF43">
            <v>139</v>
          </cell>
          <cell r="CG43">
            <v>76</v>
          </cell>
          <cell r="CH43">
            <v>6</v>
          </cell>
          <cell r="CI43">
            <v>0</v>
          </cell>
          <cell r="CJ43">
            <v>0</v>
          </cell>
          <cell r="CK43">
            <v>46</v>
          </cell>
          <cell r="CL43">
            <v>4.2635999999999994</v>
          </cell>
          <cell r="CM43">
            <v>5.0999999999999996</v>
          </cell>
          <cell r="CN43">
            <v>0</v>
          </cell>
          <cell r="CO43">
            <v>37</v>
          </cell>
          <cell r="CP43">
            <v>13</v>
          </cell>
          <cell r="CQ43">
            <v>93</v>
          </cell>
          <cell r="CR43" t="str">
            <v>-</v>
          </cell>
          <cell r="CS43">
            <v>46</v>
          </cell>
          <cell r="CT43" t="str">
            <v>-</v>
          </cell>
          <cell r="CU43">
            <v>88.736400000000003</v>
          </cell>
          <cell r="CV43" t="str">
            <v>-</v>
          </cell>
          <cell r="CW43">
            <v>46</v>
          </cell>
          <cell r="CX43" t="str">
            <v>-</v>
          </cell>
          <cell r="CY43">
            <v>6.2</v>
          </cell>
          <cell r="CZ43">
            <v>6.8</v>
          </cell>
          <cell r="DA43">
            <v>1594.8963317384373</v>
          </cell>
          <cell r="DB43">
            <v>3049.066516558777</v>
          </cell>
          <cell r="DC43">
            <v>7.8046900803699221E-2</v>
          </cell>
          <cell r="DD43">
            <v>0</v>
          </cell>
          <cell r="DE43" t="str">
            <v>Газлифт</v>
          </cell>
          <cell r="DF43">
            <v>4.2635999999999994</v>
          </cell>
          <cell r="DG43">
            <v>5.0999999999999996</v>
          </cell>
          <cell r="DH43">
            <v>0</v>
          </cell>
          <cell r="DI43">
            <v>6.8</v>
          </cell>
          <cell r="DJ43">
            <v>46</v>
          </cell>
          <cell r="DK43">
            <v>0</v>
          </cell>
          <cell r="DL43">
            <v>42689.083333333336</v>
          </cell>
          <cell r="DM43">
            <v>42720</v>
          </cell>
          <cell r="DN43">
            <v>725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42720</v>
          </cell>
          <cell r="DT43" t="str">
            <v>ОПЗ</v>
          </cell>
          <cell r="DU43">
            <v>0</v>
          </cell>
          <cell r="DV43">
            <v>18</v>
          </cell>
          <cell r="DW43">
            <v>26</v>
          </cell>
          <cell r="DX43">
            <v>58</v>
          </cell>
          <cell r="DY43">
            <v>24</v>
          </cell>
          <cell r="DZ43" t="str">
            <v>Постоянный</v>
          </cell>
          <cell r="EA43">
            <v>24</v>
          </cell>
          <cell r="EB43">
            <v>0</v>
          </cell>
          <cell r="EC43">
            <v>4.2635999999999994</v>
          </cell>
          <cell r="ED43">
            <v>5.0999999999999996</v>
          </cell>
          <cell r="EE43">
            <v>0</v>
          </cell>
          <cell r="EF43">
            <v>13</v>
          </cell>
          <cell r="EG43">
            <v>1594.8963317384373</v>
          </cell>
          <cell r="EH43">
            <v>76</v>
          </cell>
          <cell r="EI43">
            <v>6.2</v>
          </cell>
          <cell r="EJ43">
            <v>46</v>
          </cell>
          <cell r="EK43">
            <v>18</v>
          </cell>
          <cell r="EL43">
            <v>26</v>
          </cell>
          <cell r="EM43">
            <v>58</v>
          </cell>
          <cell r="EN43">
            <v>24</v>
          </cell>
          <cell r="EO43" t="str">
            <v>Постоянный</v>
          </cell>
          <cell r="EP43">
            <v>24</v>
          </cell>
          <cell r="EQ43">
            <v>0</v>
          </cell>
          <cell r="ER43">
            <v>4.2635999999999994</v>
          </cell>
          <cell r="ES43">
            <v>5.0999999999999996</v>
          </cell>
          <cell r="ET43">
            <v>0</v>
          </cell>
          <cell r="EU43">
            <v>13</v>
          </cell>
          <cell r="EV43">
            <v>1594.8963317384373</v>
          </cell>
          <cell r="EW43">
            <v>76</v>
          </cell>
          <cell r="EX43">
            <v>6.2</v>
          </cell>
          <cell r="EY43">
            <v>46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</row>
        <row r="44">
          <cell r="J44" t="str">
            <v>19-1</v>
          </cell>
          <cell r="K44" t="str">
            <v>Без куста</v>
          </cell>
          <cell r="L44">
            <v>37344</v>
          </cell>
          <cell r="M44" t="str">
            <v>Гор.</v>
          </cell>
          <cell r="N44" t="str">
            <v>P1ar_Block II</v>
          </cell>
          <cell r="O44" t="str">
            <v>Действующий</v>
          </cell>
          <cell r="P44">
            <v>-4</v>
          </cell>
          <cell r="Q44" t="str">
            <v xml:space="preserve"> </v>
          </cell>
          <cell r="R44" t="str">
            <v xml:space="preserve"> </v>
          </cell>
          <cell r="S44">
            <v>0</v>
          </cell>
          <cell r="T44">
            <v>143.80000000000001</v>
          </cell>
          <cell r="U44">
            <v>135</v>
          </cell>
          <cell r="V44">
            <v>4.32</v>
          </cell>
          <cell r="W44">
            <v>1</v>
          </cell>
          <cell r="X44">
            <v>4.32</v>
          </cell>
          <cell r="Y44">
            <v>1.33</v>
          </cell>
          <cell r="Z44">
            <v>0.83599999999999997</v>
          </cell>
          <cell r="AA44">
            <v>0.73299999999999998</v>
          </cell>
          <cell r="AB44">
            <v>38</v>
          </cell>
          <cell r="AC44">
            <v>1.1579999999999999</v>
          </cell>
          <cell r="AD44">
            <v>139.69999999999999</v>
          </cell>
          <cell r="AE44">
            <v>7.72</v>
          </cell>
          <cell r="AF44">
            <v>1978</v>
          </cell>
          <cell r="AG44" t="str">
            <v>1 ств 2471
2 ств 2610 
3 ств 2600</v>
          </cell>
          <cell r="AH44" t="str">
            <v>1 ств 2471
2 ств 2610 
3 ств 2600</v>
          </cell>
          <cell r="AI44">
            <v>0</v>
          </cell>
          <cell r="AJ44">
            <v>0</v>
          </cell>
          <cell r="AK44" t="str">
            <v>откр ствол</v>
          </cell>
          <cell r="AL44" t="str">
            <v>1ств 1978-2471;
 2ств 2352-2610;
3ств 2471-2600</v>
          </cell>
          <cell r="AM44">
            <v>0</v>
          </cell>
          <cell r="AN44">
            <v>1978</v>
          </cell>
          <cell r="AO44">
            <v>107</v>
          </cell>
          <cell r="AP44">
            <v>0</v>
          </cell>
          <cell r="AQ44">
            <v>0</v>
          </cell>
          <cell r="AR44">
            <v>0</v>
          </cell>
          <cell r="AS44" t="str">
            <v>Газлифт</v>
          </cell>
          <cell r="AT44">
            <v>530</v>
          </cell>
          <cell r="AU44" t="str">
            <v>ГП</v>
          </cell>
          <cell r="AV44">
            <v>940</v>
          </cell>
          <cell r="AW44" t="str">
            <v>ГП</v>
          </cell>
          <cell r="AX44">
            <v>1280</v>
          </cell>
          <cell r="AY44" t="str">
            <v>ГК82/1,5</v>
          </cell>
          <cell r="AZ44">
            <v>1530</v>
          </cell>
          <cell r="BA44" t="str">
            <v>Гк77/2</v>
          </cell>
          <cell r="BB44">
            <v>1690</v>
          </cell>
          <cell r="BC44" t="str">
            <v>ЦКсОК</v>
          </cell>
          <cell r="BD44">
            <v>0</v>
          </cell>
          <cell r="BE44">
            <v>0</v>
          </cell>
          <cell r="BF44">
            <v>1700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1910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73</v>
          </cell>
          <cell r="BV44">
            <v>5.5</v>
          </cell>
          <cell r="BW44">
            <v>18</v>
          </cell>
          <cell r="BX44" t="str">
            <v>Угловик</v>
          </cell>
          <cell r="BY44" t="str">
            <v>Постоянный</v>
          </cell>
          <cell r="BZ44">
            <v>24</v>
          </cell>
          <cell r="CA44">
            <v>0</v>
          </cell>
          <cell r="CB44">
            <v>24</v>
          </cell>
          <cell r="CC44">
            <v>54</v>
          </cell>
          <cell r="CD44">
            <v>23</v>
          </cell>
          <cell r="CE44">
            <v>43374</v>
          </cell>
          <cell r="CF44">
            <v>133</v>
          </cell>
          <cell r="CG44">
            <v>80</v>
          </cell>
          <cell r="CH44">
            <v>6</v>
          </cell>
          <cell r="CI44">
            <v>0</v>
          </cell>
          <cell r="CJ44">
            <v>0</v>
          </cell>
          <cell r="CK44">
            <v>52</v>
          </cell>
          <cell r="CL44">
            <v>22.571999999999999</v>
          </cell>
          <cell r="CM44">
            <v>27</v>
          </cell>
          <cell r="CN44">
            <v>0</v>
          </cell>
          <cell r="CO44">
            <v>38</v>
          </cell>
          <cell r="CP44">
            <v>37</v>
          </cell>
          <cell r="CQ44">
            <v>81</v>
          </cell>
          <cell r="CR44" t="str">
            <v>-</v>
          </cell>
          <cell r="CS44">
            <v>52</v>
          </cell>
          <cell r="CT44" t="str">
            <v>-</v>
          </cell>
          <cell r="CU44">
            <v>58.427999999999997</v>
          </cell>
          <cell r="CV44" t="str">
            <v>-</v>
          </cell>
          <cell r="CW44">
            <v>52</v>
          </cell>
          <cell r="CX44" t="str">
            <v>-</v>
          </cell>
          <cell r="CY44">
            <v>9</v>
          </cell>
          <cell r="CZ44">
            <v>28</v>
          </cell>
          <cell r="DA44">
            <v>1240.474924685451</v>
          </cell>
          <cell r="DB44">
            <v>1639.1990076200602</v>
          </cell>
          <cell r="DC44">
            <v>0.45704467353951889</v>
          </cell>
          <cell r="DD44">
            <v>0</v>
          </cell>
          <cell r="DE44" t="str">
            <v>Газлифт</v>
          </cell>
          <cell r="DF44">
            <v>22.571999999999999</v>
          </cell>
          <cell r="DG44">
            <v>27</v>
          </cell>
          <cell r="DH44">
            <v>0</v>
          </cell>
          <cell r="DI44">
            <v>28</v>
          </cell>
          <cell r="DJ44">
            <v>52</v>
          </cell>
          <cell r="DK44">
            <v>0</v>
          </cell>
          <cell r="DL44">
            <v>42612.083333333336</v>
          </cell>
          <cell r="DM44">
            <v>42640</v>
          </cell>
          <cell r="DN44">
            <v>805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42011</v>
          </cell>
          <cell r="DT44" t="str">
            <v>ОПЗ</v>
          </cell>
          <cell r="DU44" t="str">
            <v>Предыдущий ГТМ-2002г(СКО)</v>
          </cell>
          <cell r="DV44">
            <v>18</v>
          </cell>
          <cell r="DW44">
            <v>25</v>
          </cell>
          <cell r="DX44">
            <v>54</v>
          </cell>
          <cell r="DY44">
            <v>24</v>
          </cell>
          <cell r="DZ44" t="str">
            <v>Постоянный</v>
          </cell>
          <cell r="EA44">
            <v>24</v>
          </cell>
          <cell r="EB44">
            <v>0</v>
          </cell>
          <cell r="EC44">
            <v>22.571999999999999</v>
          </cell>
          <cell r="ED44">
            <v>27</v>
          </cell>
          <cell r="EE44">
            <v>0</v>
          </cell>
          <cell r="EF44">
            <v>37</v>
          </cell>
          <cell r="EG44">
            <v>1240.474924685451</v>
          </cell>
          <cell r="EH44">
            <v>80</v>
          </cell>
          <cell r="EI44">
            <v>9</v>
          </cell>
          <cell r="EJ44">
            <v>52</v>
          </cell>
          <cell r="EK44">
            <v>18</v>
          </cell>
          <cell r="EL44">
            <v>24</v>
          </cell>
          <cell r="EM44">
            <v>54</v>
          </cell>
          <cell r="EN44">
            <v>23</v>
          </cell>
          <cell r="EO44" t="str">
            <v>Постоянный</v>
          </cell>
          <cell r="EP44">
            <v>24</v>
          </cell>
          <cell r="EQ44">
            <v>0</v>
          </cell>
          <cell r="ER44">
            <v>22.571999999999999</v>
          </cell>
          <cell r="ES44">
            <v>27</v>
          </cell>
          <cell r="ET44">
            <v>0</v>
          </cell>
          <cell r="EU44">
            <v>37</v>
          </cell>
          <cell r="EV44">
            <v>1240.474924685451</v>
          </cell>
          <cell r="EW44">
            <v>80</v>
          </cell>
          <cell r="EX44">
            <v>9</v>
          </cell>
          <cell r="EY44">
            <v>52</v>
          </cell>
          <cell r="EZ44">
            <v>0</v>
          </cell>
          <cell r="FA44">
            <v>-1</v>
          </cell>
          <cell r="FB44">
            <v>0</v>
          </cell>
          <cell r="FC44">
            <v>-1</v>
          </cell>
          <cell r="FD44">
            <v>0</v>
          </cell>
          <cell r="FE44">
            <v>0</v>
          </cell>
          <cell r="FF44">
            <v>0</v>
          </cell>
        </row>
        <row r="45">
          <cell r="J45" t="str">
            <v>20-2</v>
          </cell>
          <cell r="K45" t="str">
            <v>Куст скважины - 20</v>
          </cell>
          <cell r="L45">
            <v>35735</v>
          </cell>
          <cell r="M45" t="str">
            <v>Гор.</v>
          </cell>
          <cell r="N45" t="str">
            <v>P1ar_Block II</v>
          </cell>
          <cell r="O45" t="str">
            <v>Действующий</v>
          </cell>
          <cell r="P45">
            <v>-4</v>
          </cell>
          <cell r="Q45" t="str">
            <v xml:space="preserve"> </v>
          </cell>
          <cell r="R45" t="str">
            <v xml:space="preserve"> </v>
          </cell>
          <cell r="S45">
            <v>0</v>
          </cell>
          <cell r="T45">
            <v>143.80000000000001</v>
          </cell>
          <cell r="U45">
            <v>135</v>
          </cell>
          <cell r="V45">
            <v>4.32</v>
          </cell>
          <cell r="W45">
            <v>1</v>
          </cell>
          <cell r="X45">
            <v>3.413400758533502</v>
          </cell>
          <cell r="Y45">
            <v>1.33</v>
          </cell>
          <cell r="Z45">
            <v>0.83599999999999997</v>
          </cell>
          <cell r="AA45">
            <v>0.73299999999999998</v>
          </cell>
          <cell r="AB45">
            <v>38</v>
          </cell>
          <cell r="AC45">
            <v>1.1579999999999999</v>
          </cell>
          <cell r="AD45" t="str">
            <v>177,8;
139,7</v>
          </cell>
          <cell r="AE45" t="str">
            <v>8,05;
7,72</v>
          </cell>
          <cell r="AF45" t="str">
            <v>0-1851;
1851-2396</v>
          </cell>
          <cell r="AG45">
            <v>2390</v>
          </cell>
          <cell r="AH45">
            <v>2390</v>
          </cell>
          <cell r="AI45">
            <v>0</v>
          </cell>
          <cell r="AJ45">
            <v>0</v>
          </cell>
          <cell r="AK45" t="str">
            <v>закрытый</v>
          </cell>
          <cell r="AL45" t="str">
            <v>1902-2384</v>
          </cell>
          <cell r="AM45">
            <v>0</v>
          </cell>
          <cell r="AN45">
            <v>1902</v>
          </cell>
          <cell r="AO45">
            <v>21.9</v>
          </cell>
          <cell r="AP45" t="str">
            <v>1902-2384
фильтр-"хвостовик"</v>
          </cell>
          <cell r="AQ45">
            <v>139.69999999999999</v>
          </cell>
          <cell r="AR45">
            <v>7.72</v>
          </cell>
          <cell r="AS45" t="str">
            <v>Газлифт</v>
          </cell>
          <cell r="AT45">
            <v>550</v>
          </cell>
          <cell r="AU45" t="str">
            <v>ГК83/1,5</v>
          </cell>
          <cell r="AV45">
            <v>980</v>
          </cell>
          <cell r="AW45" t="str">
            <v>ГК78/2</v>
          </cell>
          <cell r="AX45">
            <v>1350</v>
          </cell>
          <cell r="AY45" t="str">
            <v>ГК75/3</v>
          </cell>
          <cell r="AZ45">
            <v>1650</v>
          </cell>
          <cell r="BA45" t="str">
            <v>ЦКсОК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1790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1880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73</v>
          </cell>
          <cell r="BV45">
            <v>5.5</v>
          </cell>
          <cell r="BW45">
            <v>18</v>
          </cell>
          <cell r="BX45" t="str">
            <v>Угловик</v>
          </cell>
          <cell r="BY45" t="str">
            <v>Постоянный</v>
          </cell>
          <cell r="BZ45">
            <v>24</v>
          </cell>
          <cell r="CA45">
            <v>0</v>
          </cell>
          <cell r="CB45">
            <v>22</v>
          </cell>
          <cell r="CC45">
            <v>52</v>
          </cell>
          <cell r="CD45">
            <v>21</v>
          </cell>
          <cell r="CE45">
            <v>43374</v>
          </cell>
          <cell r="CF45">
            <v>121</v>
          </cell>
          <cell r="CG45">
            <v>86</v>
          </cell>
          <cell r="CH45">
            <v>6</v>
          </cell>
          <cell r="CI45">
            <v>0</v>
          </cell>
          <cell r="CJ45">
            <v>0</v>
          </cell>
          <cell r="CK45">
            <v>52</v>
          </cell>
          <cell r="CL45">
            <v>6.9220800000000002</v>
          </cell>
          <cell r="CM45">
            <v>9</v>
          </cell>
          <cell r="CN45">
            <v>8</v>
          </cell>
          <cell r="CO45">
            <v>39</v>
          </cell>
          <cell r="CP45">
            <v>17</v>
          </cell>
          <cell r="CQ45">
            <v>69</v>
          </cell>
          <cell r="CR45" t="str">
            <v>-</v>
          </cell>
          <cell r="CS45">
            <v>52</v>
          </cell>
          <cell r="CT45" t="str">
            <v>-</v>
          </cell>
          <cell r="CU45">
            <v>62.077919999999999</v>
          </cell>
          <cell r="CV45" t="str">
            <v>-</v>
          </cell>
          <cell r="CW45">
            <v>44</v>
          </cell>
          <cell r="CX45" t="str">
            <v>-</v>
          </cell>
          <cell r="CY45">
            <v>7.6</v>
          </cell>
          <cell r="CZ45">
            <v>9.4</v>
          </cell>
          <cell r="DA45">
            <v>1357.9733259367126</v>
          </cell>
          <cell r="DB45">
            <v>2455.9092064812889</v>
          </cell>
          <cell r="DC45">
            <v>0.1747152254131237</v>
          </cell>
          <cell r="DD45">
            <v>0</v>
          </cell>
          <cell r="DE45" t="str">
            <v>Газлифт</v>
          </cell>
          <cell r="DF45">
            <v>6.9220800000000002</v>
          </cell>
          <cell r="DG45">
            <v>9</v>
          </cell>
          <cell r="DH45">
            <v>8</v>
          </cell>
          <cell r="DI45">
            <v>9.4</v>
          </cell>
          <cell r="DJ45">
            <v>52</v>
          </cell>
          <cell r="DK45">
            <v>0</v>
          </cell>
          <cell r="DL45">
            <v>42610.083333333336</v>
          </cell>
          <cell r="DM45">
            <v>42637</v>
          </cell>
          <cell r="DN45">
            <v>808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42637</v>
          </cell>
          <cell r="DT45" t="str">
            <v>ОПЗ</v>
          </cell>
          <cell r="DU45">
            <v>0</v>
          </cell>
          <cell r="DV45">
            <v>18</v>
          </cell>
          <cell r="DW45">
            <v>23</v>
          </cell>
          <cell r="DX45">
            <v>58</v>
          </cell>
          <cell r="DY45">
            <v>22</v>
          </cell>
          <cell r="DZ45" t="str">
            <v>Постоянный</v>
          </cell>
          <cell r="EA45">
            <v>24</v>
          </cell>
          <cell r="EB45">
            <v>0</v>
          </cell>
          <cell r="EC45">
            <v>6.9220800000000002</v>
          </cell>
          <cell r="ED45">
            <v>9</v>
          </cell>
          <cell r="EE45">
            <v>8</v>
          </cell>
          <cell r="EF45">
            <v>17</v>
          </cell>
          <cell r="EG45">
            <v>1357.9733259367126</v>
          </cell>
          <cell r="EH45">
            <v>80</v>
          </cell>
          <cell r="EI45">
            <v>7.6</v>
          </cell>
          <cell r="EJ45">
            <v>49</v>
          </cell>
          <cell r="EK45">
            <v>18</v>
          </cell>
          <cell r="EL45">
            <v>22</v>
          </cell>
          <cell r="EM45">
            <v>52</v>
          </cell>
          <cell r="EN45">
            <v>21</v>
          </cell>
          <cell r="EO45" t="str">
            <v>Постоянный</v>
          </cell>
          <cell r="EP45">
            <v>24</v>
          </cell>
          <cell r="EQ45">
            <v>0</v>
          </cell>
          <cell r="ER45">
            <v>6.9220800000000002</v>
          </cell>
          <cell r="ES45">
            <v>9</v>
          </cell>
          <cell r="ET45">
            <v>8</v>
          </cell>
          <cell r="EU45">
            <v>17</v>
          </cell>
          <cell r="EV45">
            <v>1357.9733259367126</v>
          </cell>
          <cell r="EW45">
            <v>86</v>
          </cell>
          <cell r="EX45">
            <v>7.6</v>
          </cell>
          <cell r="EY45">
            <v>52</v>
          </cell>
          <cell r="EZ45">
            <v>0</v>
          </cell>
          <cell r="FA45">
            <v>-1</v>
          </cell>
          <cell r="FB45">
            <v>-6</v>
          </cell>
          <cell r="FC45">
            <v>-1</v>
          </cell>
          <cell r="FD45">
            <v>0</v>
          </cell>
          <cell r="FE45">
            <v>0</v>
          </cell>
          <cell r="FF45">
            <v>0</v>
          </cell>
        </row>
        <row r="46">
          <cell r="J46" t="str">
            <v>20-1</v>
          </cell>
          <cell r="K46" t="str">
            <v>Куст скважины - 20</v>
          </cell>
          <cell r="L46">
            <v>34964</v>
          </cell>
          <cell r="M46" t="str">
            <v>Гор.</v>
          </cell>
          <cell r="N46" t="str">
            <v>P1ar_Block II</v>
          </cell>
          <cell r="O46" t="str">
            <v>контрольный</v>
          </cell>
          <cell r="P46">
            <v>-4</v>
          </cell>
          <cell r="Q46" t="str">
            <v xml:space="preserve"> </v>
          </cell>
          <cell r="R46" t="str">
            <v xml:space="preserve"> </v>
          </cell>
          <cell r="S46">
            <v>0</v>
          </cell>
          <cell r="T46">
            <v>143.80000000000001</v>
          </cell>
          <cell r="U46">
            <v>135</v>
          </cell>
          <cell r="V46">
            <v>4.32</v>
          </cell>
          <cell r="W46">
            <v>1</v>
          </cell>
          <cell r="X46">
            <v>4.32</v>
          </cell>
          <cell r="Y46">
            <v>1.33</v>
          </cell>
          <cell r="Z46">
            <v>0.83599999999999997</v>
          </cell>
          <cell r="AA46">
            <v>0.73299999999999998</v>
          </cell>
          <cell r="AB46">
            <v>38</v>
          </cell>
          <cell r="AC46">
            <v>1.1579999999999999</v>
          </cell>
          <cell r="AD46">
            <v>139.69999999999999</v>
          </cell>
          <cell r="AE46">
            <v>7.72</v>
          </cell>
          <cell r="AF46">
            <v>1877</v>
          </cell>
          <cell r="AG46">
            <v>2561</v>
          </cell>
          <cell r="AH46">
            <v>2561</v>
          </cell>
          <cell r="AI46">
            <v>0</v>
          </cell>
          <cell r="AJ46">
            <v>0</v>
          </cell>
          <cell r="AK46" t="str">
            <v>закрытый</v>
          </cell>
          <cell r="AL46" t="str">
            <v>1877-2535</v>
          </cell>
          <cell r="AM46">
            <v>0</v>
          </cell>
          <cell r="AN46">
            <v>1878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 t="str">
            <v>Газлифт</v>
          </cell>
          <cell r="AT46">
            <v>634</v>
          </cell>
          <cell r="AU46" t="str">
            <v>ГК55(2)</v>
          </cell>
          <cell r="AV46">
            <v>1210</v>
          </cell>
          <cell r="AW46" t="str">
            <v>ГК35(3,8)</v>
          </cell>
          <cell r="AX46">
            <v>1794</v>
          </cell>
          <cell r="AY46" t="str">
            <v>ЦКсОК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1890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1915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73</v>
          </cell>
          <cell r="BV46">
            <v>5.5</v>
          </cell>
          <cell r="BW46">
            <v>18</v>
          </cell>
          <cell r="BX46" t="str">
            <v>Угловик</v>
          </cell>
          <cell r="BY46" t="str">
            <v>Периодический</v>
          </cell>
          <cell r="BZ46">
            <v>24</v>
          </cell>
          <cell r="CA46">
            <v>480</v>
          </cell>
          <cell r="CB46">
            <v>24</v>
          </cell>
          <cell r="CC46">
            <v>67.916666666666671</v>
          </cell>
          <cell r="CD46">
            <v>21.833333333333332</v>
          </cell>
          <cell r="CE46">
            <v>43374</v>
          </cell>
          <cell r="CF46">
            <v>141.6</v>
          </cell>
          <cell r="CG46">
            <v>79</v>
          </cell>
          <cell r="CH46">
            <v>6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40</v>
          </cell>
          <cell r="CP46">
            <v>0</v>
          </cell>
          <cell r="CQ46">
            <v>141.6</v>
          </cell>
          <cell r="CR46" t="str">
            <v>-</v>
          </cell>
          <cell r="CS46" t="str">
            <v>-</v>
          </cell>
          <cell r="CT46" t="str">
            <v>-</v>
          </cell>
          <cell r="CU46">
            <v>141.6</v>
          </cell>
          <cell r="CV46" t="str">
            <v>-</v>
          </cell>
          <cell r="CW46" t="str">
            <v>-</v>
          </cell>
          <cell r="CX46" t="str">
            <v>-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 t="str">
            <v>Газлифт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41670</v>
          </cell>
          <cell r="DM46">
            <v>41739</v>
          </cell>
          <cell r="DN46">
            <v>1706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36596</v>
          </cell>
          <cell r="DT46" t="str">
            <v>ОПЗ</v>
          </cell>
          <cell r="DU46">
            <v>0</v>
          </cell>
          <cell r="DV46">
            <v>18</v>
          </cell>
          <cell r="DW46">
            <v>24</v>
          </cell>
          <cell r="DX46">
            <v>67.916666666666671</v>
          </cell>
          <cell r="DY46">
            <v>21.833333333333332</v>
          </cell>
          <cell r="DZ46" t="str">
            <v>Периодический</v>
          </cell>
          <cell r="EA46">
            <v>24</v>
          </cell>
          <cell r="EB46">
            <v>480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79</v>
          </cell>
          <cell r="EI46">
            <v>0</v>
          </cell>
          <cell r="EJ46">
            <v>0</v>
          </cell>
          <cell r="EK46">
            <v>18</v>
          </cell>
          <cell r="EL46">
            <v>24</v>
          </cell>
          <cell r="EM46">
            <v>67.916666666666671</v>
          </cell>
          <cell r="EN46">
            <v>21.833333333333332</v>
          </cell>
          <cell r="EO46" t="str">
            <v>Периодический</v>
          </cell>
          <cell r="EP46">
            <v>24</v>
          </cell>
          <cell r="EQ46">
            <v>480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79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</row>
        <row r="47">
          <cell r="J47" t="str">
            <v>21-1</v>
          </cell>
          <cell r="K47" t="str">
            <v>Без куста</v>
          </cell>
          <cell r="L47">
            <v>36115</v>
          </cell>
          <cell r="M47" t="str">
            <v>Гор.</v>
          </cell>
          <cell r="N47" t="str">
            <v>P1ar_Block II</v>
          </cell>
          <cell r="O47" t="str">
            <v>Действующий</v>
          </cell>
          <cell r="P47">
            <v>-4</v>
          </cell>
          <cell r="Q47" t="str">
            <v xml:space="preserve"> </v>
          </cell>
          <cell r="R47" t="str">
            <v xml:space="preserve"> </v>
          </cell>
          <cell r="S47">
            <v>0</v>
          </cell>
          <cell r="T47">
            <v>143.80000000000001</v>
          </cell>
          <cell r="U47">
            <v>135</v>
          </cell>
          <cell r="V47">
            <v>4.32</v>
          </cell>
          <cell r="W47">
            <v>1</v>
          </cell>
          <cell r="X47">
            <v>3.7858206993252126</v>
          </cell>
          <cell r="Y47">
            <v>1.33</v>
          </cell>
          <cell r="Z47">
            <v>0.83599999999999997</v>
          </cell>
          <cell r="AA47">
            <v>0.73299999999999998</v>
          </cell>
          <cell r="AB47">
            <v>38</v>
          </cell>
          <cell r="AC47">
            <v>1.1579999999999999</v>
          </cell>
          <cell r="AD47" t="str">
            <v>177,8; 114,3</v>
          </cell>
          <cell r="AE47" t="str">
            <v>9,19; 7,72</v>
          </cell>
          <cell r="AF47" t="str">
            <v>0-1905;
1812-2367</v>
          </cell>
          <cell r="AG47">
            <v>2389</v>
          </cell>
          <cell r="AH47">
            <v>2389</v>
          </cell>
          <cell r="AI47">
            <v>0</v>
          </cell>
          <cell r="AJ47">
            <v>0</v>
          </cell>
          <cell r="AK47" t="str">
            <v>закрытый</v>
          </cell>
          <cell r="AL47" t="str">
            <v>1812-2367</v>
          </cell>
          <cell r="AM47">
            <v>0</v>
          </cell>
          <cell r="AN47">
            <v>1812</v>
          </cell>
          <cell r="AO47" t="str">
            <v>7,9
20,2</v>
          </cell>
          <cell r="AP47">
            <v>0</v>
          </cell>
          <cell r="AQ47">
            <v>114.3</v>
          </cell>
          <cell r="AR47">
            <v>7.72</v>
          </cell>
          <cell r="AS47" t="str">
            <v>Газлифт</v>
          </cell>
          <cell r="AT47">
            <v>844</v>
          </cell>
          <cell r="AU47" t="str">
            <v>ГК83/2</v>
          </cell>
          <cell r="AV47">
            <v>1344</v>
          </cell>
          <cell r="AW47" t="str">
            <v>ГК84/3</v>
          </cell>
          <cell r="AX47">
            <v>1751</v>
          </cell>
          <cell r="AY47" t="str">
            <v>ЦКсОК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1764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2030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73</v>
          </cell>
          <cell r="BV47">
            <v>5.5</v>
          </cell>
          <cell r="BW47">
            <v>18</v>
          </cell>
          <cell r="BX47" t="str">
            <v>Угловик</v>
          </cell>
          <cell r="BY47" t="str">
            <v>Постоянный</v>
          </cell>
          <cell r="BZ47">
            <v>24</v>
          </cell>
          <cell r="CA47">
            <v>0</v>
          </cell>
          <cell r="CB47">
            <v>21</v>
          </cell>
          <cell r="CC47">
            <v>52</v>
          </cell>
          <cell r="CD47">
            <v>20</v>
          </cell>
          <cell r="CE47">
            <v>43374</v>
          </cell>
          <cell r="CF47">
            <v>86</v>
          </cell>
          <cell r="CG47">
            <v>88</v>
          </cell>
          <cell r="CH47">
            <v>6</v>
          </cell>
          <cell r="CI47">
            <v>0</v>
          </cell>
          <cell r="CJ47">
            <v>0</v>
          </cell>
          <cell r="CK47">
            <v>41</v>
          </cell>
          <cell r="CL47">
            <v>17.610340000000001</v>
          </cell>
          <cell r="CM47">
            <v>22</v>
          </cell>
          <cell r="CN47">
            <v>4.25</v>
          </cell>
          <cell r="CO47">
            <v>41</v>
          </cell>
          <cell r="CP47">
            <v>25</v>
          </cell>
          <cell r="CQ47">
            <v>45</v>
          </cell>
          <cell r="CR47" t="str">
            <v>-</v>
          </cell>
          <cell r="CS47">
            <v>41</v>
          </cell>
          <cell r="CT47" t="str">
            <v>-</v>
          </cell>
          <cell r="CU47">
            <v>27.389659999999999</v>
          </cell>
          <cell r="CV47" t="str">
            <v>-</v>
          </cell>
          <cell r="CW47">
            <v>36.75</v>
          </cell>
          <cell r="CX47" t="str">
            <v>-</v>
          </cell>
          <cell r="CY47">
            <v>7.15</v>
          </cell>
          <cell r="CZ47">
            <v>17.850000000000001</v>
          </cell>
          <cell r="DA47">
            <v>1013.6090501375895</v>
          </cell>
          <cell r="DB47">
            <v>1419.6205183999855</v>
          </cell>
          <cell r="DC47">
            <v>0.63703703703703707</v>
          </cell>
          <cell r="DD47">
            <v>0</v>
          </cell>
          <cell r="DE47" t="str">
            <v>Газлифт</v>
          </cell>
          <cell r="DF47">
            <v>17.610340000000001</v>
          </cell>
          <cell r="DG47">
            <v>22</v>
          </cell>
          <cell r="DH47">
            <v>4.25</v>
          </cell>
          <cell r="DI47">
            <v>17.850000000000001</v>
          </cell>
          <cell r="DJ47">
            <v>41</v>
          </cell>
          <cell r="DK47">
            <v>0</v>
          </cell>
          <cell r="DL47" t="str">
            <v>-</v>
          </cell>
          <cell r="DM47">
            <v>37504</v>
          </cell>
          <cell r="DN47">
            <v>5941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37504</v>
          </cell>
          <cell r="DT47" t="str">
            <v>ОПЗ</v>
          </cell>
          <cell r="DU47" t="str">
            <v>Предыдущий ГТМ-29.04.2002г(СКО)</v>
          </cell>
          <cell r="DV47">
            <v>18</v>
          </cell>
          <cell r="DW47">
            <v>20</v>
          </cell>
          <cell r="DX47">
            <v>52</v>
          </cell>
          <cell r="DY47">
            <v>19</v>
          </cell>
          <cell r="DZ47" t="str">
            <v>Постоянный</v>
          </cell>
          <cell r="EA47">
            <v>24</v>
          </cell>
          <cell r="EB47">
            <v>0</v>
          </cell>
          <cell r="EC47">
            <v>17.610340000000001</v>
          </cell>
          <cell r="ED47">
            <v>22</v>
          </cell>
          <cell r="EE47">
            <v>4.25</v>
          </cell>
          <cell r="EF47">
            <v>25</v>
          </cell>
          <cell r="EG47">
            <v>1013.6090501375895</v>
          </cell>
          <cell r="EH47">
            <v>88</v>
          </cell>
          <cell r="EI47">
            <v>7.15</v>
          </cell>
          <cell r="EJ47">
            <v>41</v>
          </cell>
          <cell r="EK47">
            <v>18</v>
          </cell>
          <cell r="EL47">
            <v>21</v>
          </cell>
          <cell r="EM47">
            <v>52</v>
          </cell>
          <cell r="EN47">
            <v>20</v>
          </cell>
          <cell r="EO47" t="str">
            <v>Постоянный</v>
          </cell>
          <cell r="EP47">
            <v>24</v>
          </cell>
          <cell r="EQ47">
            <v>0</v>
          </cell>
          <cell r="ER47">
            <v>17.610340000000001</v>
          </cell>
          <cell r="ES47">
            <v>22</v>
          </cell>
          <cell r="ET47">
            <v>4.25</v>
          </cell>
          <cell r="EU47">
            <v>25</v>
          </cell>
          <cell r="EV47">
            <v>1013.6090501375895</v>
          </cell>
          <cell r="EW47">
            <v>88</v>
          </cell>
          <cell r="EX47">
            <v>7.15</v>
          </cell>
          <cell r="EY47">
            <v>41</v>
          </cell>
          <cell r="EZ47">
            <v>0</v>
          </cell>
          <cell r="FA47">
            <v>1</v>
          </cell>
          <cell r="FB47">
            <v>0</v>
          </cell>
          <cell r="FC47">
            <v>1</v>
          </cell>
          <cell r="FD47">
            <v>0</v>
          </cell>
          <cell r="FE47">
            <v>0</v>
          </cell>
          <cell r="FF47">
            <v>0</v>
          </cell>
        </row>
        <row r="48">
          <cell r="J48" t="str">
            <v>23-2</v>
          </cell>
          <cell r="K48" t="str">
            <v>Куст скважины - 23</v>
          </cell>
          <cell r="L48">
            <v>37363</v>
          </cell>
          <cell r="M48" t="str">
            <v>Гор.</v>
          </cell>
          <cell r="N48" t="str">
            <v>P1ar_Block II</v>
          </cell>
          <cell r="O48" t="str">
            <v>Действующий</v>
          </cell>
          <cell r="P48">
            <v>-4</v>
          </cell>
          <cell r="Q48">
            <v>0</v>
          </cell>
          <cell r="R48">
            <v>0</v>
          </cell>
          <cell r="S48">
            <v>0</v>
          </cell>
          <cell r="T48">
            <v>143.80000000000001</v>
          </cell>
          <cell r="U48">
            <v>135</v>
          </cell>
          <cell r="V48">
            <v>4.32</v>
          </cell>
          <cell r="W48">
            <v>1</v>
          </cell>
          <cell r="X48">
            <v>3.3929295118893905</v>
          </cell>
          <cell r="Y48">
            <v>1.33</v>
          </cell>
          <cell r="Z48">
            <v>0.83599999999999997</v>
          </cell>
          <cell r="AA48">
            <v>0.73299999999999998</v>
          </cell>
          <cell r="AB48">
            <v>38</v>
          </cell>
          <cell r="AC48">
            <v>1.1579999999999999</v>
          </cell>
          <cell r="AD48">
            <v>139.69999999999999</v>
          </cell>
          <cell r="AE48">
            <v>7.72</v>
          </cell>
          <cell r="AF48">
            <v>1933</v>
          </cell>
          <cell r="AG48">
            <v>2350</v>
          </cell>
          <cell r="AH48">
            <v>2350</v>
          </cell>
          <cell r="AI48">
            <v>0</v>
          </cell>
          <cell r="AJ48">
            <v>0</v>
          </cell>
          <cell r="AK48" t="str">
            <v>откр ствол</v>
          </cell>
          <cell r="AL48" t="str">
            <v xml:space="preserve">1933-2350 </v>
          </cell>
          <cell r="AM48">
            <v>0</v>
          </cell>
          <cell r="AN48">
            <v>1933</v>
          </cell>
          <cell r="AO48">
            <v>24.7</v>
          </cell>
          <cell r="AP48">
            <v>0</v>
          </cell>
          <cell r="AQ48">
            <v>0</v>
          </cell>
          <cell r="AR48">
            <v>0</v>
          </cell>
          <cell r="AS48" t="str">
            <v>Газлифт</v>
          </cell>
          <cell r="AT48">
            <v>580</v>
          </cell>
          <cell r="AU48" t="str">
            <v>ГП</v>
          </cell>
          <cell r="AV48">
            <v>1040</v>
          </cell>
          <cell r="AW48" t="str">
            <v>ГП</v>
          </cell>
          <cell r="AX48">
            <v>1430</v>
          </cell>
          <cell r="AY48" t="str">
            <v>ГК85/1,5</v>
          </cell>
          <cell r="AZ48">
            <v>1744</v>
          </cell>
          <cell r="BA48" t="str">
            <v>ЦКсОК/4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1740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2205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73</v>
          </cell>
          <cell r="BV48">
            <v>5.5</v>
          </cell>
          <cell r="BW48">
            <v>18</v>
          </cell>
          <cell r="BX48" t="str">
            <v>Угловик</v>
          </cell>
          <cell r="BY48" t="str">
            <v>Постоянный</v>
          </cell>
          <cell r="BZ48">
            <v>24</v>
          </cell>
          <cell r="CA48">
            <v>0</v>
          </cell>
          <cell r="CB48">
            <v>24</v>
          </cell>
          <cell r="CC48">
            <v>58</v>
          </cell>
          <cell r="CD48">
            <v>23</v>
          </cell>
          <cell r="CE48">
            <v>43374</v>
          </cell>
          <cell r="CF48">
            <v>145</v>
          </cell>
          <cell r="CG48">
            <v>80</v>
          </cell>
          <cell r="CH48">
            <v>6</v>
          </cell>
          <cell r="CI48">
            <v>0</v>
          </cell>
          <cell r="CJ48">
            <v>0</v>
          </cell>
          <cell r="CK48">
            <v>53</v>
          </cell>
          <cell r="CL48">
            <v>7.2116536799999995</v>
          </cell>
          <cell r="CM48">
            <v>9.4</v>
          </cell>
          <cell r="CN48">
            <v>8.23</v>
          </cell>
          <cell r="CO48">
            <v>42</v>
          </cell>
          <cell r="CP48">
            <v>23.21</v>
          </cell>
          <cell r="CQ48">
            <v>92</v>
          </cell>
          <cell r="CR48" t="str">
            <v>-</v>
          </cell>
          <cell r="CS48">
            <v>53</v>
          </cell>
          <cell r="CT48" t="str">
            <v>-</v>
          </cell>
          <cell r="CU48">
            <v>84.788346320000002</v>
          </cell>
          <cell r="CV48" t="str">
            <v>-</v>
          </cell>
          <cell r="CW48">
            <v>44.769999999999996</v>
          </cell>
          <cell r="CX48" t="str">
            <v>-</v>
          </cell>
          <cell r="CY48">
            <v>18.100000000000001</v>
          </cell>
          <cell r="CZ48">
            <v>5.1099999999999994</v>
          </cell>
          <cell r="DA48">
            <v>708.57534578670993</v>
          </cell>
          <cell r="DB48">
            <v>3218.4019130547049</v>
          </cell>
          <cell r="DC48">
            <v>0.14131473155790644</v>
          </cell>
          <cell r="DD48">
            <v>0</v>
          </cell>
          <cell r="DE48" t="str">
            <v>Газлифт</v>
          </cell>
          <cell r="DF48">
            <v>7.2116536799999995</v>
          </cell>
          <cell r="DG48">
            <v>9.4</v>
          </cell>
          <cell r="DH48">
            <v>8.23</v>
          </cell>
          <cell r="DI48">
            <v>5.1099999999999994</v>
          </cell>
          <cell r="DJ48">
            <v>53</v>
          </cell>
          <cell r="DK48">
            <v>0</v>
          </cell>
          <cell r="DL48">
            <v>42797.083333333336</v>
          </cell>
          <cell r="DM48">
            <v>42821</v>
          </cell>
          <cell r="DN48">
            <v>624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42728</v>
          </cell>
          <cell r="DT48" t="str">
            <v>ОПЗ</v>
          </cell>
          <cell r="DU48">
            <v>0</v>
          </cell>
          <cell r="DV48">
            <v>18</v>
          </cell>
          <cell r="DW48">
            <v>26</v>
          </cell>
          <cell r="DX48">
            <v>64</v>
          </cell>
          <cell r="DY48">
            <v>25</v>
          </cell>
          <cell r="DZ48" t="str">
            <v>Постоянный</v>
          </cell>
          <cell r="EA48">
            <v>24</v>
          </cell>
          <cell r="EB48">
            <v>0</v>
          </cell>
          <cell r="EC48">
            <v>11.830180823999999</v>
          </cell>
          <cell r="ED48">
            <v>15.42</v>
          </cell>
          <cell r="EE48">
            <v>8.23</v>
          </cell>
          <cell r="EF48">
            <v>23.21</v>
          </cell>
          <cell r="EG48">
            <v>431.94606033690491</v>
          </cell>
          <cell r="EH48">
            <v>80</v>
          </cell>
          <cell r="EI48">
            <v>18.100000000000001</v>
          </cell>
          <cell r="EJ48">
            <v>53</v>
          </cell>
          <cell r="EK48">
            <v>18</v>
          </cell>
          <cell r="EL48">
            <v>24</v>
          </cell>
          <cell r="EM48">
            <v>58</v>
          </cell>
          <cell r="EN48">
            <v>23</v>
          </cell>
          <cell r="EO48" t="str">
            <v>Постоянный</v>
          </cell>
          <cell r="EP48">
            <v>24</v>
          </cell>
          <cell r="EQ48">
            <v>0</v>
          </cell>
          <cell r="ER48">
            <v>7.2116536799999995</v>
          </cell>
          <cell r="ES48">
            <v>9.4</v>
          </cell>
          <cell r="ET48">
            <v>8.23</v>
          </cell>
          <cell r="EU48">
            <v>23.21</v>
          </cell>
          <cell r="EV48">
            <v>708.57534578670993</v>
          </cell>
          <cell r="EW48">
            <v>80</v>
          </cell>
          <cell r="EX48">
            <v>18.100000000000001</v>
          </cell>
          <cell r="EY48">
            <v>53</v>
          </cell>
          <cell r="EZ48">
            <v>0</v>
          </cell>
          <cell r="FA48">
            <v>-2</v>
          </cell>
          <cell r="FB48">
            <v>-6</v>
          </cell>
          <cell r="FC48">
            <v>-2</v>
          </cell>
          <cell r="FD48">
            <v>0</v>
          </cell>
          <cell r="FE48">
            <v>0</v>
          </cell>
          <cell r="FF48">
            <v>-4.6185271439999998</v>
          </cell>
        </row>
        <row r="49">
          <cell r="J49" t="str">
            <v>28-1</v>
          </cell>
          <cell r="K49" t="str">
            <v>Куст скважины - 28</v>
          </cell>
          <cell r="L49">
            <v>35024</v>
          </cell>
          <cell r="M49" t="str">
            <v>Гор.</v>
          </cell>
          <cell r="N49" t="str">
            <v>P1ar_Block II</v>
          </cell>
          <cell r="O49" t="str">
            <v>Действующий</v>
          </cell>
          <cell r="P49">
            <v>-4</v>
          </cell>
          <cell r="Q49" t="str">
            <v xml:space="preserve"> </v>
          </cell>
          <cell r="R49" t="str">
            <v xml:space="preserve"> </v>
          </cell>
          <cell r="S49">
            <v>0</v>
          </cell>
          <cell r="T49">
            <v>143.80000000000001</v>
          </cell>
          <cell r="U49">
            <v>135</v>
          </cell>
          <cell r="V49">
            <v>4.32</v>
          </cell>
          <cell r="W49">
            <v>1</v>
          </cell>
          <cell r="X49">
            <v>4.3085564740050426</v>
          </cell>
          <cell r="Y49">
            <v>1.33</v>
          </cell>
          <cell r="Z49">
            <v>0.83599999999999997</v>
          </cell>
          <cell r="AA49">
            <v>0.73299999999999998</v>
          </cell>
          <cell r="AB49">
            <v>38</v>
          </cell>
          <cell r="AC49">
            <v>1.1579999999999999</v>
          </cell>
          <cell r="AD49">
            <v>177.8</v>
          </cell>
          <cell r="AE49">
            <v>9.19</v>
          </cell>
          <cell r="AF49">
            <v>2039</v>
          </cell>
          <cell r="AG49">
            <v>2550</v>
          </cell>
          <cell r="AH49">
            <v>2550</v>
          </cell>
          <cell r="AI49">
            <v>0</v>
          </cell>
          <cell r="AJ49">
            <v>0</v>
          </cell>
          <cell r="AK49" t="str">
            <v>закрытый</v>
          </cell>
          <cell r="AL49" t="str">
            <v xml:space="preserve">1860-2250    </v>
          </cell>
          <cell r="AM49">
            <v>20</v>
          </cell>
          <cell r="AN49">
            <v>1978</v>
          </cell>
          <cell r="AO49">
            <v>120.71</v>
          </cell>
          <cell r="AP49">
            <v>0</v>
          </cell>
          <cell r="AQ49">
            <v>0</v>
          </cell>
          <cell r="AR49">
            <v>0</v>
          </cell>
          <cell r="AS49" t="str">
            <v>Газлифт</v>
          </cell>
          <cell r="AT49">
            <v>650</v>
          </cell>
          <cell r="AU49" t="str">
            <v>ГП</v>
          </cell>
          <cell r="AV49">
            <v>1150</v>
          </cell>
          <cell r="AW49" t="str">
            <v>ГК89(1)</v>
          </cell>
          <cell r="AX49">
            <v>1570</v>
          </cell>
          <cell r="AY49" t="str">
            <v xml:space="preserve">ЦКсОК 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1590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1655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73</v>
          </cell>
          <cell r="BV49">
            <v>5.5</v>
          </cell>
          <cell r="BW49">
            <v>18</v>
          </cell>
          <cell r="BX49" t="str">
            <v>Угловик</v>
          </cell>
          <cell r="BY49" t="str">
            <v>Постоянный</v>
          </cell>
          <cell r="BZ49">
            <v>24</v>
          </cell>
          <cell r="CA49">
            <v>0</v>
          </cell>
          <cell r="CB49">
            <v>20</v>
          </cell>
          <cell r="CC49">
            <v>52</v>
          </cell>
          <cell r="CD49">
            <v>19</v>
          </cell>
          <cell r="CE49">
            <v>43374</v>
          </cell>
          <cell r="CF49">
            <v>139</v>
          </cell>
          <cell r="CG49">
            <v>80</v>
          </cell>
          <cell r="CH49">
            <v>6</v>
          </cell>
          <cell r="CI49">
            <v>0</v>
          </cell>
          <cell r="CJ49">
            <v>0</v>
          </cell>
          <cell r="CK49">
            <v>36</v>
          </cell>
          <cell r="CL49">
            <v>9.1886431999999996</v>
          </cell>
          <cell r="CM49">
            <v>11</v>
          </cell>
          <cell r="CN49">
            <v>0.08</v>
          </cell>
          <cell r="CO49">
            <v>43</v>
          </cell>
          <cell r="CP49">
            <v>17</v>
          </cell>
          <cell r="CQ49">
            <v>103</v>
          </cell>
          <cell r="CR49" t="str">
            <v>-</v>
          </cell>
          <cell r="CS49">
            <v>36</v>
          </cell>
          <cell r="CT49" t="str">
            <v>-</v>
          </cell>
          <cell r="CU49">
            <v>93.811356799999999</v>
          </cell>
          <cell r="CV49" t="str">
            <v>-</v>
          </cell>
          <cell r="CW49">
            <v>35.92</v>
          </cell>
          <cell r="CX49" t="str">
            <v>-</v>
          </cell>
          <cell r="CY49">
            <v>8.6</v>
          </cell>
          <cell r="CZ49">
            <v>8.4</v>
          </cell>
          <cell r="DA49">
            <v>914.17196393043105</v>
          </cell>
          <cell r="DB49">
            <v>1850.1099270020627</v>
          </cell>
          <cell r="DC49">
            <v>0.15923950148697597</v>
          </cell>
          <cell r="DD49">
            <v>0</v>
          </cell>
          <cell r="DE49" t="str">
            <v>Газлифт</v>
          </cell>
          <cell r="DF49">
            <v>9.1886431999999996</v>
          </cell>
          <cell r="DG49">
            <v>11</v>
          </cell>
          <cell r="DH49">
            <v>0.08</v>
          </cell>
          <cell r="DI49">
            <v>8.4</v>
          </cell>
          <cell r="DJ49">
            <v>36</v>
          </cell>
          <cell r="DK49">
            <v>0</v>
          </cell>
          <cell r="DL49">
            <v>42338</v>
          </cell>
          <cell r="DM49">
            <v>42510</v>
          </cell>
          <cell r="DN49">
            <v>935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42510</v>
          </cell>
          <cell r="DT49" t="str">
            <v>ЗБС</v>
          </cell>
          <cell r="DU49">
            <v>0</v>
          </cell>
          <cell r="DV49">
            <v>14</v>
          </cell>
          <cell r="DW49">
            <v>20</v>
          </cell>
          <cell r="DX49">
            <v>52</v>
          </cell>
          <cell r="DY49">
            <v>19</v>
          </cell>
          <cell r="DZ49" t="str">
            <v>Постоянный</v>
          </cell>
          <cell r="EA49">
            <v>24</v>
          </cell>
          <cell r="EB49">
            <v>0</v>
          </cell>
          <cell r="EC49">
            <v>14.041917471999998</v>
          </cell>
          <cell r="ED49">
            <v>16.809999999999999</v>
          </cell>
          <cell r="EE49">
            <v>0.08</v>
          </cell>
          <cell r="EF49">
            <v>28.7</v>
          </cell>
          <cell r="EG49">
            <v>1417.1853694255926</v>
          </cell>
          <cell r="EH49">
            <v>80</v>
          </cell>
          <cell r="EI49">
            <v>8.8000000000000007</v>
          </cell>
          <cell r="EJ49">
            <v>49</v>
          </cell>
          <cell r="EK49">
            <v>18</v>
          </cell>
          <cell r="EL49">
            <v>20</v>
          </cell>
          <cell r="EM49">
            <v>52</v>
          </cell>
          <cell r="EN49">
            <v>19</v>
          </cell>
          <cell r="EO49" t="str">
            <v>Постоянный</v>
          </cell>
          <cell r="EP49">
            <v>24</v>
          </cell>
          <cell r="EQ49">
            <v>0</v>
          </cell>
          <cell r="ER49">
            <v>9.1886431999999996</v>
          </cell>
          <cell r="ES49">
            <v>11</v>
          </cell>
          <cell r="ET49">
            <v>0.08</v>
          </cell>
          <cell r="EU49">
            <v>17</v>
          </cell>
          <cell r="EV49">
            <v>914.17196393043105</v>
          </cell>
          <cell r="EW49">
            <v>80</v>
          </cell>
          <cell r="EX49">
            <v>8.6</v>
          </cell>
          <cell r="EY49">
            <v>36</v>
          </cell>
          <cell r="EZ49">
            <v>4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-4.8532742719999984</v>
          </cell>
        </row>
        <row r="50">
          <cell r="J50" t="str">
            <v>29-2</v>
          </cell>
          <cell r="K50" t="str">
            <v>Куст скважины - 29</v>
          </cell>
          <cell r="L50">
            <v>35298</v>
          </cell>
          <cell r="M50" t="str">
            <v>Гор.</v>
          </cell>
          <cell r="N50" t="str">
            <v>P1ar_Block II</v>
          </cell>
          <cell r="O50" t="str">
            <v>Действующий</v>
          </cell>
          <cell r="P50">
            <v>-4</v>
          </cell>
          <cell r="Q50" t="str">
            <v xml:space="preserve"> </v>
          </cell>
          <cell r="R50" t="str">
            <v xml:space="preserve"> </v>
          </cell>
          <cell r="S50">
            <v>0</v>
          </cell>
          <cell r="T50">
            <v>143.80000000000001</v>
          </cell>
          <cell r="U50">
            <v>135</v>
          </cell>
          <cell r="V50">
            <v>4.32</v>
          </cell>
          <cell r="W50">
            <v>1</v>
          </cell>
          <cell r="X50">
            <v>4.2731830069755761</v>
          </cell>
          <cell r="Y50">
            <v>1.33</v>
          </cell>
          <cell r="Z50">
            <v>0.83599999999999997</v>
          </cell>
          <cell r="AA50">
            <v>0.73299999999999998</v>
          </cell>
          <cell r="AB50">
            <v>38</v>
          </cell>
          <cell r="AC50">
            <v>1.1579999999999999</v>
          </cell>
          <cell r="AD50" t="str">
            <v>177,8;
139,7</v>
          </cell>
          <cell r="AE50">
            <v>9.19</v>
          </cell>
          <cell r="AF50">
            <v>2279</v>
          </cell>
          <cell r="AG50">
            <v>2850</v>
          </cell>
          <cell r="AH50">
            <v>2850</v>
          </cell>
          <cell r="AI50">
            <v>0</v>
          </cell>
          <cell r="AJ50">
            <v>0</v>
          </cell>
          <cell r="AK50" t="str">
            <v>откр ствол</v>
          </cell>
          <cell r="AL50" t="str">
            <v>1917-2850</v>
          </cell>
          <cell r="AM50">
            <v>0</v>
          </cell>
          <cell r="AN50">
            <v>1917</v>
          </cell>
          <cell r="AO50">
            <v>51.4</v>
          </cell>
          <cell r="AP50">
            <v>0</v>
          </cell>
          <cell r="AQ50">
            <v>0</v>
          </cell>
          <cell r="AR50">
            <v>0</v>
          </cell>
          <cell r="AS50" t="str">
            <v>Газлифт</v>
          </cell>
          <cell r="AT50">
            <v>781.2</v>
          </cell>
          <cell r="AU50" t="str">
            <v>ГК95/1,5</v>
          </cell>
          <cell r="AV50">
            <v>1338.6</v>
          </cell>
          <cell r="AW50" t="str">
            <v>ГК85</v>
          </cell>
          <cell r="AX50">
            <v>1768.8</v>
          </cell>
          <cell r="AY50" t="str">
            <v>ЦКсОК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1784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2676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73</v>
          </cell>
          <cell r="BV50">
            <v>5.5</v>
          </cell>
          <cell r="BW50">
            <v>18</v>
          </cell>
          <cell r="BX50" t="str">
            <v>Угловик</v>
          </cell>
          <cell r="BY50" t="str">
            <v>Постоянный</v>
          </cell>
          <cell r="BZ50">
            <v>24</v>
          </cell>
          <cell r="CA50">
            <v>0</v>
          </cell>
          <cell r="CB50">
            <v>20</v>
          </cell>
          <cell r="CC50">
            <v>36</v>
          </cell>
          <cell r="CD50">
            <v>19</v>
          </cell>
          <cell r="CE50">
            <v>43374</v>
          </cell>
          <cell r="CF50">
            <v>87</v>
          </cell>
          <cell r="CG50">
            <v>82</v>
          </cell>
          <cell r="CH50">
            <v>6</v>
          </cell>
          <cell r="CI50">
            <v>0</v>
          </cell>
          <cell r="CJ50">
            <v>0</v>
          </cell>
          <cell r="CK50">
            <v>42</v>
          </cell>
          <cell r="CL50">
            <v>8.7490325999999996</v>
          </cell>
          <cell r="CM50">
            <v>10.5</v>
          </cell>
          <cell r="CN50">
            <v>0.33</v>
          </cell>
          <cell r="CO50">
            <v>44</v>
          </cell>
          <cell r="CP50">
            <v>27</v>
          </cell>
          <cell r="CQ50">
            <v>45</v>
          </cell>
          <cell r="CR50" t="str">
            <v>-</v>
          </cell>
          <cell r="CS50">
            <v>42</v>
          </cell>
          <cell r="CT50" t="str">
            <v>-</v>
          </cell>
          <cell r="CU50">
            <v>36.2509674</v>
          </cell>
          <cell r="CV50" t="str">
            <v>-</v>
          </cell>
          <cell r="CW50">
            <v>41.67</v>
          </cell>
          <cell r="CX50" t="str">
            <v>-</v>
          </cell>
          <cell r="CY50">
            <v>9</v>
          </cell>
          <cell r="CZ50">
            <v>18</v>
          </cell>
          <cell r="DA50">
            <v>2057.370320005437</v>
          </cell>
          <cell r="DB50">
            <v>3086.0554800081554</v>
          </cell>
          <cell r="DC50">
            <v>0.30298507462686569</v>
          </cell>
          <cell r="DD50">
            <v>0</v>
          </cell>
          <cell r="DE50" t="str">
            <v>Газлифт</v>
          </cell>
          <cell r="DF50">
            <v>8.7490325999999996</v>
          </cell>
          <cell r="DG50">
            <v>10.5</v>
          </cell>
          <cell r="DH50">
            <v>0.33</v>
          </cell>
          <cell r="DI50">
            <v>18</v>
          </cell>
          <cell r="DJ50">
            <v>42</v>
          </cell>
          <cell r="DK50">
            <v>0</v>
          </cell>
          <cell r="DL50" t="str">
            <v>-</v>
          </cell>
          <cell r="DM50">
            <v>40843</v>
          </cell>
          <cell r="DN50">
            <v>2602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40843</v>
          </cell>
          <cell r="DT50" t="str">
            <v>ОПЗ</v>
          </cell>
          <cell r="DU50">
            <v>0</v>
          </cell>
          <cell r="DV50">
            <v>18</v>
          </cell>
          <cell r="DW50">
            <v>21</v>
          </cell>
          <cell r="DX50">
            <v>34</v>
          </cell>
          <cell r="DY50">
            <v>20</v>
          </cell>
          <cell r="DZ50" t="str">
            <v>Постоянный</v>
          </cell>
          <cell r="EA50">
            <v>24</v>
          </cell>
          <cell r="EB50">
            <v>0</v>
          </cell>
          <cell r="EC50">
            <v>8.7490325999999996</v>
          </cell>
          <cell r="ED50">
            <v>10.5</v>
          </cell>
          <cell r="EE50">
            <v>0.33</v>
          </cell>
          <cell r="EF50">
            <v>27</v>
          </cell>
          <cell r="EG50">
            <v>2057.370320005437</v>
          </cell>
          <cell r="EH50">
            <v>82</v>
          </cell>
          <cell r="EI50">
            <v>9</v>
          </cell>
          <cell r="EJ50">
            <v>41</v>
          </cell>
          <cell r="EK50">
            <v>18</v>
          </cell>
          <cell r="EL50">
            <v>20</v>
          </cell>
          <cell r="EM50">
            <v>36</v>
          </cell>
          <cell r="EN50">
            <v>19</v>
          </cell>
          <cell r="EO50" t="str">
            <v>Постоянный</v>
          </cell>
          <cell r="EP50">
            <v>24</v>
          </cell>
          <cell r="EQ50">
            <v>0</v>
          </cell>
          <cell r="ER50">
            <v>8.7490325999999996</v>
          </cell>
          <cell r="ES50">
            <v>10.5</v>
          </cell>
          <cell r="ET50">
            <v>0.33</v>
          </cell>
          <cell r="EU50">
            <v>27</v>
          </cell>
          <cell r="EV50">
            <v>2057.370320005437</v>
          </cell>
          <cell r="EW50">
            <v>82</v>
          </cell>
          <cell r="EX50">
            <v>9</v>
          </cell>
          <cell r="EY50">
            <v>42</v>
          </cell>
          <cell r="EZ50">
            <v>0</v>
          </cell>
          <cell r="FA50">
            <v>-1</v>
          </cell>
          <cell r="FB50">
            <v>2</v>
          </cell>
          <cell r="FC50">
            <v>-1</v>
          </cell>
          <cell r="FD50">
            <v>0</v>
          </cell>
          <cell r="FE50">
            <v>0</v>
          </cell>
          <cell r="FF50">
            <v>0</v>
          </cell>
        </row>
        <row r="51">
          <cell r="J51" t="str">
            <v>29-1</v>
          </cell>
          <cell r="K51" t="str">
            <v>Куст скважины - 29</v>
          </cell>
          <cell r="L51">
            <v>34908</v>
          </cell>
          <cell r="M51" t="str">
            <v>Гор.</v>
          </cell>
          <cell r="N51" t="str">
            <v>P1ar_Block II</v>
          </cell>
          <cell r="O51" t="str">
            <v>Действующий</v>
          </cell>
          <cell r="P51">
            <v>-4</v>
          </cell>
          <cell r="Q51">
            <v>35148</v>
          </cell>
          <cell r="R51" t="str">
            <v xml:space="preserve"> Halli</v>
          </cell>
          <cell r="S51">
            <v>0</v>
          </cell>
          <cell r="T51">
            <v>143.80000000000001</v>
          </cell>
          <cell r="U51">
            <v>135</v>
          </cell>
          <cell r="V51">
            <v>4.32</v>
          </cell>
          <cell r="W51">
            <v>1</v>
          </cell>
          <cell r="X51">
            <v>4.1150695370546773</v>
          </cell>
          <cell r="Y51">
            <v>1.33</v>
          </cell>
          <cell r="Z51">
            <v>0.83599999999999997</v>
          </cell>
          <cell r="AA51">
            <v>0.73299999999999998</v>
          </cell>
          <cell r="AB51">
            <v>38</v>
          </cell>
          <cell r="AC51">
            <v>1.1579999999999999</v>
          </cell>
          <cell r="AD51" t="str">
            <v>177,8;
139,7</v>
          </cell>
          <cell r="AE51">
            <v>9.19</v>
          </cell>
          <cell r="AF51">
            <v>1851</v>
          </cell>
          <cell r="AG51">
            <v>2285</v>
          </cell>
          <cell r="AH51">
            <v>2285</v>
          </cell>
          <cell r="AI51">
            <v>0</v>
          </cell>
          <cell r="AJ51">
            <v>0</v>
          </cell>
          <cell r="AK51" t="str">
            <v>откр ствол</v>
          </cell>
          <cell r="AL51" t="str">
            <v>1900-2285</v>
          </cell>
          <cell r="AM51">
            <v>0</v>
          </cell>
          <cell r="AN51">
            <v>1900</v>
          </cell>
          <cell r="AO51">
            <v>12.2</v>
          </cell>
          <cell r="AP51">
            <v>0</v>
          </cell>
          <cell r="AQ51">
            <v>0</v>
          </cell>
          <cell r="AR51">
            <v>0</v>
          </cell>
          <cell r="AS51" t="str">
            <v>Газлифт</v>
          </cell>
          <cell r="AT51">
            <v>600</v>
          </cell>
          <cell r="AU51" t="str">
            <v>ГП</v>
          </cell>
          <cell r="AV51">
            <v>1070</v>
          </cell>
          <cell r="AW51" t="str">
            <v>ГП</v>
          </cell>
          <cell r="AX51">
            <v>1480</v>
          </cell>
          <cell r="AY51" t="str">
            <v>ГК85/1,5</v>
          </cell>
          <cell r="AZ51">
            <v>1780</v>
          </cell>
          <cell r="BA51" t="str">
            <v>ЦКсОК/4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1790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1870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73</v>
          </cell>
          <cell r="BV51">
            <v>5.5</v>
          </cell>
          <cell r="BW51">
            <v>18</v>
          </cell>
          <cell r="BX51" t="str">
            <v>Угловик</v>
          </cell>
          <cell r="BY51" t="str">
            <v>Постоянный</v>
          </cell>
          <cell r="BZ51">
            <v>24</v>
          </cell>
          <cell r="CA51">
            <v>0</v>
          </cell>
          <cell r="CB51">
            <v>20</v>
          </cell>
          <cell r="CC51">
            <v>46</v>
          </cell>
          <cell r="CD51">
            <v>19</v>
          </cell>
          <cell r="CE51">
            <v>43374</v>
          </cell>
          <cell r="CF51">
            <v>71.599999999999994</v>
          </cell>
          <cell r="CG51">
            <v>82</v>
          </cell>
          <cell r="CH51">
            <v>6</v>
          </cell>
          <cell r="CI51">
            <v>0</v>
          </cell>
          <cell r="CJ51">
            <v>0</v>
          </cell>
          <cell r="CK51">
            <v>43</v>
          </cell>
          <cell r="CL51">
            <v>6.5876799999999998</v>
          </cell>
          <cell r="CM51">
            <v>8</v>
          </cell>
          <cell r="CN51">
            <v>1.5</v>
          </cell>
          <cell r="CO51">
            <v>45</v>
          </cell>
          <cell r="CP51">
            <v>18</v>
          </cell>
          <cell r="CQ51">
            <v>28.599999999999994</v>
          </cell>
          <cell r="CR51" t="str">
            <v>-</v>
          </cell>
          <cell r="CS51">
            <v>43</v>
          </cell>
          <cell r="CT51" t="str">
            <v>-</v>
          </cell>
          <cell r="CU51">
            <v>22.012319999999995</v>
          </cell>
          <cell r="CV51" t="str">
            <v>-</v>
          </cell>
          <cell r="CW51">
            <v>41.5</v>
          </cell>
          <cell r="CX51" t="str">
            <v>-</v>
          </cell>
          <cell r="CY51">
            <v>8</v>
          </cell>
          <cell r="CZ51">
            <v>10</v>
          </cell>
          <cell r="DA51">
            <v>1517.9850873145024</v>
          </cell>
          <cell r="DB51">
            <v>2732.3731571661042</v>
          </cell>
          <cell r="DC51">
            <v>0.34009763821084577</v>
          </cell>
          <cell r="DD51">
            <v>0</v>
          </cell>
          <cell r="DE51" t="str">
            <v>Газлифт</v>
          </cell>
          <cell r="DF51">
            <v>6.5876799999999998</v>
          </cell>
          <cell r="DG51">
            <v>8</v>
          </cell>
          <cell r="DH51">
            <v>1.5</v>
          </cell>
          <cell r="DI51">
            <v>10</v>
          </cell>
          <cell r="DJ51">
            <v>43</v>
          </cell>
          <cell r="DK51">
            <v>0</v>
          </cell>
          <cell r="DL51">
            <v>42509.083333333336</v>
          </cell>
          <cell r="DM51">
            <v>42545</v>
          </cell>
          <cell r="DN51">
            <v>900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37715</v>
          </cell>
          <cell r="DT51" t="str">
            <v>ОПЗ</v>
          </cell>
          <cell r="DU51" t="str">
            <v>Предыдущий ГТМ-2000г(ОПЗ с раствор)</v>
          </cell>
          <cell r="DV51">
            <v>18</v>
          </cell>
          <cell r="DW51">
            <v>23</v>
          </cell>
          <cell r="DX51">
            <v>44</v>
          </cell>
          <cell r="DY51">
            <v>20</v>
          </cell>
          <cell r="DZ51" t="str">
            <v>Постоянный</v>
          </cell>
          <cell r="EA51">
            <v>24</v>
          </cell>
          <cell r="EB51">
            <v>0</v>
          </cell>
          <cell r="EC51">
            <v>6.5876799999999998</v>
          </cell>
          <cell r="ED51">
            <v>8</v>
          </cell>
          <cell r="EE51">
            <v>1.5</v>
          </cell>
          <cell r="EF51">
            <v>18</v>
          </cell>
          <cell r="EG51">
            <v>1517.9850873145024</v>
          </cell>
          <cell r="EH51">
            <v>82</v>
          </cell>
          <cell r="EI51">
            <v>8</v>
          </cell>
          <cell r="EJ51">
            <v>40</v>
          </cell>
          <cell r="EK51">
            <v>18</v>
          </cell>
          <cell r="EL51">
            <v>20</v>
          </cell>
          <cell r="EM51">
            <v>46</v>
          </cell>
          <cell r="EN51">
            <v>19</v>
          </cell>
          <cell r="EO51" t="str">
            <v>Постоянный</v>
          </cell>
          <cell r="EP51">
            <v>24</v>
          </cell>
          <cell r="EQ51">
            <v>0</v>
          </cell>
          <cell r="ER51">
            <v>6.5876799999999998</v>
          </cell>
          <cell r="ES51">
            <v>8</v>
          </cell>
          <cell r="ET51">
            <v>1.5</v>
          </cell>
          <cell r="EU51">
            <v>18</v>
          </cell>
          <cell r="EV51">
            <v>1517.9850873145024</v>
          </cell>
          <cell r="EW51">
            <v>82</v>
          </cell>
          <cell r="EX51">
            <v>8</v>
          </cell>
          <cell r="EY51">
            <v>43</v>
          </cell>
          <cell r="EZ51">
            <v>0</v>
          </cell>
          <cell r="FA51">
            <v>-3</v>
          </cell>
          <cell r="FB51">
            <v>2</v>
          </cell>
          <cell r="FC51">
            <v>-1</v>
          </cell>
          <cell r="FD51">
            <v>0</v>
          </cell>
          <cell r="FE51">
            <v>0</v>
          </cell>
          <cell r="FF51">
            <v>0</v>
          </cell>
        </row>
        <row r="52">
          <cell r="J52" t="str">
            <v>30-2</v>
          </cell>
          <cell r="K52" t="str">
            <v>Куст скважины - 30</v>
          </cell>
          <cell r="L52">
            <v>35955</v>
          </cell>
          <cell r="M52" t="str">
            <v>Гор.</v>
          </cell>
          <cell r="N52" t="str">
            <v>P1ar_Block II</v>
          </cell>
          <cell r="O52" t="str">
            <v>Действующий</v>
          </cell>
          <cell r="P52">
            <v>-4</v>
          </cell>
          <cell r="Q52" t="str">
            <v xml:space="preserve"> </v>
          </cell>
          <cell r="R52" t="str">
            <v xml:space="preserve"> </v>
          </cell>
          <cell r="S52">
            <v>0</v>
          </cell>
          <cell r="T52">
            <v>143.80000000000001</v>
          </cell>
          <cell r="U52">
            <v>135</v>
          </cell>
          <cell r="V52">
            <v>4.32</v>
          </cell>
          <cell r="W52">
            <v>1</v>
          </cell>
          <cell r="X52">
            <v>4.32</v>
          </cell>
          <cell r="Y52">
            <v>1.33</v>
          </cell>
          <cell r="Z52">
            <v>0.83599999999999997</v>
          </cell>
          <cell r="AA52">
            <v>0.73299999999999998</v>
          </cell>
          <cell r="AB52">
            <v>38</v>
          </cell>
          <cell r="AC52">
            <v>1.1579999999999999</v>
          </cell>
          <cell r="AD52">
            <v>177.8</v>
          </cell>
          <cell r="AE52">
            <v>8.0500000000000007</v>
          </cell>
          <cell r="AF52">
            <v>1888</v>
          </cell>
          <cell r="AG52">
            <v>2690</v>
          </cell>
          <cell r="AH52">
            <v>2690</v>
          </cell>
          <cell r="AI52">
            <v>0</v>
          </cell>
          <cell r="AJ52">
            <v>0</v>
          </cell>
          <cell r="AK52" t="str">
            <v>откр ствол</v>
          </cell>
          <cell r="AL52" t="str">
            <v>1888-2690</v>
          </cell>
          <cell r="AM52">
            <v>0</v>
          </cell>
          <cell r="AN52">
            <v>1888</v>
          </cell>
          <cell r="AO52">
            <v>51.82</v>
          </cell>
          <cell r="AP52">
            <v>0</v>
          </cell>
          <cell r="AQ52">
            <v>0</v>
          </cell>
          <cell r="AR52">
            <v>0</v>
          </cell>
          <cell r="AS52" t="str">
            <v>Газлифт</v>
          </cell>
          <cell r="AT52">
            <v>846</v>
          </cell>
          <cell r="AU52" t="str">
            <v>ГП</v>
          </cell>
          <cell r="AV52">
            <v>1194</v>
          </cell>
          <cell r="AW52" t="str">
            <v>ГК82/2</v>
          </cell>
          <cell r="AX52">
            <v>1773</v>
          </cell>
          <cell r="AY52" t="str">
            <v>ЦКсОК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1784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1893</v>
          </cell>
          <cell r="BN52" t="str">
            <v>Есть</v>
          </cell>
          <cell r="BO52">
            <v>0</v>
          </cell>
          <cell r="BP52">
            <v>78</v>
          </cell>
          <cell r="BQ52">
            <v>42</v>
          </cell>
          <cell r="BR52">
            <v>3</v>
          </cell>
          <cell r="BS52">
            <v>0</v>
          </cell>
          <cell r="BT52">
            <v>0</v>
          </cell>
          <cell r="BU52">
            <v>73</v>
          </cell>
          <cell r="BV52">
            <v>5.5</v>
          </cell>
          <cell r="BW52">
            <v>18</v>
          </cell>
          <cell r="BX52" t="str">
            <v>Угловик</v>
          </cell>
          <cell r="BY52" t="str">
            <v>Периодический</v>
          </cell>
          <cell r="BZ52">
            <v>24</v>
          </cell>
          <cell r="CA52">
            <v>24</v>
          </cell>
          <cell r="CB52">
            <v>22</v>
          </cell>
          <cell r="CC52">
            <v>46</v>
          </cell>
          <cell r="CD52">
            <v>21</v>
          </cell>
          <cell r="CE52">
            <v>43374</v>
          </cell>
          <cell r="CF52">
            <v>85</v>
          </cell>
          <cell r="CG52">
            <v>78</v>
          </cell>
          <cell r="CH52">
            <v>6</v>
          </cell>
          <cell r="CI52">
            <v>0</v>
          </cell>
          <cell r="CJ52">
            <v>0</v>
          </cell>
          <cell r="CK52">
            <v>50</v>
          </cell>
          <cell r="CL52">
            <v>11.703999999999999</v>
          </cell>
          <cell r="CM52">
            <v>14</v>
          </cell>
          <cell r="CN52">
            <v>0</v>
          </cell>
          <cell r="CO52">
            <v>46</v>
          </cell>
          <cell r="CP52">
            <v>17</v>
          </cell>
          <cell r="CQ52">
            <v>35</v>
          </cell>
          <cell r="CR52" t="str">
            <v>-</v>
          </cell>
          <cell r="CS52">
            <v>50</v>
          </cell>
          <cell r="CT52" t="str">
            <v>-</v>
          </cell>
          <cell r="CU52">
            <v>23.295999999999999</v>
          </cell>
          <cell r="CV52" t="str">
            <v>-</v>
          </cell>
          <cell r="CW52">
            <v>50</v>
          </cell>
          <cell r="CX52" t="str">
            <v>-</v>
          </cell>
          <cell r="CY52">
            <v>3</v>
          </cell>
          <cell r="CZ52">
            <v>14</v>
          </cell>
          <cell r="DA52">
            <v>1196.1722488038279</v>
          </cell>
          <cell r="DB52">
            <v>1452.4948735475052</v>
          </cell>
          <cell r="DC52">
            <v>0.48960000000000004</v>
          </cell>
          <cell r="DD52">
            <v>0</v>
          </cell>
          <cell r="DE52" t="str">
            <v>Газлифт</v>
          </cell>
          <cell r="DF52">
            <v>11.703999999999999</v>
          </cell>
          <cell r="DG52">
            <v>14</v>
          </cell>
          <cell r="DH52">
            <v>0</v>
          </cell>
          <cell r="DI52">
            <v>14</v>
          </cell>
          <cell r="DJ52">
            <v>50</v>
          </cell>
          <cell r="DK52">
            <v>0</v>
          </cell>
          <cell r="DL52" t="str">
            <v>-</v>
          </cell>
          <cell r="DM52">
            <v>40847</v>
          </cell>
          <cell r="DN52">
            <v>2598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43039</v>
          </cell>
          <cell r="DT52" t="str">
            <v>Бесп. ОПЗ</v>
          </cell>
          <cell r="DU52" t="str">
            <v>Предыдущий ГТМ-31.10.2011г(СКО)</v>
          </cell>
          <cell r="DV52">
            <v>18</v>
          </cell>
          <cell r="DW52">
            <v>24</v>
          </cell>
          <cell r="DX52">
            <v>42</v>
          </cell>
          <cell r="DY52">
            <v>22</v>
          </cell>
          <cell r="DZ52" t="str">
            <v>Периодический</v>
          </cell>
          <cell r="EA52">
            <v>24</v>
          </cell>
          <cell r="EB52">
            <v>48</v>
          </cell>
          <cell r="EC52">
            <v>9.0288000000000004</v>
          </cell>
          <cell r="ED52">
            <v>10.8</v>
          </cell>
          <cell r="EE52">
            <v>0</v>
          </cell>
          <cell r="EF52">
            <v>10</v>
          </cell>
          <cell r="EG52">
            <v>775.29682792840686</v>
          </cell>
          <cell r="EH52">
            <v>78</v>
          </cell>
          <cell r="EI52">
            <v>3</v>
          </cell>
          <cell r="EJ52">
            <v>50</v>
          </cell>
          <cell r="EK52">
            <v>18</v>
          </cell>
          <cell r="EL52">
            <v>22</v>
          </cell>
          <cell r="EM52">
            <v>46</v>
          </cell>
          <cell r="EN52">
            <v>21</v>
          </cell>
          <cell r="EO52" t="str">
            <v>Периодический</v>
          </cell>
          <cell r="EP52">
            <v>24</v>
          </cell>
          <cell r="EQ52">
            <v>24</v>
          </cell>
          <cell r="ER52">
            <v>11.703999999999999</v>
          </cell>
          <cell r="ES52">
            <v>14</v>
          </cell>
          <cell r="ET52">
            <v>0</v>
          </cell>
          <cell r="EU52">
            <v>17</v>
          </cell>
          <cell r="EV52">
            <v>1196.1722488038279</v>
          </cell>
          <cell r="EW52">
            <v>78</v>
          </cell>
          <cell r="EX52">
            <v>3</v>
          </cell>
          <cell r="EY52">
            <v>50</v>
          </cell>
          <cell r="EZ52">
            <v>0</v>
          </cell>
          <cell r="FA52">
            <v>-2</v>
          </cell>
          <cell r="FB52">
            <v>4</v>
          </cell>
          <cell r="FC52">
            <v>-1</v>
          </cell>
          <cell r="FD52">
            <v>0</v>
          </cell>
          <cell r="FE52">
            <v>-24</v>
          </cell>
          <cell r="FF52">
            <v>2.6751999999999985</v>
          </cell>
        </row>
        <row r="53">
          <cell r="J53" t="str">
            <v>30-1</v>
          </cell>
          <cell r="K53" t="str">
            <v>Куст скважины - 30</v>
          </cell>
          <cell r="L53">
            <v>35727</v>
          </cell>
          <cell r="M53" t="str">
            <v>Верт.</v>
          </cell>
          <cell r="N53" t="str">
            <v>P1ar_Block II</v>
          </cell>
          <cell r="O53" t="str">
            <v>В бездействии прошлых лет</v>
          </cell>
          <cell r="P53">
            <v>-4</v>
          </cell>
          <cell r="Q53">
            <v>35407</v>
          </cell>
          <cell r="R53" t="str">
            <v>Halli</v>
          </cell>
          <cell r="S53">
            <v>0</v>
          </cell>
          <cell r="T53">
            <v>143.80000000000001</v>
          </cell>
          <cell r="U53">
            <v>135</v>
          </cell>
          <cell r="V53">
            <v>4.32</v>
          </cell>
          <cell r="W53">
            <v>1</v>
          </cell>
          <cell r="X53">
            <v>4.32</v>
          </cell>
          <cell r="Y53">
            <v>1.33</v>
          </cell>
          <cell r="Z53">
            <v>0.83599999999999997</v>
          </cell>
          <cell r="AA53">
            <v>0.73299999999999998</v>
          </cell>
          <cell r="AB53">
            <v>38</v>
          </cell>
          <cell r="AC53">
            <v>1.1579999999999999</v>
          </cell>
          <cell r="AD53" t="str">
            <v>177,8; 139,7</v>
          </cell>
          <cell r="AE53">
            <v>7.72</v>
          </cell>
          <cell r="AF53">
            <v>1910</v>
          </cell>
          <cell r="AG53">
            <v>2452</v>
          </cell>
          <cell r="AH53">
            <v>2452</v>
          </cell>
          <cell r="AI53">
            <v>0</v>
          </cell>
          <cell r="AJ53">
            <v>0</v>
          </cell>
          <cell r="AK53" t="str">
            <v>Закрытый</v>
          </cell>
          <cell r="AL53" t="str">
            <v>1910-2186; 2211-2440</v>
          </cell>
          <cell r="AM53">
            <v>0</v>
          </cell>
          <cell r="AN53">
            <v>1910</v>
          </cell>
          <cell r="AO53">
            <v>45.5</v>
          </cell>
          <cell r="AP53">
            <v>0</v>
          </cell>
          <cell r="AQ53">
            <v>0</v>
          </cell>
          <cell r="AR53">
            <v>0</v>
          </cell>
          <cell r="AS53" t="str">
            <v>УЭЦН</v>
          </cell>
          <cell r="AT53">
            <v>300</v>
          </cell>
          <cell r="AU53" t="str">
            <v>ГП (-)</v>
          </cell>
          <cell r="AV53">
            <v>1560</v>
          </cell>
          <cell r="AW53" t="str">
            <v>извлечен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 t="str">
            <v>-</v>
          </cell>
          <cell r="BG53">
            <v>0</v>
          </cell>
          <cell r="BH53">
            <v>0</v>
          </cell>
          <cell r="BI53" t="str">
            <v>D1050N</v>
          </cell>
          <cell r="BJ53">
            <v>1600</v>
          </cell>
          <cell r="BK53">
            <v>52</v>
          </cell>
          <cell r="BL53" t="str">
            <v>56-117</v>
          </cell>
          <cell r="BM53">
            <v>1580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1579.93</v>
          </cell>
          <cell r="BT53">
            <v>7.0000000000000007E-2</v>
          </cell>
          <cell r="BU53">
            <v>73</v>
          </cell>
          <cell r="BV53">
            <v>5.5</v>
          </cell>
          <cell r="BW53">
            <v>65</v>
          </cell>
          <cell r="BX53" t="str">
            <v>Угловик</v>
          </cell>
          <cell r="BY53" t="str">
            <v>Постоянный</v>
          </cell>
          <cell r="BZ53">
            <v>24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43374</v>
          </cell>
          <cell r="CF53">
            <v>141.19999999999999</v>
          </cell>
          <cell r="CG53">
            <v>0</v>
          </cell>
          <cell r="CH53">
            <v>0</v>
          </cell>
          <cell r="CI53">
            <v>1579.93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47</v>
          </cell>
          <cell r="CP53">
            <v>0</v>
          </cell>
          <cell r="CQ53">
            <v>141.19999999999999</v>
          </cell>
          <cell r="CR53" t="str">
            <v>-</v>
          </cell>
          <cell r="CS53" t="str">
            <v>-</v>
          </cell>
          <cell r="CT53" t="str">
            <v>-</v>
          </cell>
          <cell r="CU53">
            <v>141.19999999999999</v>
          </cell>
          <cell r="CV53" t="str">
            <v>-</v>
          </cell>
          <cell r="CW53" t="str">
            <v>-</v>
          </cell>
          <cell r="CX53" t="str">
            <v>-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 t="str">
            <v>УЭЦН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42950.083333333336</v>
          </cell>
          <cell r="DM53">
            <v>42516</v>
          </cell>
          <cell r="DN53">
            <v>0</v>
          </cell>
          <cell r="DO53">
            <v>22</v>
          </cell>
          <cell r="DP53">
            <v>37</v>
          </cell>
          <cell r="DQ53">
            <v>47</v>
          </cell>
          <cell r="DR53">
            <v>0</v>
          </cell>
          <cell r="DS53">
            <v>35727</v>
          </cell>
          <cell r="DT53" t="str">
            <v>ВНС</v>
          </cell>
          <cell r="DU53">
            <v>0</v>
          </cell>
          <cell r="DV53">
            <v>65</v>
          </cell>
          <cell r="DW53">
            <v>0</v>
          </cell>
          <cell r="DX53">
            <v>0</v>
          </cell>
          <cell r="DY53">
            <v>0</v>
          </cell>
          <cell r="DZ53" t="str">
            <v>Постоянный</v>
          </cell>
          <cell r="EA53">
            <v>24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65</v>
          </cell>
          <cell r="EL53">
            <v>0</v>
          </cell>
          <cell r="EM53">
            <v>0</v>
          </cell>
          <cell r="EN53">
            <v>0</v>
          </cell>
          <cell r="EO53" t="str">
            <v>Постоянный</v>
          </cell>
          <cell r="EP53">
            <v>24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</row>
        <row r="54">
          <cell r="J54" t="str">
            <v>35-1</v>
          </cell>
          <cell r="K54" t="str">
            <v>К - 61</v>
          </cell>
          <cell r="L54">
            <v>37412</v>
          </cell>
          <cell r="M54" t="str">
            <v>Гор.</v>
          </cell>
          <cell r="N54" t="str">
            <v>P1ar_Block III</v>
          </cell>
          <cell r="O54" t="str">
            <v>Действующий</v>
          </cell>
          <cell r="P54">
            <v>-4</v>
          </cell>
          <cell r="Q54" t="str">
            <v xml:space="preserve"> </v>
          </cell>
          <cell r="R54" t="str">
            <v xml:space="preserve"> </v>
          </cell>
          <cell r="S54">
            <v>0</v>
          </cell>
          <cell r="T54">
            <v>143.80000000000001</v>
          </cell>
          <cell r="U54">
            <v>135</v>
          </cell>
          <cell r="V54">
            <v>4.32</v>
          </cell>
          <cell r="W54">
            <v>1</v>
          </cell>
          <cell r="X54">
            <v>4.32</v>
          </cell>
          <cell r="Y54">
            <v>1.33</v>
          </cell>
          <cell r="Z54">
            <v>0.83599999999999997</v>
          </cell>
          <cell r="AA54">
            <v>0.73299999999999998</v>
          </cell>
          <cell r="AB54">
            <v>38</v>
          </cell>
          <cell r="AC54">
            <v>1.1579999999999999</v>
          </cell>
          <cell r="AD54">
            <v>139.69999999999999</v>
          </cell>
          <cell r="AE54">
            <v>7.72</v>
          </cell>
          <cell r="AF54">
            <v>1888</v>
          </cell>
          <cell r="AG54">
            <v>2549</v>
          </cell>
          <cell r="AH54">
            <v>2549</v>
          </cell>
          <cell r="AI54">
            <v>0</v>
          </cell>
          <cell r="AJ54">
            <v>0</v>
          </cell>
          <cell r="AK54" t="str">
            <v>откр ствол</v>
          </cell>
          <cell r="AL54" t="str">
            <v xml:space="preserve">1888-2549 </v>
          </cell>
          <cell r="AM54">
            <v>0</v>
          </cell>
          <cell r="AN54">
            <v>1888</v>
          </cell>
          <cell r="AO54">
            <v>16.8</v>
          </cell>
          <cell r="AP54">
            <v>0</v>
          </cell>
          <cell r="AQ54">
            <v>0</v>
          </cell>
          <cell r="AR54">
            <v>0</v>
          </cell>
          <cell r="AS54" t="str">
            <v>Газлифт</v>
          </cell>
          <cell r="AT54">
            <v>558</v>
          </cell>
          <cell r="AU54" t="str">
            <v>ГК82/2</v>
          </cell>
          <cell r="AV54">
            <v>956</v>
          </cell>
          <cell r="AW54" t="str">
            <v>ГК83/2,5</v>
          </cell>
          <cell r="AX54">
            <v>1281</v>
          </cell>
          <cell r="AY54" t="str">
            <v>ГК75/3</v>
          </cell>
          <cell r="AZ54">
            <v>1524</v>
          </cell>
          <cell r="BA54" t="str">
            <v>ГК70/4</v>
          </cell>
          <cell r="BB54">
            <v>1760</v>
          </cell>
          <cell r="BC54" t="str">
            <v>ЦКсОК</v>
          </cell>
          <cell r="BD54">
            <v>0</v>
          </cell>
          <cell r="BE54">
            <v>0</v>
          </cell>
          <cell r="BF54">
            <v>1770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2030</v>
          </cell>
          <cell r="BN54" t="str">
            <v>Есть</v>
          </cell>
          <cell r="BO54">
            <v>0</v>
          </cell>
          <cell r="BP54">
            <v>79</v>
          </cell>
          <cell r="BQ54">
            <v>51</v>
          </cell>
          <cell r="BR54">
            <v>9.6</v>
          </cell>
          <cell r="BS54">
            <v>0</v>
          </cell>
          <cell r="BT54">
            <v>0</v>
          </cell>
          <cell r="BU54">
            <v>73</v>
          </cell>
          <cell r="BV54">
            <v>5.5</v>
          </cell>
          <cell r="BW54">
            <v>18</v>
          </cell>
          <cell r="BX54" t="str">
            <v>Угловик</v>
          </cell>
          <cell r="BY54" t="str">
            <v>Постоянный</v>
          </cell>
          <cell r="BZ54">
            <v>24</v>
          </cell>
          <cell r="CA54">
            <v>0</v>
          </cell>
          <cell r="CB54">
            <v>33</v>
          </cell>
          <cell r="CC54">
            <v>51</v>
          </cell>
          <cell r="CD54">
            <v>31</v>
          </cell>
          <cell r="CE54">
            <v>43374</v>
          </cell>
          <cell r="CF54">
            <v>112</v>
          </cell>
          <cell r="CG54">
            <v>79</v>
          </cell>
          <cell r="CH54">
            <v>6</v>
          </cell>
          <cell r="CI54">
            <v>0</v>
          </cell>
          <cell r="CJ54">
            <v>0</v>
          </cell>
          <cell r="CK54">
            <v>57</v>
          </cell>
          <cell r="CL54">
            <v>17.556000000000001</v>
          </cell>
          <cell r="CM54">
            <v>21</v>
          </cell>
          <cell r="CN54">
            <v>0</v>
          </cell>
          <cell r="CO54">
            <v>48</v>
          </cell>
          <cell r="CP54">
            <v>23</v>
          </cell>
          <cell r="CQ54">
            <v>55</v>
          </cell>
          <cell r="CR54" t="str">
            <v>-</v>
          </cell>
          <cell r="CS54">
            <v>57</v>
          </cell>
          <cell r="CT54" t="str">
            <v>-</v>
          </cell>
          <cell r="CU54">
            <v>37.444000000000003</v>
          </cell>
          <cell r="CV54" t="str">
            <v>-</v>
          </cell>
          <cell r="CW54">
            <v>57</v>
          </cell>
          <cell r="CX54" t="str">
            <v>-</v>
          </cell>
          <cell r="CY54">
            <v>13</v>
          </cell>
          <cell r="CZ54">
            <v>10</v>
          </cell>
          <cell r="DA54">
            <v>569.60583276372745</v>
          </cell>
          <cell r="DB54">
            <v>1310.0934153565731</v>
          </cell>
          <cell r="DC54">
            <v>0.48841716658975531</v>
          </cell>
          <cell r="DD54">
            <v>0</v>
          </cell>
          <cell r="DE54" t="str">
            <v>Газлифт</v>
          </cell>
          <cell r="DF54">
            <v>17.556000000000001</v>
          </cell>
          <cell r="DG54">
            <v>21</v>
          </cell>
          <cell r="DH54">
            <v>0</v>
          </cell>
          <cell r="DI54">
            <v>10</v>
          </cell>
          <cell r="DJ54">
            <v>57</v>
          </cell>
          <cell r="DK54">
            <v>0</v>
          </cell>
          <cell r="DL54">
            <v>42631.083333333336</v>
          </cell>
          <cell r="DM54">
            <v>42639</v>
          </cell>
          <cell r="DN54">
            <v>806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42639</v>
          </cell>
          <cell r="DT54" t="str">
            <v>ОПЗ (ЗБС от фев.13г.)</v>
          </cell>
          <cell r="DU54">
            <v>0</v>
          </cell>
          <cell r="DV54">
            <v>18</v>
          </cell>
          <cell r="DW54">
            <v>33</v>
          </cell>
          <cell r="DX54">
            <v>51</v>
          </cell>
          <cell r="DY54">
            <v>31</v>
          </cell>
          <cell r="DZ54" t="str">
            <v>Постоянный</v>
          </cell>
          <cell r="EA54">
            <v>24</v>
          </cell>
          <cell r="EB54">
            <v>0</v>
          </cell>
          <cell r="EC54">
            <v>17.556000000000001</v>
          </cell>
          <cell r="ED54">
            <v>21</v>
          </cell>
          <cell r="EE54">
            <v>0</v>
          </cell>
          <cell r="EF54">
            <v>23</v>
          </cell>
          <cell r="EG54">
            <v>569.60583276372745</v>
          </cell>
          <cell r="EH54">
            <v>79</v>
          </cell>
          <cell r="EI54">
            <v>13</v>
          </cell>
          <cell r="EJ54">
            <v>57</v>
          </cell>
          <cell r="EK54">
            <v>18</v>
          </cell>
          <cell r="EL54">
            <v>33</v>
          </cell>
          <cell r="EM54">
            <v>51</v>
          </cell>
          <cell r="EN54">
            <v>31</v>
          </cell>
          <cell r="EO54" t="str">
            <v>Постоянный</v>
          </cell>
          <cell r="EP54">
            <v>24</v>
          </cell>
          <cell r="EQ54">
            <v>0</v>
          </cell>
          <cell r="ER54">
            <v>17.556000000000001</v>
          </cell>
          <cell r="ES54">
            <v>21</v>
          </cell>
          <cell r="ET54">
            <v>0</v>
          </cell>
          <cell r="EU54">
            <v>23</v>
          </cell>
          <cell r="EV54">
            <v>569.60583276372745</v>
          </cell>
          <cell r="EW54">
            <v>79</v>
          </cell>
          <cell r="EX54">
            <v>13</v>
          </cell>
          <cell r="EY54">
            <v>57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</row>
        <row r="55">
          <cell r="J55" t="str">
            <v>40-1</v>
          </cell>
          <cell r="K55" t="str">
            <v>Без куста</v>
          </cell>
          <cell r="L55">
            <v>36730</v>
          </cell>
          <cell r="M55" t="str">
            <v>Гор.</v>
          </cell>
          <cell r="N55" t="str">
            <v>P1ar_Block III</v>
          </cell>
          <cell r="O55" t="str">
            <v>Действующий</v>
          </cell>
          <cell r="P55">
            <v>-4</v>
          </cell>
          <cell r="Q55">
            <v>0</v>
          </cell>
          <cell r="R55">
            <v>0</v>
          </cell>
          <cell r="S55">
            <v>0</v>
          </cell>
          <cell r="T55">
            <v>143.80000000000001</v>
          </cell>
          <cell r="U55">
            <v>135</v>
          </cell>
          <cell r="V55">
            <v>4.32</v>
          </cell>
          <cell r="W55">
            <v>1</v>
          </cell>
          <cell r="X55">
            <v>4.1202817051862137</v>
          </cell>
          <cell r="Y55">
            <v>1.33</v>
          </cell>
          <cell r="Z55">
            <v>0.83599999999999997</v>
          </cell>
          <cell r="AA55">
            <v>0.73299999999999998</v>
          </cell>
          <cell r="AB55">
            <v>38</v>
          </cell>
          <cell r="AC55">
            <v>1.1579999999999999</v>
          </cell>
          <cell r="AD55">
            <v>139.69999999999999</v>
          </cell>
          <cell r="AE55">
            <v>7.72</v>
          </cell>
          <cell r="AF55">
            <v>2093</v>
          </cell>
          <cell r="AG55">
            <v>2680</v>
          </cell>
          <cell r="AH55">
            <v>2680</v>
          </cell>
          <cell r="AI55">
            <v>0</v>
          </cell>
          <cell r="AJ55">
            <v>0</v>
          </cell>
          <cell r="AK55" t="str">
            <v>откр ствол</v>
          </cell>
          <cell r="AL55" t="str">
            <v>2093-2680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Газлифт</v>
          </cell>
          <cell r="AT55">
            <v>530</v>
          </cell>
          <cell r="AU55" t="str">
            <v>ГК78/3</v>
          </cell>
          <cell r="AV55">
            <v>930</v>
          </cell>
          <cell r="AW55" t="str">
            <v>ГК80/3</v>
          </cell>
          <cell r="AX55">
            <v>1240</v>
          </cell>
          <cell r="AY55" t="str">
            <v>ГК81/3</v>
          </cell>
          <cell r="AZ55">
            <v>1495</v>
          </cell>
          <cell r="BA55" t="str">
            <v>ГК78/3</v>
          </cell>
          <cell r="BB55">
            <v>1700</v>
          </cell>
          <cell r="BC55" t="str">
            <v>ЦКсОК</v>
          </cell>
          <cell r="BD55">
            <v>0</v>
          </cell>
          <cell r="BE55">
            <v>0</v>
          </cell>
          <cell r="BF55">
            <v>1760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2100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73</v>
          </cell>
          <cell r="BV55">
            <v>5.5</v>
          </cell>
          <cell r="BW55">
            <v>18</v>
          </cell>
          <cell r="BX55" t="str">
            <v>Угловик</v>
          </cell>
          <cell r="BY55" t="str">
            <v>Постоянный</v>
          </cell>
          <cell r="BZ55">
            <v>24</v>
          </cell>
          <cell r="CA55">
            <v>0</v>
          </cell>
          <cell r="CB55">
            <v>26</v>
          </cell>
          <cell r="CC55">
            <v>51</v>
          </cell>
          <cell r="CD55">
            <v>24</v>
          </cell>
          <cell r="CE55">
            <v>43374</v>
          </cell>
          <cell r="CF55">
            <v>130.30000000000001</v>
          </cell>
          <cell r="CG55">
            <v>81</v>
          </cell>
          <cell r="CH55">
            <v>6</v>
          </cell>
          <cell r="CI55">
            <v>0</v>
          </cell>
          <cell r="CJ55">
            <v>0</v>
          </cell>
          <cell r="CK55">
            <v>67</v>
          </cell>
          <cell r="CL55">
            <v>10.462188879999999</v>
          </cell>
          <cell r="CM55">
            <v>12.7</v>
          </cell>
          <cell r="CN55">
            <v>1.46</v>
          </cell>
          <cell r="CO55">
            <v>49</v>
          </cell>
          <cell r="CP55">
            <v>13</v>
          </cell>
          <cell r="CQ55">
            <v>63.300000000000011</v>
          </cell>
          <cell r="CR55" t="str">
            <v>-</v>
          </cell>
          <cell r="CS55">
            <v>67</v>
          </cell>
          <cell r="CT55" t="str">
            <v>-</v>
          </cell>
          <cell r="CU55">
            <v>52.837811120000012</v>
          </cell>
          <cell r="CV55" t="str">
            <v>-</v>
          </cell>
          <cell r="CW55">
            <v>65.540000000000006</v>
          </cell>
          <cell r="CX55" t="str">
            <v>-</v>
          </cell>
          <cell r="CY55">
            <v>7</v>
          </cell>
          <cell r="CZ55">
            <v>6</v>
          </cell>
          <cell r="DA55">
            <v>573.49375630847919</v>
          </cell>
          <cell r="DB55">
            <v>1242.5698053350382</v>
          </cell>
          <cell r="DC55">
            <v>0.25587932860688245</v>
          </cell>
          <cell r="DD55">
            <v>0</v>
          </cell>
          <cell r="DE55" t="str">
            <v>Газлифт</v>
          </cell>
          <cell r="DF55">
            <v>10.462188879999999</v>
          </cell>
          <cell r="DG55">
            <v>12.7</v>
          </cell>
          <cell r="DH55">
            <v>1.46</v>
          </cell>
          <cell r="DI55">
            <v>6.0000000000000009</v>
          </cell>
          <cell r="DJ55">
            <v>67</v>
          </cell>
          <cell r="DK55">
            <v>0</v>
          </cell>
          <cell r="DL55">
            <v>42807.083333333336</v>
          </cell>
          <cell r="DM55">
            <v>42809</v>
          </cell>
          <cell r="DN55">
            <v>636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 t="str">
            <v>15.03.2017</v>
          </cell>
          <cell r="DT55" t="str">
            <v>ОПЗ</v>
          </cell>
          <cell r="DU55">
            <v>0</v>
          </cell>
          <cell r="DV55">
            <v>18</v>
          </cell>
          <cell r="DW55">
            <v>26</v>
          </cell>
          <cell r="DX55">
            <v>51</v>
          </cell>
          <cell r="DY55">
            <v>24</v>
          </cell>
          <cell r="DZ55" t="str">
            <v>Постоянный</v>
          </cell>
          <cell r="EA55">
            <v>24</v>
          </cell>
          <cell r="EB55">
            <v>0</v>
          </cell>
          <cell r="EC55">
            <v>10.462188879999999</v>
          </cell>
          <cell r="ED55">
            <v>12.7</v>
          </cell>
          <cell r="EE55">
            <v>1.46</v>
          </cell>
          <cell r="EF55">
            <v>27.3</v>
          </cell>
          <cell r="EG55">
            <v>1940.320542177021</v>
          </cell>
          <cell r="EH55">
            <v>81</v>
          </cell>
          <cell r="EI55">
            <v>7</v>
          </cell>
          <cell r="EJ55">
            <v>67</v>
          </cell>
          <cell r="EK55">
            <v>18</v>
          </cell>
          <cell r="EL55">
            <v>26</v>
          </cell>
          <cell r="EM55">
            <v>51</v>
          </cell>
          <cell r="EN55">
            <v>24</v>
          </cell>
          <cell r="EO55" t="str">
            <v>Постоянный</v>
          </cell>
          <cell r="EP55">
            <v>24</v>
          </cell>
          <cell r="EQ55">
            <v>0</v>
          </cell>
          <cell r="ER55">
            <v>10.462188879999999</v>
          </cell>
          <cell r="ES55">
            <v>12.7</v>
          </cell>
          <cell r="ET55">
            <v>1.46</v>
          </cell>
          <cell r="EU55">
            <v>13</v>
          </cell>
          <cell r="EV55">
            <v>573.49375630847919</v>
          </cell>
          <cell r="EW55">
            <v>81</v>
          </cell>
          <cell r="EX55">
            <v>7</v>
          </cell>
          <cell r="EY55">
            <v>67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</row>
        <row r="56">
          <cell r="J56" t="str">
            <v>41р</v>
          </cell>
          <cell r="K56" t="str">
            <v>Без куста</v>
          </cell>
          <cell r="L56">
            <v>37493</v>
          </cell>
          <cell r="M56" t="str">
            <v>Верт.</v>
          </cell>
          <cell r="N56" t="str">
            <v>P1ar_Block III</v>
          </cell>
          <cell r="O56" t="str">
            <v>Действующий</v>
          </cell>
          <cell r="P56">
            <v>-4</v>
          </cell>
          <cell r="Q56">
            <v>41399</v>
          </cell>
          <cell r="R56" t="str">
            <v>ЕВС</v>
          </cell>
          <cell r="S56" t="str">
            <v>15,5т</v>
          </cell>
          <cell r="T56">
            <v>143.80000000000001</v>
          </cell>
          <cell r="U56">
            <v>135</v>
          </cell>
          <cell r="V56">
            <v>4.32</v>
          </cell>
          <cell r="W56">
            <v>1</v>
          </cell>
          <cell r="X56">
            <v>3.1338865997330392</v>
          </cell>
          <cell r="Y56">
            <v>1.33</v>
          </cell>
          <cell r="Z56">
            <v>0.83599999999999997</v>
          </cell>
          <cell r="AA56">
            <v>0.73299999999999998</v>
          </cell>
          <cell r="AB56">
            <v>38</v>
          </cell>
          <cell r="AC56">
            <v>1.1579999999999999</v>
          </cell>
          <cell r="AD56">
            <v>139.69999999999999</v>
          </cell>
          <cell r="AE56">
            <v>7.72</v>
          </cell>
          <cell r="AF56">
            <v>1951</v>
          </cell>
          <cell r="AG56">
            <v>1945</v>
          </cell>
          <cell r="AH56">
            <v>1945</v>
          </cell>
          <cell r="AI56">
            <v>0</v>
          </cell>
          <cell r="AJ56">
            <v>0</v>
          </cell>
          <cell r="AK56" t="str">
            <v>закрытый</v>
          </cell>
          <cell r="AL56" t="str">
            <v>1863-1897; 1914-1943</v>
          </cell>
          <cell r="AM56">
            <v>0</v>
          </cell>
          <cell r="AN56">
            <v>1863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Газлифт</v>
          </cell>
          <cell r="AT56">
            <v>640</v>
          </cell>
          <cell r="AU56" t="str">
            <v>ГП</v>
          </cell>
          <cell r="AV56">
            <v>1150</v>
          </cell>
          <cell r="AW56" t="str">
            <v>ГП</v>
          </cell>
          <cell r="AX56">
            <v>1500</v>
          </cell>
          <cell r="AY56" t="str">
            <v>ГК98/2</v>
          </cell>
          <cell r="AZ56">
            <v>1785</v>
          </cell>
          <cell r="BA56" t="str">
            <v>ЦКсОК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 t="str">
            <v>-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1850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73</v>
          </cell>
          <cell r="BV56">
            <v>5.5</v>
          </cell>
          <cell r="BW56">
            <v>18</v>
          </cell>
          <cell r="BX56" t="str">
            <v>Угловик</v>
          </cell>
          <cell r="BY56" t="str">
            <v>Постоянный</v>
          </cell>
          <cell r="BZ56">
            <v>24</v>
          </cell>
          <cell r="CA56">
            <v>0</v>
          </cell>
          <cell r="CB56">
            <v>35</v>
          </cell>
          <cell r="CC56">
            <v>64</v>
          </cell>
          <cell r="CD56">
            <v>32</v>
          </cell>
          <cell r="CE56">
            <v>43374</v>
          </cell>
          <cell r="CF56">
            <v>130</v>
          </cell>
          <cell r="CG56">
            <v>83</v>
          </cell>
          <cell r="CH56">
            <v>6</v>
          </cell>
          <cell r="CI56">
            <v>0</v>
          </cell>
          <cell r="CJ56">
            <v>0</v>
          </cell>
          <cell r="CK56">
            <v>51</v>
          </cell>
          <cell r="CL56">
            <v>9.1846303999999996</v>
          </cell>
          <cell r="CM56">
            <v>12.4</v>
          </cell>
          <cell r="CN56">
            <v>11.4</v>
          </cell>
          <cell r="CO56">
            <v>50</v>
          </cell>
          <cell r="CP56">
            <v>27</v>
          </cell>
          <cell r="CQ56">
            <v>79</v>
          </cell>
          <cell r="CR56" t="str">
            <v>-</v>
          </cell>
          <cell r="CS56">
            <v>51</v>
          </cell>
          <cell r="CT56" t="str">
            <v>-</v>
          </cell>
          <cell r="CU56">
            <v>69.815369599999997</v>
          </cell>
          <cell r="CV56" t="str">
            <v>-</v>
          </cell>
          <cell r="CW56">
            <v>39.6</v>
          </cell>
          <cell r="CX56" t="str">
            <v>-</v>
          </cell>
          <cell r="CY56">
            <v>11</v>
          </cell>
          <cell r="CZ56">
            <v>16</v>
          </cell>
          <cell r="DA56">
            <v>1742.0407031294369</v>
          </cell>
          <cell r="DB56">
            <v>2939.6936865309244</v>
          </cell>
          <cell r="DC56">
            <v>0.21504165060919575</v>
          </cell>
          <cell r="DD56">
            <v>0</v>
          </cell>
          <cell r="DE56" t="str">
            <v>Газлифт</v>
          </cell>
          <cell r="DF56">
            <v>9.1846303999999996</v>
          </cell>
          <cell r="DG56">
            <v>12.4</v>
          </cell>
          <cell r="DH56">
            <v>11.4</v>
          </cell>
          <cell r="DI56">
            <v>16</v>
          </cell>
          <cell r="DJ56">
            <v>51</v>
          </cell>
          <cell r="DK56">
            <v>0</v>
          </cell>
          <cell r="DL56">
            <v>42619.083333333336</v>
          </cell>
          <cell r="DM56">
            <v>42655</v>
          </cell>
          <cell r="DN56">
            <v>790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42655</v>
          </cell>
          <cell r="DT56" t="str">
            <v>ОПЗ</v>
          </cell>
          <cell r="DU56">
            <v>0</v>
          </cell>
          <cell r="DV56">
            <v>18</v>
          </cell>
          <cell r="DW56">
            <v>35</v>
          </cell>
          <cell r="DX56">
            <v>64</v>
          </cell>
          <cell r="DY56">
            <v>32</v>
          </cell>
          <cell r="DZ56" t="str">
            <v>Постоянный</v>
          </cell>
          <cell r="EA56">
            <v>24</v>
          </cell>
          <cell r="EB56">
            <v>0</v>
          </cell>
          <cell r="EC56">
            <v>9.1846303999999996</v>
          </cell>
          <cell r="ED56">
            <v>12.4</v>
          </cell>
          <cell r="EE56">
            <v>11.4</v>
          </cell>
          <cell r="EF56">
            <v>27</v>
          </cell>
          <cell r="EG56">
            <v>1742.0407031294369</v>
          </cell>
          <cell r="EH56">
            <v>83</v>
          </cell>
          <cell r="EI56">
            <v>11</v>
          </cell>
          <cell r="EJ56">
            <v>50</v>
          </cell>
          <cell r="EK56">
            <v>18</v>
          </cell>
          <cell r="EL56">
            <v>35</v>
          </cell>
          <cell r="EM56">
            <v>64</v>
          </cell>
          <cell r="EN56">
            <v>32</v>
          </cell>
          <cell r="EO56" t="str">
            <v>Постоянный</v>
          </cell>
          <cell r="EP56">
            <v>24</v>
          </cell>
          <cell r="EQ56">
            <v>0</v>
          </cell>
          <cell r="ER56">
            <v>9.1846303999999996</v>
          </cell>
          <cell r="ES56">
            <v>12.4</v>
          </cell>
          <cell r="ET56">
            <v>11.4</v>
          </cell>
          <cell r="EU56">
            <v>27</v>
          </cell>
          <cell r="EV56">
            <v>1742.0407031294369</v>
          </cell>
          <cell r="EW56">
            <v>83</v>
          </cell>
          <cell r="EX56">
            <v>11</v>
          </cell>
          <cell r="EY56">
            <v>51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</row>
        <row r="57">
          <cell r="J57" t="str">
            <v>41-1</v>
          </cell>
          <cell r="K57" t="str">
            <v>Без куста</v>
          </cell>
          <cell r="L57">
            <v>37072</v>
          </cell>
          <cell r="M57" t="str">
            <v>Гор.</v>
          </cell>
          <cell r="N57" t="str">
            <v>P1ar_Block III</v>
          </cell>
          <cell r="O57" t="str">
            <v>Действующий</v>
          </cell>
          <cell r="P57">
            <v>-4</v>
          </cell>
          <cell r="Q57">
            <v>0</v>
          </cell>
          <cell r="R57">
            <v>0</v>
          </cell>
          <cell r="S57">
            <v>0</v>
          </cell>
          <cell r="T57">
            <v>143.80000000000001</v>
          </cell>
          <cell r="U57">
            <v>135</v>
          </cell>
          <cell r="V57">
            <v>4.32</v>
          </cell>
          <cell r="W57">
            <v>1</v>
          </cell>
          <cell r="X57">
            <v>4.32</v>
          </cell>
          <cell r="Y57">
            <v>1.33</v>
          </cell>
          <cell r="Z57">
            <v>0.83599999999999997</v>
          </cell>
          <cell r="AA57">
            <v>0.73299999999999998</v>
          </cell>
          <cell r="AB57">
            <v>38</v>
          </cell>
          <cell r="AC57">
            <v>1.1579999999999999</v>
          </cell>
          <cell r="AD57">
            <v>139.69999999999999</v>
          </cell>
          <cell r="AE57">
            <v>7.72</v>
          </cell>
          <cell r="AF57">
            <v>1820</v>
          </cell>
          <cell r="AG57">
            <v>2400</v>
          </cell>
          <cell r="AH57">
            <v>2400</v>
          </cell>
          <cell r="AI57">
            <v>0</v>
          </cell>
          <cell r="AJ57">
            <v>0</v>
          </cell>
          <cell r="AK57" t="str">
            <v>откр ствол</v>
          </cell>
          <cell r="AL57" t="str">
            <v>1820-2400</v>
          </cell>
          <cell r="AM57">
            <v>0</v>
          </cell>
          <cell r="AN57">
            <v>1820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Газлифт</v>
          </cell>
          <cell r="AT57">
            <v>490</v>
          </cell>
          <cell r="AU57" t="str">
            <v>ГП</v>
          </cell>
          <cell r="AV57">
            <v>890</v>
          </cell>
          <cell r="AW57" t="str">
            <v>ГП</v>
          </cell>
          <cell r="AX57">
            <v>1220</v>
          </cell>
          <cell r="AY57" t="str">
            <v>ГК85/2</v>
          </cell>
          <cell r="AZ57">
            <v>1475</v>
          </cell>
          <cell r="BA57" t="str">
            <v>ГК83/3</v>
          </cell>
          <cell r="BB57">
            <v>1675</v>
          </cell>
          <cell r="BC57" t="str">
            <v>ЦКсОК</v>
          </cell>
          <cell r="BD57">
            <v>0</v>
          </cell>
          <cell r="BE57">
            <v>0</v>
          </cell>
          <cell r="BF57">
            <v>1775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1990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73</v>
          </cell>
          <cell r="BV57">
            <v>5.5</v>
          </cell>
          <cell r="BW57">
            <v>18</v>
          </cell>
          <cell r="BX57" t="str">
            <v>Угловик</v>
          </cell>
          <cell r="BY57" t="str">
            <v>Периодический</v>
          </cell>
          <cell r="BZ57">
            <v>24</v>
          </cell>
          <cell r="CA57">
            <v>24</v>
          </cell>
          <cell r="CB57">
            <v>30</v>
          </cell>
          <cell r="CC57">
            <v>61</v>
          </cell>
          <cell r="CD57">
            <v>27</v>
          </cell>
          <cell r="CE57">
            <v>43374</v>
          </cell>
          <cell r="CF57">
            <v>100</v>
          </cell>
          <cell r="CG57">
            <v>81</v>
          </cell>
          <cell r="CH57">
            <v>6</v>
          </cell>
          <cell r="CI57">
            <v>0</v>
          </cell>
          <cell r="CJ57">
            <v>0</v>
          </cell>
          <cell r="CK57">
            <v>53</v>
          </cell>
          <cell r="CL57">
            <v>11.536799999999999</v>
          </cell>
          <cell r="CM57">
            <v>13.8</v>
          </cell>
          <cell r="CN57">
            <v>0</v>
          </cell>
          <cell r="CO57">
            <v>51</v>
          </cell>
          <cell r="CP57">
            <v>19.45</v>
          </cell>
          <cell r="CQ57">
            <v>47</v>
          </cell>
          <cell r="CR57" t="str">
            <v>-</v>
          </cell>
          <cell r="CS57">
            <v>53</v>
          </cell>
          <cell r="CT57" t="str">
            <v>-</v>
          </cell>
          <cell r="CU57">
            <v>35.463200000000001</v>
          </cell>
          <cell r="CV57" t="str">
            <v>-</v>
          </cell>
          <cell r="CW57">
            <v>53</v>
          </cell>
          <cell r="CX57" t="str">
            <v>-</v>
          </cell>
          <cell r="CY57">
            <v>5</v>
          </cell>
          <cell r="CZ57">
            <v>14.45</v>
          </cell>
          <cell r="DA57">
            <v>1252.5136953054573</v>
          </cell>
          <cell r="DB57">
            <v>1685.9094376256849</v>
          </cell>
          <cell r="DC57">
            <v>0.37114511116423621</v>
          </cell>
          <cell r="DD57">
            <v>0</v>
          </cell>
          <cell r="DE57" t="str">
            <v>Газлифт</v>
          </cell>
          <cell r="DF57">
            <v>11.536799999999999</v>
          </cell>
          <cell r="DG57">
            <v>13.8</v>
          </cell>
          <cell r="DH57">
            <v>0</v>
          </cell>
          <cell r="DI57">
            <v>14.45</v>
          </cell>
          <cell r="DJ57">
            <v>53</v>
          </cell>
          <cell r="DK57">
            <v>0</v>
          </cell>
          <cell r="DL57">
            <v>42140</v>
          </cell>
          <cell r="DM57">
            <v>42153</v>
          </cell>
          <cell r="DN57">
            <v>1292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42147</v>
          </cell>
          <cell r="DT57" t="str">
            <v>ОПЗ</v>
          </cell>
          <cell r="DU57">
            <v>0</v>
          </cell>
          <cell r="DV57">
            <v>18</v>
          </cell>
          <cell r="DW57">
            <v>30</v>
          </cell>
          <cell r="DX57">
            <v>61</v>
          </cell>
          <cell r="DY57">
            <v>26</v>
          </cell>
          <cell r="DZ57" t="str">
            <v>Периодический</v>
          </cell>
          <cell r="EA57">
            <v>24</v>
          </cell>
          <cell r="EB57">
            <v>24</v>
          </cell>
          <cell r="EC57">
            <v>5.2667999999999999</v>
          </cell>
          <cell r="ED57">
            <v>6.3</v>
          </cell>
          <cell r="EE57">
            <v>0</v>
          </cell>
          <cell r="EF57">
            <v>32.4</v>
          </cell>
          <cell r="EG57">
            <v>4253.0568846358319</v>
          </cell>
          <cell r="EH57">
            <v>81</v>
          </cell>
          <cell r="EI57">
            <v>10</v>
          </cell>
          <cell r="EJ57">
            <v>46</v>
          </cell>
          <cell r="EK57">
            <v>18</v>
          </cell>
          <cell r="EL57">
            <v>30</v>
          </cell>
          <cell r="EM57">
            <v>61</v>
          </cell>
          <cell r="EN57">
            <v>27</v>
          </cell>
          <cell r="EO57" t="str">
            <v>Периодический</v>
          </cell>
          <cell r="EP57">
            <v>24</v>
          </cell>
          <cell r="EQ57">
            <v>24</v>
          </cell>
          <cell r="ER57">
            <v>11.536799999999999</v>
          </cell>
          <cell r="ES57">
            <v>13.8</v>
          </cell>
          <cell r="ET57">
            <v>0</v>
          </cell>
          <cell r="EU57">
            <v>19.45</v>
          </cell>
          <cell r="EV57">
            <v>1252.5136953054573</v>
          </cell>
          <cell r="EW57">
            <v>81</v>
          </cell>
          <cell r="EX57">
            <v>5</v>
          </cell>
          <cell r="EY57">
            <v>53</v>
          </cell>
          <cell r="EZ57">
            <v>0</v>
          </cell>
          <cell r="FA57">
            <v>0</v>
          </cell>
          <cell r="FB57">
            <v>0</v>
          </cell>
          <cell r="FC57">
            <v>1</v>
          </cell>
          <cell r="FD57">
            <v>0</v>
          </cell>
          <cell r="FE57">
            <v>0</v>
          </cell>
          <cell r="FF57">
            <v>6.27</v>
          </cell>
        </row>
        <row r="58">
          <cell r="J58" t="str">
            <v>43р</v>
          </cell>
          <cell r="K58" t="str">
            <v>Без куста</v>
          </cell>
          <cell r="L58">
            <v>34957</v>
          </cell>
          <cell r="M58" t="str">
            <v>Гор.</v>
          </cell>
          <cell r="N58" t="str">
            <v>P1ar_Block III</v>
          </cell>
          <cell r="O58" t="str">
            <v>Действующий</v>
          </cell>
          <cell r="P58">
            <v>-4</v>
          </cell>
          <cell r="Q58">
            <v>35251</v>
          </cell>
          <cell r="R58" t="str">
            <v>ФилОрАм</v>
          </cell>
          <cell r="S58">
            <v>0</v>
          </cell>
          <cell r="T58">
            <v>143.80000000000001</v>
          </cell>
          <cell r="U58">
            <v>135</v>
          </cell>
          <cell r="V58">
            <v>4.32</v>
          </cell>
          <cell r="W58">
            <v>1</v>
          </cell>
          <cell r="X58">
            <v>4.3057050592034445</v>
          </cell>
          <cell r="Y58">
            <v>1.33</v>
          </cell>
          <cell r="Z58">
            <v>0.83599999999999997</v>
          </cell>
          <cell r="AA58">
            <v>0.73299999999999998</v>
          </cell>
          <cell r="AB58">
            <v>38</v>
          </cell>
          <cell r="AC58">
            <v>1.1579999999999999</v>
          </cell>
          <cell r="AD58">
            <v>139.69999999999999</v>
          </cell>
          <cell r="AE58">
            <v>7.72</v>
          </cell>
          <cell r="AF58">
            <v>2362</v>
          </cell>
          <cell r="AG58">
            <v>2637</v>
          </cell>
          <cell r="AH58">
            <v>2637</v>
          </cell>
          <cell r="AI58">
            <v>0</v>
          </cell>
          <cell r="AJ58">
            <v>0</v>
          </cell>
          <cell r="AK58" t="str">
            <v>откр ствол</v>
          </cell>
          <cell r="AL58" t="str">
            <v>1897-2637</v>
          </cell>
          <cell r="AM58">
            <v>25</v>
          </cell>
          <cell r="AN58">
            <v>1887</v>
          </cell>
          <cell r="AO58">
            <v>7.0000000000000007E-2</v>
          </cell>
          <cell r="AP58" t="str">
            <v>1665-1887</v>
          </cell>
          <cell r="AQ58">
            <v>102</v>
          </cell>
          <cell r="AR58">
            <v>6.5</v>
          </cell>
          <cell r="AS58" t="str">
            <v>Газлифт</v>
          </cell>
          <cell r="AT58">
            <v>600</v>
          </cell>
          <cell r="AU58" t="str">
            <v xml:space="preserve">ГК80/0,125 </v>
          </cell>
          <cell r="AV58">
            <v>1200</v>
          </cell>
          <cell r="AW58" t="str">
            <v>ГК75/0,156</v>
          </cell>
          <cell r="AX58">
            <v>1621</v>
          </cell>
          <cell r="AY58" t="str">
            <v>ЦКсОК/0,313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1631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1647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73</v>
          </cell>
          <cell r="BV58">
            <v>5.5</v>
          </cell>
          <cell r="BW58">
            <v>18</v>
          </cell>
          <cell r="BX58" t="str">
            <v>Угловик</v>
          </cell>
          <cell r="BY58" t="str">
            <v>Периодический</v>
          </cell>
          <cell r="BZ58">
            <v>24</v>
          </cell>
          <cell r="CA58">
            <v>24</v>
          </cell>
          <cell r="CB58">
            <v>30</v>
          </cell>
          <cell r="CC58">
            <v>52</v>
          </cell>
          <cell r="CD58">
            <v>28</v>
          </cell>
          <cell r="CE58">
            <v>43374</v>
          </cell>
          <cell r="CF58">
            <v>118</v>
          </cell>
          <cell r="CG58">
            <v>78</v>
          </cell>
          <cell r="CH58">
            <v>6</v>
          </cell>
          <cell r="CI58">
            <v>0</v>
          </cell>
          <cell r="CJ58">
            <v>0</v>
          </cell>
          <cell r="CK58">
            <v>62</v>
          </cell>
          <cell r="CL58">
            <v>16.703279999999999</v>
          </cell>
          <cell r="CM58">
            <v>20</v>
          </cell>
          <cell r="CN58">
            <v>0.1</v>
          </cell>
          <cell r="CO58">
            <v>52</v>
          </cell>
          <cell r="CP58">
            <v>32</v>
          </cell>
          <cell r="CQ58">
            <v>56</v>
          </cell>
          <cell r="CR58" t="str">
            <v>-</v>
          </cell>
          <cell r="CS58">
            <v>62</v>
          </cell>
          <cell r="CT58" t="str">
            <v>-</v>
          </cell>
          <cell r="CU58">
            <v>39.296720000000001</v>
          </cell>
          <cell r="CV58" t="str">
            <v>-</v>
          </cell>
          <cell r="CW58">
            <v>61.9</v>
          </cell>
          <cell r="CX58" t="str">
            <v>-</v>
          </cell>
          <cell r="CY58">
            <v>11</v>
          </cell>
          <cell r="CZ58">
            <v>21</v>
          </cell>
          <cell r="DA58">
            <v>1257.2380993433626</v>
          </cell>
          <cell r="DB58">
            <v>1915.7913894756</v>
          </cell>
          <cell r="DC58">
            <v>0.45260825093760659</v>
          </cell>
          <cell r="DD58">
            <v>0</v>
          </cell>
          <cell r="DE58" t="str">
            <v>Газлифт</v>
          </cell>
          <cell r="DF58">
            <v>16.703279999999999</v>
          </cell>
          <cell r="DG58">
            <v>20</v>
          </cell>
          <cell r="DH58">
            <v>0.1</v>
          </cell>
          <cell r="DI58">
            <v>21</v>
          </cell>
          <cell r="DJ58">
            <v>62</v>
          </cell>
          <cell r="DK58">
            <v>0</v>
          </cell>
          <cell r="DL58">
            <v>42828.083333333336</v>
          </cell>
          <cell r="DM58">
            <v>42832</v>
          </cell>
          <cell r="DN58">
            <v>613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42832</v>
          </cell>
          <cell r="DT58" t="str">
            <v>ОПЗ</v>
          </cell>
          <cell r="DU58">
            <v>0</v>
          </cell>
          <cell r="DV58">
            <v>18</v>
          </cell>
          <cell r="DW58">
            <v>30</v>
          </cell>
          <cell r="DX58">
            <v>52</v>
          </cell>
          <cell r="DY58">
            <v>28</v>
          </cell>
          <cell r="DZ58" t="str">
            <v>Периодический</v>
          </cell>
          <cell r="EA58">
            <v>24</v>
          </cell>
          <cell r="EB58">
            <v>24</v>
          </cell>
          <cell r="EC58">
            <v>16.703279999999999</v>
          </cell>
          <cell r="ED58">
            <v>20</v>
          </cell>
          <cell r="EE58">
            <v>0.1</v>
          </cell>
          <cell r="EF58">
            <v>32</v>
          </cell>
          <cell r="EG58">
            <v>1257.2380993433626</v>
          </cell>
          <cell r="EH58">
            <v>78</v>
          </cell>
          <cell r="EI58">
            <v>11</v>
          </cell>
          <cell r="EJ58">
            <v>62</v>
          </cell>
          <cell r="EK58">
            <v>18</v>
          </cell>
          <cell r="EL58">
            <v>30</v>
          </cell>
          <cell r="EM58">
            <v>52</v>
          </cell>
          <cell r="EN58">
            <v>28</v>
          </cell>
          <cell r="EO58" t="str">
            <v>Периодический</v>
          </cell>
          <cell r="EP58">
            <v>24</v>
          </cell>
          <cell r="EQ58">
            <v>24</v>
          </cell>
          <cell r="ER58">
            <v>16.703279999999999</v>
          </cell>
          <cell r="ES58">
            <v>20</v>
          </cell>
          <cell r="ET58">
            <v>0.1</v>
          </cell>
          <cell r="EU58">
            <v>32</v>
          </cell>
          <cell r="EV58">
            <v>1257.2380993433626</v>
          </cell>
          <cell r="EW58">
            <v>78</v>
          </cell>
          <cell r="EX58">
            <v>11</v>
          </cell>
          <cell r="EY58">
            <v>62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</row>
        <row r="59">
          <cell r="J59" t="str">
            <v>44р</v>
          </cell>
          <cell r="K59" t="str">
            <v>Без куста</v>
          </cell>
          <cell r="L59">
            <v>34886</v>
          </cell>
          <cell r="M59" t="str">
            <v>Гор.</v>
          </cell>
          <cell r="N59" t="str">
            <v>P1ar_Block II</v>
          </cell>
          <cell r="O59" t="str">
            <v>Действующий</v>
          </cell>
          <cell r="P59">
            <v>-4</v>
          </cell>
          <cell r="Q59" t="str">
            <v xml:space="preserve"> </v>
          </cell>
          <cell r="R59" t="str">
            <v xml:space="preserve"> </v>
          </cell>
          <cell r="S59">
            <v>0</v>
          </cell>
          <cell r="T59">
            <v>143.80000000000001</v>
          </cell>
          <cell r="U59">
            <v>135</v>
          </cell>
          <cell r="V59">
            <v>4.32</v>
          </cell>
          <cell r="W59">
            <v>1</v>
          </cell>
          <cell r="X59">
            <v>3.5796081654839598</v>
          </cell>
          <cell r="Y59">
            <v>1.33</v>
          </cell>
          <cell r="Z59">
            <v>0.83599999999999997</v>
          </cell>
          <cell r="AA59">
            <v>0.73299999999999998</v>
          </cell>
          <cell r="AB59">
            <v>38</v>
          </cell>
          <cell r="AC59">
            <v>1.1579999999999999</v>
          </cell>
          <cell r="AD59">
            <v>139.69999999999999</v>
          </cell>
          <cell r="AE59">
            <v>7.72</v>
          </cell>
          <cell r="AF59">
            <v>2006</v>
          </cell>
          <cell r="AG59" t="str">
            <v>1 ств 2275
2 ств 2600</v>
          </cell>
          <cell r="AH59" t="str">
            <v>1ств 2275
2ств 2600</v>
          </cell>
          <cell r="AI59">
            <v>0</v>
          </cell>
          <cell r="AJ59">
            <v>0</v>
          </cell>
          <cell r="AK59" t="str">
            <v>откр ствол</v>
          </cell>
          <cell r="AL59" t="str">
            <v>1ый ств 2006-2275;
2ой ств 2000-2600</v>
          </cell>
          <cell r="AM59">
            <v>30</v>
          </cell>
          <cell r="AN59">
            <v>2006</v>
          </cell>
          <cell r="AO59">
            <v>0.13</v>
          </cell>
          <cell r="AP59">
            <v>0</v>
          </cell>
          <cell r="AQ59">
            <v>0</v>
          </cell>
          <cell r="AR59">
            <v>0</v>
          </cell>
          <cell r="AS59" t="str">
            <v>Газлифт</v>
          </cell>
          <cell r="AT59">
            <v>600</v>
          </cell>
          <cell r="AU59" t="str">
            <v>ГП</v>
          </cell>
          <cell r="AV59">
            <v>1200</v>
          </cell>
          <cell r="AW59" t="str">
            <v>ГК85/1,5</v>
          </cell>
          <cell r="AX59">
            <v>1752</v>
          </cell>
          <cell r="AY59" t="str">
            <v>ЦКсОК/4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1762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2000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73</v>
          </cell>
          <cell r="BV59">
            <v>5.5</v>
          </cell>
          <cell r="BW59">
            <v>18</v>
          </cell>
          <cell r="BX59" t="str">
            <v>Угловик</v>
          </cell>
          <cell r="BY59" t="str">
            <v>Постоянный</v>
          </cell>
          <cell r="BZ59">
            <v>24</v>
          </cell>
          <cell r="CA59">
            <v>0</v>
          </cell>
          <cell r="CB59">
            <v>25</v>
          </cell>
          <cell r="CC59">
            <v>70</v>
          </cell>
          <cell r="CD59">
            <v>24</v>
          </cell>
          <cell r="CE59">
            <v>43374</v>
          </cell>
          <cell r="CF59">
            <v>112</v>
          </cell>
          <cell r="CG59">
            <v>80</v>
          </cell>
          <cell r="CH59">
            <v>6</v>
          </cell>
          <cell r="CI59">
            <v>0</v>
          </cell>
          <cell r="CJ59">
            <v>0</v>
          </cell>
          <cell r="CK59">
            <v>70</v>
          </cell>
          <cell r="CL59">
            <v>9.7597691399999995</v>
          </cell>
          <cell r="CM59">
            <v>12.45</v>
          </cell>
          <cell r="CN59">
            <v>6.23</v>
          </cell>
          <cell r="CO59">
            <v>53</v>
          </cell>
          <cell r="CP59">
            <v>9</v>
          </cell>
          <cell r="CQ59">
            <v>42</v>
          </cell>
          <cell r="CR59" t="str">
            <v>-</v>
          </cell>
          <cell r="CS59">
            <v>70</v>
          </cell>
          <cell r="CT59" t="str">
            <v>-</v>
          </cell>
          <cell r="CU59">
            <v>32.240230859999997</v>
          </cell>
          <cell r="CV59" t="str">
            <v>-</v>
          </cell>
          <cell r="CW59">
            <v>63.769999999999996</v>
          </cell>
          <cell r="CX59" t="str">
            <v>-</v>
          </cell>
          <cell r="CY59">
            <v>6.6</v>
          </cell>
          <cell r="CZ59">
            <v>2.4000000000000004</v>
          </cell>
          <cell r="DA59">
            <v>245.90745596263156</v>
          </cell>
          <cell r="DB59">
            <v>922.15295985986825</v>
          </cell>
          <cell r="DC59">
            <v>0.35571428571428571</v>
          </cell>
          <cell r="DD59">
            <v>0</v>
          </cell>
          <cell r="DE59" t="str">
            <v>Газлифт</v>
          </cell>
          <cell r="DF59">
            <v>9.7597691399999995</v>
          </cell>
          <cell r="DG59">
            <v>12.45</v>
          </cell>
          <cell r="DH59">
            <v>6.23</v>
          </cell>
          <cell r="DI59">
            <v>2.4000000000000004</v>
          </cell>
          <cell r="DJ59">
            <v>70</v>
          </cell>
          <cell r="DK59">
            <v>0</v>
          </cell>
          <cell r="DL59">
            <v>41337</v>
          </cell>
          <cell r="DM59">
            <v>41437</v>
          </cell>
          <cell r="DN59">
            <v>2008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41437</v>
          </cell>
          <cell r="DT59" t="str">
            <v>ЗБС</v>
          </cell>
          <cell r="DU59">
            <v>0</v>
          </cell>
          <cell r="DV59">
            <v>18</v>
          </cell>
          <cell r="DW59">
            <v>27</v>
          </cell>
          <cell r="DX59">
            <v>52</v>
          </cell>
          <cell r="DY59">
            <v>26</v>
          </cell>
          <cell r="DZ59" t="str">
            <v>Периодический</v>
          </cell>
          <cell r="EA59">
            <v>24</v>
          </cell>
          <cell r="EB59">
            <v>24</v>
          </cell>
          <cell r="EC59">
            <v>9.7597691399999995</v>
          </cell>
          <cell r="ED59">
            <v>12.45</v>
          </cell>
          <cell r="EE59">
            <v>6.23</v>
          </cell>
          <cell r="EF59">
            <v>9</v>
          </cell>
          <cell r="EG59">
            <v>245.90745596263156</v>
          </cell>
          <cell r="EH59">
            <v>80</v>
          </cell>
          <cell r="EI59">
            <v>6.6</v>
          </cell>
          <cell r="EJ59">
            <v>70</v>
          </cell>
          <cell r="EK59">
            <v>18</v>
          </cell>
          <cell r="EL59">
            <v>25</v>
          </cell>
          <cell r="EM59">
            <v>70</v>
          </cell>
          <cell r="EN59">
            <v>24</v>
          </cell>
          <cell r="EO59" t="str">
            <v>Постоянный</v>
          </cell>
          <cell r="EP59">
            <v>24</v>
          </cell>
          <cell r="EQ59">
            <v>0</v>
          </cell>
          <cell r="ER59">
            <v>9.7597691399999995</v>
          </cell>
          <cell r="ES59">
            <v>12.45</v>
          </cell>
          <cell r="ET59">
            <v>6.23</v>
          </cell>
          <cell r="EU59">
            <v>9</v>
          </cell>
          <cell r="EV59">
            <v>245.90745596263156</v>
          </cell>
          <cell r="EW59">
            <v>80</v>
          </cell>
          <cell r="EX59">
            <v>6.6</v>
          </cell>
          <cell r="EY59">
            <v>70</v>
          </cell>
          <cell r="EZ59">
            <v>0</v>
          </cell>
          <cell r="FA59">
            <v>-2</v>
          </cell>
          <cell r="FB59">
            <v>18</v>
          </cell>
          <cell r="FC59">
            <v>-2</v>
          </cell>
          <cell r="FD59">
            <v>0</v>
          </cell>
          <cell r="FE59">
            <v>-24</v>
          </cell>
          <cell r="FF59">
            <v>0</v>
          </cell>
        </row>
        <row r="60">
          <cell r="J60" t="str">
            <v>45р</v>
          </cell>
          <cell r="K60" t="str">
            <v>Без куста</v>
          </cell>
          <cell r="L60">
            <v>34964</v>
          </cell>
          <cell r="M60" t="str">
            <v>Верт.</v>
          </cell>
          <cell r="N60" t="str">
            <v>P1ar_Block II</v>
          </cell>
          <cell r="O60" t="str">
            <v>Действующий</v>
          </cell>
          <cell r="P60">
            <v>-4</v>
          </cell>
          <cell r="Q60">
            <v>41476</v>
          </cell>
          <cell r="R60" t="str">
            <v>ЕВС</v>
          </cell>
          <cell r="S60" t="str">
            <v>45,5т</v>
          </cell>
          <cell r="T60">
            <v>143.80000000000001</v>
          </cell>
          <cell r="U60">
            <v>135</v>
          </cell>
          <cell r="V60">
            <v>4.32</v>
          </cell>
          <cell r="W60">
            <v>1</v>
          </cell>
          <cell r="X60">
            <v>4.2480716508085106</v>
          </cell>
          <cell r="Y60">
            <v>1.33</v>
          </cell>
          <cell r="Z60">
            <v>0.83599999999999997</v>
          </cell>
          <cell r="AA60">
            <v>0.73299999999999998</v>
          </cell>
          <cell r="AB60">
            <v>38</v>
          </cell>
          <cell r="AC60">
            <v>1.1579999999999999</v>
          </cell>
          <cell r="AD60">
            <v>177.8</v>
          </cell>
          <cell r="AE60">
            <v>9.19</v>
          </cell>
          <cell r="AF60">
            <v>1998</v>
          </cell>
          <cell r="AG60">
            <v>1951</v>
          </cell>
          <cell r="AH60">
            <v>1938</v>
          </cell>
          <cell r="AI60">
            <v>0</v>
          </cell>
          <cell r="AJ60">
            <v>0</v>
          </cell>
          <cell r="AK60" t="str">
            <v>закрытый</v>
          </cell>
          <cell r="AL60" t="str">
            <v>1845-1872; 1883-1911; 1929-1944</v>
          </cell>
          <cell r="AM60">
            <v>0</v>
          </cell>
          <cell r="AN60">
            <v>1883</v>
          </cell>
          <cell r="AO60">
            <v>0.32</v>
          </cell>
          <cell r="AP60">
            <v>0</v>
          </cell>
          <cell r="AQ60">
            <v>0</v>
          </cell>
          <cell r="AR60">
            <v>0</v>
          </cell>
          <cell r="AS60" t="str">
            <v>Газлифт</v>
          </cell>
          <cell r="AT60">
            <v>600</v>
          </cell>
          <cell r="AU60" t="str">
            <v>ГП</v>
          </cell>
          <cell r="AV60">
            <v>1070</v>
          </cell>
          <cell r="AW60" t="str">
            <v>ГП</v>
          </cell>
          <cell r="AX60">
            <v>1450</v>
          </cell>
          <cell r="AY60" t="str">
            <v>ГК82/3</v>
          </cell>
          <cell r="AZ60">
            <v>1770</v>
          </cell>
          <cell r="BA60" t="str">
            <v>ЦКсОК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1780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1845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73</v>
          </cell>
          <cell r="BV60">
            <v>5.5</v>
          </cell>
          <cell r="BW60">
            <v>18</v>
          </cell>
          <cell r="BX60" t="str">
            <v>Угловик</v>
          </cell>
          <cell r="BY60" t="str">
            <v>Периодический</v>
          </cell>
          <cell r="BZ60">
            <v>24</v>
          </cell>
          <cell r="CA60">
            <v>24</v>
          </cell>
          <cell r="CB60">
            <v>24</v>
          </cell>
          <cell r="CC60">
            <v>54</v>
          </cell>
          <cell r="CD60">
            <v>23</v>
          </cell>
          <cell r="CE60">
            <v>43374</v>
          </cell>
          <cell r="CF60">
            <v>94.8</v>
          </cell>
          <cell r="CG60">
            <v>80</v>
          </cell>
          <cell r="CH60">
            <v>6</v>
          </cell>
          <cell r="CI60">
            <v>0</v>
          </cell>
          <cell r="CJ60">
            <v>0</v>
          </cell>
          <cell r="CK60">
            <v>51</v>
          </cell>
          <cell r="CL60">
            <v>7.4856275999999999</v>
          </cell>
          <cell r="CM60">
            <v>9</v>
          </cell>
          <cell r="CN60">
            <v>0.51</v>
          </cell>
          <cell r="CO60">
            <v>54</v>
          </cell>
          <cell r="CP60">
            <v>12.5</v>
          </cell>
          <cell r="CQ60">
            <v>43.8</v>
          </cell>
          <cell r="CR60" t="str">
            <v>-</v>
          </cell>
          <cell r="CS60">
            <v>51</v>
          </cell>
          <cell r="CT60" t="str">
            <v>-</v>
          </cell>
          <cell r="CU60">
            <v>36.314372399999996</v>
          </cell>
          <cell r="CV60" t="str">
            <v>-</v>
          </cell>
          <cell r="CW60">
            <v>50.49</v>
          </cell>
          <cell r="CX60" t="str">
            <v>-</v>
          </cell>
          <cell r="CY60">
            <v>6</v>
          </cell>
          <cell r="CZ60">
            <v>6.5</v>
          </cell>
          <cell r="DA60">
            <v>868.33066608870581</v>
          </cell>
          <cell r="DB60">
            <v>1669.8666655552033</v>
          </cell>
          <cell r="DC60">
            <v>0.25857679718753795</v>
          </cell>
          <cell r="DD60">
            <v>0</v>
          </cell>
          <cell r="DE60" t="str">
            <v>Газлифт</v>
          </cell>
          <cell r="DF60">
            <v>7.4856275999999999</v>
          </cell>
          <cell r="DG60">
            <v>9</v>
          </cell>
          <cell r="DH60">
            <v>0.51</v>
          </cell>
          <cell r="DI60">
            <v>6.5</v>
          </cell>
          <cell r="DJ60">
            <v>51</v>
          </cell>
          <cell r="DK60">
            <v>0</v>
          </cell>
          <cell r="DL60">
            <v>42719.083333333336</v>
          </cell>
          <cell r="DM60">
            <v>42889</v>
          </cell>
          <cell r="DN60">
            <v>556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42889</v>
          </cell>
          <cell r="DT60" t="str">
            <v>ОПЗ+РПВР</v>
          </cell>
          <cell r="DU60">
            <v>0</v>
          </cell>
          <cell r="DV60">
            <v>18</v>
          </cell>
          <cell r="DW60">
            <v>24</v>
          </cell>
          <cell r="DX60">
            <v>54</v>
          </cell>
          <cell r="DY60">
            <v>23</v>
          </cell>
          <cell r="DZ60" t="str">
            <v>Периодический</v>
          </cell>
          <cell r="EA60">
            <v>24</v>
          </cell>
          <cell r="EB60">
            <v>24</v>
          </cell>
          <cell r="EC60">
            <v>7.4856275999999999</v>
          </cell>
          <cell r="ED60">
            <v>9</v>
          </cell>
          <cell r="EE60">
            <v>0.51</v>
          </cell>
          <cell r="EF60">
            <v>12.5</v>
          </cell>
          <cell r="EG60">
            <v>868.33066608870581</v>
          </cell>
          <cell r="EH60">
            <v>80</v>
          </cell>
          <cell r="EI60">
            <v>6</v>
          </cell>
          <cell r="EJ60">
            <v>51</v>
          </cell>
          <cell r="EK60">
            <v>18</v>
          </cell>
          <cell r="EL60">
            <v>24</v>
          </cell>
          <cell r="EM60">
            <v>54</v>
          </cell>
          <cell r="EN60">
            <v>23</v>
          </cell>
          <cell r="EO60" t="str">
            <v>Периодический</v>
          </cell>
          <cell r="EP60">
            <v>24</v>
          </cell>
          <cell r="EQ60">
            <v>24</v>
          </cell>
          <cell r="ER60">
            <v>7.4856275999999999</v>
          </cell>
          <cell r="ES60">
            <v>9</v>
          </cell>
          <cell r="ET60">
            <v>0.51</v>
          </cell>
          <cell r="EU60">
            <v>12.5</v>
          </cell>
          <cell r="EV60">
            <v>868.33066608870581</v>
          </cell>
          <cell r="EW60">
            <v>80</v>
          </cell>
          <cell r="EX60">
            <v>6</v>
          </cell>
          <cell r="EY60">
            <v>51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</row>
        <row r="61">
          <cell r="J61" t="str">
            <v>47р</v>
          </cell>
          <cell r="K61" t="str">
            <v>Без куста</v>
          </cell>
          <cell r="L61">
            <v>37522</v>
          </cell>
          <cell r="M61" t="str">
            <v>Гор.</v>
          </cell>
          <cell r="N61" t="str">
            <v>P1ar_Block III</v>
          </cell>
          <cell r="O61" t="str">
            <v>Действующий</v>
          </cell>
          <cell r="P61">
            <v>-4</v>
          </cell>
          <cell r="Q61" t="str">
            <v xml:space="preserve"> </v>
          </cell>
          <cell r="R61" t="str">
            <v xml:space="preserve"> </v>
          </cell>
          <cell r="S61">
            <v>0</v>
          </cell>
          <cell r="T61">
            <v>143.80000000000001</v>
          </cell>
          <cell r="U61">
            <v>135</v>
          </cell>
          <cell r="V61">
            <v>4.32</v>
          </cell>
          <cell r="W61">
            <v>1</v>
          </cell>
          <cell r="X61">
            <v>4.32</v>
          </cell>
          <cell r="Y61">
            <v>1.33</v>
          </cell>
          <cell r="Z61">
            <v>0.83599999999999997</v>
          </cell>
          <cell r="AA61">
            <v>0.73299999999999998</v>
          </cell>
          <cell r="AB61">
            <v>38</v>
          </cell>
          <cell r="AC61">
            <v>1.1579999999999999</v>
          </cell>
          <cell r="AD61">
            <v>139.69999999999999</v>
          </cell>
          <cell r="AE61">
            <v>7.72</v>
          </cell>
          <cell r="AF61">
            <v>2047</v>
          </cell>
          <cell r="AG61">
            <v>2464</v>
          </cell>
          <cell r="AH61">
            <v>2464</v>
          </cell>
          <cell r="AI61">
            <v>0</v>
          </cell>
          <cell r="AJ61">
            <v>0</v>
          </cell>
          <cell r="AK61" t="str">
            <v>откр ствол</v>
          </cell>
          <cell r="AL61" t="str">
            <v>1838-2464</v>
          </cell>
          <cell r="AM61">
            <v>25</v>
          </cell>
          <cell r="AN61">
            <v>1838</v>
          </cell>
          <cell r="AO61">
            <v>1.4</v>
          </cell>
          <cell r="AP61">
            <v>0</v>
          </cell>
          <cell r="AQ61">
            <v>0</v>
          </cell>
          <cell r="AR61">
            <v>0</v>
          </cell>
          <cell r="AS61" t="str">
            <v>Газлифт</v>
          </cell>
          <cell r="AT61">
            <v>600</v>
          </cell>
          <cell r="AU61" t="str">
            <v>ГП</v>
          </cell>
          <cell r="AV61">
            <v>1200</v>
          </cell>
          <cell r="AW61" t="str">
            <v>ГК79/2</v>
          </cell>
          <cell r="AX61">
            <v>1761</v>
          </cell>
          <cell r="AY61" t="str">
            <v>ЦКсОК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1800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2070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73</v>
          </cell>
          <cell r="BV61">
            <v>5.5</v>
          </cell>
          <cell r="BW61">
            <v>18</v>
          </cell>
          <cell r="BX61" t="str">
            <v>Угловик</v>
          </cell>
          <cell r="BY61" t="str">
            <v>Постоянный</v>
          </cell>
          <cell r="BZ61">
            <v>24</v>
          </cell>
          <cell r="CA61">
            <v>0</v>
          </cell>
          <cell r="CB61">
            <v>28</v>
          </cell>
          <cell r="CC61">
            <v>86</v>
          </cell>
          <cell r="CD61">
            <v>26</v>
          </cell>
          <cell r="CE61">
            <v>43374</v>
          </cell>
          <cell r="CF61">
            <v>163</v>
          </cell>
          <cell r="CG61">
            <v>90</v>
          </cell>
          <cell r="CH61">
            <v>6</v>
          </cell>
          <cell r="CI61">
            <v>0</v>
          </cell>
          <cell r="CJ61">
            <v>0</v>
          </cell>
          <cell r="CK61">
            <v>82</v>
          </cell>
          <cell r="CL61">
            <v>17.556000000000001</v>
          </cell>
          <cell r="CM61">
            <v>21</v>
          </cell>
          <cell r="CN61">
            <v>0</v>
          </cell>
          <cell r="CO61">
            <v>55</v>
          </cell>
          <cell r="CP61">
            <v>33</v>
          </cell>
          <cell r="CQ61">
            <v>81</v>
          </cell>
          <cell r="CR61" t="str">
            <v>-</v>
          </cell>
          <cell r="CS61">
            <v>82</v>
          </cell>
          <cell r="CT61" t="str">
            <v>-</v>
          </cell>
          <cell r="CU61">
            <v>63.444000000000003</v>
          </cell>
          <cell r="CV61" t="str">
            <v>-</v>
          </cell>
          <cell r="CW61">
            <v>82</v>
          </cell>
          <cell r="CX61" t="str">
            <v>-</v>
          </cell>
          <cell r="CY61">
            <v>7.44</v>
          </cell>
          <cell r="CZ61">
            <v>25.56</v>
          </cell>
          <cell r="DA61">
            <v>1455.9125085440874</v>
          </cell>
          <cell r="DB61">
            <v>1879.6992481203006</v>
          </cell>
          <cell r="DC61">
            <v>0.30348650702085156</v>
          </cell>
          <cell r="DD61">
            <v>0</v>
          </cell>
          <cell r="DE61" t="str">
            <v>Газлифт</v>
          </cell>
          <cell r="DF61">
            <v>17.556000000000001</v>
          </cell>
          <cell r="DG61">
            <v>21</v>
          </cell>
          <cell r="DH61">
            <v>0</v>
          </cell>
          <cell r="DI61">
            <v>25.56</v>
          </cell>
          <cell r="DJ61">
            <v>82</v>
          </cell>
          <cell r="DK61">
            <v>0</v>
          </cell>
          <cell r="DL61" t="str">
            <v>-</v>
          </cell>
          <cell r="DM61">
            <v>41455</v>
          </cell>
          <cell r="DN61">
            <v>1990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43144</v>
          </cell>
          <cell r="DT61" t="str">
            <v>Бесп. ОПЗ</v>
          </cell>
          <cell r="DU61" t="str">
            <v>ЗБС - 2013г.</v>
          </cell>
          <cell r="DV61">
            <v>18</v>
          </cell>
          <cell r="DW61">
            <v>28</v>
          </cell>
          <cell r="DX61">
            <v>86</v>
          </cell>
          <cell r="DY61">
            <v>26</v>
          </cell>
          <cell r="DZ61" t="str">
            <v>Периодический</v>
          </cell>
          <cell r="EA61">
            <v>24</v>
          </cell>
          <cell r="EB61">
            <v>24</v>
          </cell>
          <cell r="EC61">
            <v>2.6626599999999998</v>
          </cell>
          <cell r="ED61">
            <v>3.5</v>
          </cell>
          <cell r="EE61">
            <v>9</v>
          </cell>
          <cell r="EF61">
            <v>18</v>
          </cell>
          <cell r="EG61">
            <v>3965.9588531768977</v>
          </cell>
          <cell r="EH61">
            <v>90</v>
          </cell>
          <cell r="EI61">
            <v>7.44</v>
          </cell>
          <cell r="EJ61">
            <v>75</v>
          </cell>
          <cell r="EK61">
            <v>18</v>
          </cell>
          <cell r="EL61">
            <v>28</v>
          </cell>
          <cell r="EM61">
            <v>86</v>
          </cell>
          <cell r="EN61">
            <v>26</v>
          </cell>
          <cell r="EO61" t="str">
            <v>Постоянный</v>
          </cell>
          <cell r="EP61">
            <v>24</v>
          </cell>
          <cell r="EQ61">
            <v>0</v>
          </cell>
          <cell r="ER61">
            <v>17.556000000000001</v>
          </cell>
          <cell r="ES61">
            <v>21</v>
          </cell>
          <cell r="ET61">
            <v>0</v>
          </cell>
          <cell r="EU61">
            <v>33</v>
          </cell>
          <cell r="EV61">
            <v>1455.9125085440874</v>
          </cell>
          <cell r="EW61">
            <v>90</v>
          </cell>
          <cell r="EX61">
            <v>7.44</v>
          </cell>
          <cell r="EY61">
            <v>82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-24</v>
          </cell>
          <cell r="FF61">
            <v>14.893340000000002</v>
          </cell>
        </row>
        <row r="62">
          <cell r="J62" t="str">
            <v>62-2</v>
          </cell>
          <cell r="K62" t="str">
            <v>Куст скважины - 62</v>
          </cell>
          <cell r="L62">
            <v>37868</v>
          </cell>
          <cell r="M62" t="str">
            <v>Гор.</v>
          </cell>
          <cell r="N62" t="str">
            <v>P1ar_Block III</v>
          </cell>
          <cell r="O62" t="str">
            <v>Действующий</v>
          </cell>
          <cell r="P62">
            <v>-4</v>
          </cell>
          <cell r="Q62" t="str">
            <v xml:space="preserve"> </v>
          </cell>
          <cell r="R62" t="str">
            <v xml:space="preserve"> </v>
          </cell>
          <cell r="S62">
            <v>0</v>
          </cell>
          <cell r="T62">
            <v>143.80000000000001</v>
          </cell>
          <cell r="U62">
            <v>135</v>
          </cell>
          <cell r="V62">
            <v>4.32</v>
          </cell>
          <cell r="W62">
            <v>1</v>
          </cell>
          <cell r="X62">
            <v>4.32</v>
          </cell>
          <cell r="Y62">
            <v>1.33</v>
          </cell>
          <cell r="Z62">
            <v>0.83599999999999997</v>
          </cell>
          <cell r="AA62">
            <v>0.73299999999999998</v>
          </cell>
          <cell r="AB62">
            <v>38</v>
          </cell>
          <cell r="AC62">
            <v>1.1579999999999999</v>
          </cell>
          <cell r="AD62">
            <v>139.69999999999999</v>
          </cell>
          <cell r="AE62">
            <v>7.72</v>
          </cell>
          <cell r="AF62">
            <v>1906</v>
          </cell>
          <cell r="AG62">
            <v>2500</v>
          </cell>
          <cell r="AH62">
            <v>2500</v>
          </cell>
          <cell r="AI62">
            <v>0</v>
          </cell>
          <cell r="AJ62">
            <v>0</v>
          </cell>
          <cell r="AK62" t="str">
            <v>откр ствол</v>
          </cell>
          <cell r="AL62" t="str">
            <v xml:space="preserve">1906-2500 </v>
          </cell>
          <cell r="AM62">
            <v>0</v>
          </cell>
          <cell r="AN62">
            <v>1906</v>
          </cell>
          <cell r="AO62">
            <v>47.7</v>
          </cell>
          <cell r="AP62">
            <v>0</v>
          </cell>
          <cell r="AQ62">
            <v>0</v>
          </cell>
          <cell r="AR62">
            <v>0</v>
          </cell>
          <cell r="AS62" t="str">
            <v>Газлифт</v>
          </cell>
          <cell r="AT62">
            <v>600</v>
          </cell>
          <cell r="AU62" t="str">
            <v>ГП</v>
          </cell>
          <cell r="AV62">
            <v>1200</v>
          </cell>
          <cell r="AW62" t="str">
            <v>ГК92/1</v>
          </cell>
          <cell r="AX62">
            <v>1737</v>
          </cell>
          <cell r="AY62" t="str">
            <v>ЦКсОК/4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1747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2317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73</v>
          </cell>
          <cell r="BV62">
            <v>5.5</v>
          </cell>
          <cell r="BW62">
            <v>18</v>
          </cell>
          <cell r="BX62" t="str">
            <v>Угловик</v>
          </cell>
          <cell r="BY62" t="str">
            <v>Постоянный</v>
          </cell>
          <cell r="BZ62">
            <v>24</v>
          </cell>
          <cell r="CA62">
            <v>0</v>
          </cell>
          <cell r="CB62">
            <v>34</v>
          </cell>
          <cell r="CC62">
            <v>71</v>
          </cell>
          <cell r="CD62">
            <v>32</v>
          </cell>
          <cell r="CE62">
            <v>43374</v>
          </cell>
          <cell r="CF62">
            <v>129</v>
          </cell>
          <cell r="CG62">
            <v>87</v>
          </cell>
          <cell r="CH62">
            <v>6</v>
          </cell>
          <cell r="CI62">
            <v>0</v>
          </cell>
          <cell r="CJ62">
            <v>0</v>
          </cell>
          <cell r="CK62">
            <v>55</v>
          </cell>
          <cell r="CL62">
            <v>9.1959999999999997</v>
          </cell>
          <cell r="CM62">
            <v>11</v>
          </cell>
          <cell r="CN62">
            <v>0</v>
          </cell>
          <cell r="CO62">
            <v>56</v>
          </cell>
          <cell r="CP62">
            <v>29</v>
          </cell>
          <cell r="CQ62">
            <v>74</v>
          </cell>
          <cell r="CR62" t="str">
            <v>-</v>
          </cell>
          <cell r="CS62">
            <v>55</v>
          </cell>
          <cell r="CT62" t="str">
            <v>-</v>
          </cell>
          <cell r="CU62">
            <v>64.804000000000002</v>
          </cell>
          <cell r="CV62" t="str">
            <v>-</v>
          </cell>
          <cell r="CW62">
            <v>55</v>
          </cell>
          <cell r="CX62" t="str">
            <v>-</v>
          </cell>
          <cell r="CY62">
            <v>7.1</v>
          </cell>
          <cell r="CZ62">
            <v>21.9</v>
          </cell>
          <cell r="DA62">
            <v>2381.4702044367118</v>
          </cell>
          <cell r="DB62">
            <v>3153.5450195737276</v>
          </cell>
          <cell r="DC62">
            <v>0.19951570067177007</v>
          </cell>
          <cell r="DD62">
            <v>0</v>
          </cell>
          <cell r="DE62" t="str">
            <v>Газлифт</v>
          </cell>
          <cell r="DF62">
            <v>9.1959999999999997</v>
          </cell>
          <cell r="DG62">
            <v>11</v>
          </cell>
          <cell r="DH62">
            <v>0</v>
          </cell>
          <cell r="DI62">
            <v>21.9</v>
          </cell>
          <cell r="DJ62">
            <v>55</v>
          </cell>
          <cell r="DK62">
            <v>0</v>
          </cell>
          <cell r="DL62" t="str">
            <v>-</v>
          </cell>
          <cell r="DM62">
            <v>41569</v>
          </cell>
          <cell r="DN62">
            <v>1876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41569</v>
          </cell>
          <cell r="DT62" t="str">
            <v>ОПЗ</v>
          </cell>
          <cell r="DU62">
            <v>0</v>
          </cell>
          <cell r="DV62">
            <v>18</v>
          </cell>
          <cell r="DW62">
            <v>37</v>
          </cell>
          <cell r="DX62">
            <v>71</v>
          </cell>
          <cell r="DY62">
            <v>33</v>
          </cell>
          <cell r="DZ62" t="str">
            <v>Постоянный</v>
          </cell>
          <cell r="EA62">
            <v>24</v>
          </cell>
          <cell r="EB62">
            <v>0</v>
          </cell>
          <cell r="EC62">
            <v>9.1959999999999997</v>
          </cell>
          <cell r="ED62">
            <v>11</v>
          </cell>
          <cell r="EE62">
            <v>0</v>
          </cell>
          <cell r="EF62">
            <v>29</v>
          </cell>
          <cell r="EG62">
            <v>2381.4702044367118</v>
          </cell>
          <cell r="EH62">
            <v>87</v>
          </cell>
          <cell r="EI62">
            <v>7.1</v>
          </cell>
          <cell r="EJ62">
            <v>41</v>
          </cell>
          <cell r="EK62">
            <v>18</v>
          </cell>
          <cell r="EL62">
            <v>34</v>
          </cell>
          <cell r="EM62">
            <v>71</v>
          </cell>
          <cell r="EN62">
            <v>32</v>
          </cell>
          <cell r="EO62" t="str">
            <v>Постоянный</v>
          </cell>
          <cell r="EP62">
            <v>24</v>
          </cell>
          <cell r="EQ62">
            <v>0</v>
          </cell>
          <cell r="ER62">
            <v>9.1959999999999997</v>
          </cell>
          <cell r="ES62">
            <v>11</v>
          </cell>
          <cell r="ET62">
            <v>0</v>
          </cell>
          <cell r="EU62">
            <v>29</v>
          </cell>
          <cell r="EV62">
            <v>2381.4702044367118</v>
          </cell>
          <cell r="EW62">
            <v>87</v>
          </cell>
          <cell r="EX62">
            <v>7.1</v>
          </cell>
          <cell r="EY62">
            <v>55</v>
          </cell>
          <cell r="EZ62">
            <v>0</v>
          </cell>
          <cell r="FA62">
            <v>-3</v>
          </cell>
          <cell r="FB62">
            <v>0</v>
          </cell>
          <cell r="FC62">
            <v>-1</v>
          </cell>
          <cell r="FD62">
            <v>0</v>
          </cell>
          <cell r="FE62">
            <v>0</v>
          </cell>
          <cell r="FF62">
            <v>0</v>
          </cell>
        </row>
        <row r="63">
          <cell r="J63" t="str">
            <v>62-1</v>
          </cell>
          <cell r="K63" t="str">
            <v>Куст скважины - 62</v>
          </cell>
          <cell r="L63">
            <v>37980</v>
          </cell>
          <cell r="M63" t="str">
            <v>Гор.</v>
          </cell>
          <cell r="N63" t="str">
            <v>P1ar_Block III</v>
          </cell>
          <cell r="O63" t="str">
            <v>Действующий</v>
          </cell>
          <cell r="P63">
            <v>-4</v>
          </cell>
          <cell r="Q63" t="str">
            <v xml:space="preserve"> </v>
          </cell>
          <cell r="R63" t="str">
            <v xml:space="preserve"> </v>
          </cell>
          <cell r="S63">
            <v>0</v>
          </cell>
          <cell r="T63">
            <v>143.80000000000001</v>
          </cell>
          <cell r="U63">
            <v>135</v>
          </cell>
          <cell r="V63">
            <v>4.32</v>
          </cell>
          <cell r="W63">
            <v>1</v>
          </cell>
          <cell r="X63">
            <v>4.2619858486284699</v>
          </cell>
          <cell r="Y63">
            <v>1.33</v>
          </cell>
          <cell r="Z63">
            <v>0.83599999999999997</v>
          </cell>
          <cell r="AA63">
            <v>0.73299999999999998</v>
          </cell>
          <cell r="AB63">
            <v>38</v>
          </cell>
          <cell r="AC63">
            <v>1.1579999999999999</v>
          </cell>
          <cell r="AD63">
            <v>139.69999999999999</v>
          </cell>
          <cell r="AE63">
            <v>7.72</v>
          </cell>
          <cell r="AF63">
            <v>1903</v>
          </cell>
          <cell r="AG63">
            <v>2500</v>
          </cell>
          <cell r="AH63">
            <v>2500</v>
          </cell>
          <cell r="AI63">
            <v>0</v>
          </cell>
          <cell r="AJ63">
            <v>0</v>
          </cell>
          <cell r="AK63" t="str">
            <v>откр ствол</v>
          </cell>
          <cell r="AL63" t="str">
            <v xml:space="preserve">1903-2500 </v>
          </cell>
          <cell r="AM63">
            <v>0</v>
          </cell>
          <cell r="AN63">
            <v>1903</v>
          </cell>
          <cell r="AO63">
            <v>56.4</v>
          </cell>
          <cell r="AP63">
            <v>0</v>
          </cell>
          <cell r="AQ63">
            <v>0</v>
          </cell>
          <cell r="AR63">
            <v>0</v>
          </cell>
          <cell r="AS63" t="str">
            <v>Фонтан</v>
          </cell>
          <cell r="AT63">
            <v>595</v>
          </cell>
          <cell r="AU63" t="str">
            <v>ГП</v>
          </cell>
          <cell r="AV63">
            <v>1193</v>
          </cell>
          <cell r="AW63" t="str">
            <v>ГП</v>
          </cell>
          <cell r="AX63">
            <v>1730</v>
          </cell>
          <cell r="AY63" t="str">
            <v>ЦКсОК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1741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2419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73</v>
          </cell>
          <cell r="BV63">
            <v>5.5</v>
          </cell>
          <cell r="BW63">
            <v>18</v>
          </cell>
          <cell r="BX63" t="str">
            <v>Угловик</v>
          </cell>
          <cell r="BY63" t="str">
            <v>Постоянный</v>
          </cell>
          <cell r="BZ63">
            <v>24</v>
          </cell>
          <cell r="CA63">
            <v>0</v>
          </cell>
          <cell r="CB63">
            <v>70</v>
          </cell>
          <cell r="CC63">
            <v>63</v>
          </cell>
          <cell r="CD63">
            <v>61</v>
          </cell>
          <cell r="CE63">
            <v>43374</v>
          </cell>
          <cell r="CF63">
            <v>146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81</v>
          </cell>
          <cell r="CL63">
            <v>24.977171999999999</v>
          </cell>
          <cell r="CM63">
            <v>30</v>
          </cell>
          <cell r="CN63">
            <v>0.41</v>
          </cell>
          <cell r="CO63">
            <v>57</v>
          </cell>
          <cell r="CP63">
            <v>93</v>
          </cell>
          <cell r="CQ63">
            <v>65</v>
          </cell>
          <cell r="CR63" t="str">
            <v>-</v>
          </cell>
          <cell r="CS63">
            <v>81</v>
          </cell>
          <cell r="CT63" t="str">
            <v>-</v>
          </cell>
          <cell r="CU63">
            <v>40.022828000000004</v>
          </cell>
          <cell r="CV63" t="str">
            <v>-</v>
          </cell>
          <cell r="CW63">
            <v>80.59</v>
          </cell>
          <cell r="CX63" t="str">
            <v>-</v>
          </cell>
          <cell r="CY63">
            <v>0</v>
          </cell>
          <cell r="CZ63">
            <v>93</v>
          </cell>
          <cell r="DA63">
            <v>3723.3999109266656</v>
          </cell>
          <cell r="DB63">
            <v>3723.3999109266656</v>
          </cell>
          <cell r="DC63">
            <v>0.56806643214015873</v>
          </cell>
          <cell r="DD63">
            <v>0</v>
          </cell>
          <cell r="DE63" t="str">
            <v>Фонтан</v>
          </cell>
          <cell r="DF63">
            <v>24.977171999999999</v>
          </cell>
          <cell r="DG63">
            <v>30</v>
          </cell>
          <cell r="DH63">
            <v>0.41</v>
          </cell>
          <cell r="DI63">
            <v>93</v>
          </cell>
          <cell r="DJ63">
            <v>81</v>
          </cell>
          <cell r="DK63">
            <v>0</v>
          </cell>
          <cell r="DL63" t="str">
            <v>-</v>
          </cell>
          <cell r="DM63">
            <v>37980</v>
          </cell>
          <cell r="DN63">
            <v>5465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37980</v>
          </cell>
          <cell r="DT63" t="str">
            <v>ВНС</v>
          </cell>
          <cell r="DU63">
            <v>0</v>
          </cell>
          <cell r="DV63">
            <v>18</v>
          </cell>
          <cell r="DW63">
            <v>52</v>
          </cell>
          <cell r="DX63">
            <v>62</v>
          </cell>
          <cell r="DY63">
            <v>51</v>
          </cell>
          <cell r="DZ63" t="str">
            <v>Постоянный</v>
          </cell>
          <cell r="EA63">
            <v>24</v>
          </cell>
          <cell r="EB63">
            <v>0</v>
          </cell>
          <cell r="EC63">
            <v>25.97625888</v>
          </cell>
          <cell r="ED63">
            <v>31.2</v>
          </cell>
          <cell r="EE63">
            <v>0.41</v>
          </cell>
          <cell r="EF63">
            <v>98.7</v>
          </cell>
          <cell r="EG63">
            <v>3799.6233582347177</v>
          </cell>
          <cell r="EH63">
            <v>0</v>
          </cell>
          <cell r="EI63">
            <v>0</v>
          </cell>
          <cell r="EJ63">
            <v>81</v>
          </cell>
          <cell r="EK63">
            <v>18</v>
          </cell>
          <cell r="EL63">
            <v>70</v>
          </cell>
          <cell r="EM63">
            <v>63</v>
          </cell>
          <cell r="EN63">
            <v>61</v>
          </cell>
          <cell r="EO63" t="str">
            <v>Постоянный</v>
          </cell>
          <cell r="EP63">
            <v>24</v>
          </cell>
          <cell r="EQ63">
            <v>0</v>
          </cell>
          <cell r="ER63">
            <v>24.977171999999999</v>
          </cell>
          <cell r="ES63">
            <v>30</v>
          </cell>
          <cell r="ET63">
            <v>0.41</v>
          </cell>
          <cell r="EU63">
            <v>93</v>
          </cell>
          <cell r="EV63">
            <v>3723.3999109266656</v>
          </cell>
          <cell r="EW63">
            <v>0</v>
          </cell>
          <cell r="EX63">
            <v>0</v>
          </cell>
          <cell r="EY63">
            <v>81</v>
          </cell>
          <cell r="EZ63">
            <v>0</v>
          </cell>
          <cell r="FA63">
            <v>18</v>
          </cell>
          <cell r="FB63">
            <v>1</v>
          </cell>
          <cell r="FC63">
            <v>10</v>
          </cell>
          <cell r="FD63">
            <v>0</v>
          </cell>
          <cell r="FE63">
            <v>0</v>
          </cell>
          <cell r="FF63">
            <v>-0.99908688000000012</v>
          </cell>
        </row>
        <row r="64">
          <cell r="J64" t="str">
            <v>62-3</v>
          </cell>
          <cell r="K64" t="str">
            <v>Куст скважины - 62</v>
          </cell>
          <cell r="L64">
            <v>37766</v>
          </cell>
          <cell r="M64" t="str">
            <v>Гор.</v>
          </cell>
          <cell r="N64" t="str">
            <v>P1ar_Block III</v>
          </cell>
          <cell r="O64" t="str">
            <v>Действующий</v>
          </cell>
          <cell r="P64">
            <v>-4</v>
          </cell>
          <cell r="Q64">
            <v>0</v>
          </cell>
          <cell r="R64">
            <v>0</v>
          </cell>
          <cell r="S64">
            <v>0</v>
          </cell>
          <cell r="T64">
            <v>143.80000000000001</v>
          </cell>
          <cell r="U64">
            <v>135</v>
          </cell>
          <cell r="V64">
            <v>4.32</v>
          </cell>
          <cell r="W64">
            <v>1</v>
          </cell>
          <cell r="X64">
            <v>4.3057050592034445</v>
          </cell>
          <cell r="Y64">
            <v>1.33</v>
          </cell>
          <cell r="Z64">
            <v>0.83599999999999997</v>
          </cell>
          <cell r="AA64">
            <v>0.73299999999999998</v>
          </cell>
          <cell r="AB64">
            <v>38</v>
          </cell>
          <cell r="AC64">
            <v>1.1579999999999999</v>
          </cell>
          <cell r="AD64">
            <v>139.69999999999999</v>
          </cell>
          <cell r="AE64">
            <v>7.72</v>
          </cell>
          <cell r="AF64">
            <v>1928</v>
          </cell>
          <cell r="AG64">
            <v>2600</v>
          </cell>
          <cell r="AH64">
            <v>2600</v>
          </cell>
          <cell r="AI64">
            <v>0</v>
          </cell>
          <cell r="AJ64">
            <v>0</v>
          </cell>
          <cell r="AK64" t="str">
            <v>откр ствол</v>
          </cell>
          <cell r="AL64" t="str">
            <v>1954-2600</v>
          </cell>
          <cell r="AM64">
            <v>0</v>
          </cell>
          <cell r="AN64">
            <v>0</v>
          </cell>
          <cell r="AO64">
            <v>0</v>
          </cell>
          <cell r="AP64" t="str">
            <v>1504-1954</v>
          </cell>
          <cell r="AQ64">
            <v>102</v>
          </cell>
          <cell r="AR64">
            <v>6.5</v>
          </cell>
          <cell r="AS64" t="str">
            <v>Фонтан</v>
          </cell>
          <cell r="AT64">
            <v>670</v>
          </cell>
          <cell r="AU64" t="str">
            <v>ГК100/1,5</v>
          </cell>
          <cell r="AV64">
            <v>1210</v>
          </cell>
          <cell r="AW64" t="str">
            <v>ГК95/2</v>
          </cell>
          <cell r="AX64">
            <v>1460</v>
          </cell>
          <cell r="AY64" t="str">
            <v>ЦКсОК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1470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1500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73</v>
          </cell>
          <cell r="BV64">
            <v>5.5</v>
          </cell>
          <cell r="BW64">
            <v>18</v>
          </cell>
          <cell r="BX64" t="str">
            <v>Угловик</v>
          </cell>
          <cell r="BY64" t="str">
            <v>Постоянный</v>
          </cell>
          <cell r="BZ64">
            <v>24</v>
          </cell>
          <cell r="CA64">
            <v>0</v>
          </cell>
          <cell r="CB64">
            <v>35</v>
          </cell>
          <cell r="CC64">
            <v>45</v>
          </cell>
          <cell r="CD64">
            <v>33</v>
          </cell>
          <cell r="CE64">
            <v>43374</v>
          </cell>
          <cell r="CF64">
            <v>141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55</v>
          </cell>
          <cell r="CL64">
            <v>10.021967999999999</v>
          </cell>
          <cell r="CM64">
            <v>12</v>
          </cell>
          <cell r="CN64">
            <v>0.1</v>
          </cell>
          <cell r="CO64">
            <v>58</v>
          </cell>
          <cell r="CP64">
            <v>22.1</v>
          </cell>
          <cell r="CQ64">
            <v>86</v>
          </cell>
          <cell r="CR64" t="str">
            <v>-</v>
          </cell>
          <cell r="CS64">
            <v>55</v>
          </cell>
          <cell r="CT64" t="str">
            <v>-</v>
          </cell>
          <cell r="CU64">
            <v>75.978031999999999</v>
          </cell>
          <cell r="CV64" t="str">
            <v>-</v>
          </cell>
          <cell r="CW64">
            <v>54.9</v>
          </cell>
          <cell r="CX64" t="str">
            <v>-</v>
          </cell>
          <cell r="CY64">
            <v>0</v>
          </cell>
          <cell r="CZ64">
            <v>22.1</v>
          </cell>
          <cell r="DA64">
            <v>2205.1557139276438</v>
          </cell>
          <cell r="DB64">
            <v>2205.1557139276438</v>
          </cell>
          <cell r="DC64">
            <v>0.19142677561282215</v>
          </cell>
          <cell r="DD64">
            <v>0</v>
          </cell>
          <cell r="DE64" t="str">
            <v>Фонтан</v>
          </cell>
          <cell r="DF64">
            <v>10.021967999999999</v>
          </cell>
          <cell r="DG64">
            <v>12</v>
          </cell>
          <cell r="DH64">
            <v>0.1</v>
          </cell>
          <cell r="DI64">
            <v>22.1</v>
          </cell>
          <cell r="DJ64">
            <v>55</v>
          </cell>
          <cell r="DK64">
            <v>0</v>
          </cell>
          <cell r="DL64">
            <v>42584.083333333336</v>
          </cell>
          <cell r="DM64">
            <v>42620</v>
          </cell>
          <cell r="DN64">
            <v>825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42620</v>
          </cell>
          <cell r="DT64" t="str">
            <v>ОПЗ (ЗБС в мар.15г.)</v>
          </cell>
          <cell r="DU64">
            <v>0</v>
          </cell>
          <cell r="DV64">
            <v>18</v>
          </cell>
          <cell r="DW64">
            <v>35</v>
          </cell>
          <cell r="DX64">
            <v>45</v>
          </cell>
          <cell r="DY64">
            <v>33</v>
          </cell>
          <cell r="DZ64" t="str">
            <v>Постоянный</v>
          </cell>
          <cell r="EA64">
            <v>24</v>
          </cell>
          <cell r="EB64">
            <v>0</v>
          </cell>
          <cell r="EC64">
            <v>10.021967999999999</v>
          </cell>
          <cell r="ED64">
            <v>12</v>
          </cell>
          <cell r="EE64">
            <v>0.1</v>
          </cell>
          <cell r="EF64">
            <v>22.1</v>
          </cell>
          <cell r="EG64">
            <v>2205.1557139276438</v>
          </cell>
          <cell r="EH64">
            <v>0</v>
          </cell>
          <cell r="EI64">
            <v>0</v>
          </cell>
          <cell r="EJ64">
            <v>55</v>
          </cell>
          <cell r="EK64">
            <v>18</v>
          </cell>
          <cell r="EL64">
            <v>35</v>
          </cell>
          <cell r="EM64">
            <v>45</v>
          </cell>
          <cell r="EN64">
            <v>33</v>
          </cell>
          <cell r="EO64" t="str">
            <v>Постоянный</v>
          </cell>
          <cell r="EP64">
            <v>24</v>
          </cell>
          <cell r="EQ64">
            <v>0</v>
          </cell>
          <cell r="ER64">
            <v>10.021967999999999</v>
          </cell>
          <cell r="ES64">
            <v>12</v>
          </cell>
          <cell r="ET64">
            <v>0.1</v>
          </cell>
          <cell r="EU64">
            <v>22.1</v>
          </cell>
          <cell r="EV64">
            <v>2205.1557139276438</v>
          </cell>
          <cell r="EW64">
            <v>0</v>
          </cell>
          <cell r="EX64">
            <v>0</v>
          </cell>
          <cell r="EY64">
            <v>55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</row>
        <row r="65">
          <cell r="J65" t="str">
            <v>69р</v>
          </cell>
          <cell r="K65" t="str">
            <v>Без куста</v>
          </cell>
          <cell r="L65">
            <v>41455</v>
          </cell>
          <cell r="M65" t="str">
            <v>Верт.</v>
          </cell>
          <cell r="N65" t="str">
            <v>P1ar_Block I</v>
          </cell>
          <cell r="O65" t="str">
            <v>Действующий</v>
          </cell>
          <cell r="P65">
            <v>-4</v>
          </cell>
          <cell r="Q65" t="str">
            <v xml:space="preserve"> </v>
          </cell>
          <cell r="R65" t="str">
            <v xml:space="preserve"> </v>
          </cell>
          <cell r="S65">
            <v>0</v>
          </cell>
          <cell r="T65">
            <v>143.80000000000001</v>
          </cell>
          <cell r="U65">
            <v>135</v>
          </cell>
          <cell r="V65">
            <v>4.32</v>
          </cell>
          <cell r="W65">
            <v>1</v>
          </cell>
          <cell r="X65">
            <v>4.32</v>
          </cell>
          <cell r="Y65">
            <v>1.33</v>
          </cell>
          <cell r="Z65">
            <v>0.83599999999999997</v>
          </cell>
          <cell r="AA65">
            <v>0.73299999999999998</v>
          </cell>
          <cell r="AB65">
            <v>38</v>
          </cell>
          <cell r="AC65">
            <v>1.1579999999999999</v>
          </cell>
          <cell r="AD65">
            <v>139.69999999999999</v>
          </cell>
          <cell r="AE65">
            <v>7.72</v>
          </cell>
          <cell r="AF65">
            <v>2880</v>
          </cell>
          <cell r="AG65">
            <v>2268</v>
          </cell>
          <cell r="AH65">
            <v>1930</v>
          </cell>
          <cell r="AI65">
            <v>0</v>
          </cell>
          <cell r="AJ65">
            <v>0</v>
          </cell>
          <cell r="AK65" t="str">
            <v>закрытый</v>
          </cell>
          <cell r="AL65" t="str">
            <v>1825-1830; 1833-1840; 1845-1850; 1855-1890</v>
          </cell>
          <cell r="AM65">
            <v>10.199999999999999</v>
          </cell>
          <cell r="AN65">
            <v>1831</v>
          </cell>
          <cell r="AO65">
            <v>0.12</v>
          </cell>
          <cell r="AP65">
            <v>0</v>
          </cell>
          <cell r="AQ65">
            <v>0</v>
          </cell>
          <cell r="AR65">
            <v>0</v>
          </cell>
          <cell r="AS65" t="str">
            <v>Газлифт</v>
          </cell>
          <cell r="AT65">
            <v>460</v>
          </cell>
          <cell r="AU65" t="str">
            <v>ГП</v>
          </cell>
          <cell r="AV65">
            <v>830</v>
          </cell>
          <cell r="AW65" t="str">
            <v>ГК80/1</v>
          </cell>
          <cell r="AX65">
            <v>1130</v>
          </cell>
          <cell r="AY65" t="str">
            <v>ГК80/1,5</v>
          </cell>
          <cell r="AZ65">
            <v>1380</v>
          </cell>
          <cell r="BA65" t="str">
            <v>ГК82/2</v>
          </cell>
          <cell r="BB65">
            <v>1580</v>
          </cell>
          <cell r="BC65" t="str">
            <v>ГК80/3</v>
          </cell>
          <cell r="BD65">
            <v>1750</v>
          </cell>
          <cell r="BE65">
            <v>0</v>
          </cell>
          <cell r="BF65">
            <v>1765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1797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73</v>
          </cell>
          <cell r="BV65">
            <v>5.5</v>
          </cell>
          <cell r="BW65">
            <v>18</v>
          </cell>
          <cell r="BX65" t="str">
            <v>Угловик</v>
          </cell>
          <cell r="BY65" t="str">
            <v>Постоянный</v>
          </cell>
          <cell r="BZ65">
            <v>24</v>
          </cell>
          <cell r="CA65">
            <v>0</v>
          </cell>
          <cell r="CB65">
            <v>26</v>
          </cell>
          <cell r="CC65">
            <v>66</v>
          </cell>
          <cell r="CD65">
            <v>25</v>
          </cell>
          <cell r="CE65">
            <v>43374</v>
          </cell>
          <cell r="CF65">
            <v>164.7</v>
          </cell>
          <cell r="CG65">
            <v>76</v>
          </cell>
          <cell r="CH65">
            <v>5</v>
          </cell>
          <cell r="CI65">
            <v>0</v>
          </cell>
          <cell r="CJ65">
            <v>0</v>
          </cell>
          <cell r="CK65">
            <v>52</v>
          </cell>
          <cell r="CL65">
            <v>10.032</v>
          </cell>
          <cell r="CM65">
            <v>12</v>
          </cell>
          <cell r="CN65">
            <v>0</v>
          </cell>
          <cell r="CO65">
            <v>59</v>
          </cell>
          <cell r="CP65">
            <v>13</v>
          </cell>
          <cell r="CQ65">
            <v>112.69999999999999</v>
          </cell>
          <cell r="CR65">
            <v>20</v>
          </cell>
          <cell r="CS65">
            <v>52</v>
          </cell>
          <cell r="CT65" t="str">
            <v>-</v>
          </cell>
          <cell r="CU65">
            <v>102.66799999999999</v>
          </cell>
          <cell r="CV65">
            <v>8</v>
          </cell>
          <cell r="CW65">
            <v>52</v>
          </cell>
          <cell r="CX65" t="str">
            <v>-</v>
          </cell>
          <cell r="CY65">
            <v>6.7</v>
          </cell>
          <cell r="CZ65">
            <v>6.3</v>
          </cell>
          <cell r="DA65">
            <v>627.99043062200951</v>
          </cell>
          <cell r="DB65">
            <v>1295.8532695374802</v>
          </cell>
          <cell r="DC65">
            <v>0.13848205816310646</v>
          </cell>
          <cell r="DD65">
            <v>0</v>
          </cell>
          <cell r="DE65" t="str">
            <v>Газлифт</v>
          </cell>
          <cell r="DF65">
            <v>10.032</v>
          </cell>
          <cell r="DG65">
            <v>12</v>
          </cell>
          <cell r="DH65">
            <v>0</v>
          </cell>
          <cell r="DI65">
            <v>6.2999999999999989</v>
          </cell>
          <cell r="DJ65">
            <v>52</v>
          </cell>
          <cell r="DK65">
            <v>0</v>
          </cell>
          <cell r="DL65">
            <v>42673.083333333336</v>
          </cell>
          <cell r="DM65">
            <v>42691</v>
          </cell>
          <cell r="DN65">
            <v>754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42656</v>
          </cell>
          <cell r="DT65" t="str">
            <v>ОПЗ</v>
          </cell>
          <cell r="DU65">
            <v>0</v>
          </cell>
          <cell r="DV65">
            <v>18</v>
          </cell>
          <cell r="DW65">
            <v>28</v>
          </cell>
          <cell r="DX65">
            <v>50</v>
          </cell>
          <cell r="DY65">
            <v>27</v>
          </cell>
          <cell r="DZ65" t="str">
            <v>Постоянный</v>
          </cell>
          <cell r="EA65">
            <v>24</v>
          </cell>
          <cell r="EB65">
            <v>0</v>
          </cell>
          <cell r="EC65">
            <v>7.524</v>
          </cell>
          <cell r="ED65">
            <v>9</v>
          </cell>
          <cell r="EE65">
            <v>0</v>
          </cell>
          <cell r="EF65">
            <v>13</v>
          </cell>
          <cell r="EG65">
            <v>757.57575757575762</v>
          </cell>
          <cell r="EH65">
            <v>76</v>
          </cell>
          <cell r="EI65">
            <v>7.3</v>
          </cell>
          <cell r="EJ65">
            <v>51</v>
          </cell>
          <cell r="EK65">
            <v>18</v>
          </cell>
          <cell r="EL65">
            <v>26</v>
          </cell>
          <cell r="EM65">
            <v>66</v>
          </cell>
          <cell r="EN65">
            <v>25</v>
          </cell>
          <cell r="EO65" t="str">
            <v>Постоянный</v>
          </cell>
          <cell r="EP65">
            <v>24</v>
          </cell>
          <cell r="EQ65">
            <v>0</v>
          </cell>
          <cell r="ER65">
            <v>10.032</v>
          </cell>
          <cell r="ES65">
            <v>12</v>
          </cell>
          <cell r="ET65">
            <v>0</v>
          </cell>
          <cell r="EU65">
            <v>13</v>
          </cell>
          <cell r="EV65">
            <v>627.99043062200951</v>
          </cell>
          <cell r="EW65">
            <v>76</v>
          </cell>
          <cell r="EX65">
            <v>6.7</v>
          </cell>
          <cell r="EY65">
            <v>52</v>
          </cell>
          <cell r="EZ65">
            <v>0</v>
          </cell>
          <cell r="FA65">
            <v>-2</v>
          </cell>
          <cell r="FB65">
            <v>16</v>
          </cell>
          <cell r="FC65">
            <v>-2</v>
          </cell>
          <cell r="FD65">
            <v>0</v>
          </cell>
          <cell r="FE65">
            <v>0</v>
          </cell>
          <cell r="FF65">
            <v>2.508</v>
          </cell>
        </row>
        <row r="66">
          <cell r="J66" t="str">
            <v>70-2</v>
          </cell>
          <cell r="K66" t="str">
            <v>Куст скважины - 70</v>
          </cell>
          <cell r="L66">
            <v>37950</v>
          </cell>
          <cell r="M66" t="str">
            <v>БС</v>
          </cell>
          <cell r="N66" t="str">
            <v>P1ar_Block III</v>
          </cell>
          <cell r="O66" t="str">
            <v>Действующий</v>
          </cell>
          <cell r="P66">
            <v>-4</v>
          </cell>
          <cell r="Q66">
            <v>0</v>
          </cell>
          <cell r="R66">
            <v>0</v>
          </cell>
          <cell r="S66">
            <v>0</v>
          </cell>
          <cell r="T66">
            <v>143.80000000000001</v>
          </cell>
          <cell r="U66">
            <v>135</v>
          </cell>
          <cell r="V66">
            <v>4.32</v>
          </cell>
          <cell r="W66">
            <v>1</v>
          </cell>
          <cell r="X66">
            <v>4.32</v>
          </cell>
          <cell r="Y66">
            <v>1.33</v>
          </cell>
          <cell r="Z66">
            <v>0.83599999999999997</v>
          </cell>
          <cell r="AA66">
            <v>0.73299999999999998</v>
          </cell>
          <cell r="AB66">
            <v>38</v>
          </cell>
          <cell r="AC66">
            <v>1.1579999999999999</v>
          </cell>
          <cell r="AD66">
            <v>139.69999999999999</v>
          </cell>
          <cell r="AE66">
            <v>7.72</v>
          </cell>
          <cell r="AF66">
            <v>1985</v>
          </cell>
          <cell r="AG66">
            <v>2426</v>
          </cell>
          <cell r="AH66">
            <v>2426</v>
          </cell>
          <cell r="AI66">
            <v>0</v>
          </cell>
          <cell r="AJ66">
            <v>0</v>
          </cell>
          <cell r="AK66" t="str">
            <v>откр ствол</v>
          </cell>
          <cell r="AL66" t="str">
            <v>1952-2426</v>
          </cell>
          <cell r="AM66">
            <v>0</v>
          </cell>
          <cell r="AN66">
            <v>1985</v>
          </cell>
          <cell r="AO66">
            <v>0</v>
          </cell>
          <cell r="AP66" t="str">
            <v>1600-1952</v>
          </cell>
          <cell r="AQ66">
            <v>114</v>
          </cell>
          <cell r="AR66">
            <v>6.5</v>
          </cell>
          <cell r="AS66" t="str">
            <v>Газлифт</v>
          </cell>
          <cell r="AT66">
            <v>600</v>
          </cell>
          <cell r="AU66">
            <v>0</v>
          </cell>
          <cell r="AV66">
            <v>1200</v>
          </cell>
          <cell r="AW66">
            <v>0</v>
          </cell>
          <cell r="AX66">
            <v>1758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1768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1590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73</v>
          </cell>
          <cell r="BV66">
            <v>5.5</v>
          </cell>
          <cell r="BW66">
            <v>18</v>
          </cell>
          <cell r="BX66" t="str">
            <v>Угловик</v>
          </cell>
          <cell r="BY66" t="str">
            <v>Периодический</v>
          </cell>
          <cell r="BZ66">
            <v>24</v>
          </cell>
          <cell r="CA66">
            <v>24</v>
          </cell>
          <cell r="CB66">
            <v>34</v>
          </cell>
          <cell r="CC66">
            <v>95</v>
          </cell>
          <cell r="CD66">
            <v>32</v>
          </cell>
          <cell r="CE66">
            <v>43374</v>
          </cell>
          <cell r="CF66">
            <v>127.5</v>
          </cell>
          <cell r="CG66">
            <v>92</v>
          </cell>
          <cell r="CH66">
            <v>6</v>
          </cell>
          <cell r="CI66">
            <v>0</v>
          </cell>
          <cell r="CJ66">
            <v>0</v>
          </cell>
          <cell r="CK66">
            <v>65</v>
          </cell>
          <cell r="CL66">
            <v>3.3439999999999999</v>
          </cell>
          <cell r="CM66">
            <v>4</v>
          </cell>
          <cell r="CN66">
            <v>0</v>
          </cell>
          <cell r="CO66">
            <v>60</v>
          </cell>
          <cell r="CP66">
            <v>22</v>
          </cell>
          <cell r="CQ66">
            <v>62.5</v>
          </cell>
          <cell r="CR66" t="str">
            <v>-</v>
          </cell>
          <cell r="CS66">
            <v>65</v>
          </cell>
          <cell r="CT66" t="str">
            <v>-</v>
          </cell>
          <cell r="CU66">
            <v>59.155999999999999</v>
          </cell>
          <cell r="CV66" t="str">
            <v>-</v>
          </cell>
          <cell r="CW66">
            <v>65</v>
          </cell>
          <cell r="CX66" t="str">
            <v>-</v>
          </cell>
          <cell r="CY66">
            <v>5.2</v>
          </cell>
          <cell r="CZ66">
            <v>16.8</v>
          </cell>
          <cell r="DA66">
            <v>5023.923444976077</v>
          </cell>
          <cell r="DB66">
            <v>6578.9473684210525</v>
          </cell>
          <cell r="DC66">
            <v>8.1827298050139274E-2</v>
          </cell>
          <cell r="DD66">
            <v>0</v>
          </cell>
          <cell r="DE66" t="str">
            <v>Газлифт</v>
          </cell>
          <cell r="DF66">
            <v>3.3439999999999999</v>
          </cell>
          <cell r="DG66">
            <v>4</v>
          </cell>
          <cell r="DH66">
            <v>0</v>
          </cell>
          <cell r="DI66">
            <v>16.8</v>
          </cell>
          <cell r="DJ66">
            <v>65</v>
          </cell>
          <cell r="DK66">
            <v>0</v>
          </cell>
          <cell r="DL66">
            <v>42002</v>
          </cell>
          <cell r="DM66">
            <v>42164</v>
          </cell>
          <cell r="DN66">
            <v>1281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42176</v>
          </cell>
          <cell r="DT66" t="str">
            <v>ЗБС</v>
          </cell>
          <cell r="DU66">
            <v>0</v>
          </cell>
          <cell r="DV66">
            <v>18</v>
          </cell>
          <cell r="DW66">
            <v>34</v>
          </cell>
          <cell r="DX66">
            <v>95</v>
          </cell>
          <cell r="DY66">
            <v>32</v>
          </cell>
          <cell r="DZ66" t="str">
            <v>Постоянный</v>
          </cell>
          <cell r="EA66">
            <v>24</v>
          </cell>
          <cell r="EB66">
            <v>0</v>
          </cell>
          <cell r="EC66">
            <v>3.3439999999999999</v>
          </cell>
          <cell r="ED66">
            <v>4</v>
          </cell>
          <cell r="EE66">
            <v>0</v>
          </cell>
          <cell r="EF66">
            <v>22</v>
          </cell>
          <cell r="EG66">
            <v>5023.923444976077</v>
          </cell>
          <cell r="EH66">
            <v>92</v>
          </cell>
          <cell r="EI66">
            <v>5.2</v>
          </cell>
          <cell r="EJ66">
            <v>65</v>
          </cell>
          <cell r="EK66">
            <v>18</v>
          </cell>
          <cell r="EL66">
            <v>34</v>
          </cell>
          <cell r="EM66">
            <v>95</v>
          </cell>
          <cell r="EN66">
            <v>32</v>
          </cell>
          <cell r="EO66" t="str">
            <v>Периодический</v>
          </cell>
          <cell r="EP66">
            <v>24</v>
          </cell>
          <cell r="EQ66">
            <v>24</v>
          </cell>
          <cell r="ER66">
            <v>3.3439999999999999</v>
          </cell>
          <cell r="ES66">
            <v>4</v>
          </cell>
          <cell r="ET66">
            <v>0</v>
          </cell>
          <cell r="EU66">
            <v>22</v>
          </cell>
          <cell r="EV66">
            <v>5023.923444976077</v>
          </cell>
          <cell r="EW66">
            <v>92</v>
          </cell>
          <cell r="EX66">
            <v>5.2</v>
          </cell>
          <cell r="EY66">
            <v>65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24</v>
          </cell>
          <cell r="FF66">
            <v>0</v>
          </cell>
        </row>
        <row r="67">
          <cell r="J67" t="str">
            <v>70-1</v>
          </cell>
          <cell r="K67" t="str">
            <v>Куст скважины - 70</v>
          </cell>
          <cell r="L67">
            <v>37767</v>
          </cell>
          <cell r="M67" t="str">
            <v>Гор.</v>
          </cell>
          <cell r="N67" t="str">
            <v>P1ar_Block III</v>
          </cell>
          <cell r="O67" t="str">
            <v>Действующий</v>
          </cell>
          <cell r="P67">
            <v>-4</v>
          </cell>
          <cell r="Q67" t="str">
            <v xml:space="preserve"> </v>
          </cell>
          <cell r="R67" t="str">
            <v xml:space="preserve"> </v>
          </cell>
          <cell r="S67">
            <v>0</v>
          </cell>
          <cell r="T67">
            <v>143.80000000000001</v>
          </cell>
          <cell r="U67">
            <v>135</v>
          </cell>
          <cell r="V67">
            <v>4.32</v>
          </cell>
          <cell r="W67">
            <v>1</v>
          </cell>
          <cell r="X67">
            <v>4.3185662360096453</v>
          </cell>
          <cell r="Y67">
            <v>1.33</v>
          </cell>
          <cell r="Z67">
            <v>0.83599999999999997</v>
          </cell>
          <cell r="AA67">
            <v>0.73299999999999998</v>
          </cell>
          <cell r="AB67">
            <v>38</v>
          </cell>
          <cell r="AC67">
            <v>1.1579999999999999</v>
          </cell>
          <cell r="AD67">
            <v>139.69999999999999</v>
          </cell>
          <cell r="AE67">
            <v>7.72</v>
          </cell>
          <cell r="AF67">
            <v>1933</v>
          </cell>
          <cell r="AG67">
            <v>2344</v>
          </cell>
          <cell r="AH67">
            <v>2344</v>
          </cell>
          <cell r="AI67">
            <v>0</v>
          </cell>
          <cell r="AJ67">
            <v>0</v>
          </cell>
          <cell r="AK67" t="str">
            <v>откр ствол</v>
          </cell>
          <cell r="AL67" t="str">
            <v>1916-2344</v>
          </cell>
          <cell r="AM67">
            <v>0</v>
          </cell>
          <cell r="AN67">
            <v>1916</v>
          </cell>
          <cell r="AO67">
            <v>0</v>
          </cell>
          <cell r="AP67" t="str">
            <v>1646,2-1915,8</v>
          </cell>
          <cell r="AQ67">
            <v>102</v>
          </cell>
          <cell r="AR67">
            <v>6.5</v>
          </cell>
          <cell r="AS67" t="str">
            <v>Фонтан</v>
          </cell>
          <cell r="AT67">
            <v>540</v>
          </cell>
          <cell r="AU67" t="str">
            <v>ГК65/1,5</v>
          </cell>
          <cell r="AV67">
            <v>1050</v>
          </cell>
          <cell r="AW67" t="str">
            <v>ГК45</v>
          </cell>
          <cell r="AX67">
            <v>1610</v>
          </cell>
          <cell r="AY67" t="str">
            <v>ЦКсОК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1620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1652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73</v>
          </cell>
          <cell r="BV67">
            <v>5.5</v>
          </cell>
          <cell r="BW67">
            <v>18</v>
          </cell>
          <cell r="BX67" t="str">
            <v>Угловик</v>
          </cell>
          <cell r="BY67" t="str">
            <v>Постоянный</v>
          </cell>
          <cell r="BZ67">
            <v>24</v>
          </cell>
          <cell r="CA67">
            <v>0</v>
          </cell>
          <cell r="CB67">
            <v>41</v>
          </cell>
          <cell r="CC67">
            <v>9</v>
          </cell>
          <cell r="CD67">
            <v>33</v>
          </cell>
          <cell r="CE67">
            <v>43374</v>
          </cell>
          <cell r="CF67">
            <v>168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55</v>
          </cell>
          <cell r="CL67">
            <v>5.8514147999999997</v>
          </cell>
          <cell r="CM67">
            <v>7</v>
          </cell>
          <cell r="CN67">
            <v>0.01</v>
          </cell>
          <cell r="CO67">
            <v>61</v>
          </cell>
          <cell r="CP67">
            <v>20</v>
          </cell>
          <cell r="CQ67">
            <v>113</v>
          </cell>
          <cell r="CR67" t="str">
            <v>-</v>
          </cell>
          <cell r="CS67">
            <v>55</v>
          </cell>
          <cell r="CT67" t="str">
            <v>-</v>
          </cell>
          <cell r="CU67">
            <v>107.1485852</v>
          </cell>
          <cell r="CV67" t="str">
            <v>-</v>
          </cell>
          <cell r="CW67">
            <v>54.99</v>
          </cell>
          <cell r="CX67" t="str">
            <v>-</v>
          </cell>
          <cell r="CY67">
            <v>0</v>
          </cell>
          <cell r="CZ67">
            <v>20</v>
          </cell>
          <cell r="DA67">
            <v>3417.9767942617914</v>
          </cell>
          <cell r="DB67">
            <v>3417.9767942617914</v>
          </cell>
          <cell r="DC67">
            <v>7.8981479447239489E-2</v>
          </cell>
          <cell r="DD67">
            <v>0</v>
          </cell>
          <cell r="DE67" t="str">
            <v>Фонтан</v>
          </cell>
          <cell r="DF67">
            <v>5.8514147999999997</v>
          </cell>
          <cell r="DG67">
            <v>7</v>
          </cell>
          <cell r="DH67">
            <v>0.01</v>
          </cell>
          <cell r="DI67">
            <v>20</v>
          </cell>
          <cell r="DJ67">
            <v>55</v>
          </cell>
          <cell r="DK67">
            <v>0</v>
          </cell>
          <cell r="DL67">
            <v>41559</v>
          </cell>
          <cell r="DM67">
            <v>41789</v>
          </cell>
          <cell r="DN67">
            <v>1656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41789</v>
          </cell>
          <cell r="DT67" t="str">
            <v>ЗБС</v>
          </cell>
          <cell r="DU67">
            <v>0</v>
          </cell>
          <cell r="DV67">
            <v>18</v>
          </cell>
          <cell r="DW67">
            <v>41</v>
          </cell>
          <cell r="DX67">
            <v>9</v>
          </cell>
          <cell r="DY67">
            <v>33</v>
          </cell>
          <cell r="DZ67" t="str">
            <v>Постоянный</v>
          </cell>
          <cell r="EA67">
            <v>24</v>
          </cell>
          <cell r="EB67">
            <v>0</v>
          </cell>
          <cell r="EC67">
            <v>5.8514147999999997</v>
          </cell>
          <cell r="ED67">
            <v>7</v>
          </cell>
          <cell r="EE67">
            <v>0.01</v>
          </cell>
          <cell r="EF67">
            <v>20</v>
          </cell>
          <cell r="EG67">
            <v>3417.9767942617914</v>
          </cell>
          <cell r="EH67">
            <v>0</v>
          </cell>
          <cell r="EI67">
            <v>0</v>
          </cell>
          <cell r="EJ67">
            <v>55</v>
          </cell>
          <cell r="EK67">
            <v>18</v>
          </cell>
          <cell r="EL67">
            <v>41</v>
          </cell>
          <cell r="EM67">
            <v>9</v>
          </cell>
          <cell r="EN67">
            <v>33</v>
          </cell>
          <cell r="EO67" t="str">
            <v>Постоянный</v>
          </cell>
          <cell r="EP67">
            <v>24</v>
          </cell>
          <cell r="EQ67">
            <v>0</v>
          </cell>
          <cell r="ER67">
            <v>5.8514147999999997</v>
          </cell>
          <cell r="ES67">
            <v>7</v>
          </cell>
          <cell r="ET67">
            <v>0.01</v>
          </cell>
          <cell r="EU67">
            <v>20</v>
          </cell>
          <cell r="EV67">
            <v>3417.9767942617914</v>
          </cell>
          <cell r="EW67">
            <v>0</v>
          </cell>
          <cell r="EX67">
            <v>0</v>
          </cell>
          <cell r="EY67">
            <v>55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</row>
        <row r="68">
          <cell r="J68">
            <v>86</v>
          </cell>
          <cell r="K68" t="str">
            <v>Без куста</v>
          </cell>
          <cell r="L68">
            <v>42799</v>
          </cell>
          <cell r="M68" t="str">
            <v>Верт.</v>
          </cell>
          <cell r="N68" t="str">
            <v>P1ar_Block I</v>
          </cell>
          <cell r="O68" t="str">
            <v>Действующий</v>
          </cell>
          <cell r="P68">
            <v>-4</v>
          </cell>
          <cell r="Q68">
            <v>0</v>
          </cell>
          <cell r="R68">
            <v>0</v>
          </cell>
          <cell r="S68">
            <v>0</v>
          </cell>
          <cell r="T68">
            <v>143.80000000000001</v>
          </cell>
          <cell r="U68">
            <v>135</v>
          </cell>
          <cell r="V68">
            <v>4.32</v>
          </cell>
          <cell r="W68">
            <v>1</v>
          </cell>
          <cell r="X68">
            <v>4.3057050592034445</v>
          </cell>
          <cell r="Y68">
            <v>1.33</v>
          </cell>
          <cell r="Z68">
            <v>0.83599999999999997</v>
          </cell>
          <cell r="AA68">
            <v>0.73299999999999998</v>
          </cell>
          <cell r="AB68">
            <v>38</v>
          </cell>
          <cell r="AC68">
            <v>1.1579999999999999</v>
          </cell>
          <cell r="AD68">
            <v>139.69999999999999</v>
          </cell>
          <cell r="AE68">
            <v>7.72</v>
          </cell>
          <cell r="AF68">
            <v>1950</v>
          </cell>
          <cell r="AG68">
            <v>1910</v>
          </cell>
          <cell r="AH68">
            <v>1910</v>
          </cell>
          <cell r="AI68">
            <v>0</v>
          </cell>
          <cell r="AJ68">
            <v>0</v>
          </cell>
          <cell r="AK68" t="str">
            <v>закрытый</v>
          </cell>
          <cell r="AL68" t="str">
            <v>1780-1798; 1802-1806; 1810-1822; 1826-1828; 1832-1846; 1857-1862; 1864-1887; 1893-1902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 t="str">
            <v>Газлифт</v>
          </cell>
          <cell r="AT68">
            <v>500</v>
          </cell>
          <cell r="AU68" t="str">
            <v>ГП</v>
          </cell>
          <cell r="AV68">
            <v>910</v>
          </cell>
          <cell r="AW68" t="str">
            <v>ГК86/1</v>
          </cell>
          <cell r="AX68">
            <v>1230</v>
          </cell>
          <cell r="AY68" t="str">
            <v>ГК85/1,5</v>
          </cell>
          <cell r="AZ68">
            <v>1490</v>
          </cell>
          <cell r="BA68" t="str">
            <v>ГК80/2</v>
          </cell>
          <cell r="BB68">
            <v>1635</v>
          </cell>
          <cell r="BC68" t="str">
            <v xml:space="preserve">ЦКсОК     </v>
          </cell>
          <cell r="BD68">
            <v>0</v>
          </cell>
          <cell r="BE68">
            <v>0</v>
          </cell>
          <cell r="BF68">
            <v>1645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1798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73</v>
          </cell>
          <cell r="BV68">
            <v>5.5</v>
          </cell>
          <cell r="BW68">
            <v>18</v>
          </cell>
          <cell r="BX68" t="str">
            <v>Угловик</v>
          </cell>
          <cell r="BY68" t="str">
            <v>Периодический</v>
          </cell>
          <cell r="BZ68">
            <v>24</v>
          </cell>
          <cell r="CA68">
            <v>24</v>
          </cell>
          <cell r="CB68">
            <v>28</v>
          </cell>
          <cell r="CC68">
            <v>60</v>
          </cell>
          <cell r="CD68">
            <v>27</v>
          </cell>
          <cell r="CE68">
            <v>43374</v>
          </cell>
          <cell r="CF68">
            <v>158</v>
          </cell>
          <cell r="CG68">
            <v>76</v>
          </cell>
          <cell r="CH68">
            <v>5</v>
          </cell>
          <cell r="CI68">
            <v>0</v>
          </cell>
          <cell r="CJ68">
            <v>0</v>
          </cell>
          <cell r="CK68">
            <v>45</v>
          </cell>
          <cell r="CL68">
            <v>5.8461480000000003</v>
          </cell>
          <cell r="CM68">
            <v>7</v>
          </cell>
          <cell r="CN68">
            <v>0.1</v>
          </cell>
          <cell r="CO68">
            <v>62</v>
          </cell>
          <cell r="CP68">
            <v>14</v>
          </cell>
          <cell r="CQ68">
            <v>113</v>
          </cell>
          <cell r="CR68" t="str">
            <v>-</v>
          </cell>
          <cell r="CS68">
            <v>45</v>
          </cell>
          <cell r="CT68" t="str">
            <v>-</v>
          </cell>
          <cell r="CU68">
            <v>107.153852</v>
          </cell>
          <cell r="CV68" t="str">
            <v>-</v>
          </cell>
          <cell r="CW68">
            <v>44.9</v>
          </cell>
          <cell r="CX68" t="str">
            <v>-</v>
          </cell>
          <cell r="CY68">
            <v>4</v>
          </cell>
          <cell r="CZ68">
            <v>10</v>
          </cell>
          <cell r="DA68">
            <v>1710.5280263175</v>
          </cell>
          <cell r="DB68">
            <v>2394.7392368444998</v>
          </cell>
          <cell r="DC68">
            <v>8.4510242834717239E-2</v>
          </cell>
          <cell r="DD68">
            <v>0</v>
          </cell>
          <cell r="DE68" t="str">
            <v>Газлифт</v>
          </cell>
          <cell r="DF68">
            <v>5.8461480000000003</v>
          </cell>
          <cell r="DG68">
            <v>7</v>
          </cell>
          <cell r="DH68">
            <v>0.1</v>
          </cell>
          <cell r="DI68">
            <v>10</v>
          </cell>
          <cell r="DJ68">
            <v>45</v>
          </cell>
          <cell r="DK68">
            <v>0</v>
          </cell>
          <cell r="DL68">
            <v>42705</v>
          </cell>
          <cell r="DM68">
            <v>42799</v>
          </cell>
          <cell r="DN68">
            <v>646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42799</v>
          </cell>
          <cell r="DT68" t="str">
            <v>Ввод из консервации</v>
          </cell>
          <cell r="DU68">
            <v>0</v>
          </cell>
          <cell r="DV68">
            <v>18</v>
          </cell>
          <cell r="DW68">
            <v>28</v>
          </cell>
          <cell r="DX68">
            <v>60</v>
          </cell>
          <cell r="DY68">
            <v>27</v>
          </cell>
          <cell r="DZ68" t="str">
            <v>Периодический</v>
          </cell>
          <cell r="EA68">
            <v>24</v>
          </cell>
          <cell r="EB68">
            <v>24</v>
          </cell>
          <cell r="EC68">
            <v>5.0109839999999997</v>
          </cell>
          <cell r="ED68">
            <v>6</v>
          </cell>
          <cell r="EE68">
            <v>0.1</v>
          </cell>
          <cell r="EF68">
            <v>13.5</v>
          </cell>
          <cell r="EG68">
            <v>1915.7913894756002</v>
          </cell>
          <cell r="EH68">
            <v>76</v>
          </cell>
          <cell r="EI68">
            <v>3.9</v>
          </cell>
          <cell r="EJ68">
            <v>45</v>
          </cell>
          <cell r="EK68">
            <v>18</v>
          </cell>
          <cell r="EL68">
            <v>28</v>
          </cell>
          <cell r="EM68">
            <v>60</v>
          </cell>
          <cell r="EN68">
            <v>27</v>
          </cell>
          <cell r="EO68" t="str">
            <v>Периодический</v>
          </cell>
          <cell r="EP68">
            <v>24</v>
          </cell>
          <cell r="EQ68">
            <v>24</v>
          </cell>
          <cell r="ER68">
            <v>5.8461480000000003</v>
          </cell>
          <cell r="ES68">
            <v>7</v>
          </cell>
          <cell r="ET68">
            <v>0.1</v>
          </cell>
          <cell r="EU68">
            <v>14</v>
          </cell>
          <cell r="EV68">
            <v>1710.5280263175</v>
          </cell>
          <cell r="EW68">
            <v>76</v>
          </cell>
          <cell r="EX68">
            <v>4</v>
          </cell>
          <cell r="EY68">
            <v>45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0.83516400000000068</v>
          </cell>
        </row>
        <row r="69">
          <cell r="J69" t="str">
            <v>95-2</v>
          </cell>
          <cell r="K69" t="str">
            <v>Куст скважины - 95</v>
          </cell>
          <cell r="L69">
            <v>34986</v>
          </cell>
          <cell r="M69" t="str">
            <v>Гор.</v>
          </cell>
          <cell r="N69" t="str">
            <v>P1ar_Block I</v>
          </cell>
          <cell r="O69" t="str">
            <v>Действующий</v>
          </cell>
          <cell r="P69">
            <v>-4</v>
          </cell>
          <cell r="Q69">
            <v>35485</v>
          </cell>
          <cell r="R69" t="str">
            <v>Halli</v>
          </cell>
          <cell r="S69">
            <v>0</v>
          </cell>
          <cell r="T69">
            <v>143.80000000000001</v>
          </cell>
          <cell r="U69">
            <v>135</v>
          </cell>
          <cell r="V69">
            <v>4.32</v>
          </cell>
          <cell r="W69">
            <v>1</v>
          </cell>
          <cell r="X69">
            <v>4.32</v>
          </cell>
          <cell r="Y69">
            <v>1.33</v>
          </cell>
          <cell r="Z69">
            <v>0.83599999999999997</v>
          </cell>
          <cell r="AA69">
            <v>0.73299999999999998</v>
          </cell>
          <cell r="AB69">
            <v>38</v>
          </cell>
          <cell r="AC69">
            <v>1.1579999999999999</v>
          </cell>
          <cell r="AD69" t="str">
            <v>177,8; 139,7</v>
          </cell>
          <cell r="AE69" t="str">
            <v>9,19; 7,72</v>
          </cell>
          <cell r="AF69" t="str">
            <v>0-1919; 1919-2596</v>
          </cell>
          <cell r="AG69">
            <v>2596</v>
          </cell>
          <cell r="AH69">
            <v>2596</v>
          </cell>
          <cell r="AI69">
            <v>0</v>
          </cell>
          <cell r="AJ69">
            <v>0</v>
          </cell>
          <cell r="AK69" t="str">
            <v>откр ствол</v>
          </cell>
          <cell r="AL69" t="str">
            <v>1919-2596</v>
          </cell>
          <cell r="AM69">
            <v>0</v>
          </cell>
          <cell r="AN69">
            <v>1919</v>
          </cell>
          <cell r="AO69">
            <v>22.7</v>
          </cell>
          <cell r="AP69">
            <v>0</v>
          </cell>
          <cell r="AQ69">
            <v>0</v>
          </cell>
          <cell r="AR69">
            <v>0</v>
          </cell>
          <cell r="AS69" t="str">
            <v>Газлифт</v>
          </cell>
          <cell r="AT69">
            <v>480</v>
          </cell>
          <cell r="AU69">
            <v>0</v>
          </cell>
          <cell r="AV69">
            <v>880</v>
          </cell>
          <cell r="AW69">
            <v>0</v>
          </cell>
          <cell r="AX69">
            <v>1240</v>
          </cell>
          <cell r="AY69">
            <v>0</v>
          </cell>
          <cell r="AZ69">
            <v>1500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1560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2400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73</v>
          </cell>
          <cell r="BV69">
            <v>5.5</v>
          </cell>
          <cell r="BW69">
            <v>18</v>
          </cell>
          <cell r="BX69" t="str">
            <v>Угловик</v>
          </cell>
          <cell r="BY69" t="str">
            <v>Постоянный</v>
          </cell>
          <cell r="BZ69">
            <v>24</v>
          </cell>
          <cell r="CA69">
            <v>0</v>
          </cell>
          <cell r="CB69">
            <v>21</v>
          </cell>
          <cell r="CC69">
            <v>46</v>
          </cell>
          <cell r="CD69">
            <v>20</v>
          </cell>
          <cell r="CE69">
            <v>43374</v>
          </cell>
          <cell r="CF69">
            <v>109</v>
          </cell>
          <cell r="CG69">
            <v>77</v>
          </cell>
          <cell r="CH69">
            <v>5</v>
          </cell>
          <cell r="CI69">
            <v>0</v>
          </cell>
          <cell r="CJ69">
            <v>0</v>
          </cell>
          <cell r="CK69">
            <v>52</v>
          </cell>
          <cell r="CL69">
            <v>12.54</v>
          </cell>
          <cell r="CM69">
            <v>15</v>
          </cell>
          <cell r="CN69">
            <v>0</v>
          </cell>
          <cell r="CO69">
            <v>63</v>
          </cell>
          <cell r="CP69">
            <v>25</v>
          </cell>
          <cell r="CQ69">
            <v>57</v>
          </cell>
          <cell r="CR69" t="str">
            <v>-</v>
          </cell>
          <cell r="CS69">
            <v>52</v>
          </cell>
          <cell r="CT69" t="str">
            <v>-</v>
          </cell>
          <cell r="CU69">
            <v>44.46</v>
          </cell>
          <cell r="CV69" t="str">
            <v>-</v>
          </cell>
          <cell r="CW69">
            <v>52</v>
          </cell>
          <cell r="CX69" t="str">
            <v>-</v>
          </cell>
          <cell r="CY69">
            <v>5</v>
          </cell>
          <cell r="CZ69">
            <v>20</v>
          </cell>
          <cell r="DA69">
            <v>1594.8963317384371</v>
          </cell>
          <cell r="DB69">
            <v>1993.6204146730463</v>
          </cell>
          <cell r="DC69">
            <v>0.34283916963724054</v>
          </cell>
          <cell r="DD69">
            <v>0</v>
          </cell>
          <cell r="DE69" t="str">
            <v>Газлифт</v>
          </cell>
          <cell r="DF69">
            <v>12.54</v>
          </cell>
          <cell r="DG69">
            <v>15</v>
          </cell>
          <cell r="DH69">
            <v>0</v>
          </cell>
          <cell r="DI69">
            <v>20</v>
          </cell>
          <cell r="DJ69">
            <v>52</v>
          </cell>
          <cell r="DK69">
            <v>0</v>
          </cell>
          <cell r="DL69">
            <v>41732</v>
          </cell>
          <cell r="DM69">
            <v>41742</v>
          </cell>
          <cell r="DN69">
            <v>1703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38447</v>
          </cell>
          <cell r="DT69" t="str">
            <v>ОПЗ</v>
          </cell>
          <cell r="DU69">
            <v>0</v>
          </cell>
          <cell r="DV69">
            <v>12</v>
          </cell>
          <cell r="DW69">
            <v>22</v>
          </cell>
          <cell r="DX69">
            <v>39</v>
          </cell>
          <cell r="DY69">
            <v>21</v>
          </cell>
          <cell r="DZ69" t="str">
            <v>Постоянный</v>
          </cell>
          <cell r="EA69">
            <v>24</v>
          </cell>
          <cell r="EB69">
            <v>0</v>
          </cell>
          <cell r="EC69">
            <v>12.54</v>
          </cell>
          <cell r="ED69">
            <v>15</v>
          </cell>
          <cell r="EE69">
            <v>0</v>
          </cell>
          <cell r="EF69">
            <v>21</v>
          </cell>
          <cell r="EG69">
            <v>1275.9170653907497</v>
          </cell>
          <cell r="EH69">
            <v>86</v>
          </cell>
          <cell r="EI69">
            <v>5</v>
          </cell>
          <cell r="EJ69">
            <v>49</v>
          </cell>
          <cell r="EK69">
            <v>18</v>
          </cell>
          <cell r="EL69">
            <v>21</v>
          </cell>
          <cell r="EM69">
            <v>46</v>
          </cell>
          <cell r="EN69">
            <v>20</v>
          </cell>
          <cell r="EO69" t="str">
            <v>Постоянный</v>
          </cell>
          <cell r="EP69">
            <v>24</v>
          </cell>
          <cell r="EQ69">
            <v>0</v>
          </cell>
          <cell r="ER69">
            <v>12.54</v>
          </cell>
          <cell r="ES69">
            <v>15</v>
          </cell>
          <cell r="ET69">
            <v>0</v>
          </cell>
          <cell r="EU69">
            <v>25</v>
          </cell>
          <cell r="EV69">
            <v>1594.8963317384371</v>
          </cell>
          <cell r="EW69">
            <v>77</v>
          </cell>
          <cell r="EX69">
            <v>5</v>
          </cell>
          <cell r="EY69">
            <v>52</v>
          </cell>
          <cell r="EZ69">
            <v>6</v>
          </cell>
          <cell r="FA69">
            <v>-1</v>
          </cell>
          <cell r="FB69">
            <v>7</v>
          </cell>
          <cell r="FC69">
            <v>-1</v>
          </cell>
          <cell r="FD69">
            <v>0</v>
          </cell>
          <cell r="FE69">
            <v>0</v>
          </cell>
          <cell r="FF69">
            <v>0</v>
          </cell>
        </row>
        <row r="70">
          <cell r="J70" t="str">
            <v>95-1</v>
          </cell>
          <cell r="K70" t="str">
            <v>Куст скважины - 95</v>
          </cell>
          <cell r="L70">
            <v>34991</v>
          </cell>
          <cell r="M70" t="str">
            <v>Гор.</v>
          </cell>
          <cell r="N70" t="str">
            <v>P1ar_Block I</v>
          </cell>
          <cell r="O70" t="str">
            <v>Действующий</v>
          </cell>
          <cell r="P70">
            <v>-4</v>
          </cell>
          <cell r="Q70">
            <v>35156</v>
          </cell>
          <cell r="R70" t="str">
            <v>Halli</v>
          </cell>
          <cell r="S70">
            <v>0</v>
          </cell>
          <cell r="T70">
            <v>143.80000000000001</v>
          </cell>
          <cell r="U70">
            <v>135</v>
          </cell>
          <cell r="V70">
            <v>4.32</v>
          </cell>
          <cell r="W70">
            <v>1</v>
          </cell>
          <cell r="X70">
            <v>4.32</v>
          </cell>
          <cell r="Y70">
            <v>1.33</v>
          </cell>
          <cell r="Z70">
            <v>0.83599999999999997</v>
          </cell>
          <cell r="AA70">
            <v>0.73299999999999998</v>
          </cell>
          <cell r="AB70">
            <v>38</v>
          </cell>
          <cell r="AC70">
            <v>1.1579999999999999</v>
          </cell>
          <cell r="AD70">
            <v>139.69999999999999</v>
          </cell>
          <cell r="AE70">
            <v>7.72</v>
          </cell>
          <cell r="AF70">
            <v>1901</v>
          </cell>
          <cell r="AG70">
            <v>2479</v>
          </cell>
          <cell r="AH70">
            <v>2479</v>
          </cell>
          <cell r="AI70">
            <v>0</v>
          </cell>
          <cell r="AJ70">
            <v>0</v>
          </cell>
          <cell r="AK70" t="str">
            <v>откр ствол</v>
          </cell>
          <cell r="AL70" t="str">
            <v>1901-2479</v>
          </cell>
          <cell r="AM70">
            <v>0</v>
          </cell>
          <cell r="AN70">
            <v>1901</v>
          </cell>
          <cell r="AO70">
            <v>2.8</v>
          </cell>
          <cell r="AP70">
            <v>0</v>
          </cell>
          <cell r="AQ70">
            <v>0</v>
          </cell>
          <cell r="AR70">
            <v>0</v>
          </cell>
          <cell r="AS70" t="str">
            <v>Газлифт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2366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73</v>
          </cell>
          <cell r="BV70">
            <v>5.5</v>
          </cell>
          <cell r="BW70">
            <v>18</v>
          </cell>
          <cell r="BX70" t="str">
            <v>Угловик</v>
          </cell>
          <cell r="BY70" t="str">
            <v>Постоянный</v>
          </cell>
          <cell r="BZ70">
            <v>24</v>
          </cell>
          <cell r="CA70">
            <v>0</v>
          </cell>
          <cell r="CB70">
            <v>21</v>
          </cell>
          <cell r="CC70">
            <v>50</v>
          </cell>
          <cell r="CD70">
            <v>20</v>
          </cell>
          <cell r="CE70">
            <v>43374</v>
          </cell>
          <cell r="CF70">
            <v>109</v>
          </cell>
          <cell r="CG70">
            <v>75</v>
          </cell>
          <cell r="CH70">
            <v>6</v>
          </cell>
          <cell r="CI70">
            <v>0</v>
          </cell>
          <cell r="CJ70">
            <v>0</v>
          </cell>
          <cell r="CK70">
            <v>45</v>
          </cell>
          <cell r="CL70">
            <v>13.375999999999999</v>
          </cell>
          <cell r="CM70">
            <v>16</v>
          </cell>
          <cell r="CN70">
            <v>0</v>
          </cell>
          <cell r="CO70">
            <v>64</v>
          </cell>
          <cell r="CP70">
            <v>22</v>
          </cell>
          <cell r="CQ70">
            <v>64</v>
          </cell>
          <cell r="CR70" t="str">
            <v>-</v>
          </cell>
          <cell r="CS70">
            <v>45</v>
          </cell>
          <cell r="CT70" t="str">
            <v>-</v>
          </cell>
          <cell r="CU70">
            <v>50.624000000000002</v>
          </cell>
          <cell r="CV70" t="str">
            <v>-</v>
          </cell>
          <cell r="CW70">
            <v>45</v>
          </cell>
          <cell r="CX70" t="str">
            <v>-</v>
          </cell>
          <cell r="CY70">
            <v>5</v>
          </cell>
          <cell r="CZ70">
            <v>17</v>
          </cell>
          <cell r="DA70">
            <v>1270.9330143540669</v>
          </cell>
          <cell r="DB70">
            <v>1644.7368421052631</v>
          </cell>
          <cell r="DC70">
            <v>0.33827586206896548</v>
          </cell>
          <cell r="DD70">
            <v>0</v>
          </cell>
          <cell r="DE70" t="str">
            <v>Газлифт</v>
          </cell>
          <cell r="DF70">
            <v>13.375999999999999</v>
          </cell>
          <cell r="DG70">
            <v>16</v>
          </cell>
          <cell r="DH70">
            <v>0</v>
          </cell>
          <cell r="DI70">
            <v>17</v>
          </cell>
          <cell r="DJ70">
            <v>45</v>
          </cell>
          <cell r="DK70">
            <v>0</v>
          </cell>
          <cell r="DL70" t="str">
            <v>-</v>
          </cell>
          <cell r="DM70">
            <v>37663</v>
          </cell>
          <cell r="DN70">
            <v>5782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37663</v>
          </cell>
          <cell r="DT70" t="str">
            <v>ОПЗ</v>
          </cell>
          <cell r="DU70" t="str">
            <v>Предыдущий ГТМ-2000г(СКО)</v>
          </cell>
          <cell r="DV70">
            <v>12</v>
          </cell>
          <cell r="DW70">
            <v>23</v>
          </cell>
          <cell r="DX70">
            <v>44</v>
          </cell>
          <cell r="DY70">
            <v>21</v>
          </cell>
          <cell r="DZ70" t="str">
            <v>Постоянный</v>
          </cell>
          <cell r="EA70">
            <v>24</v>
          </cell>
          <cell r="EB70">
            <v>0</v>
          </cell>
          <cell r="EC70">
            <v>15.048</v>
          </cell>
          <cell r="ED70">
            <v>18</v>
          </cell>
          <cell r="EE70">
            <v>0</v>
          </cell>
          <cell r="EF70">
            <v>23</v>
          </cell>
          <cell r="EG70">
            <v>1282.562466772993</v>
          </cell>
          <cell r="EH70">
            <v>82</v>
          </cell>
          <cell r="EI70">
            <v>3.7</v>
          </cell>
          <cell r="EJ70">
            <v>44</v>
          </cell>
          <cell r="EK70">
            <v>18</v>
          </cell>
          <cell r="EL70">
            <v>21</v>
          </cell>
          <cell r="EM70">
            <v>50</v>
          </cell>
          <cell r="EN70">
            <v>20</v>
          </cell>
          <cell r="EO70" t="str">
            <v>Постоянный</v>
          </cell>
          <cell r="EP70">
            <v>24</v>
          </cell>
          <cell r="EQ70">
            <v>0</v>
          </cell>
          <cell r="ER70">
            <v>13.375999999999999</v>
          </cell>
          <cell r="ES70">
            <v>16</v>
          </cell>
          <cell r="ET70">
            <v>0</v>
          </cell>
          <cell r="EU70">
            <v>22</v>
          </cell>
          <cell r="EV70">
            <v>1270.9330143540669</v>
          </cell>
          <cell r="EW70">
            <v>75</v>
          </cell>
          <cell r="EX70">
            <v>5</v>
          </cell>
          <cell r="EY70">
            <v>45</v>
          </cell>
          <cell r="EZ70">
            <v>6</v>
          </cell>
          <cell r="FA70">
            <v>-2</v>
          </cell>
          <cell r="FB70">
            <v>6</v>
          </cell>
          <cell r="FC70">
            <v>-1</v>
          </cell>
          <cell r="FD70">
            <v>0</v>
          </cell>
          <cell r="FE70">
            <v>0</v>
          </cell>
          <cell r="FF70">
            <v>-1.6720000000000006</v>
          </cell>
        </row>
        <row r="71">
          <cell r="J71" t="str">
            <v>105-1Д</v>
          </cell>
          <cell r="K71" t="str">
            <v>Куст скважины - 105</v>
          </cell>
          <cell r="L71">
            <v>35735</v>
          </cell>
          <cell r="M71" t="str">
            <v>Гор.</v>
          </cell>
          <cell r="N71" t="str">
            <v>P1ar_Block I</v>
          </cell>
          <cell r="O71" t="str">
            <v>Действующий</v>
          </cell>
          <cell r="P71">
            <v>-4</v>
          </cell>
          <cell r="Q71">
            <v>35491</v>
          </cell>
          <cell r="R71" t="str">
            <v>Halli</v>
          </cell>
          <cell r="S71">
            <v>0</v>
          </cell>
          <cell r="T71">
            <v>143.80000000000001</v>
          </cell>
          <cell r="U71">
            <v>135</v>
          </cell>
          <cell r="V71">
            <v>4.32</v>
          </cell>
          <cell r="W71">
            <v>1</v>
          </cell>
          <cell r="X71">
            <v>4.32</v>
          </cell>
          <cell r="Y71">
            <v>1.33</v>
          </cell>
          <cell r="Z71">
            <v>0.83599999999999997</v>
          </cell>
          <cell r="AA71">
            <v>0.73299999999999998</v>
          </cell>
          <cell r="AB71">
            <v>38</v>
          </cell>
          <cell r="AC71">
            <v>1.1579999999999999</v>
          </cell>
          <cell r="AD71">
            <v>139.69999999999999</v>
          </cell>
          <cell r="AE71">
            <v>7.72</v>
          </cell>
          <cell r="AF71" t="str">
            <v>2631 фильтр 
1877,3-2174,7, 2208,4-2631</v>
          </cell>
          <cell r="AG71">
            <v>2650</v>
          </cell>
          <cell r="AH71">
            <v>2650</v>
          </cell>
          <cell r="AI71">
            <v>0</v>
          </cell>
          <cell r="AJ71">
            <v>0</v>
          </cell>
          <cell r="AK71" t="str">
            <v>откр ствол</v>
          </cell>
          <cell r="AL71" t="str">
            <v>1901-2479</v>
          </cell>
          <cell r="AM71">
            <v>0</v>
          </cell>
          <cell r="AN71">
            <v>1877</v>
          </cell>
          <cell r="AO71">
            <v>11.95</v>
          </cell>
          <cell r="AP71">
            <v>0</v>
          </cell>
          <cell r="AQ71">
            <v>0</v>
          </cell>
          <cell r="AR71">
            <v>0</v>
          </cell>
          <cell r="AS71" t="str">
            <v>Газлифт</v>
          </cell>
          <cell r="AT71">
            <v>790</v>
          </cell>
          <cell r="AU71" t="str">
            <v>ГК70/1,5</v>
          </cell>
          <cell r="AV71">
            <v>1348</v>
          </cell>
          <cell r="AW71" t="str">
            <v>ГК40-неизвл(</v>
          </cell>
          <cell r="AX71">
            <v>1825</v>
          </cell>
          <cell r="AY71" t="str">
            <v>ЦКсОК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2281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73</v>
          </cell>
          <cell r="BV71">
            <v>5.5</v>
          </cell>
          <cell r="BW71">
            <v>18</v>
          </cell>
          <cell r="BX71" t="str">
            <v>Угловик</v>
          </cell>
          <cell r="BY71" t="str">
            <v>Периодический</v>
          </cell>
          <cell r="BZ71">
            <v>24</v>
          </cell>
          <cell r="CA71">
            <v>24</v>
          </cell>
          <cell r="CB71">
            <v>21</v>
          </cell>
          <cell r="CC71">
            <v>42</v>
          </cell>
          <cell r="CD71">
            <v>20</v>
          </cell>
          <cell r="CE71">
            <v>43374</v>
          </cell>
          <cell r="CF71">
            <v>105</v>
          </cell>
          <cell r="CG71">
            <v>76</v>
          </cell>
          <cell r="CH71">
            <v>6</v>
          </cell>
          <cell r="CI71">
            <v>0</v>
          </cell>
          <cell r="CJ71">
            <v>0</v>
          </cell>
          <cell r="CK71">
            <v>61</v>
          </cell>
          <cell r="CL71">
            <v>6.27</v>
          </cell>
          <cell r="CM71">
            <v>7.5</v>
          </cell>
          <cell r="CN71">
            <v>0</v>
          </cell>
          <cell r="CO71">
            <v>65</v>
          </cell>
          <cell r="CP71">
            <v>7.5</v>
          </cell>
          <cell r="CQ71">
            <v>44</v>
          </cell>
          <cell r="CR71" t="str">
            <v>-</v>
          </cell>
          <cell r="CS71">
            <v>61</v>
          </cell>
          <cell r="CT71" t="str">
            <v>-</v>
          </cell>
          <cell r="CU71">
            <v>37.730000000000004</v>
          </cell>
          <cell r="CV71" t="str">
            <v>-</v>
          </cell>
          <cell r="CW71">
            <v>61</v>
          </cell>
          <cell r="CX71" t="str">
            <v>-</v>
          </cell>
          <cell r="CY71">
            <v>2.2000000000000002</v>
          </cell>
          <cell r="CZ71">
            <v>5.3</v>
          </cell>
          <cell r="DA71">
            <v>845.29505582137165</v>
          </cell>
          <cell r="DB71">
            <v>1196.1722488038279</v>
          </cell>
          <cell r="DC71">
            <v>0.20946624896559879</v>
          </cell>
          <cell r="DD71">
            <v>0</v>
          </cell>
          <cell r="DE71" t="str">
            <v>Газлифт</v>
          </cell>
          <cell r="DF71">
            <v>6.27</v>
          </cell>
          <cell r="DG71">
            <v>7.5</v>
          </cell>
          <cell r="DH71">
            <v>0</v>
          </cell>
          <cell r="DI71">
            <v>5.3</v>
          </cell>
          <cell r="DJ71">
            <v>61</v>
          </cell>
          <cell r="DK71">
            <v>0</v>
          </cell>
          <cell r="DL71">
            <v>42895.083333333336</v>
          </cell>
          <cell r="DM71">
            <v>42901</v>
          </cell>
          <cell r="DN71">
            <v>544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42901</v>
          </cell>
          <cell r="DT71" t="str">
            <v>ОПЗ</v>
          </cell>
          <cell r="DU71">
            <v>0</v>
          </cell>
          <cell r="DV71">
            <v>18</v>
          </cell>
          <cell r="DW71">
            <v>21</v>
          </cell>
          <cell r="DX71">
            <v>41</v>
          </cell>
          <cell r="DY71">
            <v>20</v>
          </cell>
          <cell r="DZ71" t="str">
            <v>Периодический</v>
          </cell>
          <cell r="EA71">
            <v>24</v>
          </cell>
          <cell r="EB71">
            <v>48</v>
          </cell>
          <cell r="EC71">
            <v>6.27</v>
          </cell>
          <cell r="ED71">
            <v>7.5</v>
          </cell>
          <cell r="EE71">
            <v>0</v>
          </cell>
          <cell r="EF71">
            <v>7.5</v>
          </cell>
          <cell r="EG71">
            <v>845.29505582137165</v>
          </cell>
          <cell r="EH71">
            <v>85</v>
          </cell>
          <cell r="EI71">
            <v>2.2000000000000002</v>
          </cell>
          <cell r="EJ71">
            <v>61</v>
          </cell>
          <cell r="EK71">
            <v>18</v>
          </cell>
          <cell r="EL71">
            <v>21</v>
          </cell>
          <cell r="EM71">
            <v>42</v>
          </cell>
          <cell r="EN71">
            <v>20</v>
          </cell>
          <cell r="EO71" t="str">
            <v>Периодический</v>
          </cell>
          <cell r="EP71">
            <v>24</v>
          </cell>
          <cell r="EQ71">
            <v>24</v>
          </cell>
          <cell r="ER71">
            <v>6.27</v>
          </cell>
          <cell r="ES71">
            <v>7.5</v>
          </cell>
          <cell r="ET71">
            <v>0</v>
          </cell>
          <cell r="EU71">
            <v>7.5</v>
          </cell>
          <cell r="EV71">
            <v>845.29505582137165</v>
          </cell>
          <cell r="EW71">
            <v>76</v>
          </cell>
          <cell r="EX71">
            <v>2.2000000000000002</v>
          </cell>
          <cell r="EY71">
            <v>61</v>
          </cell>
          <cell r="EZ71">
            <v>0</v>
          </cell>
          <cell r="FA71">
            <v>0</v>
          </cell>
          <cell r="FB71">
            <v>1</v>
          </cell>
          <cell r="FC71">
            <v>0</v>
          </cell>
          <cell r="FD71">
            <v>0</v>
          </cell>
          <cell r="FE71">
            <v>-24</v>
          </cell>
          <cell r="FF71">
            <v>0</v>
          </cell>
        </row>
        <row r="72">
          <cell r="J72" t="str">
            <v>105-2</v>
          </cell>
          <cell r="K72" t="str">
            <v>Куст скважины - 105</v>
          </cell>
          <cell r="L72">
            <v>37210</v>
          </cell>
          <cell r="M72" t="str">
            <v>Гор.</v>
          </cell>
          <cell r="N72" t="str">
            <v>P1ar_Block I</v>
          </cell>
          <cell r="O72" t="str">
            <v>Действующий</v>
          </cell>
          <cell r="P72">
            <v>-4</v>
          </cell>
          <cell r="Q72" t="str">
            <v xml:space="preserve"> </v>
          </cell>
          <cell r="R72" t="str">
            <v xml:space="preserve"> </v>
          </cell>
          <cell r="S72">
            <v>0</v>
          </cell>
          <cell r="T72">
            <v>143.80000000000001</v>
          </cell>
          <cell r="U72">
            <v>135</v>
          </cell>
          <cell r="V72">
            <v>4.32</v>
          </cell>
          <cell r="W72">
            <v>1</v>
          </cell>
          <cell r="X72">
            <v>4.32</v>
          </cell>
          <cell r="Y72">
            <v>1.33</v>
          </cell>
          <cell r="Z72">
            <v>0.83599999999999997</v>
          </cell>
          <cell r="AA72">
            <v>0.73299999999999998</v>
          </cell>
          <cell r="AB72">
            <v>38</v>
          </cell>
          <cell r="AC72">
            <v>1.1579999999999999</v>
          </cell>
          <cell r="AD72">
            <v>139.69999999999999</v>
          </cell>
          <cell r="AE72">
            <v>7.72</v>
          </cell>
          <cell r="AF72">
            <v>1910</v>
          </cell>
          <cell r="AG72">
            <v>2683</v>
          </cell>
          <cell r="AH72">
            <v>2683</v>
          </cell>
          <cell r="AI72">
            <v>0</v>
          </cell>
          <cell r="AJ72">
            <v>0</v>
          </cell>
          <cell r="AK72" t="str">
            <v>откр ствол</v>
          </cell>
          <cell r="AL72" t="str">
            <v xml:space="preserve">1910-2683 </v>
          </cell>
          <cell r="AM72">
            <v>0</v>
          </cell>
          <cell r="AN72">
            <v>1910</v>
          </cell>
          <cell r="AO72">
            <v>18.3</v>
          </cell>
          <cell r="AP72">
            <v>0</v>
          </cell>
          <cell r="AQ72">
            <v>0</v>
          </cell>
          <cell r="AR72">
            <v>0</v>
          </cell>
          <cell r="AS72" t="str">
            <v>Газлифт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1848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73</v>
          </cell>
          <cell r="BV72">
            <v>5.5</v>
          </cell>
          <cell r="BW72">
            <v>18</v>
          </cell>
          <cell r="BX72" t="str">
            <v>Угловик</v>
          </cell>
          <cell r="BY72" t="str">
            <v>Постоянный</v>
          </cell>
          <cell r="BZ72">
            <v>24</v>
          </cell>
          <cell r="CA72">
            <v>0</v>
          </cell>
          <cell r="CB72">
            <v>21</v>
          </cell>
          <cell r="CC72">
            <v>64</v>
          </cell>
          <cell r="CD72">
            <v>20</v>
          </cell>
          <cell r="CE72">
            <v>43374</v>
          </cell>
          <cell r="CF72">
            <v>104</v>
          </cell>
          <cell r="CG72">
            <v>77</v>
          </cell>
          <cell r="CH72">
            <v>6</v>
          </cell>
          <cell r="CI72">
            <v>0</v>
          </cell>
          <cell r="CJ72">
            <v>0</v>
          </cell>
          <cell r="CK72">
            <v>46</v>
          </cell>
          <cell r="CL72">
            <v>11.0352</v>
          </cell>
          <cell r="CM72">
            <v>13.2</v>
          </cell>
          <cell r="CN72">
            <v>0</v>
          </cell>
          <cell r="CO72">
            <v>66</v>
          </cell>
          <cell r="CP72">
            <v>19</v>
          </cell>
          <cell r="CQ72">
            <v>58</v>
          </cell>
          <cell r="CR72" t="str">
            <v>-</v>
          </cell>
          <cell r="CS72">
            <v>46</v>
          </cell>
          <cell r="CT72" t="str">
            <v>-</v>
          </cell>
          <cell r="CU72">
            <v>46.964799999999997</v>
          </cell>
          <cell r="CV72" t="str">
            <v>-</v>
          </cell>
          <cell r="CW72">
            <v>46</v>
          </cell>
          <cell r="CX72" t="str">
            <v>-</v>
          </cell>
          <cell r="CY72">
            <v>9</v>
          </cell>
          <cell r="CZ72">
            <v>10</v>
          </cell>
          <cell r="DA72">
            <v>906.19109757865738</v>
          </cell>
          <cell r="DB72">
            <v>1721.763085399449</v>
          </cell>
          <cell r="DC72">
            <v>0.30258620689655175</v>
          </cell>
          <cell r="DD72">
            <v>0</v>
          </cell>
          <cell r="DE72" t="str">
            <v>Газлифт</v>
          </cell>
          <cell r="DF72">
            <v>11.0352</v>
          </cell>
          <cell r="DG72">
            <v>13.2</v>
          </cell>
          <cell r="DH72">
            <v>0</v>
          </cell>
          <cell r="DI72">
            <v>10</v>
          </cell>
          <cell r="DJ72">
            <v>46</v>
          </cell>
          <cell r="DK72">
            <v>0</v>
          </cell>
          <cell r="DL72" t="str">
            <v>-</v>
          </cell>
          <cell r="DM72">
            <v>39178</v>
          </cell>
          <cell r="DN72">
            <v>4267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39178</v>
          </cell>
          <cell r="DT72" t="str">
            <v>ОПЗ</v>
          </cell>
          <cell r="DU72" t="str">
            <v>Предыдущий ГТМ-2004г(ОПЗ)</v>
          </cell>
          <cell r="DV72">
            <v>18</v>
          </cell>
          <cell r="DW72">
            <v>23</v>
          </cell>
          <cell r="DX72">
            <v>59</v>
          </cell>
          <cell r="DY72">
            <v>21</v>
          </cell>
          <cell r="DZ72" t="str">
            <v>Постоянный</v>
          </cell>
          <cell r="EA72">
            <v>24</v>
          </cell>
          <cell r="EB72">
            <v>0</v>
          </cell>
          <cell r="EC72">
            <v>11.0352</v>
          </cell>
          <cell r="ED72">
            <v>13.2</v>
          </cell>
          <cell r="EE72">
            <v>0</v>
          </cell>
          <cell r="EF72">
            <v>19</v>
          </cell>
          <cell r="EG72">
            <v>906.19109757865738</v>
          </cell>
          <cell r="EH72">
            <v>86</v>
          </cell>
          <cell r="EI72">
            <v>9</v>
          </cell>
          <cell r="EJ72">
            <v>46</v>
          </cell>
          <cell r="EK72">
            <v>18</v>
          </cell>
          <cell r="EL72">
            <v>21</v>
          </cell>
          <cell r="EM72">
            <v>64</v>
          </cell>
          <cell r="EN72">
            <v>20</v>
          </cell>
          <cell r="EO72" t="str">
            <v>Постоянный</v>
          </cell>
          <cell r="EP72">
            <v>24</v>
          </cell>
          <cell r="EQ72">
            <v>0</v>
          </cell>
          <cell r="ER72">
            <v>11.0352</v>
          </cell>
          <cell r="ES72">
            <v>13.2</v>
          </cell>
          <cell r="ET72">
            <v>0</v>
          </cell>
          <cell r="EU72">
            <v>19</v>
          </cell>
          <cell r="EV72">
            <v>906.19109757865738</v>
          </cell>
          <cell r="EW72">
            <v>77</v>
          </cell>
          <cell r="EX72">
            <v>9</v>
          </cell>
          <cell r="EY72">
            <v>46</v>
          </cell>
          <cell r="EZ72">
            <v>0</v>
          </cell>
          <cell r="FA72">
            <v>-2</v>
          </cell>
          <cell r="FB72">
            <v>5</v>
          </cell>
          <cell r="FC72">
            <v>-1</v>
          </cell>
          <cell r="FD72">
            <v>0</v>
          </cell>
          <cell r="FE72">
            <v>0</v>
          </cell>
          <cell r="FF72">
            <v>0</v>
          </cell>
        </row>
        <row r="73">
          <cell r="J73" t="str">
            <v>106-1</v>
          </cell>
          <cell r="K73" t="str">
            <v>Без куста</v>
          </cell>
          <cell r="L73">
            <v>37178</v>
          </cell>
          <cell r="M73" t="str">
            <v>Гор.</v>
          </cell>
          <cell r="N73" t="str">
            <v>P1ar_Block I</v>
          </cell>
          <cell r="O73" t="str">
            <v>Действующий</v>
          </cell>
          <cell r="P73">
            <v>-4</v>
          </cell>
          <cell r="Q73" t="str">
            <v xml:space="preserve"> </v>
          </cell>
          <cell r="R73" t="str">
            <v xml:space="preserve"> </v>
          </cell>
          <cell r="S73">
            <v>0</v>
          </cell>
          <cell r="T73">
            <v>143.80000000000001</v>
          </cell>
          <cell r="U73">
            <v>135</v>
          </cell>
          <cell r="V73">
            <v>4.32</v>
          </cell>
          <cell r="W73">
            <v>1</v>
          </cell>
          <cell r="X73">
            <v>4.32</v>
          </cell>
          <cell r="Y73">
            <v>1.33</v>
          </cell>
          <cell r="Z73">
            <v>0.83599999999999997</v>
          </cell>
          <cell r="AA73">
            <v>0.73299999999999998</v>
          </cell>
          <cell r="AB73">
            <v>38</v>
          </cell>
          <cell r="AC73">
            <v>1.1579999999999999</v>
          </cell>
          <cell r="AD73">
            <v>139.69999999999999</v>
          </cell>
          <cell r="AE73">
            <v>7.72</v>
          </cell>
          <cell r="AF73">
            <v>2063</v>
          </cell>
          <cell r="AG73">
            <v>2625</v>
          </cell>
          <cell r="AH73">
            <v>2625</v>
          </cell>
          <cell r="AI73">
            <v>0</v>
          </cell>
          <cell r="AJ73">
            <v>0</v>
          </cell>
          <cell r="AK73" t="str">
            <v>откр ствол</v>
          </cell>
          <cell r="AL73" t="str">
            <v xml:space="preserve">2063-2625 </v>
          </cell>
          <cell r="AM73">
            <v>0</v>
          </cell>
          <cell r="AN73">
            <v>2063</v>
          </cell>
          <cell r="AO73">
            <v>123.7</v>
          </cell>
          <cell r="AP73">
            <v>0</v>
          </cell>
          <cell r="AQ73">
            <v>0</v>
          </cell>
          <cell r="AR73">
            <v>0</v>
          </cell>
          <cell r="AS73" t="str">
            <v>Газлифт</v>
          </cell>
          <cell r="AT73">
            <v>600</v>
          </cell>
          <cell r="AU73" t="str">
            <v>ГП</v>
          </cell>
          <cell r="AV73">
            <v>1060</v>
          </cell>
          <cell r="AW73" t="str">
            <v>ГК78/4</v>
          </cell>
          <cell r="AX73">
            <v>1420</v>
          </cell>
          <cell r="AY73" t="str">
            <v>ГК74/4</v>
          </cell>
          <cell r="AZ73">
            <v>1720</v>
          </cell>
          <cell r="BA73" t="str">
            <v>ЦКсОК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1770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2214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73</v>
          </cell>
          <cell r="BV73">
            <v>5.5</v>
          </cell>
          <cell r="BW73">
            <v>18</v>
          </cell>
          <cell r="BX73" t="str">
            <v>Угловик</v>
          </cell>
          <cell r="BY73" t="str">
            <v>Постоянный</v>
          </cell>
          <cell r="BZ73">
            <v>24</v>
          </cell>
          <cell r="CA73">
            <v>0</v>
          </cell>
          <cell r="CB73">
            <v>21</v>
          </cell>
          <cell r="CC73">
            <v>60</v>
          </cell>
          <cell r="CD73">
            <v>20</v>
          </cell>
          <cell r="CE73">
            <v>43374</v>
          </cell>
          <cell r="CF73">
            <v>119.12</v>
          </cell>
          <cell r="CG73">
            <v>76</v>
          </cell>
          <cell r="CH73">
            <v>6</v>
          </cell>
          <cell r="CI73">
            <v>0</v>
          </cell>
          <cell r="CJ73">
            <v>0</v>
          </cell>
          <cell r="CK73">
            <v>53</v>
          </cell>
          <cell r="CL73">
            <v>9.1959999999999997</v>
          </cell>
          <cell r="CM73">
            <v>11</v>
          </cell>
          <cell r="CN73">
            <v>0</v>
          </cell>
          <cell r="CO73">
            <v>67</v>
          </cell>
          <cell r="CP73">
            <v>6</v>
          </cell>
          <cell r="CQ73">
            <v>66.12</v>
          </cell>
          <cell r="CR73" t="str">
            <v>-</v>
          </cell>
          <cell r="CS73">
            <v>53</v>
          </cell>
          <cell r="CT73" t="str">
            <v>-</v>
          </cell>
          <cell r="CU73">
            <v>56.924000000000007</v>
          </cell>
          <cell r="CV73" t="str">
            <v>-</v>
          </cell>
          <cell r="CW73">
            <v>53</v>
          </cell>
          <cell r="CX73" t="str">
            <v>-</v>
          </cell>
          <cell r="CY73">
            <v>2</v>
          </cell>
          <cell r="CZ73">
            <v>4</v>
          </cell>
          <cell r="DA73">
            <v>434.97172683775557</v>
          </cell>
          <cell r="DB73">
            <v>652.45759025663335</v>
          </cell>
          <cell r="DC73">
            <v>0.22084660336602641</v>
          </cell>
          <cell r="DD73">
            <v>0</v>
          </cell>
          <cell r="DE73" t="str">
            <v>Газлифт</v>
          </cell>
          <cell r="DF73">
            <v>9.1959999999999997</v>
          </cell>
          <cell r="DG73">
            <v>11</v>
          </cell>
          <cell r="DH73">
            <v>0</v>
          </cell>
          <cell r="DI73">
            <v>4</v>
          </cell>
          <cell r="DJ73">
            <v>53</v>
          </cell>
          <cell r="DK73">
            <v>0</v>
          </cell>
          <cell r="DL73">
            <v>43081</v>
          </cell>
          <cell r="DM73">
            <v>42908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42908</v>
          </cell>
          <cell r="DT73" t="str">
            <v>ОПЗ</v>
          </cell>
          <cell r="DU73">
            <v>0</v>
          </cell>
          <cell r="DV73">
            <v>18</v>
          </cell>
          <cell r="DW73">
            <v>23</v>
          </cell>
          <cell r="DX73">
            <v>59</v>
          </cell>
          <cell r="DY73">
            <v>21</v>
          </cell>
          <cell r="DZ73" t="str">
            <v>Постоянный</v>
          </cell>
          <cell r="EA73">
            <v>24</v>
          </cell>
          <cell r="EB73">
            <v>0</v>
          </cell>
          <cell r="EC73">
            <v>14.212</v>
          </cell>
          <cell r="ED73">
            <v>17</v>
          </cell>
          <cell r="EE73">
            <v>0</v>
          </cell>
          <cell r="EF73">
            <v>26</v>
          </cell>
          <cell r="EG73">
            <v>1125.8091753447791</v>
          </cell>
          <cell r="EH73">
            <v>80</v>
          </cell>
          <cell r="EI73">
            <v>10</v>
          </cell>
          <cell r="EJ73">
            <v>57</v>
          </cell>
          <cell r="EK73">
            <v>18</v>
          </cell>
          <cell r="EL73">
            <v>21</v>
          </cell>
          <cell r="EM73">
            <v>60</v>
          </cell>
          <cell r="EN73">
            <v>20</v>
          </cell>
          <cell r="EO73" t="str">
            <v>Постоянный</v>
          </cell>
          <cell r="EP73">
            <v>24</v>
          </cell>
          <cell r="EQ73">
            <v>0</v>
          </cell>
          <cell r="ER73">
            <v>9.1959999999999997</v>
          </cell>
          <cell r="ES73">
            <v>11</v>
          </cell>
          <cell r="ET73">
            <v>0</v>
          </cell>
          <cell r="EU73">
            <v>6</v>
          </cell>
          <cell r="EV73">
            <v>434.97172683775557</v>
          </cell>
          <cell r="EW73">
            <v>76</v>
          </cell>
          <cell r="EX73">
            <v>2</v>
          </cell>
          <cell r="EY73">
            <v>53</v>
          </cell>
          <cell r="EZ73">
            <v>0</v>
          </cell>
          <cell r="FA73">
            <v>-2</v>
          </cell>
          <cell r="FB73">
            <v>1</v>
          </cell>
          <cell r="FC73">
            <v>-1</v>
          </cell>
          <cell r="FD73">
            <v>0</v>
          </cell>
          <cell r="FE73">
            <v>0</v>
          </cell>
          <cell r="FF73">
            <v>-5.016</v>
          </cell>
        </row>
        <row r="74">
          <cell r="J74">
            <v>147</v>
          </cell>
          <cell r="K74" t="str">
            <v>Без куста</v>
          </cell>
          <cell r="L74">
            <v>35222</v>
          </cell>
          <cell r="M74" t="str">
            <v>Верт.</v>
          </cell>
          <cell r="N74" t="str">
            <v>P1ar_Block III</v>
          </cell>
          <cell r="O74" t="str">
            <v>Действующий</v>
          </cell>
          <cell r="P74">
            <v>-4</v>
          </cell>
          <cell r="Q74">
            <v>0</v>
          </cell>
          <cell r="R74">
            <v>0</v>
          </cell>
          <cell r="S74">
            <v>0</v>
          </cell>
          <cell r="T74">
            <v>143.80000000000001</v>
          </cell>
          <cell r="U74">
            <v>135</v>
          </cell>
          <cell r="V74">
            <v>4.32</v>
          </cell>
          <cell r="W74">
            <v>1</v>
          </cell>
          <cell r="X74">
            <v>4.2633822832780677</v>
          </cell>
          <cell r="Y74">
            <v>1.33</v>
          </cell>
          <cell r="Z74">
            <v>0.83599999999999997</v>
          </cell>
          <cell r="AA74">
            <v>0.73299999999999998</v>
          </cell>
          <cell r="AB74">
            <v>38</v>
          </cell>
          <cell r="AC74">
            <v>1.1579999999999999</v>
          </cell>
          <cell r="AD74">
            <v>139.69999999999999</v>
          </cell>
          <cell r="AE74">
            <v>7.72</v>
          </cell>
          <cell r="AF74">
            <v>2014</v>
          </cell>
          <cell r="AG74">
            <v>2014</v>
          </cell>
          <cell r="AH74">
            <v>2014</v>
          </cell>
          <cell r="AI74">
            <v>0</v>
          </cell>
          <cell r="AJ74">
            <v>0</v>
          </cell>
          <cell r="AK74" t="str">
            <v>закрытый</v>
          </cell>
          <cell r="AL74" t="str">
            <v>1890-1940; 1960-1997</v>
          </cell>
          <cell r="AM74">
            <v>0</v>
          </cell>
          <cell r="AN74">
            <v>1890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 t="str">
            <v>Фонтан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1936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73</v>
          </cell>
          <cell r="BV74">
            <v>5.5</v>
          </cell>
          <cell r="BW74">
            <v>18</v>
          </cell>
          <cell r="BX74" t="str">
            <v>Угловик</v>
          </cell>
          <cell r="BY74" t="str">
            <v>Постоянный</v>
          </cell>
          <cell r="BZ74">
            <v>24</v>
          </cell>
          <cell r="CA74">
            <v>0</v>
          </cell>
          <cell r="CB74">
            <v>27</v>
          </cell>
          <cell r="CC74">
            <v>36</v>
          </cell>
          <cell r="CD74">
            <v>26</v>
          </cell>
          <cell r="CE74">
            <v>43374</v>
          </cell>
          <cell r="CF74">
            <v>149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62</v>
          </cell>
          <cell r="CL74">
            <v>12.8229024</v>
          </cell>
          <cell r="CM74">
            <v>15.4</v>
          </cell>
          <cell r="CN74">
            <v>0.4</v>
          </cell>
          <cell r="CO74">
            <v>68</v>
          </cell>
          <cell r="CP74">
            <v>34.4</v>
          </cell>
          <cell r="CQ74">
            <v>87</v>
          </cell>
          <cell r="CR74" t="str">
            <v>-</v>
          </cell>
          <cell r="CS74">
            <v>62</v>
          </cell>
          <cell r="CT74" t="str">
            <v>-</v>
          </cell>
          <cell r="CU74">
            <v>74.177097599999996</v>
          </cell>
          <cell r="CV74" t="str">
            <v>-</v>
          </cell>
          <cell r="CW74">
            <v>61.6</v>
          </cell>
          <cell r="CX74" t="str">
            <v>-</v>
          </cell>
          <cell r="CY74">
            <v>0</v>
          </cell>
          <cell r="CZ74">
            <v>34.4</v>
          </cell>
          <cell r="DA74">
            <v>2682.6999790624623</v>
          </cell>
          <cell r="DB74">
            <v>2682.6999790624623</v>
          </cell>
          <cell r="DC74">
            <v>0.23220992459085613</v>
          </cell>
          <cell r="DD74">
            <v>0</v>
          </cell>
          <cell r="DE74" t="str">
            <v>Фонтан</v>
          </cell>
          <cell r="DF74">
            <v>12.8229024</v>
          </cell>
          <cell r="DG74">
            <v>15.4</v>
          </cell>
          <cell r="DH74">
            <v>0.4</v>
          </cell>
          <cell r="DI74">
            <v>34.4</v>
          </cell>
          <cell r="DJ74">
            <v>62</v>
          </cell>
          <cell r="DK74">
            <v>0</v>
          </cell>
          <cell r="DL74">
            <v>41365</v>
          </cell>
          <cell r="DM74">
            <v>41392</v>
          </cell>
          <cell r="DN74">
            <v>2053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41392</v>
          </cell>
          <cell r="DT74" t="str">
            <v>ОПЗ</v>
          </cell>
          <cell r="DU74">
            <v>0</v>
          </cell>
          <cell r="DV74">
            <v>18</v>
          </cell>
          <cell r="DW74">
            <v>27</v>
          </cell>
          <cell r="DX74">
            <v>36</v>
          </cell>
          <cell r="DY74">
            <v>26</v>
          </cell>
          <cell r="DZ74" t="str">
            <v>Постоянный</v>
          </cell>
          <cell r="EA74">
            <v>24</v>
          </cell>
          <cell r="EB74">
            <v>0</v>
          </cell>
          <cell r="EC74">
            <v>12.8229024</v>
          </cell>
          <cell r="ED74">
            <v>15.4</v>
          </cell>
          <cell r="EE74">
            <v>0.4</v>
          </cell>
          <cell r="EF74">
            <v>34.4</v>
          </cell>
          <cell r="EG74">
            <v>2682.6999790624623</v>
          </cell>
          <cell r="EH74">
            <v>0</v>
          </cell>
          <cell r="EI74">
            <v>0</v>
          </cell>
          <cell r="EJ74">
            <v>62</v>
          </cell>
          <cell r="EK74">
            <v>18</v>
          </cell>
          <cell r="EL74">
            <v>27</v>
          </cell>
          <cell r="EM74">
            <v>36</v>
          </cell>
          <cell r="EN74">
            <v>26</v>
          </cell>
          <cell r="EO74" t="str">
            <v>Постоянный</v>
          </cell>
          <cell r="EP74">
            <v>24</v>
          </cell>
          <cell r="EQ74">
            <v>0</v>
          </cell>
          <cell r="ER74">
            <v>12.8229024</v>
          </cell>
          <cell r="ES74">
            <v>15.4</v>
          </cell>
          <cell r="ET74">
            <v>0.4</v>
          </cell>
          <cell r="EU74">
            <v>34.4</v>
          </cell>
          <cell r="EV74">
            <v>2682.6999790624623</v>
          </cell>
          <cell r="EW74">
            <v>0</v>
          </cell>
          <cell r="EX74">
            <v>0</v>
          </cell>
          <cell r="EY74">
            <v>62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</row>
        <row r="75">
          <cell r="J75">
            <v>152</v>
          </cell>
          <cell r="K75" t="str">
            <v>Без куста</v>
          </cell>
          <cell r="L75">
            <v>35139</v>
          </cell>
          <cell r="M75" t="str">
            <v>Гор.</v>
          </cell>
          <cell r="N75" t="str">
            <v>P1ar_Block III</v>
          </cell>
          <cell r="O75" t="str">
            <v>Действующий</v>
          </cell>
          <cell r="P75">
            <v>-4</v>
          </cell>
          <cell r="Q75">
            <v>0</v>
          </cell>
          <cell r="R75">
            <v>0</v>
          </cell>
          <cell r="S75">
            <v>0</v>
          </cell>
          <cell r="T75">
            <v>143.80000000000001</v>
          </cell>
          <cell r="U75">
            <v>135</v>
          </cell>
          <cell r="V75">
            <v>4.32</v>
          </cell>
          <cell r="W75">
            <v>1</v>
          </cell>
          <cell r="X75">
            <v>4.3057050592034445</v>
          </cell>
          <cell r="Y75">
            <v>1.33</v>
          </cell>
          <cell r="Z75">
            <v>0.83599999999999997</v>
          </cell>
          <cell r="AA75">
            <v>0.73299999999999998</v>
          </cell>
          <cell r="AB75">
            <v>38</v>
          </cell>
          <cell r="AC75">
            <v>1.1579999999999999</v>
          </cell>
          <cell r="AD75">
            <v>139.69999999999999</v>
          </cell>
          <cell r="AE75">
            <v>7.72</v>
          </cell>
          <cell r="AF75">
            <v>2047</v>
          </cell>
          <cell r="AG75">
            <v>2350</v>
          </cell>
          <cell r="AH75">
            <v>2350</v>
          </cell>
          <cell r="AI75">
            <v>0</v>
          </cell>
          <cell r="AJ75">
            <v>0</v>
          </cell>
          <cell r="AK75" t="str">
            <v>откр ствол</v>
          </cell>
          <cell r="AL75" t="str">
            <v xml:space="preserve"> 1773-2350 </v>
          </cell>
          <cell r="AM75">
            <v>6.2</v>
          </cell>
          <cell r="AN75">
            <v>1753</v>
          </cell>
          <cell r="AO75">
            <v>1.6</v>
          </cell>
          <cell r="AP75">
            <v>0</v>
          </cell>
          <cell r="AQ75">
            <v>0</v>
          </cell>
          <cell r="AR75">
            <v>0</v>
          </cell>
          <cell r="AS75" t="str">
            <v>Газлифт</v>
          </cell>
          <cell r="AT75">
            <v>550</v>
          </cell>
          <cell r="AU75" t="str">
            <v>ГП</v>
          </cell>
          <cell r="AV75">
            <v>990</v>
          </cell>
          <cell r="AW75" t="str">
            <v>ГП</v>
          </cell>
          <cell r="AX75">
            <v>1350</v>
          </cell>
          <cell r="AY75" t="str">
            <v>ГК85/1</v>
          </cell>
          <cell r="AZ75">
            <v>1650</v>
          </cell>
          <cell r="BA75" t="str">
            <v>ЦКсОК/4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1743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1980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73</v>
          </cell>
          <cell r="BV75">
            <v>5.5</v>
          </cell>
          <cell r="BW75">
            <v>18</v>
          </cell>
          <cell r="BX75" t="str">
            <v>Угловик</v>
          </cell>
          <cell r="BY75" t="str">
            <v>Периодический</v>
          </cell>
          <cell r="BZ75">
            <v>24</v>
          </cell>
          <cell r="CA75">
            <v>24</v>
          </cell>
          <cell r="CB75">
            <v>30</v>
          </cell>
          <cell r="CC75">
            <v>52</v>
          </cell>
          <cell r="CD75">
            <v>29</v>
          </cell>
          <cell r="CE75">
            <v>43374</v>
          </cell>
          <cell r="CF75">
            <v>123</v>
          </cell>
          <cell r="CG75">
            <v>81</v>
          </cell>
          <cell r="CH75">
            <v>6</v>
          </cell>
          <cell r="CI75">
            <v>0</v>
          </cell>
          <cell r="CJ75">
            <v>0</v>
          </cell>
          <cell r="CK75">
            <v>57</v>
          </cell>
          <cell r="CL75">
            <v>6.6813120000000001</v>
          </cell>
          <cell r="CM75">
            <v>8</v>
          </cell>
          <cell r="CN75">
            <v>0.1</v>
          </cell>
          <cell r="CO75">
            <v>69</v>
          </cell>
          <cell r="CP75">
            <v>8.5</v>
          </cell>
          <cell r="CQ75">
            <v>66</v>
          </cell>
          <cell r="CR75" t="str">
            <v>-</v>
          </cell>
          <cell r="CS75">
            <v>57</v>
          </cell>
          <cell r="CT75" t="str">
            <v>-</v>
          </cell>
          <cell r="CU75">
            <v>59.318688000000002</v>
          </cell>
          <cell r="CV75" t="str">
            <v>-</v>
          </cell>
          <cell r="CW75">
            <v>56.9</v>
          </cell>
          <cell r="CX75" t="str">
            <v>-</v>
          </cell>
          <cell r="CY75">
            <v>1</v>
          </cell>
          <cell r="CZ75">
            <v>7.5</v>
          </cell>
          <cell r="DA75">
            <v>1122.5340172708593</v>
          </cell>
          <cell r="DB75">
            <v>1272.2052195736405</v>
          </cell>
          <cell r="DC75">
            <v>0.15917178906502752</v>
          </cell>
          <cell r="DD75">
            <v>0</v>
          </cell>
          <cell r="DE75" t="str">
            <v>Газлифт</v>
          </cell>
          <cell r="DF75">
            <v>6.6813120000000001</v>
          </cell>
          <cell r="DG75">
            <v>8</v>
          </cell>
          <cell r="DH75">
            <v>0.1</v>
          </cell>
          <cell r="DI75">
            <v>7.5</v>
          </cell>
          <cell r="DJ75">
            <v>57</v>
          </cell>
          <cell r="DK75">
            <v>0</v>
          </cell>
          <cell r="DL75">
            <v>42588.083333333336</v>
          </cell>
          <cell r="DM75">
            <v>42612</v>
          </cell>
          <cell r="DN75">
            <v>833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42612</v>
          </cell>
          <cell r="DT75" t="str">
            <v>ОПЗ</v>
          </cell>
          <cell r="DU75">
            <v>0</v>
          </cell>
          <cell r="DV75">
            <v>18</v>
          </cell>
          <cell r="DW75">
            <v>28</v>
          </cell>
          <cell r="DX75">
            <v>52</v>
          </cell>
          <cell r="DY75">
            <v>23</v>
          </cell>
          <cell r="DZ75" t="str">
            <v>Периодический</v>
          </cell>
          <cell r="EA75">
            <v>24</v>
          </cell>
          <cell r="EB75">
            <v>72</v>
          </cell>
          <cell r="EC75">
            <v>4.1758199999999999</v>
          </cell>
          <cell r="ED75">
            <v>5</v>
          </cell>
          <cell r="EE75">
            <v>0.1</v>
          </cell>
          <cell r="EF75">
            <v>7.4</v>
          </cell>
          <cell r="EG75">
            <v>1532.6331115804801</v>
          </cell>
          <cell r="EH75">
            <v>81</v>
          </cell>
          <cell r="EI75">
            <v>1</v>
          </cell>
          <cell r="EJ75">
            <v>57</v>
          </cell>
          <cell r="EK75">
            <v>18</v>
          </cell>
          <cell r="EL75">
            <v>30</v>
          </cell>
          <cell r="EM75">
            <v>52</v>
          </cell>
          <cell r="EN75">
            <v>29</v>
          </cell>
          <cell r="EO75" t="str">
            <v>Периодический</v>
          </cell>
          <cell r="EP75">
            <v>24</v>
          </cell>
          <cell r="EQ75">
            <v>24</v>
          </cell>
          <cell r="ER75">
            <v>6.6813120000000001</v>
          </cell>
          <cell r="ES75">
            <v>8</v>
          </cell>
          <cell r="ET75">
            <v>0.1</v>
          </cell>
          <cell r="EU75">
            <v>8.5</v>
          </cell>
          <cell r="EV75">
            <v>1122.5340172708593</v>
          </cell>
          <cell r="EW75">
            <v>81</v>
          </cell>
          <cell r="EX75">
            <v>1</v>
          </cell>
          <cell r="EY75">
            <v>57</v>
          </cell>
          <cell r="EZ75">
            <v>0</v>
          </cell>
          <cell r="FA75">
            <v>2</v>
          </cell>
          <cell r="FB75">
            <v>0</v>
          </cell>
          <cell r="FC75">
            <v>6</v>
          </cell>
          <cell r="FD75">
            <v>0</v>
          </cell>
          <cell r="FE75">
            <v>-48</v>
          </cell>
          <cell r="FF75">
            <v>2.5054920000000003</v>
          </cell>
        </row>
        <row r="76">
          <cell r="J76">
            <v>157</v>
          </cell>
          <cell r="K76" t="str">
            <v>Без куста</v>
          </cell>
          <cell r="L76">
            <v>34748</v>
          </cell>
          <cell r="M76" t="str">
            <v>Верт.</v>
          </cell>
          <cell r="N76" t="str">
            <v>P1ar_Block III</v>
          </cell>
          <cell r="O76" t="str">
            <v>Действующий</v>
          </cell>
          <cell r="P76">
            <v>-4</v>
          </cell>
          <cell r="Q76">
            <v>0</v>
          </cell>
          <cell r="R76">
            <v>0</v>
          </cell>
          <cell r="S76">
            <v>0</v>
          </cell>
          <cell r="T76">
            <v>143.80000000000001</v>
          </cell>
          <cell r="U76">
            <v>135</v>
          </cell>
          <cell r="V76">
            <v>4.32</v>
          </cell>
          <cell r="W76">
            <v>1</v>
          </cell>
          <cell r="X76">
            <v>4.32</v>
          </cell>
          <cell r="Y76">
            <v>1.33</v>
          </cell>
          <cell r="Z76">
            <v>0.83599999999999997</v>
          </cell>
          <cell r="AA76">
            <v>0.73299999999999998</v>
          </cell>
          <cell r="AB76">
            <v>38</v>
          </cell>
          <cell r="AC76">
            <v>1.1579999999999999</v>
          </cell>
          <cell r="AD76">
            <v>139.69999999999999</v>
          </cell>
          <cell r="AE76">
            <v>7.72</v>
          </cell>
          <cell r="AF76">
            <v>2049</v>
          </cell>
          <cell r="AG76">
            <v>2487</v>
          </cell>
          <cell r="AH76">
            <v>2487</v>
          </cell>
          <cell r="AI76">
            <v>0</v>
          </cell>
          <cell r="AJ76">
            <v>0</v>
          </cell>
          <cell r="AK76" t="str">
            <v>закрытый</v>
          </cell>
          <cell r="AL76" t="str">
            <v>2110-2487</v>
          </cell>
          <cell r="AM76">
            <v>0</v>
          </cell>
          <cell r="AN76">
            <v>2110</v>
          </cell>
          <cell r="AO76">
            <v>0.12</v>
          </cell>
          <cell r="AP76" t="str">
            <v>1625-2110</v>
          </cell>
          <cell r="AQ76">
            <v>102</v>
          </cell>
          <cell r="AR76">
            <v>6.5</v>
          </cell>
          <cell r="AS76" t="str">
            <v>Газлифт</v>
          </cell>
          <cell r="AT76">
            <v>380</v>
          </cell>
          <cell r="AU76">
            <v>0</v>
          </cell>
          <cell r="AV76">
            <v>725</v>
          </cell>
          <cell r="AW76">
            <v>0</v>
          </cell>
          <cell r="AX76">
            <v>1050</v>
          </cell>
          <cell r="AY76">
            <v>0</v>
          </cell>
          <cell r="AZ76">
            <v>1355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1580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1630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73</v>
          </cell>
          <cell r="BV76">
            <v>5.5</v>
          </cell>
          <cell r="BW76">
            <v>18</v>
          </cell>
          <cell r="BX76" t="str">
            <v>Угловик</v>
          </cell>
          <cell r="BY76" t="str">
            <v>Периодический</v>
          </cell>
          <cell r="BZ76">
            <v>24</v>
          </cell>
          <cell r="CA76">
            <v>24</v>
          </cell>
          <cell r="CB76">
            <v>26</v>
          </cell>
          <cell r="CC76">
            <v>53</v>
          </cell>
          <cell r="CD76">
            <v>24</v>
          </cell>
          <cell r="CE76">
            <v>43374</v>
          </cell>
          <cell r="CF76">
            <v>107.7</v>
          </cell>
          <cell r="CG76">
            <v>86.7</v>
          </cell>
          <cell r="CH76">
            <v>6</v>
          </cell>
          <cell r="CI76">
            <v>0</v>
          </cell>
          <cell r="CJ76">
            <v>0</v>
          </cell>
          <cell r="CK76">
            <v>66</v>
          </cell>
          <cell r="CL76">
            <v>5.8519999999999994</v>
          </cell>
          <cell r="CM76">
            <v>7</v>
          </cell>
          <cell r="CN76">
            <v>0</v>
          </cell>
          <cell r="CO76">
            <v>70</v>
          </cell>
          <cell r="CP76">
            <v>8</v>
          </cell>
          <cell r="CQ76">
            <v>41.7</v>
          </cell>
          <cell r="CR76" t="str">
            <v>-</v>
          </cell>
          <cell r="CS76">
            <v>66</v>
          </cell>
          <cell r="CT76" t="str">
            <v>-</v>
          </cell>
          <cell r="CU76">
            <v>35.848000000000006</v>
          </cell>
          <cell r="CV76" t="str">
            <v>-</v>
          </cell>
          <cell r="CW76">
            <v>66</v>
          </cell>
          <cell r="CX76" t="str">
            <v>-</v>
          </cell>
          <cell r="CY76">
            <v>4.5999999999999996</v>
          </cell>
          <cell r="CZ76">
            <v>3.4000000000000004</v>
          </cell>
          <cell r="DA76">
            <v>580.99794941900223</v>
          </cell>
          <cell r="DB76">
            <v>1367.0539986329461</v>
          </cell>
          <cell r="DC76">
            <v>0.20275667316613999</v>
          </cell>
          <cell r="DD76">
            <v>0</v>
          </cell>
          <cell r="DE76" t="str">
            <v>Газлифт</v>
          </cell>
          <cell r="DF76">
            <v>5.8519999999999994</v>
          </cell>
          <cell r="DG76">
            <v>7</v>
          </cell>
          <cell r="DH76">
            <v>0</v>
          </cell>
          <cell r="DI76">
            <v>3.4000000000000008</v>
          </cell>
          <cell r="DJ76">
            <v>66</v>
          </cell>
          <cell r="DK76">
            <v>0</v>
          </cell>
          <cell r="DL76">
            <v>42230</v>
          </cell>
          <cell r="DM76">
            <v>42301</v>
          </cell>
          <cell r="DN76">
            <v>1144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42301</v>
          </cell>
          <cell r="DT76" t="str">
            <v>ЗБС</v>
          </cell>
          <cell r="DU76">
            <v>0</v>
          </cell>
          <cell r="DV76">
            <v>18</v>
          </cell>
          <cell r="DW76">
            <v>26</v>
          </cell>
          <cell r="DX76">
            <v>53</v>
          </cell>
          <cell r="DY76">
            <v>24</v>
          </cell>
          <cell r="DZ76" t="str">
            <v>Периодический</v>
          </cell>
          <cell r="EA76">
            <v>24</v>
          </cell>
          <cell r="EB76">
            <v>24</v>
          </cell>
          <cell r="EC76">
            <v>4.2635999999999994</v>
          </cell>
          <cell r="ED76">
            <v>5.0999999999999996</v>
          </cell>
          <cell r="EE76">
            <v>0</v>
          </cell>
          <cell r="EF76">
            <v>11</v>
          </cell>
          <cell r="EG76">
            <v>492.5415142133408</v>
          </cell>
          <cell r="EH76">
            <v>86.7</v>
          </cell>
          <cell r="EI76">
            <v>8.9</v>
          </cell>
          <cell r="EJ76">
            <v>62</v>
          </cell>
          <cell r="EK76">
            <v>18</v>
          </cell>
          <cell r="EL76">
            <v>26</v>
          </cell>
          <cell r="EM76">
            <v>53</v>
          </cell>
          <cell r="EN76">
            <v>24</v>
          </cell>
          <cell r="EO76" t="str">
            <v>Периодический</v>
          </cell>
          <cell r="EP76">
            <v>24</v>
          </cell>
          <cell r="EQ76">
            <v>24</v>
          </cell>
          <cell r="ER76">
            <v>5.8519999999999994</v>
          </cell>
          <cell r="ES76">
            <v>7</v>
          </cell>
          <cell r="ET76">
            <v>0</v>
          </cell>
          <cell r="EU76">
            <v>8</v>
          </cell>
          <cell r="EV76">
            <v>580.99794941900223</v>
          </cell>
          <cell r="EW76">
            <v>86.7</v>
          </cell>
          <cell r="EX76">
            <v>4.5999999999999996</v>
          </cell>
          <cell r="EY76">
            <v>66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1.5884</v>
          </cell>
        </row>
        <row r="77">
          <cell r="J77" t="str">
            <v>157тг</v>
          </cell>
          <cell r="K77" t="str">
            <v>Без куста</v>
          </cell>
          <cell r="L77">
            <v>34614</v>
          </cell>
          <cell r="M77" t="str">
            <v>Гор.</v>
          </cell>
          <cell r="N77" t="str">
            <v>P1ar_Block III</v>
          </cell>
          <cell r="O77" t="str">
            <v>Действующий</v>
          </cell>
          <cell r="P77">
            <v>-4</v>
          </cell>
          <cell r="Q77">
            <v>0</v>
          </cell>
          <cell r="R77">
            <v>0</v>
          </cell>
          <cell r="S77">
            <v>0</v>
          </cell>
          <cell r="T77">
            <v>143.80000000000001</v>
          </cell>
          <cell r="U77">
            <v>135</v>
          </cell>
          <cell r="V77">
            <v>4.32</v>
          </cell>
          <cell r="W77">
            <v>1</v>
          </cell>
          <cell r="X77">
            <v>4.32</v>
          </cell>
          <cell r="Y77">
            <v>1.33</v>
          </cell>
          <cell r="Z77">
            <v>0.83599999999999997</v>
          </cell>
          <cell r="AA77">
            <v>0.73299999999999998</v>
          </cell>
          <cell r="AB77">
            <v>38</v>
          </cell>
          <cell r="AC77">
            <v>1.1579999999999999</v>
          </cell>
          <cell r="AD77">
            <v>177.8</v>
          </cell>
          <cell r="AE77">
            <v>8.0500000000000007</v>
          </cell>
          <cell r="AF77">
            <v>1909</v>
          </cell>
          <cell r="AG77">
            <v>2205</v>
          </cell>
          <cell r="AH77">
            <v>2205</v>
          </cell>
          <cell r="AI77">
            <v>0</v>
          </cell>
          <cell r="AJ77">
            <v>0</v>
          </cell>
          <cell r="AK77" t="str">
            <v>закрытый</v>
          </cell>
          <cell r="AL77" t="str">
            <v>1909,6-2205</v>
          </cell>
          <cell r="AM77">
            <v>0</v>
          </cell>
          <cell r="AN77">
            <v>1865</v>
          </cell>
          <cell r="AO77">
            <v>0.12</v>
          </cell>
          <cell r="AP77">
            <v>0</v>
          </cell>
          <cell r="AQ77">
            <v>0</v>
          </cell>
          <cell r="AR77">
            <v>0</v>
          </cell>
          <cell r="AS77" t="str">
            <v>Газлифт</v>
          </cell>
          <cell r="AT77">
            <v>550</v>
          </cell>
          <cell r="AU77" t="str">
            <v>ГП</v>
          </cell>
          <cell r="AV77">
            <v>980</v>
          </cell>
          <cell r="AW77" t="str">
            <v>ГК89/1</v>
          </cell>
          <cell r="AX77">
            <v>1335</v>
          </cell>
          <cell r="AY77" t="str">
            <v>ГК77/2,5</v>
          </cell>
          <cell r="AZ77">
            <v>1560</v>
          </cell>
          <cell r="BA77" t="str">
            <v>ЦКсОК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1570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1610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73</v>
          </cell>
          <cell r="BV77">
            <v>5.5</v>
          </cell>
          <cell r="BW77">
            <v>18</v>
          </cell>
          <cell r="BX77" t="str">
            <v>Угловик</v>
          </cell>
          <cell r="BY77" t="str">
            <v>Периодический</v>
          </cell>
          <cell r="BZ77">
            <v>24</v>
          </cell>
          <cell r="CA77">
            <v>24</v>
          </cell>
          <cell r="CB77">
            <v>25</v>
          </cell>
          <cell r="CC77">
            <v>57</v>
          </cell>
          <cell r="CD77">
            <v>24</v>
          </cell>
          <cell r="CE77">
            <v>43374</v>
          </cell>
          <cell r="CF77">
            <v>107.1</v>
          </cell>
          <cell r="CG77">
            <v>86.7</v>
          </cell>
          <cell r="CH77">
            <v>6</v>
          </cell>
          <cell r="CI77">
            <v>0</v>
          </cell>
          <cell r="CJ77">
            <v>0</v>
          </cell>
          <cell r="CK77">
            <v>48</v>
          </cell>
          <cell r="CL77">
            <v>2.508</v>
          </cell>
          <cell r="CM77">
            <v>3</v>
          </cell>
          <cell r="CN77">
            <v>0</v>
          </cell>
          <cell r="CO77">
            <v>71</v>
          </cell>
          <cell r="CP77">
            <v>10</v>
          </cell>
          <cell r="CQ77">
            <v>59.099999999999994</v>
          </cell>
          <cell r="CR77" t="str">
            <v>-</v>
          </cell>
          <cell r="CS77">
            <v>48</v>
          </cell>
          <cell r="CT77" t="str">
            <v>-</v>
          </cell>
          <cell r="CU77">
            <v>56.591999999999992</v>
          </cell>
          <cell r="CV77" t="str">
            <v>-</v>
          </cell>
          <cell r="CW77">
            <v>48</v>
          </cell>
          <cell r="CX77" t="str">
            <v>-</v>
          </cell>
          <cell r="CY77">
            <v>7</v>
          </cell>
          <cell r="CZ77">
            <v>3</v>
          </cell>
          <cell r="DA77">
            <v>1196.1722488038276</v>
          </cell>
          <cell r="DB77">
            <v>3987.2408293460926</v>
          </cell>
          <cell r="DC77">
            <v>6.7256266680621707E-2</v>
          </cell>
          <cell r="DD77">
            <v>0</v>
          </cell>
          <cell r="DE77" t="str">
            <v>Газлифт</v>
          </cell>
          <cell r="DF77">
            <v>2.508</v>
          </cell>
          <cell r="DG77">
            <v>3</v>
          </cell>
          <cell r="DH77">
            <v>0</v>
          </cell>
          <cell r="DI77">
            <v>2.9999999999999996</v>
          </cell>
          <cell r="DJ77">
            <v>48</v>
          </cell>
          <cell r="DK77">
            <v>0</v>
          </cell>
          <cell r="DL77">
            <v>41123</v>
          </cell>
          <cell r="DM77">
            <v>42580</v>
          </cell>
          <cell r="DN77">
            <v>865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42538</v>
          </cell>
          <cell r="DT77" t="str">
            <v>ЗБС</v>
          </cell>
          <cell r="DU77" t="str">
            <v>Осложнения, обводнение 100%, РИР</v>
          </cell>
          <cell r="DV77">
            <v>18</v>
          </cell>
          <cell r="DW77">
            <v>25</v>
          </cell>
          <cell r="DX77">
            <v>57</v>
          </cell>
          <cell r="DY77">
            <v>24</v>
          </cell>
          <cell r="DZ77" t="str">
            <v>Периодический</v>
          </cell>
          <cell r="EA77">
            <v>24</v>
          </cell>
          <cell r="EB77">
            <v>24</v>
          </cell>
          <cell r="EC77">
            <v>2.508</v>
          </cell>
          <cell r="ED77">
            <v>3</v>
          </cell>
          <cell r="EE77">
            <v>0</v>
          </cell>
          <cell r="EF77">
            <v>10</v>
          </cell>
          <cell r="EG77">
            <v>1196.1722488038276</v>
          </cell>
          <cell r="EH77">
            <v>86.7</v>
          </cell>
          <cell r="EI77">
            <v>7</v>
          </cell>
          <cell r="EJ77">
            <v>48</v>
          </cell>
          <cell r="EK77">
            <v>18</v>
          </cell>
          <cell r="EL77">
            <v>25</v>
          </cell>
          <cell r="EM77">
            <v>57</v>
          </cell>
          <cell r="EN77">
            <v>24</v>
          </cell>
          <cell r="EO77" t="str">
            <v>Периодический</v>
          </cell>
          <cell r="EP77">
            <v>24</v>
          </cell>
          <cell r="EQ77">
            <v>24</v>
          </cell>
          <cell r="ER77">
            <v>2.508</v>
          </cell>
          <cell r="ES77">
            <v>3</v>
          </cell>
          <cell r="ET77">
            <v>0</v>
          </cell>
          <cell r="EU77">
            <v>10</v>
          </cell>
          <cell r="EV77">
            <v>1196.1722488038276</v>
          </cell>
          <cell r="EW77">
            <v>86.7</v>
          </cell>
          <cell r="EX77">
            <v>7</v>
          </cell>
          <cell r="EY77">
            <v>48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</row>
        <row r="78">
          <cell r="J78">
            <v>164</v>
          </cell>
          <cell r="K78" t="str">
            <v>Без куста</v>
          </cell>
          <cell r="L78">
            <v>34964</v>
          </cell>
          <cell r="M78" t="str">
            <v>БС</v>
          </cell>
          <cell r="N78" t="str">
            <v>P1ar_Block II</v>
          </cell>
          <cell r="O78" t="str">
            <v>Действующий</v>
          </cell>
          <cell r="P78">
            <v>-4</v>
          </cell>
          <cell r="Q78" t="str">
            <v xml:space="preserve"> </v>
          </cell>
          <cell r="R78" t="str">
            <v xml:space="preserve"> </v>
          </cell>
          <cell r="S78">
            <v>0</v>
          </cell>
          <cell r="T78">
            <v>143.80000000000001</v>
          </cell>
          <cell r="U78">
            <v>135</v>
          </cell>
          <cell r="V78">
            <v>4.32</v>
          </cell>
          <cell r="W78">
            <v>1</v>
          </cell>
          <cell r="X78">
            <v>3.6529680365296811</v>
          </cell>
          <cell r="Y78">
            <v>1.33</v>
          </cell>
          <cell r="Z78">
            <v>0.83599999999999997</v>
          </cell>
          <cell r="AA78">
            <v>0.73299999999999998</v>
          </cell>
          <cell r="AB78">
            <v>38</v>
          </cell>
          <cell r="AC78">
            <v>1.1579999999999999</v>
          </cell>
          <cell r="AD78" t="str">
            <v>177,8;
114,3</v>
          </cell>
          <cell r="AE78">
            <v>9.19</v>
          </cell>
          <cell r="AF78">
            <v>1961</v>
          </cell>
          <cell r="AG78">
            <v>2400</v>
          </cell>
          <cell r="AH78">
            <v>2400</v>
          </cell>
          <cell r="AI78">
            <v>0</v>
          </cell>
          <cell r="AJ78">
            <v>0</v>
          </cell>
          <cell r="AK78" t="str">
            <v>откр ствол</v>
          </cell>
          <cell r="AL78" t="str">
            <v>2025-2400</v>
          </cell>
          <cell r="AM78">
            <v>0</v>
          </cell>
          <cell r="AN78">
            <v>0</v>
          </cell>
          <cell r="AO78">
            <v>0</v>
          </cell>
          <cell r="AP78" t="str">
            <v>1497-2025</v>
          </cell>
          <cell r="AQ78">
            <v>0</v>
          </cell>
          <cell r="AR78">
            <v>0</v>
          </cell>
          <cell r="AS78" t="str">
            <v>Газлифт</v>
          </cell>
          <cell r="AT78">
            <v>500</v>
          </cell>
          <cell r="AU78" t="str">
            <v>ГК77/3</v>
          </cell>
          <cell r="AV78">
            <v>1000</v>
          </cell>
          <cell r="AW78" t="str">
            <v>ГК80/3</v>
          </cell>
          <cell r="AX78">
            <v>1450</v>
          </cell>
          <cell r="AY78" t="str">
            <v>ЦКсОК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1465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1502</v>
          </cell>
          <cell r="BN78" t="str">
            <v>Есть</v>
          </cell>
          <cell r="BO78">
            <v>0</v>
          </cell>
          <cell r="BP78">
            <v>80</v>
          </cell>
          <cell r="BQ78">
            <v>60</v>
          </cell>
          <cell r="BR78">
            <v>20</v>
          </cell>
          <cell r="BS78">
            <v>0</v>
          </cell>
          <cell r="BT78">
            <v>0</v>
          </cell>
          <cell r="BU78">
            <v>73</v>
          </cell>
          <cell r="BV78">
            <v>5.5</v>
          </cell>
          <cell r="BW78">
            <v>18</v>
          </cell>
          <cell r="BX78" t="str">
            <v>Угловик</v>
          </cell>
          <cell r="BY78" t="str">
            <v>Постоянный</v>
          </cell>
          <cell r="BZ78">
            <v>24</v>
          </cell>
          <cell r="CA78">
            <v>0</v>
          </cell>
          <cell r="CB78">
            <v>23</v>
          </cell>
          <cell r="CC78">
            <v>60</v>
          </cell>
          <cell r="CD78">
            <v>22</v>
          </cell>
          <cell r="CE78">
            <v>43374</v>
          </cell>
          <cell r="CF78">
            <v>109.3</v>
          </cell>
          <cell r="CG78">
            <v>80</v>
          </cell>
          <cell r="CH78">
            <v>6</v>
          </cell>
          <cell r="CI78">
            <v>0</v>
          </cell>
          <cell r="CJ78">
            <v>0</v>
          </cell>
          <cell r="CK78">
            <v>54.5</v>
          </cell>
          <cell r="CL78">
            <v>39.500999999999998</v>
          </cell>
          <cell r="CM78">
            <v>50</v>
          </cell>
          <cell r="CN78">
            <v>5.5</v>
          </cell>
          <cell r="CO78">
            <v>72</v>
          </cell>
          <cell r="CP78">
            <v>40</v>
          </cell>
          <cell r="CQ78">
            <v>54.8</v>
          </cell>
          <cell r="CR78" t="str">
            <v>-</v>
          </cell>
          <cell r="CS78">
            <v>54.5</v>
          </cell>
          <cell r="CT78" t="str">
            <v>-</v>
          </cell>
          <cell r="CU78">
            <v>15.298999999999999</v>
          </cell>
          <cell r="CV78" t="str">
            <v>-</v>
          </cell>
          <cell r="CW78">
            <v>49</v>
          </cell>
          <cell r="CX78" t="str">
            <v>-</v>
          </cell>
          <cell r="CY78">
            <v>20</v>
          </cell>
          <cell r="CZ78">
            <v>20</v>
          </cell>
          <cell r="DA78">
            <v>506.31629578998002</v>
          </cell>
          <cell r="DB78">
            <v>1012.63259157996</v>
          </cell>
          <cell r="DC78">
            <v>0</v>
          </cell>
          <cell r="DD78">
            <v>0</v>
          </cell>
          <cell r="DE78" t="str">
            <v>Газлифт</v>
          </cell>
          <cell r="DF78">
            <v>39.500999999999998</v>
          </cell>
          <cell r="DG78">
            <v>50</v>
          </cell>
          <cell r="DH78">
            <v>5.5</v>
          </cell>
          <cell r="DI78">
            <v>20</v>
          </cell>
          <cell r="DJ78">
            <v>54.5</v>
          </cell>
          <cell r="DK78">
            <v>0</v>
          </cell>
          <cell r="DL78" t="str">
            <v>-</v>
          </cell>
          <cell r="DM78">
            <v>41834</v>
          </cell>
          <cell r="DN78">
            <v>1611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41834</v>
          </cell>
          <cell r="DT78" t="str">
            <v>ЗБС</v>
          </cell>
          <cell r="DU78">
            <v>0</v>
          </cell>
          <cell r="DV78">
            <v>18</v>
          </cell>
          <cell r="DW78">
            <v>25</v>
          </cell>
          <cell r="DX78">
            <v>60</v>
          </cell>
          <cell r="DY78">
            <v>24</v>
          </cell>
          <cell r="DZ78" t="str">
            <v>Постоянный</v>
          </cell>
          <cell r="EA78">
            <v>24</v>
          </cell>
          <cell r="EB78">
            <v>0</v>
          </cell>
          <cell r="EC78">
            <v>39.500999999999998</v>
          </cell>
          <cell r="ED78">
            <v>50</v>
          </cell>
          <cell r="EE78">
            <v>5.5</v>
          </cell>
          <cell r="EF78">
            <v>40</v>
          </cell>
          <cell r="EG78">
            <v>506.31629578998002</v>
          </cell>
          <cell r="EH78">
            <v>80</v>
          </cell>
          <cell r="EI78">
            <v>20</v>
          </cell>
          <cell r="EJ78">
            <v>54.5</v>
          </cell>
          <cell r="EK78">
            <v>18</v>
          </cell>
          <cell r="EL78">
            <v>23</v>
          </cell>
          <cell r="EM78">
            <v>60</v>
          </cell>
          <cell r="EN78">
            <v>22</v>
          </cell>
          <cell r="EO78" t="str">
            <v>Постоянный</v>
          </cell>
          <cell r="EP78">
            <v>24</v>
          </cell>
          <cell r="EQ78">
            <v>0</v>
          </cell>
          <cell r="ER78">
            <v>39.500999999999998</v>
          </cell>
          <cell r="ES78">
            <v>50</v>
          </cell>
          <cell r="ET78">
            <v>5.5</v>
          </cell>
          <cell r="EU78">
            <v>40</v>
          </cell>
          <cell r="EV78">
            <v>506.31629578998002</v>
          </cell>
          <cell r="EW78">
            <v>80</v>
          </cell>
          <cell r="EX78">
            <v>20</v>
          </cell>
          <cell r="EY78">
            <v>54.5</v>
          </cell>
          <cell r="EZ78">
            <v>0</v>
          </cell>
          <cell r="FA78">
            <v>-2</v>
          </cell>
          <cell r="FB78">
            <v>0</v>
          </cell>
          <cell r="FC78">
            <v>-2</v>
          </cell>
          <cell r="FD78">
            <v>0</v>
          </cell>
          <cell r="FE78">
            <v>0</v>
          </cell>
          <cell r="FF78">
            <v>0</v>
          </cell>
        </row>
        <row r="79">
          <cell r="J79">
            <v>175</v>
          </cell>
          <cell r="K79" t="str">
            <v>Без куста</v>
          </cell>
          <cell r="L79">
            <v>37545</v>
          </cell>
          <cell r="M79" t="str">
            <v>Гор.</v>
          </cell>
          <cell r="N79" t="str">
            <v>P1ar_Block II</v>
          </cell>
          <cell r="O79" t="str">
            <v>Действующий</v>
          </cell>
          <cell r="P79">
            <v>-4</v>
          </cell>
          <cell r="Q79" t="str">
            <v xml:space="preserve"> </v>
          </cell>
          <cell r="R79" t="str">
            <v xml:space="preserve"> </v>
          </cell>
          <cell r="S79">
            <v>0</v>
          </cell>
          <cell r="T79">
            <v>143.80000000000001</v>
          </cell>
          <cell r="U79">
            <v>135</v>
          </cell>
          <cell r="V79">
            <v>4.32</v>
          </cell>
          <cell r="W79">
            <v>1</v>
          </cell>
          <cell r="X79">
            <v>4.32</v>
          </cell>
          <cell r="Y79">
            <v>1.33</v>
          </cell>
          <cell r="Z79">
            <v>0.83599999999999997</v>
          </cell>
          <cell r="AA79">
            <v>0.73299999999999998</v>
          </cell>
          <cell r="AB79">
            <v>38</v>
          </cell>
          <cell r="AC79">
            <v>1.1579999999999999</v>
          </cell>
          <cell r="AD79">
            <v>139.69999999999999</v>
          </cell>
          <cell r="AE79">
            <v>7.72</v>
          </cell>
          <cell r="AF79">
            <v>1808</v>
          </cell>
          <cell r="AG79">
            <v>2350</v>
          </cell>
          <cell r="AH79">
            <v>2350</v>
          </cell>
          <cell r="AI79">
            <v>0</v>
          </cell>
          <cell r="AJ79">
            <v>0</v>
          </cell>
          <cell r="AK79" t="str">
            <v>откр ствол</v>
          </cell>
          <cell r="AL79" t="str">
            <v>1808-2350</v>
          </cell>
          <cell r="AM79">
            <v>0</v>
          </cell>
          <cell r="AN79">
            <v>1808</v>
          </cell>
          <cell r="AO79">
            <v>0.4</v>
          </cell>
          <cell r="AP79">
            <v>0</v>
          </cell>
          <cell r="AQ79">
            <v>0</v>
          </cell>
          <cell r="AR79">
            <v>0</v>
          </cell>
          <cell r="AS79" t="str">
            <v>Газлифт</v>
          </cell>
          <cell r="AT79">
            <v>435</v>
          </cell>
          <cell r="AU79">
            <v>0</v>
          </cell>
          <cell r="AV79">
            <v>815</v>
          </cell>
          <cell r="AW79">
            <v>0</v>
          </cell>
          <cell r="AX79">
            <v>1140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1740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1900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73</v>
          </cell>
          <cell r="BV79">
            <v>5.5</v>
          </cell>
          <cell r="BW79">
            <v>18</v>
          </cell>
          <cell r="BX79" t="str">
            <v>Угловик</v>
          </cell>
          <cell r="BY79" t="str">
            <v>Периодический</v>
          </cell>
          <cell r="BZ79">
            <v>24</v>
          </cell>
          <cell r="CA79">
            <v>24</v>
          </cell>
          <cell r="CB79">
            <v>27</v>
          </cell>
          <cell r="CC79">
            <v>52</v>
          </cell>
          <cell r="CD79">
            <v>26</v>
          </cell>
          <cell r="CE79">
            <v>43374</v>
          </cell>
          <cell r="CF79">
            <v>113</v>
          </cell>
          <cell r="CG79">
            <v>82</v>
          </cell>
          <cell r="CH79">
            <v>6</v>
          </cell>
          <cell r="CI79">
            <v>0</v>
          </cell>
          <cell r="CJ79">
            <v>0</v>
          </cell>
          <cell r="CK79">
            <v>48</v>
          </cell>
          <cell r="CL79">
            <v>5.8519999999999994</v>
          </cell>
          <cell r="CM79">
            <v>7</v>
          </cell>
          <cell r="CN79">
            <v>0</v>
          </cell>
          <cell r="CO79">
            <v>73</v>
          </cell>
          <cell r="CP79">
            <v>7.5</v>
          </cell>
          <cell r="CQ79">
            <v>65</v>
          </cell>
          <cell r="CR79" t="str">
            <v>-</v>
          </cell>
          <cell r="CS79">
            <v>48</v>
          </cell>
          <cell r="CT79" t="str">
            <v>-</v>
          </cell>
          <cell r="CU79">
            <v>59.148000000000003</v>
          </cell>
          <cell r="CV79" t="str">
            <v>-</v>
          </cell>
          <cell r="CW79">
            <v>48</v>
          </cell>
          <cell r="CX79" t="str">
            <v>-</v>
          </cell>
          <cell r="CY79">
            <v>2.4</v>
          </cell>
          <cell r="CZ79">
            <v>5.0999999999999996</v>
          </cell>
          <cell r="DA79">
            <v>871.49692412850311</v>
          </cell>
          <cell r="DB79">
            <v>1281.613123718387</v>
          </cell>
          <cell r="DC79">
            <v>0.14468041865664061</v>
          </cell>
          <cell r="DD79">
            <v>0</v>
          </cell>
          <cell r="DE79" t="str">
            <v>Газлифт</v>
          </cell>
          <cell r="DF79">
            <v>5.8519999999999994</v>
          </cell>
          <cell r="DG79">
            <v>7</v>
          </cell>
          <cell r="DH79">
            <v>0</v>
          </cell>
          <cell r="DI79">
            <v>5.0999999999999996</v>
          </cell>
          <cell r="DJ79">
            <v>48</v>
          </cell>
          <cell r="DK79">
            <v>0</v>
          </cell>
          <cell r="DL79">
            <v>42219</v>
          </cell>
          <cell r="DM79">
            <v>42267</v>
          </cell>
          <cell r="DN79">
            <v>1178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42242</v>
          </cell>
          <cell r="DT79" t="str">
            <v>ОПЗ</v>
          </cell>
          <cell r="DU79" t="str">
            <v>Осложнение при извлечении ПО, доп.работы по разбуриванию пакера.</v>
          </cell>
          <cell r="DV79">
            <v>18</v>
          </cell>
          <cell r="DW79">
            <v>27</v>
          </cell>
          <cell r="DX79">
            <v>52</v>
          </cell>
          <cell r="DY79">
            <v>26</v>
          </cell>
          <cell r="DZ79" t="str">
            <v>Периодический</v>
          </cell>
          <cell r="EA79">
            <v>24</v>
          </cell>
          <cell r="EB79">
            <v>72</v>
          </cell>
          <cell r="EC79">
            <v>3.3439999999999999</v>
          </cell>
          <cell r="ED79">
            <v>4</v>
          </cell>
          <cell r="EE79">
            <v>0</v>
          </cell>
          <cell r="EF79">
            <v>5.5</v>
          </cell>
          <cell r="EG79">
            <v>927.03349282296654</v>
          </cell>
          <cell r="EH79">
            <v>82</v>
          </cell>
          <cell r="EI79">
            <v>2.4</v>
          </cell>
          <cell r="EJ79">
            <v>48</v>
          </cell>
          <cell r="EK79">
            <v>18</v>
          </cell>
          <cell r="EL79">
            <v>27</v>
          </cell>
          <cell r="EM79">
            <v>52</v>
          </cell>
          <cell r="EN79">
            <v>26</v>
          </cell>
          <cell r="EO79" t="str">
            <v>Периодический</v>
          </cell>
          <cell r="EP79">
            <v>24</v>
          </cell>
          <cell r="EQ79">
            <v>24</v>
          </cell>
          <cell r="ER79">
            <v>5.8519999999999994</v>
          </cell>
          <cell r="ES79">
            <v>7</v>
          </cell>
          <cell r="ET79">
            <v>0</v>
          </cell>
          <cell r="EU79">
            <v>7.5</v>
          </cell>
          <cell r="EV79">
            <v>871.49692412850311</v>
          </cell>
          <cell r="EW79">
            <v>82</v>
          </cell>
          <cell r="EX79">
            <v>2.4</v>
          </cell>
          <cell r="EY79">
            <v>48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-48</v>
          </cell>
          <cell r="FF79">
            <v>2.5079999999999996</v>
          </cell>
        </row>
        <row r="80">
          <cell r="J80" t="str">
            <v>629а</v>
          </cell>
          <cell r="K80" t="str">
            <v>Без куста</v>
          </cell>
          <cell r="L80">
            <v>37154</v>
          </cell>
          <cell r="M80" t="str">
            <v>Верт.</v>
          </cell>
          <cell r="N80" t="str">
            <v>P1ar_Block I</v>
          </cell>
          <cell r="O80" t="str">
            <v>Действующий</v>
          </cell>
          <cell r="P80">
            <v>-4</v>
          </cell>
          <cell r="Q80" t="str">
            <v xml:space="preserve"> </v>
          </cell>
          <cell r="R80" t="str">
            <v xml:space="preserve"> </v>
          </cell>
          <cell r="S80">
            <v>0</v>
          </cell>
          <cell r="T80">
            <v>143.80000000000001</v>
          </cell>
          <cell r="U80">
            <v>135</v>
          </cell>
          <cell r="V80">
            <v>4.32</v>
          </cell>
          <cell r="W80">
            <v>1</v>
          </cell>
          <cell r="X80">
            <v>4.0510127531882976</v>
          </cell>
          <cell r="Y80">
            <v>1.33</v>
          </cell>
          <cell r="Z80">
            <v>0.83599999999999997</v>
          </cell>
          <cell r="AA80">
            <v>0.73299999999999998</v>
          </cell>
          <cell r="AB80">
            <v>38</v>
          </cell>
          <cell r="AC80">
            <v>1.1579999999999999</v>
          </cell>
          <cell r="AD80">
            <v>139.69999999999999</v>
          </cell>
          <cell r="AE80">
            <v>7.72</v>
          </cell>
          <cell r="AF80">
            <v>1934</v>
          </cell>
          <cell r="AG80">
            <v>1915</v>
          </cell>
          <cell r="AH80">
            <v>1915</v>
          </cell>
          <cell r="AI80">
            <v>0</v>
          </cell>
          <cell r="AJ80">
            <v>0</v>
          </cell>
          <cell r="AK80" t="str">
            <v>закрытый</v>
          </cell>
          <cell r="AL80" t="str">
            <v>1845-1873; 1892-1906</v>
          </cell>
          <cell r="AM80">
            <v>0</v>
          </cell>
          <cell r="AN80">
            <v>1845</v>
          </cell>
          <cell r="AO80">
            <v>0.36</v>
          </cell>
          <cell r="AP80">
            <v>0</v>
          </cell>
          <cell r="AQ80">
            <v>0</v>
          </cell>
          <cell r="AR80">
            <v>0</v>
          </cell>
          <cell r="AS80" t="str">
            <v>Газлифт</v>
          </cell>
          <cell r="AT80">
            <v>470</v>
          </cell>
          <cell r="AU80" t="str">
            <v>ГП</v>
          </cell>
          <cell r="AV80">
            <v>890</v>
          </cell>
          <cell r="AW80" t="str">
            <v>ГК82/3</v>
          </cell>
          <cell r="AX80">
            <v>1220</v>
          </cell>
          <cell r="AY80" t="str">
            <v>ГП(а/к)</v>
          </cell>
          <cell r="AZ80">
            <v>1490</v>
          </cell>
          <cell r="BA80" t="str">
            <v>ГК77/3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1740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1873</v>
          </cell>
          <cell r="BN80" t="str">
            <v>Есть</v>
          </cell>
          <cell r="BO80">
            <v>0</v>
          </cell>
          <cell r="BP80">
            <v>79</v>
          </cell>
          <cell r="BQ80">
            <v>42</v>
          </cell>
          <cell r="BR80">
            <v>8</v>
          </cell>
          <cell r="BS80">
            <v>0</v>
          </cell>
          <cell r="BT80">
            <v>0</v>
          </cell>
          <cell r="BU80">
            <v>73</v>
          </cell>
          <cell r="BV80">
            <v>5.5</v>
          </cell>
          <cell r="BW80">
            <v>18</v>
          </cell>
          <cell r="BX80" t="str">
            <v>Угловик</v>
          </cell>
          <cell r="BY80" t="str">
            <v>Постоянный</v>
          </cell>
          <cell r="BZ80">
            <v>24</v>
          </cell>
          <cell r="CA80">
            <v>0</v>
          </cell>
          <cell r="CB80">
            <v>23</v>
          </cell>
          <cell r="CC80">
            <v>42</v>
          </cell>
          <cell r="CD80">
            <v>22</v>
          </cell>
          <cell r="CE80">
            <v>43374</v>
          </cell>
          <cell r="CF80">
            <v>139</v>
          </cell>
          <cell r="CG80">
            <v>79</v>
          </cell>
          <cell r="CH80">
            <v>6</v>
          </cell>
          <cell r="CI80">
            <v>0</v>
          </cell>
          <cell r="CJ80">
            <v>0</v>
          </cell>
          <cell r="CK80">
            <v>49</v>
          </cell>
          <cell r="CL80">
            <v>13.108479999999998</v>
          </cell>
          <cell r="CM80">
            <v>16</v>
          </cell>
          <cell r="CN80">
            <v>2</v>
          </cell>
          <cell r="CO80">
            <v>74</v>
          </cell>
          <cell r="CP80">
            <v>12.58</v>
          </cell>
          <cell r="CQ80">
            <v>90</v>
          </cell>
          <cell r="CR80" t="str">
            <v>-</v>
          </cell>
          <cell r="CS80">
            <v>49</v>
          </cell>
          <cell r="CT80" t="str">
            <v>-</v>
          </cell>
          <cell r="CU80">
            <v>76.89152</v>
          </cell>
          <cell r="CV80" t="str">
            <v>-</v>
          </cell>
          <cell r="CW80">
            <v>47</v>
          </cell>
          <cell r="CX80" t="str">
            <v>-</v>
          </cell>
          <cell r="CY80">
            <v>8</v>
          </cell>
          <cell r="CZ80">
            <v>4.58</v>
          </cell>
          <cell r="DA80">
            <v>349.3921492041793</v>
          </cell>
          <cell r="DB80">
            <v>959.68411287960168</v>
          </cell>
          <cell r="DC80">
            <v>0.24960718294051626</v>
          </cell>
          <cell r="DD80">
            <v>0</v>
          </cell>
          <cell r="DE80" t="str">
            <v>Газлифт</v>
          </cell>
          <cell r="DF80">
            <v>13.108479999999998</v>
          </cell>
          <cell r="DG80">
            <v>16</v>
          </cell>
          <cell r="DH80">
            <v>2</v>
          </cell>
          <cell r="DI80">
            <v>4.58</v>
          </cell>
          <cell r="DJ80">
            <v>49</v>
          </cell>
          <cell r="DK80">
            <v>0</v>
          </cell>
          <cell r="DL80">
            <v>42006</v>
          </cell>
          <cell r="DM80">
            <v>42050</v>
          </cell>
          <cell r="DN80">
            <v>1395</v>
          </cell>
          <cell r="DO80">
            <v>21</v>
          </cell>
          <cell r="DP80">
            <v>30</v>
          </cell>
          <cell r="DQ80">
            <v>50</v>
          </cell>
          <cell r="DR80">
            <v>0</v>
          </cell>
          <cell r="DS80">
            <v>42034</v>
          </cell>
          <cell r="DT80" t="str">
            <v>ОПЗ</v>
          </cell>
          <cell r="DU80">
            <v>0</v>
          </cell>
          <cell r="DV80">
            <v>18</v>
          </cell>
          <cell r="DW80">
            <v>23</v>
          </cell>
          <cell r="DX80">
            <v>42</v>
          </cell>
          <cell r="DY80">
            <v>22</v>
          </cell>
          <cell r="DZ80" t="str">
            <v>Постоянный</v>
          </cell>
          <cell r="EA80">
            <v>24</v>
          </cell>
          <cell r="EB80">
            <v>0</v>
          </cell>
          <cell r="EC80">
            <v>13.108479999999998</v>
          </cell>
          <cell r="ED80">
            <v>16</v>
          </cell>
          <cell r="EE80">
            <v>2</v>
          </cell>
          <cell r="EF80">
            <v>12.58</v>
          </cell>
          <cell r="EG80">
            <v>349.3921492041793</v>
          </cell>
          <cell r="EH80">
            <v>79</v>
          </cell>
          <cell r="EI80">
            <v>8</v>
          </cell>
          <cell r="EJ80">
            <v>51</v>
          </cell>
          <cell r="EK80">
            <v>18</v>
          </cell>
          <cell r="EL80">
            <v>23</v>
          </cell>
          <cell r="EM80">
            <v>42</v>
          </cell>
          <cell r="EN80">
            <v>22</v>
          </cell>
          <cell r="EO80" t="str">
            <v>Постоянный</v>
          </cell>
          <cell r="EP80">
            <v>24</v>
          </cell>
          <cell r="EQ80">
            <v>0</v>
          </cell>
          <cell r="ER80">
            <v>13.108479999999998</v>
          </cell>
          <cell r="ES80">
            <v>16</v>
          </cell>
          <cell r="ET80">
            <v>2</v>
          </cell>
          <cell r="EU80">
            <v>12.58</v>
          </cell>
          <cell r="EV80">
            <v>349.3921492041793</v>
          </cell>
          <cell r="EW80">
            <v>79</v>
          </cell>
          <cell r="EX80">
            <v>8</v>
          </cell>
          <cell r="EY80">
            <v>49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</row>
        <row r="81">
          <cell r="J81">
            <v>663</v>
          </cell>
          <cell r="K81" t="str">
            <v>Без куста</v>
          </cell>
          <cell r="L81">
            <v>37145</v>
          </cell>
          <cell r="M81" t="str">
            <v>БС</v>
          </cell>
          <cell r="N81" t="str">
            <v>P1ar_Block III</v>
          </cell>
          <cell r="O81" t="str">
            <v>Действующий</v>
          </cell>
          <cell r="P81">
            <v>-4</v>
          </cell>
          <cell r="Q81" t="str">
            <v xml:space="preserve"> </v>
          </cell>
          <cell r="R81" t="str">
            <v xml:space="preserve"> </v>
          </cell>
          <cell r="S81">
            <v>0</v>
          </cell>
          <cell r="T81">
            <v>143.80000000000001</v>
          </cell>
          <cell r="U81">
            <v>135</v>
          </cell>
          <cell r="V81">
            <v>4.32</v>
          </cell>
          <cell r="W81">
            <v>1</v>
          </cell>
          <cell r="X81">
            <v>4.32</v>
          </cell>
          <cell r="Y81">
            <v>1.33</v>
          </cell>
          <cell r="Z81">
            <v>0.83599999999999997</v>
          </cell>
          <cell r="AA81">
            <v>0.73299999999999998</v>
          </cell>
          <cell r="AB81">
            <v>38</v>
          </cell>
          <cell r="AC81">
            <v>1.1579999999999999</v>
          </cell>
          <cell r="AD81">
            <v>177.8</v>
          </cell>
          <cell r="AE81">
            <v>9.19</v>
          </cell>
          <cell r="AF81">
            <v>2002</v>
          </cell>
          <cell r="AG81">
            <v>2420</v>
          </cell>
          <cell r="AH81">
            <v>2420</v>
          </cell>
          <cell r="AI81">
            <v>0</v>
          </cell>
          <cell r="AJ81">
            <v>0</v>
          </cell>
          <cell r="AK81" t="str">
            <v>откр ствол</v>
          </cell>
          <cell r="AL81" t="str">
            <v>1925-2420</v>
          </cell>
          <cell r="AM81">
            <v>0</v>
          </cell>
          <cell r="AN81">
            <v>1925</v>
          </cell>
          <cell r="AO81">
            <v>0</v>
          </cell>
          <cell r="AP81" t="str">
            <v>1511-1925 (изолирован)</v>
          </cell>
          <cell r="AQ81">
            <v>114.3</v>
          </cell>
          <cell r="AR81">
            <v>7.72</v>
          </cell>
          <cell r="AS81" t="str">
            <v>Газлифт</v>
          </cell>
          <cell r="AT81">
            <v>600</v>
          </cell>
          <cell r="AU81" t="str">
            <v>ГК85/4</v>
          </cell>
          <cell r="AV81">
            <v>1070</v>
          </cell>
          <cell r="AW81" t="str">
            <v>ГК83/3</v>
          </cell>
          <cell r="AX81">
            <v>1480</v>
          </cell>
          <cell r="AY81" t="str">
            <v>ЦКсОК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1490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1530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73</v>
          </cell>
          <cell r="BV81">
            <v>5.5</v>
          </cell>
          <cell r="BW81">
            <v>18</v>
          </cell>
          <cell r="BX81" t="str">
            <v>Угловик</v>
          </cell>
          <cell r="BY81" t="str">
            <v>Постоянный</v>
          </cell>
          <cell r="BZ81">
            <v>24</v>
          </cell>
          <cell r="CA81">
            <v>0</v>
          </cell>
          <cell r="CB81">
            <v>30</v>
          </cell>
          <cell r="CC81">
            <v>46</v>
          </cell>
          <cell r="CD81">
            <v>28</v>
          </cell>
          <cell r="CE81">
            <v>43374</v>
          </cell>
          <cell r="CF81">
            <v>160</v>
          </cell>
          <cell r="CG81">
            <v>80</v>
          </cell>
          <cell r="CH81">
            <v>6</v>
          </cell>
          <cell r="CI81">
            <v>0</v>
          </cell>
          <cell r="CJ81">
            <v>0</v>
          </cell>
          <cell r="CK81">
            <v>63</v>
          </cell>
          <cell r="CL81">
            <v>10.199199999999999</v>
          </cell>
          <cell r="CM81">
            <v>12.2</v>
          </cell>
          <cell r="CN81">
            <v>0</v>
          </cell>
          <cell r="CO81">
            <v>75</v>
          </cell>
          <cell r="CP81">
            <v>13.6</v>
          </cell>
          <cell r="CQ81">
            <v>97</v>
          </cell>
          <cell r="CR81" t="str">
            <v>-</v>
          </cell>
          <cell r="CS81">
            <v>63</v>
          </cell>
          <cell r="CT81" t="str">
            <v>-</v>
          </cell>
          <cell r="CU81">
            <v>86.800799999999995</v>
          </cell>
          <cell r="CV81" t="str">
            <v>-</v>
          </cell>
          <cell r="CW81">
            <v>63</v>
          </cell>
          <cell r="CX81" t="str">
            <v>-</v>
          </cell>
          <cell r="CY81">
            <v>7.4</v>
          </cell>
          <cell r="CZ81">
            <v>6.1999999999999993</v>
          </cell>
          <cell r="DA81">
            <v>607.8908149658796</v>
          </cell>
          <cell r="DB81">
            <v>1333.437916699349</v>
          </cell>
          <cell r="DC81">
            <v>0.15880898192004975</v>
          </cell>
          <cell r="DD81">
            <v>0</v>
          </cell>
          <cell r="DE81" t="str">
            <v>Газлифт</v>
          </cell>
          <cell r="DF81">
            <v>10.199199999999999</v>
          </cell>
          <cell r="DG81">
            <v>12.2</v>
          </cell>
          <cell r="DH81">
            <v>0</v>
          </cell>
          <cell r="DI81">
            <v>6.1999999999999993</v>
          </cell>
          <cell r="DJ81">
            <v>63</v>
          </cell>
          <cell r="DK81">
            <v>0</v>
          </cell>
          <cell r="DL81">
            <v>43006</v>
          </cell>
          <cell r="DM81">
            <v>43089</v>
          </cell>
          <cell r="DN81">
            <v>356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41691</v>
          </cell>
          <cell r="DT81" t="str">
            <v>ЗБС</v>
          </cell>
          <cell r="DU81">
            <v>0</v>
          </cell>
          <cell r="DV81">
            <v>18</v>
          </cell>
          <cell r="DW81">
            <v>30</v>
          </cell>
          <cell r="DX81">
            <v>46</v>
          </cell>
          <cell r="DY81">
            <v>28</v>
          </cell>
          <cell r="DZ81" t="str">
            <v>Постоянный</v>
          </cell>
          <cell r="EA81">
            <v>24</v>
          </cell>
          <cell r="EB81">
            <v>0</v>
          </cell>
          <cell r="EC81">
            <v>10.199199999999999</v>
          </cell>
          <cell r="ED81">
            <v>12.2</v>
          </cell>
          <cell r="EE81">
            <v>0</v>
          </cell>
          <cell r="EF81">
            <v>13.6</v>
          </cell>
          <cell r="EG81">
            <v>607.8908149658796</v>
          </cell>
          <cell r="EH81">
            <v>80</v>
          </cell>
          <cell r="EI81">
            <v>7.4</v>
          </cell>
          <cell r="EJ81">
            <v>51</v>
          </cell>
          <cell r="EK81">
            <v>18</v>
          </cell>
          <cell r="EL81">
            <v>30</v>
          </cell>
          <cell r="EM81">
            <v>46</v>
          </cell>
          <cell r="EN81">
            <v>28</v>
          </cell>
          <cell r="EO81" t="str">
            <v>Постоянный</v>
          </cell>
          <cell r="EP81">
            <v>24</v>
          </cell>
          <cell r="EQ81">
            <v>0</v>
          </cell>
          <cell r="ER81">
            <v>10.199199999999999</v>
          </cell>
          <cell r="ES81">
            <v>12.2</v>
          </cell>
          <cell r="ET81">
            <v>0</v>
          </cell>
          <cell r="EU81">
            <v>13.6</v>
          </cell>
          <cell r="EV81">
            <v>607.8908149658796</v>
          </cell>
          <cell r="EW81">
            <v>80</v>
          </cell>
          <cell r="EX81">
            <v>7.4</v>
          </cell>
          <cell r="EY81">
            <v>63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</row>
        <row r="82">
          <cell r="J82">
            <v>669</v>
          </cell>
          <cell r="K82" t="str">
            <v>Без куста</v>
          </cell>
          <cell r="L82">
            <v>37111</v>
          </cell>
          <cell r="M82" t="str">
            <v>Верт.</v>
          </cell>
          <cell r="N82" t="str">
            <v>P1ar_Block II</v>
          </cell>
          <cell r="O82" t="str">
            <v>Действующий</v>
          </cell>
          <cell r="P82">
            <v>-4</v>
          </cell>
          <cell r="Q82">
            <v>41453</v>
          </cell>
          <cell r="R82" t="str">
            <v>ЕВС</v>
          </cell>
          <cell r="S82" t="str">
            <v>29,5т</v>
          </cell>
          <cell r="T82">
            <v>143.80000000000001</v>
          </cell>
          <cell r="U82">
            <v>135</v>
          </cell>
          <cell r="V82">
            <v>4.32</v>
          </cell>
          <cell r="W82">
            <v>1</v>
          </cell>
          <cell r="X82">
            <v>4.3071302946794976</v>
          </cell>
          <cell r="Y82">
            <v>1.33</v>
          </cell>
          <cell r="Z82">
            <v>0.83599999999999997</v>
          </cell>
          <cell r="AA82">
            <v>0.73299999999999998</v>
          </cell>
          <cell r="AB82">
            <v>38</v>
          </cell>
          <cell r="AC82">
            <v>1.1579999999999999</v>
          </cell>
          <cell r="AD82">
            <v>139.69999999999999</v>
          </cell>
          <cell r="AE82">
            <v>7.72</v>
          </cell>
          <cell r="AF82">
            <v>2047</v>
          </cell>
          <cell r="AG82">
            <v>1948</v>
          </cell>
          <cell r="AH82">
            <v>1948</v>
          </cell>
          <cell r="AI82">
            <v>0</v>
          </cell>
          <cell r="AJ82">
            <v>0</v>
          </cell>
          <cell r="AK82" t="str">
            <v>закрытый</v>
          </cell>
          <cell r="AL82" t="str">
            <v>1891-1899, 1900-1903, 1922-1930, 1933-1937, 1942-1946</v>
          </cell>
          <cell r="AM82">
            <v>0</v>
          </cell>
          <cell r="AN82">
            <v>1807</v>
          </cell>
          <cell r="AO82">
            <v>0.1</v>
          </cell>
          <cell r="AP82">
            <v>0</v>
          </cell>
          <cell r="AQ82">
            <v>0</v>
          </cell>
          <cell r="AR82">
            <v>0</v>
          </cell>
          <cell r="AS82" t="str">
            <v>Газлифт</v>
          </cell>
          <cell r="AT82">
            <v>510</v>
          </cell>
          <cell r="AU82" t="str">
            <v>ГП</v>
          </cell>
          <cell r="AV82">
            <v>920</v>
          </cell>
          <cell r="AW82" t="str">
            <v>ГП</v>
          </cell>
          <cell r="AX82">
            <v>1245</v>
          </cell>
          <cell r="AY82" t="str">
            <v>ГК77/2</v>
          </cell>
          <cell r="AZ82">
            <v>1525</v>
          </cell>
          <cell r="BA82" t="str">
            <v>ГК 70/2</v>
          </cell>
          <cell r="BB82">
            <v>1780</v>
          </cell>
          <cell r="BC82" t="str">
            <v>ЦК сОК</v>
          </cell>
          <cell r="BD82">
            <v>0</v>
          </cell>
          <cell r="BE82">
            <v>0</v>
          </cell>
          <cell r="BF82">
            <v>1790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1816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73</v>
          </cell>
          <cell r="BV82">
            <v>5.5</v>
          </cell>
          <cell r="BW82">
            <v>18</v>
          </cell>
          <cell r="BX82" t="str">
            <v>Угловик</v>
          </cell>
          <cell r="BY82" t="str">
            <v>Периодический</v>
          </cell>
          <cell r="BZ82">
            <v>24</v>
          </cell>
          <cell r="CA82">
            <v>24</v>
          </cell>
          <cell r="CB82">
            <v>28</v>
          </cell>
          <cell r="CC82">
            <v>50</v>
          </cell>
          <cell r="CD82">
            <v>27</v>
          </cell>
          <cell r="CE82">
            <v>43374</v>
          </cell>
          <cell r="CF82">
            <v>120</v>
          </cell>
          <cell r="CG82">
            <v>82</v>
          </cell>
          <cell r="CH82">
            <v>6</v>
          </cell>
          <cell r="CI82">
            <v>0</v>
          </cell>
          <cell r="CJ82">
            <v>0</v>
          </cell>
          <cell r="CK82">
            <v>51</v>
          </cell>
          <cell r="CL82">
            <v>6.4731689000000001</v>
          </cell>
          <cell r="CM82">
            <v>7.75</v>
          </cell>
          <cell r="CN82">
            <v>0.09</v>
          </cell>
          <cell r="CO82">
            <v>76</v>
          </cell>
          <cell r="CP82">
            <v>11.2</v>
          </cell>
          <cell r="CQ82">
            <v>69</v>
          </cell>
          <cell r="CR82" t="str">
            <v>-</v>
          </cell>
          <cell r="CS82">
            <v>51</v>
          </cell>
          <cell r="CT82" t="str">
            <v>-</v>
          </cell>
          <cell r="CU82">
            <v>62.526831100000003</v>
          </cell>
          <cell r="CV82" t="str">
            <v>-</v>
          </cell>
          <cell r="CW82">
            <v>50.91</v>
          </cell>
          <cell r="CX82" t="str">
            <v>-</v>
          </cell>
          <cell r="CY82">
            <v>4.0999999999999996</v>
          </cell>
          <cell r="CZ82">
            <v>7.1</v>
          </cell>
          <cell r="DA82">
            <v>1096.8352764594169</v>
          </cell>
          <cell r="DB82">
            <v>1730.2190276542915</v>
          </cell>
          <cell r="DC82">
            <v>0.15087605451005839</v>
          </cell>
          <cell r="DD82">
            <v>0</v>
          </cell>
          <cell r="DE82" t="str">
            <v>Газлифт</v>
          </cell>
          <cell r="DF82">
            <v>6.4731689000000001</v>
          </cell>
          <cell r="DG82">
            <v>7.75</v>
          </cell>
          <cell r="DH82">
            <v>0.09</v>
          </cell>
          <cell r="DI82">
            <v>7.1</v>
          </cell>
          <cell r="DJ82">
            <v>51</v>
          </cell>
          <cell r="DK82">
            <v>0</v>
          </cell>
          <cell r="DL82">
            <v>42850.083333333336</v>
          </cell>
          <cell r="DM82">
            <v>42897</v>
          </cell>
          <cell r="DN82">
            <v>548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42897</v>
          </cell>
          <cell r="DT82" t="str">
            <v>ОПЗ</v>
          </cell>
          <cell r="DU82">
            <v>0</v>
          </cell>
          <cell r="DV82">
            <v>18</v>
          </cell>
          <cell r="DW82">
            <v>28</v>
          </cell>
          <cell r="DX82">
            <v>50</v>
          </cell>
          <cell r="DY82">
            <v>27</v>
          </cell>
          <cell r="DZ82" t="str">
            <v>Периодический</v>
          </cell>
          <cell r="EA82">
            <v>24</v>
          </cell>
          <cell r="EB82">
            <v>24</v>
          </cell>
          <cell r="EC82">
            <v>6.4731689000000001</v>
          </cell>
          <cell r="ED82">
            <v>7.75</v>
          </cell>
          <cell r="EE82">
            <v>0.09</v>
          </cell>
          <cell r="EF82">
            <v>11.2</v>
          </cell>
          <cell r="EG82">
            <v>1096.8352764594169</v>
          </cell>
          <cell r="EH82">
            <v>82</v>
          </cell>
          <cell r="EI82">
            <v>4.0999999999999996</v>
          </cell>
          <cell r="EJ82">
            <v>51</v>
          </cell>
          <cell r="EK82">
            <v>18</v>
          </cell>
          <cell r="EL82">
            <v>28</v>
          </cell>
          <cell r="EM82">
            <v>50</v>
          </cell>
          <cell r="EN82">
            <v>27</v>
          </cell>
          <cell r="EO82" t="str">
            <v>Периодический</v>
          </cell>
          <cell r="EP82">
            <v>24</v>
          </cell>
          <cell r="EQ82">
            <v>24</v>
          </cell>
          <cell r="ER82">
            <v>6.4731689000000001</v>
          </cell>
          <cell r="ES82">
            <v>7.75</v>
          </cell>
          <cell r="ET82">
            <v>0.09</v>
          </cell>
          <cell r="EU82">
            <v>11.2</v>
          </cell>
          <cell r="EV82">
            <v>1096.8352764594169</v>
          </cell>
          <cell r="EW82">
            <v>82</v>
          </cell>
          <cell r="EX82">
            <v>4.0999999999999996</v>
          </cell>
          <cell r="EY82">
            <v>51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</row>
        <row r="83">
          <cell r="J83">
            <v>1001</v>
          </cell>
          <cell r="K83" t="str">
            <v>Куст скважины - 1001</v>
          </cell>
          <cell r="L83">
            <v>39912</v>
          </cell>
          <cell r="M83" t="str">
            <v>Гор.</v>
          </cell>
          <cell r="N83" t="str">
            <v>P1ar_Block III</v>
          </cell>
          <cell r="O83" t="str">
            <v>Действующий</v>
          </cell>
          <cell r="P83">
            <v>-4</v>
          </cell>
          <cell r="Q83" t="str">
            <v xml:space="preserve"> </v>
          </cell>
          <cell r="R83" t="str">
            <v xml:space="preserve"> </v>
          </cell>
          <cell r="S83">
            <v>0</v>
          </cell>
          <cell r="T83">
            <v>143.80000000000001</v>
          </cell>
          <cell r="U83">
            <v>135</v>
          </cell>
          <cell r="V83">
            <v>4.32</v>
          </cell>
          <cell r="W83">
            <v>1</v>
          </cell>
          <cell r="X83">
            <v>4.3000135370796544</v>
          </cell>
          <cell r="Y83">
            <v>1.33</v>
          </cell>
          <cell r="Z83">
            <v>0.83599999999999997</v>
          </cell>
          <cell r="AA83">
            <v>0.73299999999999998</v>
          </cell>
          <cell r="AB83">
            <v>38</v>
          </cell>
          <cell r="AC83">
            <v>1.1579999999999999</v>
          </cell>
          <cell r="AD83">
            <v>139.69999999999999</v>
          </cell>
          <cell r="AE83">
            <v>7.72</v>
          </cell>
          <cell r="AF83">
            <v>1851</v>
          </cell>
          <cell r="AG83">
            <v>2400</v>
          </cell>
          <cell r="AH83">
            <v>2400</v>
          </cell>
          <cell r="AI83">
            <v>0</v>
          </cell>
          <cell r="AJ83">
            <v>0</v>
          </cell>
          <cell r="AK83" t="str">
            <v>откр ствол</v>
          </cell>
          <cell r="AL83" t="str">
            <v>1851 - 2400</v>
          </cell>
          <cell r="AM83">
            <v>0</v>
          </cell>
          <cell r="AN83">
            <v>1851</v>
          </cell>
          <cell r="AO83">
            <v>17.97</v>
          </cell>
          <cell r="AP83">
            <v>0</v>
          </cell>
          <cell r="AQ83">
            <v>0</v>
          </cell>
          <cell r="AR83">
            <v>0</v>
          </cell>
          <cell r="AS83" t="str">
            <v>Фонтан</v>
          </cell>
          <cell r="AT83">
            <v>600</v>
          </cell>
          <cell r="AU83">
            <v>0</v>
          </cell>
          <cell r="AV83">
            <v>1200</v>
          </cell>
          <cell r="AW83">
            <v>0</v>
          </cell>
          <cell r="AX83">
            <v>1751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1763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2370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73</v>
          </cell>
          <cell r="BV83">
            <v>5.5</v>
          </cell>
          <cell r="BW83">
            <v>18</v>
          </cell>
          <cell r="BX83" t="str">
            <v>Угловик</v>
          </cell>
          <cell r="BY83" t="str">
            <v>Постоянный</v>
          </cell>
          <cell r="BZ83">
            <v>24</v>
          </cell>
          <cell r="CA83">
            <v>0</v>
          </cell>
          <cell r="CB83">
            <v>38</v>
          </cell>
          <cell r="CC83">
            <v>48</v>
          </cell>
          <cell r="CD83">
            <v>37</v>
          </cell>
          <cell r="CE83">
            <v>43374</v>
          </cell>
          <cell r="CF83">
            <v>114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58</v>
          </cell>
          <cell r="CL83">
            <v>3.5897672800000002</v>
          </cell>
          <cell r="CM83">
            <v>4.3</v>
          </cell>
          <cell r="CN83">
            <v>0.14000000000000001</v>
          </cell>
          <cell r="CO83">
            <v>77</v>
          </cell>
          <cell r="CP83">
            <v>19.600000000000001</v>
          </cell>
          <cell r="CQ83">
            <v>56</v>
          </cell>
          <cell r="CR83" t="str">
            <v>-</v>
          </cell>
          <cell r="CS83">
            <v>58</v>
          </cell>
          <cell r="CT83" t="str">
            <v>-</v>
          </cell>
          <cell r="CU83">
            <v>52.410232719999996</v>
          </cell>
          <cell r="CV83" t="str">
            <v>-</v>
          </cell>
          <cell r="CW83">
            <v>57.86</v>
          </cell>
          <cell r="CX83" t="str">
            <v>-</v>
          </cell>
          <cell r="CY83">
            <v>0</v>
          </cell>
          <cell r="CZ83">
            <v>19.600000000000001</v>
          </cell>
          <cell r="DA83">
            <v>5459.9639673577949</v>
          </cell>
          <cell r="DB83">
            <v>5459.9639673577949</v>
          </cell>
          <cell r="DC83">
            <v>9.8232098325614525E-2</v>
          </cell>
          <cell r="DD83">
            <v>0</v>
          </cell>
          <cell r="DE83" t="str">
            <v>Фонтан</v>
          </cell>
          <cell r="DF83">
            <v>3.5897672800000002</v>
          </cell>
          <cell r="DG83">
            <v>4.3</v>
          </cell>
          <cell r="DH83">
            <v>0.14000000000000001</v>
          </cell>
          <cell r="DI83">
            <v>19.600000000000001</v>
          </cell>
          <cell r="DJ83">
            <v>58</v>
          </cell>
          <cell r="DK83">
            <v>0</v>
          </cell>
          <cell r="DL83" t="str">
            <v>-</v>
          </cell>
          <cell r="DM83">
            <v>40891</v>
          </cell>
          <cell r="DN83">
            <v>2554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40891</v>
          </cell>
          <cell r="DT83" t="str">
            <v>ОПЗ</v>
          </cell>
          <cell r="DU83" t="str">
            <v>Предыдущий ГТМ-2009г(ОПЗ)</v>
          </cell>
          <cell r="DV83">
            <v>18</v>
          </cell>
          <cell r="DW83">
            <v>38</v>
          </cell>
          <cell r="DX83">
            <v>48</v>
          </cell>
          <cell r="DY83">
            <v>37</v>
          </cell>
          <cell r="DZ83" t="str">
            <v>Постоянный</v>
          </cell>
          <cell r="EA83">
            <v>24</v>
          </cell>
          <cell r="EB83">
            <v>0</v>
          </cell>
          <cell r="EC83">
            <v>10.017955199999999</v>
          </cell>
          <cell r="ED83">
            <v>12</v>
          </cell>
          <cell r="EE83">
            <v>0.14000000000000001</v>
          </cell>
          <cell r="EF83">
            <v>20.7</v>
          </cell>
          <cell r="EG83">
            <v>2066.2899350957368</v>
          </cell>
          <cell r="EH83">
            <v>0</v>
          </cell>
          <cell r="EI83">
            <v>0</v>
          </cell>
          <cell r="EJ83">
            <v>61</v>
          </cell>
          <cell r="EK83">
            <v>18</v>
          </cell>
          <cell r="EL83">
            <v>38</v>
          </cell>
          <cell r="EM83">
            <v>48</v>
          </cell>
          <cell r="EN83">
            <v>37</v>
          </cell>
          <cell r="EO83" t="str">
            <v>Постоянный</v>
          </cell>
          <cell r="EP83">
            <v>24</v>
          </cell>
          <cell r="EQ83">
            <v>0</v>
          </cell>
          <cell r="ER83">
            <v>3.5897672800000002</v>
          </cell>
          <cell r="ES83">
            <v>4.3</v>
          </cell>
          <cell r="ET83">
            <v>0.14000000000000001</v>
          </cell>
          <cell r="EU83">
            <v>19.600000000000001</v>
          </cell>
          <cell r="EV83">
            <v>5459.9639673577949</v>
          </cell>
          <cell r="EW83">
            <v>0</v>
          </cell>
          <cell r="EX83">
            <v>0</v>
          </cell>
          <cell r="EY83">
            <v>58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-6.4281879199999992</v>
          </cell>
        </row>
        <row r="84">
          <cell r="J84" t="str">
            <v>1001-2</v>
          </cell>
          <cell r="K84" t="str">
            <v>Куст скважины - 1001</v>
          </cell>
          <cell r="L84">
            <v>40047</v>
          </cell>
          <cell r="M84" t="str">
            <v>Гор.</v>
          </cell>
          <cell r="N84" t="str">
            <v>P1ar_Block III</v>
          </cell>
          <cell r="O84" t="str">
            <v>Действующий</v>
          </cell>
          <cell r="P84">
            <v>-4</v>
          </cell>
          <cell r="Q84" t="str">
            <v xml:space="preserve"> </v>
          </cell>
          <cell r="R84" t="str">
            <v xml:space="preserve"> </v>
          </cell>
          <cell r="S84">
            <v>0</v>
          </cell>
          <cell r="T84">
            <v>143.80000000000001</v>
          </cell>
          <cell r="U84">
            <v>135</v>
          </cell>
          <cell r="V84">
            <v>4.32</v>
          </cell>
          <cell r="W84">
            <v>1</v>
          </cell>
          <cell r="X84">
            <v>4.32</v>
          </cell>
          <cell r="Y84">
            <v>1.33</v>
          </cell>
          <cell r="Z84">
            <v>0.83599999999999997</v>
          </cell>
          <cell r="AA84">
            <v>0.73299999999999998</v>
          </cell>
          <cell r="AB84">
            <v>38</v>
          </cell>
          <cell r="AC84">
            <v>1.1579999999999999</v>
          </cell>
          <cell r="AD84">
            <v>139.69999999999999</v>
          </cell>
          <cell r="AE84">
            <v>7.72</v>
          </cell>
          <cell r="AF84">
            <v>1886</v>
          </cell>
          <cell r="AG84">
            <v>2500</v>
          </cell>
          <cell r="AH84">
            <v>2500</v>
          </cell>
          <cell r="AI84">
            <v>0</v>
          </cell>
          <cell r="AJ84">
            <v>0</v>
          </cell>
          <cell r="AK84" t="str">
            <v>откр ствол</v>
          </cell>
          <cell r="AL84" t="str">
            <v xml:space="preserve">1886-2500 </v>
          </cell>
          <cell r="AM84">
            <v>0</v>
          </cell>
          <cell r="AN84">
            <v>1886</v>
          </cell>
          <cell r="AO84">
            <v>37.799999999999997</v>
          </cell>
          <cell r="AP84">
            <v>0</v>
          </cell>
          <cell r="AQ84">
            <v>0</v>
          </cell>
          <cell r="AR84">
            <v>0</v>
          </cell>
          <cell r="AS84" t="str">
            <v>Газлифт</v>
          </cell>
          <cell r="AT84">
            <v>500</v>
          </cell>
          <cell r="AU84" t="str">
            <v>ГК85/3</v>
          </cell>
          <cell r="AV84">
            <v>890</v>
          </cell>
          <cell r="AW84" t="str">
            <v>ГК86/3</v>
          </cell>
          <cell r="AX84">
            <v>1210</v>
          </cell>
          <cell r="AY84" t="str">
            <v>ГК84/4</v>
          </cell>
          <cell r="AZ84">
            <v>1530</v>
          </cell>
          <cell r="BA84" t="str">
            <v>ЦКсОК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1540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1930</v>
          </cell>
          <cell r="BN84" t="str">
            <v>Есть</v>
          </cell>
          <cell r="BO84">
            <v>0</v>
          </cell>
          <cell r="BP84">
            <v>82</v>
          </cell>
          <cell r="BQ84">
            <v>63</v>
          </cell>
          <cell r="BR84">
            <v>20.100000000000001</v>
          </cell>
          <cell r="BS84">
            <v>0</v>
          </cell>
          <cell r="BT84">
            <v>0</v>
          </cell>
          <cell r="BU84">
            <v>73</v>
          </cell>
          <cell r="BV84">
            <v>5.5</v>
          </cell>
          <cell r="BW84">
            <v>18</v>
          </cell>
          <cell r="BX84" t="str">
            <v>Угловик</v>
          </cell>
          <cell r="BY84" t="str">
            <v>Постоянный</v>
          </cell>
          <cell r="BZ84">
            <v>24</v>
          </cell>
          <cell r="CA84">
            <v>0</v>
          </cell>
          <cell r="CB84">
            <v>40</v>
          </cell>
          <cell r="CC84">
            <v>63</v>
          </cell>
          <cell r="CD84">
            <v>38</v>
          </cell>
          <cell r="CE84">
            <v>43374</v>
          </cell>
          <cell r="CF84">
            <v>175</v>
          </cell>
          <cell r="CG84">
            <v>82</v>
          </cell>
          <cell r="CH84">
            <v>6</v>
          </cell>
          <cell r="CI84">
            <v>0</v>
          </cell>
          <cell r="CJ84">
            <v>0</v>
          </cell>
          <cell r="CK84">
            <v>69</v>
          </cell>
          <cell r="CL84">
            <v>12.289199999999999</v>
          </cell>
          <cell r="CM84">
            <v>14.7</v>
          </cell>
          <cell r="CN84">
            <v>0</v>
          </cell>
          <cell r="CO84">
            <v>78</v>
          </cell>
          <cell r="CP84">
            <v>33.299999999999997</v>
          </cell>
          <cell r="CQ84">
            <v>106</v>
          </cell>
          <cell r="CR84" t="str">
            <v>-</v>
          </cell>
          <cell r="CS84">
            <v>69</v>
          </cell>
          <cell r="CT84" t="str">
            <v>-</v>
          </cell>
          <cell r="CU84">
            <v>93.710800000000006</v>
          </cell>
          <cell r="CV84" t="str">
            <v>-</v>
          </cell>
          <cell r="CW84">
            <v>69</v>
          </cell>
          <cell r="CX84" t="str">
            <v>-</v>
          </cell>
          <cell r="CY84">
            <v>20.100000000000001</v>
          </cell>
          <cell r="CZ84">
            <v>13.199999999999996</v>
          </cell>
          <cell r="DA84">
            <v>1074.113856068743</v>
          </cell>
          <cell r="DB84">
            <v>2709.6963187188753</v>
          </cell>
          <cell r="DC84">
            <v>0.16571345648239835</v>
          </cell>
          <cell r="DD84">
            <v>0</v>
          </cell>
          <cell r="DE84" t="str">
            <v>Газлифт</v>
          </cell>
          <cell r="DF84">
            <v>12.289199999999999</v>
          </cell>
          <cell r="DG84">
            <v>14.7</v>
          </cell>
          <cell r="DH84">
            <v>0</v>
          </cell>
          <cell r="DI84">
            <v>13.199999999999994</v>
          </cell>
          <cell r="DJ84">
            <v>69</v>
          </cell>
          <cell r="DK84">
            <v>0</v>
          </cell>
          <cell r="DL84">
            <v>43044</v>
          </cell>
          <cell r="DM84">
            <v>43235</v>
          </cell>
          <cell r="DN84">
            <v>210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43235</v>
          </cell>
          <cell r="DT84" t="str">
            <v>ЗБС</v>
          </cell>
          <cell r="DU84" t="str">
            <v>Предыдущий ГТМ-2014г(ВНС с КГРП)</v>
          </cell>
          <cell r="DV84">
            <v>18</v>
          </cell>
          <cell r="DW84">
            <v>36</v>
          </cell>
          <cell r="DX84">
            <v>76</v>
          </cell>
          <cell r="DY84">
            <v>35</v>
          </cell>
          <cell r="DZ84" t="str">
            <v>Постоянный</v>
          </cell>
          <cell r="EA84">
            <v>24</v>
          </cell>
          <cell r="EB84">
            <v>0</v>
          </cell>
          <cell r="EC84">
            <v>34.443200000000004</v>
          </cell>
          <cell r="ED84">
            <v>41.2</v>
          </cell>
          <cell r="EE84">
            <v>0</v>
          </cell>
          <cell r="EF84">
            <v>37</v>
          </cell>
          <cell r="EG84">
            <v>490.66288846564771</v>
          </cell>
          <cell r="EH84">
            <v>82</v>
          </cell>
          <cell r="EI84">
            <v>20.100000000000001</v>
          </cell>
          <cell r="EJ84">
            <v>71</v>
          </cell>
          <cell r="EK84">
            <v>18</v>
          </cell>
          <cell r="EL84">
            <v>40</v>
          </cell>
          <cell r="EM84">
            <v>63</v>
          </cell>
          <cell r="EN84">
            <v>38</v>
          </cell>
          <cell r="EO84" t="str">
            <v>Постоянный</v>
          </cell>
          <cell r="EP84">
            <v>24</v>
          </cell>
          <cell r="EQ84">
            <v>0</v>
          </cell>
          <cell r="ER84">
            <v>12.289199999999999</v>
          </cell>
          <cell r="ES84">
            <v>14.7</v>
          </cell>
          <cell r="ET84">
            <v>0</v>
          </cell>
          <cell r="EU84">
            <v>33.299999999999997</v>
          </cell>
          <cell r="EV84">
            <v>1074.113856068743</v>
          </cell>
          <cell r="EW84">
            <v>82</v>
          </cell>
          <cell r="EX84">
            <v>20.100000000000001</v>
          </cell>
          <cell r="EY84">
            <v>69</v>
          </cell>
          <cell r="EZ84">
            <v>0</v>
          </cell>
          <cell r="FA84">
            <v>4</v>
          </cell>
          <cell r="FB84">
            <v>-13</v>
          </cell>
          <cell r="FC84">
            <v>3</v>
          </cell>
          <cell r="FD84">
            <v>0</v>
          </cell>
          <cell r="FE84">
            <v>0</v>
          </cell>
          <cell r="FF84">
            <v>-22.154000000000003</v>
          </cell>
        </row>
        <row r="85">
          <cell r="J85">
            <v>1002</v>
          </cell>
          <cell r="K85" t="str">
            <v>Куст скважины - 1002</v>
          </cell>
          <cell r="L85">
            <v>39717</v>
          </cell>
          <cell r="M85" t="str">
            <v>Гор.</v>
          </cell>
          <cell r="N85" t="str">
            <v>P1ar_Block III</v>
          </cell>
          <cell r="O85" t="str">
            <v>Действующий</v>
          </cell>
          <cell r="P85">
            <v>-4</v>
          </cell>
          <cell r="Q85" t="str">
            <v xml:space="preserve"> </v>
          </cell>
          <cell r="R85" t="str">
            <v xml:space="preserve"> </v>
          </cell>
          <cell r="S85">
            <v>0</v>
          </cell>
          <cell r="T85">
            <v>143.80000000000001</v>
          </cell>
          <cell r="U85">
            <v>135</v>
          </cell>
          <cell r="V85">
            <v>4.32</v>
          </cell>
          <cell r="W85">
            <v>1</v>
          </cell>
          <cell r="X85">
            <v>3.7368949171308956</v>
          </cell>
          <cell r="Y85">
            <v>1.33</v>
          </cell>
          <cell r="Z85">
            <v>0.83599999999999997</v>
          </cell>
          <cell r="AA85">
            <v>0.73299999999999998</v>
          </cell>
          <cell r="AB85">
            <v>38</v>
          </cell>
          <cell r="AC85">
            <v>1.1579999999999999</v>
          </cell>
          <cell r="AD85">
            <v>139.69999999999999</v>
          </cell>
          <cell r="AE85">
            <v>7.72</v>
          </cell>
          <cell r="AF85">
            <v>1875</v>
          </cell>
          <cell r="AG85">
            <v>2500</v>
          </cell>
          <cell r="AH85">
            <v>2500</v>
          </cell>
          <cell r="AI85">
            <v>0</v>
          </cell>
          <cell r="AJ85">
            <v>0</v>
          </cell>
          <cell r="AK85" t="str">
            <v>откр ствол</v>
          </cell>
          <cell r="AL85" t="str">
            <v>1875 - 2400</v>
          </cell>
          <cell r="AM85">
            <v>0</v>
          </cell>
          <cell r="AN85">
            <v>1874.9</v>
          </cell>
          <cell r="AO85">
            <v>26.57</v>
          </cell>
          <cell r="AP85">
            <v>0</v>
          </cell>
          <cell r="AQ85">
            <v>0</v>
          </cell>
          <cell r="AR85">
            <v>0</v>
          </cell>
          <cell r="AS85" t="str">
            <v>Фонтан</v>
          </cell>
          <cell r="AT85">
            <v>596</v>
          </cell>
          <cell r="AU85" t="str">
            <v>ГП</v>
          </cell>
          <cell r="AV85">
            <v>1199</v>
          </cell>
          <cell r="AW85" t="str">
            <v>ГК95(1)</v>
          </cell>
          <cell r="AX85">
            <v>1731</v>
          </cell>
          <cell r="AY85" t="str">
            <v>ЦКсОК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2143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73</v>
          </cell>
          <cell r="BV85">
            <v>5.5</v>
          </cell>
          <cell r="BW85">
            <v>18</v>
          </cell>
          <cell r="BX85" t="str">
            <v>Угловик</v>
          </cell>
          <cell r="BY85" t="str">
            <v>Постоянный</v>
          </cell>
          <cell r="BZ85">
            <v>24</v>
          </cell>
          <cell r="CA85">
            <v>0</v>
          </cell>
          <cell r="CB85">
            <v>38</v>
          </cell>
          <cell r="CC85">
            <v>52</v>
          </cell>
          <cell r="CD85">
            <v>37</v>
          </cell>
          <cell r="CE85">
            <v>43374</v>
          </cell>
          <cell r="CF85">
            <v>112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62</v>
          </cell>
          <cell r="CL85">
            <v>15.934159999999999</v>
          </cell>
          <cell r="CM85">
            <v>20</v>
          </cell>
          <cell r="CN85">
            <v>4.7</v>
          </cell>
          <cell r="CO85">
            <v>79</v>
          </cell>
          <cell r="CP85">
            <v>39.4</v>
          </cell>
          <cell r="CQ85">
            <v>50</v>
          </cell>
          <cell r="CR85" t="str">
            <v>-</v>
          </cell>
          <cell r="CS85">
            <v>62</v>
          </cell>
          <cell r="CT85" t="str">
            <v>-</v>
          </cell>
          <cell r="CU85">
            <v>34.065840000000001</v>
          </cell>
          <cell r="CV85" t="str">
            <v>-</v>
          </cell>
          <cell r="CW85">
            <v>57.3</v>
          </cell>
          <cell r="CX85" t="str">
            <v>-</v>
          </cell>
          <cell r="CY85">
            <v>0</v>
          </cell>
          <cell r="CZ85">
            <v>39.4</v>
          </cell>
          <cell r="DA85">
            <v>2472.6750578631068</v>
          </cell>
          <cell r="DB85">
            <v>2472.6750578631068</v>
          </cell>
          <cell r="DC85">
            <v>0.49900990099009912</v>
          </cell>
          <cell r="DD85">
            <v>0</v>
          </cell>
          <cell r="DE85" t="str">
            <v>Фонтан</v>
          </cell>
          <cell r="DF85">
            <v>15.934159999999999</v>
          </cell>
          <cell r="DG85">
            <v>20</v>
          </cell>
          <cell r="DH85">
            <v>4.7</v>
          </cell>
          <cell r="DI85">
            <v>39.4</v>
          </cell>
          <cell r="DJ85">
            <v>62</v>
          </cell>
          <cell r="DK85">
            <v>0</v>
          </cell>
          <cell r="DL85">
            <v>41480</v>
          </cell>
          <cell r="DM85">
            <v>41483</v>
          </cell>
          <cell r="DN85">
            <v>1962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41483</v>
          </cell>
          <cell r="DT85" t="str">
            <v>БОПЗ</v>
          </cell>
          <cell r="DU85">
            <v>0</v>
          </cell>
          <cell r="DV85">
            <v>18</v>
          </cell>
          <cell r="DW85">
            <v>38</v>
          </cell>
          <cell r="DX85">
            <v>52</v>
          </cell>
          <cell r="DY85">
            <v>37</v>
          </cell>
          <cell r="DZ85" t="str">
            <v>Постоянный</v>
          </cell>
          <cell r="EA85">
            <v>24</v>
          </cell>
          <cell r="EB85">
            <v>0</v>
          </cell>
          <cell r="EC85">
            <v>15.934159999999999</v>
          </cell>
          <cell r="ED85">
            <v>20</v>
          </cell>
          <cell r="EE85">
            <v>4.7</v>
          </cell>
          <cell r="EF85">
            <v>39.4</v>
          </cell>
          <cell r="EG85">
            <v>2472.6750578631068</v>
          </cell>
          <cell r="EH85">
            <v>0</v>
          </cell>
          <cell r="EI85">
            <v>0</v>
          </cell>
          <cell r="EJ85">
            <v>62</v>
          </cell>
          <cell r="EK85">
            <v>18</v>
          </cell>
          <cell r="EL85">
            <v>38</v>
          </cell>
          <cell r="EM85">
            <v>52</v>
          </cell>
          <cell r="EN85">
            <v>37</v>
          </cell>
          <cell r="EO85" t="str">
            <v>Постоянный</v>
          </cell>
          <cell r="EP85">
            <v>24</v>
          </cell>
          <cell r="EQ85">
            <v>0</v>
          </cell>
          <cell r="ER85">
            <v>15.934159999999999</v>
          </cell>
          <cell r="ES85">
            <v>20</v>
          </cell>
          <cell r="ET85">
            <v>4.7</v>
          </cell>
          <cell r="EU85">
            <v>39.4</v>
          </cell>
          <cell r="EV85">
            <v>2472.6750578631068</v>
          </cell>
          <cell r="EW85">
            <v>0</v>
          </cell>
          <cell r="EX85">
            <v>0</v>
          </cell>
          <cell r="EY85">
            <v>62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</row>
        <row r="86">
          <cell r="J86" t="str">
            <v>1002-1</v>
          </cell>
          <cell r="K86" t="str">
            <v>Куст скважины - 1002</v>
          </cell>
          <cell r="L86">
            <v>39812</v>
          </cell>
          <cell r="M86" t="str">
            <v>Гор.</v>
          </cell>
          <cell r="N86" t="str">
            <v>P1ar_Block III</v>
          </cell>
          <cell r="O86" t="str">
            <v>Действующий</v>
          </cell>
          <cell r="P86">
            <v>-4</v>
          </cell>
          <cell r="Q86" t="str">
            <v xml:space="preserve"> </v>
          </cell>
          <cell r="R86" t="str">
            <v xml:space="preserve"> </v>
          </cell>
          <cell r="S86">
            <v>0</v>
          </cell>
          <cell r="T86">
            <v>143.80000000000001</v>
          </cell>
          <cell r="U86">
            <v>135</v>
          </cell>
          <cell r="V86">
            <v>4.32</v>
          </cell>
          <cell r="W86">
            <v>1</v>
          </cell>
          <cell r="X86">
            <v>4.2494589809167822</v>
          </cell>
          <cell r="Y86">
            <v>1.33</v>
          </cell>
          <cell r="Z86">
            <v>0.83599999999999997</v>
          </cell>
          <cell r="AA86">
            <v>0.73299999999999998</v>
          </cell>
          <cell r="AB86">
            <v>38</v>
          </cell>
          <cell r="AC86">
            <v>1.1579999999999999</v>
          </cell>
          <cell r="AD86">
            <v>139.69999999999999</v>
          </cell>
          <cell r="AE86">
            <v>7.72</v>
          </cell>
          <cell r="AF86">
            <v>1873</v>
          </cell>
          <cell r="AG86">
            <v>2500</v>
          </cell>
          <cell r="AH86">
            <v>2500</v>
          </cell>
          <cell r="AI86">
            <v>0</v>
          </cell>
          <cell r="AJ86">
            <v>0</v>
          </cell>
          <cell r="AK86" t="str">
            <v>откр ствол</v>
          </cell>
          <cell r="AL86" t="str">
            <v xml:space="preserve">1873-2500 </v>
          </cell>
          <cell r="AM86">
            <v>0</v>
          </cell>
          <cell r="AN86">
            <v>1873</v>
          </cell>
          <cell r="AO86">
            <v>31.63</v>
          </cell>
          <cell r="AP86">
            <v>0</v>
          </cell>
          <cell r="AQ86">
            <v>0</v>
          </cell>
          <cell r="AR86">
            <v>0</v>
          </cell>
          <cell r="AS86" t="str">
            <v>Фонтан</v>
          </cell>
          <cell r="AT86">
            <v>600</v>
          </cell>
          <cell r="AU86" t="str">
            <v>ГП</v>
          </cell>
          <cell r="AV86">
            <v>1200</v>
          </cell>
          <cell r="AW86" t="str">
            <v>ГК103/1,5</v>
          </cell>
          <cell r="AX86">
            <v>1725</v>
          </cell>
          <cell r="AY86" t="str">
            <v>ЦКсОК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1737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2435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73</v>
          </cell>
          <cell r="BV86">
            <v>5.5</v>
          </cell>
          <cell r="BW86">
            <v>18</v>
          </cell>
          <cell r="BX86" t="str">
            <v>Угловик</v>
          </cell>
          <cell r="BY86" t="str">
            <v>Постоянный</v>
          </cell>
          <cell r="BZ86">
            <v>24</v>
          </cell>
          <cell r="CA86">
            <v>0</v>
          </cell>
          <cell r="CB86">
            <v>67</v>
          </cell>
          <cell r="CC86">
            <v>81</v>
          </cell>
          <cell r="CD86">
            <v>66</v>
          </cell>
          <cell r="CE86">
            <v>43374</v>
          </cell>
          <cell r="CF86">
            <v>161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73</v>
          </cell>
          <cell r="CL86">
            <v>28.281879999999997</v>
          </cell>
          <cell r="CM86">
            <v>34</v>
          </cell>
          <cell r="CN86">
            <v>0.5</v>
          </cell>
          <cell r="CO86">
            <v>80</v>
          </cell>
          <cell r="CP86">
            <v>167</v>
          </cell>
          <cell r="CQ86">
            <v>88</v>
          </cell>
          <cell r="CR86" t="str">
            <v>-</v>
          </cell>
          <cell r="CS86">
            <v>73</v>
          </cell>
          <cell r="CT86" t="str">
            <v>-</v>
          </cell>
          <cell r="CU86">
            <v>59.718119999999999</v>
          </cell>
          <cell r="CV86" t="str">
            <v>-</v>
          </cell>
          <cell r="CW86">
            <v>72.5</v>
          </cell>
          <cell r="CX86" t="str">
            <v>-</v>
          </cell>
          <cell r="CY86">
            <v>0</v>
          </cell>
          <cell r="CZ86">
            <v>167</v>
          </cell>
          <cell r="DA86">
            <v>5904.8408380206693</v>
          </cell>
          <cell r="DB86">
            <v>5904.8408380206693</v>
          </cell>
          <cell r="DC86">
            <v>0.46891784059171965</v>
          </cell>
          <cell r="DD86">
            <v>0</v>
          </cell>
          <cell r="DE86" t="str">
            <v>Фонтан</v>
          </cell>
          <cell r="DF86">
            <v>28.281879999999997</v>
          </cell>
          <cell r="DG86">
            <v>34</v>
          </cell>
          <cell r="DH86">
            <v>0.5</v>
          </cell>
          <cell r="DI86">
            <v>167</v>
          </cell>
          <cell r="DJ86">
            <v>73</v>
          </cell>
          <cell r="DK86">
            <v>0</v>
          </cell>
          <cell r="DL86" t="str">
            <v>-</v>
          </cell>
          <cell r="DM86">
            <v>40815</v>
          </cell>
          <cell r="DN86">
            <v>2630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40815</v>
          </cell>
          <cell r="DT86" t="str">
            <v>ОПЗ</v>
          </cell>
          <cell r="DU86" t="str">
            <v>Предыдущий ГТМ-2009г(ОПЗ)</v>
          </cell>
          <cell r="DV86">
            <v>18</v>
          </cell>
          <cell r="DW86">
            <v>67</v>
          </cell>
          <cell r="DX86">
            <v>81</v>
          </cell>
          <cell r="DY86">
            <v>66</v>
          </cell>
          <cell r="DZ86" t="str">
            <v>Постоянный</v>
          </cell>
          <cell r="EA86">
            <v>24</v>
          </cell>
          <cell r="EB86">
            <v>0</v>
          </cell>
          <cell r="EC86">
            <v>28.281879999999997</v>
          </cell>
          <cell r="ED86">
            <v>34</v>
          </cell>
          <cell r="EE86">
            <v>0.5</v>
          </cell>
          <cell r="EF86">
            <v>167</v>
          </cell>
          <cell r="EG86">
            <v>5904.8408380206693</v>
          </cell>
          <cell r="EH86">
            <v>0</v>
          </cell>
          <cell r="EI86">
            <v>0</v>
          </cell>
          <cell r="EJ86">
            <v>73</v>
          </cell>
          <cell r="EK86">
            <v>18</v>
          </cell>
          <cell r="EL86">
            <v>67</v>
          </cell>
          <cell r="EM86">
            <v>81</v>
          </cell>
          <cell r="EN86">
            <v>66</v>
          </cell>
          <cell r="EO86" t="str">
            <v>Постоянный</v>
          </cell>
          <cell r="EP86">
            <v>24</v>
          </cell>
          <cell r="EQ86">
            <v>0</v>
          </cell>
          <cell r="ER86">
            <v>28.281879999999997</v>
          </cell>
          <cell r="ES86">
            <v>34</v>
          </cell>
          <cell r="ET86">
            <v>0.5</v>
          </cell>
          <cell r="EU86">
            <v>167</v>
          </cell>
          <cell r="EV86">
            <v>5904.8408380206693</v>
          </cell>
          <cell r="EW86">
            <v>0</v>
          </cell>
          <cell r="EX86">
            <v>0</v>
          </cell>
          <cell r="EY86">
            <v>73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</row>
        <row r="87">
          <cell r="J87" t="str">
            <v>1004-2</v>
          </cell>
          <cell r="K87" t="str">
            <v>Без куста</v>
          </cell>
          <cell r="L87">
            <v>41202</v>
          </cell>
          <cell r="M87" t="str">
            <v>Гор.</v>
          </cell>
          <cell r="N87" t="str">
            <v>P1ar_Block III</v>
          </cell>
          <cell r="O87" t="str">
            <v>Действующий</v>
          </cell>
          <cell r="P87">
            <v>-4</v>
          </cell>
          <cell r="Q87" t="str">
            <v xml:space="preserve"> </v>
          </cell>
          <cell r="R87" t="str">
            <v xml:space="preserve"> </v>
          </cell>
          <cell r="S87">
            <v>0</v>
          </cell>
          <cell r="T87">
            <v>143.80000000000001</v>
          </cell>
          <cell r="U87">
            <v>135</v>
          </cell>
          <cell r="V87">
            <v>4.32</v>
          </cell>
          <cell r="W87">
            <v>1</v>
          </cell>
          <cell r="X87">
            <v>4.3000135370796544</v>
          </cell>
          <cell r="Y87">
            <v>1.33</v>
          </cell>
          <cell r="Z87">
            <v>0.83599999999999997</v>
          </cell>
          <cell r="AA87">
            <v>0.73299999999999998</v>
          </cell>
          <cell r="AB87">
            <v>38</v>
          </cell>
          <cell r="AC87">
            <v>1.1579999999999999</v>
          </cell>
          <cell r="AD87">
            <v>177.8</v>
          </cell>
          <cell r="AE87">
            <v>9.19</v>
          </cell>
          <cell r="AF87">
            <v>2090</v>
          </cell>
          <cell r="AG87">
            <v>2572</v>
          </cell>
          <cell r="AH87">
            <v>2572</v>
          </cell>
          <cell r="AI87">
            <v>0</v>
          </cell>
          <cell r="AJ87">
            <v>0</v>
          </cell>
          <cell r="AK87" t="str">
            <v>откр ствол</v>
          </cell>
          <cell r="AL87" t="str">
            <v>2090 - 2572</v>
          </cell>
          <cell r="AM87">
            <v>0</v>
          </cell>
          <cell r="AN87">
            <v>2090</v>
          </cell>
          <cell r="AO87">
            <v>214.11</v>
          </cell>
          <cell r="AP87">
            <v>0</v>
          </cell>
          <cell r="AQ87">
            <v>0</v>
          </cell>
          <cell r="AR87">
            <v>0</v>
          </cell>
          <cell r="AS87" t="str">
            <v>Фонтан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2199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73</v>
          </cell>
          <cell r="BV87">
            <v>5.5</v>
          </cell>
          <cell r="BW87">
            <v>18</v>
          </cell>
          <cell r="BX87" t="str">
            <v>Угловик</v>
          </cell>
          <cell r="BY87" t="str">
            <v>Постоянный</v>
          </cell>
          <cell r="BZ87">
            <v>24</v>
          </cell>
          <cell r="CA87">
            <v>0</v>
          </cell>
          <cell r="CB87">
            <v>42</v>
          </cell>
          <cell r="CC87">
            <v>49</v>
          </cell>
          <cell r="CD87">
            <v>40</v>
          </cell>
          <cell r="CE87">
            <v>43374</v>
          </cell>
          <cell r="CF87">
            <v>110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63</v>
          </cell>
          <cell r="CL87">
            <v>11.161671751999998</v>
          </cell>
          <cell r="CM87">
            <v>13.37</v>
          </cell>
          <cell r="CN87">
            <v>0.14000000000000001</v>
          </cell>
          <cell r="CO87">
            <v>81</v>
          </cell>
          <cell r="CP87">
            <v>28</v>
          </cell>
          <cell r="CQ87">
            <v>47</v>
          </cell>
          <cell r="CR87" t="str">
            <v>-</v>
          </cell>
          <cell r="CS87">
            <v>63</v>
          </cell>
          <cell r="CT87" t="str">
            <v>-</v>
          </cell>
          <cell r="CU87">
            <v>35.838328248000003</v>
          </cell>
          <cell r="CV87" t="str">
            <v>-</v>
          </cell>
          <cell r="CW87">
            <v>62.86</v>
          </cell>
          <cell r="CX87" t="str">
            <v>-</v>
          </cell>
          <cell r="CY87">
            <v>0</v>
          </cell>
          <cell r="CZ87">
            <v>28</v>
          </cell>
          <cell r="DA87">
            <v>2508.5847910715379</v>
          </cell>
          <cell r="DB87">
            <v>2508.5847910715379</v>
          </cell>
          <cell r="DC87">
            <v>0</v>
          </cell>
          <cell r="DD87">
            <v>0</v>
          </cell>
          <cell r="DE87" t="str">
            <v>Фонтан</v>
          </cell>
          <cell r="DF87">
            <v>11.161671751999998</v>
          </cell>
          <cell r="DG87">
            <v>13.37</v>
          </cell>
          <cell r="DH87">
            <v>0.14000000000000001</v>
          </cell>
          <cell r="DI87">
            <v>28.000000000000004</v>
          </cell>
          <cell r="DJ87">
            <v>63</v>
          </cell>
          <cell r="DK87">
            <v>0</v>
          </cell>
          <cell r="DL87" t="str">
            <v>-</v>
          </cell>
          <cell r="DM87">
            <v>41202</v>
          </cell>
          <cell r="DN87">
            <v>2243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41202</v>
          </cell>
          <cell r="DT87" t="str">
            <v>ВНС</v>
          </cell>
          <cell r="DU87">
            <v>0</v>
          </cell>
          <cell r="DV87">
            <v>18</v>
          </cell>
          <cell r="DW87">
            <v>42</v>
          </cell>
          <cell r="DX87">
            <v>49</v>
          </cell>
          <cell r="DY87">
            <v>40</v>
          </cell>
          <cell r="DZ87" t="str">
            <v>Постоянный</v>
          </cell>
          <cell r="EA87">
            <v>24</v>
          </cell>
          <cell r="EB87">
            <v>0</v>
          </cell>
          <cell r="EC87">
            <v>14.192103200000002</v>
          </cell>
          <cell r="ED87">
            <v>17</v>
          </cell>
          <cell r="EE87">
            <v>0.14000000000000001</v>
          </cell>
          <cell r="EF87">
            <v>41</v>
          </cell>
          <cell r="EG87">
            <v>2888.9305145413537</v>
          </cell>
          <cell r="EH87">
            <v>0</v>
          </cell>
          <cell r="EI87">
            <v>0</v>
          </cell>
          <cell r="EJ87">
            <v>63</v>
          </cell>
          <cell r="EK87">
            <v>18</v>
          </cell>
          <cell r="EL87">
            <v>42</v>
          </cell>
          <cell r="EM87">
            <v>49</v>
          </cell>
          <cell r="EN87">
            <v>40</v>
          </cell>
          <cell r="EO87" t="str">
            <v>Постоянный</v>
          </cell>
          <cell r="EP87">
            <v>24</v>
          </cell>
          <cell r="EQ87">
            <v>0</v>
          </cell>
          <cell r="ER87">
            <v>11.161671751999998</v>
          </cell>
          <cell r="ES87">
            <v>13.37</v>
          </cell>
          <cell r="ET87">
            <v>0.14000000000000001</v>
          </cell>
          <cell r="EU87">
            <v>28</v>
          </cell>
          <cell r="EV87">
            <v>2508.5847910715379</v>
          </cell>
          <cell r="EW87">
            <v>0</v>
          </cell>
          <cell r="EX87">
            <v>0</v>
          </cell>
          <cell r="EY87">
            <v>63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-3.0304314480000034</v>
          </cell>
        </row>
        <row r="88">
          <cell r="J88" t="str">
            <v>1004-1</v>
          </cell>
          <cell r="K88" t="str">
            <v>Без куста</v>
          </cell>
          <cell r="L88">
            <v>41078</v>
          </cell>
          <cell r="M88" t="str">
            <v>Гор.</v>
          </cell>
          <cell r="N88" t="str">
            <v>P1ar_Block III</v>
          </cell>
          <cell r="O88" t="str">
            <v>Действующий</v>
          </cell>
          <cell r="P88">
            <v>-4</v>
          </cell>
          <cell r="Q88" t="str">
            <v xml:space="preserve"> </v>
          </cell>
          <cell r="R88" t="str">
            <v xml:space="preserve"> </v>
          </cell>
          <cell r="S88">
            <v>0</v>
          </cell>
          <cell r="T88">
            <v>143.80000000000001</v>
          </cell>
          <cell r="U88">
            <v>135</v>
          </cell>
          <cell r="V88">
            <v>4.32</v>
          </cell>
          <cell r="W88">
            <v>1</v>
          </cell>
          <cell r="X88">
            <v>4.32</v>
          </cell>
          <cell r="Y88">
            <v>1.33</v>
          </cell>
          <cell r="Z88">
            <v>0.83599999999999997</v>
          </cell>
          <cell r="AA88">
            <v>0.73299999999999998</v>
          </cell>
          <cell r="AB88">
            <v>38</v>
          </cell>
          <cell r="AC88">
            <v>1.1579999999999999</v>
          </cell>
          <cell r="AD88">
            <v>139.69999999999999</v>
          </cell>
          <cell r="AE88">
            <v>7.72</v>
          </cell>
          <cell r="AF88">
            <v>1979</v>
          </cell>
          <cell r="AG88">
            <v>2500</v>
          </cell>
          <cell r="AH88">
            <v>2500</v>
          </cell>
          <cell r="AI88">
            <v>0</v>
          </cell>
          <cell r="AJ88">
            <v>0</v>
          </cell>
          <cell r="AK88" t="str">
            <v>откр ствол</v>
          </cell>
          <cell r="AL88" t="str">
            <v>1979 - 2500</v>
          </cell>
          <cell r="AM88">
            <v>0</v>
          </cell>
          <cell r="AN88">
            <v>1979</v>
          </cell>
          <cell r="AO88">
            <v>77.099999999999994</v>
          </cell>
          <cell r="AP88">
            <v>0</v>
          </cell>
          <cell r="AQ88">
            <v>0</v>
          </cell>
          <cell r="AR88">
            <v>0</v>
          </cell>
          <cell r="AS88" t="str">
            <v>Газлифт</v>
          </cell>
          <cell r="AT88">
            <v>593</v>
          </cell>
          <cell r="AU88" t="str">
            <v>ГП</v>
          </cell>
          <cell r="AV88">
            <v>1196</v>
          </cell>
          <cell r="AW88" t="str">
            <v>ГК86/3</v>
          </cell>
          <cell r="AX88">
            <v>1753</v>
          </cell>
          <cell r="AY88" t="str">
            <v>ЦКсОК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1764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2184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73</v>
          </cell>
          <cell r="BV88">
            <v>5.5</v>
          </cell>
          <cell r="BW88">
            <v>18</v>
          </cell>
          <cell r="BX88" t="str">
            <v>Угловик</v>
          </cell>
          <cell r="BY88" t="str">
            <v>Периодический</v>
          </cell>
          <cell r="BZ88">
            <v>24</v>
          </cell>
          <cell r="CA88">
            <v>24</v>
          </cell>
          <cell r="CB88">
            <v>40</v>
          </cell>
          <cell r="CC88">
            <v>57</v>
          </cell>
          <cell r="CD88">
            <v>37</v>
          </cell>
          <cell r="CE88">
            <v>43374</v>
          </cell>
          <cell r="CF88">
            <v>104.1</v>
          </cell>
          <cell r="CG88">
            <v>84</v>
          </cell>
          <cell r="CH88">
            <v>6</v>
          </cell>
          <cell r="CI88">
            <v>0</v>
          </cell>
          <cell r="CJ88">
            <v>0</v>
          </cell>
          <cell r="CK88">
            <v>102</v>
          </cell>
          <cell r="CL88">
            <v>0.83599999999999997</v>
          </cell>
          <cell r="CM88">
            <v>1</v>
          </cell>
          <cell r="CN88">
            <v>0</v>
          </cell>
          <cell r="CO88">
            <v>82</v>
          </cell>
          <cell r="CP88">
            <v>25</v>
          </cell>
          <cell r="CQ88">
            <v>2.0999999999999943</v>
          </cell>
          <cell r="CR88" t="str">
            <v>-</v>
          </cell>
          <cell r="CS88">
            <v>102</v>
          </cell>
          <cell r="CT88" t="str">
            <v>-</v>
          </cell>
          <cell r="CU88">
            <v>1.2639999999999945</v>
          </cell>
          <cell r="CV88" t="str">
            <v>-</v>
          </cell>
          <cell r="CW88">
            <v>102</v>
          </cell>
          <cell r="CX88" t="str">
            <v>-</v>
          </cell>
          <cell r="CY88">
            <v>7.2</v>
          </cell>
          <cell r="CZ88">
            <v>17.8</v>
          </cell>
          <cell r="DA88">
            <v>21291.866028708137</v>
          </cell>
          <cell r="DB88">
            <v>29904.306220095696</v>
          </cell>
          <cell r="DC88">
            <v>0.48049849988460919</v>
          </cell>
          <cell r="DD88" t="str">
            <v xml:space="preserve">Планируется постановка бригады ПРГС для оптимизации работы газлифтного подъемника </v>
          </cell>
          <cell r="DE88" t="str">
            <v>Газлифт</v>
          </cell>
          <cell r="DF88">
            <v>0.83599999999999997</v>
          </cell>
          <cell r="DG88">
            <v>1</v>
          </cell>
          <cell r="DH88">
            <v>0</v>
          </cell>
          <cell r="DI88">
            <v>17.8</v>
          </cell>
          <cell r="DJ88">
            <v>102</v>
          </cell>
          <cell r="DK88">
            <v>0</v>
          </cell>
          <cell r="DL88">
            <v>41501</v>
          </cell>
          <cell r="DM88">
            <v>41505</v>
          </cell>
          <cell r="DN88">
            <v>1940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41505</v>
          </cell>
          <cell r="DT88" t="str">
            <v>ОПЗ</v>
          </cell>
          <cell r="DU88">
            <v>0</v>
          </cell>
          <cell r="DV88">
            <v>18</v>
          </cell>
          <cell r="DW88">
            <v>40</v>
          </cell>
          <cell r="DX88">
            <v>57</v>
          </cell>
          <cell r="DY88">
            <v>37</v>
          </cell>
          <cell r="DZ88" t="str">
            <v>Постоянный</v>
          </cell>
          <cell r="EA88">
            <v>24</v>
          </cell>
          <cell r="EB88">
            <v>0</v>
          </cell>
          <cell r="EC88">
            <v>3.5947999999999998</v>
          </cell>
          <cell r="ED88">
            <v>4.3</v>
          </cell>
          <cell r="EE88">
            <v>0</v>
          </cell>
          <cell r="EF88">
            <v>25</v>
          </cell>
          <cell r="EG88">
            <v>4951.5967508623571</v>
          </cell>
          <cell r="EH88">
            <v>84</v>
          </cell>
          <cell r="EI88">
            <v>7.2</v>
          </cell>
          <cell r="EJ88">
            <v>99</v>
          </cell>
          <cell r="EK88">
            <v>18</v>
          </cell>
          <cell r="EL88">
            <v>40</v>
          </cell>
          <cell r="EM88">
            <v>57</v>
          </cell>
          <cell r="EN88">
            <v>37</v>
          </cell>
          <cell r="EO88" t="str">
            <v>Периодический</v>
          </cell>
          <cell r="EP88">
            <v>24</v>
          </cell>
          <cell r="EQ88">
            <v>24</v>
          </cell>
          <cell r="ER88">
            <v>0.83599999999999997</v>
          </cell>
          <cell r="ES88">
            <v>1</v>
          </cell>
          <cell r="ET88">
            <v>0</v>
          </cell>
          <cell r="EU88">
            <v>25</v>
          </cell>
          <cell r="EV88">
            <v>21291.866028708137</v>
          </cell>
          <cell r="EW88">
            <v>84</v>
          </cell>
          <cell r="EX88">
            <v>7.2</v>
          </cell>
          <cell r="EY88">
            <v>102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24</v>
          </cell>
          <cell r="FF88">
            <v>-2.7587999999999999</v>
          </cell>
        </row>
        <row r="89">
          <cell r="J89" t="str">
            <v>1006-2</v>
          </cell>
          <cell r="K89" t="str">
            <v>К - 3</v>
          </cell>
          <cell r="L89">
            <v>41446</v>
          </cell>
          <cell r="M89" t="str">
            <v>Гор.</v>
          </cell>
          <cell r="N89" t="str">
            <v>P1ar_Block III</v>
          </cell>
          <cell r="O89" t="str">
            <v>Действующий</v>
          </cell>
          <cell r="P89">
            <v>-4</v>
          </cell>
          <cell r="Q89" t="str">
            <v xml:space="preserve"> </v>
          </cell>
          <cell r="R89" t="str">
            <v xml:space="preserve"> </v>
          </cell>
          <cell r="S89">
            <v>0</v>
          </cell>
          <cell r="T89">
            <v>143.80000000000001</v>
          </cell>
          <cell r="U89">
            <v>135</v>
          </cell>
          <cell r="V89">
            <v>4.32</v>
          </cell>
          <cell r="W89">
            <v>1</v>
          </cell>
          <cell r="X89">
            <v>4.3142706485786881</v>
          </cell>
          <cell r="Y89">
            <v>1.33</v>
          </cell>
          <cell r="Z89">
            <v>0.83599999999999997</v>
          </cell>
          <cell r="AA89">
            <v>0.73299999999999998</v>
          </cell>
          <cell r="AB89">
            <v>38</v>
          </cell>
          <cell r="AC89">
            <v>1.1579999999999999</v>
          </cell>
          <cell r="AD89">
            <v>177.8</v>
          </cell>
          <cell r="AE89">
            <v>9.19</v>
          </cell>
          <cell r="AF89">
            <v>2025</v>
          </cell>
          <cell r="AG89">
            <v>2990</v>
          </cell>
          <cell r="AH89">
            <v>2990</v>
          </cell>
          <cell r="AI89">
            <v>0</v>
          </cell>
          <cell r="AJ89">
            <v>0</v>
          </cell>
          <cell r="AK89" t="str">
            <v>откр ствол</v>
          </cell>
          <cell r="AL89" t="str">
            <v xml:space="preserve">2025-2990 </v>
          </cell>
          <cell r="AM89">
            <v>15</v>
          </cell>
          <cell r="AN89">
            <v>2025</v>
          </cell>
          <cell r="AO89">
            <v>169.59</v>
          </cell>
          <cell r="AP89">
            <v>0</v>
          </cell>
          <cell r="AQ89">
            <v>0</v>
          </cell>
          <cell r="AR89">
            <v>0</v>
          </cell>
          <cell r="AS89" t="str">
            <v>Газлифт</v>
          </cell>
          <cell r="AT89">
            <v>600</v>
          </cell>
          <cell r="AU89" t="str">
            <v>ГП</v>
          </cell>
          <cell r="AV89">
            <v>1200</v>
          </cell>
          <cell r="AW89" t="str">
            <v>ГК87/1,5</v>
          </cell>
          <cell r="AX89">
            <v>1698</v>
          </cell>
          <cell r="AY89" t="str">
            <v>ЦК сОК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1708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2070</v>
          </cell>
          <cell r="BN89" t="str">
            <v>Есть</v>
          </cell>
          <cell r="BO89">
            <v>0</v>
          </cell>
          <cell r="BP89">
            <v>97</v>
          </cell>
          <cell r="BQ89">
            <v>43</v>
          </cell>
          <cell r="BR89">
            <v>10.199999999999999</v>
          </cell>
          <cell r="BS89">
            <v>0</v>
          </cell>
          <cell r="BT89">
            <v>0</v>
          </cell>
          <cell r="BU89">
            <v>73</v>
          </cell>
          <cell r="BV89">
            <v>5.5</v>
          </cell>
          <cell r="BW89">
            <v>18</v>
          </cell>
          <cell r="BX89" t="str">
            <v>Угловик</v>
          </cell>
          <cell r="BY89" t="str">
            <v>Периодический</v>
          </cell>
          <cell r="BZ89">
            <v>24</v>
          </cell>
          <cell r="CA89">
            <v>24</v>
          </cell>
          <cell r="CB89">
            <v>37</v>
          </cell>
          <cell r="CC89">
            <v>43</v>
          </cell>
          <cell r="CD89">
            <v>35</v>
          </cell>
          <cell r="CE89">
            <v>43374</v>
          </cell>
          <cell r="CF89">
            <v>141</v>
          </cell>
          <cell r="CG89">
            <v>97</v>
          </cell>
          <cell r="CH89">
            <v>6</v>
          </cell>
          <cell r="CI89">
            <v>0</v>
          </cell>
          <cell r="CJ89">
            <v>0</v>
          </cell>
          <cell r="CK89">
            <v>67</v>
          </cell>
          <cell r="CL89">
            <v>6.6853248000000001</v>
          </cell>
          <cell r="CM89">
            <v>8</v>
          </cell>
          <cell r="CN89">
            <v>0.04</v>
          </cell>
          <cell r="CO89">
            <v>83</v>
          </cell>
          <cell r="CP89">
            <v>18.3</v>
          </cell>
          <cell r="CQ89">
            <v>74</v>
          </cell>
          <cell r="CR89" t="str">
            <v>-</v>
          </cell>
          <cell r="CS89">
            <v>67</v>
          </cell>
          <cell r="CT89" t="str">
            <v>-</v>
          </cell>
          <cell r="CU89">
            <v>67.314675199999996</v>
          </cell>
          <cell r="CV89" t="str">
            <v>-</v>
          </cell>
          <cell r="CW89">
            <v>66.959999999999994</v>
          </cell>
          <cell r="CX89" t="str">
            <v>-</v>
          </cell>
          <cell r="CY89">
            <v>10.199999999999999</v>
          </cell>
          <cell r="CZ89">
            <v>8.1000000000000014</v>
          </cell>
          <cell r="DA89">
            <v>1211.6090455320887</v>
          </cell>
          <cell r="DB89">
            <v>2737.3389547206443</v>
          </cell>
          <cell r="DC89">
            <v>0.14099608344212661</v>
          </cell>
          <cell r="DD89">
            <v>0</v>
          </cell>
          <cell r="DE89" t="str">
            <v>Газлифт</v>
          </cell>
          <cell r="DF89">
            <v>6.6853248000000001</v>
          </cell>
          <cell r="DG89">
            <v>8</v>
          </cell>
          <cell r="DH89">
            <v>0.04</v>
          </cell>
          <cell r="DI89">
            <v>8.1000000000000014</v>
          </cell>
          <cell r="DJ89">
            <v>67</v>
          </cell>
          <cell r="DK89">
            <v>0</v>
          </cell>
          <cell r="DL89">
            <v>42889.083333333336</v>
          </cell>
          <cell r="DM89">
            <v>42897</v>
          </cell>
          <cell r="DN89">
            <v>548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42897</v>
          </cell>
          <cell r="DT89" t="str">
            <v>ОПЗ</v>
          </cell>
          <cell r="DU89">
            <v>0</v>
          </cell>
          <cell r="DV89">
            <v>18</v>
          </cell>
          <cell r="DW89">
            <v>37</v>
          </cell>
          <cell r="DX89">
            <v>43</v>
          </cell>
          <cell r="DY89">
            <v>35</v>
          </cell>
          <cell r="DZ89" t="str">
            <v>Постоянный</v>
          </cell>
          <cell r="EA89">
            <v>24</v>
          </cell>
          <cell r="EB89">
            <v>0</v>
          </cell>
          <cell r="EC89">
            <v>6.6853248000000001</v>
          </cell>
          <cell r="ED89">
            <v>8</v>
          </cell>
          <cell r="EE89">
            <v>0.04</v>
          </cell>
          <cell r="EF89">
            <v>18.3</v>
          </cell>
          <cell r="EG89">
            <v>1226.5671818966823</v>
          </cell>
          <cell r="EH89">
            <v>97</v>
          </cell>
          <cell r="EI89">
            <v>10.1</v>
          </cell>
          <cell r="EJ89">
            <v>67</v>
          </cell>
          <cell r="EK89">
            <v>18</v>
          </cell>
          <cell r="EL89">
            <v>37</v>
          </cell>
          <cell r="EM89">
            <v>43</v>
          </cell>
          <cell r="EN89">
            <v>35</v>
          </cell>
          <cell r="EO89" t="str">
            <v>Периодический</v>
          </cell>
          <cell r="EP89">
            <v>24</v>
          </cell>
          <cell r="EQ89">
            <v>24</v>
          </cell>
          <cell r="ER89">
            <v>6.6853248000000001</v>
          </cell>
          <cell r="ES89">
            <v>8</v>
          </cell>
          <cell r="ET89">
            <v>0.04</v>
          </cell>
          <cell r="EU89">
            <v>18.3</v>
          </cell>
          <cell r="EV89">
            <v>1211.6090455320887</v>
          </cell>
          <cell r="EW89">
            <v>97</v>
          </cell>
          <cell r="EX89">
            <v>10.199999999999999</v>
          </cell>
          <cell r="EY89">
            <v>67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24</v>
          </cell>
          <cell r="FF89">
            <v>0</v>
          </cell>
        </row>
        <row r="90">
          <cell r="J90">
            <v>1007</v>
          </cell>
          <cell r="K90" t="str">
            <v>Куст скважины - 1007</v>
          </cell>
          <cell r="L90">
            <v>41268</v>
          </cell>
          <cell r="M90" t="str">
            <v>Гор.</v>
          </cell>
          <cell r="N90" t="str">
            <v>P1ar_Block III</v>
          </cell>
          <cell r="O90" t="str">
            <v>Действующий</v>
          </cell>
          <cell r="P90">
            <v>-4</v>
          </cell>
          <cell r="Q90" t="str">
            <v xml:space="preserve"> </v>
          </cell>
          <cell r="R90" t="str">
            <v xml:space="preserve"> </v>
          </cell>
          <cell r="S90">
            <v>0</v>
          </cell>
          <cell r="T90">
            <v>143.80000000000001</v>
          </cell>
          <cell r="U90">
            <v>135</v>
          </cell>
          <cell r="V90">
            <v>4.32</v>
          </cell>
          <cell r="W90">
            <v>1</v>
          </cell>
          <cell r="X90">
            <v>4.2971734148204739</v>
          </cell>
          <cell r="Y90">
            <v>1.33</v>
          </cell>
          <cell r="Z90">
            <v>0.83599999999999997</v>
          </cell>
          <cell r="AA90">
            <v>0.73299999999999998</v>
          </cell>
          <cell r="AB90">
            <v>38</v>
          </cell>
          <cell r="AC90">
            <v>1.1579999999999999</v>
          </cell>
          <cell r="AD90">
            <v>177.8</v>
          </cell>
          <cell r="AE90">
            <v>9.19</v>
          </cell>
          <cell r="AF90">
            <v>1929</v>
          </cell>
          <cell r="AG90">
            <v>2730</v>
          </cell>
          <cell r="AH90">
            <v>2730</v>
          </cell>
          <cell r="AI90">
            <v>0</v>
          </cell>
          <cell r="AJ90">
            <v>0</v>
          </cell>
          <cell r="AK90" t="str">
            <v>откр ствол</v>
          </cell>
          <cell r="AL90" t="str">
            <v xml:space="preserve">1929-2730 </v>
          </cell>
          <cell r="AM90">
            <v>0</v>
          </cell>
          <cell r="AN90">
            <v>1929</v>
          </cell>
          <cell r="AO90">
            <v>58.43</v>
          </cell>
          <cell r="AP90">
            <v>0</v>
          </cell>
          <cell r="AQ90">
            <v>0</v>
          </cell>
          <cell r="AR90">
            <v>0</v>
          </cell>
          <cell r="AS90" t="str">
            <v>Фонтан</v>
          </cell>
          <cell r="AT90">
            <v>600</v>
          </cell>
          <cell r="AU90">
            <v>0</v>
          </cell>
          <cell r="AV90">
            <v>1200</v>
          </cell>
          <cell r="AW90">
            <v>0</v>
          </cell>
          <cell r="AX90">
            <v>1688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1698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2000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73</v>
          </cell>
          <cell r="BV90">
            <v>5.5</v>
          </cell>
          <cell r="BW90">
            <v>18</v>
          </cell>
          <cell r="BX90" t="str">
            <v>Угловик</v>
          </cell>
          <cell r="BY90" t="str">
            <v>Постоянный</v>
          </cell>
          <cell r="BZ90">
            <v>24</v>
          </cell>
          <cell r="CA90">
            <v>0</v>
          </cell>
          <cell r="CB90">
            <v>41</v>
          </cell>
          <cell r="CC90">
            <v>49</v>
          </cell>
          <cell r="CD90">
            <v>38</v>
          </cell>
          <cell r="CE90">
            <v>43374</v>
          </cell>
          <cell r="CF90">
            <v>120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64</v>
          </cell>
          <cell r="CL90">
            <v>24.939712512</v>
          </cell>
          <cell r="CM90">
            <v>29.88</v>
          </cell>
          <cell r="CN90">
            <v>0.16</v>
          </cell>
          <cell r="CO90">
            <v>84</v>
          </cell>
          <cell r="CP90">
            <v>39.700000000000003</v>
          </cell>
          <cell r="CQ90">
            <v>56</v>
          </cell>
          <cell r="CR90" t="str">
            <v>-</v>
          </cell>
          <cell r="CS90">
            <v>64</v>
          </cell>
          <cell r="CT90" t="str">
            <v>-</v>
          </cell>
          <cell r="CU90">
            <v>31.060287488</v>
          </cell>
          <cell r="CV90" t="str">
            <v>-</v>
          </cell>
          <cell r="CW90">
            <v>63.84</v>
          </cell>
          <cell r="CX90" t="str">
            <v>-</v>
          </cell>
          <cell r="CY90">
            <v>0</v>
          </cell>
          <cell r="CZ90">
            <v>39.700000000000003</v>
          </cell>
          <cell r="DA90">
            <v>1591.8387183051102</v>
          </cell>
          <cell r="DB90">
            <v>1591.8387183051102</v>
          </cell>
          <cell r="DC90">
            <v>0.67319759679572755</v>
          </cell>
          <cell r="DD90">
            <v>0</v>
          </cell>
          <cell r="DE90" t="str">
            <v>Фонтан</v>
          </cell>
          <cell r="DF90">
            <v>24.939712512</v>
          </cell>
          <cell r="DG90">
            <v>29.88</v>
          </cell>
          <cell r="DH90">
            <v>0.16</v>
          </cell>
          <cell r="DI90">
            <v>39.700000000000003</v>
          </cell>
          <cell r="DJ90">
            <v>64</v>
          </cell>
          <cell r="DK90">
            <v>0</v>
          </cell>
          <cell r="DL90" t="str">
            <v>-</v>
          </cell>
          <cell r="DM90">
            <v>41268</v>
          </cell>
          <cell r="DN90">
            <v>2177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41268</v>
          </cell>
          <cell r="DT90" t="str">
            <v>ВНС</v>
          </cell>
          <cell r="DU90">
            <v>0</v>
          </cell>
          <cell r="DV90">
            <v>18</v>
          </cell>
          <cell r="DW90">
            <v>36</v>
          </cell>
          <cell r="DX90">
            <v>49</v>
          </cell>
          <cell r="DY90">
            <v>34</v>
          </cell>
          <cell r="DZ90" t="str">
            <v>Постоянный</v>
          </cell>
          <cell r="EA90">
            <v>24</v>
          </cell>
          <cell r="EB90">
            <v>0</v>
          </cell>
          <cell r="EC90">
            <v>24.962194223999997</v>
          </cell>
          <cell r="ED90">
            <v>29.88</v>
          </cell>
          <cell r="EE90">
            <v>7.0000000000000007E-2</v>
          </cell>
          <cell r="EF90">
            <v>39.700000000000003</v>
          </cell>
          <cell r="EG90">
            <v>1590.4050598977506</v>
          </cell>
          <cell r="EH90">
            <v>0</v>
          </cell>
          <cell r="EI90">
            <v>0</v>
          </cell>
          <cell r="EJ90">
            <v>62</v>
          </cell>
          <cell r="EK90">
            <v>18</v>
          </cell>
          <cell r="EL90">
            <v>41</v>
          </cell>
          <cell r="EM90">
            <v>49</v>
          </cell>
          <cell r="EN90">
            <v>38</v>
          </cell>
          <cell r="EO90" t="str">
            <v>Постоянный</v>
          </cell>
          <cell r="EP90">
            <v>24</v>
          </cell>
          <cell r="EQ90">
            <v>0</v>
          </cell>
          <cell r="ER90">
            <v>24.939712512</v>
          </cell>
          <cell r="ES90">
            <v>29.88</v>
          </cell>
          <cell r="ET90">
            <v>0.16</v>
          </cell>
          <cell r="EU90">
            <v>39.700000000000003</v>
          </cell>
          <cell r="EV90">
            <v>1591.8387183051102</v>
          </cell>
          <cell r="EW90">
            <v>0</v>
          </cell>
          <cell r="EX90">
            <v>0</v>
          </cell>
          <cell r="EY90">
            <v>64</v>
          </cell>
          <cell r="EZ90">
            <v>0</v>
          </cell>
          <cell r="FA90">
            <v>5</v>
          </cell>
          <cell r="FB90">
            <v>0</v>
          </cell>
          <cell r="FC90">
            <v>4</v>
          </cell>
          <cell r="FD90">
            <v>0</v>
          </cell>
          <cell r="FE90">
            <v>0</v>
          </cell>
          <cell r="FF90">
            <v>-2.24817119999976E-2</v>
          </cell>
        </row>
        <row r="91">
          <cell r="J91" t="str">
            <v>1007-1</v>
          </cell>
          <cell r="K91" t="str">
            <v>Куст скважины - 1007</v>
          </cell>
          <cell r="L91">
            <v>42166</v>
          </cell>
          <cell r="M91" t="str">
            <v>БС</v>
          </cell>
          <cell r="N91" t="str">
            <v>P1ar_Block III</v>
          </cell>
          <cell r="O91" t="str">
            <v>Действующий</v>
          </cell>
          <cell r="P91">
            <v>-4</v>
          </cell>
          <cell r="Q91">
            <v>0</v>
          </cell>
          <cell r="R91">
            <v>0</v>
          </cell>
          <cell r="S91">
            <v>0</v>
          </cell>
          <cell r="T91">
            <v>143.80000000000001</v>
          </cell>
          <cell r="U91">
            <v>135</v>
          </cell>
          <cell r="V91">
            <v>4.32</v>
          </cell>
          <cell r="W91">
            <v>1</v>
          </cell>
          <cell r="X91">
            <v>2.8360748723766305</v>
          </cell>
          <cell r="Y91">
            <v>1.33</v>
          </cell>
          <cell r="Z91">
            <v>0.83599999999999997</v>
          </cell>
          <cell r="AA91">
            <v>0.73299999999999998</v>
          </cell>
          <cell r="AB91">
            <v>38</v>
          </cell>
          <cell r="AC91">
            <v>1.1579999999999999</v>
          </cell>
          <cell r="AD91">
            <v>177.8</v>
          </cell>
          <cell r="AE91">
            <v>9.19</v>
          </cell>
          <cell r="AF91">
            <v>1979</v>
          </cell>
          <cell r="AG91">
            <v>2650</v>
          </cell>
          <cell r="AH91">
            <v>2650</v>
          </cell>
          <cell r="AI91">
            <v>0</v>
          </cell>
          <cell r="AJ91">
            <v>0</v>
          </cell>
          <cell r="AK91" t="str">
            <v>откр ствол</v>
          </cell>
          <cell r="AL91" t="str">
            <v>1985-2650</v>
          </cell>
          <cell r="AM91">
            <v>0</v>
          </cell>
          <cell r="AN91">
            <v>0</v>
          </cell>
          <cell r="AO91">
            <v>0</v>
          </cell>
          <cell r="AP91" t="str">
            <v>1718-1985</v>
          </cell>
          <cell r="AQ91">
            <v>114</v>
          </cell>
          <cell r="AR91">
            <v>6.5</v>
          </cell>
          <cell r="AS91" t="str">
            <v>Газлифт</v>
          </cell>
          <cell r="AT91">
            <v>380</v>
          </cell>
          <cell r="AU91" t="str">
            <v>ГП</v>
          </cell>
          <cell r="AV91">
            <v>720</v>
          </cell>
          <cell r="AW91" t="str">
            <v>ГП</v>
          </cell>
          <cell r="AX91">
            <v>1020</v>
          </cell>
          <cell r="AY91" t="str">
            <v>ГП</v>
          </cell>
          <cell r="AZ91">
            <v>1300</v>
          </cell>
          <cell r="BA91" t="str">
            <v>ГК93/1,5</v>
          </cell>
          <cell r="BB91">
            <v>1540</v>
          </cell>
          <cell r="BC91" t="str">
            <v>ЦКсОК/5</v>
          </cell>
          <cell r="BD91">
            <v>0</v>
          </cell>
          <cell r="BE91">
            <v>0</v>
          </cell>
          <cell r="BF91">
            <v>1685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1725</v>
          </cell>
          <cell r="BN91" t="str">
            <v>Есть</v>
          </cell>
          <cell r="BO91">
            <v>0</v>
          </cell>
          <cell r="BP91">
            <v>94</v>
          </cell>
          <cell r="BQ91">
            <v>62</v>
          </cell>
          <cell r="BR91">
            <v>11</v>
          </cell>
          <cell r="BS91">
            <v>0</v>
          </cell>
          <cell r="BT91">
            <v>0</v>
          </cell>
          <cell r="BU91">
            <v>73</v>
          </cell>
          <cell r="BV91">
            <v>5.5</v>
          </cell>
          <cell r="BW91">
            <v>18</v>
          </cell>
          <cell r="BX91" t="str">
            <v>Угловик</v>
          </cell>
          <cell r="BY91" t="str">
            <v>Постоянный</v>
          </cell>
          <cell r="BZ91">
            <v>24</v>
          </cell>
          <cell r="CA91">
            <v>0</v>
          </cell>
          <cell r="CB91">
            <v>36</v>
          </cell>
          <cell r="CC91">
            <v>62</v>
          </cell>
          <cell r="CD91">
            <v>34</v>
          </cell>
          <cell r="CE91">
            <v>43374</v>
          </cell>
          <cell r="CF91">
            <v>141</v>
          </cell>
          <cell r="CG91">
            <v>94</v>
          </cell>
          <cell r="CH91">
            <v>6</v>
          </cell>
          <cell r="CI91">
            <v>0</v>
          </cell>
          <cell r="CJ91">
            <v>0</v>
          </cell>
          <cell r="CK91">
            <v>63</v>
          </cell>
          <cell r="CL91">
            <v>15.620185151999999</v>
          </cell>
          <cell r="CM91">
            <v>22.18</v>
          </cell>
          <cell r="CN91">
            <v>15.76</v>
          </cell>
          <cell r="CO91">
            <v>85</v>
          </cell>
          <cell r="CP91">
            <v>29.5</v>
          </cell>
          <cell r="CQ91">
            <v>78</v>
          </cell>
          <cell r="CR91" t="str">
            <v>-</v>
          </cell>
          <cell r="CS91">
            <v>63</v>
          </cell>
          <cell r="CT91" t="str">
            <v>-</v>
          </cell>
          <cell r="CU91">
            <v>62.379814848000002</v>
          </cell>
          <cell r="CV91" t="str">
            <v>-</v>
          </cell>
          <cell r="CW91">
            <v>47.24</v>
          </cell>
          <cell r="CX91" t="str">
            <v>-</v>
          </cell>
          <cell r="CY91">
            <v>11</v>
          </cell>
          <cell r="CZ91">
            <v>18.5</v>
          </cell>
          <cell r="DA91">
            <v>1184.3649623853064</v>
          </cell>
          <cell r="DB91">
            <v>1888.5819670468397</v>
          </cell>
          <cell r="DC91">
            <v>0.37706534844465878</v>
          </cell>
          <cell r="DD91">
            <v>0</v>
          </cell>
          <cell r="DE91" t="str">
            <v>Газлифт</v>
          </cell>
          <cell r="DF91">
            <v>15.620185151999999</v>
          </cell>
          <cell r="DG91">
            <v>22.18</v>
          </cell>
          <cell r="DH91">
            <v>15.76</v>
          </cell>
          <cell r="DI91">
            <v>18.5</v>
          </cell>
          <cell r="DJ91">
            <v>63</v>
          </cell>
          <cell r="DK91">
            <v>0</v>
          </cell>
          <cell r="DL91">
            <v>41791</v>
          </cell>
          <cell r="DM91">
            <v>42177</v>
          </cell>
          <cell r="DN91">
            <v>1268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42177</v>
          </cell>
          <cell r="DT91" t="str">
            <v>ЗБС</v>
          </cell>
          <cell r="DU91">
            <v>0</v>
          </cell>
          <cell r="DV91">
            <v>18</v>
          </cell>
          <cell r="DW91">
            <v>36</v>
          </cell>
          <cell r="DX91">
            <v>62</v>
          </cell>
          <cell r="DY91">
            <v>34</v>
          </cell>
          <cell r="DZ91" t="str">
            <v>Постоянный</v>
          </cell>
          <cell r="EA91">
            <v>24</v>
          </cell>
          <cell r="EB91">
            <v>0</v>
          </cell>
          <cell r="EC91">
            <v>15.620185151999999</v>
          </cell>
          <cell r="ED91">
            <v>22.18</v>
          </cell>
          <cell r="EE91">
            <v>15.76</v>
          </cell>
          <cell r="EF91">
            <v>32.5</v>
          </cell>
          <cell r="EG91">
            <v>1376.4241454748155</v>
          </cell>
          <cell r="EH91">
            <v>94</v>
          </cell>
          <cell r="EI91">
            <v>11</v>
          </cell>
          <cell r="EJ91">
            <v>67</v>
          </cell>
          <cell r="EK91">
            <v>18</v>
          </cell>
          <cell r="EL91">
            <v>36</v>
          </cell>
          <cell r="EM91">
            <v>62</v>
          </cell>
          <cell r="EN91">
            <v>34</v>
          </cell>
          <cell r="EO91" t="str">
            <v>Постоянный</v>
          </cell>
          <cell r="EP91">
            <v>24</v>
          </cell>
          <cell r="EQ91">
            <v>0</v>
          </cell>
          <cell r="ER91">
            <v>15.620185151999999</v>
          </cell>
          <cell r="ES91">
            <v>22.18</v>
          </cell>
          <cell r="ET91">
            <v>15.76</v>
          </cell>
          <cell r="EU91">
            <v>29.5</v>
          </cell>
          <cell r="EV91">
            <v>1184.3649623853064</v>
          </cell>
          <cell r="EW91">
            <v>94</v>
          </cell>
          <cell r="EX91">
            <v>11</v>
          </cell>
          <cell r="EY91">
            <v>63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</row>
        <row r="92">
          <cell r="J92">
            <v>1009</v>
          </cell>
          <cell r="K92" t="str">
            <v>Куст скважины - 1009</v>
          </cell>
          <cell r="L92">
            <v>39079</v>
          </cell>
          <cell r="M92" t="str">
            <v>Гор.</v>
          </cell>
          <cell r="N92" t="str">
            <v>P1ar_Block III</v>
          </cell>
          <cell r="O92" t="str">
            <v>Действующий</v>
          </cell>
          <cell r="P92">
            <v>-4</v>
          </cell>
          <cell r="Q92" t="str">
            <v xml:space="preserve"> </v>
          </cell>
          <cell r="R92" t="str">
            <v xml:space="preserve"> </v>
          </cell>
          <cell r="S92">
            <v>0</v>
          </cell>
          <cell r="T92">
            <v>143.80000000000001</v>
          </cell>
          <cell r="U92">
            <v>135</v>
          </cell>
          <cell r="V92">
            <v>4.32</v>
          </cell>
          <cell r="W92">
            <v>1</v>
          </cell>
          <cell r="X92">
            <v>4.2550173746542805</v>
          </cell>
          <cell r="Y92">
            <v>1.33</v>
          </cell>
          <cell r="Z92">
            <v>0.83599999999999997</v>
          </cell>
          <cell r="AA92">
            <v>0.73299999999999998</v>
          </cell>
          <cell r="AB92">
            <v>38</v>
          </cell>
          <cell r="AC92">
            <v>1.1579999999999999</v>
          </cell>
          <cell r="AD92">
            <v>139.69999999999999</v>
          </cell>
          <cell r="AE92">
            <v>7.72</v>
          </cell>
          <cell r="AF92">
            <v>1903</v>
          </cell>
          <cell r="AG92">
            <v>2460</v>
          </cell>
          <cell r="AH92">
            <v>2460</v>
          </cell>
          <cell r="AI92">
            <v>0</v>
          </cell>
          <cell r="AJ92">
            <v>0</v>
          </cell>
          <cell r="AK92" t="str">
            <v>откр ствол</v>
          </cell>
          <cell r="AL92" t="str">
            <v xml:space="preserve">1903-2463 </v>
          </cell>
          <cell r="AM92">
            <v>0</v>
          </cell>
          <cell r="AN92">
            <v>1903</v>
          </cell>
          <cell r="AO92">
            <v>41.8</v>
          </cell>
          <cell r="AP92">
            <v>0</v>
          </cell>
          <cell r="AQ92">
            <v>0</v>
          </cell>
          <cell r="AR92">
            <v>0</v>
          </cell>
          <cell r="AS92" t="str">
            <v>Фонтан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2417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73</v>
          </cell>
          <cell r="BV92">
            <v>5.5</v>
          </cell>
          <cell r="BW92">
            <v>8</v>
          </cell>
          <cell r="BX92" t="str">
            <v>Угловик</v>
          </cell>
          <cell r="BY92" t="str">
            <v>Постоянный</v>
          </cell>
          <cell r="BZ92">
            <v>24</v>
          </cell>
          <cell r="CA92">
            <v>0</v>
          </cell>
          <cell r="CB92">
            <v>51</v>
          </cell>
          <cell r="CC92">
            <v>35</v>
          </cell>
          <cell r="CD92">
            <v>32</v>
          </cell>
          <cell r="CE92">
            <v>43374</v>
          </cell>
          <cell r="CF92">
            <v>149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101</v>
          </cell>
          <cell r="CL92">
            <v>24.132477599999998</v>
          </cell>
          <cell r="CM92">
            <v>29</v>
          </cell>
          <cell r="CN92">
            <v>0.46</v>
          </cell>
          <cell r="CO92">
            <v>86</v>
          </cell>
          <cell r="CP92">
            <v>100.4</v>
          </cell>
          <cell r="CQ92">
            <v>48</v>
          </cell>
          <cell r="CR92" t="str">
            <v>-</v>
          </cell>
          <cell r="CS92">
            <v>101</v>
          </cell>
          <cell r="CT92" t="str">
            <v>-</v>
          </cell>
          <cell r="CU92">
            <v>23.867522400000002</v>
          </cell>
          <cell r="CV92" t="str">
            <v>-</v>
          </cell>
          <cell r="CW92">
            <v>100.54</v>
          </cell>
          <cell r="CX92" t="str">
            <v>-</v>
          </cell>
          <cell r="CY92">
            <v>0</v>
          </cell>
          <cell r="CZ92">
            <v>100.4</v>
          </cell>
          <cell r="DA92">
            <v>4160.3685151664668</v>
          </cell>
          <cell r="DB92">
            <v>4160.3685151664668</v>
          </cell>
          <cell r="DC92">
            <v>0.68495885698934778</v>
          </cell>
          <cell r="DD92">
            <v>0</v>
          </cell>
          <cell r="DE92" t="str">
            <v>Фонтан</v>
          </cell>
          <cell r="DF92">
            <v>24.132477599999998</v>
          </cell>
          <cell r="DG92">
            <v>29</v>
          </cell>
          <cell r="DH92">
            <v>0.46</v>
          </cell>
          <cell r="DI92">
            <v>100.40000000000002</v>
          </cell>
          <cell r="DJ92">
            <v>101</v>
          </cell>
          <cell r="DK92">
            <v>0</v>
          </cell>
          <cell r="DL92" t="str">
            <v>-</v>
          </cell>
          <cell r="DM92">
            <v>39079</v>
          </cell>
          <cell r="DN92">
            <v>4366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39079</v>
          </cell>
          <cell r="DT92" t="str">
            <v>ВНС</v>
          </cell>
          <cell r="DU92">
            <v>0</v>
          </cell>
          <cell r="DV92">
            <v>8</v>
          </cell>
          <cell r="DW92">
            <v>73</v>
          </cell>
          <cell r="DX92">
            <v>24</v>
          </cell>
          <cell r="DY92">
            <v>33</v>
          </cell>
          <cell r="DZ92" t="str">
            <v>Постоянный</v>
          </cell>
          <cell r="EA92">
            <v>24</v>
          </cell>
          <cell r="EB92">
            <v>0</v>
          </cell>
          <cell r="EC92">
            <v>24.132477599999998</v>
          </cell>
          <cell r="ED92">
            <v>29</v>
          </cell>
          <cell r="EE92">
            <v>0.46</v>
          </cell>
          <cell r="EF92">
            <v>100.4</v>
          </cell>
          <cell r="EG92">
            <v>4160.3685151664668</v>
          </cell>
          <cell r="EH92">
            <v>0</v>
          </cell>
          <cell r="EI92">
            <v>0</v>
          </cell>
          <cell r="EJ92">
            <v>101</v>
          </cell>
          <cell r="EK92">
            <v>8</v>
          </cell>
          <cell r="EL92">
            <v>51</v>
          </cell>
          <cell r="EM92">
            <v>35</v>
          </cell>
          <cell r="EN92">
            <v>32</v>
          </cell>
          <cell r="EO92" t="str">
            <v>Постоянный</v>
          </cell>
          <cell r="EP92">
            <v>24</v>
          </cell>
          <cell r="EQ92">
            <v>0</v>
          </cell>
          <cell r="ER92">
            <v>24.132477599999998</v>
          </cell>
          <cell r="ES92">
            <v>29</v>
          </cell>
          <cell r="ET92">
            <v>0.46</v>
          </cell>
          <cell r="EU92">
            <v>100.4</v>
          </cell>
          <cell r="EV92">
            <v>4160.3685151664668</v>
          </cell>
          <cell r="EW92">
            <v>0</v>
          </cell>
          <cell r="EX92">
            <v>0</v>
          </cell>
          <cell r="EY92">
            <v>101</v>
          </cell>
          <cell r="EZ92">
            <v>0</v>
          </cell>
          <cell r="FA92">
            <v>-22</v>
          </cell>
          <cell r="FB92">
            <v>11</v>
          </cell>
          <cell r="FC92">
            <v>-1</v>
          </cell>
          <cell r="FD92">
            <v>0</v>
          </cell>
          <cell r="FE92">
            <v>0</v>
          </cell>
          <cell r="FF92">
            <v>0</v>
          </cell>
        </row>
        <row r="93">
          <cell r="J93" t="str">
            <v>1009-2</v>
          </cell>
          <cell r="K93" t="str">
            <v>Куст скважины - 1009</v>
          </cell>
          <cell r="L93">
            <v>39211</v>
          </cell>
          <cell r="M93" t="str">
            <v>Гор.</v>
          </cell>
          <cell r="N93" t="str">
            <v>P1ar_Block III</v>
          </cell>
          <cell r="O93" t="str">
            <v>Пьезометрический.</v>
          </cell>
          <cell r="P93">
            <v>-4</v>
          </cell>
          <cell r="Q93" t="str">
            <v xml:space="preserve"> </v>
          </cell>
          <cell r="R93" t="str">
            <v xml:space="preserve"> </v>
          </cell>
          <cell r="S93">
            <v>0</v>
          </cell>
          <cell r="T93">
            <v>143.80000000000001</v>
          </cell>
          <cell r="U93">
            <v>135</v>
          </cell>
          <cell r="V93">
            <v>4.32</v>
          </cell>
          <cell r="W93">
            <v>1</v>
          </cell>
          <cell r="X93" t="e">
            <v>#VALUE!</v>
          </cell>
          <cell r="Y93">
            <v>1.33</v>
          </cell>
          <cell r="Z93">
            <v>0.83599999999999997</v>
          </cell>
          <cell r="AA93">
            <v>0.73299999999999998</v>
          </cell>
          <cell r="AB93">
            <v>38</v>
          </cell>
          <cell r="AC93">
            <v>1.1579999999999999</v>
          </cell>
          <cell r="AD93">
            <v>139.69999999999999</v>
          </cell>
          <cell r="AE93">
            <v>7.72</v>
          </cell>
          <cell r="AF93">
            <v>1913</v>
          </cell>
          <cell r="AG93">
            <v>2634</v>
          </cell>
          <cell r="AH93">
            <v>2634</v>
          </cell>
          <cell r="AI93">
            <v>0</v>
          </cell>
          <cell r="AJ93">
            <v>0</v>
          </cell>
          <cell r="AK93" t="str">
            <v>откр ствол</v>
          </cell>
          <cell r="AL93" t="str">
            <v>2060-2634</v>
          </cell>
          <cell r="AM93">
            <v>0</v>
          </cell>
          <cell r="AN93">
            <v>1778</v>
          </cell>
          <cell r="AO93">
            <v>43</v>
          </cell>
          <cell r="AP93">
            <v>0</v>
          </cell>
          <cell r="AQ93">
            <v>0</v>
          </cell>
          <cell r="AR93">
            <v>0</v>
          </cell>
          <cell r="AS93" t="str">
            <v>Газлифт</v>
          </cell>
          <cell r="AT93">
            <v>598</v>
          </cell>
          <cell r="AU93" t="str">
            <v>ГП</v>
          </cell>
          <cell r="AV93">
            <v>1200</v>
          </cell>
          <cell r="AW93" t="str">
            <v>ГК79/1,5</v>
          </cell>
          <cell r="AX93">
            <v>1723</v>
          </cell>
          <cell r="AY93" t="str">
            <v>ЦКсОК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1735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1562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73</v>
          </cell>
          <cell r="BV93">
            <v>5.5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43374</v>
          </cell>
          <cell r="CF93">
            <v>180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 t="str">
            <v>-</v>
          </cell>
          <cell r="CM93" t="str">
            <v>-</v>
          </cell>
          <cell r="CN93" t="str">
            <v>-</v>
          </cell>
          <cell r="CO93">
            <v>87</v>
          </cell>
          <cell r="CP93" t="str">
            <v>-</v>
          </cell>
          <cell r="CQ93">
            <v>180</v>
          </cell>
          <cell r="CR93" t="str">
            <v>-</v>
          </cell>
          <cell r="CS93">
            <v>180</v>
          </cell>
          <cell r="CT93" t="str">
            <v>-</v>
          </cell>
          <cell r="CU93" t="str">
            <v>-</v>
          </cell>
          <cell r="CV93" t="str">
            <v>-</v>
          </cell>
          <cell r="CW93" t="str">
            <v>-</v>
          </cell>
          <cell r="CX93" t="str">
            <v>-</v>
          </cell>
          <cell r="CY93" t="str">
            <v>-</v>
          </cell>
          <cell r="CZ93" t="str">
            <v>-</v>
          </cell>
          <cell r="DA93" t="str">
            <v>-</v>
          </cell>
          <cell r="DB93" t="str">
            <v>-</v>
          </cell>
          <cell r="DC93" t="e">
            <v>#VALUE!</v>
          </cell>
          <cell r="DD93" t="str">
            <v>На ВНР после ЗБС</v>
          </cell>
          <cell r="DE93" t="str">
            <v>Газлифт</v>
          </cell>
          <cell r="DF93">
            <v>17.472399999999997</v>
          </cell>
          <cell r="DG93">
            <v>20.9</v>
          </cell>
          <cell r="DH93">
            <v>0</v>
          </cell>
          <cell r="DI93">
            <v>26</v>
          </cell>
          <cell r="DJ93">
            <v>60</v>
          </cell>
          <cell r="DK93" t="str">
            <v>План запуска 10.12.2018</v>
          </cell>
          <cell r="DL93" t="str">
            <v>-</v>
          </cell>
          <cell r="DM93">
            <v>39211</v>
          </cell>
          <cell r="DN93">
            <v>4234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39211</v>
          </cell>
          <cell r="DT93" t="str">
            <v>ВНС</v>
          </cell>
          <cell r="DU93">
            <v>0</v>
          </cell>
          <cell r="DV93">
            <v>18</v>
          </cell>
          <cell r="DW93">
            <v>27.25</v>
          </cell>
          <cell r="DX93">
            <v>68.333333333333329</v>
          </cell>
          <cell r="DY93">
            <v>24.916666666666668</v>
          </cell>
          <cell r="DZ93" t="str">
            <v>Постоянный</v>
          </cell>
          <cell r="EA93">
            <v>24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 t="str">
            <v>-</v>
          </cell>
          <cell r="ES93" t="str">
            <v>-</v>
          </cell>
          <cell r="ET93" t="str">
            <v>-</v>
          </cell>
          <cell r="EU93" t="str">
            <v>-</v>
          </cell>
          <cell r="EV93" t="str">
            <v>-</v>
          </cell>
          <cell r="EW93">
            <v>0</v>
          </cell>
          <cell r="EX93" t="str">
            <v>-</v>
          </cell>
          <cell r="EY93">
            <v>0</v>
          </cell>
          <cell r="EZ93">
            <v>-18</v>
          </cell>
          <cell r="FA93">
            <v>-27.25</v>
          </cell>
          <cell r="FB93">
            <v>-68.333333333333329</v>
          </cell>
          <cell r="FC93">
            <v>-24.916666666666668</v>
          </cell>
          <cell r="FD93">
            <v>-24</v>
          </cell>
          <cell r="FE93">
            <v>0</v>
          </cell>
          <cell r="FF93" t="e">
            <v>#VALUE!</v>
          </cell>
        </row>
        <row r="94">
          <cell r="J94">
            <v>1010</v>
          </cell>
          <cell r="K94" t="str">
            <v>Куст скважины - 1010</v>
          </cell>
          <cell r="L94">
            <v>39344</v>
          </cell>
          <cell r="M94" t="str">
            <v>БС</v>
          </cell>
          <cell r="N94" t="str">
            <v>P1ar_Block III</v>
          </cell>
          <cell r="O94" t="str">
            <v>Действующий</v>
          </cell>
          <cell r="P94">
            <v>-4</v>
          </cell>
          <cell r="Q94">
            <v>0</v>
          </cell>
          <cell r="R94">
            <v>0</v>
          </cell>
          <cell r="S94">
            <v>0</v>
          </cell>
          <cell r="T94">
            <v>143.80000000000001</v>
          </cell>
          <cell r="U94">
            <v>135</v>
          </cell>
          <cell r="V94">
            <v>4.32</v>
          </cell>
          <cell r="W94">
            <v>1</v>
          </cell>
          <cell r="X94">
            <v>3.2924821657216023</v>
          </cell>
          <cell r="Y94">
            <v>1.33</v>
          </cell>
          <cell r="Z94">
            <v>0.83599999999999997</v>
          </cell>
          <cell r="AA94">
            <v>0.73299999999999998</v>
          </cell>
          <cell r="AB94">
            <v>38</v>
          </cell>
          <cell r="AC94">
            <v>1.1579999999999999</v>
          </cell>
          <cell r="AD94">
            <v>139.69999999999999</v>
          </cell>
          <cell r="AE94">
            <v>7.72</v>
          </cell>
          <cell r="AF94">
            <v>1956.6</v>
          </cell>
          <cell r="AG94">
            <v>2541.6</v>
          </cell>
          <cell r="AH94">
            <v>2541.6</v>
          </cell>
          <cell r="AI94">
            <v>0</v>
          </cell>
          <cell r="AJ94">
            <v>0</v>
          </cell>
          <cell r="AK94" t="str">
            <v>откр ствол</v>
          </cell>
          <cell r="AL94" t="str">
            <v>1941-2541,8</v>
          </cell>
          <cell r="AM94">
            <v>0</v>
          </cell>
          <cell r="AN94">
            <v>0</v>
          </cell>
          <cell r="AO94">
            <v>0</v>
          </cell>
          <cell r="AP94" t="str">
            <v>1796-1941</v>
          </cell>
          <cell r="AQ94">
            <v>0</v>
          </cell>
          <cell r="AR94">
            <v>0</v>
          </cell>
          <cell r="AS94" t="str">
            <v>Газлифт</v>
          </cell>
          <cell r="AT94">
            <v>460</v>
          </cell>
          <cell r="AU94" t="str">
            <v>ГП</v>
          </cell>
          <cell r="AV94">
            <v>860</v>
          </cell>
          <cell r="AW94" t="str">
            <v>ГК78/1,5</v>
          </cell>
          <cell r="AX94">
            <v>1180</v>
          </cell>
          <cell r="AY94" t="str">
            <v>ГК77/2</v>
          </cell>
          <cell r="AZ94">
            <v>1440</v>
          </cell>
          <cell r="BA94" t="str">
            <v>ГК76/3</v>
          </cell>
          <cell r="BB94">
            <v>1660</v>
          </cell>
          <cell r="BC94" t="str">
            <v>ЦКсОК</v>
          </cell>
          <cell r="BD94">
            <v>0</v>
          </cell>
          <cell r="BE94">
            <v>0</v>
          </cell>
          <cell r="BF94">
            <v>1760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1800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73</v>
          </cell>
          <cell r="BV94">
            <v>5.5</v>
          </cell>
          <cell r="BW94">
            <v>18</v>
          </cell>
          <cell r="BX94" t="str">
            <v>Угловик</v>
          </cell>
          <cell r="BY94" t="str">
            <v>Постоянный</v>
          </cell>
          <cell r="BZ94">
            <v>24</v>
          </cell>
          <cell r="CA94">
            <v>0</v>
          </cell>
          <cell r="CB94">
            <v>37</v>
          </cell>
          <cell r="CC94">
            <v>54</v>
          </cell>
          <cell r="CD94">
            <v>36</v>
          </cell>
          <cell r="CE94">
            <v>43374</v>
          </cell>
          <cell r="CF94">
            <v>115</v>
          </cell>
          <cell r="CG94">
            <v>84</v>
          </cell>
          <cell r="CH94">
            <v>6</v>
          </cell>
          <cell r="CI94">
            <v>0</v>
          </cell>
          <cell r="CJ94">
            <v>0</v>
          </cell>
          <cell r="CK94">
            <v>67</v>
          </cell>
          <cell r="CL94">
            <v>9.6797764799999992</v>
          </cell>
          <cell r="CM94">
            <v>12.78</v>
          </cell>
          <cell r="CN94">
            <v>9.4</v>
          </cell>
          <cell r="CO94">
            <v>88</v>
          </cell>
          <cell r="CP94">
            <v>43.7</v>
          </cell>
          <cell r="CQ94">
            <v>48</v>
          </cell>
          <cell r="CR94" t="str">
            <v>-</v>
          </cell>
          <cell r="CS94">
            <v>67</v>
          </cell>
          <cell r="CT94" t="str">
            <v>-</v>
          </cell>
          <cell r="CU94">
            <v>38.320223519999999</v>
          </cell>
          <cell r="CV94" t="str">
            <v>-</v>
          </cell>
          <cell r="CW94">
            <v>57.6</v>
          </cell>
          <cell r="CX94" t="str">
            <v>-</v>
          </cell>
          <cell r="CY94">
            <v>8.4</v>
          </cell>
          <cell r="CZ94">
            <v>35.300000000000004</v>
          </cell>
          <cell r="DA94">
            <v>3646.778422305058</v>
          </cell>
          <cell r="DB94">
            <v>4514.5670553748159</v>
          </cell>
          <cell r="DC94">
            <v>0.32689056939501776</v>
          </cell>
          <cell r="DD94">
            <v>0</v>
          </cell>
          <cell r="DE94" t="str">
            <v>Газлифт</v>
          </cell>
          <cell r="DF94">
            <v>9.6797764799999992</v>
          </cell>
          <cell r="DG94">
            <v>12.78</v>
          </cell>
          <cell r="DH94">
            <v>9.4</v>
          </cell>
          <cell r="DI94">
            <v>35.300000000000004</v>
          </cell>
          <cell r="DJ94">
            <v>67</v>
          </cell>
          <cell r="DK94">
            <v>0</v>
          </cell>
          <cell r="DL94">
            <v>42448</v>
          </cell>
          <cell r="DM94">
            <v>42551</v>
          </cell>
          <cell r="DN94">
            <v>894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43110</v>
          </cell>
          <cell r="DT94" t="str">
            <v>Бесп. ОПЗ</v>
          </cell>
          <cell r="DU94">
            <v>0</v>
          </cell>
          <cell r="DV94">
            <v>18</v>
          </cell>
          <cell r="DW94">
            <v>37</v>
          </cell>
          <cell r="DX94">
            <v>54</v>
          </cell>
          <cell r="DY94">
            <v>36</v>
          </cell>
          <cell r="DZ94" t="str">
            <v>Постоянный</v>
          </cell>
          <cell r="EA94">
            <v>24</v>
          </cell>
          <cell r="EB94">
            <v>0</v>
          </cell>
          <cell r="EC94">
            <v>9.1291200000000003</v>
          </cell>
          <cell r="ED94">
            <v>14</v>
          </cell>
          <cell r="EE94">
            <v>22</v>
          </cell>
          <cell r="EF94">
            <v>44.8</v>
          </cell>
          <cell r="EG94">
            <v>3987.2408293460921</v>
          </cell>
          <cell r="EH94">
            <v>84</v>
          </cell>
          <cell r="EI94">
            <v>8.4</v>
          </cell>
          <cell r="EJ94">
            <v>65</v>
          </cell>
          <cell r="EK94">
            <v>18</v>
          </cell>
          <cell r="EL94">
            <v>37</v>
          </cell>
          <cell r="EM94">
            <v>54</v>
          </cell>
          <cell r="EN94">
            <v>36</v>
          </cell>
          <cell r="EO94" t="str">
            <v>Постоянный</v>
          </cell>
          <cell r="EP94">
            <v>24</v>
          </cell>
          <cell r="EQ94">
            <v>0</v>
          </cell>
          <cell r="ER94">
            <v>9.6797764799999992</v>
          </cell>
          <cell r="ES94">
            <v>12.78</v>
          </cell>
          <cell r="ET94">
            <v>9.4</v>
          </cell>
          <cell r="EU94">
            <v>43.7</v>
          </cell>
          <cell r="EV94">
            <v>3646.778422305058</v>
          </cell>
          <cell r="EW94">
            <v>84</v>
          </cell>
          <cell r="EX94">
            <v>8.4</v>
          </cell>
          <cell r="EY94">
            <v>67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0.55065647999999889</v>
          </cell>
        </row>
        <row r="95">
          <cell r="J95" t="str">
            <v>1010-1</v>
          </cell>
          <cell r="K95" t="str">
            <v>Куст скважины - 1010</v>
          </cell>
          <cell r="L95">
            <v>39535</v>
          </cell>
          <cell r="M95" t="str">
            <v>Гор.</v>
          </cell>
          <cell r="N95" t="str">
            <v>P1ar_Block III</v>
          </cell>
          <cell r="O95" t="str">
            <v>Действующий</v>
          </cell>
          <cell r="P95">
            <v>-4</v>
          </cell>
          <cell r="Q95" t="str">
            <v xml:space="preserve"> </v>
          </cell>
          <cell r="R95" t="str">
            <v xml:space="preserve"> </v>
          </cell>
          <cell r="S95">
            <v>0</v>
          </cell>
          <cell r="T95">
            <v>143.80000000000001</v>
          </cell>
          <cell r="U95">
            <v>135</v>
          </cell>
          <cell r="V95">
            <v>4.32</v>
          </cell>
          <cell r="W95">
            <v>1</v>
          </cell>
          <cell r="X95">
            <v>4.2536264134446107</v>
          </cell>
          <cell r="Y95">
            <v>1.33</v>
          </cell>
          <cell r="Z95">
            <v>0.83599999999999997</v>
          </cell>
          <cell r="AA95">
            <v>0.73299999999999998</v>
          </cell>
          <cell r="AB95">
            <v>38</v>
          </cell>
          <cell r="AC95">
            <v>1.1579999999999999</v>
          </cell>
          <cell r="AD95">
            <v>139.69999999999999</v>
          </cell>
          <cell r="AE95">
            <v>7.72</v>
          </cell>
          <cell r="AF95">
            <v>1928</v>
          </cell>
          <cell r="AG95">
            <v>2500</v>
          </cell>
          <cell r="AH95">
            <v>2500</v>
          </cell>
          <cell r="AI95">
            <v>0</v>
          </cell>
          <cell r="AJ95">
            <v>0</v>
          </cell>
          <cell r="AK95" t="str">
            <v>откр ствол</v>
          </cell>
          <cell r="AL95" t="str">
            <v xml:space="preserve">1928-2500 </v>
          </cell>
          <cell r="AM95">
            <v>0</v>
          </cell>
          <cell r="AN95">
            <v>1928</v>
          </cell>
          <cell r="AO95">
            <v>65.5</v>
          </cell>
          <cell r="AP95">
            <v>0</v>
          </cell>
          <cell r="AQ95">
            <v>0</v>
          </cell>
          <cell r="AR95">
            <v>0</v>
          </cell>
          <cell r="AS95" t="str">
            <v>Газлифт</v>
          </cell>
          <cell r="AT95">
            <v>596</v>
          </cell>
          <cell r="AU95" t="str">
            <v>ГП</v>
          </cell>
          <cell r="AV95">
            <v>1195</v>
          </cell>
          <cell r="AW95" t="str">
            <v>ГК83/1,5</v>
          </cell>
          <cell r="AX95">
            <v>1751</v>
          </cell>
          <cell r="AY95" t="str">
            <v>ЦКсОК/3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1761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2419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73</v>
          </cell>
          <cell r="BV95">
            <v>5.5</v>
          </cell>
          <cell r="BW95">
            <v>18</v>
          </cell>
          <cell r="BX95" t="str">
            <v>Угловик</v>
          </cell>
          <cell r="BY95" t="str">
            <v>Постоянный</v>
          </cell>
          <cell r="BZ95">
            <v>24</v>
          </cell>
          <cell r="CA95">
            <v>0</v>
          </cell>
          <cell r="CB95">
            <v>35</v>
          </cell>
          <cell r="CC95">
            <v>85</v>
          </cell>
          <cell r="CD95">
            <v>34</v>
          </cell>
          <cell r="CE95">
            <v>43374</v>
          </cell>
          <cell r="CF95">
            <v>132</v>
          </cell>
          <cell r="CG95">
            <v>79</v>
          </cell>
          <cell r="CH95">
            <v>6</v>
          </cell>
          <cell r="CI95">
            <v>0</v>
          </cell>
          <cell r="CJ95">
            <v>0</v>
          </cell>
          <cell r="CK95">
            <v>63</v>
          </cell>
          <cell r="CL95">
            <v>5.1172354200000001</v>
          </cell>
          <cell r="CM95">
            <v>6.15</v>
          </cell>
          <cell r="CN95">
            <v>0.47</v>
          </cell>
          <cell r="CO95">
            <v>89</v>
          </cell>
          <cell r="CP95">
            <v>22.4</v>
          </cell>
          <cell r="CQ95">
            <v>69</v>
          </cell>
          <cell r="CR95" t="str">
            <v>-</v>
          </cell>
          <cell r="CS95">
            <v>63</v>
          </cell>
          <cell r="CT95" t="str">
            <v>-</v>
          </cell>
          <cell r="CU95">
            <v>63.88276458</v>
          </cell>
          <cell r="CV95" t="str">
            <v>-</v>
          </cell>
          <cell r="CW95">
            <v>62.53</v>
          </cell>
          <cell r="CX95" t="str">
            <v>-</v>
          </cell>
          <cell r="CY95">
            <v>10</v>
          </cell>
          <cell r="CZ95">
            <v>12.399999999999999</v>
          </cell>
          <cell r="DA95">
            <v>2423.1834149228957</v>
          </cell>
          <cell r="DB95">
            <v>4377.363588247812</v>
          </cell>
          <cell r="DC95">
            <v>0.11610411899313502</v>
          </cell>
          <cell r="DD95">
            <v>0</v>
          </cell>
          <cell r="DE95" t="str">
            <v>Газлифт</v>
          </cell>
          <cell r="DF95">
            <v>5.1172354200000001</v>
          </cell>
          <cell r="DG95">
            <v>6.15</v>
          </cell>
          <cell r="DH95">
            <v>0.47</v>
          </cell>
          <cell r="DI95">
            <v>12.399999999999999</v>
          </cell>
          <cell r="DJ95">
            <v>63</v>
          </cell>
          <cell r="DK95">
            <v>0</v>
          </cell>
          <cell r="DL95">
            <v>42864.083333333336</v>
          </cell>
          <cell r="DM95">
            <v>42869</v>
          </cell>
          <cell r="DN95">
            <v>576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42869</v>
          </cell>
          <cell r="DT95" t="str">
            <v>ОПЗ</v>
          </cell>
          <cell r="DU95">
            <v>0</v>
          </cell>
          <cell r="DV95">
            <v>18</v>
          </cell>
          <cell r="DW95">
            <v>35</v>
          </cell>
          <cell r="DX95">
            <v>85</v>
          </cell>
          <cell r="DY95">
            <v>34</v>
          </cell>
          <cell r="DZ95" t="str">
            <v>Постоянный</v>
          </cell>
          <cell r="EA95">
            <v>24</v>
          </cell>
          <cell r="EB95">
            <v>0</v>
          </cell>
          <cell r="EC95">
            <v>5.6081571919999993</v>
          </cell>
          <cell r="ED95">
            <v>6.74</v>
          </cell>
          <cell r="EE95">
            <v>0.47</v>
          </cell>
          <cell r="EF95">
            <v>23</v>
          </cell>
          <cell r="EG95">
            <v>2318.05200085055</v>
          </cell>
          <cell r="EH95">
            <v>79</v>
          </cell>
          <cell r="EI95">
            <v>10</v>
          </cell>
          <cell r="EJ95">
            <v>56</v>
          </cell>
          <cell r="EK95">
            <v>18</v>
          </cell>
          <cell r="EL95">
            <v>35</v>
          </cell>
          <cell r="EM95">
            <v>85</v>
          </cell>
          <cell r="EN95">
            <v>34</v>
          </cell>
          <cell r="EO95" t="str">
            <v>Постоянный</v>
          </cell>
          <cell r="EP95">
            <v>24</v>
          </cell>
          <cell r="EQ95">
            <v>0</v>
          </cell>
          <cell r="ER95">
            <v>5.1172354200000001</v>
          </cell>
          <cell r="ES95">
            <v>6.15</v>
          </cell>
          <cell r="ET95">
            <v>0.47</v>
          </cell>
          <cell r="EU95">
            <v>22.4</v>
          </cell>
          <cell r="EV95">
            <v>2423.1834149228957</v>
          </cell>
          <cell r="EW95">
            <v>79</v>
          </cell>
          <cell r="EX95">
            <v>10</v>
          </cell>
          <cell r="EY95">
            <v>63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-0.4909217719999992</v>
          </cell>
        </row>
        <row r="96">
          <cell r="J96">
            <v>1012</v>
          </cell>
          <cell r="K96" t="str">
            <v>Куст скважины - 1012</v>
          </cell>
          <cell r="L96">
            <v>39953</v>
          </cell>
          <cell r="M96" t="str">
            <v>Гор.</v>
          </cell>
          <cell r="N96" t="str">
            <v>P1ar_Block III</v>
          </cell>
          <cell r="O96" t="str">
            <v>Действующий</v>
          </cell>
          <cell r="P96">
            <v>-4</v>
          </cell>
          <cell r="Q96">
            <v>0</v>
          </cell>
          <cell r="R96">
            <v>0</v>
          </cell>
          <cell r="S96">
            <v>0</v>
          </cell>
          <cell r="T96">
            <v>143.80000000000001</v>
          </cell>
          <cell r="U96">
            <v>135</v>
          </cell>
          <cell r="V96">
            <v>4.32</v>
          </cell>
          <cell r="W96">
            <v>1</v>
          </cell>
          <cell r="X96">
            <v>3.1643715206563146</v>
          </cell>
          <cell r="Y96">
            <v>1.33</v>
          </cell>
          <cell r="Z96">
            <v>0.83599999999999997</v>
          </cell>
          <cell r="AA96">
            <v>0.73299999999999998</v>
          </cell>
          <cell r="AB96">
            <v>38</v>
          </cell>
          <cell r="AC96">
            <v>1.1579999999999999</v>
          </cell>
          <cell r="AD96">
            <v>139.69999999999999</v>
          </cell>
          <cell r="AE96">
            <v>7.72</v>
          </cell>
          <cell r="AF96">
            <v>1893</v>
          </cell>
          <cell r="AG96">
            <v>2400</v>
          </cell>
          <cell r="AH96">
            <v>2400</v>
          </cell>
          <cell r="AI96">
            <v>0</v>
          </cell>
          <cell r="AJ96">
            <v>0</v>
          </cell>
          <cell r="AK96" t="str">
            <v>откр ствол</v>
          </cell>
          <cell r="AL96" t="str">
            <v>2893-2400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 t="str">
            <v>Фонтан</v>
          </cell>
          <cell r="AT96">
            <v>600</v>
          </cell>
          <cell r="AU96" t="str">
            <v>неисправ</v>
          </cell>
          <cell r="AV96">
            <v>1100</v>
          </cell>
          <cell r="AW96" t="str">
            <v>ГП</v>
          </cell>
          <cell r="AX96">
            <v>1500</v>
          </cell>
          <cell r="AY96" t="str">
            <v>ГК95(2,5)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1700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1900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73</v>
          </cell>
          <cell r="BV96">
            <v>5.5</v>
          </cell>
          <cell r="BW96">
            <v>8</v>
          </cell>
          <cell r="BX96" t="str">
            <v>Угловик</v>
          </cell>
          <cell r="BY96" t="str">
            <v>Постоянный</v>
          </cell>
          <cell r="BZ96">
            <v>24</v>
          </cell>
          <cell r="CA96">
            <v>0</v>
          </cell>
          <cell r="CB96">
            <v>55</v>
          </cell>
          <cell r="CC96">
            <v>67</v>
          </cell>
          <cell r="CD96">
            <v>39</v>
          </cell>
          <cell r="CE96">
            <v>43374</v>
          </cell>
          <cell r="CF96">
            <v>135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81</v>
          </cell>
          <cell r="CL96">
            <v>7.9612279999999993</v>
          </cell>
          <cell r="CM96">
            <v>10.7</v>
          </cell>
          <cell r="CN96">
            <v>11</v>
          </cell>
          <cell r="CO96">
            <v>90</v>
          </cell>
          <cell r="CP96">
            <v>46.3</v>
          </cell>
          <cell r="CQ96">
            <v>54</v>
          </cell>
          <cell r="CR96" t="str">
            <v>-</v>
          </cell>
          <cell r="CS96">
            <v>81</v>
          </cell>
          <cell r="CT96" t="str">
            <v>-</v>
          </cell>
          <cell r="CU96">
            <v>46.038772000000002</v>
          </cell>
          <cell r="CV96" t="str">
            <v>-</v>
          </cell>
          <cell r="CW96">
            <v>70</v>
          </cell>
          <cell r="CX96" t="str">
            <v>-</v>
          </cell>
          <cell r="CY96">
            <v>0</v>
          </cell>
          <cell r="CZ96">
            <v>46.3</v>
          </cell>
          <cell r="DA96">
            <v>5815.6857208460806</v>
          </cell>
          <cell r="DB96">
            <v>5815.6857208460806</v>
          </cell>
          <cell r="DC96">
            <v>0.24099099099099094</v>
          </cell>
          <cell r="DD96">
            <v>0</v>
          </cell>
          <cell r="DE96" t="str">
            <v>Фонтан</v>
          </cell>
          <cell r="DF96">
            <v>7.9612279999999993</v>
          </cell>
          <cell r="DG96">
            <v>10.7</v>
          </cell>
          <cell r="DH96">
            <v>11</v>
          </cell>
          <cell r="DI96">
            <v>46.3</v>
          </cell>
          <cell r="DJ96">
            <v>81</v>
          </cell>
          <cell r="DK96">
            <v>0</v>
          </cell>
          <cell r="DL96">
            <v>42024</v>
          </cell>
          <cell r="DM96">
            <v>42269</v>
          </cell>
          <cell r="DN96">
            <v>1176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40122</v>
          </cell>
          <cell r="DT96" t="str">
            <v>ОПЗ</v>
          </cell>
          <cell r="DU96">
            <v>0</v>
          </cell>
          <cell r="DV96">
            <v>8</v>
          </cell>
          <cell r="DW96">
            <v>43</v>
          </cell>
          <cell r="DX96">
            <v>59</v>
          </cell>
          <cell r="DY96">
            <v>38</v>
          </cell>
          <cell r="DZ96" t="str">
            <v>Постоянный</v>
          </cell>
          <cell r="EA96">
            <v>24</v>
          </cell>
          <cell r="EB96">
            <v>0</v>
          </cell>
          <cell r="EC96">
            <v>17.38044</v>
          </cell>
          <cell r="ED96">
            <v>21</v>
          </cell>
          <cell r="EE96">
            <v>9.5</v>
          </cell>
          <cell r="EF96">
            <v>76</v>
          </cell>
          <cell r="EG96">
            <v>4372.7316454589181</v>
          </cell>
          <cell r="EH96">
            <v>0</v>
          </cell>
          <cell r="EI96">
            <v>0</v>
          </cell>
          <cell r="EJ96">
            <v>83</v>
          </cell>
          <cell r="EK96">
            <v>8</v>
          </cell>
          <cell r="EL96">
            <v>55</v>
          </cell>
          <cell r="EM96">
            <v>67</v>
          </cell>
          <cell r="EN96">
            <v>39</v>
          </cell>
          <cell r="EO96" t="str">
            <v>Постоянный</v>
          </cell>
          <cell r="EP96">
            <v>24</v>
          </cell>
          <cell r="EQ96">
            <v>0</v>
          </cell>
          <cell r="ER96">
            <v>7.9612279999999993</v>
          </cell>
          <cell r="ES96">
            <v>10.7</v>
          </cell>
          <cell r="ET96">
            <v>11</v>
          </cell>
          <cell r="EU96">
            <v>46.3</v>
          </cell>
          <cell r="EV96">
            <v>5815.6857208460806</v>
          </cell>
          <cell r="EW96">
            <v>0</v>
          </cell>
          <cell r="EX96">
            <v>0</v>
          </cell>
          <cell r="EY96">
            <v>81</v>
          </cell>
          <cell r="EZ96">
            <v>0</v>
          </cell>
          <cell r="FA96">
            <v>12</v>
          </cell>
          <cell r="FB96">
            <v>8</v>
          </cell>
          <cell r="FC96">
            <v>1</v>
          </cell>
          <cell r="FD96">
            <v>0</v>
          </cell>
          <cell r="FE96">
            <v>0</v>
          </cell>
          <cell r="FF96">
            <v>-9.4192120000000017</v>
          </cell>
        </row>
        <row r="97">
          <cell r="J97" t="str">
            <v>1012-2</v>
          </cell>
          <cell r="K97" t="str">
            <v>Куст скважины - 1012</v>
          </cell>
          <cell r="L97">
            <v>40057</v>
          </cell>
          <cell r="M97" t="str">
            <v>Гор.</v>
          </cell>
          <cell r="N97" t="str">
            <v>P1ar_Block III</v>
          </cell>
          <cell r="O97" t="str">
            <v>Действующий</v>
          </cell>
          <cell r="P97">
            <v>-4</v>
          </cell>
          <cell r="Q97" t="str">
            <v xml:space="preserve"> </v>
          </cell>
          <cell r="R97" t="str">
            <v xml:space="preserve"> </v>
          </cell>
          <cell r="S97">
            <v>0</v>
          </cell>
          <cell r="T97">
            <v>143.80000000000001</v>
          </cell>
          <cell r="U97">
            <v>135</v>
          </cell>
          <cell r="V97">
            <v>4.32</v>
          </cell>
          <cell r="W97">
            <v>1</v>
          </cell>
          <cell r="X97">
            <v>4.32</v>
          </cell>
          <cell r="Y97">
            <v>1.33</v>
          </cell>
          <cell r="Z97">
            <v>0.83599999999999997</v>
          </cell>
          <cell r="AA97">
            <v>0.73299999999999998</v>
          </cell>
          <cell r="AB97">
            <v>38</v>
          </cell>
          <cell r="AC97">
            <v>1.1579999999999999</v>
          </cell>
          <cell r="AD97">
            <v>139.69999999999999</v>
          </cell>
          <cell r="AE97">
            <v>7.72</v>
          </cell>
          <cell r="AF97">
            <v>1922</v>
          </cell>
          <cell r="AG97">
            <v>2500</v>
          </cell>
          <cell r="AH97">
            <v>2500</v>
          </cell>
          <cell r="AI97">
            <v>0</v>
          </cell>
          <cell r="AJ97">
            <v>0</v>
          </cell>
          <cell r="AK97" t="str">
            <v>откр ствол</v>
          </cell>
          <cell r="AL97" t="str">
            <v xml:space="preserve">1922-2500 </v>
          </cell>
          <cell r="AM97">
            <v>0</v>
          </cell>
          <cell r="AN97">
            <v>1922</v>
          </cell>
          <cell r="AO97">
            <v>68.569999999999993</v>
          </cell>
          <cell r="AP97">
            <v>0</v>
          </cell>
          <cell r="AQ97">
            <v>0</v>
          </cell>
          <cell r="AR97">
            <v>0</v>
          </cell>
          <cell r="AS97" t="str">
            <v>Фонтан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2159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73</v>
          </cell>
          <cell r="BV97">
            <v>5.5</v>
          </cell>
          <cell r="BW97">
            <v>18</v>
          </cell>
          <cell r="BX97" t="str">
            <v>Угловик</v>
          </cell>
          <cell r="BY97" t="str">
            <v>Постоянный</v>
          </cell>
          <cell r="BZ97">
            <v>24</v>
          </cell>
          <cell r="CA97">
            <v>0</v>
          </cell>
          <cell r="CB97">
            <v>35</v>
          </cell>
          <cell r="CC97">
            <v>36</v>
          </cell>
          <cell r="CD97">
            <v>34</v>
          </cell>
          <cell r="CE97">
            <v>43374</v>
          </cell>
          <cell r="CF97">
            <v>106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63</v>
          </cell>
          <cell r="CL97">
            <v>6.6879999999999997</v>
          </cell>
          <cell r="CM97">
            <v>8</v>
          </cell>
          <cell r="CN97">
            <v>0</v>
          </cell>
          <cell r="CO97">
            <v>91</v>
          </cell>
          <cell r="CP97">
            <v>11.6</v>
          </cell>
          <cell r="CQ97">
            <v>43</v>
          </cell>
          <cell r="CR97" t="str">
            <v>-</v>
          </cell>
          <cell r="CS97">
            <v>63</v>
          </cell>
          <cell r="CT97" t="str">
            <v>-</v>
          </cell>
          <cell r="CU97">
            <v>36.311999999999998</v>
          </cell>
          <cell r="CV97" t="str">
            <v>-</v>
          </cell>
          <cell r="CW97">
            <v>63</v>
          </cell>
          <cell r="CX97" t="str">
            <v>-</v>
          </cell>
          <cell r="CY97">
            <v>0</v>
          </cell>
          <cell r="CZ97">
            <v>11.6</v>
          </cell>
          <cell r="DA97">
            <v>1734.4497607655503</v>
          </cell>
          <cell r="DB97">
            <v>1734.4497607655503</v>
          </cell>
          <cell r="DC97">
            <v>0.2269672277404389</v>
          </cell>
          <cell r="DD97">
            <v>0</v>
          </cell>
          <cell r="DE97" t="str">
            <v>Фонтан</v>
          </cell>
          <cell r="DF97">
            <v>6.6879999999999997</v>
          </cell>
          <cell r="DG97">
            <v>8</v>
          </cell>
          <cell r="DH97">
            <v>0</v>
          </cell>
          <cell r="DI97">
            <v>11.6</v>
          </cell>
          <cell r="DJ97">
            <v>63</v>
          </cell>
          <cell r="DK97">
            <v>0</v>
          </cell>
          <cell r="DL97">
            <v>40681</v>
          </cell>
          <cell r="DM97">
            <v>40884</v>
          </cell>
          <cell r="DN97">
            <v>2561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40884</v>
          </cell>
          <cell r="DT97" t="str">
            <v>ОПЗ</v>
          </cell>
          <cell r="DU97">
            <v>0</v>
          </cell>
          <cell r="DV97">
            <v>18</v>
          </cell>
          <cell r="DW97">
            <v>40</v>
          </cell>
          <cell r="DX97">
            <v>42</v>
          </cell>
          <cell r="DY97">
            <v>39</v>
          </cell>
          <cell r="DZ97" t="str">
            <v>Постоянный</v>
          </cell>
          <cell r="EA97">
            <v>24</v>
          </cell>
          <cell r="EB97">
            <v>0</v>
          </cell>
          <cell r="EC97">
            <v>6.6879999999999997</v>
          </cell>
          <cell r="ED97">
            <v>8</v>
          </cell>
          <cell r="EE97">
            <v>0</v>
          </cell>
          <cell r="EF97">
            <v>19</v>
          </cell>
          <cell r="EG97">
            <v>2840.909090909091</v>
          </cell>
          <cell r="EH97">
            <v>0</v>
          </cell>
          <cell r="EI97">
            <v>0</v>
          </cell>
          <cell r="EJ97">
            <v>62</v>
          </cell>
          <cell r="EK97">
            <v>18</v>
          </cell>
          <cell r="EL97">
            <v>35</v>
          </cell>
          <cell r="EM97">
            <v>36</v>
          </cell>
          <cell r="EN97">
            <v>34</v>
          </cell>
          <cell r="EO97" t="str">
            <v>Постоянный</v>
          </cell>
          <cell r="EP97">
            <v>24</v>
          </cell>
          <cell r="EQ97">
            <v>0</v>
          </cell>
          <cell r="ER97">
            <v>6.6879999999999997</v>
          </cell>
          <cell r="ES97">
            <v>8</v>
          </cell>
          <cell r="ET97">
            <v>0</v>
          </cell>
          <cell r="EU97">
            <v>11.6</v>
          </cell>
          <cell r="EV97">
            <v>1734.4497607655503</v>
          </cell>
          <cell r="EW97">
            <v>0</v>
          </cell>
          <cell r="EX97">
            <v>0</v>
          </cell>
          <cell r="EY97">
            <v>63</v>
          </cell>
          <cell r="EZ97">
            <v>0</v>
          </cell>
          <cell r="FA97">
            <v>-5</v>
          </cell>
          <cell r="FB97">
            <v>-6</v>
          </cell>
          <cell r="FC97">
            <v>-5</v>
          </cell>
          <cell r="FD97">
            <v>0</v>
          </cell>
          <cell r="FE97">
            <v>0</v>
          </cell>
          <cell r="FF97">
            <v>0</v>
          </cell>
        </row>
        <row r="98">
          <cell r="J98" t="str">
            <v>1012-1</v>
          </cell>
          <cell r="K98" t="str">
            <v>Куст скважины - 1012</v>
          </cell>
          <cell r="L98">
            <v>40179</v>
          </cell>
          <cell r="M98" t="str">
            <v>Гор.</v>
          </cell>
          <cell r="N98" t="str">
            <v>P1ar_Block III</v>
          </cell>
          <cell r="O98" t="str">
            <v>Действующий</v>
          </cell>
          <cell r="P98">
            <v>-4</v>
          </cell>
          <cell r="Q98" t="str">
            <v xml:space="preserve"> </v>
          </cell>
          <cell r="R98" t="str">
            <v xml:space="preserve"> </v>
          </cell>
          <cell r="S98">
            <v>0</v>
          </cell>
          <cell r="T98">
            <v>143.80000000000001</v>
          </cell>
          <cell r="U98">
            <v>135</v>
          </cell>
          <cell r="V98">
            <v>4.32</v>
          </cell>
          <cell r="W98">
            <v>1</v>
          </cell>
          <cell r="X98">
            <v>4.215045370280027</v>
          </cell>
          <cell r="Y98">
            <v>1.33</v>
          </cell>
          <cell r="Z98">
            <v>0.83599999999999997</v>
          </cell>
          <cell r="AA98">
            <v>0.73299999999999998</v>
          </cell>
          <cell r="AB98">
            <v>38</v>
          </cell>
          <cell r="AC98">
            <v>1.1579999999999999</v>
          </cell>
          <cell r="AD98">
            <v>139.69999999999999</v>
          </cell>
          <cell r="AE98">
            <v>7.72</v>
          </cell>
          <cell r="AF98">
            <v>1893</v>
          </cell>
          <cell r="AG98">
            <v>2500</v>
          </cell>
          <cell r="AH98">
            <v>2500</v>
          </cell>
          <cell r="AI98">
            <v>0</v>
          </cell>
          <cell r="AJ98">
            <v>0</v>
          </cell>
          <cell r="AK98" t="str">
            <v>откр ствол</v>
          </cell>
          <cell r="AL98" t="str">
            <v xml:space="preserve">1893-2500 </v>
          </cell>
          <cell r="AM98">
            <v>0</v>
          </cell>
          <cell r="AN98">
            <v>1893</v>
          </cell>
          <cell r="AO98">
            <v>41.15</v>
          </cell>
          <cell r="AP98">
            <v>0</v>
          </cell>
          <cell r="AQ98">
            <v>0</v>
          </cell>
          <cell r="AR98">
            <v>0</v>
          </cell>
          <cell r="AS98" t="str">
            <v>Фонтан</v>
          </cell>
          <cell r="AT98">
            <v>600</v>
          </cell>
          <cell r="AU98" t="str">
            <v>ГП</v>
          </cell>
          <cell r="AV98">
            <v>1200</v>
          </cell>
          <cell r="AW98" t="str">
            <v>ГП</v>
          </cell>
          <cell r="AX98">
            <v>1707</v>
          </cell>
          <cell r="AY98" t="str">
            <v>ИК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1718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1930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73</v>
          </cell>
          <cell r="BV98">
            <v>5.5</v>
          </cell>
          <cell r="BW98">
            <v>18</v>
          </cell>
          <cell r="BX98" t="str">
            <v>Угловик</v>
          </cell>
          <cell r="BY98" t="str">
            <v>Постоянный</v>
          </cell>
          <cell r="BZ98">
            <v>24</v>
          </cell>
          <cell r="CA98">
            <v>0</v>
          </cell>
          <cell r="CB98">
            <v>61</v>
          </cell>
          <cell r="CC98">
            <v>68</v>
          </cell>
          <cell r="CD98">
            <v>60</v>
          </cell>
          <cell r="CE98">
            <v>43374</v>
          </cell>
          <cell r="CF98">
            <v>141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63</v>
          </cell>
          <cell r="CL98">
            <v>6.9946239000000006</v>
          </cell>
          <cell r="CM98">
            <v>8.43</v>
          </cell>
          <cell r="CN98">
            <v>0.75</v>
          </cell>
          <cell r="CO98">
            <v>92</v>
          </cell>
          <cell r="CP98">
            <v>47</v>
          </cell>
          <cell r="CQ98">
            <v>78</v>
          </cell>
          <cell r="CR98" t="str">
            <v>-</v>
          </cell>
          <cell r="CS98">
            <v>63</v>
          </cell>
          <cell r="CT98" t="str">
            <v>-</v>
          </cell>
          <cell r="CU98">
            <v>71.005376100000007</v>
          </cell>
          <cell r="CV98" t="str">
            <v>-</v>
          </cell>
          <cell r="CW98">
            <v>62.25</v>
          </cell>
          <cell r="CX98" t="str">
            <v>-</v>
          </cell>
          <cell r="CY98">
            <v>0</v>
          </cell>
          <cell r="CZ98">
            <v>47</v>
          </cell>
          <cell r="DA98">
            <v>6719.446345070819</v>
          </cell>
          <cell r="DB98">
            <v>6719.446345070819</v>
          </cell>
          <cell r="DC98">
            <v>0.14331203279479141</v>
          </cell>
          <cell r="DD98">
            <v>0</v>
          </cell>
          <cell r="DE98" t="str">
            <v>Фонтан</v>
          </cell>
          <cell r="DF98">
            <v>6.9946239000000006</v>
          </cell>
          <cell r="DG98">
            <v>8.43</v>
          </cell>
          <cell r="DH98">
            <v>0.75</v>
          </cell>
          <cell r="DI98">
            <v>47</v>
          </cell>
          <cell r="DJ98">
            <v>63</v>
          </cell>
          <cell r="DK98">
            <v>0</v>
          </cell>
          <cell r="DL98" t="str">
            <v>-</v>
          </cell>
          <cell r="DM98">
            <v>41101</v>
          </cell>
          <cell r="DN98">
            <v>2344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41101</v>
          </cell>
          <cell r="DT98" t="str">
            <v>ОПЗ</v>
          </cell>
          <cell r="DU98">
            <v>0</v>
          </cell>
          <cell r="DV98">
            <v>10</v>
          </cell>
          <cell r="DW98">
            <v>63</v>
          </cell>
          <cell r="DX98">
            <v>59</v>
          </cell>
          <cell r="DY98">
            <v>42</v>
          </cell>
          <cell r="DZ98" t="str">
            <v>Постоянный</v>
          </cell>
          <cell r="EA98">
            <v>24</v>
          </cell>
          <cell r="EB98">
            <v>0</v>
          </cell>
          <cell r="EC98">
            <v>6.9946239000000006</v>
          </cell>
          <cell r="ED98">
            <v>8.43</v>
          </cell>
          <cell r="EE98">
            <v>0.75</v>
          </cell>
          <cell r="EF98">
            <v>47</v>
          </cell>
          <cell r="EG98">
            <v>6719.446345070819</v>
          </cell>
          <cell r="EH98">
            <v>0</v>
          </cell>
          <cell r="EI98">
            <v>0</v>
          </cell>
          <cell r="EJ98">
            <v>63</v>
          </cell>
          <cell r="EK98">
            <v>18</v>
          </cell>
          <cell r="EL98">
            <v>61</v>
          </cell>
          <cell r="EM98">
            <v>68</v>
          </cell>
          <cell r="EN98">
            <v>60</v>
          </cell>
          <cell r="EO98" t="str">
            <v>Постоянный</v>
          </cell>
          <cell r="EP98">
            <v>24</v>
          </cell>
          <cell r="EQ98">
            <v>0</v>
          </cell>
          <cell r="ER98">
            <v>6.9946239000000006</v>
          </cell>
          <cell r="ES98">
            <v>8.43</v>
          </cell>
          <cell r="ET98">
            <v>0.75</v>
          </cell>
          <cell r="EU98">
            <v>47</v>
          </cell>
          <cell r="EV98">
            <v>6719.446345070819</v>
          </cell>
          <cell r="EW98">
            <v>0</v>
          </cell>
          <cell r="EX98">
            <v>0</v>
          </cell>
          <cell r="EY98">
            <v>63</v>
          </cell>
          <cell r="EZ98">
            <v>8</v>
          </cell>
          <cell r="FA98">
            <v>-2</v>
          </cell>
          <cell r="FB98">
            <v>9</v>
          </cell>
          <cell r="FC98">
            <v>18</v>
          </cell>
          <cell r="FD98">
            <v>0</v>
          </cell>
          <cell r="FE98">
            <v>0</v>
          </cell>
          <cell r="FF98">
            <v>0</v>
          </cell>
        </row>
        <row r="99">
          <cell r="J99" t="str">
            <v>1014-2</v>
          </cell>
          <cell r="K99" t="str">
            <v>Без куста</v>
          </cell>
          <cell r="L99">
            <v>42076</v>
          </cell>
          <cell r="M99" t="str">
            <v>Гор.</v>
          </cell>
          <cell r="N99" t="str">
            <v>P1ar_Block III</v>
          </cell>
          <cell r="O99" t="str">
            <v>Действующий</v>
          </cell>
          <cell r="P99">
            <v>-4</v>
          </cell>
          <cell r="Q99">
            <v>0</v>
          </cell>
          <cell r="R99">
            <v>0</v>
          </cell>
          <cell r="S99">
            <v>0</v>
          </cell>
          <cell r="T99">
            <v>143.80000000000001</v>
          </cell>
          <cell r="U99">
            <v>135</v>
          </cell>
          <cell r="V99">
            <v>4.32</v>
          </cell>
          <cell r="W99">
            <v>1</v>
          </cell>
          <cell r="X99">
            <v>4.3099835981179737</v>
          </cell>
          <cell r="Y99">
            <v>1.33</v>
          </cell>
          <cell r="Z99">
            <v>0.83599999999999997</v>
          </cell>
          <cell r="AA99">
            <v>0.73299999999999998</v>
          </cell>
          <cell r="AB99">
            <v>38</v>
          </cell>
          <cell r="AC99">
            <v>1.1579999999999999</v>
          </cell>
          <cell r="AD99">
            <v>177.8</v>
          </cell>
          <cell r="AE99">
            <v>9.19</v>
          </cell>
          <cell r="AF99">
            <v>2070</v>
          </cell>
          <cell r="AG99">
            <v>2970</v>
          </cell>
          <cell r="AH99">
            <v>2970</v>
          </cell>
          <cell r="AI99">
            <v>0</v>
          </cell>
          <cell r="AJ99">
            <v>0</v>
          </cell>
          <cell r="AK99" t="str">
            <v>откр ствол</v>
          </cell>
          <cell r="AL99" t="str">
            <v>2070-2970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Газлифт</v>
          </cell>
          <cell r="AT99">
            <v>380</v>
          </cell>
          <cell r="AU99" t="str">
            <v>ГП</v>
          </cell>
          <cell r="AV99">
            <v>720</v>
          </cell>
          <cell r="AW99" t="str">
            <v>ГП</v>
          </cell>
          <cell r="AX99">
            <v>1010</v>
          </cell>
          <cell r="AY99" t="str">
            <v>ГК80/3</v>
          </cell>
          <cell r="AZ99">
            <v>1230</v>
          </cell>
          <cell r="BA99" t="str">
            <v>ГК82/3</v>
          </cell>
          <cell r="BB99">
            <v>1400</v>
          </cell>
          <cell r="BC99" t="str">
            <v>ЦКсОК/5</v>
          </cell>
          <cell r="BD99">
            <v>0</v>
          </cell>
          <cell r="BE99">
            <v>0</v>
          </cell>
          <cell r="BF99">
            <v>1670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2080</v>
          </cell>
          <cell r="BN99" t="str">
            <v>Есть</v>
          </cell>
          <cell r="BO99">
            <v>0</v>
          </cell>
          <cell r="BP99">
            <v>83</v>
          </cell>
          <cell r="BQ99">
            <v>40</v>
          </cell>
          <cell r="BR99">
            <v>8.8000000000000007</v>
          </cell>
          <cell r="BS99">
            <v>0</v>
          </cell>
          <cell r="BT99">
            <v>0</v>
          </cell>
          <cell r="BU99">
            <v>73</v>
          </cell>
          <cell r="BV99">
            <v>5.5</v>
          </cell>
          <cell r="BW99">
            <v>18</v>
          </cell>
          <cell r="BX99" t="str">
            <v>Угловик</v>
          </cell>
          <cell r="BY99" t="str">
            <v>Постоянный</v>
          </cell>
          <cell r="BZ99">
            <v>24</v>
          </cell>
          <cell r="CA99">
            <v>0</v>
          </cell>
          <cell r="CB99">
            <v>33</v>
          </cell>
          <cell r="CC99">
            <v>40</v>
          </cell>
          <cell r="CD99">
            <v>32</v>
          </cell>
          <cell r="CE99">
            <v>43374</v>
          </cell>
          <cell r="CF99">
            <v>122</v>
          </cell>
          <cell r="CG99">
            <v>83</v>
          </cell>
          <cell r="CH99">
            <v>6</v>
          </cell>
          <cell r="CI99">
            <v>0</v>
          </cell>
          <cell r="CJ99">
            <v>0</v>
          </cell>
          <cell r="CK99">
            <v>57</v>
          </cell>
          <cell r="CL99">
            <v>17.961418199999997</v>
          </cell>
          <cell r="CM99">
            <v>21.5</v>
          </cell>
          <cell r="CN99">
            <v>7.0000000000000007E-2</v>
          </cell>
          <cell r="CO99">
            <v>94</v>
          </cell>
          <cell r="CP99">
            <v>33.200000000000003</v>
          </cell>
          <cell r="CQ99">
            <v>65</v>
          </cell>
          <cell r="CR99" t="str">
            <v>-</v>
          </cell>
          <cell r="CS99">
            <v>57</v>
          </cell>
          <cell r="CT99" t="str">
            <v>-</v>
          </cell>
          <cell r="CU99">
            <v>47.038581800000003</v>
          </cell>
          <cell r="CV99" t="str">
            <v>-</v>
          </cell>
          <cell r="CW99">
            <v>56.93</v>
          </cell>
          <cell r="CX99" t="str">
            <v>-</v>
          </cell>
          <cell r="CY99">
            <v>8.8000000000000007</v>
          </cell>
          <cell r="CZ99">
            <v>24.400000000000002</v>
          </cell>
          <cell r="DA99">
            <v>1358.467339733786</v>
          </cell>
          <cell r="DB99">
            <v>1848.4063802935118</v>
          </cell>
          <cell r="DC99">
            <v>0.43339452909858639</v>
          </cell>
          <cell r="DD99">
            <v>0</v>
          </cell>
          <cell r="DE99" t="str">
            <v>Газлифт</v>
          </cell>
          <cell r="DF99">
            <v>17.961418199999997</v>
          </cell>
          <cell r="DG99">
            <v>21.5</v>
          </cell>
          <cell r="DH99">
            <v>7.0000000000000007E-2</v>
          </cell>
          <cell r="DI99">
            <v>24.400000000000002</v>
          </cell>
          <cell r="DJ99">
            <v>57</v>
          </cell>
          <cell r="DK99">
            <v>0</v>
          </cell>
          <cell r="DL99">
            <v>42849.083333333336</v>
          </cell>
          <cell r="DM99">
            <v>42853</v>
          </cell>
          <cell r="DN99">
            <v>592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42853</v>
          </cell>
          <cell r="DT99" t="str">
            <v>ОПЗ</v>
          </cell>
          <cell r="DU99">
            <v>0</v>
          </cell>
          <cell r="DV99">
            <v>18</v>
          </cell>
          <cell r="DW99">
            <v>34</v>
          </cell>
          <cell r="DX99">
            <v>60</v>
          </cell>
          <cell r="DY99">
            <v>32</v>
          </cell>
          <cell r="DZ99" t="str">
            <v>Постоянный</v>
          </cell>
          <cell r="EA99">
            <v>24</v>
          </cell>
          <cell r="EB99">
            <v>0</v>
          </cell>
          <cell r="EC99">
            <v>17.961418199999997</v>
          </cell>
          <cell r="ED99">
            <v>21.5</v>
          </cell>
          <cell r="EE99">
            <v>7.0000000000000007E-2</v>
          </cell>
          <cell r="EF99">
            <v>33.200000000000003</v>
          </cell>
          <cell r="EG99">
            <v>1358.467339733786</v>
          </cell>
          <cell r="EH99">
            <v>83</v>
          </cell>
          <cell r="EI99">
            <v>8.8000000000000007</v>
          </cell>
          <cell r="EJ99">
            <v>57</v>
          </cell>
          <cell r="EK99">
            <v>18</v>
          </cell>
          <cell r="EL99">
            <v>33</v>
          </cell>
          <cell r="EM99">
            <v>40</v>
          </cell>
          <cell r="EN99">
            <v>32</v>
          </cell>
          <cell r="EO99" t="str">
            <v>Постоянный</v>
          </cell>
          <cell r="EP99">
            <v>24</v>
          </cell>
          <cell r="EQ99">
            <v>0</v>
          </cell>
          <cell r="ER99">
            <v>17.961418199999997</v>
          </cell>
          <cell r="ES99">
            <v>21.5</v>
          </cell>
          <cell r="ET99">
            <v>7.0000000000000007E-2</v>
          </cell>
          <cell r="EU99">
            <v>33.200000000000003</v>
          </cell>
          <cell r="EV99">
            <v>1358.467339733786</v>
          </cell>
          <cell r="EW99">
            <v>83</v>
          </cell>
          <cell r="EX99">
            <v>8.8000000000000007</v>
          </cell>
          <cell r="EY99">
            <v>57</v>
          </cell>
          <cell r="EZ99">
            <v>0</v>
          </cell>
          <cell r="FA99">
            <v>-1</v>
          </cell>
          <cell r="FB99">
            <v>-20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</row>
        <row r="100">
          <cell r="J100">
            <v>1015</v>
          </cell>
          <cell r="K100" t="str">
            <v>К - 16</v>
          </cell>
          <cell r="L100">
            <v>41661</v>
          </cell>
          <cell r="M100" t="str">
            <v>Гор.</v>
          </cell>
          <cell r="N100" t="str">
            <v>P1ar_Block III</v>
          </cell>
          <cell r="O100" t="str">
            <v>Действующий</v>
          </cell>
          <cell r="P100">
            <v>-4</v>
          </cell>
          <cell r="Q100" t="str">
            <v xml:space="preserve"> </v>
          </cell>
          <cell r="R100" t="str">
            <v xml:space="preserve"> </v>
          </cell>
          <cell r="S100">
            <v>0</v>
          </cell>
          <cell r="T100">
            <v>143.80000000000001</v>
          </cell>
          <cell r="U100">
            <v>135</v>
          </cell>
          <cell r="V100">
            <v>4.32</v>
          </cell>
          <cell r="W100">
            <v>1</v>
          </cell>
          <cell r="X100">
            <v>4.32</v>
          </cell>
          <cell r="Y100">
            <v>1.33</v>
          </cell>
          <cell r="Z100">
            <v>0.83599999999999997</v>
          </cell>
          <cell r="AA100">
            <v>0.73299999999999998</v>
          </cell>
          <cell r="AB100">
            <v>38</v>
          </cell>
          <cell r="AC100">
            <v>1.1579999999999999</v>
          </cell>
          <cell r="AD100">
            <v>177.8</v>
          </cell>
          <cell r="AE100">
            <v>9.19</v>
          </cell>
          <cell r="AF100">
            <v>2107</v>
          </cell>
          <cell r="AG100">
            <v>2960</v>
          </cell>
          <cell r="AH100">
            <v>2960</v>
          </cell>
          <cell r="AI100">
            <v>0</v>
          </cell>
          <cell r="AJ100">
            <v>0</v>
          </cell>
          <cell r="AK100" t="str">
            <v>откр ствол</v>
          </cell>
          <cell r="AL100" t="str">
            <v>2107-2960</v>
          </cell>
          <cell r="AM100">
            <v>11</v>
          </cell>
          <cell r="AN100">
            <v>1932</v>
          </cell>
          <cell r="AO100">
            <v>119.86</v>
          </cell>
          <cell r="AP100">
            <v>0</v>
          </cell>
          <cell r="AQ100">
            <v>0</v>
          </cell>
          <cell r="AR100">
            <v>0</v>
          </cell>
          <cell r="AS100" t="str">
            <v>Фонтан</v>
          </cell>
          <cell r="AT100">
            <v>600</v>
          </cell>
          <cell r="AU100">
            <v>0</v>
          </cell>
          <cell r="AV100">
            <v>1200</v>
          </cell>
          <cell r="AW100">
            <v>0</v>
          </cell>
          <cell r="AX100">
            <v>1760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1770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2120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73</v>
          </cell>
          <cell r="BV100">
            <v>5.5</v>
          </cell>
          <cell r="BW100">
            <v>6</v>
          </cell>
          <cell r="BX100" t="str">
            <v>Угловик</v>
          </cell>
          <cell r="BY100" t="str">
            <v>Постоянный</v>
          </cell>
          <cell r="BZ100">
            <v>24</v>
          </cell>
          <cell r="CA100">
            <v>0</v>
          </cell>
          <cell r="CB100">
            <v>62</v>
          </cell>
          <cell r="CC100">
            <v>74</v>
          </cell>
          <cell r="CD100">
            <v>51</v>
          </cell>
          <cell r="CE100">
            <v>43374</v>
          </cell>
          <cell r="CF100">
            <v>174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121</v>
          </cell>
          <cell r="CL100">
            <v>20.064</v>
          </cell>
          <cell r="CM100">
            <v>24</v>
          </cell>
          <cell r="CN100">
            <v>0</v>
          </cell>
          <cell r="CO100">
            <v>95</v>
          </cell>
          <cell r="CP100">
            <v>212</v>
          </cell>
          <cell r="CQ100">
            <v>53</v>
          </cell>
          <cell r="CR100" t="str">
            <v>-</v>
          </cell>
          <cell r="CS100">
            <v>121</v>
          </cell>
          <cell r="CT100" t="str">
            <v>-</v>
          </cell>
          <cell r="CU100">
            <v>32.936</v>
          </cell>
          <cell r="CV100" t="str">
            <v>-</v>
          </cell>
          <cell r="CW100">
            <v>121</v>
          </cell>
          <cell r="CX100" t="str">
            <v>-</v>
          </cell>
          <cell r="CY100">
            <v>0</v>
          </cell>
          <cell r="CZ100">
            <v>212</v>
          </cell>
          <cell r="DA100">
            <v>10566.188197767146</v>
          </cell>
          <cell r="DB100">
            <v>10566.188197767146</v>
          </cell>
          <cell r="DC100">
            <v>0.46698672324487572</v>
          </cell>
          <cell r="DD100">
            <v>0</v>
          </cell>
          <cell r="DE100" t="str">
            <v>Фонтан</v>
          </cell>
          <cell r="DF100">
            <v>20.064</v>
          </cell>
          <cell r="DG100">
            <v>24</v>
          </cell>
          <cell r="DH100">
            <v>0</v>
          </cell>
          <cell r="DI100">
            <v>212</v>
          </cell>
          <cell r="DJ100">
            <v>121</v>
          </cell>
          <cell r="DK100">
            <v>0</v>
          </cell>
          <cell r="DL100">
            <v>41673</v>
          </cell>
          <cell r="DM100">
            <v>41683</v>
          </cell>
          <cell r="DN100">
            <v>1762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41683</v>
          </cell>
          <cell r="DT100" t="str">
            <v>Бесподходное ОПЗ</v>
          </cell>
          <cell r="DU100">
            <v>0</v>
          </cell>
          <cell r="DV100">
            <v>6</v>
          </cell>
          <cell r="DW100">
            <v>59</v>
          </cell>
          <cell r="DX100">
            <v>88</v>
          </cell>
          <cell r="DY100">
            <v>42</v>
          </cell>
          <cell r="DZ100" t="str">
            <v>Постоянный</v>
          </cell>
          <cell r="EA100">
            <v>24</v>
          </cell>
          <cell r="EB100">
            <v>0</v>
          </cell>
          <cell r="EC100">
            <v>29.259999999999998</v>
          </cell>
          <cell r="ED100">
            <v>35</v>
          </cell>
          <cell r="EE100">
            <v>0</v>
          </cell>
          <cell r="EF100">
            <v>209</v>
          </cell>
          <cell r="EG100">
            <v>7142.8571428571431</v>
          </cell>
          <cell r="EH100">
            <v>0</v>
          </cell>
          <cell r="EI100">
            <v>0</v>
          </cell>
          <cell r="EJ100">
            <v>120</v>
          </cell>
          <cell r="EK100">
            <v>6</v>
          </cell>
          <cell r="EL100">
            <v>62</v>
          </cell>
          <cell r="EM100">
            <v>74</v>
          </cell>
          <cell r="EN100">
            <v>51</v>
          </cell>
          <cell r="EO100" t="str">
            <v>Постоянный</v>
          </cell>
          <cell r="EP100">
            <v>24</v>
          </cell>
          <cell r="EQ100">
            <v>0</v>
          </cell>
          <cell r="ER100">
            <v>20.064</v>
          </cell>
          <cell r="ES100">
            <v>24</v>
          </cell>
          <cell r="ET100">
            <v>0</v>
          </cell>
          <cell r="EU100">
            <v>212</v>
          </cell>
          <cell r="EV100">
            <v>10566.188197767146</v>
          </cell>
          <cell r="EW100">
            <v>0</v>
          </cell>
          <cell r="EX100">
            <v>0</v>
          </cell>
          <cell r="EY100">
            <v>121</v>
          </cell>
          <cell r="EZ100">
            <v>0</v>
          </cell>
          <cell r="FA100">
            <v>3</v>
          </cell>
          <cell r="FB100">
            <v>-14</v>
          </cell>
          <cell r="FC100">
            <v>9</v>
          </cell>
          <cell r="FD100">
            <v>0</v>
          </cell>
          <cell r="FE100">
            <v>0</v>
          </cell>
          <cell r="FF100">
            <v>-9.195999999999998</v>
          </cell>
        </row>
        <row r="101">
          <cell r="J101" t="str">
            <v>1015-1</v>
          </cell>
          <cell r="K101" t="str">
            <v>Без куста</v>
          </cell>
          <cell r="L101">
            <v>41932</v>
          </cell>
          <cell r="M101" t="str">
            <v>Гор.</v>
          </cell>
          <cell r="N101" t="str">
            <v>P1ar_Block III</v>
          </cell>
          <cell r="O101" t="str">
            <v>Действующий</v>
          </cell>
          <cell r="P101">
            <v>-4</v>
          </cell>
          <cell r="Q101">
            <v>0</v>
          </cell>
          <cell r="R101">
            <v>0</v>
          </cell>
          <cell r="S101">
            <v>0</v>
          </cell>
          <cell r="T101">
            <v>143.80000000000001</v>
          </cell>
          <cell r="U101">
            <v>135</v>
          </cell>
          <cell r="V101">
            <v>4.32</v>
          </cell>
          <cell r="W101">
            <v>1</v>
          </cell>
          <cell r="X101">
            <v>4.3157015612450005</v>
          </cell>
          <cell r="Y101">
            <v>1.33</v>
          </cell>
          <cell r="Z101">
            <v>0.83599999999999997</v>
          </cell>
          <cell r="AA101">
            <v>0.73299999999999998</v>
          </cell>
          <cell r="AB101">
            <v>38</v>
          </cell>
          <cell r="AC101">
            <v>1.1579999999999999</v>
          </cell>
          <cell r="AD101">
            <v>177.8</v>
          </cell>
          <cell r="AE101">
            <v>9.19</v>
          </cell>
          <cell r="AF101">
            <v>2118</v>
          </cell>
          <cell r="AG101" t="str">
            <v>1 ств 2650
2 ств 2700</v>
          </cell>
          <cell r="AH101" t="str">
            <v>1 ств 2650
2 ств 2700</v>
          </cell>
          <cell r="AI101">
            <v>0</v>
          </cell>
          <cell r="AJ101">
            <v>0</v>
          </cell>
          <cell r="AK101" t="str">
            <v>откр ствол</v>
          </cell>
          <cell r="AL101" t="str">
            <v>1ый ст-л 2118-2650;
2ой ст-л 2118-2700</v>
          </cell>
          <cell r="AM101">
            <v>0</v>
          </cell>
          <cell r="AN101">
            <v>2118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 t="str">
            <v>Газлифт</v>
          </cell>
          <cell r="AT101">
            <v>588</v>
          </cell>
          <cell r="AU101" t="str">
            <v>ГП</v>
          </cell>
          <cell r="AV101">
            <v>1195</v>
          </cell>
          <cell r="AW101" t="str">
            <v>ГП</v>
          </cell>
          <cell r="AX101">
            <v>1498</v>
          </cell>
          <cell r="AY101" t="str">
            <v>ГК83/1,5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1747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2120</v>
          </cell>
          <cell r="BN101" t="str">
            <v>Есть</v>
          </cell>
          <cell r="BO101">
            <v>0</v>
          </cell>
          <cell r="BP101">
            <v>84</v>
          </cell>
          <cell r="BQ101">
            <v>75</v>
          </cell>
          <cell r="BR101">
            <v>4.5</v>
          </cell>
          <cell r="BS101">
            <v>0</v>
          </cell>
          <cell r="BT101">
            <v>0</v>
          </cell>
          <cell r="BU101">
            <v>73</v>
          </cell>
          <cell r="BV101">
            <v>5.5</v>
          </cell>
          <cell r="BW101">
            <v>18</v>
          </cell>
          <cell r="BX101" t="str">
            <v>Угловик</v>
          </cell>
          <cell r="BY101" t="str">
            <v>Постоянный</v>
          </cell>
          <cell r="BZ101">
            <v>24</v>
          </cell>
          <cell r="CA101">
            <v>0</v>
          </cell>
          <cell r="CB101">
            <v>33</v>
          </cell>
          <cell r="CC101">
            <v>75</v>
          </cell>
          <cell r="CD101">
            <v>32</v>
          </cell>
          <cell r="CE101">
            <v>43374</v>
          </cell>
          <cell r="CF101">
            <v>138</v>
          </cell>
          <cell r="CG101">
            <v>84</v>
          </cell>
          <cell r="CH101">
            <v>6</v>
          </cell>
          <cell r="CI101">
            <v>0</v>
          </cell>
          <cell r="CJ101">
            <v>0</v>
          </cell>
          <cell r="CK101">
            <v>55</v>
          </cell>
          <cell r="CL101">
            <v>6.6859935999999998</v>
          </cell>
          <cell r="CM101">
            <v>8</v>
          </cell>
          <cell r="CN101">
            <v>0.03</v>
          </cell>
          <cell r="CO101">
            <v>10.5</v>
          </cell>
          <cell r="CP101">
            <v>10</v>
          </cell>
          <cell r="CQ101">
            <v>83</v>
          </cell>
          <cell r="CR101" t="str">
            <v>-</v>
          </cell>
          <cell r="CS101">
            <v>55</v>
          </cell>
          <cell r="CT101" t="str">
            <v>-</v>
          </cell>
          <cell r="CU101">
            <v>76.314006399999997</v>
          </cell>
          <cell r="CV101" t="str">
            <v>-</v>
          </cell>
          <cell r="CW101">
            <v>54.97</v>
          </cell>
          <cell r="CX101" t="str">
            <v>-</v>
          </cell>
          <cell r="CY101">
            <v>4.5</v>
          </cell>
          <cell r="CZ101">
            <v>5.5</v>
          </cell>
          <cell r="DA101">
            <v>822.61520561431587</v>
          </cell>
          <cell r="DB101">
            <v>1495.664010207847</v>
          </cell>
          <cell r="DC101">
            <v>0.13155037733350985</v>
          </cell>
          <cell r="DD101">
            <v>0</v>
          </cell>
          <cell r="DE101" t="str">
            <v>Газлифт</v>
          </cell>
          <cell r="DF101">
            <v>6.6859935999999998</v>
          </cell>
          <cell r="DG101">
            <v>8</v>
          </cell>
          <cell r="DH101">
            <v>0.03</v>
          </cell>
          <cell r="DI101">
            <v>5.5</v>
          </cell>
          <cell r="DJ101">
            <v>55</v>
          </cell>
          <cell r="DK101">
            <v>0</v>
          </cell>
          <cell r="DL101">
            <v>42828.083333333336</v>
          </cell>
          <cell r="DM101">
            <v>42841</v>
          </cell>
          <cell r="DN101">
            <v>604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42841</v>
          </cell>
          <cell r="DT101" t="str">
            <v>ОПЗ</v>
          </cell>
          <cell r="DU101">
            <v>0</v>
          </cell>
          <cell r="DV101">
            <v>18</v>
          </cell>
          <cell r="DW101">
            <v>33</v>
          </cell>
          <cell r="DX101">
            <v>75</v>
          </cell>
          <cell r="DY101">
            <v>32</v>
          </cell>
          <cell r="DZ101" t="str">
            <v>Постоянный</v>
          </cell>
          <cell r="EA101">
            <v>24</v>
          </cell>
          <cell r="EB101">
            <v>0</v>
          </cell>
          <cell r="EC101">
            <v>6.6859935999999998</v>
          </cell>
          <cell r="ED101">
            <v>8</v>
          </cell>
          <cell r="EE101">
            <v>0.03</v>
          </cell>
          <cell r="EF101">
            <v>10</v>
          </cell>
          <cell r="EG101">
            <v>822.61520561431587</v>
          </cell>
          <cell r="EH101">
            <v>84</v>
          </cell>
          <cell r="EI101">
            <v>4.5</v>
          </cell>
          <cell r="EJ101">
            <v>55</v>
          </cell>
          <cell r="EK101">
            <v>18</v>
          </cell>
          <cell r="EL101">
            <v>33</v>
          </cell>
          <cell r="EM101">
            <v>75</v>
          </cell>
          <cell r="EN101">
            <v>32</v>
          </cell>
          <cell r="EO101" t="str">
            <v>Постоянный</v>
          </cell>
          <cell r="EP101">
            <v>24</v>
          </cell>
          <cell r="EQ101">
            <v>0</v>
          </cell>
          <cell r="ER101">
            <v>6.6859935999999998</v>
          </cell>
          <cell r="ES101">
            <v>8</v>
          </cell>
          <cell r="ET101">
            <v>0.03</v>
          </cell>
          <cell r="EU101">
            <v>10</v>
          </cell>
          <cell r="EV101">
            <v>822.61520561431587</v>
          </cell>
          <cell r="EW101">
            <v>84</v>
          </cell>
          <cell r="EX101">
            <v>4.5</v>
          </cell>
          <cell r="EY101">
            <v>55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</row>
        <row r="102">
          <cell r="J102">
            <v>1016</v>
          </cell>
          <cell r="K102" t="str">
            <v>К - 4</v>
          </cell>
          <cell r="L102">
            <v>41398</v>
          </cell>
          <cell r="M102" t="str">
            <v>Гор.</v>
          </cell>
          <cell r="N102" t="str">
            <v>P1ar_Block III</v>
          </cell>
          <cell r="O102" t="str">
            <v>Действующий</v>
          </cell>
          <cell r="P102">
            <v>-4</v>
          </cell>
          <cell r="Q102" t="str">
            <v xml:space="preserve"> </v>
          </cell>
          <cell r="R102" t="str">
            <v xml:space="preserve"> </v>
          </cell>
          <cell r="S102">
            <v>0</v>
          </cell>
          <cell r="T102">
            <v>143.80000000000001</v>
          </cell>
          <cell r="U102">
            <v>135</v>
          </cell>
          <cell r="V102">
            <v>4.32</v>
          </cell>
          <cell r="W102">
            <v>1</v>
          </cell>
          <cell r="X102">
            <v>3.4587670136108888</v>
          </cell>
          <cell r="Y102">
            <v>1.33</v>
          </cell>
          <cell r="Z102">
            <v>0.83599999999999997</v>
          </cell>
          <cell r="AA102">
            <v>0.73299999999999998</v>
          </cell>
          <cell r="AB102">
            <v>38</v>
          </cell>
          <cell r="AC102">
            <v>1.1579999999999999</v>
          </cell>
          <cell r="AD102">
            <v>177.8</v>
          </cell>
          <cell r="AE102">
            <v>9.19</v>
          </cell>
          <cell r="AF102">
            <v>2048</v>
          </cell>
          <cell r="AG102" t="str">
            <v>1 ств 2304
2 ств 2423</v>
          </cell>
          <cell r="AH102" t="str">
            <v>1 ств 2304
2 ств 2423</v>
          </cell>
          <cell r="AI102">
            <v>0</v>
          </cell>
          <cell r="AJ102">
            <v>0</v>
          </cell>
          <cell r="AK102" t="str">
            <v>откр ствол</v>
          </cell>
          <cell r="AL102" t="str">
            <v xml:space="preserve">1 ств 2048,6-2304;
2 ств 2048,6-2423 </v>
          </cell>
          <cell r="AM102">
            <v>0</v>
          </cell>
          <cell r="AN102">
            <v>2048.6</v>
          </cell>
          <cell r="AO102">
            <v>193.76</v>
          </cell>
          <cell r="AP102">
            <v>0</v>
          </cell>
          <cell r="AQ102">
            <v>0</v>
          </cell>
          <cell r="AR102">
            <v>0</v>
          </cell>
          <cell r="AS102" t="str">
            <v>Фонтан</v>
          </cell>
          <cell r="AT102">
            <v>600</v>
          </cell>
          <cell r="AU102">
            <v>0</v>
          </cell>
          <cell r="AV102">
            <v>1200</v>
          </cell>
          <cell r="AW102">
            <v>0</v>
          </cell>
          <cell r="AX102">
            <v>1733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1743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2050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73</v>
          </cell>
          <cell r="BV102">
            <v>5.5</v>
          </cell>
          <cell r="BW102">
            <v>18</v>
          </cell>
          <cell r="BX102" t="str">
            <v>Угловик</v>
          </cell>
          <cell r="BY102" t="str">
            <v>Постоянный</v>
          </cell>
          <cell r="BZ102">
            <v>24</v>
          </cell>
          <cell r="CA102">
            <v>0</v>
          </cell>
          <cell r="CB102">
            <v>37</v>
          </cell>
          <cell r="CC102">
            <v>93</v>
          </cell>
          <cell r="CD102">
            <v>35</v>
          </cell>
          <cell r="CE102">
            <v>43374</v>
          </cell>
          <cell r="CF102">
            <v>153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71</v>
          </cell>
          <cell r="CL102">
            <v>31.705300000000001</v>
          </cell>
          <cell r="CM102">
            <v>41</v>
          </cell>
          <cell r="CN102">
            <v>7.5</v>
          </cell>
          <cell r="CO102">
            <v>97</v>
          </cell>
          <cell r="CP102">
            <v>60.5</v>
          </cell>
          <cell r="CQ102">
            <v>82</v>
          </cell>
          <cell r="CR102" t="str">
            <v>-</v>
          </cell>
          <cell r="CS102">
            <v>71</v>
          </cell>
          <cell r="CT102" t="str">
            <v>-</v>
          </cell>
          <cell r="CU102">
            <v>50.294699999999999</v>
          </cell>
          <cell r="CV102" t="str">
            <v>-</v>
          </cell>
          <cell r="CW102">
            <v>63.5</v>
          </cell>
          <cell r="CX102" t="str">
            <v>-</v>
          </cell>
          <cell r="CY102">
            <v>0</v>
          </cell>
          <cell r="CZ102">
            <v>60.5</v>
          </cell>
          <cell r="DA102">
            <v>1908.1983138465807</v>
          </cell>
          <cell r="DB102">
            <v>1908.1983138465807</v>
          </cell>
          <cell r="DC102">
            <v>0.62481218731248178</v>
          </cell>
          <cell r="DD102">
            <v>0</v>
          </cell>
          <cell r="DE102" t="str">
            <v>Фонтан</v>
          </cell>
          <cell r="DF102">
            <v>31.705300000000001</v>
          </cell>
          <cell r="DG102">
            <v>41</v>
          </cell>
          <cell r="DH102">
            <v>7.5</v>
          </cell>
          <cell r="DI102">
            <v>60.5</v>
          </cell>
          <cell r="DJ102">
            <v>71</v>
          </cell>
          <cell r="DK102">
            <v>0</v>
          </cell>
          <cell r="DL102" t="str">
            <v>-</v>
          </cell>
          <cell r="DM102">
            <v>41398</v>
          </cell>
          <cell r="DN102">
            <v>2047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41398</v>
          </cell>
          <cell r="DT102" t="str">
            <v>ВНС</v>
          </cell>
          <cell r="DU102">
            <v>0</v>
          </cell>
          <cell r="DV102">
            <v>18</v>
          </cell>
          <cell r="DW102">
            <v>35</v>
          </cell>
          <cell r="DX102">
            <v>95</v>
          </cell>
          <cell r="DY102">
            <v>33</v>
          </cell>
          <cell r="DZ102" t="str">
            <v>Постоянный</v>
          </cell>
          <cell r="EA102">
            <v>24</v>
          </cell>
          <cell r="EB102">
            <v>0</v>
          </cell>
          <cell r="EC102">
            <v>30.848399999999998</v>
          </cell>
          <cell r="ED102">
            <v>41</v>
          </cell>
          <cell r="EE102">
            <v>10</v>
          </cell>
          <cell r="EF102">
            <v>63.4</v>
          </cell>
          <cell r="EG102">
            <v>2055.2119396792054</v>
          </cell>
          <cell r="EH102">
            <v>0</v>
          </cell>
          <cell r="EI102">
            <v>0</v>
          </cell>
          <cell r="EJ102">
            <v>71</v>
          </cell>
          <cell r="EK102">
            <v>18</v>
          </cell>
          <cell r="EL102">
            <v>37</v>
          </cell>
          <cell r="EM102">
            <v>93</v>
          </cell>
          <cell r="EN102">
            <v>35</v>
          </cell>
          <cell r="EO102" t="str">
            <v>Постоянный</v>
          </cell>
          <cell r="EP102">
            <v>24</v>
          </cell>
          <cell r="EQ102">
            <v>0</v>
          </cell>
          <cell r="ER102">
            <v>31.705300000000001</v>
          </cell>
          <cell r="ES102">
            <v>41</v>
          </cell>
          <cell r="ET102">
            <v>7.5</v>
          </cell>
          <cell r="EU102">
            <v>60.5</v>
          </cell>
          <cell r="EV102">
            <v>1908.1983138465807</v>
          </cell>
          <cell r="EW102">
            <v>0</v>
          </cell>
          <cell r="EX102">
            <v>0</v>
          </cell>
          <cell r="EY102">
            <v>71</v>
          </cell>
          <cell r="EZ102">
            <v>0</v>
          </cell>
          <cell r="FA102">
            <v>2</v>
          </cell>
          <cell r="FB102">
            <v>-2</v>
          </cell>
          <cell r="FC102">
            <v>2</v>
          </cell>
          <cell r="FD102">
            <v>0</v>
          </cell>
          <cell r="FE102">
            <v>0</v>
          </cell>
          <cell r="FF102">
            <v>0.8569000000000031</v>
          </cell>
        </row>
        <row r="103">
          <cell r="J103" t="str">
            <v>1016-1</v>
          </cell>
          <cell r="K103" t="str">
            <v>К - 4</v>
          </cell>
          <cell r="L103">
            <v>41451</v>
          </cell>
          <cell r="M103" t="str">
            <v>Гор.</v>
          </cell>
          <cell r="N103" t="str">
            <v>P1ar_Block III</v>
          </cell>
          <cell r="O103" t="str">
            <v>Действующий</v>
          </cell>
          <cell r="P103">
            <v>-4</v>
          </cell>
          <cell r="Q103" t="str">
            <v xml:space="preserve"> </v>
          </cell>
          <cell r="R103" t="str">
            <v xml:space="preserve"> </v>
          </cell>
          <cell r="S103">
            <v>0</v>
          </cell>
          <cell r="T103">
            <v>143.80000000000001</v>
          </cell>
          <cell r="U103">
            <v>135</v>
          </cell>
          <cell r="V103">
            <v>4.32</v>
          </cell>
          <cell r="W103">
            <v>1</v>
          </cell>
          <cell r="X103">
            <v>3.4921846201602529</v>
          </cell>
          <cell r="Y103">
            <v>1.33</v>
          </cell>
          <cell r="Z103">
            <v>0.83599999999999997</v>
          </cell>
          <cell r="AA103">
            <v>0.73299999999999998</v>
          </cell>
          <cell r="AB103">
            <v>38</v>
          </cell>
          <cell r="AC103">
            <v>1.1579999999999999</v>
          </cell>
          <cell r="AD103">
            <v>177.8</v>
          </cell>
          <cell r="AE103">
            <v>9.19</v>
          </cell>
          <cell r="AF103">
            <v>2055</v>
          </cell>
          <cell r="AG103" t="str">
            <v>1 ств 2353
2 ств 2606</v>
          </cell>
          <cell r="AH103" t="str">
            <v>1 ств 2353
2 ств 2606</v>
          </cell>
          <cell r="AI103">
            <v>0</v>
          </cell>
          <cell r="AJ103">
            <v>0</v>
          </cell>
          <cell r="AK103" t="str">
            <v>откр ствол</v>
          </cell>
          <cell r="AL103" t="str">
            <v xml:space="preserve">1 ств 2055-2353;
2 ств 2055-2606 </v>
          </cell>
          <cell r="AM103">
            <v>30</v>
          </cell>
          <cell r="AN103">
            <v>2055</v>
          </cell>
          <cell r="AO103">
            <v>196.65</v>
          </cell>
          <cell r="AP103">
            <v>0</v>
          </cell>
          <cell r="AQ103">
            <v>0</v>
          </cell>
          <cell r="AR103">
            <v>0</v>
          </cell>
          <cell r="AS103" t="str">
            <v>Газлифт</v>
          </cell>
          <cell r="AT103">
            <v>600</v>
          </cell>
          <cell r="AU103" t="str">
            <v>ГК70/2</v>
          </cell>
          <cell r="AV103">
            <v>1200</v>
          </cell>
          <cell r="AW103" t="str">
            <v>ГК50</v>
          </cell>
          <cell r="AX103">
            <v>1758</v>
          </cell>
          <cell r="AY103" t="str">
            <v>ЦКсОК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1768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2070</v>
          </cell>
          <cell r="BN103" t="str">
            <v>Есть</v>
          </cell>
          <cell r="BO103">
            <v>0</v>
          </cell>
          <cell r="BP103">
            <v>94</v>
          </cell>
          <cell r="BQ103">
            <v>57</v>
          </cell>
          <cell r="BR103">
            <v>10</v>
          </cell>
          <cell r="BS103">
            <v>0</v>
          </cell>
          <cell r="BT103">
            <v>0</v>
          </cell>
          <cell r="BU103">
            <v>73</v>
          </cell>
          <cell r="BV103">
            <v>5.5</v>
          </cell>
          <cell r="BW103">
            <v>18</v>
          </cell>
          <cell r="BX103" t="str">
            <v>Угловик</v>
          </cell>
          <cell r="BY103" t="str">
            <v>Постоянный</v>
          </cell>
          <cell r="BZ103">
            <v>24</v>
          </cell>
          <cell r="CA103">
            <v>0</v>
          </cell>
          <cell r="CB103">
            <v>34</v>
          </cell>
          <cell r="CC103">
            <v>57</v>
          </cell>
          <cell r="CD103">
            <v>32</v>
          </cell>
          <cell r="CE103">
            <v>43374</v>
          </cell>
          <cell r="CF103">
            <v>81.5</v>
          </cell>
          <cell r="CG103">
            <v>94</v>
          </cell>
          <cell r="CH103">
            <v>6</v>
          </cell>
          <cell r="CI103">
            <v>0</v>
          </cell>
          <cell r="CJ103">
            <v>0</v>
          </cell>
          <cell r="CK103">
            <v>74</v>
          </cell>
          <cell r="CL103">
            <v>5.3099576639999997</v>
          </cell>
          <cell r="CM103">
            <v>6.84</v>
          </cell>
          <cell r="CN103">
            <v>7.14</v>
          </cell>
          <cell r="CO103">
            <v>98</v>
          </cell>
          <cell r="CP103">
            <v>17.100000000000001</v>
          </cell>
          <cell r="CQ103">
            <v>7.5</v>
          </cell>
          <cell r="CR103" t="str">
            <v>-</v>
          </cell>
          <cell r="CS103">
            <v>74</v>
          </cell>
          <cell r="CT103" t="str">
            <v>-</v>
          </cell>
          <cell r="CU103">
            <v>2.1900423360000003</v>
          </cell>
          <cell r="CV103" t="str">
            <v>-</v>
          </cell>
          <cell r="CW103">
            <v>66.86</v>
          </cell>
          <cell r="CX103" t="str">
            <v>-</v>
          </cell>
          <cell r="CY103">
            <v>10</v>
          </cell>
          <cell r="CZ103">
            <v>7.1000000000000014</v>
          </cell>
          <cell r="DA103">
            <v>1337.1104722992386</v>
          </cell>
          <cell r="DB103">
            <v>3220.3646586361938</v>
          </cell>
          <cell r="DC103">
            <v>0.95089125799573593</v>
          </cell>
          <cell r="DD103" t="str">
            <v>ГТМ тек. месяца (бесп. ОПЗ)</v>
          </cell>
          <cell r="DE103" t="str">
            <v>Газлифт</v>
          </cell>
          <cell r="DF103">
            <v>5.3099576639999997</v>
          </cell>
          <cell r="DG103">
            <v>6.84</v>
          </cell>
          <cell r="DH103">
            <v>7.14</v>
          </cell>
          <cell r="DI103">
            <v>7.1000000000000005</v>
          </cell>
          <cell r="DJ103">
            <v>74</v>
          </cell>
          <cell r="DK103">
            <v>0</v>
          </cell>
          <cell r="DL103">
            <v>41924</v>
          </cell>
          <cell r="DM103">
            <v>41931</v>
          </cell>
          <cell r="DN103">
            <v>1514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41931</v>
          </cell>
          <cell r="DT103" t="str">
            <v>Интенсификация (ОПЗ)</v>
          </cell>
          <cell r="DU103">
            <v>0</v>
          </cell>
          <cell r="DV103">
            <v>18</v>
          </cell>
          <cell r="DW103">
            <v>34</v>
          </cell>
          <cell r="DX103">
            <v>57</v>
          </cell>
          <cell r="DY103">
            <v>32</v>
          </cell>
          <cell r="DZ103" t="str">
            <v>Постоянный</v>
          </cell>
          <cell r="EA103">
            <v>24</v>
          </cell>
          <cell r="EB103">
            <v>0</v>
          </cell>
          <cell r="EC103">
            <v>4.3037279999999996</v>
          </cell>
          <cell r="ED103">
            <v>7.8</v>
          </cell>
          <cell r="EE103">
            <v>34</v>
          </cell>
          <cell r="EF103">
            <v>19.989000000000001</v>
          </cell>
          <cell r="EG103">
            <v>3366.6161058505559</v>
          </cell>
          <cell r="EH103">
            <v>94</v>
          </cell>
          <cell r="EI103">
            <v>5.5</v>
          </cell>
          <cell r="EJ103">
            <v>70</v>
          </cell>
          <cell r="EK103">
            <v>18</v>
          </cell>
          <cell r="EL103">
            <v>34</v>
          </cell>
          <cell r="EM103">
            <v>57</v>
          </cell>
          <cell r="EN103">
            <v>32</v>
          </cell>
          <cell r="EO103" t="str">
            <v>Постоянный</v>
          </cell>
          <cell r="EP103">
            <v>24</v>
          </cell>
          <cell r="EQ103">
            <v>0</v>
          </cell>
          <cell r="ER103">
            <v>5.3099576639999997</v>
          </cell>
          <cell r="ES103">
            <v>6.84</v>
          </cell>
          <cell r="ET103">
            <v>7.14</v>
          </cell>
          <cell r="EU103">
            <v>17.100000000000001</v>
          </cell>
          <cell r="EV103">
            <v>1337.1104722992386</v>
          </cell>
          <cell r="EW103">
            <v>94</v>
          </cell>
          <cell r="EX103">
            <v>10</v>
          </cell>
          <cell r="EY103">
            <v>74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1.0062296640000001</v>
          </cell>
        </row>
        <row r="104">
          <cell r="J104" t="str">
            <v>1017-2</v>
          </cell>
          <cell r="K104" t="str">
            <v>К - 29</v>
          </cell>
          <cell r="L104">
            <v>41772</v>
          </cell>
          <cell r="M104" t="str">
            <v>Гор.</v>
          </cell>
          <cell r="N104" t="str">
            <v>P1ar_Block II</v>
          </cell>
          <cell r="O104" t="str">
            <v>Действующий</v>
          </cell>
          <cell r="P104">
            <v>-4</v>
          </cell>
          <cell r="Q104" t="str">
            <v xml:space="preserve"> </v>
          </cell>
          <cell r="R104" t="str">
            <v xml:space="preserve"> </v>
          </cell>
          <cell r="S104">
            <v>0</v>
          </cell>
          <cell r="T104">
            <v>143.80000000000001</v>
          </cell>
          <cell r="U104">
            <v>135</v>
          </cell>
          <cell r="V104">
            <v>4.32</v>
          </cell>
          <cell r="W104">
            <v>1</v>
          </cell>
          <cell r="X104">
            <v>4.1811846689895473</v>
          </cell>
          <cell r="Y104">
            <v>1.33</v>
          </cell>
          <cell r="Z104">
            <v>0.83599999999999997</v>
          </cell>
          <cell r="AA104">
            <v>0.73299999999999998</v>
          </cell>
          <cell r="AB104">
            <v>38</v>
          </cell>
          <cell r="AC104">
            <v>1.1579999999999999</v>
          </cell>
          <cell r="AD104">
            <v>177.8</v>
          </cell>
          <cell r="AE104">
            <v>9.19</v>
          </cell>
          <cell r="AF104">
            <v>2117.5</v>
          </cell>
          <cell r="AG104">
            <v>2969</v>
          </cell>
          <cell r="AH104">
            <v>2969</v>
          </cell>
          <cell r="AI104">
            <v>0</v>
          </cell>
          <cell r="AJ104">
            <v>0</v>
          </cell>
          <cell r="AK104" t="str">
            <v>откр ствол</v>
          </cell>
          <cell r="AL104" t="str">
            <v>2117,5-2969</v>
          </cell>
          <cell r="AM104">
            <v>23</v>
          </cell>
          <cell r="AN104">
            <v>1875</v>
          </cell>
          <cell r="AO104">
            <v>97.31</v>
          </cell>
          <cell r="AP104">
            <v>0</v>
          </cell>
          <cell r="AQ104">
            <v>0</v>
          </cell>
          <cell r="AR104">
            <v>0</v>
          </cell>
          <cell r="AS104" t="str">
            <v>Газлифт</v>
          </cell>
          <cell r="AT104">
            <v>600</v>
          </cell>
          <cell r="AU104" t="str">
            <v>ГК80/3</v>
          </cell>
          <cell r="AV104">
            <v>1200</v>
          </cell>
          <cell r="AW104" t="str">
            <v>ГК82/3</v>
          </cell>
          <cell r="AX104">
            <v>1865</v>
          </cell>
          <cell r="AY104" t="str">
            <v>ЦКсОК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1875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2200</v>
          </cell>
          <cell r="BN104" t="str">
            <v>Есть</v>
          </cell>
          <cell r="BO104">
            <v>0</v>
          </cell>
          <cell r="BP104">
            <v>86</v>
          </cell>
          <cell r="BQ104">
            <v>50</v>
          </cell>
          <cell r="BR104">
            <v>4</v>
          </cell>
          <cell r="BS104">
            <v>0</v>
          </cell>
          <cell r="BT104">
            <v>0</v>
          </cell>
          <cell r="BU104">
            <v>73</v>
          </cell>
          <cell r="BV104">
            <v>5.5</v>
          </cell>
          <cell r="BW104">
            <v>18</v>
          </cell>
          <cell r="BX104" t="str">
            <v>Угловик</v>
          </cell>
          <cell r="BY104" t="str">
            <v>Периодический</v>
          </cell>
          <cell r="BZ104">
            <v>24</v>
          </cell>
          <cell r="CA104">
            <v>24</v>
          </cell>
          <cell r="CB104">
            <v>20</v>
          </cell>
          <cell r="CC104">
            <v>50</v>
          </cell>
          <cell r="CD104">
            <v>19</v>
          </cell>
          <cell r="CE104">
            <v>43374</v>
          </cell>
          <cell r="CF104">
            <v>120</v>
          </cell>
          <cell r="CG104">
            <v>86</v>
          </cell>
          <cell r="CH104">
            <v>6</v>
          </cell>
          <cell r="CI104">
            <v>0</v>
          </cell>
          <cell r="CJ104">
            <v>0</v>
          </cell>
          <cell r="CK104">
            <v>50</v>
          </cell>
          <cell r="CL104">
            <v>13.242239999999999</v>
          </cell>
          <cell r="CM104">
            <v>16</v>
          </cell>
          <cell r="CN104">
            <v>1</v>
          </cell>
          <cell r="CO104">
            <v>99</v>
          </cell>
          <cell r="CP104">
            <v>18</v>
          </cell>
          <cell r="CQ104">
            <v>70</v>
          </cell>
          <cell r="CR104" t="str">
            <v>-</v>
          </cell>
          <cell r="CS104">
            <v>50</v>
          </cell>
          <cell r="CT104" t="str">
            <v>-</v>
          </cell>
          <cell r="CU104">
            <v>56.757760000000005</v>
          </cell>
          <cell r="CV104" t="str">
            <v>-</v>
          </cell>
          <cell r="CW104">
            <v>49</v>
          </cell>
          <cell r="CX104" t="str">
            <v>-</v>
          </cell>
          <cell r="CY104">
            <v>4</v>
          </cell>
          <cell r="CZ104">
            <v>14</v>
          </cell>
          <cell r="DA104">
            <v>1057.2229471751004</v>
          </cell>
          <cell r="DB104">
            <v>1359.2866463679861</v>
          </cell>
          <cell r="DC104">
            <v>0.30857142857142866</v>
          </cell>
          <cell r="DD104">
            <v>0</v>
          </cell>
          <cell r="DE104" t="str">
            <v>Газлифт</v>
          </cell>
          <cell r="DF104">
            <v>13.242239999999999</v>
          </cell>
          <cell r="DG104">
            <v>16</v>
          </cell>
          <cell r="DH104">
            <v>1</v>
          </cell>
          <cell r="DI104">
            <v>14.000000000000002</v>
          </cell>
          <cell r="DJ104">
            <v>50</v>
          </cell>
          <cell r="DK104">
            <v>0</v>
          </cell>
          <cell r="DL104" t="str">
            <v>-</v>
          </cell>
          <cell r="DM104">
            <v>41772</v>
          </cell>
          <cell r="DN104">
            <v>1673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41772</v>
          </cell>
          <cell r="DT104" t="str">
            <v>ВНС</v>
          </cell>
          <cell r="DU104">
            <v>0</v>
          </cell>
          <cell r="DV104">
            <v>18</v>
          </cell>
          <cell r="DW104">
            <v>21</v>
          </cell>
          <cell r="DX104">
            <v>50</v>
          </cell>
          <cell r="DY104">
            <v>20</v>
          </cell>
          <cell r="DZ104" t="str">
            <v>Постоянный</v>
          </cell>
          <cell r="EA104">
            <v>24</v>
          </cell>
          <cell r="EB104">
            <v>0</v>
          </cell>
          <cell r="EC104">
            <v>14.318171999999999</v>
          </cell>
          <cell r="ED104">
            <v>17.3</v>
          </cell>
          <cell r="EE104">
            <v>1</v>
          </cell>
          <cell r="EF104">
            <v>20</v>
          </cell>
          <cell r="EG104">
            <v>838.09581278950975</v>
          </cell>
          <cell r="EH104">
            <v>86</v>
          </cell>
          <cell r="EI104">
            <v>8</v>
          </cell>
          <cell r="EJ104">
            <v>50</v>
          </cell>
          <cell r="EK104">
            <v>18</v>
          </cell>
          <cell r="EL104">
            <v>20</v>
          </cell>
          <cell r="EM104">
            <v>50</v>
          </cell>
          <cell r="EN104">
            <v>19</v>
          </cell>
          <cell r="EO104" t="str">
            <v>Периодический</v>
          </cell>
          <cell r="EP104">
            <v>24</v>
          </cell>
          <cell r="EQ104">
            <v>24</v>
          </cell>
          <cell r="ER104">
            <v>13.242239999999999</v>
          </cell>
          <cell r="ES104">
            <v>16</v>
          </cell>
          <cell r="ET104">
            <v>1</v>
          </cell>
          <cell r="EU104">
            <v>18</v>
          </cell>
          <cell r="EV104">
            <v>1057.2229471751004</v>
          </cell>
          <cell r="EW104">
            <v>86</v>
          </cell>
          <cell r="EX104">
            <v>4</v>
          </cell>
          <cell r="EY104">
            <v>50</v>
          </cell>
          <cell r="EZ104">
            <v>0</v>
          </cell>
          <cell r="FA104">
            <v>-1</v>
          </cell>
          <cell r="FB104">
            <v>0</v>
          </cell>
          <cell r="FC104">
            <v>-1</v>
          </cell>
          <cell r="FD104">
            <v>0</v>
          </cell>
          <cell r="FE104">
            <v>24</v>
          </cell>
          <cell r="FF104">
            <v>-1.0759319999999999</v>
          </cell>
        </row>
        <row r="105">
          <cell r="J105">
            <v>1018</v>
          </cell>
          <cell r="K105" t="str">
            <v>Куст скважины - 1018</v>
          </cell>
          <cell r="L105">
            <v>38849</v>
          </cell>
          <cell r="M105" t="str">
            <v>Гор.</v>
          </cell>
          <cell r="N105" t="str">
            <v>P1ar_Block III</v>
          </cell>
          <cell r="O105" t="str">
            <v>Действующий</v>
          </cell>
          <cell r="P105">
            <v>-4</v>
          </cell>
          <cell r="Q105" t="str">
            <v xml:space="preserve"> </v>
          </cell>
          <cell r="R105" t="str">
            <v xml:space="preserve"> </v>
          </cell>
          <cell r="S105">
            <v>0</v>
          </cell>
          <cell r="T105">
            <v>143.80000000000001</v>
          </cell>
          <cell r="U105">
            <v>135</v>
          </cell>
          <cell r="V105">
            <v>4.32</v>
          </cell>
          <cell r="W105">
            <v>1</v>
          </cell>
          <cell r="X105">
            <v>4.32</v>
          </cell>
          <cell r="Y105">
            <v>1.33</v>
          </cell>
          <cell r="Z105">
            <v>0.83599999999999997</v>
          </cell>
          <cell r="AA105">
            <v>0.73299999999999998</v>
          </cell>
          <cell r="AB105">
            <v>38</v>
          </cell>
          <cell r="AC105">
            <v>1.1579999999999999</v>
          </cell>
          <cell r="AD105">
            <v>139.69999999999999</v>
          </cell>
          <cell r="AE105">
            <v>7.72</v>
          </cell>
          <cell r="AF105">
            <v>1916</v>
          </cell>
          <cell r="AG105">
            <v>2432</v>
          </cell>
          <cell r="AH105">
            <v>2432</v>
          </cell>
          <cell r="AI105">
            <v>0</v>
          </cell>
          <cell r="AJ105">
            <v>0</v>
          </cell>
          <cell r="AK105" t="str">
            <v>откр ствол</v>
          </cell>
          <cell r="AL105" t="str">
            <v xml:space="preserve">1916-2432 </v>
          </cell>
          <cell r="AM105">
            <v>0</v>
          </cell>
          <cell r="AN105">
            <v>1916</v>
          </cell>
          <cell r="AO105">
            <v>48.62</v>
          </cell>
          <cell r="AP105">
            <v>0</v>
          </cell>
          <cell r="AQ105">
            <v>0</v>
          </cell>
          <cell r="AR105">
            <v>0</v>
          </cell>
          <cell r="AS105" t="str">
            <v>Газлифт</v>
          </cell>
          <cell r="AT105">
            <v>600</v>
          </cell>
          <cell r="AU105" t="str">
            <v>ГП</v>
          </cell>
          <cell r="AV105">
            <v>1200</v>
          </cell>
          <cell r="AW105" t="str">
            <v>ГК87/1,5</v>
          </cell>
          <cell r="AX105">
            <v>1777</v>
          </cell>
          <cell r="AY105" t="str">
            <v>ЦКсОК(авар)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1788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2000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73</v>
          </cell>
          <cell r="BV105">
            <v>5.5</v>
          </cell>
          <cell r="BW105">
            <v>18</v>
          </cell>
          <cell r="BX105" t="str">
            <v>Угловик</v>
          </cell>
          <cell r="BY105" t="str">
            <v>Периодический</v>
          </cell>
          <cell r="BZ105">
            <v>24</v>
          </cell>
          <cell r="CA105">
            <v>24</v>
          </cell>
          <cell r="CB105">
            <v>39</v>
          </cell>
          <cell r="CC105">
            <v>53</v>
          </cell>
          <cell r="CD105">
            <v>38</v>
          </cell>
          <cell r="CE105">
            <v>43374</v>
          </cell>
          <cell r="CF105">
            <v>103.5</v>
          </cell>
          <cell r="CG105">
            <v>80</v>
          </cell>
          <cell r="CH105">
            <v>6</v>
          </cell>
          <cell r="CI105">
            <v>0</v>
          </cell>
          <cell r="CJ105">
            <v>0</v>
          </cell>
          <cell r="CK105">
            <v>73</v>
          </cell>
          <cell r="CL105">
            <v>1.6719999999999999</v>
          </cell>
          <cell r="CM105">
            <v>2</v>
          </cell>
          <cell r="CN105">
            <v>0</v>
          </cell>
          <cell r="CO105">
            <v>100</v>
          </cell>
          <cell r="CP105">
            <v>6.7</v>
          </cell>
          <cell r="CQ105">
            <v>30.5</v>
          </cell>
          <cell r="CR105" t="str">
            <v>-</v>
          </cell>
          <cell r="CS105">
            <v>73</v>
          </cell>
          <cell r="CT105" t="str">
            <v>-</v>
          </cell>
          <cell r="CU105">
            <v>28.827999999999999</v>
          </cell>
          <cell r="CV105" t="str">
            <v>-</v>
          </cell>
          <cell r="CW105">
            <v>73</v>
          </cell>
          <cell r="CX105" t="str">
            <v>-</v>
          </cell>
          <cell r="CY105">
            <v>4</v>
          </cell>
          <cell r="CZ105">
            <v>2.7</v>
          </cell>
          <cell r="DA105">
            <v>1614.8325358851675</v>
          </cell>
          <cell r="DB105">
            <v>4007.1770334928233</v>
          </cell>
          <cell r="DC105">
            <v>7.5456414098968222E-2</v>
          </cell>
          <cell r="DD105">
            <v>0</v>
          </cell>
          <cell r="DE105" t="str">
            <v>Газлифт</v>
          </cell>
          <cell r="DF105">
            <v>1.6719999999999999</v>
          </cell>
          <cell r="DG105">
            <v>2</v>
          </cell>
          <cell r="DH105">
            <v>0</v>
          </cell>
          <cell r="DI105">
            <v>2.7</v>
          </cell>
          <cell r="DJ105">
            <v>73</v>
          </cell>
          <cell r="DK105">
            <v>0</v>
          </cell>
          <cell r="DL105">
            <v>41205</v>
          </cell>
          <cell r="DM105">
            <v>41320</v>
          </cell>
          <cell r="DN105">
            <v>2125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41320</v>
          </cell>
          <cell r="DT105" t="str">
            <v>ЗБС</v>
          </cell>
          <cell r="DU105">
            <v>0</v>
          </cell>
          <cell r="DV105">
            <v>18</v>
          </cell>
          <cell r="DW105">
            <v>39</v>
          </cell>
          <cell r="DX105">
            <v>53</v>
          </cell>
          <cell r="DY105">
            <v>38</v>
          </cell>
          <cell r="DZ105" t="str">
            <v>Постоянный</v>
          </cell>
          <cell r="EA105">
            <v>24</v>
          </cell>
          <cell r="EB105">
            <v>0</v>
          </cell>
          <cell r="EC105">
            <v>4.5979999999999999</v>
          </cell>
          <cell r="ED105">
            <v>5.5</v>
          </cell>
          <cell r="EE105">
            <v>0</v>
          </cell>
          <cell r="EF105">
            <v>15</v>
          </cell>
          <cell r="EG105">
            <v>1565.8982166159201</v>
          </cell>
          <cell r="EH105">
            <v>80</v>
          </cell>
          <cell r="EI105">
            <v>7.8</v>
          </cell>
          <cell r="EJ105">
            <v>73</v>
          </cell>
          <cell r="EK105">
            <v>18</v>
          </cell>
          <cell r="EL105">
            <v>39</v>
          </cell>
          <cell r="EM105">
            <v>53</v>
          </cell>
          <cell r="EN105">
            <v>38</v>
          </cell>
          <cell r="EO105" t="str">
            <v>Периодический</v>
          </cell>
          <cell r="EP105">
            <v>24</v>
          </cell>
          <cell r="EQ105">
            <v>24</v>
          </cell>
          <cell r="ER105">
            <v>1.6719999999999999</v>
          </cell>
          <cell r="ES105">
            <v>2</v>
          </cell>
          <cell r="ET105">
            <v>0</v>
          </cell>
          <cell r="EU105">
            <v>6.7</v>
          </cell>
          <cell r="EV105">
            <v>1614.8325358851675</v>
          </cell>
          <cell r="EW105">
            <v>80</v>
          </cell>
          <cell r="EX105">
            <v>4</v>
          </cell>
          <cell r="EY105">
            <v>73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24</v>
          </cell>
          <cell r="FF105">
            <v>-2.9260000000000002</v>
          </cell>
        </row>
        <row r="106">
          <cell r="J106" t="str">
            <v>1018-1</v>
          </cell>
          <cell r="K106" t="str">
            <v>Куст скважины - 1018</v>
          </cell>
          <cell r="L106">
            <v>38953</v>
          </cell>
          <cell r="M106" t="str">
            <v>Гор.</v>
          </cell>
          <cell r="N106" t="str">
            <v>P1ar_Block III</v>
          </cell>
          <cell r="O106" t="str">
            <v>Действующий</v>
          </cell>
          <cell r="P106">
            <v>-4</v>
          </cell>
          <cell r="Q106">
            <v>0</v>
          </cell>
          <cell r="R106">
            <v>0</v>
          </cell>
          <cell r="S106">
            <v>0</v>
          </cell>
          <cell r="T106">
            <v>143.80000000000001</v>
          </cell>
          <cell r="U106">
            <v>135</v>
          </cell>
          <cell r="V106">
            <v>4.32</v>
          </cell>
          <cell r="W106">
            <v>1</v>
          </cell>
          <cell r="X106">
            <v>4.2633822832780677</v>
          </cell>
          <cell r="Y106">
            <v>1.33</v>
          </cell>
          <cell r="Z106">
            <v>0.83599999999999997</v>
          </cell>
          <cell r="AA106">
            <v>0.73299999999999998</v>
          </cell>
          <cell r="AB106">
            <v>38</v>
          </cell>
          <cell r="AC106">
            <v>1.1579999999999999</v>
          </cell>
          <cell r="AD106">
            <v>139.69999999999999</v>
          </cell>
          <cell r="AE106">
            <v>7.72</v>
          </cell>
          <cell r="AF106">
            <v>1970</v>
          </cell>
          <cell r="AG106" t="str">
            <v>1 ств 2500
2 ств 2224</v>
          </cell>
          <cell r="AH106" t="str">
            <v>1 ств 2500
2 ств 2224</v>
          </cell>
          <cell r="AI106">
            <v>0</v>
          </cell>
          <cell r="AJ106" t="str">
            <v>По спущенной компановке</v>
          </cell>
          <cell r="AK106" t="str">
            <v>откр ствол</v>
          </cell>
          <cell r="AL106" t="str">
            <v>1ый ст-л 2025-2500;
2ой ст-л 2025-2224</v>
          </cell>
          <cell r="AM106">
            <v>0</v>
          </cell>
          <cell r="AN106">
            <v>2025</v>
          </cell>
          <cell r="AO106">
            <v>144.6</v>
          </cell>
          <cell r="AP106" t="str">
            <v>1890-2025</v>
          </cell>
          <cell r="AQ106">
            <v>102</v>
          </cell>
          <cell r="AR106">
            <v>6.5</v>
          </cell>
          <cell r="AS106" t="str">
            <v>Фонтан</v>
          </cell>
          <cell r="AT106">
            <v>500</v>
          </cell>
          <cell r="AU106" t="str">
            <v>ГК83/1,5</v>
          </cell>
          <cell r="AV106">
            <v>910</v>
          </cell>
          <cell r="AW106" t="str">
            <v>ГК82/2</v>
          </cell>
          <cell r="AX106">
            <v>1240</v>
          </cell>
          <cell r="AY106" t="str">
            <v>ГК80/3</v>
          </cell>
          <cell r="AZ106">
            <v>1510</v>
          </cell>
          <cell r="BA106" t="str">
            <v>ГКК76/3</v>
          </cell>
          <cell r="BB106">
            <v>1680</v>
          </cell>
          <cell r="BC106" t="str">
            <v>ЦКсОК</v>
          </cell>
          <cell r="BD106">
            <v>0</v>
          </cell>
          <cell r="BE106">
            <v>0</v>
          </cell>
          <cell r="BF106">
            <v>1690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1870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73</v>
          </cell>
          <cell r="BV106">
            <v>5.5</v>
          </cell>
          <cell r="BW106">
            <v>18</v>
          </cell>
          <cell r="BX106" t="str">
            <v>Угловик</v>
          </cell>
          <cell r="BY106" t="str">
            <v>Постоянный</v>
          </cell>
          <cell r="BZ106">
            <v>24</v>
          </cell>
          <cell r="CA106">
            <v>0</v>
          </cell>
          <cell r="CB106">
            <v>37</v>
          </cell>
          <cell r="CC106">
            <v>54</v>
          </cell>
          <cell r="CD106">
            <v>36</v>
          </cell>
          <cell r="CE106">
            <v>43374</v>
          </cell>
          <cell r="CF106">
            <v>125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72</v>
          </cell>
          <cell r="CL106">
            <v>13.738824000000001</v>
          </cell>
          <cell r="CM106">
            <v>16.5</v>
          </cell>
          <cell r="CN106">
            <v>0.4</v>
          </cell>
          <cell r="CO106">
            <v>101</v>
          </cell>
          <cell r="CP106">
            <v>105</v>
          </cell>
          <cell r="CQ106">
            <v>53</v>
          </cell>
          <cell r="CR106" t="str">
            <v>-</v>
          </cell>
          <cell r="CS106">
            <v>72</v>
          </cell>
          <cell r="CT106" t="str">
            <v>-</v>
          </cell>
          <cell r="CU106">
            <v>39.261175999999999</v>
          </cell>
          <cell r="CV106" t="str">
            <v>-</v>
          </cell>
          <cell r="CW106">
            <v>71.599999999999994</v>
          </cell>
          <cell r="CX106" t="str">
            <v>-</v>
          </cell>
          <cell r="CY106">
            <v>0</v>
          </cell>
          <cell r="CZ106">
            <v>105</v>
          </cell>
          <cell r="DA106">
            <v>7642.5755217477126</v>
          </cell>
          <cell r="DB106">
            <v>7642.5755217477126</v>
          </cell>
          <cell r="DC106">
            <v>0.38360991134348721</v>
          </cell>
          <cell r="DD106">
            <v>0</v>
          </cell>
          <cell r="DE106" t="str">
            <v>Фонтан</v>
          </cell>
          <cell r="DF106">
            <v>13.738824000000001</v>
          </cell>
          <cell r="DG106">
            <v>16.5</v>
          </cell>
          <cell r="DH106">
            <v>0.4</v>
          </cell>
          <cell r="DI106">
            <v>105</v>
          </cell>
          <cell r="DJ106">
            <v>72</v>
          </cell>
          <cell r="DK106">
            <v>0</v>
          </cell>
          <cell r="DL106">
            <v>0</v>
          </cell>
          <cell r="DM106">
            <v>43021</v>
          </cell>
          <cell r="DN106">
            <v>424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43021</v>
          </cell>
          <cell r="DT106" t="str">
            <v>ЗБС</v>
          </cell>
          <cell r="DU106">
            <v>0</v>
          </cell>
          <cell r="DV106">
            <v>18</v>
          </cell>
          <cell r="DW106">
            <v>37</v>
          </cell>
          <cell r="DX106">
            <v>54</v>
          </cell>
          <cell r="DY106">
            <v>36</v>
          </cell>
          <cell r="DZ106" t="str">
            <v>Постоянный</v>
          </cell>
          <cell r="EA106">
            <v>24</v>
          </cell>
          <cell r="EB106">
            <v>0</v>
          </cell>
          <cell r="EC106">
            <v>21.649055999999998</v>
          </cell>
          <cell r="ED106">
            <v>26</v>
          </cell>
          <cell r="EE106">
            <v>0.4</v>
          </cell>
          <cell r="EF106">
            <v>105</v>
          </cell>
          <cell r="EG106">
            <v>4850.096004186049</v>
          </cell>
          <cell r="EH106">
            <v>0</v>
          </cell>
          <cell r="EI106">
            <v>0</v>
          </cell>
          <cell r="EJ106">
            <v>73</v>
          </cell>
          <cell r="EK106">
            <v>18</v>
          </cell>
          <cell r="EL106">
            <v>37</v>
          </cell>
          <cell r="EM106">
            <v>54</v>
          </cell>
          <cell r="EN106">
            <v>36</v>
          </cell>
          <cell r="EO106" t="str">
            <v>Постоянный</v>
          </cell>
          <cell r="EP106">
            <v>24</v>
          </cell>
          <cell r="EQ106">
            <v>0</v>
          </cell>
          <cell r="ER106">
            <v>13.738824000000001</v>
          </cell>
          <cell r="ES106">
            <v>16.5</v>
          </cell>
          <cell r="ET106">
            <v>0.4</v>
          </cell>
          <cell r="EU106">
            <v>105</v>
          </cell>
          <cell r="EV106">
            <v>7642.5755217477126</v>
          </cell>
          <cell r="EW106">
            <v>0</v>
          </cell>
          <cell r="EX106">
            <v>0</v>
          </cell>
          <cell r="EY106">
            <v>72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-7.910231999999997</v>
          </cell>
        </row>
        <row r="107">
          <cell r="J107" t="str">
            <v>1018-2</v>
          </cell>
          <cell r="K107" t="str">
            <v>К - 29</v>
          </cell>
          <cell r="L107">
            <v>41888</v>
          </cell>
          <cell r="M107" t="str">
            <v>Гор.</v>
          </cell>
          <cell r="N107" t="str">
            <v>P1ar_Block II</v>
          </cell>
          <cell r="O107" t="str">
            <v>Действующий</v>
          </cell>
          <cell r="P107">
            <v>-4</v>
          </cell>
          <cell r="Q107">
            <v>0</v>
          </cell>
          <cell r="R107">
            <v>0</v>
          </cell>
          <cell r="S107">
            <v>0</v>
          </cell>
          <cell r="T107">
            <v>143.80000000000001</v>
          </cell>
          <cell r="U107">
            <v>135</v>
          </cell>
          <cell r="V107">
            <v>4.32</v>
          </cell>
          <cell r="W107">
            <v>1</v>
          </cell>
          <cell r="X107">
            <v>2.1661301483197448</v>
          </cell>
          <cell r="Y107">
            <v>1.33</v>
          </cell>
          <cell r="Z107">
            <v>0.83599999999999997</v>
          </cell>
          <cell r="AA107">
            <v>0.73299999999999998</v>
          </cell>
          <cell r="AB107">
            <v>38</v>
          </cell>
          <cell r="AC107">
            <v>1.1579999999999999</v>
          </cell>
          <cell r="AD107">
            <v>177.8</v>
          </cell>
          <cell r="AE107">
            <v>9.19</v>
          </cell>
          <cell r="AF107">
            <v>2290.5100000000002</v>
          </cell>
          <cell r="AG107" t="str">
            <v>1 ств 3020 
2 ств 2872</v>
          </cell>
          <cell r="AH107" t="str">
            <v>1 ств 3020 
2 ств 2872</v>
          </cell>
          <cell r="AI107">
            <v>0</v>
          </cell>
          <cell r="AJ107">
            <v>0</v>
          </cell>
          <cell r="AK107" t="str">
            <v>откр ствол</v>
          </cell>
          <cell r="AL107" t="str">
            <v>1ый ст-л 2290-3020;
2ой ст-л 2290-2872</v>
          </cell>
          <cell r="AM107">
            <v>27.5</v>
          </cell>
          <cell r="AN107">
            <v>2290</v>
          </cell>
          <cell r="AO107" t="str">
            <v>1 ствол-338,96
2 ствол-838,21</v>
          </cell>
          <cell r="AP107">
            <v>0</v>
          </cell>
          <cell r="AQ107">
            <v>0</v>
          </cell>
          <cell r="AR107">
            <v>0</v>
          </cell>
          <cell r="AS107" t="str">
            <v>Газлифт</v>
          </cell>
          <cell r="AT107">
            <v>600</v>
          </cell>
          <cell r="AU107" t="str">
            <v>ГП</v>
          </cell>
          <cell r="AV107">
            <v>1200</v>
          </cell>
          <cell r="AW107" t="str">
            <v>ГП</v>
          </cell>
          <cell r="AX107">
            <v>1500</v>
          </cell>
          <cell r="AY107" t="str">
            <v>ГП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1900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2280</v>
          </cell>
          <cell r="BN107" t="str">
            <v>Есть</v>
          </cell>
          <cell r="BO107">
            <v>0</v>
          </cell>
          <cell r="BP107">
            <v>80</v>
          </cell>
          <cell r="BQ107">
            <v>60</v>
          </cell>
          <cell r="BR107">
            <v>5.2480000000000002</v>
          </cell>
          <cell r="BS107">
            <v>0</v>
          </cell>
          <cell r="BT107">
            <v>0</v>
          </cell>
          <cell r="BU107">
            <v>73</v>
          </cell>
          <cell r="BV107">
            <v>5.5</v>
          </cell>
          <cell r="BW107">
            <v>18</v>
          </cell>
          <cell r="BX107" t="str">
            <v>Угловик</v>
          </cell>
          <cell r="BY107" t="str">
            <v>Периодический</v>
          </cell>
          <cell r="BZ107">
            <v>24</v>
          </cell>
          <cell r="CA107">
            <v>24</v>
          </cell>
          <cell r="CB107">
            <v>20</v>
          </cell>
          <cell r="CC107">
            <v>60</v>
          </cell>
          <cell r="CD107">
            <v>19</v>
          </cell>
          <cell r="CE107">
            <v>43374</v>
          </cell>
          <cell r="CF107">
            <v>97.4</v>
          </cell>
          <cell r="CG107">
            <v>80</v>
          </cell>
          <cell r="CH107">
            <v>6</v>
          </cell>
          <cell r="CI107">
            <v>0</v>
          </cell>
          <cell r="CJ107">
            <v>0</v>
          </cell>
          <cell r="CK107">
            <v>76</v>
          </cell>
          <cell r="CL107">
            <v>4.0993259999999996</v>
          </cell>
          <cell r="CM107">
            <v>7</v>
          </cell>
          <cell r="CN107">
            <v>29.95</v>
          </cell>
          <cell r="CO107">
            <v>102</v>
          </cell>
          <cell r="CP107">
            <v>6.2</v>
          </cell>
          <cell r="CQ107">
            <v>21.400000000000006</v>
          </cell>
          <cell r="CR107" t="str">
            <v>-</v>
          </cell>
          <cell r="CS107">
            <v>76</v>
          </cell>
          <cell r="CT107" t="str">
            <v>-</v>
          </cell>
          <cell r="CU107">
            <v>17.300674000000008</v>
          </cell>
          <cell r="CV107" t="str">
            <v>-</v>
          </cell>
          <cell r="CW107">
            <v>46.05</v>
          </cell>
          <cell r="CX107" t="str">
            <v>-</v>
          </cell>
          <cell r="CY107">
            <v>1.7493333333333334</v>
          </cell>
          <cell r="CZ107">
            <v>4.4506666666666668</v>
          </cell>
          <cell r="DA107">
            <v>1085.7069349123899</v>
          </cell>
          <cell r="DB107">
            <v>1512.4437529486556</v>
          </cell>
          <cell r="DC107">
            <v>0.36250103382681309</v>
          </cell>
          <cell r="DD107">
            <v>0</v>
          </cell>
          <cell r="DE107" t="str">
            <v>Газлифт</v>
          </cell>
          <cell r="DF107">
            <v>4.0993259999999996</v>
          </cell>
          <cell r="DG107">
            <v>7</v>
          </cell>
          <cell r="DH107">
            <v>29.95</v>
          </cell>
          <cell r="DI107">
            <v>4.4506666666666668</v>
          </cell>
          <cell r="DJ107">
            <v>76</v>
          </cell>
          <cell r="DK107">
            <v>0</v>
          </cell>
          <cell r="DL107">
            <v>42770.083333333336</v>
          </cell>
          <cell r="DM107">
            <v>42776</v>
          </cell>
          <cell r="DN107">
            <v>669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42776</v>
          </cell>
          <cell r="DT107" t="str">
            <v>ОПЗ</v>
          </cell>
          <cell r="DU107">
            <v>0</v>
          </cell>
          <cell r="DV107">
            <v>18</v>
          </cell>
          <cell r="DW107">
            <v>21</v>
          </cell>
          <cell r="DX107">
            <v>64</v>
          </cell>
          <cell r="DY107">
            <v>20</v>
          </cell>
          <cell r="DZ107" t="str">
            <v>Периодический</v>
          </cell>
          <cell r="EA107">
            <v>24</v>
          </cell>
          <cell r="EB107">
            <v>48</v>
          </cell>
          <cell r="EC107">
            <v>4.0993259999999996</v>
          </cell>
          <cell r="ED107">
            <v>7</v>
          </cell>
          <cell r="EE107">
            <v>29.95</v>
          </cell>
          <cell r="EF107">
            <v>6.2</v>
          </cell>
          <cell r="EG107">
            <v>232.23329883985809</v>
          </cell>
          <cell r="EH107">
            <v>80</v>
          </cell>
          <cell r="EI107">
            <v>5.2480000000000002</v>
          </cell>
          <cell r="EJ107">
            <v>76</v>
          </cell>
          <cell r="EK107">
            <v>18</v>
          </cell>
          <cell r="EL107">
            <v>20</v>
          </cell>
          <cell r="EM107">
            <v>60</v>
          </cell>
          <cell r="EN107">
            <v>19</v>
          </cell>
          <cell r="EO107" t="str">
            <v>Периодический</v>
          </cell>
          <cell r="EP107">
            <v>24</v>
          </cell>
          <cell r="EQ107">
            <v>24</v>
          </cell>
          <cell r="ER107">
            <v>4.0993259999999996</v>
          </cell>
          <cell r="ES107">
            <v>7</v>
          </cell>
          <cell r="ET107">
            <v>29.95</v>
          </cell>
          <cell r="EU107">
            <v>6.2</v>
          </cell>
          <cell r="EV107">
            <v>1085.7069349123899</v>
          </cell>
          <cell r="EW107">
            <v>80</v>
          </cell>
          <cell r="EX107">
            <v>1.7493333333333334</v>
          </cell>
          <cell r="EY107">
            <v>76</v>
          </cell>
          <cell r="EZ107">
            <v>0</v>
          </cell>
          <cell r="FA107">
            <v>-1</v>
          </cell>
          <cell r="FB107">
            <v>-4</v>
          </cell>
          <cell r="FC107">
            <v>-1</v>
          </cell>
          <cell r="FD107">
            <v>0</v>
          </cell>
          <cell r="FE107">
            <v>-24</v>
          </cell>
          <cell r="FF107">
            <v>0</v>
          </cell>
        </row>
        <row r="108">
          <cell r="J108">
            <v>1019</v>
          </cell>
          <cell r="K108" t="str">
            <v>Куст скважины - 1019</v>
          </cell>
          <cell r="L108">
            <v>38454</v>
          </cell>
          <cell r="M108" t="str">
            <v>Гор.</v>
          </cell>
          <cell r="N108" t="str">
            <v>P1ar_Block III</v>
          </cell>
          <cell r="O108" t="str">
            <v>Действующий</v>
          </cell>
          <cell r="P108">
            <v>-4</v>
          </cell>
          <cell r="Q108">
            <v>0</v>
          </cell>
          <cell r="R108">
            <v>0</v>
          </cell>
          <cell r="S108">
            <v>0</v>
          </cell>
          <cell r="T108">
            <v>143.80000000000001</v>
          </cell>
          <cell r="U108">
            <v>135</v>
          </cell>
          <cell r="V108">
            <v>4.32</v>
          </cell>
          <cell r="W108">
            <v>1</v>
          </cell>
          <cell r="X108">
            <v>3.9767287723690998</v>
          </cell>
          <cell r="Y108">
            <v>1.33</v>
          </cell>
          <cell r="Z108">
            <v>0.83599999999999997</v>
          </cell>
          <cell r="AA108">
            <v>0.73299999999999998</v>
          </cell>
          <cell r="AB108">
            <v>38</v>
          </cell>
          <cell r="AC108">
            <v>1.1579999999999999</v>
          </cell>
          <cell r="AD108">
            <v>139.69999999999999</v>
          </cell>
          <cell r="AE108">
            <v>7.72</v>
          </cell>
          <cell r="AF108">
            <v>1956</v>
          </cell>
          <cell r="AG108">
            <v>2375</v>
          </cell>
          <cell r="AH108">
            <v>2375</v>
          </cell>
          <cell r="AI108">
            <v>0</v>
          </cell>
          <cell r="AJ108">
            <v>0</v>
          </cell>
          <cell r="AK108" t="str">
            <v>откр ствол</v>
          </cell>
          <cell r="AL108" t="str">
            <v>1903-2375</v>
          </cell>
          <cell r="AM108">
            <v>0</v>
          </cell>
          <cell r="AN108">
            <v>0</v>
          </cell>
          <cell r="AO108">
            <v>0</v>
          </cell>
          <cell r="AP108" t="str">
            <v>1616,4-1903,1</v>
          </cell>
          <cell r="AQ108">
            <v>102</v>
          </cell>
          <cell r="AR108">
            <v>6.5</v>
          </cell>
          <cell r="AS108" t="str">
            <v>Фонтан</v>
          </cell>
          <cell r="AT108">
            <v>390</v>
          </cell>
          <cell r="AU108">
            <v>0</v>
          </cell>
          <cell r="AV108">
            <v>735</v>
          </cell>
          <cell r="AW108">
            <v>0</v>
          </cell>
          <cell r="AX108">
            <v>1030</v>
          </cell>
          <cell r="AY108">
            <v>0</v>
          </cell>
          <cell r="AZ108">
            <v>1280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1580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1610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73</v>
          </cell>
          <cell r="BV108">
            <v>5.5</v>
          </cell>
          <cell r="BW108">
            <v>10</v>
          </cell>
          <cell r="BX108" t="str">
            <v>Угловик</v>
          </cell>
          <cell r="BY108" t="str">
            <v>Постоянный</v>
          </cell>
          <cell r="BZ108">
            <v>24</v>
          </cell>
          <cell r="CA108">
            <v>0</v>
          </cell>
          <cell r="CB108">
            <v>57</v>
          </cell>
          <cell r="CC108">
            <v>60</v>
          </cell>
          <cell r="CD108">
            <v>38</v>
          </cell>
          <cell r="CE108">
            <v>43374</v>
          </cell>
          <cell r="CF108">
            <v>149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71</v>
          </cell>
          <cell r="CL108">
            <v>28.499239999999997</v>
          </cell>
          <cell r="CM108">
            <v>35</v>
          </cell>
          <cell r="CN108">
            <v>2.6</v>
          </cell>
          <cell r="CO108">
            <v>103</v>
          </cell>
          <cell r="CP108">
            <v>60</v>
          </cell>
          <cell r="CQ108">
            <v>78</v>
          </cell>
          <cell r="CR108" t="str">
            <v>-</v>
          </cell>
          <cell r="CS108">
            <v>71</v>
          </cell>
          <cell r="CT108" t="str">
            <v>-</v>
          </cell>
          <cell r="CU108">
            <v>49.50076</v>
          </cell>
          <cell r="CV108" t="str">
            <v>-</v>
          </cell>
          <cell r="CW108">
            <v>68.400000000000006</v>
          </cell>
          <cell r="CX108" t="str">
            <v>-</v>
          </cell>
          <cell r="CY108">
            <v>0</v>
          </cell>
          <cell r="CZ108">
            <v>60</v>
          </cell>
          <cell r="DA108">
            <v>2105.3192997427304</v>
          </cell>
          <cell r="DB108">
            <v>2105.3192997427304</v>
          </cell>
          <cell r="DC108">
            <v>0.56799999598737227</v>
          </cell>
          <cell r="DD108">
            <v>0</v>
          </cell>
          <cell r="DE108" t="str">
            <v>Фонтан</v>
          </cell>
          <cell r="DF108">
            <v>28.499239999999997</v>
          </cell>
          <cell r="DG108">
            <v>35</v>
          </cell>
          <cell r="DH108">
            <v>2.6</v>
          </cell>
          <cell r="DI108">
            <v>60.000000000000007</v>
          </cell>
          <cell r="DJ108">
            <v>71</v>
          </cell>
          <cell r="DK108">
            <v>0</v>
          </cell>
          <cell r="DL108">
            <v>41973</v>
          </cell>
          <cell r="DM108">
            <v>42087</v>
          </cell>
          <cell r="DN108">
            <v>1358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42087</v>
          </cell>
          <cell r="DT108" t="str">
            <v>ЗБС</v>
          </cell>
          <cell r="DU108">
            <v>0</v>
          </cell>
          <cell r="DV108">
            <v>10</v>
          </cell>
          <cell r="DW108">
            <v>77</v>
          </cell>
          <cell r="DX108">
            <v>85</v>
          </cell>
          <cell r="DY108">
            <v>37</v>
          </cell>
          <cell r="DZ108" t="str">
            <v>Постоянный</v>
          </cell>
          <cell r="EA108">
            <v>24</v>
          </cell>
          <cell r="EB108">
            <v>0</v>
          </cell>
          <cell r="EC108">
            <v>35.013351999999998</v>
          </cell>
          <cell r="ED108">
            <v>43</v>
          </cell>
          <cell r="EE108">
            <v>2.6</v>
          </cell>
          <cell r="EF108">
            <v>69.3</v>
          </cell>
          <cell r="EG108">
            <v>1979.2449463279038</v>
          </cell>
          <cell r="EH108">
            <v>0</v>
          </cell>
          <cell r="EI108">
            <v>0</v>
          </cell>
          <cell r="EJ108">
            <v>81</v>
          </cell>
          <cell r="EK108">
            <v>10</v>
          </cell>
          <cell r="EL108">
            <v>57</v>
          </cell>
          <cell r="EM108">
            <v>60</v>
          </cell>
          <cell r="EN108">
            <v>38</v>
          </cell>
          <cell r="EO108" t="str">
            <v>Постоянный</v>
          </cell>
          <cell r="EP108">
            <v>24</v>
          </cell>
          <cell r="EQ108">
            <v>0</v>
          </cell>
          <cell r="ER108">
            <v>28.499239999999997</v>
          </cell>
          <cell r="ES108">
            <v>35</v>
          </cell>
          <cell r="ET108">
            <v>2.6</v>
          </cell>
          <cell r="EU108">
            <v>60</v>
          </cell>
          <cell r="EV108">
            <v>2105.3192997427304</v>
          </cell>
          <cell r="EW108">
            <v>0</v>
          </cell>
          <cell r="EX108">
            <v>0</v>
          </cell>
          <cell r="EY108">
            <v>71</v>
          </cell>
          <cell r="EZ108">
            <v>0</v>
          </cell>
          <cell r="FA108">
            <v>-20</v>
          </cell>
          <cell r="FB108">
            <v>-25</v>
          </cell>
          <cell r="FC108">
            <v>1</v>
          </cell>
          <cell r="FD108">
            <v>0</v>
          </cell>
          <cell r="FE108">
            <v>0</v>
          </cell>
          <cell r="FF108">
            <v>-6.5141120000000008</v>
          </cell>
        </row>
        <row r="109">
          <cell r="J109" t="str">
            <v>1019-1</v>
          </cell>
          <cell r="K109" t="str">
            <v>Куст скважины - 1019</v>
          </cell>
          <cell r="L109">
            <v>38699</v>
          </cell>
          <cell r="M109" t="str">
            <v>Гор.</v>
          </cell>
          <cell r="N109" t="str">
            <v>P1ar_Block III</v>
          </cell>
          <cell r="O109" t="str">
            <v>Действующий</v>
          </cell>
          <cell r="P109">
            <v>-4</v>
          </cell>
          <cell r="Q109" t="str">
            <v xml:space="preserve"> </v>
          </cell>
          <cell r="R109" t="str">
            <v xml:space="preserve"> </v>
          </cell>
          <cell r="S109">
            <v>0</v>
          </cell>
          <cell r="T109">
            <v>143.80000000000001</v>
          </cell>
          <cell r="U109">
            <v>135</v>
          </cell>
          <cell r="V109">
            <v>4.32</v>
          </cell>
          <cell r="W109">
            <v>1</v>
          </cell>
          <cell r="X109">
            <v>3.9767287723690998</v>
          </cell>
          <cell r="Y109">
            <v>1.33</v>
          </cell>
          <cell r="Z109">
            <v>0.83599999999999997</v>
          </cell>
          <cell r="AA109">
            <v>0.73299999999999998</v>
          </cell>
          <cell r="AB109">
            <v>38</v>
          </cell>
          <cell r="AC109">
            <v>1.1579999999999999</v>
          </cell>
          <cell r="AD109">
            <v>139.69999999999999</v>
          </cell>
          <cell r="AE109">
            <v>7.72</v>
          </cell>
          <cell r="AF109">
            <v>1937</v>
          </cell>
          <cell r="AG109">
            <v>2500</v>
          </cell>
          <cell r="AH109">
            <v>2500</v>
          </cell>
          <cell r="AI109">
            <v>0</v>
          </cell>
          <cell r="AJ109">
            <v>0</v>
          </cell>
          <cell r="AK109" t="str">
            <v>откр ствол</v>
          </cell>
          <cell r="AL109" t="str">
            <v xml:space="preserve">1937-2500  </v>
          </cell>
          <cell r="AM109">
            <v>0</v>
          </cell>
          <cell r="AN109">
            <v>1937</v>
          </cell>
          <cell r="AO109">
            <v>68.650000000000006</v>
          </cell>
          <cell r="AP109">
            <v>0</v>
          </cell>
          <cell r="AQ109">
            <v>0</v>
          </cell>
          <cell r="AR109">
            <v>0</v>
          </cell>
          <cell r="AS109" t="str">
            <v>Фонтан</v>
          </cell>
          <cell r="AT109">
            <v>370</v>
          </cell>
          <cell r="AU109" t="str">
            <v>ГП</v>
          </cell>
          <cell r="AV109">
            <v>790</v>
          </cell>
          <cell r="AW109" t="str">
            <v>ГК81/2</v>
          </cell>
          <cell r="AX109">
            <v>1180</v>
          </cell>
          <cell r="AY109" t="str">
            <v>ГК79/2</v>
          </cell>
          <cell r="AZ109">
            <v>1550</v>
          </cell>
          <cell r="BA109" t="str">
            <v>ГК76/3</v>
          </cell>
          <cell r="BB109">
            <v>1690</v>
          </cell>
          <cell r="BC109" t="str">
            <v>ЦКсОК</v>
          </cell>
          <cell r="BD109">
            <v>0</v>
          </cell>
          <cell r="BE109">
            <v>0</v>
          </cell>
          <cell r="BF109">
            <v>1725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2380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73</v>
          </cell>
          <cell r="BV109">
            <v>5.5</v>
          </cell>
          <cell r="BW109">
            <v>8</v>
          </cell>
          <cell r="BX109" t="str">
            <v>Угловик</v>
          </cell>
          <cell r="BY109" t="str">
            <v>Постоянный</v>
          </cell>
          <cell r="BZ109">
            <v>24</v>
          </cell>
          <cell r="CA109">
            <v>0</v>
          </cell>
          <cell r="CB109">
            <v>40</v>
          </cell>
          <cell r="CC109">
            <v>3</v>
          </cell>
          <cell r="CD109">
            <v>36</v>
          </cell>
          <cell r="CE109">
            <v>43374</v>
          </cell>
          <cell r="CF109">
            <v>148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81</v>
          </cell>
          <cell r="CL109">
            <v>4.0713200000000001</v>
          </cell>
          <cell r="CM109">
            <v>5</v>
          </cell>
          <cell r="CN109">
            <v>2.6</v>
          </cell>
          <cell r="CO109">
            <v>104</v>
          </cell>
          <cell r="CP109">
            <v>68</v>
          </cell>
          <cell r="CQ109">
            <v>67</v>
          </cell>
          <cell r="CR109" t="str">
            <v>-</v>
          </cell>
          <cell r="CS109">
            <v>81</v>
          </cell>
          <cell r="CT109" t="str">
            <v>-</v>
          </cell>
          <cell r="CU109">
            <v>62.92868</v>
          </cell>
          <cell r="CV109" t="str">
            <v>-</v>
          </cell>
          <cell r="CW109">
            <v>78.400000000000006</v>
          </cell>
          <cell r="CX109" t="str">
            <v>-</v>
          </cell>
          <cell r="CY109">
            <v>0</v>
          </cell>
          <cell r="CZ109">
            <v>68</v>
          </cell>
          <cell r="DA109">
            <v>16702.199777958991</v>
          </cell>
          <cell r="DB109">
            <v>16702.199777958991</v>
          </cell>
          <cell r="DC109">
            <v>9.1223022880893831E-2</v>
          </cell>
          <cell r="DD109">
            <v>0</v>
          </cell>
          <cell r="DE109" t="str">
            <v>Фонтан</v>
          </cell>
          <cell r="DF109">
            <v>4.0713200000000001</v>
          </cell>
          <cell r="DG109">
            <v>5</v>
          </cell>
          <cell r="DH109">
            <v>2.6</v>
          </cell>
          <cell r="DI109">
            <v>68</v>
          </cell>
          <cell r="DJ109">
            <v>81</v>
          </cell>
          <cell r="DK109">
            <v>0</v>
          </cell>
          <cell r="DL109">
            <v>42656.083333333336</v>
          </cell>
          <cell r="DM109">
            <v>42662</v>
          </cell>
          <cell r="DN109">
            <v>783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42656</v>
          </cell>
          <cell r="DT109" t="str">
            <v>ОПЗ</v>
          </cell>
          <cell r="DU109">
            <v>0</v>
          </cell>
          <cell r="DV109">
            <v>8</v>
          </cell>
          <cell r="DW109">
            <v>40</v>
          </cell>
          <cell r="DX109">
            <v>3</v>
          </cell>
          <cell r="DY109">
            <v>36</v>
          </cell>
          <cell r="DZ109" t="str">
            <v>Постоянный</v>
          </cell>
          <cell r="EA109">
            <v>24</v>
          </cell>
          <cell r="EB109">
            <v>0</v>
          </cell>
          <cell r="EC109">
            <v>5.0484368000000002</v>
          </cell>
          <cell r="ED109">
            <v>6.2</v>
          </cell>
          <cell r="EE109">
            <v>2.6</v>
          </cell>
          <cell r="EF109">
            <v>78.599999999999994</v>
          </cell>
          <cell r="EG109">
            <v>15569.175789226478</v>
          </cell>
          <cell r="EH109">
            <v>0</v>
          </cell>
          <cell r="EI109">
            <v>0</v>
          </cell>
          <cell r="EJ109">
            <v>81</v>
          </cell>
          <cell r="EK109">
            <v>8</v>
          </cell>
          <cell r="EL109">
            <v>40</v>
          </cell>
          <cell r="EM109">
            <v>3</v>
          </cell>
          <cell r="EN109">
            <v>36</v>
          </cell>
          <cell r="EO109" t="str">
            <v>Постоянный</v>
          </cell>
          <cell r="EP109">
            <v>24</v>
          </cell>
          <cell r="EQ109">
            <v>0</v>
          </cell>
          <cell r="ER109">
            <v>4.0713200000000001</v>
          </cell>
          <cell r="ES109">
            <v>5</v>
          </cell>
          <cell r="ET109">
            <v>2.6</v>
          </cell>
          <cell r="EU109">
            <v>68</v>
          </cell>
          <cell r="EV109">
            <v>16702.199777958991</v>
          </cell>
          <cell r="EW109">
            <v>0</v>
          </cell>
          <cell r="EX109">
            <v>0</v>
          </cell>
          <cell r="EY109">
            <v>81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-0.97711680000000012</v>
          </cell>
        </row>
        <row r="110">
          <cell r="J110" t="str">
            <v>1019-2</v>
          </cell>
          <cell r="K110" t="str">
            <v>Куст скважины - 1019</v>
          </cell>
          <cell r="L110">
            <v>38587</v>
          </cell>
          <cell r="M110" t="str">
            <v>Гор.</v>
          </cell>
          <cell r="N110" t="str">
            <v>P1ar_Block III</v>
          </cell>
          <cell r="O110" t="str">
            <v>Действующий</v>
          </cell>
          <cell r="P110">
            <v>-4</v>
          </cell>
          <cell r="Q110">
            <v>0</v>
          </cell>
          <cell r="R110">
            <v>0</v>
          </cell>
          <cell r="S110">
            <v>0</v>
          </cell>
          <cell r="T110">
            <v>143.80000000000001</v>
          </cell>
          <cell r="U110">
            <v>135</v>
          </cell>
          <cell r="V110">
            <v>4.32</v>
          </cell>
          <cell r="W110">
            <v>1</v>
          </cell>
          <cell r="X110">
            <v>3.236386574389694</v>
          </cell>
          <cell r="Y110">
            <v>1.33</v>
          </cell>
          <cell r="Z110">
            <v>0.83599999999999997</v>
          </cell>
          <cell r="AA110">
            <v>0.73299999999999998</v>
          </cell>
          <cell r="AB110">
            <v>38</v>
          </cell>
          <cell r="AC110">
            <v>1.1579999999999999</v>
          </cell>
          <cell r="AD110">
            <v>139.69999999999999</v>
          </cell>
          <cell r="AE110">
            <v>7.72</v>
          </cell>
          <cell r="AF110">
            <v>1965</v>
          </cell>
          <cell r="AG110">
            <v>2500</v>
          </cell>
          <cell r="AH110">
            <v>2500</v>
          </cell>
          <cell r="AI110">
            <v>0</v>
          </cell>
          <cell r="AJ110">
            <v>0</v>
          </cell>
          <cell r="AK110" t="str">
            <v>откр ствол</v>
          </cell>
          <cell r="AL110" t="str">
            <v>1965-2500</v>
          </cell>
          <cell r="AM110">
            <v>5.58</v>
          </cell>
          <cell r="AN110">
            <v>1876.7</v>
          </cell>
          <cell r="AO110">
            <v>23.3</v>
          </cell>
          <cell r="AP110">
            <v>0</v>
          </cell>
          <cell r="AQ110">
            <v>0</v>
          </cell>
          <cell r="AR110">
            <v>0</v>
          </cell>
          <cell r="AS110" t="str">
            <v>Фонтан</v>
          </cell>
          <cell r="AT110">
            <v>450</v>
          </cell>
          <cell r="AU110" t="str">
            <v>ГП</v>
          </cell>
          <cell r="AV110">
            <v>890</v>
          </cell>
          <cell r="AW110" t="str">
            <v>ГП</v>
          </cell>
          <cell r="AX110">
            <v>1300</v>
          </cell>
          <cell r="AY110" t="str">
            <v>ГК107/1,5</v>
          </cell>
          <cell r="AZ110">
            <v>1680</v>
          </cell>
          <cell r="BA110" t="str">
            <v>ЦКсОК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1750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1980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73</v>
          </cell>
          <cell r="BV110">
            <v>5.5</v>
          </cell>
          <cell r="BW110">
            <v>65</v>
          </cell>
          <cell r="BX110" t="str">
            <v>Угловик</v>
          </cell>
          <cell r="BY110" t="str">
            <v>Постоянный</v>
          </cell>
          <cell r="BZ110">
            <v>24</v>
          </cell>
          <cell r="CA110">
            <v>0</v>
          </cell>
          <cell r="CB110">
            <v>83</v>
          </cell>
          <cell r="CC110">
            <v>85</v>
          </cell>
          <cell r="CD110">
            <v>82</v>
          </cell>
          <cell r="CE110">
            <v>43374</v>
          </cell>
          <cell r="CF110">
            <v>134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100</v>
          </cell>
          <cell r="CL110">
            <v>16.619852634000001</v>
          </cell>
          <cell r="CM110">
            <v>22.11</v>
          </cell>
          <cell r="CN110">
            <v>10.085000000000001</v>
          </cell>
          <cell r="CO110">
            <v>105</v>
          </cell>
          <cell r="CP110">
            <v>69.900000000000006</v>
          </cell>
          <cell r="CQ110">
            <v>34</v>
          </cell>
          <cell r="CR110" t="str">
            <v>-</v>
          </cell>
          <cell r="CS110">
            <v>100</v>
          </cell>
          <cell r="CT110" t="str">
            <v>-</v>
          </cell>
          <cell r="CU110">
            <v>17.380147365999999</v>
          </cell>
          <cell r="CV110" t="str">
            <v>-</v>
          </cell>
          <cell r="CW110">
            <v>89.914999999999992</v>
          </cell>
          <cell r="CX110" t="str">
            <v>-</v>
          </cell>
          <cell r="CY110">
            <v>0</v>
          </cell>
          <cell r="CZ110">
            <v>69.900000000000006</v>
          </cell>
          <cell r="DA110">
            <v>4205.8134653373727</v>
          </cell>
          <cell r="DB110">
            <v>4205.8134653373727</v>
          </cell>
          <cell r="DC110">
            <v>0.73294832325453552</v>
          </cell>
          <cell r="DD110">
            <v>0</v>
          </cell>
          <cell r="DE110" t="str">
            <v>Фонтан</v>
          </cell>
          <cell r="DF110">
            <v>16.619852634000001</v>
          </cell>
          <cell r="DG110">
            <v>22.11</v>
          </cell>
          <cell r="DH110">
            <v>10.085000000000001</v>
          </cell>
          <cell r="DI110">
            <v>69.900000000000006</v>
          </cell>
          <cell r="DJ110">
            <v>100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18</v>
          </cell>
          <cell r="DW110">
            <v>83</v>
          </cell>
          <cell r="DX110">
            <v>85</v>
          </cell>
          <cell r="DY110">
            <v>82</v>
          </cell>
          <cell r="DZ110" t="str">
            <v>Постоянный</v>
          </cell>
          <cell r="EA110">
            <v>24</v>
          </cell>
          <cell r="EB110">
            <v>0</v>
          </cell>
          <cell r="EC110">
            <v>16.619852634000001</v>
          </cell>
          <cell r="ED110">
            <v>22.11</v>
          </cell>
          <cell r="EE110">
            <v>10.085000000000001</v>
          </cell>
          <cell r="EF110">
            <v>69.900000000000006</v>
          </cell>
          <cell r="EG110">
            <v>4205.8134653373727</v>
          </cell>
          <cell r="EH110">
            <v>0</v>
          </cell>
          <cell r="EI110">
            <v>0</v>
          </cell>
          <cell r="EJ110">
            <v>100</v>
          </cell>
          <cell r="EK110">
            <v>65</v>
          </cell>
          <cell r="EL110">
            <v>83</v>
          </cell>
          <cell r="EM110">
            <v>85</v>
          </cell>
          <cell r="EN110">
            <v>82</v>
          </cell>
          <cell r="EO110" t="str">
            <v>Постоянный</v>
          </cell>
          <cell r="EP110">
            <v>24</v>
          </cell>
          <cell r="EQ110">
            <v>0</v>
          </cell>
          <cell r="ER110">
            <v>16.619852634000001</v>
          </cell>
          <cell r="ES110">
            <v>22.11</v>
          </cell>
          <cell r="ET110">
            <v>10.085000000000001</v>
          </cell>
          <cell r="EU110">
            <v>69.900000000000006</v>
          </cell>
          <cell r="EV110">
            <v>4205.8134653373727</v>
          </cell>
          <cell r="EW110">
            <v>0</v>
          </cell>
          <cell r="EX110">
            <v>0</v>
          </cell>
          <cell r="EY110">
            <v>100</v>
          </cell>
          <cell r="EZ110">
            <v>47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</row>
        <row r="111">
          <cell r="J111">
            <v>1020</v>
          </cell>
          <cell r="K111" t="str">
            <v>Куст скважины - 1020</v>
          </cell>
          <cell r="L111">
            <v>41176</v>
          </cell>
          <cell r="M111" t="str">
            <v>Гор.</v>
          </cell>
          <cell r="N111" t="str">
            <v>P1ar_Block III</v>
          </cell>
          <cell r="O111" t="str">
            <v>Остановлена</v>
          </cell>
          <cell r="P111">
            <v>-4</v>
          </cell>
          <cell r="Q111" t="str">
            <v xml:space="preserve"> </v>
          </cell>
          <cell r="R111" t="str">
            <v xml:space="preserve"> </v>
          </cell>
          <cell r="S111">
            <v>0</v>
          </cell>
          <cell r="T111">
            <v>143.80000000000001</v>
          </cell>
          <cell r="U111">
            <v>135</v>
          </cell>
          <cell r="V111">
            <v>4.32</v>
          </cell>
          <cell r="W111">
            <v>1</v>
          </cell>
          <cell r="X111">
            <v>3.8934352355888819</v>
          </cell>
          <cell r="Y111">
            <v>1.33</v>
          </cell>
          <cell r="Z111">
            <v>0.83599999999999997</v>
          </cell>
          <cell r="AA111">
            <v>0.73299999999999998</v>
          </cell>
          <cell r="AB111">
            <v>38</v>
          </cell>
          <cell r="AC111">
            <v>1.1579999999999999</v>
          </cell>
          <cell r="AD111">
            <v>139.69999999999999</v>
          </cell>
          <cell r="AE111">
            <v>7.72</v>
          </cell>
          <cell r="AF111">
            <v>1929</v>
          </cell>
          <cell r="AG111">
            <v>2500</v>
          </cell>
          <cell r="AH111">
            <v>2500</v>
          </cell>
          <cell r="AI111">
            <v>0</v>
          </cell>
          <cell r="AJ111">
            <v>0</v>
          </cell>
          <cell r="AK111" t="str">
            <v>откр ствол</v>
          </cell>
          <cell r="AL111" t="str">
            <v xml:space="preserve">1929-2500 </v>
          </cell>
          <cell r="AM111">
            <v>0</v>
          </cell>
          <cell r="AN111">
            <v>1929</v>
          </cell>
          <cell r="AO111">
            <v>10.28</v>
          </cell>
          <cell r="AP111">
            <v>0</v>
          </cell>
          <cell r="AQ111">
            <v>0</v>
          </cell>
          <cell r="AR111">
            <v>0</v>
          </cell>
          <cell r="AS111" t="str">
            <v>Газлифт</v>
          </cell>
          <cell r="AT111">
            <v>600</v>
          </cell>
          <cell r="AU111">
            <v>0</v>
          </cell>
          <cell r="AV111">
            <v>1200</v>
          </cell>
          <cell r="AW111">
            <v>0</v>
          </cell>
          <cell r="AX111">
            <v>1845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1869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1950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73</v>
          </cell>
          <cell r="BV111">
            <v>5.5</v>
          </cell>
          <cell r="BW111">
            <v>18</v>
          </cell>
          <cell r="BX111" t="str">
            <v>Угловик</v>
          </cell>
          <cell r="BY111" t="str">
            <v>Периодический</v>
          </cell>
          <cell r="BZ111">
            <v>24</v>
          </cell>
          <cell r="CA111">
            <v>24</v>
          </cell>
          <cell r="CB111">
            <v>35</v>
          </cell>
          <cell r="CC111">
            <v>57</v>
          </cell>
          <cell r="CD111">
            <v>34</v>
          </cell>
          <cell r="CE111">
            <v>43374</v>
          </cell>
          <cell r="CF111">
            <v>111</v>
          </cell>
          <cell r="CG111">
            <v>83</v>
          </cell>
          <cell r="CH111">
            <v>6</v>
          </cell>
          <cell r="CI111">
            <v>0</v>
          </cell>
          <cell r="CJ111">
            <v>0</v>
          </cell>
          <cell r="CK111">
            <v>65</v>
          </cell>
          <cell r="CL111">
            <v>4.8504719999999999</v>
          </cell>
          <cell r="CM111">
            <v>6</v>
          </cell>
          <cell r="CN111">
            <v>3.3</v>
          </cell>
          <cell r="CO111">
            <v>106</v>
          </cell>
          <cell r="CP111">
            <v>30.5</v>
          </cell>
          <cell r="CQ111">
            <v>46</v>
          </cell>
          <cell r="CR111" t="str">
            <v>-</v>
          </cell>
          <cell r="CS111">
            <v>65</v>
          </cell>
          <cell r="CT111" t="str">
            <v>-</v>
          </cell>
          <cell r="CU111">
            <v>41.149528000000004</v>
          </cell>
          <cell r="CV111" t="str">
            <v>-</v>
          </cell>
          <cell r="CW111">
            <v>61.7</v>
          </cell>
          <cell r="CX111" t="str">
            <v>-</v>
          </cell>
          <cell r="CY111">
            <v>3.85</v>
          </cell>
          <cell r="CZ111">
            <v>26.65</v>
          </cell>
          <cell r="DA111">
            <v>5494.3106567773202</v>
          </cell>
          <cell r="DB111">
            <v>6288.0478435913046</v>
          </cell>
          <cell r="DC111">
            <v>0.15988263536943184</v>
          </cell>
          <cell r="DD111" t="str">
            <v>Остановлена 20.11.2018 (ЗБС)</v>
          </cell>
          <cell r="DE111" t="str">
            <v>-</v>
          </cell>
          <cell r="DF111" t="str">
            <v>-</v>
          </cell>
          <cell r="DG111" t="str">
            <v>-</v>
          </cell>
          <cell r="DH111" t="str">
            <v>-</v>
          </cell>
          <cell r="DI111" t="str">
            <v>-</v>
          </cell>
          <cell r="DJ111" t="str">
            <v>-</v>
          </cell>
          <cell r="DK111" t="str">
            <v>ЗБС. Запуск планируется в январе 2019 г.</v>
          </cell>
          <cell r="DL111">
            <v>41207</v>
          </cell>
          <cell r="DM111">
            <v>41212</v>
          </cell>
          <cell r="DN111">
            <v>2233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41212</v>
          </cell>
          <cell r="DT111" t="str">
            <v>ОПЗ</v>
          </cell>
          <cell r="DU111">
            <v>0</v>
          </cell>
          <cell r="DV111">
            <v>18</v>
          </cell>
          <cell r="DW111">
            <v>35</v>
          </cell>
          <cell r="DX111">
            <v>57</v>
          </cell>
          <cell r="DY111">
            <v>34</v>
          </cell>
          <cell r="DZ111" t="str">
            <v>Периодический</v>
          </cell>
          <cell r="EA111">
            <v>48</v>
          </cell>
          <cell r="EB111">
            <v>48</v>
          </cell>
          <cell r="EC111">
            <v>4.8504719999999999</v>
          </cell>
          <cell r="ED111">
            <v>6</v>
          </cell>
          <cell r="EE111">
            <v>3.3</v>
          </cell>
          <cell r="EF111">
            <v>10.15</v>
          </cell>
          <cell r="EG111">
            <v>505.10548251799003</v>
          </cell>
          <cell r="EH111">
            <v>83</v>
          </cell>
          <cell r="EI111">
            <v>7.7</v>
          </cell>
          <cell r="EJ111">
            <v>65</v>
          </cell>
          <cell r="EK111">
            <v>18</v>
          </cell>
          <cell r="EL111">
            <v>35</v>
          </cell>
          <cell r="EM111">
            <v>57</v>
          </cell>
          <cell r="EN111">
            <v>34</v>
          </cell>
          <cell r="EO111" t="str">
            <v>Периодический</v>
          </cell>
          <cell r="EP111">
            <v>24</v>
          </cell>
          <cell r="EQ111">
            <v>24</v>
          </cell>
          <cell r="ER111">
            <v>4.8504719999999999</v>
          </cell>
          <cell r="ES111">
            <v>6</v>
          </cell>
          <cell r="ET111">
            <v>3.3</v>
          </cell>
          <cell r="EU111">
            <v>30.5</v>
          </cell>
          <cell r="EV111">
            <v>5494.3106567773202</v>
          </cell>
          <cell r="EW111">
            <v>83</v>
          </cell>
          <cell r="EX111">
            <v>3.85</v>
          </cell>
          <cell r="EY111">
            <v>65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-24</v>
          </cell>
          <cell r="FE111">
            <v>-24</v>
          </cell>
          <cell r="FF111">
            <v>0</v>
          </cell>
        </row>
        <row r="112">
          <cell r="J112" t="str">
            <v>1020-2</v>
          </cell>
          <cell r="K112" t="str">
            <v>Куст скважины - 1020</v>
          </cell>
          <cell r="L112">
            <v>41248</v>
          </cell>
          <cell r="M112" t="str">
            <v>Гор.</v>
          </cell>
          <cell r="N112" t="str">
            <v>P1ar_Block III</v>
          </cell>
          <cell r="O112" t="str">
            <v>Действующий</v>
          </cell>
          <cell r="P112">
            <v>-4</v>
          </cell>
          <cell r="Q112" t="str">
            <v xml:space="preserve"> </v>
          </cell>
          <cell r="R112" t="str">
            <v xml:space="preserve"> </v>
          </cell>
          <cell r="S112">
            <v>0</v>
          </cell>
          <cell r="T112">
            <v>143.80000000000001</v>
          </cell>
          <cell r="U112">
            <v>135</v>
          </cell>
          <cell r="V112">
            <v>4.32</v>
          </cell>
          <cell r="W112">
            <v>1</v>
          </cell>
          <cell r="X112">
            <v>4.32</v>
          </cell>
          <cell r="Y112">
            <v>1.33</v>
          </cell>
          <cell r="Z112">
            <v>0.83599999999999997</v>
          </cell>
          <cell r="AA112">
            <v>0.73299999999999998</v>
          </cell>
          <cell r="AB112">
            <v>38</v>
          </cell>
          <cell r="AC112">
            <v>1.1579999999999999</v>
          </cell>
          <cell r="AD112">
            <v>177.8</v>
          </cell>
          <cell r="AE112">
            <v>9.19</v>
          </cell>
          <cell r="AF112">
            <v>1937</v>
          </cell>
          <cell r="AG112">
            <v>2595</v>
          </cell>
          <cell r="AH112">
            <v>2595</v>
          </cell>
          <cell r="AI112">
            <v>0</v>
          </cell>
          <cell r="AJ112">
            <v>0</v>
          </cell>
          <cell r="AK112" t="str">
            <v>откр ствол</v>
          </cell>
          <cell r="AL112" t="str">
            <v>1937-2595</v>
          </cell>
          <cell r="AM112">
            <v>0</v>
          </cell>
          <cell r="AN112">
            <v>1937</v>
          </cell>
          <cell r="AO112">
            <v>27.05</v>
          </cell>
          <cell r="AP112">
            <v>0</v>
          </cell>
          <cell r="AQ112">
            <v>0</v>
          </cell>
          <cell r="AR112">
            <v>0</v>
          </cell>
          <cell r="AS112" t="str">
            <v>Газлифт</v>
          </cell>
          <cell r="AT112">
            <v>500</v>
          </cell>
          <cell r="AU112" t="str">
            <v>ГП</v>
          </cell>
          <cell r="AV112">
            <v>900</v>
          </cell>
          <cell r="AW112" t="str">
            <v>ГП</v>
          </cell>
          <cell r="AX112">
            <v>1220</v>
          </cell>
          <cell r="AY112" t="str">
            <v>ГП</v>
          </cell>
          <cell r="AZ112">
            <v>1490</v>
          </cell>
          <cell r="BA112" t="str">
            <v>ГК85/1,5</v>
          </cell>
          <cell r="BB112">
            <v>1720</v>
          </cell>
          <cell r="BC112" t="str">
            <v>ЦКсОК/4</v>
          </cell>
          <cell r="BD112">
            <v>0</v>
          </cell>
          <cell r="BE112">
            <v>0</v>
          </cell>
          <cell r="BF112">
            <v>1780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2051</v>
          </cell>
          <cell r="BN112" t="str">
            <v>Есть</v>
          </cell>
          <cell r="BO112">
            <v>0</v>
          </cell>
          <cell r="BP112">
            <v>79</v>
          </cell>
          <cell r="BQ112">
            <v>53</v>
          </cell>
          <cell r="BR112">
            <v>14.5</v>
          </cell>
          <cell r="BS112">
            <v>0</v>
          </cell>
          <cell r="BT112">
            <v>0</v>
          </cell>
          <cell r="BU112">
            <v>73</v>
          </cell>
          <cell r="BV112">
            <v>5.5</v>
          </cell>
          <cell r="BW112">
            <v>18</v>
          </cell>
          <cell r="BX112" t="str">
            <v>Угловик</v>
          </cell>
          <cell r="BY112" t="str">
            <v>Постоянный</v>
          </cell>
          <cell r="BZ112">
            <v>24</v>
          </cell>
          <cell r="CA112">
            <v>0</v>
          </cell>
          <cell r="CB112">
            <v>34</v>
          </cell>
          <cell r="CC112">
            <v>53</v>
          </cell>
          <cell r="CD112">
            <v>33</v>
          </cell>
          <cell r="CE112">
            <v>43374</v>
          </cell>
          <cell r="CF112">
            <v>121</v>
          </cell>
          <cell r="CG112">
            <v>79</v>
          </cell>
          <cell r="CH112">
            <v>6</v>
          </cell>
          <cell r="CI112">
            <v>0</v>
          </cell>
          <cell r="CJ112">
            <v>0</v>
          </cell>
          <cell r="CK112">
            <v>60</v>
          </cell>
          <cell r="CL112">
            <v>22.571999999999999</v>
          </cell>
          <cell r="CM112">
            <v>27</v>
          </cell>
          <cell r="CN112">
            <v>0</v>
          </cell>
          <cell r="CO112">
            <v>107</v>
          </cell>
          <cell r="CP112">
            <v>42.7</v>
          </cell>
          <cell r="CQ112">
            <v>61</v>
          </cell>
          <cell r="CR112" t="str">
            <v>-</v>
          </cell>
          <cell r="CS112">
            <v>60</v>
          </cell>
          <cell r="CT112" t="str">
            <v>-</v>
          </cell>
          <cell r="CU112">
            <v>38.427999999999997</v>
          </cell>
          <cell r="CV112" t="str">
            <v>-</v>
          </cell>
          <cell r="CW112">
            <v>60</v>
          </cell>
          <cell r="CX112" t="str">
            <v>-</v>
          </cell>
          <cell r="CY112">
            <v>14.5</v>
          </cell>
          <cell r="CZ112">
            <v>28.200000000000003</v>
          </cell>
          <cell r="DA112">
            <v>1249.3354598617759</v>
          </cell>
          <cell r="DB112">
            <v>1891.7242601453129</v>
          </cell>
          <cell r="DC112">
            <v>0.57043360170724611</v>
          </cell>
          <cell r="DD112">
            <v>0</v>
          </cell>
          <cell r="DE112" t="str">
            <v>Газлифт</v>
          </cell>
          <cell r="DF112">
            <v>22.571999999999999</v>
          </cell>
          <cell r="DG112">
            <v>27</v>
          </cell>
          <cell r="DH112">
            <v>0</v>
          </cell>
          <cell r="DI112">
            <v>28.200000000000003</v>
          </cell>
          <cell r="DJ112">
            <v>60</v>
          </cell>
          <cell r="DK112">
            <v>0</v>
          </cell>
          <cell r="DL112">
            <v>42597.083333333336</v>
          </cell>
          <cell r="DM112">
            <v>42628</v>
          </cell>
          <cell r="DN112">
            <v>817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42628</v>
          </cell>
          <cell r="DT112" t="str">
            <v>ОПЗ</v>
          </cell>
          <cell r="DU112">
            <v>0</v>
          </cell>
          <cell r="DV112">
            <v>18</v>
          </cell>
          <cell r="DW112">
            <v>34</v>
          </cell>
          <cell r="DX112">
            <v>53</v>
          </cell>
          <cell r="DY112">
            <v>33</v>
          </cell>
          <cell r="DZ112" t="str">
            <v>Постоянный</v>
          </cell>
          <cell r="EA112">
            <v>24</v>
          </cell>
          <cell r="EB112">
            <v>0</v>
          </cell>
          <cell r="EC112">
            <v>22.571999999999999</v>
          </cell>
          <cell r="ED112">
            <v>27</v>
          </cell>
          <cell r="EE112">
            <v>0</v>
          </cell>
          <cell r="EF112">
            <v>42.7</v>
          </cell>
          <cell r="EG112">
            <v>1249.3354598617759</v>
          </cell>
          <cell r="EH112">
            <v>79</v>
          </cell>
          <cell r="EI112">
            <v>14.5</v>
          </cell>
          <cell r="EJ112">
            <v>60</v>
          </cell>
          <cell r="EK112">
            <v>18</v>
          </cell>
          <cell r="EL112">
            <v>34</v>
          </cell>
          <cell r="EM112">
            <v>53</v>
          </cell>
          <cell r="EN112">
            <v>33</v>
          </cell>
          <cell r="EO112" t="str">
            <v>Постоянный</v>
          </cell>
          <cell r="EP112">
            <v>24</v>
          </cell>
          <cell r="EQ112">
            <v>0</v>
          </cell>
          <cell r="ER112">
            <v>22.571999999999999</v>
          </cell>
          <cell r="ES112">
            <v>27</v>
          </cell>
          <cell r="ET112">
            <v>0</v>
          </cell>
          <cell r="EU112">
            <v>42.7</v>
          </cell>
          <cell r="EV112">
            <v>1249.3354598617759</v>
          </cell>
          <cell r="EW112">
            <v>79</v>
          </cell>
          <cell r="EX112">
            <v>14.5</v>
          </cell>
          <cell r="EY112">
            <v>60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</row>
        <row r="113">
          <cell r="J113" t="str">
            <v>1021-2</v>
          </cell>
          <cell r="K113" t="str">
            <v>К - 103</v>
          </cell>
          <cell r="L113">
            <v>41636</v>
          </cell>
          <cell r="M113" t="str">
            <v>БС</v>
          </cell>
          <cell r="N113" t="str">
            <v>P1ar_Block III</v>
          </cell>
          <cell r="O113" t="str">
            <v>Действующий</v>
          </cell>
          <cell r="P113">
            <v>-4</v>
          </cell>
          <cell r="Q113">
            <v>41618</v>
          </cell>
          <cell r="R113" t="str">
            <v>Slb</v>
          </cell>
          <cell r="S113" t="str">
            <v>150м3 15% HCL 
 47м3 WF130</v>
          </cell>
          <cell r="T113">
            <v>143.80000000000001</v>
          </cell>
          <cell r="U113">
            <v>135</v>
          </cell>
          <cell r="V113">
            <v>4.32</v>
          </cell>
          <cell r="W113">
            <v>1</v>
          </cell>
          <cell r="X113">
            <v>4.32</v>
          </cell>
          <cell r="Y113">
            <v>1.33</v>
          </cell>
          <cell r="Z113">
            <v>0.83599999999999997</v>
          </cell>
          <cell r="AA113">
            <v>0.73299999999999998</v>
          </cell>
          <cell r="AB113">
            <v>38</v>
          </cell>
          <cell r="AC113">
            <v>1.1579999999999999</v>
          </cell>
          <cell r="AD113">
            <v>177.8</v>
          </cell>
          <cell r="AE113">
            <v>9.19</v>
          </cell>
          <cell r="AF113">
            <v>2215</v>
          </cell>
          <cell r="AG113">
            <v>2906</v>
          </cell>
          <cell r="AH113">
            <v>2906</v>
          </cell>
          <cell r="AI113">
            <v>0</v>
          </cell>
          <cell r="AJ113">
            <v>0</v>
          </cell>
          <cell r="AK113" t="str">
            <v>закрытый</v>
          </cell>
          <cell r="AL113" t="str">
            <v>2342-2343; 2448-2449; 2553-2554; 2713-2714; 2888-2889</v>
          </cell>
          <cell r="AM113">
            <v>38</v>
          </cell>
          <cell r="AN113">
            <v>2342</v>
          </cell>
          <cell r="AO113">
            <v>429</v>
          </cell>
          <cell r="AP113" t="str">
            <v>2127-2906</v>
          </cell>
          <cell r="AQ113">
            <v>114.3</v>
          </cell>
          <cell r="AR113">
            <v>7.37</v>
          </cell>
          <cell r="AS113" t="str">
            <v>Газлифт</v>
          </cell>
          <cell r="AT113">
            <v>600</v>
          </cell>
          <cell r="AU113" t="str">
            <v>ГП</v>
          </cell>
          <cell r="AV113">
            <v>1200</v>
          </cell>
          <cell r="AW113" t="str">
            <v>ГК80(1,5)</v>
          </cell>
          <cell r="AX113">
            <v>1880</v>
          </cell>
          <cell r="AY113" t="str">
            <v>ЦКсОК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1890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2127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73</v>
          </cell>
          <cell r="BV113">
            <v>5.5</v>
          </cell>
          <cell r="BW113">
            <v>18</v>
          </cell>
          <cell r="BX113" t="str">
            <v>Угловик</v>
          </cell>
          <cell r="BY113" t="str">
            <v>Постоянный</v>
          </cell>
          <cell r="BZ113">
            <v>24</v>
          </cell>
          <cell r="CA113">
            <v>0</v>
          </cell>
          <cell r="CB113">
            <v>35</v>
          </cell>
          <cell r="CC113">
            <v>64</v>
          </cell>
          <cell r="CD113">
            <v>33</v>
          </cell>
          <cell r="CE113">
            <v>43374</v>
          </cell>
          <cell r="CF113">
            <v>134</v>
          </cell>
          <cell r="CG113">
            <v>80</v>
          </cell>
          <cell r="CH113">
            <v>6</v>
          </cell>
          <cell r="CI113">
            <v>0</v>
          </cell>
          <cell r="CJ113">
            <v>0</v>
          </cell>
          <cell r="CK113">
            <v>79</v>
          </cell>
          <cell r="CL113">
            <v>20.9</v>
          </cell>
          <cell r="CM113">
            <v>25</v>
          </cell>
          <cell r="CN113">
            <v>0</v>
          </cell>
          <cell r="CO113">
            <v>108</v>
          </cell>
          <cell r="CP113">
            <v>20.2</v>
          </cell>
          <cell r="CQ113">
            <v>55</v>
          </cell>
          <cell r="CR113" t="str">
            <v>-</v>
          </cell>
          <cell r="CS113">
            <v>79</v>
          </cell>
          <cell r="CT113" t="str">
            <v>-</v>
          </cell>
          <cell r="CU113">
            <v>34.1</v>
          </cell>
          <cell r="CV113" t="str">
            <v>-</v>
          </cell>
          <cell r="CW113">
            <v>79</v>
          </cell>
          <cell r="CX113" t="str">
            <v>-</v>
          </cell>
          <cell r="CY113">
            <v>12.8</v>
          </cell>
          <cell r="CZ113">
            <v>7.3999999999999986</v>
          </cell>
          <cell r="DA113">
            <v>354.06698564593296</v>
          </cell>
          <cell r="DB113">
            <v>966.50717703349289</v>
          </cell>
          <cell r="DC113">
            <v>0.55596533284160066</v>
          </cell>
          <cell r="DD113">
            <v>0</v>
          </cell>
          <cell r="DE113" t="str">
            <v>Газлифт</v>
          </cell>
          <cell r="DF113">
            <v>20.9</v>
          </cell>
          <cell r="DG113">
            <v>25</v>
          </cell>
          <cell r="DH113">
            <v>0</v>
          </cell>
          <cell r="DI113">
            <v>7.3999999999999986</v>
          </cell>
          <cell r="DJ113">
            <v>79</v>
          </cell>
          <cell r="DK113">
            <v>0</v>
          </cell>
          <cell r="DL113">
            <v>42026</v>
          </cell>
          <cell r="DM113">
            <v>42049</v>
          </cell>
          <cell r="DN113">
            <v>1396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41636</v>
          </cell>
          <cell r="DT113" t="str">
            <v>ВНС</v>
          </cell>
          <cell r="DU113">
            <v>0</v>
          </cell>
          <cell r="DV113">
            <v>18</v>
          </cell>
          <cell r="DW113">
            <v>35</v>
          </cell>
          <cell r="DX113">
            <v>64</v>
          </cell>
          <cell r="DY113">
            <v>33</v>
          </cell>
          <cell r="DZ113" t="str">
            <v>Постоянный</v>
          </cell>
          <cell r="EA113">
            <v>24</v>
          </cell>
          <cell r="EB113">
            <v>0</v>
          </cell>
          <cell r="EC113">
            <v>20.231199999999998</v>
          </cell>
          <cell r="ED113">
            <v>24.2</v>
          </cell>
          <cell r="EE113">
            <v>0</v>
          </cell>
          <cell r="EF113">
            <v>18.899999999999999</v>
          </cell>
          <cell r="EG113">
            <v>301.51449246708052</v>
          </cell>
          <cell r="EH113">
            <v>80</v>
          </cell>
          <cell r="EI113">
            <v>12.8</v>
          </cell>
          <cell r="EJ113">
            <v>66</v>
          </cell>
          <cell r="EK113">
            <v>18</v>
          </cell>
          <cell r="EL113">
            <v>35</v>
          </cell>
          <cell r="EM113">
            <v>64</v>
          </cell>
          <cell r="EN113">
            <v>33</v>
          </cell>
          <cell r="EO113" t="str">
            <v>Постоянный</v>
          </cell>
          <cell r="EP113">
            <v>24</v>
          </cell>
          <cell r="EQ113">
            <v>0</v>
          </cell>
          <cell r="ER113">
            <v>20.9</v>
          </cell>
          <cell r="ES113">
            <v>25</v>
          </cell>
          <cell r="ET113">
            <v>0</v>
          </cell>
          <cell r="EU113">
            <v>20.2</v>
          </cell>
          <cell r="EV113">
            <v>354.06698564593296</v>
          </cell>
          <cell r="EW113">
            <v>80</v>
          </cell>
          <cell r="EX113">
            <v>12.8</v>
          </cell>
          <cell r="EY113">
            <v>79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0.66880000000000095</v>
          </cell>
        </row>
        <row r="114">
          <cell r="J114" t="str">
            <v>1021-1</v>
          </cell>
          <cell r="K114" t="str">
            <v>К - 2</v>
          </cell>
          <cell r="L114">
            <v>41415</v>
          </cell>
          <cell r="M114" t="str">
            <v>БС</v>
          </cell>
          <cell r="N114" t="str">
            <v>P1ar_Block III</v>
          </cell>
          <cell r="O114" t="str">
            <v>Действующий</v>
          </cell>
          <cell r="P114">
            <v>-4</v>
          </cell>
          <cell r="Q114">
            <v>0</v>
          </cell>
          <cell r="R114">
            <v>0</v>
          </cell>
          <cell r="S114">
            <v>0</v>
          </cell>
          <cell r="T114">
            <v>143.80000000000001</v>
          </cell>
          <cell r="U114">
            <v>135</v>
          </cell>
          <cell r="V114">
            <v>4.32</v>
          </cell>
          <cell r="W114">
            <v>1</v>
          </cell>
          <cell r="X114">
            <v>4.3157015612450005</v>
          </cell>
          <cell r="Y114">
            <v>1.33</v>
          </cell>
          <cell r="Z114">
            <v>0.83599999999999997</v>
          </cell>
          <cell r="AA114">
            <v>0.73299999999999998</v>
          </cell>
          <cell r="AB114">
            <v>38</v>
          </cell>
          <cell r="AC114">
            <v>1.1579999999999999</v>
          </cell>
          <cell r="AD114" t="str">
            <v>177,8;
114,3</v>
          </cell>
          <cell r="AE114">
            <v>9.19</v>
          </cell>
          <cell r="AF114">
            <v>2134</v>
          </cell>
          <cell r="AG114">
            <v>2648</v>
          </cell>
          <cell r="AH114">
            <v>2648</v>
          </cell>
          <cell r="AI114">
            <v>0</v>
          </cell>
          <cell r="AJ114">
            <v>0</v>
          </cell>
          <cell r="AK114" t="str">
            <v>откр ствол</v>
          </cell>
          <cell r="AL114" t="str">
            <v>2029-2648</v>
          </cell>
          <cell r="AM114">
            <v>0</v>
          </cell>
          <cell r="AN114">
            <v>0</v>
          </cell>
          <cell r="AO114">
            <v>0</v>
          </cell>
          <cell r="AP114" t="str">
            <v>1667-2029</v>
          </cell>
          <cell r="AQ114">
            <v>0</v>
          </cell>
          <cell r="AR114">
            <v>0</v>
          </cell>
          <cell r="AS114" t="str">
            <v>Газлифт</v>
          </cell>
          <cell r="AT114">
            <v>300</v>
          </cell>
          <cell r="AU114" t="str">
            <v>ГП</v>
          </cell>
          <cell r="AV114">
            <v>530</v>
          </cell>
          <cell r="AW114" t="str">
            <v>ГП</v>
          </cell>
          <cell r="AX114">
            <v>740</v>
          </cell>
          <cell r="AY114" t="str">
            <v>ГП</v>
          </cell>
          <cell r="AZ114">
            <v>930</v>
          </cell>
          <cell r="BA114" t="str">
            <v>ГП</v>
          </cell>
          <cell r="BB114">
            <v>1090</v>
          </cell>
          <cell r="BC114" t="str">
            <v>ГК95/2</v>
          </cell>
          <cell r="BD114">
            <v>1220</v>
          </cell>
          <cell r="BE114" t="str">
            <v>ГК94/3</v>
          </cell>
          <cell r="BF114">
            <v>1640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1680</v>
          </cell>
          <cell r="BN114" t="str">
            <v>Есть</v>
          </cell>
          <cell r="BO114">
            <v>0</v>
          </cell>
          <cell r="BP114">
            <v>84</v>
          </cell>
          <cell r="BQ114">
            <v>70</v>
          </cell>
          <cell r="BR114">
            <v>13</v>
          </cell>
          <cell r="BS114">
            <v>0</v>
          </cell>
          <cell r="BT114">
            <v>0</v>
          </cell>
          <cell r="BU114">
            <v>73</v>
          </cell>
          <cell r="BV114">
            <v>5.5</v>
          </cell>
          <cell r="BW114">
            <v>18</v>
          </cell>
          <cell r="BX114" t="str">
            <v>Угловик</v>
          </cell>
          <cell r="BY114" t="str">
            <v>Постоянный</v>
          </cell>
          <cell r="BZ114">
            <v>24</v>
          </cell>
          <cell r="CA114">
            <v>0</v>
          </cell>
          <cell r="CB114">
            <v>41</v>
          </cell>
          <cell r="CC114">
            <v>70</v>
          </cell>
          <cell r="CD114">
            <v>39</v>
          </cell>
          <cell r="CE114">
            <v>43374</v>
          </cell>
          <cell r="CF114">
            <v>151</v>
          </cell>
          <cell r="CG114">
            <v>84</v>
          </cell>
          <cell r="CH114">
            <v>6</v>
          </cell>
          <cell r="CI114">
            <v>0</v>
          </cell>
          <cell r="CJ114">
            <v>0</v>
          </cell>
          <cell r="CK114">
            <v>79</v>
          </cell>
          <cell r="CL114">
            <v>24.2367268</v>
          </cell>
          <cell r="CM114">
            <v>29</v>
          </cell>
          <cell r="CN114">
            <v>0.03</v>
          </cell>
          <cell r="CO114">
            <v>109</v>
          </cell>
          <cell r="CP114">
            <v>30.5</v>
          </cell>
          <cell r="CQ114">
            <v>72</v>
          </cell>
          <cell r="CR114" t="str">
            <v>-</v>
          </cell>
          <cell r="CS114">
            <v>79</v>
          </cell>
          <cell r="CT114" t="str">
            <v>-</v>
          </cell>
          <cell r="CU114">
            <v>47.7632732</v>
          </cell>
          <cell r="CV114" t="str">
            <v>-</v>
          </cell>
          <cell r="CW114">
            <v>78.97</v>
          </cell>
          <cell r="CX114" t="str">
            <v>-</v>
          </cell>
          <cell r="CY114">
            <v>13</v>
          </cell>
          <cell r="CZ114">
            <v>17.5</v>
          </cell>
          <cell r="DA114">
            <v>722.04469458309859</v>
          </cell>
          <cell r="DB114">
            <v>1258.4207534162576</v>
          </cell>
          <cell r="DC114">
            <v>0.4913424197866002</v>
          </cell>
          <cell r="DD114">
            <v>0</v>
          </cell>
          <cell r="DE114" t="str">
            <v>Газлифт</v>
          </cell>
          <cell r="DF114">
            <v>24.2367268</v>
          </cell>
          <cell r="DG114">
            <v>29</v>
          </cell>
          <cell r="DH114">
            <v>0.03</v>
          </cell>
          <cell r="DI114">
            <v>17.5</v>
          </cell>
          <cell r="DJ114">
            <v>79</v>
          </cell>
          <cell r="DK114">
            <v>0</v>
          </cell>
          <cell r="DL114">
            <v>41523</v>
          </cell>
          <cell r="DM114">
            <v>42021</v>
          </cell>
          <cell r="DN114">
            <v>1424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42021</v>
          </cell>
          <cell r="DT114" t="str">
            <v>ЗБС</v>
          </cell>
          <cell r="DU114">
            <v>0</v>
          </cell>
          <cell r="DV114">
            <v>18</v>
          </cell>
          <cell r="DW114">
            <v>41</v>
          </cell>
          <cell r="DX114">
            <v>70</v>
          </cell>
          <cell r="DY114">
            <v>39</v>
          </cell>
          <cell r="DZ114" t="str">
            <v>Постоянный</v>
          </cell>
          <cell r="EA114">
            <v>24</v>
          </cell>
          <cell r="EB114">
            <v>0</v>
          </cell>
          <cell r="EC114">
            <v>24.2367268</v>
          </cell>
          <cell r="ED114">
            <v>29</v>
          </cell>
          <cell r="EE114">
            <v>0.03</v>
          </cell>
          <cell r="EF114">
            <v>30.5</v>
          </cell>
          <cell r="EG114">
            <v>722.04469458309859</v>
          </cell>
          <cell r="EH114">
            <v>84</v>
          </cell>
          <cell r="EI114">
            <v>13</v>
          </cell>
          <cell r="EJ114">
            <v>79</v>
          </cell>
          <cell r="EK114">
            <v>18</v>
          </cell>
          <cell r="EL114">
            <v>41</v>
          </cell>
          <cell r="EM114">
            <v>70</v>
          </cell>
          <cell r="EN114">
            <v>39</v>
          </cell>
          <cell r="EO114" t="str">
            <v>Постоянный</v>
          </cell>
          <cell r="EP114">
            <v>24</v>
          </cell>
          <cell r="EQ114">
            <v>0</v>
          </cell>
          <cell r="ER114">
            <v>24.2367268</v>
          </cell>
          <cell r="ES114">
            <v>29</v>
          </cell>
          <cell r="ET114">
            <v>0.03</v>
          </cell>
          <cell r="EU114">
            <v>30.5</v>
          </cell>
          <cell r="EV114">
            <v>722.04469458309859</v>
          </cell>
          <cell r="EW114">
            <v>84</v>
          </cell>
          <cell r="EX114">
            <v>13</v>
          </cell>
          <cell r="EY114">
            <v>79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</row>
        <row r="115">
          <cell r="J115">
            <v>1022</v>
          </cell>
          <cell r="K115" t="str">
            <v>Куст скважины - 1022</v>
          </cell>
          <cell r="L115">
            <v>40049</v>
          </cell>
          <cell r="M115" t="str">
            <v>Гор.</v>
          </cell>
          <cell r="N115" t="str">
            <v>P1ar_Block III</v>
          </cell>
          <cell r="O115" t="str">
            <v>Действующий</v>
          </cell>
          <cell r="P115">
            <v>-4</v>
          </cell>
          <cell r="Q115" t="str">
            <v xml:space="preserve"> </v>
          </cell>
          <cell r="R115" t="str">
            <v xml:space="preserve"> </v>
          </cell>
          <cell r="S115">
            <v>0</v>
          </cell>
          <cell r="T115">
            <v>143.80000000000001</v>
          </cell>
          <cell r="U115">
            <v>135</v>
          </cell>
          <cell r="V115">
            <v>4.32</v>
          </cell>
          <cell r="W115">
            <v>1</v>
          </cell>
          <cell r="X115">
            <v>4.3028574160544393</v>
          </cell>
          <cell r="Y115">
            <v>1.33</v>
          </cell>
          <cell r="Z115">
            <v>0.83599999999999997</v>
          </cell>
          <cell r="AA115">
            <v>0.73299999999999998</v>
          </cell>
          <cell r="AB115">
            <v>38</v>
          </cell>
          <cell r="AC115">
            <v>1.1579999999999999</v>
          </cell>
          <cell r="AD115">
            <v>139.69999999999999</v>
          </cell>
          <cell r="AE115">
            <v>7.72</v>
          </cell>
          <cell r="AF115">
            <v>1886</v>
          </cell>
          <cell r="AG115">
            <v>2745</v>
          </cell>
          <cell r="AH115">
            <v>2745</v>
          </cell>
          <cell r="AI115">
            <v>0</v>
          </cell>
          <cell r="AJ115">
            <v>0</v>
          </cell>
          <cell r="AK115" t="str">
            <v>откр ствол</v>
          </cell>
          <cell r="AL115" t="str">
            <v xml:space="preserve">1886-2745 </v>
          </cell>
          <cell r="AM115">
            <v>0</v>
          </cell>
          <cell r="AN115">
            <v>1886</v>
          </cell>
          <cell r="AO115">
            <v>39</v>
          </cell>
          <cell r="AP115">
            <v>0</v>
          </cell>
          <cell r="AQ115">
            <v>0</v>
          </cell>
          <cell r="AR115">
            <v>0</v>
          </cell>
          <cell r="AS115" t="str">
            <v>Фонтан</v>
          </cell>
          <cell r="AT115">
            <v>592</v>
          </cell>
          <cell r="AU115" t="str">
            <v>ГК90</v>
          </cell>
          <cell r="AV115">
            <v>1197</v>
          </cell>
          <cell r="AW115" t="str">
            <v>ГК70</v>
          </cell>
          <cell r="AX115">
            <v>1717</v>
          </cell>
          <cell r="AY115" t="str">
            <v>ЦКсОК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1729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2344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73</v>
          </cell>
          <cell r="BV115">
            <v>5.5</v>
          </cell>
          <cell r="BW115">
            <v>18</v>
          </cell>
          <cell r="BX115" t="str">
            <v>Угловик</v>
          </cell>
          <cell r="BY115" t="str">
            <v>Постоянный</v>
          </cell>
          <cell r="BZ115">
            <v>24</v>
          </cell>
          <cell r="CA115">
            <v>0</v>
          </cell>
          <cell r="CB115">
            <v>72</v>
          </cell>
          <cell r="CC115">
            <v>82</v>
          </cell>
          <cell r="CD115">
            <v>71</v>
          </cell>
          <cell r="CE115">
            <v>43374</v>
          </cell>
          <cell r="CF115">
            <v>149.6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104</v>
          </cell>
          <cell r="CL115">
            <v>40.079846400000001</v>
          </cell>
          <cell r="CM115">
            <v>48</v>
          </cell>
          <cell r="CN115">
            <v>0.12</v>
          </cell>
          <cell r="CO115">
            <v>110</v>
          </cell>
          <cell r="CP115">
            <v>88</v>
          </cell>
          <cell r="CQ115">
            <v>45.599999999999994</v>
          </cell>
          <cell r="CR115" t="str">
            <v>-</v>
          </cell>
          <cell r="CS115">
            <v>104</v>
          </cell>
          <cell r="CT115" t="str">
            <v>-</v>
          </cell>
          <cell r="CU115">
            <v>5.5201535999999933</v>
          </cell>
          <cell r="CV115" t="str">
            <v>-</v>
          </cell>
          <cell r="CW115">
            <v>103.88</v>
          </cell>
          <cell r="CX115" t="str">
            <v>-</v>
          </cell>
          <cell r="CY115">
            <v>0</v>
          </cell>
          <cell r="CZ115">
            <v>88</v>
          </cell>
          <cell r="DA115">
            <v>2195.6171967764826</v>
          </cell>
          <cell r="DB115">
            <v>2195.6171967764826</v>
          </cell>
          <cell r="DC115">
            <v>1.1792398389046488</v>
          </cell>
          <cell r="DD115">
            <v>0</v>
          </cell>
          <cell r="DE115" t="str">
            <v>Фонтан</v>
          </cell>
          <cell r="DF115">
            <v>40.079846400000001</v>
          </cell>
          <cell r="DG115">
            <v>48</v>
          </cell>
          <cell r="DH115">
            <v>0.12</v>
          </cell>
          <cell r="DI115">
            <v>88</v>
          </cell>
          <cell r="DJ115">
            <v>104</v>
          </cell>
          <cell r="DK115">
            <v>0</v>
          </cell>
          <cell r="DL115" t="str">
            <v>-</v>
          </cell>
          <cell r="DM115">
            <v>40049</v>
          </cell>
          <cell r="DN115">
            <v>3396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40049</v>
          </cell>
          <cell r="DT115" t="str">
            <v>ВНС</v>
          </cell>
          <cell r="DU115">
            <v>0</v>
          </cell>
          <cell r="DV115">
            <v>18</v>
          </cell>
          <cell r="DW115">
            <v>72</v>
          </cell>
          <cell r="DX115">
            <v>82</v>
          </cell>
          <cell r="DY115">
            <v>71</v>
          </cell>
          <cell r="DZ115" t="str">
            <v>Постоянный</v>
          </cell>
          <cell r="EA115">
            <v>24</v>
          </cell>
          <cell r="EB115">
            <v>0</v>
          </cell>
          <cell r="EC115">
            <v>40.079846400000001</v>
          </cell>
          <cell r="ED115">
            <v>48</v>
          </cell>
          <cell r="EE115">
            <v>0.12</v>
          </cell>
          <cell r="EF115">
            <v>88</v>
          </cell>
          <cell r="EG115">
            <v>2195.6171967764826</v>
          </cell>
          <cell r="EH115">
            <v>0</v>
          </cell>
          <cell r="EI115">
            <v>0</v>
          </cell>
          <cell r="EJ115">
            <v>104</v>
          </cell>
          <cell r="EK115">
            <v>18</v>
          </cell>
          <cell r="EL115">
            <v>72</v>
          </cell>
          <cell r="EM115">
            <v>82</v>
          </cell>
          <cell r="EN115">
            <v>71</v>
          </cell>
          <cell r="EO115" t="str">
            <v>Постоянный</v>
          </cell>
          <cell r="EP115">
            <v>24</v>
          </cell>
          <cell r="EQ115">
            <v>0</v>
          </cell>
          <cell r="ER115">
            <v>40.079846400000001</v>
          </cell>
          <cell r="ES115">
            <v>48</v>
          </cell>
          <cell r="ET115">
            <v>0.12</v>
          </cell>
          <cell r="EU115">
            <v>88</v>
          </cell>
          <cell r="EV115">
            <v>2195.6171967764826</v>
          </cell>
          <cell r="EW115">
            <v>0</v>
          </cell>
          <cell r="EX115">
            <v>0</v>
          </cell>
          <cell r="EY115">
            <v>104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</row>
        <row r="116">
          <cell r="J116" t="str">
            <v>1022-2</v>
          </cell>
          <cell r="K116" t="str">
            <v>Куст скважины - 1022</v>
          </cell>
          <cell r="L116">
            <v>41240</v>
          </cell>
          <cell r="M116" t="str">
            <v>Гор.</v>
          </cell>
          <cell r="N116" t="str">
            <v>P1ar_Block III</v>
          </cell>
          <cell r="O116" t="str">
            <v>Действующий</v>
          </cell>
          <cell r="P116">
            <v>-4</v>
          </cell>
          <cell r="Q116" t="str">
            <v xml:space="preserve"> </v>
          </cell>
          <cell r="R116" t="str">
            <v xml:space="preserve"> </v>
          </cell>
          <cell r="S116">
            <v>0</v>
          </cell>
          <cell r="T116">
            <v>143.80000000000001</v>
          </cell>
          <cell r="U116">
            <v>135</v>
          </cell>
          <cell r="V116">
            <v>4.32</v>
          </cell>
          <cell r="W116">
            <v>1</v>
          </cell>
          <cell r="X116">
            <v>4.32</v>
          </cell>
          <cell r="Y116">
            <v>1.33</v>
          </cell>
          <cell r="Z116">
            <v>0.83599999999999997</v>
          </cell>
          <cell r="AA116">
            <v>0.73299999999999998</v>
          </cell>
          <cell r="AB116">
            <v>38</v>
          </cell>
          <cell r="AC116">
            <v>1.1579999999999999</v>
          </cell>
          <cell r="AD116">
            <v>177.8</v>
          </cell>
          <cell r="AE116">
            <v>8.0500000000000007</v>
          </cell>
          <cell r="AF116">
            <v>1944</v>
          </cell>
          <cell r="AG116">
            <v>2695</v>
          </cell>
          <cell r="AH116">
            <v>2695</v>
          </cell>
          <cell r="AI116">
            <v>0</v>
          </cell>
          <cell r="AJ116">
            <v>0</v>
          </cell>
          <cell r="AK116" t="str">
            <v>откр ствол</v>
          </cell>
          <cell r="AL116" t="str">
            <v xml:space="preserve">1944-2695 </v>
          </cell>
          <cell r="AM116">
            <v>0</v>
          </cell>
          <cell r="AN116">
            <v>1944</v>
          </cell>
          <cell r="AO116">
            <v>94.69</v>
          </cell>
          <cell r="AP116">
            <v>0</v>
          </cell>
          <cell r="AQ116">
            <v>0</v>
          </cell>
          <cell r="AR116">
            <v>0</v>
          </cell>
          <cell r="AS116" t="str">
            <v>Фонтан</v>
          </cell>
          <cell r="AT116">
            <v>600</v>
          </cell>
          <cell r="AU116" t="str">
            <v>ГК80</v>
          </cell>
          <cell r="AV116">
            <v>1200</v>
          </cell>
          <cell r="AW116" t="str">
            <v>ГК60</v>
          </cell>
          <cell r="AX116">
            <v>1665</v>
          </cell>
          <cell r="AY116" t="str">
            <v>ЦКсОК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1675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1955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73</v>
          </cell>
          <cell r="BV116">
            <v>5.5</v>
          </cell>
          <cell r="BW116">
            <v>65</v>
          </cell>
          <cell r="BX116" t="str">
            <v>Угловик</v>
          </cell>
          <cell r="BY116" t="str">
            <v>Постоянный</v>
          </cell>
          <cell r="BZ116">
            <v>24</v>
          </cell>
          <cell r="CA116">
            <v>0</v>
          </cell>
          <cell r="CB116">
            <v>93</v>
          </cell>
          <cell r="CC116">
            <v>86</v>
          </cell>
          <cell r="CD116">
            <v>92</v>
          </cell>
          <cell r="CE116">
            <v>43374</v>
          </cell>
          <cell r="CF116">
            <v>158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155.69999999999999</v>
          </cell>
          <cell r="CL116">
            <v>12.790800000000001</v>
          </cell>
          <cell r="CM116">
            <v>15.3</v>
          </cell>
          <cell r="CN116">
            <v>0</v>
          </cell>
          <cell r="CO116">
            <v>111</v>
          </cell>
          <cell r="CP116">
            <v>189.6</v>
          </cell>
          <cell r="CQ116">
            <v>2.3000000000000114</v>
          </cell>
          <cell r="CR116" t="str">
            <v>-</v>
          </cell>
          <cell r="CS116">
            <v>155.69999999999999</v>
          </cell>
          <cell r="CT116" t="str">
            <v>-</v>
          </cell>
          <cell r="CU116">
            <v>-10.490799999999989</v>
          </cell>
          <cell r="CV116" t="str">
            <v>-</v>
          </cell>
          <cell r="CW116">
            <v>155.69999999999999</v>
          </cell>
          <cell r="CX116" t="str">
            <v>-</v>
          </cell>
          <cell r="CY116">
            <v>0</v>
          </cell>
          <cell r="CZ116">
            <v>189.6</v>
          </cell>
          <cell r="DA116">
            <v>14823.15414203959</v>
          </cell>
          <cell r="DB116">
            <v>14823.15414203959</v>
          </cell>
          <cell r="DC116">
            <v>6.6521739130434456</v>
          </cell>
          <cell r="DD116">
            <v>0</v>
          </cell>
          <cell r="DE116" t="str">
            <v>Фонтан</v>
          </cell>
          <cell r="DF116">
            <v>12.790800000000001</v>
          </cell>
          <cell r="DG116">
            <v>15.3</v>
          </cell>
          <cell r="DH116">
            <v>0</v>
          </cell>
          <cell r="DI116">
            <v>189.6</v>
          </cell>
          <cell r="DJ116">
            <v>155.69999999999999</v>
          </cell>
          <cell r="DK116">
            <v>0</v>
          </cell>
          <cell r="DL116" t="str">
            <v>-</v>
          </cell>
          <cell r="DM116">
            <v>41240</v>
          </cell>
          <cell r="DN116">
            <v>2205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41240</v>
          </cell>
          <cell r="DT116" t="str">
            <v>ВНС</v>
          </cell>
          <cell r="DU116">
            <v>0</v>
          </cell>
          <cell r="DV116">
            <v>65</v>
          </cell>
          <cell r="DW116">
            <v>93</v>
          </cell>
          <cell r="DX116">
            <v>86</v>
          </cell>
          <cell r="DY116">
            <v>92</v>
          </cell>
          <cell r="DZ116" t="str">
            <v>Постоянный</v>
          </cell>
          <cell r="EA116">
            <v>24</v>
          </cell>
          <cell r="EB116">
            <v>0</v>
          </cell>
          <cell r="EC116">
            <v>12.790800000000001</v>
          </cell>
          <cell r="ED116">
            <v>15.3</v>
          </cell>
          <cell r="EE116">
            <v>0</v>
          </cell>
          <cell r="EF116">
            <v>189.6</v>
          </cell>
          <cell r="EG116">
            <v>14823.15414203959</v>
          </cell>
          <cell r="EH116">
            <v>0</v>
          </cell>
          <cell r="EI116">
            <v>0</v>
          </cell>
          <cell r="EJ116">
            <v>155.69999999999999</v>
          </cell>
          <cell r="EK116">
            <v>65</v>
          </cell>
          <cell r="EL116">
            <v>93</v>
          </cell>
          <cell r="EM116">
            <v>86</v>
          </cell>
          <cell r="EN116">
            <v>92</v>
          </cell>
          <cell r="EO116" t="str">
            <v>Постоянный</v>
          </cell>
          <cell r="EP116">
            <v>24</v>
          </cell>
          <cell r="EQ116">
            <v>0</v>
          </cell>
          <cell r="ER116">
            <v>12.790800000000001</v>
          </cell>
          <cell r="ES116">
            <v>15.3</v>
          </cell>
          <cell r="ET116">
            <v>0</v>
          </cell>
          <cell r="EU116">
            <v>189.6</v>
          </cell>
          <cell r="EV116">
            <v>14823.15414203959</v>
          </cell>
          <cell r="EW116">
            <v>0</v>
          </cell>
          <cell r="EX116">
            <v>0</v>
          </cell>
          <cell r="EY116">
            <v>155.69999999999999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</row>
        <row r="117">
          <cell r="J117" t="str">
            <v>1022-1</v>
          </cell>
          <cell r="K117" t="str">
            <v>Куст скважины - 1022</v>
          </cell>
          <cell r="L117">
            <v>41166</v>
          </cell>
          <cell r="M117" t="str">
            <v>Гор.</v>
          </cell>
          <cell r="N117" t="str">
            <v>P1ar_Block III</v>
          </cell>
          <cell r="O117" t="str">
            <v>Действующий</v>
          </cell>
          <cell r="P117">
            <v>-4</v>
          </cell>
          <cell r="Q117" t="str">
            <v xml:space="preserve"> </v>
          </cell>
          <cell r="R117" t="str">
            <v xml:space="preserve"> </v>
          </cell>
          <cell r="S117">
            <v>0</v>
          </cell>
          <cell r="T117">
            <v>143.80000000000001</v>
          </cell>
          <cell r="U117">
            <v>135</v>
          </cell>
          <cell r="V117">
            <v>4.32</v>
          </cell>
          <cell r="W117">
            <v>1</v>
          </cell>
          <cell r="X117">
            <v>4.3099835981179737</v>
          </cell>
          <cell r="Y117">
            <v>1.33</v>
          </cell>
          <cell r="Z117">
            <v>0.83599999999999997</v>
          </cell>
          <cell r="AA117">
            <v>0.73299999999999998</v>
          </cell>
          <cell r="AB117">
            <v>38</v>
          </cell>
          <cell r="AC117">
            <v>1.1579999999999999</v>
          </cell>
          <cell r="AD117">
            <v>177.8</v>
          </cell>
          <cell r="AE117">
            <v>8.0500000000000007</v>
          </cell>
          <cell r="AF117">
            <v>1889</v>
          </cell>
          <cell r="AG117">
            <v>2500</v>
          </cell>
          <cell r="AH117">
            <v>2500</v>
          </cell>
          <cell r="AI117">
            <v>0</v>
          </cell>
          <cell r="AJ117">
            <v>0</v>
          </cell>
          <cell r="AK117" t="str">
            <v>откр ствол</v>
          </cell>
          <cell r="AL117" t="str">
            <v xml:space="preserve">1889-2500 </v>
          </cell>
          <cell r="AM117">
            <v>0</v>
          </cell>
          <cell r="AN117">
            <v>1889</v>
          </cell>
          <cell r="AO117">
            <v>43.14</v>
          </cell>
          <cell r="AP117">
            <v>0</v>
          </cell>
          <cell r="AQ117">
            <v>0</v>
          </cell>
          <cell r="AR117">
            <v>0</v>
          </cell>
          <cell r="AS117" t="str">
            <v>Фонтан</v>
          </cell>
          <cell r="AT117">
            <v>612</v>
          </cell>
          <cell r="AU117" t="str">
            <v>ГП</v>
          </cell>
          <cell r="AV117">
            <v>1212</v>
          </cell>
          <cell r="AW117" t="str">
            <v>ГП</v>
          </cell>
          <cell r="AX117">
            <v>1707</v>
          </cell>
          <cell r="AY117" t="str">
            <v>ЦКсОК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1718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2107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73</v>
          </cell>
          <cell r="BV117">
            <v>5.5</v>
          </cell>
          <cell r="BW117">
            <v>18</v>
          </cell>
          <cell r="BX117" t="str">
            <v>Угловик</v>
          </cell>
          <cell r="BY117" t="str">
            <v>Постоянный</v>
          </cell>
          <cell r="BZ117">
            <v>24</v>
          </cell>
          <cell r="CA117">
            <v>0</v>
          </cell>
          <cell r="CB117">
            <v>72</v>
          </cell>
          <cell r="CC117">
            <v>37</v>
          </cell>
          <cell r="CD117">
            <v>71</v>
          </cell>
          <cell r="CE117">
            <v>43374</v>
          </cell>
          <cell r="CF117">
            <v>150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99</v>
          </cell>
          <cell r="CL117">
            <v>30.074932799999999</v>
          </cell>
          <cell r="CM117">
            <v>36</v>
          </cell>
          <cell r="CN117">
            <v>7.0000000000000007E-2</v>
          </cell>
          <cell r="CO117">
            <v>112</v>
          </cell>
          <cell r="CP117">
            <v>136.4</v>
          </cell>
          <cell r="CQ117">
            <v>51</v>
          </cell>
          <cell r="CR117" t="str">
            <v>-</v>
          </cell>
          <cell r="CS117">
            <v>99</v>
          </cell>
          <cell r="CT117" t="str">
            <v>-</v>
          </cell>
          <cell r="CU117">
            <v>20.925067200000001</v>
          </cell>
          <cell r="CV117" t="str">
            <v>-</v>
          </cell>
          <cell r="CW117">
            <v>98.93</v>
          </cell>
          <cell r="CX117" t="str">
            <v>-</v>
          </cell>
          <cell r="CY117">
            <v>0</v>
          </cell>
          <cell r="CZ117">
            <v>136.4</v>
          </cell>
          <cell r="DA117">
            <v>4535.3384796257969</v>
          </cell>
          <cell r="DB117">
            <v>4535.3384796257969</v>
          </cell>
          <cell r="DC117">
            <v>0.80362853344243579</v>
          </cell>
          <cell r="DD117">
            <v>0</v>
          </cell>
          <cell r="DE117" t="str">
            <v>Фонтан</v>
          </cell>
          <cell r="DF117">
            <v>30.074932799999999</v>
          </cell>
          <cell r="DG117">
            <v>36</v>
          </cell>
          <cell r="DH117">
            <v>7.0000000000000007E-2</v>
          </cell>
          <cell r="DI117">
            <v>136.4</v>
          </cell>
          <cell r="DJ117">
            <v>99</v>
          </cell>
          <cell r="DK117">
            <v>0</v>
          </cell>
          <cell r="DL117" t="str">
            <v>-</v>
          </cell>
          <cell r="DM117">
            <v>41166</v>
          </cell>
          <cell r="DN117">
            <v>2279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41166</v>
          </cell>
          <cell r="DT117" t="str">
            <v>ВНС</v>
          </cell>
          <cell r="DU117">
            <v>0</v>
          </cell>
          <cell r="DV117">
            <v>18</v>
          </cell>
          <cell r="DW117">
            <v>74</v>
          </cell>
          <cell r="DX117">
            <v>30</v>
          </cell>
          <cell r="DY117">
            <v>72</v>
          </cell>
          <cell r="DZ117" t="str">
            <v>Постоянный</v>
          </cell>
          <cell r="EA117">
            <v>24</v>
          </cell>
          <cell r="EB117">
            <v>0</v>
          </cell>
          <cell r="EC117">
            <v>30.074932799999999</v>
          </cell>
          <cell r="ED117">
            <v>36</v>
          </cell>
          <cell r="EE117">
            <v>7.0000000000000007E-2</v>
          </cell>
          <cell r="EF117">
            <v>136.4</v>
          </cell>
          <cell r="EG117">
            <v>4535.3384796257969</v>
          </cell>
          <cell r="EH117">
            <v>0</v>
          </cell>
          <cell r="EI117">
            <v>0</v>
          </cell>
          <cell r="EJ117">
            <v>99</v>
          </cell>
          <cell r="EK117">
            <v>18</v>
          </cell>
          <cell r="EL117">
            <v>72</v>
          </cell>
          <cell r="EM117">
            <v>37</v>
          </cell>
          <cell r="EN117">
            <v>71</v>
          </cell>
          <cell r="EO117" t="str">
            <v>Постоянный</v>
          </cell>
          <cell r="EP117">
            <v>24</v>
          </cell>
          <cell r="EQ117">
            <v>0</v>
          </cell>
          <cell r="ER117">
            <v>30.074932799999999</v>
          </cell>
          <cell r="ES117">
            <v>36</v>
          </cell>
          <cell r="ET117">
            <v>7.0000000000000007E-2</v>
          </cell>
          <cell r="EU117">
            <v>136.4</v>
          </cell>
          <cell r="EV117">
            <v>4535.3384796257969</v>
          </cell>
          <cell r="EW117">
            <v>0</v>
          </cell>
          <cell r="EX117">
            <v>0</v>
          </cell>
          <cell r="EY117">
            <v>99</v>
          </cell>
          <cell r="EZ117">
            <v>0</v>
          </cell>
          <cell r="FA117">
            <v>-2</v>
          </cell>
          <cell r="FB117">
            <v>7</v>
          </cell>
          <cell r="FC117">
            <v>-1</v>
          </cell>
          <cell r="FD117">
            <v>0</v>
          </cell>
          <cell r="FE117">
            <v>0</v>
          </cell>
          <cell r="FF117">
            <v>0</v>
          </cell>
        </row>
        <row r="118">
          <cell r="J118">
            <v>1027</v>
          </cell>
          <cell r="K118" t="str">
            <v>Куст скважины - 1027</v>
          </cell>
          <cell r="L118">
            <v>38512</v>
          </cell>
          <cell r="M118" t="str">
            <v>Гор.</v>
          </cell>
          <cell r="N118" t="str">
            <v>P1ar_Block III</v>
          </cell>
          <cell r="O118" t="str">
            <v>Действующий</v>
          </cell>
          <cell r="P118">
            <v>-4</v>
          </cell>
          <cell r="Q118">
            <v>0</v>
          </cell>
          <cell r="R118">
            <v>0</v>
          </cell>
          <cell r="S118">
            <v>0</v>
          </cell>
          <cell r="T118">
            <v>143.80000000000001</v>
          </cell>
          <cell r="U118">
            <v>135</v>
          </cell>
          <cell r="V118">
            <v>4.32</v>
          </cell>
          <cell r="W118">
            <v>1</v>
          </cell>
          <cell r="X118">
            <v>4.32</v>
          </cell>
          <cell r="Y118">
            <v>1.33</v>
          </cell>
          <cell r="Z118">
            <v>0.83599999999999997</v>
          </cell>
          <cell r="AA118">
            <v>0.73299999999999998</v>
          </cell>
          <cell r="AB118">
            <v>38</v>
          </cell>
          <cell r="AC118">
            <v>1.1579999999999999</v>
          </cell>
          <cell r="AD118">
            <v>139.69999999999999</v>
          </cell>
          <cell r="AE118">
            <v>7.72</v>
          </cell>
          <cell r="AF118">
            <v>2050</v>
          </cell>
          <cell r="AG118">
            <v>2400</v>
          </cell>
          <cell r="AH118">
            <v>2400</v>
          </cell>
          <cell r="AI118">
            <v>0</v>
          </cell>
          <cell r="AJ118">
            <v>0</v>
          </cell>
          <cell r="AK118" t="str">
            <v>откр ствол</v>
          </cell>
          <cell r="AL118" t="str">
            <v>2050-2400</v>
          </cell>
          <cell r="AM118">
            <v>0</v>
          </cell>
          <cell r="AN118">
            <v>2050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 t="str">
            <v>Фонтан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2347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73</v>
          </cell>
          <cell r="BV118">
            <v>5.5</v>
          </cell>
          <cell r="BW118">
            <v>18</v>
          </cell>
          <cell r="BX118" t="str">
            <v>Угловик</v>
          </cell>
          <cell r="BY118" t="str">
            <v>Постоянный</v>
          </cell>
          <cell r="BZ118">
            <v>24</v>
          </cell>
          <cell r="CA118">
            <v>0</v>
          </cell>
          <cell r="CB118">
            <v>79</v>
          </cell>
          <cell r="CC118">
            <v>77</v>
          </cell>
          <cell r="CD118">
            <v>75</v>
          </cell>
          <cell r="CE118">
            <v>43374</v>
          </cell>
          <cell r="CF118">
            <v>121.3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73</v>
          </cell>
          <cell r="CL118">
            <v>10.032</v>
          </cell>
          <cell r="CM118">
            <v>12</v>
          </cell>
          <cell r="CN118">
            <v>0</v>
          </cell>
          <cell r="CO118">
            <v>114</v>
          </cell>
          <cell r="CP118">
            <v>119</v>
          </cell>
          <cell r="CQ118">
            <v>48.3</v>
          </cell>
          <cell r="CR118" t="str">
            <v>-</v>
          </cell>
          <cell r="CS118">
            <v>73</v>
          </cell>
          <cell r="CT118" t="str">
            <v>-</v>
          </cell>
          <cell r="CU118">
            <v>38.268000000000001</v>
          </cell>
          <cell r="CV118" t="str">
            <v>-</v>
          </cell>
          <cell r="CW118">
            <v>73</v>
          </cell>
          <cell r="CX118" t="str">
            <v>-</v>
          </cell>
          <cell r="CY118">
            <v>0</v>
          </cell>
          <cell r="CZ118">
            <v>119</v>
          </cell>
          <cell r="DA118">
            <v>11862.041467304625</v>
          </cell>
          <cell r="DB118">
            <v>11862.041467304625</v>
          </cell>
          <cell r="DC118">
            <v>0.30186957558664035</v>
          </cell>
          <cell r="DD118">
            <v>0</v>
          </cell>
          <cell r="DE118" t="str">
            <v>Фонтан</v>
          </cell>
          <cell r="DF118">
            <v>10.032</v>
          </cell>
          <cell r="DG118">
            <v>12</v>
          </cell>
          <cell r="DH118">
            <v>0</v>
          </cell>
          <cell r="DI118">
            <v>119</v>
          </cell>
          <cell r="DJ118">
            <v>73</v>
          </cell>
          <cell r="DK118">
            <v>0</v>
          </cell>
          <cell r="DL118">
            <v>42448.000694444447</v>
          </cell>
          <cell r="DM118">
            <v>42758</v>
          </cell>
          <cell r="DN118">
            <v>687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18</v>
          </cell>
          <cell r="DW118">
            <v>66</v>
          </cell>
          <cell r="DX118">
            <v>68</v>
          </cell>
          <cell r="DY118">
            <v>65</v>
          </cell>
          <cell r="DZ118" t="str">
            <v>Постоянный</v>
          </cell>
          <cell r="EA118">
            <v>24</v>
          </cell>
          <cell r="EB118">
            <v>0</v>
          </cell>
          <cell r="EC118">
            <v>10.032</v>
          </cell>
          <cell r="ED118">
            <v>12</v>
          </cell>
          <cell r="EE118">
            <v>0</v>
          </cell>
          <cell r="EF118">
            <v>98</v>
          </cell>
          <cell r="EG118">
            <v>9768.7400318979271</v>
          </cell>
          <cell r="EH118">
            <v>0</v>
          </cell>
          <cell r="EI118">
            <v>0</v>
          </cell>
          <cell r="EJ118">
            <v>73</v>
          </cell>
          <cell r="EK118">
            <v>18</v>
          </cell>
          <cell r="EL118">
            <v>79</v>
          </cell>
          <cell r="EM118">
            <v>77</v>
          </cell>
          <cell r="EN118">
            <v>75</v>
          </cell>
          <cell r="EO118" t="str">
            <v>Постоянный</v>
          </cell>
          <cell r="EP118">
            <v>24</v>
          </cell>
          <cell r="EQ118">
            <v>0</v>
          </cell>
          <cell r="ER118">
            <v>10.032</v>
          </cell>
          <cell r="ES118">
            <v>12</v>
          </cell>
          <cell r="ET118">
            <v>0</v>
          </cell>
          <cell r="EU118">
            <v>119</v>
          </cell>
          <cell r="EV118">
            <v>11862.041467304625</v>
          </cell>
          <cell r="EW118">
            <v>0</v>
          </cell>
          <cell r="EX118">
            <v>0</v>
          </cell>
          <cell r="EY118">
            <v>73</v>
          </cell>
          <cell r="EZ118">
            <v>0</v>
          </cell>
          <cell r="FA118">
            <v>13</v>
          </cell>
          <cell r="FB118">
            <v>9</v>
          </cell>
          <cell r="FC118">
            <v>10</v>
          </cell>
          <cell r="FD118">
            <v>0</v>
          </cell>
          <cell r="FE118">
            <v>0</v>
          </cell>
          <cell r="FF118">
            <v>0</v>
          </cell>
        </row>
        <row r="119">
          <cell r="J119" t="str">
            <v>1027-2</v>
          </cell>
          <cell r="K119" t="str">
            <v>Куст скважины - 1027</v>
          </cell>
          <cell r="L119">
            <v>38713</v>
          </cell>
          <cell r="M119" t="str">
            <v>Гор.</v>
          </cell>
          <cell r="N119" t="str">
            <v>P1ar_Block III</v>
          </cell>
          <cell r="O119" t="str">
            <v>Действующий</v>
          </cell>
          <cell r="P119">
            <v>-4</v>
          </cell>
          <cell r="Q119">
            <v>0</v>
          </cell>
          <cell r="R119">
            <v>0</v>
          </cell>
          <cell r="S119">
            <v>0</v>
          </cell>
          <cell r="T119">
            <v>143.80000000000001</v>
          </cell>
          <cell r="U119">
            <v>135</v>
          </cell>
          <cell r="V119">
            <v>4.32</v>
          </cell>
          <cell r="W119">
            <v>1</v>
          </cell>
          <cell r="X119">
            <v>4.3157015612450005</v>
          </cell>
          <cell r="Y119">
            <v>1.33</v>
          </cell>
          <cell r="Z119">
            <v>0.83599999999999997</v>
          </cell>
          <cell r="AA119">
            <v>0.73299999999999998</v>
          </cell>
          <cell r="AB119">
            <v>38</v>
          </cell>
          <cell r="AC119">
            <v>1.1579999999999999</v>
          </cell>
          <cell r="AD119">
            <v>139.69999999999999</v>
          </cell>
          <cell r="AE119">
            <v>7.72</v>
          </cell>
          <cell r="AF119">
            <v>1900</v>
          </cell>
          <cell r="AG119" t="str">
            <v>1 ств 2446
2 ств 2401</v>
          </cell>
          <cell r="AH119" t="str">
            <v>1 ств 2446
2 ств 2401</v>
          </cell>
          <cell r="AI119">
            <v>0</v>
          </cell>
          <cell r="AJ119">
            <v>0</v>
          </cell>
          <cell r="AK119" t="str">
            <v>откр ствол</v>
          </cell>
          <cell r="AL119" t="str">
            <v>1790-1802; 1806-1811; 1813-1816; 1817-1821; 1823-1826; 1842-1852; 1854-1862; 1866-1874; 1878-1885 (газовая шапка);
1ый ст-л 2290-3020;
2ой ст-л 2290-2872</v>
          </cell>
          <cell r="AM119">
            <v>0</v>
          </cell>
          <cell r="AN119">
            <v>1919</v>
          </cell>
          <cell r="AO119">
            <v>60.3</v>
          </cell>
          <cell r="AP119">
            <v>0</v>
          </cell>
          <cell r="AQ119">
            <v>0</v>
          </cell>
          <cell r="AR119">
            <v>0</v>
          </cell>
          <cell r="AS119" t="str">
            <v>Фонтан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1790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73</v>
          </cell>
          <cell r="BV119">
            <v>5.5</v>
          </cell>
          <cell r="BW119">
            <v>65</v>
          </cell>
          <cell r="BX119" t="str">
            <v>Угловик</v>
          </cell>
          <cell r="BY119" t="str">
            <v>Постоянный</v>
          </cell>
          <cell r="BZ119">
            <v>24</v>
          </cell>
          <cell r="CA119">
            <v>0</v>
          </cell>
          <cell r="CB119">
            <v>76</v>
          </cell>
          <cell r="CC119">
            <v>80</v>
          </cell>
          <cell r="CD119">
            <v>75</v>
          </cell>
          <cell r="CE119">
            <v>43374</v>
          </cell>
          <cell r="CF119">
            <v>173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132</v>
          </cell>
          <cell r="CL119">
            <v>5.8502444000000002</v>
          </cell>
          <cell r="CM119">
            <v>7</v>
          </cell>
          <cell r="CN119">
            <v>0.03</v>
          </cell>
          <cell r="CO119">
            <v>115</v>
          </cell>
          <cell r="CP119">
            <v>182.7</v>
          </cell>
          <cell r="CQ119">
            <v>41</v>
          </cell>
          <cell r="CR119" t="str">
            <v>-</v>
          </cell>
          <cell r="CS119">
            <v>132</v>
          </cell>
          <cell r="CT119" t="str">
            <v>-</v>
          </cell>
          <cell r="CU119">
            <v>35.149755599999999</v>
          </cell>
          <cell r="CV119" t="str">
            <v>-</v>
          </cell>
          <cell r="CW119">
            <v>131.97</v>
          </cell>
          <cell r="CX119" t="str">
            <v>-</v>
          </cell>
          <cell r="CY119">
            <v>0</v>
          </cell>
          <cell r="CZ119">
            <v>182.7</v>
          </cell>
          <cell r="DA119">
            <v>31229.464533139846</v>
          </cell>
          <cell r="DB119">
            <v>31229.464533139846</v>
          </cell>
          <cell r="DC119">
            <v>0.1725427785874325</v>
          </cell>
          <cell r="DD119">
            <v>0</v>
          </cell>
          <cell r="DE119" t="str">
            <v>Фонтан</v>
          </cell>
          <cell r="DF119">
            <v>5.8502444000000002</v>
          </cell>
          <cell r="DG119">
            <v>7</v>
          </cell>
          <cell r="DH119">
            <v>0.03</v>
          </cell>
          <cell r="DI119">
            <v>182.7</v>
          </cell>
          <cell r="DJ119">
            <v>132</v>
          </cell>
          <cell r="DK119">
            <v>0</v>
          </cell>
          <cell r="DL119">
            <v>42944.083333333336</v>
          </cell>
          <cell r="DM119">
            <v>42949</v>
          </cell>
          <cell r="DN119">
            <v>496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18</v>
          </cell>
          <cell r="DW119">
            <v>99</v>
          </cell>
          <cell r="DX119">
            <v>80</v>
          </cell>
          <cell r="DY119">
            <v>97</v>
          </cell>
          <cell r="DZ119" t="str">
            <v>Постоянный</v>
          </cell>
          <cell r="EA119">
            <v>24</v>
          </cell>
          <cell r="EB119">
            <v>0</v>
          </cell>
          <cell r="EC119">
            <v>5.8502444000000002</v>
          </cell>
          <cell r="ED119">
            <v>7</v>
          </cell>
          <cell r="EE119">
            <v>0.03</v>
          </cell>
          <cell r="EF119">
            <v>182.7</v>
          </cell>
          <cell r="EG119">
            <v>31229.464533139846</v>
          </cell>
          <cell r="EH119">
            <v>0</v>
          </cell>
          <cell r="EI119">
            <v>0</v>
          </cell>
          <cell r="EJ119">
            <v>132</v>
          </cell>
          <cell r="EK119">
            <v>65</v>
          </cell>
          <cell r="EL119">
            <v>76</v>
          </cell>
          <cell r="EM119">
            <v>80</v>
          </cell>
          <cell r="EN119">
            <v>75</v>
          </cell>
          <cell r="EO119" t="str">
            <v>Постоянный</v>
          </cell>
          <cell r="EP119">
            <v>24</v>
          </cell>
          <cell r="EQ119">
            <v>0</v>
          </cell>
          <cell r="ER119">
            <v>5.8502444000000002</v>
          </cell>
          <cell r="ES119">
            <v>7</v>
          </cell>
          <cell r="ET119">
            <v>0.03</v>
          </cell>
          <cell r="EU119">
            <v>182.7</v>
          </cell>
          <cell r="EV119">
            <v>31229.464533139846</v>
          </cell>
          <cell r="EW119">
            <v>0</v>
          </cell>
          <cell r="EX119">
            <v>0</v>
          </cell>
          <cell r="EY119">
            <v>132</v>
          </cell>
          <cell r="EZ119">
            <v>47</v>
          </cell>
          <cell r="FA119">
            <v>-23</v>
          </cell>
          <cell r="FB119">
            <v>0</v>
          </cell>
          <cell r="FC119">
            <v>-22</v>
          </cell>
          <cell r="FD119">
            <v>0</v>
          </cell>
          <cell r="FE119">
            <v>0</v>
          </cell>
          <cell r="FF119">
            <v>0</v>
          </cell>
        </row>
        <row r="120">
          <cell r="J120" t="str">
            <v>1027-1</v>
          </cell>
          <cell r="K120" t="str">
            <v>Куст скважины - 1027</v>
          </cell>
          <cell r="L120">
            <v>38615</v>
          </cell>
          <cell r="M120" t="str">
            <v>Гор.</v>
          </cell>
          <cell r="N120" t="str">
            <v>P1ar_Block III</v>
          </cell>
          <cell r="O120" t="str">
            <v>Действующий</v>
          </cell>
          <cell r="P120">
            <v>-4</v>
          </cell>
          <cell r="Q120">
            <v>0</v>
          </cell>
          <cell r="R120">
            <v>0</v>
          </cell>
          <cell r="S120">
            <v>0</v>
          </cell>
          <cell r="T120">
            <v>143.80000000000001</v>
          </cell>
          <cell r="U120">
            <v>135</v>
          </cell>
          <cell r="V120">
            <v>4.32</v>
          </cell>
          <cell r="W120">
            <v>1</v>
          </cell>
          <cell r="X120">
            <v>4.2886755140454129</v>
          </cell>
          <cell r="Y120">
            <v>1.33</v>
          </cell>
          <cell r="Z120">
            <v>0.83599999999999997</v>
          </cell>
          <cell r="AA120">
            <v>0.73299999999999998</v>
          </cell>
          <cell r="AB120">
            <v>38</v>
          </cell>
          <cell r="AC120">
            <v>1.1579999999999999</v>
          </cell>
          <cell r="AD120">
            <v>139.69999999999999</v>
          </cell>
          <cell r="AE120">
            <v>7.72</v>
          </cell>
          <cell r="AF120">
            <v>1919</v>
          </cell>
          <cell r="AG120">
            <v>2500</v>
          </cell>
          <cell r="AH120">
            <v>2500</v>
          </cell>
          <cell r="AI120">
            <v>0</v>
          </cell>
          <cell r="AJ120">
            <v>0</v>
          </cell>
          <cell r="AK120" t="str">
            <v>откр ствол</v>
          </cell>
          <cell r="AL120" t="str">
            <v>1919-2500</v>
          </cell>
          <cell r="AM120">
            <v>0</v>
          </cell>
          <cell r="AN120">
            <v>1900</v>
          </cell>
          <cell r="AO120">
            <v>37.799999999999997</v>
          </cell>
          <cell r="AP120">
            <v>0</v>
          </cell>
          <cell r="AQ120">
            <v>0</v>
          </cell>
          <cell r="AR120">
            <v>0</v>
          </cell>
          <cell r="AS120" t="str">
            <v>Фонтан</v>
          </cell>
          <cell r="AT120">
            <v>598</v>
          </cell>
          <cell r="AU120">
            <v>0</v>
          </cell>
          <cell r="AV120">
            <v>1202</v>
          </cell>
          <cell r="AW120">
            <v>0</v>
          </cell>
          <cell r="AX120">
            <v>1739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1751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2473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73</v>
          </cell>
          <cell r="BV120">
            <v>5.5</v>
          </cell>
          <cell r="BW120">
            <v>18</v>
          </cell>
          <cell r="BX120" t="str">
            <v>Угловик</v>
          </cell>
          <cell r="BY120" t="str">
            <v>Постоянный</v>
          </cell>
          <cell r="BZ120">
            <v>24</v>
          </cell>
          <cell r="CA120">
            <v>0</v>
          </cell>
          <cell r="CB120">
            <v>76</v>
          </cell>
          <cell r="CC120">
            <v>1</v>
          </cell>
          <cell r="CD120">
            <v>75</v>
          </cell>
          <cell r="CE120">
            <v>43374</v>
          </cell>
          <cell r="CF120">
            <v>165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124</v>
          </cell>
          <cell r="CL120">
            <v>4.1708039999999995</v>
          </cell>
          <cell r="CM120">
            <v>5</v>
          </cell>
          <cell r="CN120">
            <v>0.22</v>
          </cell>
          <cell r="CO120">
            <v>116</v>
          </cell>
          <cell r="CP120">
            <v>142</v>
          </cell>
          <cell r="CQ120">
            <v>41</v>
          </cell>
          <cell r="CR120" t="str">
            <v>-</v>
          </cell>
          <cell r="CS120">
            <v>124</v>
          </cell>
          <cell r="CT120" t="str">
            <v>-</v>
          </cell>
          <cell r="CU120">
            <v>36.829196000000003</v>
          </cell>
          <cell r="CV120" t="str">
            <v>-</v>
          </cell>
          <cell r="CW120">
            <v>123.78</v>
          </cell>
          <cell r="CX120" t="str">
            <v>-</v>
          </cell>
          <cell r="CY120">
            <v>0</v>
          </cell>
          <cell r="CZ120">
            <v>142</v>
          </cell>
          <cell r="DA120">
            <v>34046.193491710474</v>
          </cell>
          <cell r="DB120">
            <v>34046.193491710474</v>
          </cell>
          <cell r="DC120">
            <v>0.12566502841882285</v>
          </cell>
          <cell r="DD120">
            <v>0</v>
          </cell>
          <cell r="DE120" t="str">
            <v>Фонтан</v>
          </cell>
          <cell r="DF120">
            <v>4.1708039999999995</v>
          </cell>
          <cell r="DG120">
            <v>5</v>
          </cell>
          <cell r="DH120">
            <v>0.22</v>
          </cell>
          <cell r="DI120">
            <v>142</v>
          </cell>
          <cell r="DJ120">
            <v>124</v>
          </cell>
          <cell r="DK120">
            <v>0</v>
          </cell>
          <cell r="DL120">
            <v>42944.083333333336</v>
          </cell>
          <cell r="DM120">
            <v>42949</v>
          </cell>
          <cell r="DN120">
            <v>496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18</v>
          </cell>
          <cell r="DW120">
            <v>66</v>
          </cell>
          <cell r="DX120">
            <v>2</v>
          </cell>
          <cell r="DY120">
            <v>65</v>
          </cell>
          <cell r="DZ120" t="str">
            <v>Постоянный</v>
          </cell>
          <cell r="EA120">
            <v>24</v>
          </cell>
          <cell r="EB120">
            <v>0</v>
          </cell>
          <cell r="EC120">
            <v>4.1708039999999995</v>
          </cell>
          <cell r="ED120">
            <v>5</v>
          </cell>
          <cell r="EE120">
            <v>0.22</v>
          </cell>
          <cell r="EF120">
            <v>117</v>
          </cell>
          <cell r="EG120">
            <v>28052.145341761447</v>
          </cell>
          <cell r="EH120">
            <v>0</v>
          </cell>
          <cell r="EI120">
            <v>0</v>
          </cell>
          <cell r="EJ120">
            <v>124</v>
          </cell>
          <cell r="EK120">
            <v>18</v>
          </cell>
          <cell r="EL120">
            <v>76</v>
          </cell>
          <cell r="EM120">
            <v>1</v>
          </cell>
          <cell r="EN120">
            <v>75</v>
          </cell>
          <cell r="EO120" t="str">
            <v>Постоянный</v>
          </cell>
          <cell r="EP120">
            <v>24</v>
          </cell>
          <cell r="EQ120">
            <v>0</v>
          </cell>
          <cell r="ER120">
            <v>4.1708039999999995</v>
          </cell>
          <cell r="ES120">
            <v>5</v>
          </cell>
          <cell r="ET120">
            <v>0.22</v>
          </cell>
          <cell r="EU120">
            <v>142</v>
          </cell>
          <cell r="EV120">
            <v>34046.193491710474</v>
          </cell>
          <cell r="EW120">
            <v>0</v>
          </cell>
          <cell r="EX120">
            <v>0</v>
          </cell>
          <cell r="EY120">
            <v>124</v>
          </cell>
          <cell r="EZ120">
            <v>0</v>
          </cell>
          <cell r="FA120">
            <v>10</v>
          </cell>
          <cell r="FB120">
            <v>-1</v>
          </cell>
          <cell r="FC120">
            <v>10</v>
          </cell>
          <cell r="FD120">
            <v>0</v>
          </cell>
          <cell r="FE120">
            <v>0</v>
          </cell>
          <cell r="FF120">
            <v>0</v>
          </cell>
        </row>
        <row r="121">
          <cell r="J121" t="str">
            <v>1028-2</v>
          </cell>
          <cell r="K121" t="str">
            <v>К - 29</v>
          </cell>
          <cell r="L121">
            <v>42003</v>
          </cell>
          <cell r="M121" t="str">
            <v>Гор.</v>
          </cell>
          <cell r="N121" t="str">
            <v>P1ar_Block II</v>
          </cell>
          <cell r="O121" t="str">
            <v>Действующий</v>
          </cell>
          <cell r="P121">
            <v>-4</v>
          </cell>
          <cell r="Q121">
            <v>0</v>
          </cell>
          <cell r="R121">
            <v>0</v>
          </cell>
          <cell r="S121">
            <v>0</v>
          </cell>
          <cell r="T121">
            <v>143.80000000000001</v>
          </cell>
          <cell r="U121">
            <v>135</v>
          </cell>
          <cell r="V121">
            <v>4.32</v>
          </cell>
          <cell r="W121">
            <v>1</v>
          </cell>
          <cell r="X121">
            <v>3.9346412372260775</v>
          </cell>
          <cell r="Y121">
            <v>1.33</v>
          </cell>
          <cell r="Z121">
            <v>0.83599999999999997</v>
          </cell>
          <cell r="AA121">
            <v>0.73299999999999998</v>
          </cell>
          <cell r="AB121">
            <v>38</v>
          </cell>
          <cell r="AC121">
            <v>1.1579999999999999</v>
          </cell>
          <cell r="AD121">
            <v>177.8</v>
          </cell>
          <cell r="AE121">
            <v>9.19</v>
          </cell>
          <cell r="AF121">
            <v>2120</v>
          </cell>
          <cell r="AG121">
            <v>2953</v>
          </cell>
          <cell r="AH121">
            <v>2953</v>
          </cell>
          <cell r="AI121">
            <v>0</v>
          </cell>
          <cell r="AJ121">
            <v>0</v>
          </cell>
          <cell r="AK121" t="str">
            <v>откр ствол</v>
          </cell>
          <cell r="AL121" t="str">
            <v>2120-2953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 t="str">
            <v>Газлифт</v>
          </cell>
          <cell r="AT121">
            <v>480</v>
          </cell>
          <cell r="AU121" t="str">
            <v>ГП</v>
          </cell>
          <cell r="AV121">
            <v>850</v>
          </cell>
          <cell r="AW121" t="str">
            <v>ГП</v>
          </cell>
          <cell r="AX121">
            <v>1160</v>
          </cell>
          <cell r="AY121" t="str">
            <v>ГК85(1)</v>
          </cell>
          <cell r="AZ121">
            <v>1360</v>
          </cell>
          <cell r="BA121" t="str">
            <v>ЦКсОК(3)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1830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2125</v>
          </cell>
          <cell r="BN121" t="str">
            <v>Есть</v>
          </cell>
          <cell r="BO121">
            <v>0</v>
          </cell>
          <cell r="BP121">
            <v>84</v>
          </cell>
          <cell r="BQ121">
            <v>40</v>
          </cell>
          <cell r="BR121">
            <v>4.5</v>
          </cell>
          <cell r="BS121">
            <v>0</v>
          </cell>
          <cell r="BT121">
            <v>0</v>
          </cell>
          <cell r="BU121">
            <v>73</v>
          </cell>
          <cell r="BV121">
            <v>5.5</v>
          </cell>
          <cell r="BW121">
            <v>18</v>
          </cell>
          <cell r="BX121" t="str">
            <v>Угловик</v>
          </cell>
          <cell r="BY121" t="str">
            <v>Периодический</v>
          </cell>
          <cell r="BZ121">
            <v>24</v>
          </cell>
          <cell r="CA121">
            <v>24</v>
          </cell>
          <cell r="CB121">
            <v>19</v>
          </cell>
          <cell r="CC121">
            <v>40</v>
          </cell>
          <cell r="CD121">
            <v>18</v>
          </cell>
          <cell r="CE121">
            <v>43374</v>
          </cell>
          <cell r="CF121">
            <v>114</v>
          </cell>
          <cell r="CG121">
            <v>84</v>
          </cell>
          <cell r="CH121">
            <v>6</v>
          </cell>
          <cell r="CI121">
            <v>0</v>
          </cell>
          <cell r="CJ121">
            <v>0</v>
          </cell>
          <cell r="CK121">
            <v>50</v>
          </cell>
          <cell r="CL121">
            <v>9.7360559999999996</v>
          </cell>
          <cell r="CM121">
            <v>12</v>
          </cell>
          <cell r="CN121">
            <v>2.95</v>
          </cell>
          <cell r="CO121">
            <v>117</v>
          </cell>
          <cell r="CP121">
            <v>14</v>
          </cell>
          <cell r="CQ121">
            <v>64</v>
          </cell>
          <cell r="CR121" t="str">
            <v>-</v>
          </cell>
          <cell r="CS121">
            <v>50</v>
          </cell>
          <cell r="CT121" t="str">
            <v>-</v>
          </cell>
          <cell r="CU121">
            <v>54.263944000000002</v>
          </cell>
          <cell r="CV121" t="str">
            <v>-</v>
          </cell>
          <cell r="CW121">
            <v>47.05</v>
          </cell>
          <cell r="CX121" t="str">
            <v>-</v>
          </cell>
          <cell r="CY121">
            <v>5</v>
          </cell>
          <cell r="CZ121">
            <v>9</v>
          </cell>
          <cell r="DA121">
            <v>924.3989557989396</v>
          </cell>
          <cell r="DB121">
            <v>1437.9539312427949</v>
          </cell>
          <cell r="DC121">
            <v>0.24983766233766233</v>
          </cell>
          <cell r="DD121">
            <v>0</v>
          </cell>
          <cell r="DE121" t="str">
            <v>Газлифт</v>
          </cell>
          <cell r="DF121">
            <v>9.7360559999999996</v>
          </cell>
          <cell r="DG121">
            <v>12</v>
          </cell>
          <cell r="DH121">
            <v>2.95</v>
          </cell>
          <cell r="DI121">
            <v>9</v>
          </cell>
          <cell r="DJ121">
            <v>50</v>
          </cell>
          <cell r="DK121">
            <v>0</v>
          </cell>
          <cell r="DL121">
            <v>41987</v>
          </cell>
          <cell r="DM121">
            <v>42003</v>
          </cell>
          <cell r="DN121">
            <v>1442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42003</v>
          </cell>
          <cell r="DT121" t="str">
            <v>ВНС</v>
          </cell>
          <cell r="DU121">
            <v>0</v>
          </cell>
          <cell r="DV121">
            <v>18</v>
          </cell>
          <cell r="DW121">
            <v>20</v>
          </cell>
          <cell r="DX121">
            <v>36</v>
          </cell>
          <cell r="DY121">
            <v>19</v>
          </cell>
          <cell r="DZ121" t="str">
            <v>Постоянный</v>
          </cell>
          <cell r="EA121">
            <v>24</v>
          </cell>
          <cell r="EB121">
            <v>0</v>
          </cell>
          <cell r="EC121">
            <v>14.247095279999998</v>
          </cell>
          <cell r="ED121">
            <v>17.559999999999999</v>
          </cell>
          <cell r="EE121">
            <v>2.95</v>
          </cell>
          <cell r="EF121">
            <v>32.844999999999999</v>
          </cell>
          <cell r="EG121">
            <v>1617.5226982829583</v>
          </cell>
          <cell r="EH121">
            <v>80</v>
          </cell>
          <cell r="EI121">
            <v>9.8000000000000007</v>
          </cell>
          <cell r="EJ121">
            <v>45</v>
          </cell>
          <cell r="EK121">
            <v>18</v>
          </cell>
          <cell r="EL121">
            <v>19</v>
          </cell>
          <cell r="EM121">
            <v>40</v>
          </cell>
          <cell r="EN121">
            <v>18</v>
          </cell>
          <cell r="EO121" t="str">
            <v>Периодический</v>
          </cell>
          <cell r="EP121">
            <v>24</v>
          </cell>
          <cell r="EQ121">
            <v>24</v>
          </cell>
          <cell r="ER121">
            <v>9.7360559999999996</v>
          </cell>
          <cell r="ES121">
            <v>12</v>
          </cell>
          <cell r="ET121">
            <v>2.95</v>
          </cell>
          <cell r="EU121">
            <v>14</v>
          </cell>
          <cell r="EV121">
            <v>924.3989557989396</v>
          </cell>
          <cell r="EW121">
            <v>84</v>
          </cell>
          <cell r="EX121">
            <v>5</v>
          </cell>
          <cell r="EY121">
            <v>50</v>
          </cell>
          <cell r="EZ121">
            <v>0</v>
          </cell>
          <cell r="FA121">
            <v>-1</v>
          </cell>
          <cell r="FB121">
            <v>4</v>
          </cell>
          <cell r="FC121">
            <v>-1</v>
          </cell>
          <cell r="FD121">
            <v>0</v>
          </cell>
          <cell r="FE121">
            <v>24</v>
          </cell>
          <cell r="FF121">
            <v>-4.5110392799999985</v>
          </cell>
        </row>
        <row r="122">
          <cell r="J122" t="str">
            <v>1028-1</v>
          </cell>
          <cell r="K122" t="str">
            <v>Без куста</v>
          </cell>
          <cell r="L122">
            <v>38829</v>
          </cell>
          <cell r="M122" t="str">
            <v>БС</v>
          </cell>
          <cell r="N122" t="str">
            <v>P1ar_Block III</v>
          </cell>
          <cell r="O122" t="str">
            <v>В консервации</v>
          </cell>
          <cell r="P122">
            <v>-4</v>
          </cell>
          <cell r="Q122" t="str">
            <v xml:space="preserve"> </v>
          </cell>
          <cell r="R122" t="str">
            <v xml:space="preserve"> </v>
          </cell>
          <cell r="S122">
            <v>0</v>
          </cell>
          <cell r="T122">
            <v>143.80000000000001</v>
          </cell>
          <cell r="U122">
            <v>135</v>
          </cell>
          <cell r="V122">
            <v>4.32</v>
          </cell>
          <cell r="W122">
            <v>1</v>
          </cell>
          <cell r="X122">
            <v>4.32</v>
          </cell>
          <cell r="Y122">
            <v>1.33</v>
          </cell>
          <cell r="Z122">
            <v>0.83599999999999997</v>
          </cell>
          <cell r="AA122">
            <v>0.73299999999999998</v>
          </cell>
          <cell r="AB122">
            <v>38</v>
          </cell>
          <cell r="AC122">
            <v>1.1579999999999999</v>
          </cell>
          <cell r="AD122">
            <v>139.69999999999999</v>
          </cell>
          <cell r="AE122">
            <v>7.72</v>
          </cell>
          <cell r="AF122">
            <v>1962</v>
          </cell>
          <cell r="AG122">
            <v>2404</v>
          </cell>
          <cell r="AH122">
            <v>2404</v>
          </cell>
          <cell r="AI122">
            <v>0</v>
          </cell>
          <cell r="AJ122">
            <v>0</v>
          </cell>
          <cell r="AK122" t="str">
            <v>откр ствол</v>
          </cell>
          <cell r="AL122" t="str">
            <v>1941-2404</v>
          </cell>
          <cell r="AM122">
            <v>0</v>
          </cell>
          <cell r="AN122">
            <v>1941</v>
          </cell>
          <cell r="AO122">
            <v>0</v>
          </cell>
          <cell r="AP122" t="str">
            <v>1600-1941</v>
          </cell>
          <cell r="AQ122">
            <v>102</v>
          </cell>
          <cell r="AR122">
            <v>6.5</v>
          </cell>
          <cell r="AS122" t="str">
            <v>Газлифт</v>
          </cell>
          <cell r="AT122">
            <v>500</v>
          </cell>
          <cell r="AU122" t="str">
            <v>ГП</v>
          </cell>
          <cell r="AV122">
            <v>1000</v>
          </cell>
          <cell r="AW122" t="str">
            <v>ГК50/2</v>
          </cell>
          <cell r="AX122">
            <v>1563</v>
          </cell>
          <cell r="AY122" t="str">
            <v>ЦКсОК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1573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1605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73</v>
          </cell>
          <cell r="BV122">
            <v>5.5</v>
          </cell>
          <cell r="BW122">
            <v>0</v>
          </cell>
          <cell r="BX122">
            <v>0</v>
          </cell>
          <cell r="BY122" t="str">
            <v>Постоянный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43374</v>
          </cell>
          <cell r="CF122">
            <v>145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118</v>
          </cell>
          <cell r="CP122">
            <v>0</v>
          </cell>
          <cell r="CQ122">
            <v>145</v>
          </cell>
          <cell r="CR122" t="str">
            <v>-</v>
          </cell>
          <cell r="CS122" t="str">
            <v>-</v>
          </cell>
          <cell r="CT122" t="str">
            <v>-</v>
          </cell>
          <cell r="CU122">
            <v>145</v>
          </cell>
          <cell r="CV122" t="str">
            <v>-</v>
          </cell>
          <cell r="CW122" t="str">
            <v>-</v>
          </cell>
          <cell r="CX122" t="str">
            <v>-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 t="str">
            <v>Газлифт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42960.083333333336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 t="str">
            <v>ЗБС</v>
          </cell>
          <cell r="DU122">
            <v>0</v>
          </cell>
          <cell r="DV122">
            <v>18</v>
          </cell>
          <cell r="DW122">
            <v>0</v>
          </cell>
          <cell r="DX122">
            <v>0</v>
          </cell>
          <cell r="DY122">
            <v>0</v>
          </cell>
          <cell r="DZ122" t="str">
            <v>Постоянный</v>
          </cell>
          <cell r="EA122">
            <v>24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 t="str">
            <v>Постоянный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-18</v>
          </cell>
          <cell r="FA122">
            <v>0</v>
          </cell>
          <cell r="FB122">
            <v>0</v>
          </cell>
          <cell r="FC122">
            <v>0</v>
          </cell>
          <cell r="FD122">
            <v>-24</v>
          </cell>
          <cell r="FE122">
            <v>0</v>
          </cell>
          <cell r="FF122">
            <v>0</v>
          </cell>
        </row>
        <row r="123">
          <cell r="J123" t="str">
            <v>1029-2</v>
          </cell>
          <cell r="K123" t="str">
            <v>К - 35</v>
          </cell>
          <cell r="L123">
            <v>41688</v>
          </cell>
          <cell r="M123" t="str">
            <v>Гор.</v>
          </cell>
          <cell r="N123" t="str">
            <v>P1ar_Block I</v>
          </cell>
          <cell r="O123" t="str">
            <v>Действующий</v>
          </cell>
          <cell r="P123">
            <v>-4</v>
          </cell>
          <cell r="Q123" t="str">
            <v xml:space="preserve"> </v>
          </cell>
          <cell r="R123" t="str">
            <v xml:space="preserve"> </v>
          </cell>
          <cell r="S123">
            <v>0</v>
          </cell>
          <cell r="T123">
            <v>143.80000000000001</v>
          </cell>
          <cell r="U123">
            <v>135</v>
          </cell>
          <cell r="V123">
            <v>4.32</v>
          </cell>
          <cell r="W123">
            <v>1</v>
          </cell>
          <cell r="X123">
            <v>4.32</v>
          </cell>
          <cell r="Y123">
            <v>1.33</v>
          </cell>
          <cell r="Z123">
            <v>0.83599999999999997</v>
          </cell>
          <cell r="AA123">
            <v>0.73299999999999998</v>
          </cell>
          <cell r="AB123">
            <v>38</v>
          </cell>
          <cell r="AC123">
            <v>1.1579999999999999</v>
          </cell>
          <cell r="AD123">
            <v>177.8</v>
          </cell>
          <cell r="AE123">
            <v>9.19</v>
          </cell>
          <cell r="AF123">
            <v>1846</v>
          </cell>
          <cell r="AG123">
            <v>2773</v>
          </cell>
          <cell r="AH123">
            <v>2773</v>
          </cell>
          <cell r="AI123">
            <v>0</v>
          </cell>
          <cell r="AJ123">
            <v>0</v>
          </cell>
          <cell r="AK123" t="str">
            <v>откр ствол</v>
          </cell>
          <cell r="AL123" t="str">
            <v xml:space="preserve">1846-2773 </v>
          </cell>
          <cell r="AM123">
            <v>14</v>
          </cell>
          <cell r="AN123">
            <v>1846</v>
          </cell>
          <cell r="AO123">
            <v>124.83</v>
          </cell>
          <cell r="AP123">
            <v>0</v>
          </cell>
          <cell r="AQ123">
            <v>0</v>
          </cell>
          <cell r="AR123">
            <v>0</v>
          </cell>
          <cell r="AS123" t="str">
            <v>Газлифт</v>
          </cell>
          <cell r="AT123">
            <v>450</v>
          </cell>
          <cell r="AU123" t="str">
            <v>ГП</v>
          </cell>
          <cell r="AV123">
            <v>900</v>
          </cell>
          <cell r="AW123" t="str">
            <v>ГП</v>
          </cell>
          <cell r="AX123">
            <v>1350</v>
          </cell>
          <cell r="AY123" t="str">
            <v>ГК79/1</v>
          </cell>
          <cell r="AZ123">
            <v>1790</v>
          </cell>
          <cell r="BA123" t="str">
            <v>ЦКсОК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1800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2010</v>
          </cell>
          <cell r="BN123" t="str">
            <v>Есть</v>
          </cell>
          <cell r="BO123">
            <v>0</v>
          </cell>
          <cell r="BP123">
            <v>76</v>
          </cell>
          <cell r="BQ123">
            <v>46</v>
          </cell>
          <cell r="BR123">
            <v>10.5</v>
          </cell>
          <cell r="BS123">
            <v>0</v>
          </cell>
          <cell r="BT123">
            <v>0</v>
          </cell>
          <cell r="BU123">
            <v>73</v>
          </cell>
          <cell r="BV123">
            <v>5.5</v>
          </cell>
          <cell r="BW123">
            <v>18</v>
          </cell>
          <cell r="BX123" t="str">
            <v>Угловик</v>
          </cell>
          <cell r="BY123" t="str">
            <v>Постоянный</v>
          </cell>
          <cell r="BZ123">
            <v>24</v>
          </cell>
          <cell r="CA123">
            <v>0</v>
          </cell>
          <cell r="CB123">
            <v>26</v>
          </cell>
          <cell r="CC123">
            <v>46</v>
          </cell>
          <cell r="CD123">
            <v>25</v>
          </cell>
          <cell r="CE123">
            <v>43374</v>
          </cell>
          <cell r="CF123">
            <v>139</v>
          </cell>
          <cell r="CG123">
            <v>76</v>
          </cell>
          <cell r="CH123">
            <v>5</v>
          </cell>
          <cell r="CI123">
            <v>0</v>
          </cell>
          <cell r="CJ123">
            <v>0</v>
          </cell>
          <cell r="CK123">
            <v>46</v>
          </cell>
          <cell r="CL123">
            <v>9.4049999999999994</v>
          </cell>
          <cell r="CM123">
            <v>11.25</v>
          </cell>
          <cell r="CN123">
            <v>0</v>
          </cell>
          <cell r="CO123">
            <v>119</v>
          </cell>
          <cell r="CP123">
            <v>23</v>
          </cell>
          <cell r="CQ123">
            <v>93</v>
          </cell>
          <cell r="CR123" t="str">
            <v>-</v>
          </cell>
          <cell r="CS123">
            <v>46</v>
          </cell>
          <cell r="CT123" t="str">
            <v>-</v>
          </cell>
          <cell r="CU123">
            <v>83.594999999999999</v>
          </cell>
          <cell r="CV123" t="str">
            <v>-</v>
          </cell>
          <cell r="CW123">
            <v>46</v>
          </cell>
          <cell r="CX123" t="str">
            <v>-</v>
          </cell>
          <cell r="CY123">
            <v>10.5</v>
          </cell>
          <cell r="CZ123">
            <v>12.5</v>
          </cell>
          <cell r="DA123">
            <v>1329.0802764486975</v>
          </cell>
          <cell r="DB123">
            <v>2445.5077086656038</v>
          </cell>
          <cell r="DC123">
            <v>0.17216228118463064</v>
          </cell>
          <cell r="DD123">
            <v>0</v>
          </cell>
          <cell r="DE123" t="str">
            <v>Газлифт</v>
          </cell>
          <cell r="DF123">
            <v>9.4049999999999994</v>
          </cell>
          <cell r="DG123">
            <v>11.25</v>
          </cell>
          <cell r="DH123">
            <v>0</v>
          </cell>
          <cell r="DI123">
            <v>12.5</v>
          </cell>
          <cell r="DJ123">
            <v>46</v>
          </cell>
          <cell r="DK123">
            <v>0</v>
          </cell>
          <cell r="DL123">
            <v>42411.000694444447</v>
          </cell>
          <cell r="DM123">
            <v>42415</v>
          </cell>
          <cell r="DN123">
            <v>1030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41688</v>
          </cell>
          <cell r="DT123" t="str">
            <v>ВНС</v>
          </cell>
          <cell r="DU123">
            <v>0</v>
          </cell>
          <cell r="DV123">
            <v>18</v>
          </cell>
          <cell r="DW123">
            <v>27</v>
          </cell>
          <cell r="DX123">
            <v>47</v>
          </cell>
          <cell r="DY123">
            <v>26</v>
          </cell>
          <cell r="DZ123" t="str">
            <v>Постоянный</v>
          </cell>
          <cell r="EA123">
            <v>24</v>
          </cell>
          <cell r="EB123">
            <v>0</v>
          </cell>
          <cell r="EC123">
            <v>11.1188</v>
          </cell>
          <cell r="ED123">
            <v>13.3</v>
          </cell>
          <cell r="EE123">
            <v>0</v>
          </cell>
          <cell r="EF123">
            <v>23.3</v>
          </cell>
          <cell r="EG123">
            <v>1201.928265640177</v>
          </cell>
          <cell r="EH123">
            <v>76</v>
          </cell>
          <cell r="EI123">
            <v>9.9359999999999999</v>
          </cell>
          <cell r="EJ123">
            <v>50</v>
          </cell>
          <cell r="EK123">
            <v>18</v>
          </cell>
          <cell r="EL123">
            <v>26</v>
          </cell>
          <cell r="EM123">
            <v>46</v>
          </cell>
          <cell r="EN123">
            <v>25</v>
          </cell>
          <cell r="EO123" t="str">
            <v>Постоянный</v>
          </cell>
          <cell r="EP123">
            <v>24</v>
          </cell>
          <cell r="EQ123">
            <v>0</v>
          </cell>
          <cell r="ER123">
            <v>9.4049999999999994</v>
          </cell>
          <cell r="ES123">
            <v>11.25</v>
          </cell>
          <cell r="ET123">
            <v>0</v>
          </cell>
          <cell r="EU123">
            <v>23</v>
          </cell>
          <cell r="EV123">
            <v>1329.0802764486975</v>
          </cell>
          <cell r="EW123">
            <v>76</v>
          </cell>
          <cell r="EX123">
            <v>10.5</v>
          </cell>
          <cell r="EY123">
            <v>46</v>
          </cell>
          <cell r="EZ123">
            <v>0</v>
          </cell>
          <cell r="FA123">
            <v>-1</v>
          </cell>
          <cell r="FB123">
            <v>-1</v>
          </cell>
          <cell r="FC123">
            <v>-1</v>
          </cell>
          <cell r="FD123">
            <v>0</v>
          </cell>
          <cell r="FE123">
            <v>0</v>
          </cell>
          <cell r="FF123">
            <v>-1.7138000000000009</v>
          </cell>
        </row>
        <row r="124">
          <cell r="J124" t="str">
            <v>1029-1</v>
          </cell>
          <cell r="K124" t="str">
            <v>Без куста</v>
          </cell>
          <cell r="L124">
            <v>39102</v>
          </cell>
          <cell r="M124" t="str">
            <v>Гор.</v>
          </cell>
          <cell r="N124" t="str">
            <v>P1ar_Block III</v>
          </cell>
          <cell r="O124" t="str">
            <v>Действующий</v>
          </cell>
          <cell r="P124">
            <v>-4</v>
          </cell>
          <cell r="Q124" t="str">
            <v xml:space="preserve"> </v>
          </cell>
          <cell r="R124" t="str">
            <v xml:space="preserve"> </v>
          </cell>
          <cell r="S124">
            <v>0</v>
          </cell>
          <cell r="T124">
            <v>143.80000000000001</v>
          </cell>
          <cell r="U124">
            <v>135</v>
          </cell>
          <cell r="V124">
            <v>4.32</v>
          </cell>
          <cell r="W124">
            <v>1</v>
          </cell>
          <cell r="X124">
            <v>4.0982206891841129</v>
          </cell>
          <cell r="Y124">
            <v>1.33</v>
          </cell>
          <cell r="Z124">
            <v>0.83599999999999997</v>
          </cell>
          <cell r="AA124">
            <v>0.73299999999999998</v>
          </cell>
          <cell r="AB124">
            <v>38</v>
          </cell>
          <cell r="AC124">
            <v>1.1579999999999999</v>
          </cell>
          <cell r="AD124">
            <v>139.69999999999999</v>
          </cell>
          <cell r="AE124">
            <v>7.72</v>
          </cell>
          <cell r="AF124">
            <v>2019</v>
          </cell>
          <cell r="AG124">
            <v>2490</v>
          </cell>
          <cell r="AH124">
            <v>2490</v>
          </cell>
          <cell r="AI124">
            <v>0</v>
          </cell>
          <cell r="AJ124">
            <v>0</v>
          </cell>
          <cell r="AK124" t="str">
            <v>откр ствол</v>
          </cell>
          <cell r="AL124" t="str">
            <v xml:space="preserve">2019-2490 </v>
          </cell>
          <cell r="AM124">
            <v>0</v>
          </cell>
          <cell r="AN124">
            <v>2019</v>
          </cell>
          <cell r="AO124">
            <v>88.54</v>
          </cell>
          <cell r="AP124">
            <v>0</v>
          </cell>
          <cell r="AQ124">
            <v>0</v>
          </cell>
          <cell r="AR124">
            <v>0</v>
          </cell>
          <cell r="AS124" t="str">
            <v>Фонтан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2466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73</v>
          </cell>
          <cell r="BV124">
            <v>5.5</v>
          </cell>
          <cell r="BW124">
            <v>18</v>
          </cell>
          <cell r="BX124" t="str">
            <v>Угловик</v>
          </cell>
          <cell r="BY124" t="str">
            <v>Постоянный</v>
          </cell>
          <cell r="BZ124">
            <v>24</v>
          </cell>
          <cell r="CA124">
            <v>0</v>
          </cell>
          <cell r="CB124">
            <v>41</v>
          </cell>
          <cell r="CC124">
            <v>55</v>
          </cell>
          <cell r="CD124">
            <v>34</v>
          </cell>
          <cell r="CE124">
            <v>43374</v>
          </cell>
          <cell r="CF124">
            <v>145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70</v>
          </cell>
          <cell r="CL124">
            <v>19.57248216</v>
          </cell>
          <cell r="CM124">
            <v>23.8</v>
          </cell>
          <cell r="CN124">
            <v>1.63</v>
          </cell>
          <cell r="CO124">
            <v>120</v>
          </cell>
          <cell r="CP124">
            <v>95.3</v>
          </cell>
          <cell r="CQ124">
            <v>75</v>
          </cell>
          <cell r="CR124" t="str">
            <v>-</v>
          </cell>
          <cell r="CS124">
            <v>70</v>
          </cell>
          <cell r="CT124" t="str">
            <v>-</v>
          </cell>
          <cell r="CU124">
            <v>55.42751784</v>
          </cell>
          <cell r="CV124" t="str">
            <v>-</v>
          </cell>
          <cell r="CW124">
            <v>68.37</v>
          </cell>
          <cell r="CX124" t="str">
            <v>-</v>
          </cell>
          <cell r="CY124">
            <v>0</v>
          </cell>
          <cell r="CZ124">
            <v>95.3</v>
          </cell>
          <cell r="DA124">
            <v>4869.0809484942711</v>
          </cell>
          <cell r="DB124">
            <v>4869.0809484942711</v>
          </cell>
          <cell r="DC124">
            <v>0.40916938056229052</v>
          </cell>
          <cell r="DD124">
            <v>0</v>
          </cell>
          <cell r="DE124" t="str">
            <v>Фонтан</v>
          </cell>
          <cell r="DF124">
            <v>19.57248216</v>
          </cell>
          <cell r="DG124">
            <v>23.8</v>
          </cell>
          <cell r="DH124">
            <v>1.63</v>
          </cell>
          <cell r="DI124">
            <v>95.3</v>
          </cell>
          <cell r="DJ124">
            <v>70</v>
          </cell>
          <cell r="DK124">
            <v>0</v>
          </cell>
          <cell r="DL124" t="str">
            <v>-</v>
          </cell>
          <cell r="DM124">
            <v>40774</v>
          </cell>
          <cell r="DN124">
            <v>2671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40774</v>
          </cell>
          <cell r="DT124" t="str">
            <v>ОПЗ</v>
          </cell>
          <cell r="DU124">
            <v>0</v>
          </cell>
          <cell r="DV124">
            <v>18</v>
          </cell>
          <cell r="DW124">
            <v>41</v>
          </cell>
          <cell r="DX124">
            <v>55</v>
          </cell>
          <cell r="DY124">
            <v>34</v>
          </cell>
          <cell r="DZ124" t="str">
            <v>Постоянный</v>
          </cell>
          <cell r="EA124">
            <v>24</v>
          </cell>
          <cell r="EB124">
            <v>0</v>
          </cell>
          <cell r="EC124">
            <v>19.763491439999999</v>
          </cell>
          <cell r="ED124">
            <v>23.8</v>
          </cell>
          <cell r="EE124">
            <v>0.67</v>
          </cell>
          <cell r="EF124">
            <v>93.3</v>
          </cell>
          <cell r="EG124">
            <v>4720.8257854261001</v>
          </cell>
          <cell r="EH124">
            <v>0</v>
          </cell>
          <cell r="EI124">
            <v>0</v>
          </cell>
          <cell r="EJ124">
            <v>70</v>
          </cell>
          <cell r="EK124">
            <v>18</v>
          </cell>
          <cell r="EL124">
            <v>41</v>
          </cell>
          <cell r="EM124">
            <v>55</v>
          </cell>
          <cell r="EN124">
            <v>34</v>
          </cell>
          <cell r="EO124" t="str">
            <v>Постоянный</v>
          </cell>
          <cell r="EP124">
            <v>24</v>
          </cell>
          <cell r="EQ124">
            <v>0</v>
          </cell>
          <cell r="ER124">
            <v>19.57248216</v>
          </cell>
          <cell r="ES124">
            <v>23.8</v>
          </cell>
          <cell r="ET124">
            <v>1.63</v>
          </cell>
          <cell r="EU124">
            <v>95.3</v>
          </cell>
          <cell r="EV124">
            <v>4869.0809484942711</v>
          </cell>
          <cell r="EW124">
            <v>0</v>
          </cell>
          <cell r="EX124">
            <v>0</v>
          </cell>
          <cell r="EY124">
            <v>70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-0.19100927999999939</v>
          </cell>
        </row>
        <row r="125">
          <cell r="J125">
            <v>1030</v>
          </cell>
          <cell r="K125" t="str">
            <v>Куст скважины - 1030</v>
          </cell>
          <cell r="L125">
            <v>38202</v>
          </cell>
          <cell r="M125" t="str">
            <v>БС</v>
          </cell>
          <cell r="N125" t="str">
            <v>P1ar_Block III</v>
          </cell>
          <cell r="O125" t="str">
            <v>Действующий</v>
          </cell>
          <cell r="P125">
            <v>-4</v>
          </cell>
          <cell r="Q125" t="str">
            <v xml:space="preserve"> </v>
          </cell>
          <cell r="R125" t="str">
            <v xml:space="preserve"> </v>
          </cell>
          <cell r="S125">
            <v>0</v>
          </cell>
          <cell r="T125">
            <v>143.80000000000001</v>
          </cell>
          <cell r="U125">
            <v>135</v>
          </cell>
          <cell r="V125">
            <v>4.32</v>
          </cell>
          <cell r="W125">
            <v>1</v>
          </cell>
          <cell r="X125">
            <v>4.32</v>
          </cell>
          <cell r="Y125">
            <v>1.33</v>
          </cell>
          <cell r="Z125">
            <v>0.83599999999999997</v>
          </cell>
          <cell r="AA125">
            <v>0.73299999999999998</v>
          </cell>
          <cell r="AB125">
            <v>38</v>
          </cell>
          <cell r="AC125">
            <v>1.1579999999999999</v>
          </cell>
          <cell r="AD125">
            <v>177.8</v>
          </cell>
          <cell r="AE125">
            <v>11.5</v>
          </cell>
          <cell r="AF125">
            <v>1906</v>
          </cell>
          <cell r="AG125">
            <v>2375</v>
          </cell>
          <cell r="AH125">
            <v>2375</v>
          </cell>
          <cell r="AI125">
            <v>0</v>
          </cell>
          <cell r="AJ125">
            <v>0</v>
          </cell>
          <cell r="AK125" t="str">
            <v>откр ствол</v>
          </cell>
          <cell r="AL125" t="str">
            <v>1960-2375</v>
          </cell>
          <cell r="AM125">
            <v>0</v>
          </cell>
          <cell r="AN125">
            <v>1960</v>
          </cell>
          <cell r="AO125">
            <v>0</v>
          </cell>
          <cell r="AP125" t="str">
            <v>1620-1960,4</v>
          </cell>
          <cell r="AQ125">
            <v>102</v>
          </cell>
          <cell r="AR125">
            <v>6.5</v>
          </cell>
          <cell r="AS125" t="str">
            <v>Газлифт</v>
          </cell>
          <cell r="AT125">
            <v>600</v>
          </cell>
          <cell r="AU125" t="str">
            <v>ГП</v>
          </cell>
          <cell r="AV125">
            <v>1200</v>
          </cell>
          <cell r="AW125" t="str">
            <v>ГП</v>
          </cell>
          <cell r="AX125">
            <v>1500</v>
          </cell>
          <cell r="AY125" t="str">
            <v>ЦКсОК/3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1565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1610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73</v>
          </cell>
          <cell r="BV125">
            <v>5.5</v>
          </cell>
          <cell r="BW125">
            <v>18</v>
          </cell>
          <cell r="BX125" t="str">
            <v>Угловик</v>
          </cell>
          <cell r="BY125" t="str">
            <v>Периодический</v>
          </cell>
          <cell r="BZ125">
            <v>24</v>
          </cell>
          <cell r="CA125">
            <v>24</v>
          </cell>
          <cell r="CB125">
            <v>28</v>
          </cell>
          <cell r="CC125">
            <v>51</v>
          </cell>
          <cell r="CD125">
            <v>26</v>
          </cell>
          <cell r="CE125">
            <v>43374</v>
          </cell>
          <cell r="CF125">
            <v>115</v>
          </cell>
          <cell r="CG125">
            <v>87</v>
          </cell>
          <cell r="CH125">
            <v>6</v>
          </cell>
          <cell r="CI125">
            <v>0</v>
          </cell>
          <cell r="CJ125">
            <v>0</v>
          </cell>
          <cell r="CK125">
            <v>71</v>
          </cell>
          <cell r="CL125">
            <v>20.9</v>
          </cell>
          <cell r="CM125">
            <v>25</v>
          </cell>
          <cell r="CN125">
            <v>0</v>
          </cell>
          <cell r="CO125">
            <v>121</v>
          </cell>
          <cell r="CP125">
            <v>22.5</v>
          </cell>
          <cell r="CQ125">
            <v>44</v>
          </cell>
          <cell r="CR125" t="str">
            <v>-</v>
          </cell>
          <cell r="CS125">
            <v>71</v>
          </cell>
          <cell r="CT125" t="str">
            <v>-</v>
          </cell>
          <cell r="CU125">
            <v>23.1</v>
          </cell>
          <cell r="CV125" t="str">
            <v>-</v>
          </cell>
          <cell r="CW125">
            <v>71</v>
          </cell>
          <cell r="CX125" t="str">
            <v>-</v>
          </cell>
          <cell r="CY125">
            <v>12</v>
          </cell>
          <cell r="CZ125">
            <v>10.5</v>
          </cell>
          <cell r="DA125">
            <v>502.39234449760767</v>
          </cell>
          <cell r="DB125">
            <v>1076.5550239234451</v>
          </cell>
          <cell r="DC125">
            <v>0.68459625357180665</v>
          </cell>
          <cell r="DD125">
            <v>0</v>
          </cell>
          <cell r="DE125" t="str">
            <v>Газлифт</v>
          </cell>
          <cell r="DF125">
            <v>20.9</v>
          </cell>
          <cell r="DG125">
            <v>25</v>
          </cell>
          <cell r="DH125">
            <v>0</v>
          </cell>
          <cell r="DI125">
            <v>10.5</v>
          </cell>
          <cell r="DJ125">
            <v>71</v>
          </cell>
          <cell r="DK125">
            <v>0</v>
          </cell>
          <cell r="DL125">
            <v>41753</v>
          </cell>
          <cell r="DM125">
            <v>41860</v>
          </cell>
          <cell r="DN125">
            <v>1585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41860</v>
          </cell>
          <cell r="DT125" t="str">
            <v>ЗБС</v>
          </cell>
          <cell r="DU125" t="str">
            <v>1-ый ЗБС в фев.13г.</v>
          </cell>
          <cell r="DV125">
            <v>18</v>
          </cell>
          <cell r="DW125">
            <v>28</v>
          </cell>
          <cell r="DX125">
            <v>51</v>
          </cell>
          <cell r="DY125">
            <v>26</v>
          </cell>
          <cell r="DZ125" t="str">
            <v>Периодический</v>
          </cell>
          <cell r="EA125">
            <v>24</v>
          </cell>
          <cell r="EB125">
            <v>24</v>
          </cell>
          <cell r="EC125">
            <v>5.4340000000000002</v>
          </cell>
          <cell r="ED125">
            <v>6.5</v>
          </cell>
          <cell r="EE125">
            <v>0</v>
          </cell>
          <cell r="EF125">
            <v>16.3</v>
          </cell>
          <cell r="EG125">
            <v>791.31394920868615</v>
          </cell>
          <cell r="EH125">
            <v>87</v>
          </cell>
          <cell r="EI125">
            <v>12</v>
          </cell>
          <cell r="EJ125">
            <v>71</v>
          </cell>
          <cell r="EK125">
            <v>18</v>
          </cell>
          <cell r="EL125">
            <v>28</v>
          </cell>
          <cell r="EM125">
            <v>51</v>
          </cell>
          <cell r="EN125">
            <v>26</v>
          </cell>
          <cell r="EO125" t="str">
            <v>Периодический</v>
          </cell>
          <cell r="EP125">
            <v>24</v>
          </cell>
          <cell r="EQ125">
            <v>24</v>
          </cell>
          <cell r="ER125">
            <v>20.9</v>
          </cell>
          <cell r="ES125">
            <v>25</v>
          </cell>
          <cell r="ET125">
            <v>0</v>
          </cell>
          <cell r="EU125">
            <v>22.5</v>
          </cell>
          <cell r="EV125">
            <v>502.39234449760767</v>
          </cell>
          <cell r="EW125">
            <v>87</v>
          </cell>
          <cell r="EX125">
            <v>12</v>
          </cell>
          <cell r="EY125">
            <v>71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15.465999999999998</v>
          </cell>
        </row>
        <row r="126">
          <cell r="J126" t="str">
            <v>1030-2</v>
          </cell>
          <cell r="K126" t="str">
            <v>Куст скважины - 1030</v>
          </cell>
          <cell r="L126">
            <v>38317</v>
          </cell>
          <cell r="M126" t="str">
            <v>Гор.</v>
          </cell>
          <cell r="N126" t="str">
            <v>P1ar_Block III</v>
          </cell>
          <cell r="O126" t="str">
            <v>контрольный</v>
          </cell>
          <cell r="P126">
            <v>-4</v>
          </cell>
          <cell r="Q126" t="str">
            <v xml:space="preserve"> </v>
          </cell>
          <cell r="R126" t="str">
            <v xml:space="preserve"> </v>
          </cell>
          <cell r="S126">
            <v>0</v>
          </cell>
          <cell r="T126">
            <v>143.80000000000001</v>
          </cell>
          <cell r="U126">
            <v>135</v>
          </cell>
          <cell r="V126">
            <v>4.32</v>
          </cell>
          <cell r="W126">
            <v>1</v>
          </cell>
          <cell r="X126">
            <v>4.32</v>
          </cell>
          <cell r="Y126">
            <v>1.33</v>
          </cell>
          <cell r="Z126">
            <v>0.83599999999999997</v>
          </cell>
          <cell r="AA126">
            <v>0.73299999999999998</v>
          </cell>
          <cell r="AB126">
            <v>38</v>
          </cell>
          <cell r="AC126">
            <v>1.1579999999999999</v>
          </cell>
          <cell r="AD126">
            <v>139.69999999999999</v>
          </cell>
          <cell r="AE126">
            <v>7.72</v>
          </cell>
          <cell r="AF126">
            <v>1921</v>
          </cell>
          <cell r="AG126">
            <v>2450</v>
          </cell>
          <cell r="AH126">
            <v>2450</v>
          </cell>
          <cell r="AI126">
            <v>0</v>
          </cell>
          <cell r="AJ126">
            <v>0</v>
          </cell>
          <cell r="AK126" t="str">
            <v>откр ствол</v>
          </cell>
          <cell r="AL126" t="str">
            <v xml:space="preserve">1921-2450 </v>
          </cell>
          <cell r="AM126">
            <v>0</v>
          </cell>
          <cell r="AN126">
            <v>1921</v>
          </cell>
          <cell r="AO126">
            <v>39.5</v>
          </cell>
          <cell r="AP126">
            <v>0</v>
          </cell>
          <cell r="AQ126">
            <v>0</v>
          </cell>
          <cell r="AR126">
            <v>0</v>
          </cell>
          <cell r="AS126" t="str">
            <v>Газлифт</v>
          </cell>
          <cell r="AT126">
            <v>600</v>
          </cell>
          <cell r="AU126">
            <v>0</v>
          </cell>
          <cell r="AV126">
            <v>1200</v>
          </cell>
          <cell r="AW126">
            <v>0</v>
          </cell>
          <cell r="AX126">
            <v>1770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1780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1930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73</v>
          </cell>
          <cell r="BV126">
            <v>5.51</v>
          </cell>
          <cell r="BW126">
            <v>18</v>
          </cell>
          <cell r="BX126" t="str">
            <v>Угловик</v>
          </cell>
          <cell r="BY126" t="str">
            <v>Постоянный</v>
          </cell>
          <cell r="BZ126">
            <v>24</v>
          </cell>
          <cell r="CA126">
            <v>0</v>
          </cell>
          <cell r="CB126">
            <v>29</v>
          </cell>
          <cell r="CC126">
            <v>66</v>
          </cell>
          <cell r="CD126">
            <v>28</v>
          </cell>
          <cell r="CE126">
            <v>43374</v>
          </cell>
          <cell r="CF126">
            <v>165</v>
          </cell>
          <cell r="CG126">
            <v>80</v>
          </cell>
          <cell r="CH126">
            <v>6</v>
          </cell>
          <cell r="CI126">
            <v>0</v>
          </cell>
          <cell r="CJ126">
            <v>0</v>
          </cell>
          <cell r="CK126">
            <v>54</v>
          </cell>
          <cell r="CL126">
            <v>0</v>
          </cell>
          <cell r="CM126">
            <v>0</v>
          </cell>
          <cell r="CN126">
            <v>0</v>
          </cell>
          <cell r="CO126">
            <v>122</v>
          </cell>
          <cell r="CP126">
            <v>0</v>
          </cell>
          <cell r="CQ126">
            <v>111</v>
          </cell>
          <cell r="CR126" t="str">
            <v>-</v>
          </cell>
          <cell r="CS126" t="str">
            <v>-</v>
          </cell>
          <cell r="CT126" t="str">
            <v>-</v>
          </cell>
          <cell r="CU126">
            <v>111</v>
          </cell>
          <cell r="CV126" t="str">
            <v>-</v>
          </cell>
          <cell r="CW126" t="str">
            <v>-</v>
          </cell>
          <cell r="CX126" t="str">
            <v>-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 t="str">
            <v>Газлифт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54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18</v>
          </cell>
          <cell r="DW126">
            <v>29</v>
          </cell>
          <cell r="DX126">
            <v>66</v>
          </cell>
          <cell r="DY126">
            <v>28</v>
          </cell>
          <cell r="DZ126" t="str">
            <v>Постоянный</v>
          </cell>
          <cell r="EA126">
            <v>24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80</v>
          </cell>
          <cell r="EI126">
            <v>0</v>
          </cell>
          <cell r="EJ126">
            <v>54</v>
          </cell>
          <cell r="EK126">
            <v>18</v>
          </cell>
          <cell r="EL126">
            <v>29</v>
          </cell>
          <cell r="EM126">
            <v>66</v>
          </cell>
          <cell r="EN126">
            <v>28</v>
          </cell>
          <cell r="EO126" t="str">
            <v>Постоянный</v>
          </cell>
          <cell r="EP126">
            <v>24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80</v>
          </cell>
          <cell r="EX126">
            <v>0</v>
          </cell>
          <cell r="EY126">
            <v>54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</row>
        <row r="127">
          <cell r="J127">
            <v>1033</v>
          </cell>
          <cell r="K127" t="str">
            <v>Куст скважины - 1033</v>
          </cell>
          <cell r="L127">
            <v>39465</v>
          </cell>
          <cell r="M127" t="str">
            <v>Гор.</v>
          </cell>
          <cell r="N127" t="str">
            <v>P1ar_Block III</v>
          </cell>
          <cell r="O127" t="str">
            <v>Действующий</v>
          </cell>
          <cell r="P127">
            <v>-4</v>
          </cell>
          <cell r="Q127" t="str">
            <v xml:space="preserve"> </v>
          </cell>
          <cell r="R127" t="str">
            <v xml:space="preserve"> </v>
          </cell>
          <cell r="S127">
            <v>0</v>
          </cell>
          <cell r="T127">
            <v>143.80000000000001</v>
          </cell>
          <cell r="U127">
            <v>135</v>
          </cell>
          <cell r="V127">
            <v>4.32</v>
          </cell>
          <cell r="W127">
            <v>1</v>
          </cell>
          <cell r="X127">
            <v>4.291504410712867</v>
          </cell>
          <cell r="Y127">
            <v>1.33</v>
          </cell>
          <cell r="Z127">
            <v>0.83599999999999997</v>
          </cell>
          <cell r="AA127">
            <v>0.73299999999999998</v>
          </cell>
          <cell r="AB127">
            <v>38</v>
          </cell>
          <cell r="AC127">
            <v>1.1579999999999999</v>
          </cell>
          <cell r="AD127">
            <v>139.69999999999999</v>
          </cell>
          <cell r="AE127">
            <v>7.72</v>
          </cell>
          <cell r="AF127">
            <v>1933</v>
          </cell>
          <cell r="AG127">
            <v>2400</v>
          </cell>
          <cell r="AH127">
            <v>2400</v>
          </cell>
          <cell r="AI127">
            <v>0</v>
          </cell>
          <cell r="AJ127">
            <v>0</v>
          </cell>
          <cell r="AK127" t="str">
            <v>откр ствол</v>
          </cell>
          <cell r="AL127" t="str">
            <v>1933 - 2400</v>
          </cell>
          <cell r="AM127">
            <v>0</v>
          </cell>
          <cell r="AN127">
            <v>1933</v>
          </cell>
          <cell r="AO127">
            <v>83.92</v>
          </cell>
          <cell r="AP127">
            <v>0</v>
          </cell>
          <cell r="AQ127">
            <v>0</v>
          </cell>
          <cell r="AR127">
            <v>0</v>
          </cell>
          <cell r="AS127" t="str">
            <v>Фонтан</v>
          </cell>
          <cell r="AT127">
            <v>600</v>
          </cell>
          <cell r="AU127">
            <v>0</v>
          </cell>
          <cell r="AV127">
            <v>1200</v>
          </cell>
          <cell r="AW127">
            <v>0</v>
          </cell>
          <cell r="AX127">
            <v>1700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1710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2368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73</v>
          </cell>
          <cell r="BV127">
            <v>5.5</v>
          </cell>
          <cell r="BW127">
            <v>18</v>
          </cell>
          <cell r="BX127" t="str">
            <v>Угловик</v>
          </cell>
          <cell r="BY127" t="str">
            <v>Постоянный</v>
          </cell>
          <cell r="BZ127">
            <v>24</v>
          </cell>
          <cell r="CA127">
            <v>0</v>
          </cell>
          <cell r="CB127">
            <v>39</v>
          </cell>
          <cell r="CC127">
            <v>46</v>
          </cell>
          <cell r="CD127">
            <v>37</v>
          </cell>
          <cell r="CE127">
            <v>43374</v>
          </cell>
          <cell r="CF127">
            <v>123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65</v>
          </cell>
          <cell r="CL127">
            <v>24.195512000000001</v>
          </cell>
          <cell r="CM127">
            <v>29</v>
          </cell>
          <cell r="CN127">
            <v>0.2</v>
          </cell>
          <cell r="CO127">
            <v>123</v>
          </cell>
          <cell r="CP127">
            <v>21.2</v>
          </cell>
          <cell r="CQ127">
            <v>58</v>
          </cell>
          <cell r="CR127" t="str">
            <v>-</v>
          </cell>
          <cell r="CS127">
            <v>65</v>
          </cell>
          <cell r="CT127" t="str">
            <v>-</v>
          </cell>
          <cell r="CU127">
            <v>33.804487999999999</v>
          </cell>
          <cell r="CV127" t="str">
            <v>-</v>
          </cell>
          <cell r="CW127">
            <v>64.8</v>
          </cell>
          <cell r="CX127" t="str">
            <v>-</v>
          </cell>
          <cell r="CY127">
            <v>0</v>
          </cell>
          <cell r="CZ127">
            <v>21.2</v>
          </cell>
          <cell r="DA127">
            <v>876.19555229912055</v>
          </cell>
          <cell r="DB127">
            <v>876.19555229912055</v>
          </cell>
          <cell r="DC127">
            <v>0.63257142857142867</v>
          </cell>
          <cell r="DD127">
            <v>0</v>
          </cell>
          <cell r="DE127" t="str">
            <v>Фонтан</v>
          </cell>
          <cell r="DF127">
            <v>24.195512000000001</v>
          </cell>
          <cell r="DG127">
            <v>29</v>
          </cell>
          <cell r="DH127">
            <v>0.2</v>
          </cell>
          <cell r="DI127">
            <v>21.2</v>
          </cell>
          <cell r="DJ127">
            <v>65</v>
          </cell>
          <cell r="DK127">
            <v>0</v>
          </cell>
          <cell r="DL127" t="str">
            <v>-</v>
          </cell>
          <cell r="DM127">
            <v>39465</v>
          </cell>
          <cell r="DN127">
            <v>3980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39465</v>
          </cell>
          <cell r="DT127" t="str">
            <v>ВНС</v>
          </cell>
          <cell r="DU127">
            <v>0</v>
          </cell>
          <cell r="DV127">
            <v>18</v>
          </cell>
          <cell r="DW127">
            <v>39</v>
          </cell>
          <cell r="DX127">
            <v>46</v>
          </cell>
          <cell r="DY127">
            <v>37</v>
          </cell>
          <cell r="DZ127" t="str">
            <v>Постоянный</v>
          </cell>
          <cell r="EA127">
            <v>24</v>
          </cell>
          <cell r="EB127">
            <v>0</v>
          </cell>
          <cell r="EC127">
            <v>24.195512000000001</v>
          </cell>
          <cell r="ED127">
            <v>29</v>
          </cell>
          <cell r="EE127">
            <v>0.2</v>
          </cell>
          <cell r="EF127">
            <v>21.2</v>
          </cell>
          <cell r="EG127">
            <v>876.19555229912055</v>
          </cell>
          <cell r="EH127">
            <v>0</v>
          </cell>
          <cell r="EI127">
            <v>0</v>
          </cell>
          <cell r="EJ127">
            <v>65</v>
          </cell>
          <cell r="EK127">
            <v>18</v>
          </cell>
          <cell r="EL127">
            <v>39</v>
          </cell>
          <cell r="EM127">
            <v>46</v>
          </cell>
          <cell r="EN127">
            <v>37</v>
          </cell>
          <cell r="EO127" t="str">
            <v>Постоянный</v>
          </cell>
          <cell r="EP127">
            <v>24</v>
          </cell>
          <cell r="EQ127">
            <v>0</v>
          </cell>
          <cell r="ER127">
            <v>24.195512000000001</v>
          </cell>
          <cell r="ES127">
            <v>29</v>
          </cell>
          <cell r="ET127">
            <v>0.2</v>
          </cell>
          <cell r="EU127">
            <v>21.2</v>
          </cell>
          <cell r="EV127">
            <v>876.19555229912055</v>
          </cell>
          <cell r="EW127">
            <v>0</v>
          </cell>
          <cell r="EX127">
            <v>0</v>
          </cell>
          <cell r="EY127">
            <v>65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</row>
        <row r="128">
          <cell r="J128" t="str">
            <v>1033-2</v>
          </cell>
          <cell r="K128" t="str">
            <v>Куст скважины - 1033</v>
          </cell>
          <cell r="L128">
            <v>39749</v>
          </cell>
          <cell r="M128" t="str">
            <v>Гор.</v>
          </cell>
          <cell r="N128" t="str">
            <v>P1ar_Block III</v>
          </cell>
          <cell r="O128" t="str">
            <v>Действующий</v>
          </cell>
          <cell r="P128">
            <v>-4</v>
          </cell>
          <cell r="Q128" t="str">
            <v xml:space="preserve"> </v>
          </cell>
          <cell r="R128" t="str">
            <v xml:space="preserve"> </v>
          </cell>
          <cell r="S128">
            <v>0</v>
          </cell>
          <cell r="T128">
            <v>143.80000000000001</v>
          </cell>
          <cell r="U128">
            <v>135</v>
          </cell>
          <cell r="V128">
            <v>4.32</v>
          </cell>
          <cell r="W128">
            <v>1</v>
          </cell>
          <cell r="X128">
            <v>4.3057050592034445</v>
          </cell>
          <cell r="Y128">
            <v>1.33</v>
          </cell>
          <cell r="Z128">
            <v>0.83599999999999997</v>
          </cell>
          <cell r="AA128">
            <v>0.73299999999999998</v>
          </cell>
          <cell r="AB128">
            <v>38</v>
          </cell>
          <cell r="AC128">
            <v>1.1579999999999999</v>
          </cell>
          <cell r="AD128">
            <v>139.69999999999999</v>
          </cell>
          <cell r="AE128">
            <v>7.72</v>
          </cell>
          <cell r="AF128">
            <v>1947</v>
          </cell>
          <cell r="AG128">
            <v>2500</v>
          </cell>
          <cell r="AH128">
            <v>1930</v>
          </cell>
          <cell r="AI128">
            <v>0</v>
          </cell>
          <cell r="AJ128">
            <v>0</v>
          </cell>
          <cell r="AK128" t="str">
            <v>закрытый</v>
          </cell>
          <cell r="AL128" t="str">
            <v>1803,8-1807,8; 1809,8-1813,8; 1815,8-1817,8; 1820,8-1823,8; 1825,8-1831,8; 1834,8-1865,8; 1869,8-1871,8; 1875,8-1881,8; 1887,8-1890,8; 1895,8-1898,8; 1900,8-1902,8; 1905,8-1925,8</v>
          </cell>
          <cell r="AM128">
            <v>0</v>
          </cell>
          <cell r="AN128">
            <v>1947</v>
          </cell>
          <cell r="AO128">
            <v>99.4</v>
          </cell>
          <cell r="AP128">
            <v>0</v>
          </cell>
          <cell r="AQ128">
            <v>0</v>
          </cell>
          <cell r="AR128">
            <v>0</v>
          </cell>
          <cell r="AS128" t="str">
            <v>Фонтан</v>
          </cell>
          <cell r="AT128">
            <v>600</v>
          </cell>
          <cell r="AU128" t="str">
            <v>ГК70</v>
          </cell>
          <cell r="AV128">
            <v>1200</v>
          </cell>
          <cell r="AW128" t="str">
            <v>ГК50/3+3</v>
          </cell>
          <cell r="AX128">
            <v>1730</v>
          </cell>
          <cell r="AY128" t="str">
            <v>ЦКсОК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1740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1790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73</v>
          </cell>
          <cell r="BV128">
            <v>5.5</v>
          </cell>
          <cell r="BW128">
            <v>65</v>
          </cell>
          <cell r="BX128" t="str">
            <v>Угловик</v>
          </cell>
          <cell r="BY128" t="str">
            <v>Постоянный</v>
          </cell>
          <cell r="BZ128">
            <v>24</v>
          </cell>
          <cell r="CA128">
            <v>0</v>
          </cell>
          <cell r="CB128">
            <v>115</v>
          </cell>
          <cell r="CC128">
            <v>115</v>
          </cell>
          <cell r="CD128">
            <v>110</v>
          </cell>
          <cell r="CE128">
            <v>43374</v>
          </cell>
          <cell r="CF128">
            <v>187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145.71</v>
          </cell>
          <cell r="CL128">
            <v>5.8461480000000003</v>
          </cell>
          <cell r="CM128">
            <v>7</v>
          </cell>
          <cell r="CN128">
            <v>0.1</v>
          </cell>
          <cell r="CO128">
            <v>124</v>
          </cell>
          <cell r="CP128">
            <v>115.9</v>
          </cell>
          <cell r="CQ128">
            <v>41.289999999999992</v>
          </cell>
          <cell r="CR128" t="str">
            <v>-</v>
          </cell>
          <cell r="CS128">
            <v>145.71</v>
          </cell>
          <cell r="CT128" t="str">
            <v>-</v>
          </cell>
          <cell r="CU128">
            <v>35.443851999999993</v>
          </cell>
          <cell r="CV128" t="str">
            <v>-</v>
          </cell>
          <cell r="CW128">
            <v>145.61000000000001</v>
          </cell>
          <cell r="CX128" t="str">
            <v>-</v>
          </cell>
          <cell r="CY128">
            <v>0</v>
          </cell>
          <cell r="CZ128">
            <v>115.9</v>
          </cell>
          <cell r="DA128">
            <v>19825.019825019823</v>
          </cell>
          <cell r="DB128">
            <v>19825.019825019823</v>
          </cell>
          <cell r="DC128">
            <v>0.16953257447323811</v>
          </cell>
          <cell r="DD128">
            <v>0</v>
          </cell>
          <cell r="DE128" t="str">
            <v>Фонтан</v>
          </cell>
          <cell r="DF128">
            <v>5.8461480000000003</v>
          </cell>
          <cell r="DG128">
            <v>7</v>
          </cell>
          <cell r="DH128">
            <v>0.1</v>
          </cell>
          <cell r="DI128">
            <v>115.9</v>
          </cell>
          <cell r="DJ128">
            <v>145.71</v>
          </cell>
          <cell r="DK128">
            <v>0</v>
          </cell>
          <cell r="DL128">
            <v>42944.083333333336</v>
          </cell>
          <cell r="DM128">
            <v>42949</v>
          </cell>
          <cell r="DN128">
            <v>496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39749</v>
          </cell>
          <cell r="DT128" t="str">
            <v>ВНС</v>
          </cell>
          <cell r="DU128">
            <v>0</v>
          </cell>
          <cell r="DV128">
            <v>18</v>
          </cell>
          <cell r="DW128">
            <v>115</v>
          </cell>
          <cell r="DX128">
            <v>115</v>
          </cell>
          <cell r="DY128">
            <v>110</v>
          </cell>
          <cell r="DZ128" t="str">
            <v>Постоянный</v>
          </cell>
          <cell r="EA128">
            <v>24</v>
          </cell>
          <cell r="EB128">
            <v>0</v>
          </cell>
          <cell r="EC128">
            <v>5.8461480000000003</v>
          </cell>
          <cell r="ED128">
            <v>7</v>
          </cell>
          <cell r="EE128">
            <v>0.1</v>
          </cell>
          <cell r="EF128">
            <v>115.9</v>
          </cell>
          <cell r="EG128">
            <v>19825.019825019823</v>
          </cell>
          <cell r="EH128">
            <v>0</v>
          </cell>
          <cell r="EI128">
            <v>0</v>
          </cell>
          <cell r="EJ128">
            <v>145.71</v>
          </cell>
          <cell r="EK128">
            <v>65</v>
          </cell>
          <cell r="EL128">
            <v>115</v>
          </cell>
          <cell r="EM128">
            <v>115</v>
          </cell>
          <cell r="EN128">
            <v>110</v>
          </cell>
          <cell r="EO128" t="str">
            <v>Постоянный</v>
          </cell>
          <cell r="EP128">
            <v>24</v>
          </cell>
          <cell r="EQ128">
            <v>0</v>
          </cell>
          <cell r="ER128">
            <v>5.8461480000000003</v>
          </cell>
          <cell r="ES128">
            <v>7</v>
          </cell>
          <cell r="ET128">
            <v>0.1</v>
          </cell>
          <cell r="EU128">
            <v>115.9</v>
          </cell>
          <cell r="EV128">
            <v>19825.019825019823</v>
          </cell>
          <cell r="EW128">
            <v>0</v>
          </cell>
          <cell r="EX128">
            <v>0</v>
          </cell>
          <cell r="EY128">
            <v>145.71</v>
          </cell>
          <cell r="EZ128">
            <v>47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</row>
        <row r="129">
          <cell r="J129" t="str">
            <v>1033-1</v>
          </cell>
          <cell r="K129" t="str">
            <v>Куст скважины - 1033</v>
          </cell>
          <cell r="L129">
            <v>39616</v>
          </cell>
          <cell r="M129" t="str">
            <v>Гор.</v>
          </cell>
          <cell r="N129" t="str">
            <v>P1ar_Block III</v>
          </cell>
          <cell r="O129" t="str">
            <v>Действующий</v>
          </cell>
          <cell r="P129">
            <v>-4</v>
          </cell>
          <cell r="Q129" t="str">
            <v xml:space="preserve"> </v>
          </cell>
          <cell r="R129" t="str">
            <v xml:space="preserve"> </v>
          </cell>
          <cell r="S129">
            <v>0</v>
          </cell>
          <cell r="T129">
            <v>143.80000000000001</v>
          </cell>
          <cell r="U129">
            <v>135</v>
          </cell>
          <cell r="V129">
            <v>4.32</v>
          </cell>
          <cell r="W129">
            <v>1</v>
          </cell>
          <cell r="X129">
            <v>4.291504410712867</v>
          </cell>
          <cell r="Y129">
            <v>1.33</v>
          </cell>
          <cell r="Z129">
            <v>0.83599999999999997</v>
          </cell>
          <cell r="AA129">
            <v>0.73299999999999998</v>
          </cell>
          <cell r="AB129">
            <v>38</v>
          </cell>
          <cell r="AC129">
            <v>1.1579999999999999</v>
          </cell>
          <cell r="AD129">
            <v>139.69999999999999</v>
          </cell>
          <cell r="AE129">
            <v>7.72</v>
          </cell>
          <cell r="AF129">
            <v>1937</v>
          </cell>
          <cell r="AG129">
            <v>2500</v>
          </cell>
          <cell r="AH129">
            <v>2500</v>
          </cell>
          <cell r="AI129">
            <v>0</v>
          </cell>
          <cell r="AJ129">
            <v>0</v>
          </cell>
          <cell r="AK129" t="str">
            <v>откр ствол</v>
          </cell>
          <cell r="AL129" t="str">
            <v xml:space="preserve">1937-2500  </v>
          </cell>
          <cell r="AM129">
            <v>0</v>
          </cell>
          <cell r="AN129">
            <v>1937</v>
          </cell>
          <cell r="AO129">
            <v>93.27</v>
          </cell>
          <cell r="AP129">
            <v>0</v>
          </cell>
          <cell r="AQ129">
            <v>0</v>
          </cell>
          <cell r="AR129">
            <v>0</v>
          </cell>
          <cell r="AS129" t="str">
            <v>Фонтан</v>
          </cell>
          <cell r="AT129">
            <v>607</v>
          </cell>
          <cell r="AU129" t="str">
            <v>ГП</v>
          </cell>
          <cell r="AV129">
            <v>1200</v>
          </cell>
          <cell r="AW129" t="str">
            <v>ГП</v>
          </cell>
          <cell r="AX129">
            <v>1715</v>
          </cell>
          <cell r="AY129" t="str">
            <v>ЦКсОК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1725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2037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73</v>
          </cell>
          <cell r="BV129">
            <v>5.5</v>
          </cell>
          <cell r="BW129">
            <v>18</v>
          </cell>
          <cell r="BX129" t="str">
            <v>Угловик</v>
          </cell>
          <cell r="BY129" t="str">
            <v>Постоянный</v>
          </cell>
          <cell r="BZ129">
            <v>24</v>
          </cell>
          <cell r="CA129">
            <v>0</v>
          </cell>
          <cell r="CB129">
            <v>62</v>
          </cell>
          <cell r="CC129">
            <v>61</v>
          </cell>
          <cell r="CD129">
            <v>61</v>
          </cell>
          <cell r="CE129">
            <v>43374</v>
          </cell>
          <cell r="CF129">
            <v>151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89</v>
          </cell>
          <cell r="CL129">
            <v>3.5876103999999995</v>
          </cell>
          <cell r="CM129">
            <v>4.3</v>
          </cell>
          <cell r="CN129">
            <v>0.2</v>
          </cell>
          <cell r="CO129">
            <v>125</v>
          </cell>
          <cell r="CP129">
            <v>37</v>
          </cell>
          <cell r="CQ129">
            <v>62</v>
          </cell>
          <cell r="CR129" t="str">
            <v>-</v>
          </cell>
          <cell r="CS129">
            <v>89</v>
          </cell>
          <cell r="CT129" t="str">
            <v>-</v>
          </cell>
          <cell r="CU129">
            <v>58.412389599999997</v>
          </cell>
          <cell r="CV129" t="str">
            <v>-</v>
          </cell>
          <cell r="CW129">
            <v>88.8</v>
          </cell>
          <cell r="CX129" t="str">
            <v>-</v>
          </cell>
          <cell r="CY129">
            <v>0</v>
          </cell>
          <cell r="CZ129">
            <v>37</v>
          </cell>
          <cell r="DA129">
            <v>10313.271474516856</v>
          </cell>
          <cell r="DB129">
            <v>10313.271474516856</v>
          </cell>
          <cell r="DC129">
            <v>8.1565345962317071E-2</v>
          </cell>
          <cell r="DD129">
            <v>0</v>
          </cell>
          <cell r="DE129" t="str">
            <v>Фонтан</v>
          </cell>
          <cell r="DF129">
            <v>3.5876103999999995</v>
          </cell>
          <cell r="DG129">
            <v>4.3</v>
          </cell>
          <cell r="DH129">
            <v>0.2</v>
          </cell>
          <cell r="DI129">
            <v>37</v>
          </cell>
          <cell r="DJ129">
            <v>89</v>
          </cell>
          <cell r="DK129">
            <v>0</v>
          </cell>
          <cell r="DL129">
            <v>42448.000694444447</v>
          </cell>
          <cell r="DM129">
            <v>42618</v>
          </cell>
          <cell r="DN129">
            <v>827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39616</v>
          </cell>
          <cell r="DT129" t="str">
            <v>ВНС</v>
          </cell>
          <cell r="DU129">
            <v>0</v>
          </cell>
          <cell r="DV129">
            <v>18</v>
          </cell>
          <cell r="DW129">
            <v>64</v>
          </cell>
          <cell r="DX129">
            <v>62</v>
          </cell>
          <cell r="DY129">
            <v>62</v>
          </cell>
          <cell r="DZ129" t="str">
            <v>Постоянный</v>
          </cell>
          <cell r="EA129">
            <v>24</v>
          </cell>
          <cell r="EB129">
            <v>0</v>
          </cell>
          <cell r="EC129">
            <v>5.8402959999999995</v>
          </cell>
          <cell r="ED129">
            <v>7</v>
          </cell>
          <cell r="EE129">
            <v>0.2</v>
          </cell>
          <cell r="EF129">
            <v>46</v>
          </cell>
          <cell r="EG129">
            <v>7876.3131183761925</v>
          </cell>
          <cell r="EH129">
            <v>0</v>
          </cell>
          <cell r="EI129">
            <v>0</v>
          </cell>
          <cell r="EJ129">
            <v>89</v>
          </cell>
          <cell r="EK129">
            <v>18</v>
          </cell>
          <cell r="EL129">
            <v>62</v>
          </cell>
          <cell r="EM129">
            <v>61</v>
          </cell>
          <cell r="EN129">
            <v>61</v>
          </cell>
          <cell r="EO129" t="str">
            <v>Постоянный</v>
          </cell>
          <cell r="EP129">
            <v>24</v>
          </cell>
          <cell r="EQ129">
            <v>0</v>
          </cell>
          <cell r="ER129">
            <v>3.5876103999999995</v>
          </cell>
          <cell r="ES129">
            <v>4.3</v>
          </cell>
          <cell r="ET129">
            <v>0.2</v>
          </cell>
          <cell r="EU129">
            <v>37</v>
          </cell>
          <cell r="EV129">
            <v>10313.271474516856</v>
          </cell>
          <cell r="EW129">
            <v>0</v>
          </cell>
          <cell r="EX129">
            <v>0</v>
          </cell>
          <cell r="EY129">
            <v>89</v>
          </cell>
          <cell r="EZ129">
            <v>0</v>
          </cell>
          <cell r="FA129">
            <v>-2</v>
          </cell>
          <cell r="FB129">
            <v>-1</v>
          </cell>
          <cell r="FC129">
            <v>-1</v>
          </cell>
          <cell r="FD129">
            <v>0</v>
          </cell>
          <cell r="FE129">
            <v>0</v>
          </cell>
          <cell r="FF129">
            <v>-2.2526856</v>
          </cell>
        </row>
        <row r="130">
          <cell r="J130">
            <v>1034</v>
          </cell>
          <cell r="K130" t="str">
            <v>Куст скважины - 1034</v>
          </cell>
          <cell r="L130">
            <v>39157</v>
          </cell>
          <cell r="M130" t="str">
            <v>Гор.</v>
          </cell>
          <cell r="N130" t="str">
            <v>P1ar_Block III</v>
          </cell>
          <cell r="O130" t="str">
            <v>Действующий</v>
          </cell>
          <cell r="P130">
            <v>-4</v>
          </cell>
          <cell r="Q130" t="str">
            <v xml:space="preserve"> </v>
          </cell>
          <cell r="R130" t="str">
            <v xml:space="preserve"> </v>
          </cell>
          <cell r="S130">
            <v>0</v>
          </cell>
          <cell r="T130">
            <v>143.80000000000001</v>
          </cell>
          <cell r="U130">
            <v>135</v>
          </cell>
          <cell r="V130">
            <v>4.32</v>
          </cell>
          <cell r="W130">
            <v>1</v>
          </cell>
          <cell r="X130">
            <v>4.32</v>
          </cell>
          <cell r="Y130">
            <v>1.33</v>
          </cell>
          <cell r="Z130">
            <v>0.83599999999999997</v>
          </cell>
          <cell r="AA130">
            <v>0.73299999999999998</v>
          </cell>
          <cell r="AB130">
            <v>38</v>
          </cell>
          <cell r="AC130">
            <v>1.1579999999999999</v>
          </cell>
          <cell r="AD130">
            <v>139.69999999999999</v>
          </cell>
          <cell r="AE130">
            <v>7.72</v>
          </cell>
          <cell r="AF130">
            <v>1927</v>
          </cell>
          <cell r="AG130">
            <v>2500</v>
          </cell>
          <cell r="AH130">
            <v>2500</v>
          </cell>
          <cell r="AI130">
            <v>0</v>
          </cell>
          <cell r="AJ130">
            <v>0</v>
          </cell>
          <cell r="AK130" t="str">
            <v>откр ствол</v>
          </cell>
          <cell r="AL130" t="str">
            <v xml:space="preserve">1927-2500 </v>
          </cell>
          <cell r="AM130">
            <v>0</v>
          </cell>
          <cell r="AN130">
            <v>1927</v>
          </cell>
          <cell r="AO130">
            <v>83.3</v>
          </cell>
          <cell r="AP130">
            <v>0</v>
          </cell>
          <cell r="AQ130">
            <v>0</v>
          </cell>
          <cell r="AR130">
            <v>0</v>
          </cell>
          <cell r="AS130" t="str">
            <v>Газлифт</v>
          </cell>
          <cell r="AT130">
            <v>599</v>
          </cell>
          <cell r="AU130" t="str">
            <v>ГП</v>
          </cell>
          <cell r="AV130">
            <v>1200</v>
          </cell>
          <cell r="AW130" t="str">
            <v>ГК</v>
          </cell>
          <cell r="AX130">
            <v>1665</v>
          </cell>
          <cell r="AY130" t="str">
            <v>извл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1676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1944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73</v>
          </cell>
          <cell r="BV130">
            <v>5.5</v>
          </cell>
          <cell r="BW130">
            <v>18</v>
          </cell>
          <cell r="BX130" t="str">
            <v>Угловик</v>
          </cell>
          <cell r="BY130" t="str">
            <v>Постоянный</v>
          </cell>
          <cell r="BZ130">
            <v>24</v>
          </cell>
          <cell r="CA130">
            <v>0</v>
          </cell>
          <cell r="CB130">
            <v>38</v>
          </cell>
          <cell r="CC130">
            <v>52</v>
          </cell>
          <cell r="CD130">
            <v>37</v>
          </cell>
          <cell r="CE130">
            <v>43374</v>
          </cell>
          <cell r="CF130">
            <v>87.3</v>
          </cell>
          <cell r="CG130">
            <v>87</v>
          </cell>
          <cell r="CH130">
            <v>6</v>
          </cell>
          <cell r="CI130">
            <v>0</v>
          </cell>
          <cell r="CJ130">
            <v>0</v>
          </cell>
          <cell r="CK130">
            <v>59</v>
          </cell>
          <cell r="CL130">
            <v>6.0191999999999997</v>
          </cell>
          <cell r="CM130">
            <v>7.2</v>
          </cell>
          <cell r="CN130">
            <v>0</v>
          </cell>
          <cell r="CO130">
            <v>126</v>
          </cell>
          <cell r="CP130">
            <v>19.399999999999999</v>
          </cell>
          <cell r="CQ130">
            <v>28.299999999999997</v>
          </cell>
          <cell r="CR130" t="str">
            <v>-</v>
          </cell>
          <cell r="CS130">
            <v>59</v>
          </cell>
          <cell r="CT130" t="str">
            <v>-</v>
          </cell>
          <cell r="CU130">
            <v>22.280799999999999</v>
          </cell>
          <cell r="CV130" t="str">
            <v>-</v>
          </cell>
          <cell r="CW130">
            <v>59</v>
          </cell>
          <cell r="CX130" t="str">
            <v>-</v>
          </cell>
          <cell r="CY130">
            <v>6.2</v>
          </cell>
          <cell r="CZ130">
            <v>13.2</v>
          </cell>
          <cell r="DA130">
            <v>2192.9824561403511</v>
          </cell>
          <cell r="DB130">
            <v>3223.0196703880915</v>
          </cell>
          <cell r="DC130">
            <v>0.29724223994115107</v>
          </cell>
          <cell r="DD130">
            <v>0</v>
          </cell>
          <cell r="DE130" t="str">
            <v>Газлифт</v>
          </cell>
          <cell r="DF130">
            <v>6.0191999999999997</v>
          </cell>
          <cell r="DG130">
            <v>7.2</v>
          </cell>
          <cell r="DH130">
            <v>0</v>
          </cell>
          <cell r="DI130">
            <v>13.2</v>
          </cell>
          <cell r="DJ130">
            <v>59</v>
          </cell>
          <cell r="DK130">
            <v>0</v>
          </cell>
          <cell r="DL130">
            <v>41395</v>
          </cell>
          <cell r="DM130">
            <v>41420</v>
          </cell>
          <cell r="DN130">
            <v>2025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41420</v>
          </cell>
          <cell r="DT130" t="str">
            <v>ОПЗ</v>
          </cell>
          <cell r="DU130">
            <v>0</v>
          </cell>
          <cell r="DV130">
            <v>18</v>
          </cell>
          <cell r="DW130">
            <v>38</v>
          </cell>
          <cell r="DX130">
            <v>52</v>
          </cell>
          <cell r="DY130">
            <v>37</v>
          </cell>
          <cell r="DZ130" t="str">
            <v>Постоянный</v>
          </cell>
          <cell r="EA130">
            <v>24</v>
          </cell>
          <cell r="EB130">
            <v>0</v>
          </cell>
          <cell r="EC130">
            <v>6.0191999999999997</v>
          </cell>
          <cell r="ED130">
            <v>7.2</v>
          </cell>
          <cell r="EE130">
            <v>0</v>
          </cell>
          <cell r="EF130">
            <v>19.399999999999999</v>
          </cell>
          <cell r="EG130">
            <v>2192.9824561403511</v>
          </cell>
          <cell r="EH130">
            <v>87</v>
          </cell>
          <cell r="EI130">
            <v>6.2</v>
          </cell>
          <cell r="EJ130">
            <v>59</v>
          </cell>
          <cell r="EK130">
            <v>18</v>
          </cell>
          <cell r="EL130">
            <v>38</v>
          </cell>
          <cell r="EM130">
            <v>52</v>
          </cell>
          <cell r="EN130">
            <v>37</v>
          </cell>
          <cell r="EO130" t="str">
            <v>Постоянный</v>
          </cell>
          <cell r="EP130">
            <v>24</v>
          </cell>
          <cell r="EQ130">
            <v>0</v>
          </cell>
          <cell r="ER130">
            <v>6.0191999999999997</v>
          </cell>
          <cell r="ES130">
            <v>7.2</v>
          </cell>
          <cell r="ET130">
            <v>0</v>
          </cell>
          <cell r="EU130">
            <v>19.399999999999999</v>
          </cell>
          <cell r="EV130">
            <v>2192.9824561403511</v>
          </cell>
          <cell r="EW130">
            <v>87</v>
          </cell>
          <cell r="EX130">
            <v>6.2</v>
          </cell>
          <cell r="EY130">
            <v>59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</row>
        <row r="131">
          <cell r="J131" t="str">
            <v>1034-2</v>
          </cell>
          <cell r="K131" t="str">
            <v>Куст скважины - 1034</v>
          </cell>
          <cell r="L131">
            <v>38980</v>
          </cell>
          <cell r="M131" t="str">
            <v>Верт.</v>
          </cell>
          <cell r="N131" t="str">
            <v>P1ar_Block III</v>
          </cell>
          <cell r="O131" t="str">
            <v>Действующий</v>
          </cell>
          <cell r="P131">
            <v>-4</v>
          </cell>
          <cell r="Q131" t="str">
            <v xml:space="preserve"> </v>
          </cell>
          <cell r="R131" t="str">
            <v xml:space="preserve"> </v>
          </cell>
          <cell r="S131">
            <v>0</v>
          </cell>
          <cell r="T131">
            <v>143.80000000000001</v>
          </cell>
          <cell r="U131">
            <v>135</v>
          </cell>
          <cell r="V131">
            <v>4.32</v>
          </cell>
          <cell r="W131">
            <v>1</v>
          </cell>
          <cell r="X131">
            <v>4.28021115708375</v>
          </cell>
          <cell r="Y131">
            <v>1.33</v>
          </cell>
          <cell r="Z131">
            <v>0.83599999999999997</v>
          </cell>
          <cell r="AA131">
            <v>0.73299999999999998</v>
          </cell>
          <cell r="AB131">
            <v>38</v>
          </cell>
          <cell r="AC131">
            <v>1.1579999999999999</v>
          </cell>
          <cell r="AD131">
            <v>139.69999999999999</v>
          </cell>
          <cell r="AE131">
            <v>7.72</v>
          </cell>
          <cell r="AF131">
            <v>2049</v>
          </cell>
          <cell r="AG131">
            <v>2500</v>
          </cell>
          <cell r="AH131">
            <v>1920</v>
          </cell>
          <cell r="AI131">
            <v>0</v>
          </cell>
          <cell r="AJ131">
            <v>0</v>
          </cell>
          <cell r="AK131" t="str">
            <v>закрытый</v>
          </cell>
          <cell r="AL131" t="str">
            <v>1753-1761; 1763-1768; 1771-1785; 1793-1802 (газовая шапка); 1854-1862; 1866-1868; 1871-1875; 1882-1887; 1893-1895</v>
          </cell>
          <cell r="AM131">
            <v>0</v>
          </cell>
          <cell r="AN131">
            <v>1854</v>
          </cell>
          <cell r="AO131">
            <v>0.64</v>
          </cell>
          <cell r="AP131">
            <v>0</v>
          </cell>
          <cell r="AQ131">
            <v>0</v>
          </cell>
          <cell r="AR131">
            <v>0</v>
          </cell>
          <cell r="AS131" t="str">
            <v>Фонтан</v>
          </cell>
          <cell r="AT131">
            <v>600</v>
          </cell>
          <cell r="AU131" t="str">
            <v>ГП</v>
          </cell>
          <cell r="AV131">
            <v>1200</v>
          </cell>
          <cell r="AW131" t="str">
            <v>ГП</v>
          </cell>
          <cell r="AX131">
            <v>1690</v>
          </cell>
          <cell r="AY131" t="str">
            <v>ИК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1700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1730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73</v>
          </cell>
          <cell r="BV131">
            <v>5.5</v>
          </cell>
          <cell r="BW131">
            <v>18</v>
          </cell>
          <cell r="BX131" t="str">
            <v>Угловик</v>
          </cell>
          <cell r="BY131" t="str">
            <v>Постоянный</v>
          </cell>
          <cell r="BZ131">
            <v>24</v>
          </cell>
          <cell r="CA131">
            <v>0</v>
          </cell>
          <cell r="CB131">
            <v>64</v>
          </cell>
          <cell r="CC131">
            <v>6</v>
          </cell>
          <cell r="CD131">
            <v>63</v>
          </cell>
          <cell r="CE131">
            <v>43374</v>
          </cell>
          <cell r="CF131">
            <v>169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119</v>
          </cell>
          <cell r="CL131">
            <v>5.835614399999999</v>
          </cell>
          <cell r="CM131">
            <v>7</v>
          </cell>
          <cell r="CN131">
            <v>0.28000000000000003</v>
          </cell>
          <cell r="CO131">
            <v>127</v>
          </cell>
          <cell r="CP131">
            <v>244</v>
          </cell>
          <cell r="CQ131">
            <v>50</v>
          </cell>
          <cell r="CR131" t="str">
            <v>-</v>
          </cell>
          <cell r="CS131">
            <v>119</v>
          </cell>
          <cell r="CT131" t="str">
            <v>-</v>
          </cell>
          <cell r="CU131">
            <v>44.164385600000003</v>
          </cell>
          <cell r="CV131" t="str">
            <v>-</v>
          </cell>
          <cell r="CW131">
            <v>118.72</v>
          </cell>
          <cell r="CX131" t="str">
            <v>-</v>
          </cell>
          <cell r="CY131">
            <v>0</v>
          </cell>
          <cell r="CZ131">
            <v>244</v>
          </cell>
          <cell r="DA131">
            <v>41812.221177602143</v>
          </cell>
          <cell r="DB131">
            <v>41812.221177602143</v>
          </cell>
          <cell r="DC131">
            <v>0.14553290418095854</v>
          </cell>
          <cell r="DD131">
            <v>0</v>
          </cell>
          <cell r="DE131" t="str">
            <v>Фонтан</v>
          </cell>
          <cell r="DF131">
            <v>5.835614399999999</v>
          </cell>
          <cell r="DG131">
            <v>7</v>
          </cell>
          <cell r="DH131">
            <v>0.28000000000000003</v>
          </cell>
          <cell r="DI131">
            <v>243.99999999999997</v>
          </cell>
          <cell r="DJ131">
            <v>119</v>
          </cell>
          <cell r="DK131">
            <v>0</v>
          </cell>
          <cell r="DL131">
            <v>42944.083333333336</v>
          </cell>
          <cell r="DM131">
            <v>42949</v>
          </cell>
          <cell r="DN131">
            <v>496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42070</v>
          </cell>
          <cell r="DT131" t="str">
            <v>Интенсификация</v>
          </cell>
          <cell r="DU131">
            <v>0</v>
          </cell>
          <cell r="DV131">
            <v>18</v>
          </cell>
          <cell r="DW131">
            <v>64</v>
          </cell>
          <cell r="DX131">
            <v>6</v>
          </cell>
          <cell r="DY131">
            <v>63</v>
          </cell>
          <cell r="DZ131" t="str">
            <v>Постоянный</v>
          </cell>
          <cell r="EA131">
            <v>24</v>
          </cell>
          <cell r="EB131">
            <v>0</v>
          </cell>
          <cell r="EC131">
            <v>5.835614399999999</v>
          </cell>
          <cell r="ED131">
            <v>7</v>
          </cell>
          <cell r="EE131">
            <v>0.28000000000000003</v>
          </cell>
          <cell r="EF131">
            <v>244</v>
          </cell>
          <cell r="EG131">
            <v>41812.221177602143</v>
          </cell>
          <cell r="EH131">
            <v>0</v>
          </cell>
          <cell r="EI131">
            <v>0</v>
          </cell>
          <cell r="EJ131">
            <v>119</v>
          </cell>
          <cell r="EK131">
            <v>18</v>
          </cell>
          <cell r="EL131">
            <v>64</v>
          </cell>
          <cell r="EM131">
            <v>6</v>
          </cell>
          <cell r="EN131">
            <v>63</v>
          </cell>
          <cell r="EO131" t="str">
            <v>Постоянный</v>
          </cell>
          <cell r="EP131">
            <v>24</v>
          </cell>
          <cell r="EQ131">
            <v>0</v>
          </cell>
          <cell r="ER131">
            <v>5.835614399999999</v>
          </cell>
          <cell r="ES131">
            <v>7</v>
          </cell>
          <cell r="ET131">
            <v>0.28000000000000003</v>
          </cell>
          <cell r="EU131">
            <v>244</v>
          </cell>
          <cell r="EV131">
            <v>41812.221177602143</v>
          </cell>
          <cell r="EW131">
            <v>0</v>
          </cell>
          <cell r="EX131">
            <v>0</v>
          </cell>
          <cell r="EY131">
            <v>119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</row>
        <row r="132">
          <cell r="J132" t="str">
            <v>1034-1</v>
          </cell>
          <cell r="K132" t="str">
            <v>Куст скважины - 1034</v>
          </cell>
          <cell r="L132">
            <v>39025</v>
          </cell>
          <cell r="M132" t="str">
            <v>Гор.</v>
          </cell>
          <cell r="N132" t="str">
            <v>P1ar_Block III</v>
          </cell>
          <cell r="O132" t="str">
            <v>Действующий</v>
          </cell>
          <cell r="P132">
            <v>-4</v>
          </cell>
          <cell r="Q132" t="str">
            <v xml:space="preserve"> </v>
          </cell>
          <cell r="R132" t="str">
            <v xml:space="preserve"> </v>
          </cell>
          <cell r="S132">
            <v>0</v>
          </cell>
          <cell r="T132">
            <v>143.80000000000001</v>
          </cell>
          <cell r="U132">
            <v>135</v>
          </cell>
          <cell r="V132">
            <v>4.32</v>
          </cell>
          <cell r="W132">
            <v>1</v>
          </cell>
          <cell r="X132">
            <v>3.0892448512585813</v>
          </cell>
          <cell r="Y132">
            <v>1.33</v>
          </cell>
          <cell r="Z132">
            <v>0.83599999999999997</v>
          </cell>
          <cell r="AA132">
            <v>0.73299999999999998</v>
          </cell>
          <cell r="AB132">
            <v>38</v>
          </cell>
          <cell r="AC132">
            <v>1.1579999999999999</v>
          </cell>
          <cell r="AD132">
            <v>139.69999999999999</v>
          </cell>
          <cell r="AE132">
            <v>7.72</v>
          </cell>
          <cell r="AF132">
            <v>1947</v>
          </cell>
          <cell r="AG132">
            <v>2400</v>
          </cell>
          <cell r="AH132">
            <v>2400</v>
          </cell>
          <cell r="AI132">
            <v>0</v>
          </cell>
          <cell r="AJ132">
            <v>0</v>
          </cell>
          <cell r="AK132" t="str">
            <v>откр ствол</v>
          </cell>
          <cell r="AL132" t="str">
            <v xml:space="preserve">1947-2400 </v>
          </cell>
          <cell r="AM132">
            <v>0</v>
          </cell>
          <cell r="AN132">
            <v>1947</v>
          </cell>
          <cell r="AO132">
            <v>97.4</v>
          </cell>
          <cell r="AP132">
            <v>0</v>
          </cell>
          <cell r="AQ132">
            <v>0</v>
          </cell>
          <cell r="AR132">
            <v>0</v>
          </cell>
          <cell r="AS132" t="str">
            <v>Фонтан</v>
          </cell>
          <cell r="AT132">
            <v>597</v>
          </cell>
          <cell r="AU132" t="str">
            <v>ГК65</v>
          </cell>
          <cell r="AV132">
            <v>1194</v>
          </cell>
          <cell r="AW132" t="str">
            <v>ГК45</v>
          </cell>
          <cell r="AX132">
            <v>1700</v>
          </cell>
          <cell r="AY132" t="str">
            <v>ЦКсОК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1711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1960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73</v>
          </cell>
          <cell r="BV132">
            <v>5.5</v>
          </cell>
          <cell r="BW132">
            <v>18</v>
          </cell>
          <cell r="BX132" t="str">
            <v>Угловик</v>
          </cell>
          <cell r="BY132" t="str">
            <v>Постоянный</v>
          </cell>
          <cell r="BZ132">
            <v>24</v>
          </cell>
          <cell r="CA132">
            <v>0</v>
          </cell>
          <cell r="CB132">
            <v>39</v>
          </cell>
          <cell r="CC132">
            <v>47</v>
          </cell>
          <cell r="CD132">
            <v>37</v>
          </cell>
          <cell r="CE132">
            <v>43374</v>
          </cell>
          <cell r="CF132">
            <v>125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72</v>
          </cell>
          <cell r="CL132">
            <v>8.5927423999999988</v>
          </cell>
          <cell r="CM132">
            <v>11.68</v>
          </cell>
          <cell r="CN132">
            <v>12</v>
          </cell>
          <cell r="CO132">
            <v>128</v>
          </cell>
          <cell r="CP132">
            <v>14.6</v>
          </cell>
          <cell r="CQ132">
            <v>53</v>
          </cell>
          <cell r="CR132" t="str">
            <v>-</v>
          </cell>
          <cell r="CS132">
            <v>72</v>
          </cell>
          <cell r="CT132" t="str">
            <v>-</v>
          </cell>
          <cell r="CU132">
            <v>44.407257600000001</v>
          </cell>
          <cell r="CV132" t="str">
            <v>-</v>
          </cell>
          <cell r="CW132">
            <v>60</v>
          </cell>
          <cell r="CX132" t="str">
            <v>-</v>
          </cell>
          <cell r="CY132">
            <v>0</v>
          </cell>
          <cell r="CZ132">
            <v>14.6</v>
          </cell>
          <cell r="DA132">
            <v>1699.1083079599828</v>
          </cell>
          <cell r="DB132">
            <v>1699.1083079599828</v>
          </cell>
          <cell r="DC132">
            <v>0.27154931906011698</v>
          </cell>
          <cell r="DD132">
            <v>0</v>
          </cell>
          <cell r="DE132" t="str">
            <v>Фонтан</v>
          </cell>
          <cell r="DF132">
            <v>8.5927423999999988</v>
          </cell>
          <cell r="DG132">
            <v>11.68</v>
          </cell>
          <cell r="DH132">
            <v>12</v>
          </cell>
          <cell r="DI132">
            <v>14.6</v>
          </cell>
          <cell r="DJ132">
            <v>72</v>
          </cell>
          <cell r="DK132">
            <v>0</v>
          </cell>
          <cell r="DL132">
            <v>41450</v>
          </cell>
          <cell r="DM132">
            <v>41476</v>
          </cell>
          <cell r="DN132">
            <v>1969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41476</v>
          </cell>
          <cell r="DT132" t="str">
            <v>ОПЗ с КРС</v>
          </cell>
          <cell r="DU132">
            <v>0</v>
          </cell>
          <cell r="DV132">
            <v>18</v>
          </cell>
          <cell r="DW132">
            <v>39</v>
          </cell>
          <cell r="DX132">
            <v>47</v>
          </cell>
          <cell r="DY132">
            <v>37</v>
          </cell>
          <cell r="DZ132" t="str">
            <v>Постоянный</v>
          </cell>
          <cell r="EA132">
            <v>24</v>
          </cell>
          <cell r="EB132">
            <v>0</v>
          </cell>
          <cell r="EC132">
            <v>8.5927423999999988</v>
          </cell>
          <cell r="ED132">
            <v>11.68</v>
          </cell>
          <cell r="EE132">
            <v>12</v>
          </cell>
          <cell r="EF132">
            <v>14.6</v>
          </cell>
          <cell r="EG132">
            <v>1699.1083079599828</v>
          </cell>
          <cell r="EH132">
            <v>0</v>
          </cell>
          <cell r="EI132">
            <v>0</v>
          </cell>
          <cell r="EJ132">
            <v>72</v>
          </cell>
          <cell r="EK132">
            <v>18</v>
          </cell>
          <cell r="EL132">
            <v>39</v>
          </cell>
          <cell r="EM132">
            <v>47</v>
          </cell>
          <cell r="EN132">
            <v>37</v>
          </cell>
          <cell r="EO132" t="str">
            <v>Постоянный</v>
          </cell>
          <cell r="EP132">
            <v>24</v>
          </cell>
          <cell r="EQ132">
            <v>0</v>
          </cell>
          <cell r="ER132">
            <v>8.5927423999999988</v>
          </cell>
          <cell r="ES132">
            <v>11.68</v>
          </cell>
          <cell r="ET132">
            <v>12</v>
          </cell>
          <cell r="EU132">
            <v>14.6</v>
          </cell>
          <cell r="EV132">
            <v>1699.1083079599828</v>
          </cell>
          <cell r="EW132">
            <v>0</v>
          </cell>
          <cell r="EX132">
            <v>0</v>
          </cell>
          <cell r="EY132">
            <v>72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</row>
        <row r="133">
          <cell r="J133" t="str">
            <v>1034-3</v>
          </cell>
          <cell r="K133" t="str">
            <v>Куст скважины - 1034</v>
          </cell>
          <cell r="L133">
            <v>39318</v>
          </cell>
          <cell r="M133" t="str">
            <v>Гор.</v>
          </cell>
          <cell r="N133" t="str">
            <v>P1ar_Block III</v>
          </cell>
          <cell r="O133" t="str">
            <v>Действующий</v>
          </cell>
          <cell r="P133">
            <v>-4</v>
          </cell>
          <cell r="Q133">
            <v>0</v>
          </cell>
          <cell r="R133">
            <v>0</v>
          </cell>
          <cell r="S133">
            <v>0</v>
          </cell>
          <cell r="T133">
            <v>143.80000000000001</v>
          </cell>
          <cell r="U133">
            <v>135</v>
          </cell>
          <cell r="V133">
            <v>4.32</v>
          </cell>
          <cell r="W133">
            <v>1</v>
          </cell>
          <cell r="X133">
            <v>4.275991495528026</v>
          </cell>
          <cell r="Y133">
            <v>1.33</v>
          </cell>
          <cell r="Z133">
            <v>0.83599999999999997</v>
          </cell>
          <cell r="AA133">
            <v>0.73299999999999998</v>
          </cell>
          <cell r="AB133">
            <v>38</v>
          </cell>
          <cell r="AC133">
            <v>1.1579999999999999</v>
          </cell>
          <cell r="AD133">
            <v>139.69999999999999</v>
          </cell>
          <cell r="AE133">
            <v>7.72</v>
          </cell>
          <cell r="AF133">
            <v>1930</v>
          </cell>
          <cell r="AG133">
            <v>2500</v>
          </cell>
          <cell r="AH133">
            <v>2500</v>
          </cell>
          <cell r="AI133">
            <v>0</v>
          </cell>
          <cell r="AJ133">
            <v>0</v>
          </cell>
          <cell r="AK133" t="str">
            <v>откр ствол</v>
          </cell>
          <cell r="AL133" t="str">
            <v>1905-2500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 t="str">
            <v>Фонтан</v>
          </cell>
          <cell r="AT133">
            <v>505</v>
          </cell>
          <cell r="AU133" t="str">
            <v>ГП</v>
          </cell>
          <cell r="AV133">
            <v>905</v>
          </cell>
          <cell r="AW133" t="str">
            <v>ГП</v>
          </cell>
          <cell r="AX133">
            <v>1205</v>
          </cell>
          <cell r="AY133" t="str">
            <v>ГП</v>
          </cell>
          <cell r="AZ133">
            <v>1395</v>
          </cell>
          <cell r="BA133" t="str">
            <v>ГП</v>
          </cell>
          <cell r="BB133">
            <v>1485</v>
          </cell>
          <cell r="BC133" t="str">
            <v>ИК</v>
          </cell>
          <cell r="BD133">
            <v>0</v>
          </cell>
          <cell r="BE133">
            <v>0</v>
          </cell>
          <cell r="BF133">
            <v>1500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1615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73</v>
          </cell>
          <cell r="BV133">
            <v>5.5</v>
          </cell>
          <cell r="BW133">
            <v>18</v>
          </cell>
          <cell r="BX133" t="str">
            <v>Угловик</v>
          </cell>
          <cell r="BY133" t="str">
            <v>Постоянный</v>
          </cell>
          <cell r="BZ133">
            <v>24</v>
          </cell>
          <cell r="CA133">
            <v>0</v>
          </cell>
          <cell r="CB133">
            <v>65</v>
          </cell>
          <cell r="CC133">
            <v>2</v>
          </cell>
          <cell r="CD133">
            <v>64</v>
          </cell>
          <cell r="CE133">
            <v>43374</v>
          </cell>
          <cell r="CF133">
            <v>151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72</v>
          </cell>
          <cell r="CL133">
            <v>11.6677176</v>
          </cell>
          <cell r="CM133">
            <v>14</v>
          </cell>
          <cell r="CN133">
            <v>0.31</v>
          </cell>
          <cell r="CO133">
            <v>129</v>
          </cell>
          <cell r="CP133">
            <v>95</v>
          </cell>
          <cell r="CQ133">
            <v>79</v>
          </cell>
          <cell r="CR133" t="str">
            <v>-</v>
          </cell>
          <cell r="CS133">
            <v>72</v>
          </cell>
          <cell r="CT133" t="str">
            <v>-</v>
          </cell>
          <cell r="CU133">
            <v>67.332282399999997</v>
          </cell>
          <cell r="CV133" t="str">
            <v>-</v>
          </cell>
          <cell r="CW133">
            <v>71.69</v>
          </cell>
          <cell r="CX133" t="str">
            <v>-</v>
          </cell>
          <cell r="CY133">
            <v>0</v>
          </cell>
          <cell r="CZ133">
            <v>95</v>
          </cell>
          <cell r="DA133">
            <v>8142.1237003542155</v>
          </cell>
          <cell r="DB133">
            <v>8142.1237003542155</v>
          </cell>
          <cell r="DC133">
            <v>0.22198742380009814</v>
          </cell>
          <cell r="DD133">
            <v>0</v>
          </cell>
          <cell r="DE133" t="str">
            <v>Фонтан</v>
          </cell>
          <cell r="DF133">
            <v>11.6677176</v>
          </cell>
          <cell r="DG133">
            <v>14</v>
          </cell>
          <cell r="DH133">
            <v>0.31</v>
          </cell>
          <cell r="DI133">
            <v>95</v>
          </cell>
          <cell r="DJ133">
            <v>72</v>
          </cell>
          <cell r="DK133">
            <v>0</v>
          </cell>
          <cell r="DL133">
            <v>42944.083333333336</v>
          </cell>
          <cell r="DM133">
            <v>42949</v>
          </cell>
          <cell r="DN133">
            <v>496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42234</v>
          </cell>
          <cell r="DT133" t="str">
            <v>ЗБС</v>
          </cell>
          <cell r="DU133">
            <v>0</v>
          </cell>
          <cell r="DV133">
            <v>18</v>
          </cell>
          <cell r="DW133">
            <v>65</v>
          </cell>
          <cell r="DX133">
            <v>2</v>
          </cell>
          <cell r="DY133">
            <v>64</v>
          </cell>
          <cell r="DZ133" t="str">
            <v>Постоянный</v>
          </cell>
          <cell r="EA133">
            <v>24</v>
          </cell>
          <cell r="EB133">
            <v>0</v>
          </cell>
          <cell r="EC133">
            <v>11.6677176</v>
          </cell>
          <cell r="ED133">
            <v>14</v>
          </cell>
          <cell r="EE133">
            <v>0.31</v>
          </cell>
          <cell r="EF133">
            <v>95</v>
          </cell>
          <cell r="EG133">
            <v>8142.1237003542155</v>
          </cell>
          <cell r="EH133">
            <v>0</v>
          </cell>
          <cell r="EI133">
            <v>0</v>
          </cell>
          <cell r="EJ133">
            <v>72</v>
          </cell>
          <cell r="EK133">
            <v>18</v>
          </cell>
          <cell r="EL133">
            <v>65</v>
          </cell>
          <cell r="EM133">
            <v>2</v>
          </cell>
          <cell r="EN133">
            <v>64</v>
          </cell>
          <cell r="EO133" t="str">
            <v>Постоянный</v>
          </cell>
          <cell r="EP133">
            <v>24</v>
          </cell>
          <cell r="EQ133">
            <v>0</v>
          </cell>
          <cell r="ER133">
            <v>11.6677176</v>
          </cell>
          <cell r="ES133">
            <v>14</v>
          </cell>
          <cell r="ET133">
            <v>0.31</v>
          </cell>
          <cell r="EU133">
            <v>95</v>
          </cell>
          <cell r="EV133">
            <v>8142.1237003542155</v>
          </cell>
          <cell r="EW133">
            <v>0</v>
          </cell>
          <cell r="EX133">
            <v>0</v>
          </cell>
          <cell r="EY133">
            <v>72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</row>
        <row r="134">
          <cell r="J134" t="str">
            <v>1036-2</v>
          </cell>
          <cell r="K134" t="str">
            <v>К - 4</v>
          </cell>
          <cell r="L134">
            <v>41641</v>
          </cell>
          <cell r="M134" t="str">
            <v>Гор.</v>
          </cell>
          <cell r="N134" t="str">
            <v>P1ar_Block III</v>
          </cell>
          <cell r="O134" t="str">
            <v>Действующий</v>
          </cell>
          <cell r="P134">
            <v>-4</v>
          </cell>
          <cell r="Q134" t="str">
            <v xml:space="preserve"> </v>
          </cell>
          <cell r="R134" t="str">
            <v xml:space="preserve"> </v>
          </cell>
          <cell r="S134">
            <v>0</v>
          </cell>
          <cell r="T134">
            <v>143.80000000000001</v>
          </cell>
          <cell r="U134">
            <v>135</v>
          </cell>
          <cell r="V134">
            <v>4.32</v>
          </cell>
          <cell r="W134">
            <v>1</v>
          </cell>
          <cell r="X134">
            <v>3.8135593220338984</v>
          </cell>
          <cell r="Y134">
            <v>1.33</v>
          </cell>
          <cell r="Z134">
            <v>0.83599999999999997</v>
          </cell>
          <cell r="AA134">
            <v>0.73299999999999998</v>
          </cell>
          <cell r="AB134">
            <v>38</v>
          </cell>
          <cell r="AC134">
            <v>1.1579999999999999</v>
          </cell>
          <cell r="AD134">
            <v>177.8</v>
          </cell>
          <cell r="AE134">
            <v>9.19</v>
          </cell>
          <cell r="AF134">
            <v>2060</v>
          </cell>
          <cell r="AG134" t="str">
            <v>1 ств 2640
2 ств 2675</v>
          </cell>
          <cell r="AH134" t="str">
            <v>1 ств 2640
2 ств 2675</v>
          </cell>
          <cell r="AI134">
            <v>0</v>
          </cell>
          <cell r="AJ134">
            <v>0</v>
          </cell>
          <cell r="AK134" t="str">
            <v>откр ствол</v>
          </cell>
          <cell r="AL134" t="str">
            <v xml:space="preserve">1ый ст-л 2060-2640;
2ой ст-л 2099-2675 </v>
          </cell>
          <cell r="AM134">
            <v>27</v>
          </cell>
          <cell r="AN134">
            <v>2060</v>
          </cell>
          <cell r="AO134">
            <v>203.07</v>
          </cell>
          <cell r="AP134">
            <v>0</v>
          </cell>
          <cell r="AQ134">
            <v>0</v>
          </cell>
          <cell r="AR134">
            <v>0</v>
          </cell>
          <cell r="AS134" t="str">
            <v>Фонтан</v>
          </cell>
          <cell r="AT134">
            <v>600</v>
          </cell>
          <cell r="AU134">
            <v>0</v>
          </cell>
          <cell r="AV134">
            <v>1200</v>
          </cell>
          <cell r="AW134">
            <v>0</v>
          </cell>
          <cell r="AX134">
            <v>1800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 t="str">
            <v>отсутствует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2070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73</v>
          </cell>
          <cell r="BV134">
            <v>5.5</v>
          </cell>
          <cell r="BW134">
            <v>6</v>
          </cell>
          <cell r="BX134" t="str">
            <v>Угловик</v>
          </cell>
          <cell r="BY134" t="str">
            <v>Постоянный</v>
          </cell>
          <cell r="BZ134">
            <v>24</v>
          </cell>
          <cell r="CA134">
            <v>0</v>
          </cell>
          <cell r="CB134">
            <v>78</v>
          </cell>
          <cell r="CC134">
            <v>78</v>
          </cell>
          <cell r="CD134">
            <v>38</v>
          </cell>
          <cell r="CE134">
            <v>43374</v>
          </cell>
          <cell r="CF134">
            <v>170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129</v>
          </cell>
          <cell r="CL134">
            <v>44.943359999999998</v>
          </cell>
          <cell r="CM134">
            <v>56</v>
          </cell>
          <cell r="CN134">
            <v>4</v>
          </cell>
          <cell r="CO134">
            <v>130</v>
          </cell>
          <cell r="CP134">
            <v>173.8</v>
          </cell>
          <cell r="CQ134">
            <v>41</v>
          </cell>
          <cell r="CR134" t="str">
            <v>-</v>
          </cell>
          <cell r="CS134">
            <v>129</v>
          </cell>
          <cell r="CT134" t="str">
            <v>-</v>
          </cell>
          <cell r="CU134">
            <v>-3.9433599999999984</v>
          </cell>
          <cell r="CV134" t="str">
            <v>-</v>
          </cell>
          <cell r="CW134">
            <v>125</v>
          </cell>
          <cell r="CX134" t="str">
            <v>-</v>
          </cell>
          <cell r="CY134">
            <v>0</v>
          </cell>
          <cell r="CZ134">
            <v>173.8</v>
          </cell>
          <cell r="DA134">
            <v>3867.0895989974938</v>
          </cell>
          <cell r="DB134">
            <v>3867.0895989974938</v>
          </cell>
          <cell r="DC134">
            <v>1.3887852000266736</v>
          </cell>
          <cell r="DD134">
            <v>0</v>
          </cell>
          <cell r="DE134" t="str">
            <v>Фонтан</v>
          </cell>
          <cell r="DF134">
            <v>44.943359999999998</v>
          </cell>
          <cell r="DG134">
            <v>56</v>
          </cell>
          <cell r="DH134">
            <v>4</v>
          </cell>
          <cell r="DI134">
            <v>173.8</v>
          </cell>
          <cell r="DJ134">
            <v>129</v>
          </cell>
          <cell r="DK134">
            <v>0</v>
          </cell>
          <cell r="DL134">
            <v>41828.989583333336</v>
          </cell>
          <cell r="DM134">
            <v>42634</v>
          </cell>
          <cell r="DN134">
            <v>811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41529</v>
          </cell>
          <cell r="DT134" t="str">
            <v>ВНС</v>
          </cell>
          <cell r="DU134">
            <v>0</v>
          </cell>
          <cell r="DV134">
            <v>6</v>
          </cell>
          <cell r="DW134">
            <v>78</v>
          </cell>
          <cell r="DX134">
            <v>78</v>
          </cell>
          <cell r="DY134">
            <v>38</v>
          </cell>
          <cell r="DZ134" t="str">
            <v>Постоянный</v>
          </cell>
          <cell r="EA134">
            <v>24</v>
          </cell>
          <cell r="EB134">
            <v>0</v>
          </cell>
          <cell r="EC134">
            <v>44.943359999999998</v>
          </cell>
          <cell r="ED134">
            <v>56</v>
          </cell>
          <cell r="EE134">
            <v>4</v>
          </cell>
          <cell r="EF134">
            <v>173.8</v>
          </cell>
          <cell r="EG134">
            <v>3867.0895989974938</v>
          </cell>
          <cell r="EH134">
            <v>0</v>
          </cell>
          <cell r="EI134">
            <v>0</v>
          </cell>
          <cell r="EJ134">
            <v>129</v>
          </cell>
          <cell r="EK134">
            <v>6</v>
          </cell>
          <cell r="EL134">
            <v>78</v>
          </cell>
          <cell r="EM134">
            <v>78</v>
          </cell>
          <cell r="EN134">
            <v>38</v>
          </cell>
          <cell r="EO134" t="str">
            <v>Постоянный</v>
          </cell>
          <cell r="EP134">
            <v>24</v>
          </cell>
          <cell r="EQ134">
            <v>0</v>
          </cell>
          <cell r="ER134">
            <v>44.943359999999998</v>
          </cell>
          <cell r="ES134">
            <v>56</v>
          </cell>
          <cell r="ET134">
            <v>4</v>
          </cell>
          <cell r="EU134">
            <v>173.8</v>
          </cell>
          <cell r="EV134">
            <v>3867.0895989974938</v>
          </cell>
          <cell r="EW134">
            <v>0</v>
          </cell>
          <cell r="EX134">
            <v>0</v>
          </cell>
          <cell r="EY134">
            <v>129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</row>
        <row r="135">
          <cell r="J135" t="str">
            <v>1036-1</v>
          </cell>
          <cell r="K135" t="str">
            <v>К - 4</v>
          </cell>
          <cell r="L135">
            <v>41588</v>
          </cell>
          <cell r="M135" t="str">
            <v>Гор.</v>
          </cell>
          <cell r="N135" t="str">
            <v>P1ar_Block III</v>
          </cell>
          <cell r="O135" t="str">
            <v>Действующий</v>
          </cell>
          <cell r="P135">
            <v>-4</v>
          </cell>
          <cell r="Q135" t="str">
            <v xml:space="preserve"> </v>
          </cell>
          <cell r="R135" t="str">
            <v xml:space="preserve"> </v>
          </cell>
          <cell r="S135">
            <v>0</v>
          </cell>
          <cell r="T135">
            <v>143.80000000000001</v>
          </cell>
          <cell r="U135">
            <v>135</v>
          </cell>
          <cell r="V135">
            <v>4.32</v>
          </cell>
          <cell r="W135">
            <v>1</v>
          </cell>
          <cell r="X135">
            <v>4.2356263236332268</v>
          </cell>
          <cell r="Y135">
            <v>1.33</v>
          </cell>
          <cell r="Z135">
            <v>0.83599999999999997</v>
          </cell>
          <cell r="AA135">
            <v>0.73299999999999998</v>
          </cell>
          <cell r="AB135">
            <v>38</v>
          </cell>
          <cell r="AC135">
            <v>1.1579999999999999</v>
          </cell>
          <cell r="AD135">
            <v>177.8</v>
          </cell>
          <cell r="AE135">
            <v>9.19</v>
          </cell>
          <cell r="AF135">
            <v>1978</v>
          </cell>
          <cell r="AG135">
            <v>2770</v>
          </cell>
          <cell r="AH135">
            <v>2770</v>
          </cell>
          <cell r="AI135">
            <v>0</v>
          </cell>
          <cell r="AJ135">
            <v>0</v>
          </cell>
          <cell r="AK135" t="str">
            <v>откр ствол</v>
          </cell>
          <cell r="AL135" t="str">
            <v>1906-2770</v>
          </cell>
          <cell r="AM135">
            <v>20</v>
          </cell>
          <cell r="AN135">
            <v>1978</v>
          </cell>
          <cell r="AO135">
            <v>120.71</v>
          </cell>
          <cell r="AP135">
            <v>0</v>
          </cell>
          <cell r="AQ135">
            <v>0</v>
          </cell>
          <cell r="AR135">
            <v>0</v>
          </cell>
          <cell r="AS135" t="str">
            <v>УЭЦН</v>
          </cell>
          <cell r="AT135">
            <v>300</v>
          </cell>
          <cell r="AU135" t="str">
            <v>ГП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1500</v>
          </cell>
          <cell r="BG135">
            <v>0</v>
          </cell>
          <cell r="BH135">
            <v>0</v>
          </cell>
          <cell r="BI135" t="str">
            <v>D460N</v>
          </cell>
          <cell r="BJ135">
            <v>1350</v>
          </cell>
          <cell r="BK135">
            <v>57</v>
          </cell>
          <cell r="BL135" t="str">
            <v>56-117</v>
          </cell>
          <cell r="BM135">
            <v>1509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1454.59</v>
          </cell>
          <cell r="BT135">
            <v>54.41</v>
          </cell>
          <cell r="BU135">
            <v>73</v>
          </cell>
          <cell r="BV135">
            <v>5.5</v>
          </cell>
          <cell r="BW135">
            <v>65</v>
          </cell>
          <cell r="BX135" t="str">
            <v>Угловик</v>
          </cell>
          <cell r="BY135" t="str">
            <v>ПКВ</v>
          </cell>
          <cell r="BZ135">
            <v>9.1999999999999993</v>
          </cell>
          <cell r="CA135">
            <v>14.8</v>
          </cell>
          <cell r="CB135">
            <v>33</v>
          </cell>
          <cell r="CC135">
            <v>33</v>
          </cell>
          <cell r="CD135">
            <v>32</v>
          </cell>
          <cell r="CE135">
            <v>43374</v>
          </cell>
          <cell r="CF135">
            <v>101</v>
          </cell>
          <cell r="CG135">
            <v>0</v>
          </cell>
          <cell r="CH135">
            <v>0</v>
          </cell>
          <cell r="CI135">
            <v>1311.5117361896957</v>
          </cell>
          <cell r="CJ135">
            <v>44</v>
          </cell>
          <cell r="CK135">
            <v>73.057807128500002</v>
          </cell>
          <cell r="CL135">
            <v>11.633775999999999</v>
          </cell>
          <cell r="CM135">
            <v>14</v>
          </cell>
          <cell r="CN135">
            <v>0.6</v>
          </cell>
          <cell r="CO135">
            <v>131</v>
          </cell>
          <cell r="CP135">
            <v>1.4</v>
          </cell>
          <cell r="CQ135">
            <v>27.942192871499998</v>
          </cell>
          <cell r="CR135" t="str">
            <v>-</v>
          </cell>
          <cell r="CS135">
            <v>29.057807128500002</v>
          </cell>
          <cell r="CT135" t="str">
            <v>-</v>
          </cell>
          <cell r="CU135">
            <v>16.3084168715</v>
          </cell>
          <cell r="CV135" t="str">
            <v>-</v>
          </cell>
          <cell r="CW135">
            <v>28.457807128500001</v>
          </cell>
          <cell r="CX135" t="str">
            <v>-</v>
          </cell>
          <cell r="CY135">
            <v>0</v>
          </cell>
          <cell r="CZ135">
            <v>1.4</v>
          </cell>
          <cell r="DA135">
            <v>120.33926044304103</v>
          </cell>
          <cell r="DB135">
            <v>120.33926044304103</v>
          </cell>
          <cell r="DC135">
            <v>0.57127751462034337</v>
          </cell>
          <cell r="DD135">
            <v>0</v>
          </cell>
          <cell r="DE135" t="str">
            <v>УЭЦН</v>
          </cell>
          <cell r="DF135">
            <v>11.633775999999999</v>
          </cell>
          <cell r="DG135">
            <v>14</v>
          </cell>
          <cell r="DH135">
            <v>0.6</v>
          </cell>
          <cell r="DI135">
            <v>1.4</v>
          </cell>
          <cell r="DJ135">
            <v>73.057807128500002</v>
          </cell>
          <cell r="DK135">
            <v>0</v>
          </cell>
          <cell r="DL135">
            <v>42846.083333333336</v>
          </cell>
          <cell r="DM135">
            <v>42898</v>
          </cell>
          <cell r="DN135">
            <v>547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41786</v>
          </cell>
          <cell r="DT135" t="str">
            <v>ОПЗ</v>
          </cell>
          <cell r="DU135">
            <v>0</v>
          </cell>
          <cell r="DV135">
            <v>65</v>
          </cell>
          <cell r="DW135">
            <v>33</v>
          </cell>
          <cell r="DX135">
            <v>33</v>
          </cell>
          <cell r="DY135">
            <v>32</v>
          </cell>
          <cell r="DZ135" t="str">
            <v>ПКВ</v>
          </cell>
          <cell r="EA135">
            <v>9.1999999999999993</v>
          </cell>
          <cell r="EB135">
            <v>14.8</v>
          </cell>
          <cell r="EC135">
            <v>9.0288000000000004</v>
          </cell>
          <cell r="ED135">
            <v>10.8</v>
          </cell>
          <cell r="EE135">
            <v>0</v>
          </cell>
          <cell r="EF135">
            <v>2</v>
          </cell>
          <cell r="EG135">
            <v>221.51337940811624</v>
          </cell>
          <cell r="EH135">
            <v>0</v>
          </cell>
          <cell r="EI135">
            <v>0</v>
          </cell>
          <cell r="EJ135">
            <v>72.957069709999999</v>
          </cell>
          <cell r="EK135">
            <v>65</v>
          </cell>
          <cell r="EL135">
            <v>33</v>
          </cell>
          <cell r="EM135">
            <v>33</v>
          </cell>
          <cell r="EN135">
            <v>32</v>
          </cell>
          <cell r="EO135" t="str">
            <v>ПКВ</v>
          </cell>
          <cell r="EP135">
            <v>9.1999999999999993</v>
          </cell>
          <cell r="EQ135">
            <v>14.8</v>
          </cell>
          <cell r="ER135">
            <v>11.633775999999999</v>
          </cell>
          <cell r="ES135">
            <v>14</v>
          </cell>
          <cell r="ET135">
            <v>0.6</v>
          </cell>
          <cell r="EU135">
            <v>1.4</v>
          </cell>
          <cell r="EV135">
            <v>120.33926044304103</v>
          </cell>
          <cell r="EW135">
            <v>0</v>
          </cell>
          <cell r="EX135">
            <v>0</v>
          </cell>
          <cell r="EY135">
            <v>73.057807128500002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2.6049759999999988</v>
          </cell>
        </row>
        <row r="136">
          <cell r="J136" t="str">
            <v>1037-1</v>
          </cell>
          <cell r="K136" t="str">
            <v>Куст скважины - 1037</v>
          </cell>
          <cell r="L136">
            <v>38696</v>
          </cell>
          <cell r="M136" t="str">
            <v>Гор.</v>
          </cell>
          <cell r="N136" t="str">
            <v>P1ar_Block III</v>
          </cell>
          <cell r="O136" t="str">
            <v>Действующий</v>
          </cell>
          <cell r="P136">
            <v>-4</v>
          </cell>
          <cell r="Q136">
            <v>0</v>
          </cell>
          <cell r="R136">
            <v>0</v>
          </cell>
          <cell r="S136">
            <v>0</v>
          </cell>
          <cell r="T136">
            <v>143.80000000000001</v>
          </cell>
          <cell r="U136">
            <v>135</v>
          </cell>
          <cell r="V136">
            <v>4.32</v>
          </cell>
          <cell r="W136">
            <v>1</v>
          </cell>
          <cell r="X136">
            <v>4.32</v>
          </cell>
          <cell r="Y136">
            <v>1.33</v>
          </cell>
          <cell r="Z136">
            <v>0.83599999999999997</v>
          </cell>
          <cell r="AA136">
            <v>0.73299999999999998</v>
          </cell>
          <cell r="AB136">
            <v>38</v>
          </cell>
          <cell r="AC136">
            <v>1.1579999999999999</v>
          </cell>
          <cell r="AD136">
            <v>139.69999999999999</v>
          </cell>
          <cell r="AE136">
            <v>7.72</v>
          </cell>
          <cell r="AF136">
            <v>1895</v>
          </cell>
          <cell r="AG136">
            <v>2567</v>
          </cell>
          <cell r="AH136">
            <v>2567</v>
          </cell>
          <cell r="AI136">
            <v>0</v>
          </cell>
          <cell r="AJ136">
            <v>0</v>
          </cell>
          <cell r="AK136" t="str">
            <v>откр ствол</v>
          </cell>
          <cell r="AL136" t="str">
            <v>1913-2567</v>
          </cell>
          <cell r="AM136">
            <v>0</v>
          </cell>
          <cell r="AN136">
            <v>1913</v>
          </cell>
          <cell r="AO136">
            <v>0</v>
          </cell>
          <cell r="AP136" t="str">
            <v>1643,2-1913</v>
          </cell>
          <cell r="AQ136">
            <v>102</v>
          </cell>
          <cell r="AR136">
            <v>6.5</v>
          </cell>
          <cell r="AS136" t="str">
            <v>Газлифт</v>
          </cell>
          <cell r="AT136">
            <v>670</v>
          </cell>
          <cell r="AU136" t="str">
            <v>ГП</v>
          </cell>
          <cell r="AV136">
            <v>1200</v>
          </cell>
          <cell r="AW136" t="str">
            <v>ГК98/1</v>
          </cell>
          <cell r="AX136">
            <v>1585</v>
          </cell>
          <cell r="AY136" t="str">
            <v>ЦКсОК/5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1595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1647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73</v>
          </cell>
          <cell r="BV136">
            <v>5.5</v>
          </cell>
          <cell r="BW136">
            <v>18</v>
          </cell>
          <cell r="BX136" t="str">
            <v>Угловик</v>
          </cell>
          <cell r="BY136" t="str">
            <v>Периодический</v>
          </cell>
          <cell r="BZ136">
            <v>24</v>
          </cell>
          <cell r="CA136">
            <v>24</v>
          </cell>
          <cell r="CB136">
            <v>35</v>
          </cell>
          <cell r="CC136">
            <v>50</v>
          </cell>
          <cell r="CD136">
            <v>33</v>
          </cell>
          <cell r="CE136">
            <v>43374</v>
          </cell>
          <cell r="CF136">
            <v>108.1</v>
          </cell>
          <cell r="CG136">
            <v>90</v>
          </cell>
          <cell r="CH136">
            <v>6</v>
          </cell>
          <cell r="CI136">
            <v>0</v>
          </cell>
          <cell r="CJ136">
            <v>0</v>
          </cell>
          <cell r="CK136">
            <v>57</v>
          </cell>
          <cell r="CL136">
            <v>1.3376000000000001</v>
          </cell>
          <cell r="CM136">
            <v>1.6</v>
          </cell>
          <cell r="CN136">
            <v>0</v>
          </cell>
          <cell r="CO136">
            <v>132</v>
          </cell>
          <cell r="CP136">
            <v>4.5</v>
          </cell>
          <cell r="CQ136">
            <v>51.099999999999994</v>
          </cell>
          <cell r="CR136" t="str">
            <v>-</v>
          </cell>
          <cell r="CS136">
            <v>57</v>
          </cell>
          <cell r="CT136" t="str">
            <v>-</v>
          </cell>
          <cell r="CU136">
            <v>49.762399999999992</v>
          </cell>
          <cell r="CV136" t="str">
            <v>-</v>
          </cell>
          <cell r="CW136">
            <v>57</v>
          </cell>
          <cell r="CX136" t="str">
            <v>-</v>
          </cell>
          <cell r="CY136">
            <v>4.0999999999999996</v>
          </cell>
          <cell r="CZ136">
            <v>0.40000000000000036</v>
          </cell>
          <cell r="DA136">
            <v>299.04306220095714</v>
          </cell>
          <cell r="DB136">
            <v>3364.2344497607651</v>
          </cell>
          <cell r="DC136">
            <v>3.9639066114765982E-2</v>
          </cell>
          <cell r="DD136">
            <v>0</v>
          </cell>
          <cell r="DE136" t="str">
            <v>Газлифт</v>
          </cell>
          <cell r="DF136">
            <v>1.3376000000000001</v>
          </cell>
          <cell r="DG136">
            <v>1.6</v>
          </cell>
          <cell r="DH136">
            <v>0</v>
          </cell>
          <cell r="DI136">
            <v>0.4000000000000003</v>
          </cell>
          <cell r="DJ136">
            <v>57</v>
          </cell>
          <cell r="DK136">
            <v>0</v>
          </cell>
          <cell r="DL136">
            <v>42628.083333333336</v>
          </cell>
          <cell r="DM136">
            <v>42639</v>
          </cell>
          <cell r="DN136">
            <v>806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42136</v>
          </cell>
          <cell r="DT136" t="str">
            <v>ЗБС</v>
          </cell>
          <cell r="DU136">
            <v>0</v>
          </cell>
          <cell r="DV136">
            <v>18</v>
          </cell>
          <cell r="DW136">
            <v>35</v>
          </cell>
          <cell r="DX136">
            <v>50</v>
          </cell>
          <cell r="DY136">
            <v>33</v>
          </cell>
          <cell r="DZ136" t="str">
            <v>Периодический</v>
          </cell>
          <cell r="EA136">
            <v>72</v>
          </cell>
          <cell r="EB136">
            <v>72</v>
          </cell>
          <cell r="EC136">
            <v>2.508</v>
          </cell>
          <cell r="ED136">
            <v>3</v>
          </cell>
          <cell r="EE136">
            <v>0</v>
          </cell>
          <cell r="EF136">
            <v>8</v>
          </cell>
          <cell r="EG136">
            <v>797.44816586921854</v>
          </cell>
          <cell r="EH136">
            <v>90</v>
          </cell>
          <cell r="EI136">
            <v>6</v>
          </cell>
          <cell r="EJ136">
            <v>69</v>
          </cell>
          <cell r="EK136">
            <v>18</v>
          </cell>
          <cell r="EL136">
            <v>35</v>
          </cell>
          <cell r="EM136">
            <v>50</v>
          </cell>
          <cell r="EN136">
            <v>33</v>
          </cell>
          <cell r="EO136" t="str">
            <v>Периодический</v>
          </cell>
          <cell r="EP136">
            <v>24</v>
          </cell>
          <cell r="EQ136">
            <v>24</v>
          </cell>
          <cell r="ER136">
            <v>1.3376000000000001</v>
          </cell>
          <cell r="ES136">
            <v>1.6</v>
          </cell>
          <cell r="ET136">
            <v>0</v>
          </cell>
          <cell r="EU136">
            <v>4.5</v>
          </cell>
          <cell r="EV136">
            <v>299.04306220095714</v>
          </cell>
          <cell r="EW136">
            <v>90</v>
          </cell>
          <cell r="EX136">
            <v>4.0999999999999996</v>
          </cell>
          <cell r="EY136">
            <v>57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-48</v>
          </cell>
          <cell r="FE136">
            <v>-48</v>
          </cell>
          <cell r="FF136">
            <v>-1.1703999999999999</v>
          </cell>
        </row>
        <row r="137">
          <cell r="J137" t="str">
            <v>1040-1</v>
          </cell>
          <cell r="K137" t="str">
            <v>Куст скважины - 1040</v>
          </cell>
          <cell r="L137">
            <v>40444</v>
          </cell>
          <cell r="M137" t="str">
            <v>Гор.</v>
          </cell>
          <cell r="N137" t="str">
            <v>P1ar_Block III</v>
          </cell>
          <cell r="O137" t="str">
            <v>Действующий</v>
          </cell>
          <cell r="P137">
            <v>-4</v>
          </cell>
          <cell r="Q137">
            <v>0</v>
          </cell>
          <cell r="R137">
            <v>0</v>
          </cell>
          <cell r="S137">
            <v>0</v>
          </cell>
          <cell r="T137">
            <v>143.80000000000001</v>
          </cell>
          <cell r="U137">
            <v>135</v>
          </cell>
          <cell r="V137">
            <v>4.32</v>
          </cell>
          <cell r="W137">
            <v>1</v>
          </cell>
          <cell r="X137">
            <v>4.32</v>
          </cell>
          <cell r="Y137">
            <v>1.33</v>
          </cell>
          <cell r="Z137">
            <v>0.83599999999999997</v>
          </cell>
          <cell r="AA137">
            <v>0.73299999999999998</v>
          </cell>
          <cell r="AB137">
            <v>38</v>
          </cell>
          <cell r="AC137">
            <v>1.1579999999999999</v>
          </cell>
          <cell r="AD137">
            <v>139.69999999999999</v>
          </cell>
          <cell r="AE137">
            <v>7.72</v>
          </cell>
          <cell r="AF137">
            <v>1989</v>
          </cell>
          <cell r="AG137">
            <v>2690</v>
          </cell>
          <cell r="AH137">
            <v>2690</v>
          </cell>
          <cell r="AI137">
            <v>42948</v>
          </cell>
          <cell r="AJ137" t="str">
            <v>По спущенной компановке</v>
          </cell>
          <cell r="AK137" t="str">
            <v>откр ствол</v>
          </cell>
          <cell r="AL137" t="str">
            <v>1924-2690</v>
          </cell>
          <cell r="AM137">
            <v>0</v>
          </cell>
          <cell r="AN137">
            <v>1924</v>
          </cell>
          <cell r="AO137">
            <v>16.2</v>
          </cell>
          <cell r="AP137" t="str">
            <v>1645-1924</v>
          </cell>
          <cell r="AQ137">
            <v>102</v>
          </cell>
          <cell r="AR137">
            <v>6.5</v>
          </cell>
          <cell r="AS137" t="str">
            <v>Газлифт</v>
          </cell>
          <cell r="AT137">
            <v>530</v>
          </cell>
          <cell r="AU137" t="str">
            <v>ГП</v>
          </cell>
          <cell r="AV137">
            <v>950</v>
          </cell>
          <cell r="AW137" t="str">
            <v>ГП</v>
          </cell>
          <cell r="AX137">
            <v>1300</v>
          </cell>
          <cell r="AY137" t="str">
            <v>ГК90/3</v>
          </cell>
          <cell r="AZ137">
            <v>1600</v>
          </cell>
          <cell r="BA137" t="str">
            <v>ЦКсОК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1610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1650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73</v>
          </cell>
          <cell r="BV137">
            <v>5.5</v>
          </cell>
          <cell r="BW137">
            <v>18</v>
          </cell>
          <cell r="BX137" t="str">
            <v>Угловик</v>
          </cell>
          <cell r="BY137" t="str">
            <v>Постоянный</v>
          </cell>
          <cell r="BZ137">
            <v>24</v>
          </cell>
          <cell r="CA137">
            <v>0</v>
          </cell>
          <cell r="CB137">
            <v>33</v>
          </cell>
          <cell r="CC137">
            <v>69</v>
          </cell>
          <cell r="CD137">
            <v>32</v>
          </cell>
          <cell r="CE137">
            <v>43374</v>
          </cell>
          <cell r="CF137">
            <v>167</v>
          </cell>
          <cell r="CG137">
            <v>83</v>
          </cell>
          <cell r="CH137">
            <v>6</v>
          </cell>
          <cell r="CI137">
            <v>0</v>
          </cell>
          <cell r="CJ137">
            <v>0</v>
          </cell>
          <cell r="CK137">
            <v>63</v>
          </cell>
          <cell r="CL137">
            <v>3.3439999999999999</v>
          </cell>
          <cell r="CM137">
            <v>4</v>
          </cell>
          <cell r="CN137">
            <v>0</v>
          </cell>
          <cell r="CO137">
            <v>134</v>
          </cell>
          <cell r="CP137">
            <v>9</v>
          </cell>
          <cell r="CQ137">
            <v>104</v>
          </cell>
          <cell r="CR137" t="str">
            <v>-</v>
          </cell>
          <cell r="CS137">
            <v>63</v>
          </cell>
          <cell r="CT137" t="str">
            <v>-</v>
          </cell>
          <cell r="CU137">
            <v>100.65600000000001</v>
          </cell>
          <cell r="CV137" t="str">
            <v>-</v>
          </cell>
          <cell r="CW137">
            <v>63</v>
          </cell>
          <cell r="CX137" t="str">
            <v>-</v>
          </cell>
          <cell r="CY137">
            <v>5</v>
          </cell>
          <cell r="CZ137">
            <v>4</v>
          </cell>
          <cell r="DA137">
            <v>1196.1722488038279</v>
          </cell>
          <cell r="DB137">
            <v>2691.3875598086124</v>
          </cell>
          <cell r="DC137">
            <v>4.7720253564085699E-2</v>
          </cell>
          <cell r="DD137">
            <v>0</v>
          </cell>
          <cell r="DE137" t="str">
            <v>Газлифт</v>
          </cell>
          <cell r="DF137">
            <v>3.3439999999999999</v>
          </cell>
          <cell r="DG137">
            <v>4</v>
          </cell>
          <cell r="DH137">
            <v>0</v>
          </cell>
          <cell r="DI137">
            <v>4.0000000000000009</v>
          </cell>
          <cell r="DJ137">
            <v>63</v>
          </cell>
          <cell r="DK137">
            <v>0</v>
          </cell>
          <cell r="DL137">
            <v>42459</v>
          </cell>
          <cell r="DM137">
            <v>42978</v>
          </cell>
          <cell r="DN137">
            <v>467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42978</v>
          </cell>
          <cell r="DT137" t="str">
            <v>ЗБС</v>
          </cell>
          <cell r="DU137">
            <v>0</v>
          </cell>
          <cell r="DV137">
            <v>18</v>
          </cell>
          <cell r="DW137">
            <v>33</v>
          </cell>
          <cell r="DX137">
            <v>69</v>
          </cell>
          <cell r="DY137">
            <v>32</v>
          </cell>
          <cell r="DZ137" t="str">
            <v>Постоянный</v>
          </cell>
          <cell r="EA137">
            <v>24</v>
          </cell>
          <cell r="EB137">
            <v>0</v>
          </cell>
          <cell r="EC137">
            <v>3.3439999999999999</v>
          </cell>
          <cell r="ED137">
            <v>4</v>
          </cell>
          <cell r="EE137">
            <v>0</v>
          </cell>
          <cell r="EF137">
            <v>9</v>
          </cell>
          <cell r="EG137">
            <v>897.12918660287085</v>
          </cell>
          <cell r="EH137">
            <v>83</v>
          </cell>
          <cell r="EI137">
            <v>6</v>
          </cell>
          <cell r="EJ137">
            <v>102</v>
          </cell>
          <cell r="EK137">
            <v>18</v>
          </cell>
          <cell r="EL137">
            <v>33</v>
          </cell>
          <cell r="EM137">
            <v>69</v>
          </cell>
          <cell r="EN137">
            <v>32</v>
          </cell>
          <cell r="EO137" t="str">
            <v>Постоянный</v>
          </cell>
          <cell r="EP137">
            <v>24</v>
          </cell>
          <cell r="EQ137">
            <v>0</v>
          </cell>
          <cell r="ER137">
            <v>3.3439999999999999</v>
          </cell>
          <cell r="ES137">
            <v>4</v>
          </cell>
          <cell r="ET137">
            <v>0</v>
          </cell>
          <cell r="EU137">
            <v>9</v>
          </cell>
          <cell r="EV137">
            <v>1196.1722488038279</v>
          </cell>
          <cell r="EW137">
            <v>83</v>
          </cell>
          <cell r="EX137">
            <v>5</v>
          </cell>
          <cell r="EY137">
            <v>63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</row>
        <row r="138">
          <cell r="J138" t="str">
            <v>1040-2</v>
          </cell>
          <cell r="K138" t="str">
            <v>Куст скважины - 1040</v>
          </cell>
          <cell r="L138">
            <v>40296</v>
          </cell>
          <cell r="M138" t="str">
            <v>Гор.</v>
          </cell>
          <cell r="N138" t="str">
            <v>P1ar_Block III</v>
          </cell>
          <cell r="O138" t="str">
            <v>Действующий</v>
          </cell>
          <cell r="P138">
            <v>-4</v>
          </cell>
          <cell r="Q138" t="str">
            <v xml:space="preserve"> </v>
          </cell>
          <cell r="R138" t="str">
            <v xml:space="preserve"> </v>
          </cell>
          <cell r="S138">
            <v>0</v>
          </cell>
          <cell r="T138">
            <v>143.80000000000001</v>
          </cell>
          <cell r="U138">
            <v>135</v>
          </cell>
          <cell r="V138">
            <v>4.32</v>
          </cell>
          <cell r="W138">
            <v>1</v>
          </cell>
          <cell r="X138">
            <v>4.32</v>
          </cell>
          <cell r="Y138">
            <v>1.33</v>
          </cell>
          <cell r="Z138">
            <v>0.83599999999999997</v>
          </cell>
          <cell r="AA138">
            <v>0.73299999999999998</v>
          </cell>
          <cell r="AB138">
            <v>38</v>
          </cell>
          <cell r="AC138">
            <v>1.1579999999999999</v>
          </cell>
          <cell r="AD138">
            <v>139.69999999999999</v>
          </cell>
          <cell r="AE138">
            <v>7.72</v>
          </cell>
          <cell r="AF138">
            <v>1950.6</v>
          </cell>
          <cell r="AG138">
            <v>2400</v>
          </cell>
          <cell r="AH138">
            <v>2400</v>
          </cell>
          <cell r="AI138">
            <v>40273</v>
          </cell>
          <cell r="AJ138" t="str">
            <v>По спущенной компановке</v>
          </cell>
          <cell r="AK138" t="str">
            <v>откр ствол</v>
          </cell>
          <cell r="AL138" t="str">
            <v>1950,6-2400</v>
          </cell>
          <cell r="AM138">
            <v>0</v>
          </cell>
          <cell r="AN138">
            <v>1787</v>
          </cell>
          <cell r="AO138">
            <v>16.2</v>
          </cell>
          <cell r="AP138">
            <v>0</v>
          </cell>
          <cell r="AQ138">
            <v>0</v>
          </cell>
          <cell r="AR138">
            <v>0</v>
          </cell>
          <cell r="AS138" t="str">
            <v>Газлифт</v>
          </cell>
          <cell r="AT138">
            <v>550</v>
          </cell>
          <cell r="AU138" t="str">
            <v>ГП</v>
          </cell>
          <cell r="AV138">
            <v>980</v>
          </cell>
          <cell r="AW138" t="str">
            <v>ГК85/1,5</v>
          </cell>
          <cell r="AX138">
            <v>1330</v>
          </cell>
          <cell r="AY138" t="str">
            <v>ГК85/1,5</v>
          </cell>
          <cell r="AZ138">
            <v>1610</v>
          </cell>
          <cell r="BA138" t="str">
            <v>ГК84/2</v>
          </cell>
          <cell r="BB138">
            <v>1760</v>
          </cell>
          <cell r="BC138" t="str">
            <v>ГП</v>
          </cell>
          <cell r="BD138">
            <v>0</v>
          </cell>
          <cell r="BE138">
            <v>0</v>
          </cell>
          <cell r="BF138">
            <v>1780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2377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73</v>
          </cell>
          <cell r="BV138">
            <v>5.5</v>
          </cell>
          <cell r="BW138">
            <v>18</v>
          </cell>
          <cell r="BX138" t="str">
            <v>Угловик</v>
          </cell>
          <cell r="BY138" t="str">
            <v>Постоянный</v>
          </cell>
          <cell r="BZ138">
            <v>24</v>
          </cell>
          <cell r="CA138">
            <v>0</v>
          </cell>
          <cell r="CB138">
            <v>36</v>
          </cell>
          <cell r="CC138">
            <v>54</v>
          </cell>
          <cell r="CD138">
            <v>33</v>
          </cell>
          <cell r="CE138">
            <v>43374</v>
          </cell>
          <cell r="CF138">
            <v>121</v>
          </cell>
          <cell r="CG138">
            <v>83</v>
          </cell>
          <cell r="CH138">
            <v>6</v>
          </cell>
          <cell r="CI138">
            <v>0</v>
          </cell>
          <cell r="CJ138">
            <v>0</v>
          </cell>
          <cell r="CK138">
            <v>52</v>
          </cell>
          <cell r="CL138">
            <v>17.556000000000001</v>
          </cell>
          <cell r="CM138">
            <v>21</v>
          </cell>
          <cell r="CN138">
            <v>0</v>
          </cell>
          <cell r="CO138">
            <v>135</v>
          </cell>
          <cell r="CP138">
            <v>19.2</v>
          </cell>
          <cell r="CQ138">
            <v>69</v>
          </cell>
          <cell r="CR138" t="str">
            <v>-</v>
          </cell>
          <cell r="CS138">
            <v>52</v>
          </cell>
          <cell r="CT138" t="str">
            <v>-</v>
          </cell>
          <cell r="CU138">
            <v>51.444000000000003</v>
          </cell>
          <cell r="CV138" t="str">
            <v>-</v>
          </cell>
          <cell r="CW138">
            <v>52</v>
          </cell>
          <cell r="CX138" t="str">
            <v>-</v>
          </cell>
          <cell r="CY138">
            <v>12.8</v>
          </cell>
          <cell r="CZ138">
            <v>6.3999999999999986</v>
          </cell>
          <cell r="DA138">
            <v>364.54773296878545</v>
          </cell>
          <cell r="DB138">
            <v>1093.6431989063567</v>
          </cell>
          <cell r="DC138">
            <v>0.40766885929728869</v>
          </cell>
          <cell r="DD138">
            <v>0</v>
          </cell>
          <cell r="DE138" t="str">
            <v>Газлифт</v>
          </cell>
          <cell r="DF138">
            <v>17.556000000000001</v>
          </cell>
          <cell r="DG138">
            <v>21</v>
          </cell>
          <cell r="DH138">
            <v>0</v>
          </cell>
          <cell r="DI138">
            <v>6.3999999999999986</v>
          </cell>
          <cell r="DJ138">
            <v>52</v>
          </cell>
          <cell r="DK138">
            <v>0</v>
          </cell>
          <cell r="DL138">
            <v>42943.083333333336</v>
          </cell>
          <cell r="DM138">
            <v>42983</v>
          </cell>
          <cell r="DN138">
            <v>462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42983</v>
          </cell>
          <cell r="DT138" t="str">
            <v>ОПЗ с КРС + реПВР</v>
          </cell>
          <cell r="DU138">
            <v>0</v>
          </cell>
          <cell r="DV138">
            <v>18</v>
          </cell>
          <cell r="DW138">
            <v>36</v>
          </cell>
          <cell r="DX138">
            <v>54</v>
          </cell>
          <cell r="DY138">
            <v>33</v>
          </cell>
          <cell r="DZ138" t="str">
            <v>Постоянный</v>
          </cell>
          <cell r="EA138">
            <v>24</v>
          </cell>
          <cell r="EB138">
            <v>0</v>
          </cell>
          <cell r="EC138">
            <v>17.556000000000001</v>
          </cell>
          <cell r="ED138">
            <v>21</v>
          </cell>
          <cell r="EE138">
            <v>0</v>
          </cell>
          <cell r="EF138">
            <v>19.2</v>
          </cell>
          <cell r="EG138">
            <v>364.54773296878545</v>
          </cell>
          <cell r="EH138">
            <v>83</v>
          </cell>
          <cell r="EI138">
            <v>12.8</v>
          </cell>
          <cell r="EJ138">
            <v>52</v>
          </cell>
          <cell r="EK138">
            <v>18</v>
          </cell>
          <cell r="EL138">
            <v>36</v>
          </cell>
          <cell r="EM138">
            <v>54</v>
          </cell>
          <cell r="EN138">
            <v>33</v>
          </cell>
          <cell r="EO138" t="str">
            <v>Постоянный</v>
          </cell>
          <cell r="EP138">
            <v>24</v>
          </cell>
          <cell r="EQ138">
            <v>0</v>
          </cell>
          <cell r="ER138">
            <v>17.556000000000001</v>
          </cell>
          <cell r="ES138">
            <v>21</v>
          </cell>
          <cell r="ET138">
            <v>0</v>
          </cell>
          <cell r="EU138">
            <v>19.2</v>
          </cell>
          <cell r="EV138">
            <v>364.54773296878545</v>
          </cell>
          <cell r="EW138">
            <v>83</v>
          </cell>
          <cell r="EX138">
            <v>12.8</v>
          </cell>
          <cell r="EY138">
            <v>52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</row>
        <row r="139">
          <cell r="J139">
            <v>1044</v>
          </cell>
          <cell r="K139" t="str">
            <v>Куст скважины - 1044</v>
          </cell>
          <cell r="L139">
            <v>41137</v>
          </cell>
          <cell r="M139" t="str">
            <v>Гор.</v>
          </cell>
          <cell r="N139" t="str">
            <v>P1ar_Block III</v>
          </cell>
          <cell r="O139" t="str">
            <v>Действующий</v>
          </cell>
          <cell r="P139">
            <v>-4</v>
          </cell>
          <cell r="Q139" t="str">
            <v xml:space="preserve"> </v>
          </cell>
          <cell r="R139" t="str">
            <v xml:space="preserve"> </v>
          </cell>
          <cell r="S139">
            <v>0</v>
          </cell>
          <cell r="T139">
            <v>143.80000000000001</v>
          </cell>
          <cell r="U139">
            <v>135</v>
          </cell>
          <cell r="V139">
            <v>4.32</v>
          </cell>
          <cell r="W139">
            <v>1</v>
          </cell>
          <cell r="X139">
            <v>4.32</v>
          </cell>
          <cell r="Y139">
            <v>1.33</v>
          </cell>
          <cell r="Z139">
            <v>0.83599999999999997</v>
          </cell>
          <cell r="AA139">
            <v>0.73299999999999998</v>
          </cell>
          <cell r="AB139">
            <v>38</v>
          </cell>
          <cell r="AC139">
            <v>1.1579999999999999</v>
          </cell>
          <cell r="AD139">
            <v>139.69999999999999</v>
          </cell>
          <cell r="AE139">
            <v>7.72</v>
          </cell>
          <cell r="AF139">
            <v>1879</v>
          </cell>
          <cell r="AG139">
            <v>2500</v>
          </cell>
          <cell r="AH139">
            <v>2500</v>
          </cell>
          <cell r="AI139">
            <v>0</v>
          </cell>
          <cell r="AJ139">
            <v>0</v>
          </cell>
          <cell r="AK139" t="str">
            <v>откр ствол</v>
          </cell>
          <cell r="AL139" t="str">
            <v>1880-2500</v>
          </cell>
          <cell r="AM139">
            <v>0</v>
          </cell>
          <cell r="AN139">
            <v>1880</v>
          </cell>
          <cell r="AO139">
            <v>16.14</v>
          </cell>
          <cell r="AP139">
            <v>0</v>
          </cell>
          <cell r="AQ139">
            <v>0</v>
          </cell>
          <cell r="AR139">
            <v>0</v>
          </cell>
          <cell r="AS139" t="str">
            <v>Газлифт</v>
          </cell>
          <cell r="AT139">
            <v>600</v>
          </cell>
          <cell r="AU139" t="str">
            <v>ГК90</v>
          </cell>
          <cell r="AV139">
            <v>1200</v>
          </cell>
          <cell r="AW139" t="str">
            <v>ГК70</v>
          </cell>
          <cell r="AX139">
            <v>1771</v>
          </cell>
          <cell r="AY139" t="str">
            <v>ЦКсОК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1783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1983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73</v>
          </cell>
          <cell r="BV139">
            <v>5.5</v>
          </cell>
          <cell r="BW139">
            <v>18</v>
          </cell>
          <cell r="BX139" t="str">
            <v>Угловик</v>
          </cell>
          <cell r="BY139" t="str">
            <v>Постоянный</v>
          </cell>
          <cell r="BZ139">
            <v>24</v>
          </cell>
          <cell r="CA139">
            <v>0</v>
          </cell>
          <cell r="CB139">
            <v>35</v>
          </cell>
          <cell r="CC139">
            <v>63</v>
          </cell>
          <cell r="CD139">
            <v>34</v>
          </cell>
          <cell r="CE139">
            <v>43374</v>
          </cell>
          <cell r="CF139">
            <v>114</v>
          </cell>
          <cell r="CG139">
            <v>83</v>
          </cell>
          <cell r="CH139">
            <v>6</v>
          </cell>
          <cell r="CI139">
            <v>0</v>
          </cell>
          <cell r="CJ139">
            <v>0</v>
          </cell>
          <cell r="CK139">
            <v>60</v>
          </cell>
          <cell r="CL139">
            <v>13.961199999999998</v>
          </cell>
          <cell r="CM139">
            <v>16.7</v>
          </cell>
          <cell r="CN139">
            <v>0</v>
          </cell>
          <cell r="CO139">
            <v>136</v>
          </cell>
          <cell r="CP139">
            <v>16.899999999999999</v>
          </cell>
          <cell r="CQ139">
            <v>54</v>
          </cell>
          <cell r="CR139" t="str">
            <v>-</v>
          </cell>
          <cell r="CS139">
            <v>60</v>
          </cell>
          <cell r="CT139" t="str">
            <v>-</v>
          </cell>
          <cell r="CU139">
            <v>40.038800000000002</v>
          </cell>
          <cell r="CV139" t="str">
            <v>-</v>
          </cell>
          <cell r="CW139">
            <v>60</v>
          </cell>
          <cell r="CX139" t="str">
            <v>-</v>
          </cell>
          <cell r="CY139">
            <v>5.2</v>
          </cell>
          <cell r="CZ139">
            <v>11.7</v>
          </cell>
          <cell r="DA139">
            <v>838.03684497034646</v>
          </cell>
          <cell r="DB139">
            <v>1210.4976649571672</v>
          </cell>
          <cell r="DC139">
            <v>0.39172839506172835</v>
          </cell>
          <cell r="DD139">
            <v>0</v>
          </cell>
          <cell r="DE139" t="str">
            <v>Газлифт</v>
          </cell>
          <cell r="DF139">
            <v>13.961199999999998</v>
          </cell>
          <cell r="DG139">
            <v>16.7</v>
          </cell>
          <cell r="DH139">
            <v>0</v>
          </cell>
          <cell r="DI139">
            <v>11.7</v>
          </cell>
          <cell r="DJ139">
            <v>60</v>
          </cell>
          <cell r="DK139">
            <v>0</v>
          </cell>
          <cell r="DL139" t="str">
            <v>-</v>
          </cell>
          <cell r="DM139">
            <v>41137</v>
          </cell>
          <cell r="DN139">
            <v>2308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41137</v>
          </cell>
          <cell r="DT139" t="str">
            <v>ВНС</v>
          </cell>
          <cell r="DU139">
            <v>0</v>
          </cell>
          <cell r="DV139">
            <v>18</v>
          </cell>
          <cell r="DW139">
            <v>35</v>
          </cell>
          <cell r="DX139">
            <v>63</v>
          </cell>
          <cell r="DY139">
            <v>34</v>
          </cell>
          <cell r="DZ139" t="str">
            <v>Постоянный</v>
          </cell>
          <cell r="EA139">
            <v>24</v>
          </cell>
          <cell r="EB139">
            <v>0</v>
          </cell>
          <cell r="EC139">
            <v>13.961199999999998</v>
          </cell>
          <cell r="ED139">
            <v>16.7</v>
          </cell>
          <cell r="EE139">
            <v>0</v>
          </cell>
          <cell r="EF139">
            <v>16.899999999999999</v>
          </cell>
          <cell r="EG139">
            <v>838.03684497034646</v>
          </cell>
          <cell r="EH139">
            <v>83</v>
          </cell>
          <cell r="EI139">
            <v>5.2</v>
          </cell>
          <cell r="EJ139">
            <v>60</v>
          </cell>
          <cell r="EK139">
            <v>18</v>
          </cell>
          <cell r="EL139">
            <v>35</v>
          </cell>
          <cell r="EM139">
            <v>63</v>
          </cell>
          <cell r="EN139">
            <v>34</v>
          </cell>
          <cell r="EO139" t="str">
            <v>Постоянный</v>
          </cell>
          <cell r="EP139">
            <v>24</v>
          </cell>
          <cell r="EQ139">
            <v>0</v>
          </cell>
          <cell r="ER139">
            <v>13.961199999999998</v>
          </cell>
          <cell r="ES139">
            <v>16.7</v>
          </cell>
          <cell r="ET139">
            <v>0</v>
          </cell>
          <cell r="EU139">
            <v>16.899999999999999</v>
          </cell>
          <cell r="EV139">
            <v>838.03684497034646</v>
          </cell>
          <cell r="EW139">
            <v>83</v>
          </cell>
          <cell r="EX139">
            <v>5.2</v>
          </cell>
          <cell r="EY139">
            <v>60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</row>
        <row r="140">
          <cell r="J140" t="str">
            <v>1044-2</v>
          </cell>
          <cell r="K140" t="str">
            <v>Куст скважины - 1044</v>
          </cell>
          <cell r="L140">
            <v>41015</v>
          </cell>
          <cell r="M140" t="str">
            <v>Гор.</v>
          </cell>
          <cell r="N140" t="str">
            <v>P1ar_Block III</v>
          </cell>
          <cell r="O140" t="str">
            <v>Действующий</v>
          </cell>
          <cell r="P140">
            <v>-4</v>
          </cell>
          <cell r="Q140" t="str">
            <v xml:space="preserve"> </v>
          </cell>
          <cell r="R140" t="str">
            <v xml:space="preserve"> </v>
          </cell>
          <cell r="S140">
            <v>0</v>
          </cell>
          <cell r="T140">
            <v>143.80000000000001</v>
          </cell>
          <cell r="U140">
            <v>135</v>
          </cell>
          <cell r="V140">
            <v>4.32</v>
          </cell>
          <cell r="W140">
            <v>1</v>
          </cell>
          <cell r="X140">
            <v>4.32</v>
          </cell>
          <cell r="Y140">
            <v>1.33</v>
          </cell>
          <cell r="Z140">
            <v>0.83599999999999997</v>
          </cell>
          <cell r="AA140">
            <v>0.73299999999999998</v>
          </cell>
          <cell r="AB140">
            <v>38</v>
          </cell>
          <cell r="AC140">
            <v>1.1579999999999999</v>
          </cell>
          <cell r="AD140">
            <v>139.69999999999999</v>
          </cell>
          <cell r="AE140">
            <v>7.72</v>
          </cell>
          <cell r="AF140">
            <v>1880</v>
          </cell>
          <cell r="AG140">
            <v>2400</v>
          </cell>
          <cell r="AH140">
            <v>2400</v>
          </cell>
          <cell r="AI140">
            <v>0</v>
          </cell>
          <cell r="AJ140">
            <v>0</v>
          </cell>
          <cell r="AK140" t="str">
            <v>откр ствол</v>
          </cell>
          <cell r="AL140" t="str">
            <v xml:space="preserve">1880-2400 </v>
          </cell>
          <cell r="AM140">
            <v>0</v>
          </cell>
          <cell r="AN140">
            <v>1880</v>
          </cell>
          <cell r="AO140">
            <v>22.3</v>
          </cell>
          <cell r="AP140">
            <v>0</v>
          </cell>
          <cell r="AQ140">
            <v>0</v>
          </cell>
          <cell r="AR140">
            <v>0</v>
          </cell>
          <cell r="AS140" t="str">
            <v>Газлифт</v>
          </cell>
          <cell r="AT140">
            <v>380</v>
          </cell>
          <cell r="AU140" t="str">
            <v>ГП</v>
          </cell>
          <cell r="AV140">
            <v>720</v>
          </cell>
          <cell r="AW140" t="str">
            <v>ГП</v>
          </cell>
          <cell r="AX140">
            <v>1080</v>
          </cell>
          <cell r="AY140" t="str">
            <v>ГП</v>
          </cell>
          <cell r="AZ140">
            <v>1380</v>
          </cell>
          <cell r="BA140" t="str">
            <v>ГК90/2</v>
          </cell>
          <cell r="BB140">
            <v>1640</v>
          </cell>
          <cell r="BC140" t="str">
            <v>ЦКсОК/4</v>
          </cell>
          <cell r="BD140">
            <v>0</v>
          </cell>
          <cell r="BE140">
            <v>0</v>
          </cell>
          <cell r="BF140">
            <v>1700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1900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73</v>
          </cell>
          <cell r="BV140">
            <v>5.5</v>
          </cell>
          <cell r="BW140">
            <v>18</v>
          </cell>
          <cell r="BX140" t="str">
            <v>Угловик</v>
          </cell>
          <cell r="BY140" t="str">
            <v>Постоянный</v>
          </cell>
          <cell r="BZ140">
            <v>24</v>
          </cell>
          <cell r="CA140">
            <v>0</v>
          </cell>
          <cell r="CB140">
            <v>35</v>
          </cell>
          <cell r="CC140">
            <v>63</v>
          </cell>
          <cell r="CD140">
            <v>34</v>
          </cell>
          <cell r="CE140">
            <v>43374</v>
          </cell>
          <cell r="CF140">
            <v>105</v>
          </cell>
          <cell r="CG140">
            <v>83</v>
          </cell>
          <cell r="CH140">
            <v>6</v>
          </cell>
          <cell r="CI140">
            <v>0</v>
          </cell>
          <cell r="CJ140">
            <v>0</v>
          </cell>
          <cell r="CK140">
            <v>71</v>
          </cell>
          <cell r="CL140">
            <v>9.1959999999999997</v>
          </cell>
          <cell r="CM140">
            <v>11</v>
          </cell>
          <cell r="CN140">
            <v>0</v>
          </cell>
          <cell r="CO140">
            <v>137</v>
          </cell>
          <cell r="CP140">
            <v>24.7</v>
          </cell>
          <cell r="CQ140">
            <v>34</v>
          </cell>
          <cell r="CR140" t="str">
            <v>-</v>
          </cell>
          <cell r="CS140">
            <v>71</v>
          </cell>
          <cell r="CT140" t="str">
            <v>-</v>
          </cell>
          <cell r="CU140">
            <v>24.804000000000002</v>
          </cell>
          <cell r="CV140" t="str">
            <v>-</v>
          </cell>
          <cell r="CW140">
            <v>71</v>
          </cell>
          <cell r="CX140" t="str">
            <v>-</v>
          </cell>
          <cell r="CY140">
            <v>11</v>
          </cell>
          <cell r="CZ140">
            <v>13.7</v>
          </cell>
          <cell r="DA140">
            <v>1489.7781644193128</v>
          </cell>
          <cell r="DB140">
            <v>2685.9504132231405</v>
          </cell>
          <cell r="DC140">
            <v>0.37791754526285176</v>
          </cell>
          <cell r="DD140">
            <v>0</v>
          </cell>
          <cell r="DE140" t="str">
            <v>Газлифт</v>
          </cell>
          <cell r="DF140">
            <v>9.1959999999999997</v>
          </cell>
          <cell r="DG140">
            <v>11</v>
          </cell>
          <cell r="DH140">
            <v>0</v>
          </cell>
          <cell r="DI140">
            <v>13.7</v>
          </cell>
          <cell r="DJ140">
            <v>71</v>
          </cell>
          <cell r="DK140">
            <v>0</v>
          </cell>
          <cell r="DL140">
            <v>42123</v>
          </cell>
          <cell r="DM140">
            <v>42141</v>
          </cell>
          <cell r="DN140">
            <v>1304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43182</v>
          </cell>
          <cell r="DT140" t="str">
            <v>БОПЗ</v>
          </cell>
          <cell r="DU140" t="str">
            <v>ОПЗ (ОПЗ в мае 13г.)</v>
          </cell>
          <cell r="DV140">
            <v>18</v>
          </cell>
          <cell r="DW140">
            <v>35</v>
          </cell>
          <cell r="DX140">
            <v>63</v>
          </cell>
          <cell r="DY140">
            <v>34</v>
          </cell>
          <cell r="DZ140" t="str">
            <v>Постоянный</v>
          </cell>
          <cell r="EA140">
            <v>24</v>
          </cell>
          <cell r="EB140">
            <v>0</v>
          </cell>
          <cell r="EC140">
            <v>9.1959999999999997</v>
          </cell>
          <cell r="ED140">
            <v>11</v>
          </cell>
          <cell r="EE140">
            <v>0</v>
          </cell>
          <cell r="EF140">
            <v>24.7</v>
          </cell>
          <cell r="EG140">
            <v>1489.7781644193128</v>
          </cell>
          <cell r="EH140">
            <v>83</v>
          </cell>
          <cell r="EI140">
            <v>11</v>
          </cell>
          <cell r="EJ140">
            <v>71</v>
          </cell>
          <cell r="EK140">
            <v>18</v>
          </cell>
          <cell r="EL140">
            <v>35</v>
          </cell>
          <cell r="EM140">
            <v>63</v>
          </cell>
          <cell r="EN140">
            <v>34</v>
          </cell>
          <cell r="EO140" t="str">
            <v>Постоянный</v>
          </cell>
          <cell r="EP140">
            <v>24</v>
          </cell>
          <cell r="EQ140">
            <v>0</v>
          </cell>
          <cell r="ER140">
            <v>9.1959999999999997</v>
          </cell>
          <cell r="ES140">
            <v>11</v>
          </cell>
          <cell r="ET140">
            <v>0</v>
          </cell>
          <cell r="EU140">
            <v>24.7</v>
          </cell>
          <cell r="EV140">
            <v>1489.7781644193128</v>
          </cell>
          <cell r="EW140">
            <v>83</v>
          </cell>
          <cell r="EX140">
            <v>11</v>
          </cell>
          <cell r="EY140">
            <v>71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</row>
        <row r="141">
          <cell r="J141" t="str">
            <v>1044-1</v>
          </cell>
          <cell r="K141" t="str">
            <v>Куст скважины - 1044</v>
          </cell>
          <cell r="L141">
            <v>41082</v>
          </cell>
          <cell r="M141" t="str">
            <v>Гор.</v>
          </cell>
          <cell r="N141" t="str">
            <v>P1ar_Block III</v>
          </cell>
          <cell r="O141" t="str">
            <v>Действующий</v>
          </cell>
          <cell r="P141">
            <v>-4</v>
          </cell>
          <cell r="Q141" t="str">
            <v xml:space="preserve"> </v>
          </cell>
          <cell r="R141" t="str">
            <v xml:space="preserve"> </v>
          </cell>
          <cell r="S141">
            <v>0</v>
          </cell>
          <cell r="T141">
            <v>143.80000000000001</v>
          </cell>
          <cell r="U141">
            <v>135</v>
          </cell>
          <cell r="V141">
            <v>4.32</v>
          </cell>
          <cell r="W141">
            <v>1</v>
          </cell>
          <cell r="X141">
            <v>4.32</v>
          </cell>
          <cell r="Y141">
            <v>1.33</v>
          </cell>
          <cell r="Z141">
            <v>0.83599999999999997</v>
          </cell>
          <cell r="AA141">
            <v>0.73299999999999998</v>
          </cell>
          <cell r="AB141">
            <v>38</v>
          </cell>
          <cell r="AC141">
            <v>1.1579999999999999</v>
          </cell>
          <cell r="AD141">
            <v>139.69999999999999</v>
          </cell>
          <cell r="AE141">
            <v>7.72</v>
          </cell>
          <cell r="AF141">
            <v>1880</v>
          </cell>
          <cell r="AG141">
            <v>2285</v>
          </cell>
          <cell r="AH141">
            <v>2285</v>
          </cell>
          <cell r="AI141">
            <v>0</v>
          </cell>
          <cell r="AJ141">
            <v>0</v>
          </cell>
          <cell r="AK141" t="str">
            <v>откр ствол</v>
          </cell>
          <cell r="AL141" t="str">
            <v>1880-2285</v>
          </cell>
          <cell r="AM141">
            <v>0</v>
          </cell>
          <cell r="AN141">
            <v>1880</v>
          </cell>
          <cell r="AO141">
            <v>20.399999999999999</v>
          </cell>
          <cell r="AP141">
            <v>0</v>
          </cell>
          <cell r="AQ141">
            <v>0</v>
          </cell>
          <cell r="AR141">
            <v>0</v>
          </cell>
          <cell r="AS141" t="str">
            <v>Газлифт</v>
          </cell>
          <cell r="AT141">
            <v>510</v>
          </cell>
          <cell r="AU141" t="str">
            <v>ГП</v>
          </cell>
          <cell r="AV141">
            <v>940</v>
          </cell>
          <cell r="AW141" t="str">
            <v>ГК80/2</v>
          </cell>
          <cell r="AX141">
            <v>1300</v>
          </cell>
          <cell r="AY141" t="str">
            <v>ГК79/2</v>
          </cell>
          <cell r="AZ141">
            <v>1540</v>
          </cell>
          <cell r="BA141" t="str">
            <v>ГК77/3</v>
          </cell>
          <cell r="BB141">
            <v>1730</v>
          </cell>
          <cell r="BC141" t="str">
            <v>ЦКсОК</v>
          </cell>
          <cell r="BD141">
            <v>0</v>
          </cell>
          <cell r="BE141">
            <v>0</v>
          </cell>
          <cell r="BF141">
            <v>1740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1930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73</v>
          </cell>
          <cell r="BV141">
            <v>5.5</v>
          </cell>
          <cell r="BW141">
            <v>18</v>
          </cell>
          <cell r="BX141" t="str">
            <v>Угловик</v>
          </cell>
          <cell r="BY141" t="str">
            <v>Постоянный</v>
          </cell>
          <cell r="BZ141">
            <v>24</v>
          </cell>
          <cell r="CA141">
            <v>0</v>
          </cell>
          <cell r="CB141">
            <v>38</v>
          </cell>
          <cell r="CC141">
            <v>54</v>
          </cell>
          <cell r="CD141">
            <v>36</v>
          </cell>
          <cell r="CE141">
            <v>43374</v>
          </cell>
          <cell r="CF141">
            <v>109</v>
          </cell>
          <cell r="CG141">
            <v>87</v>
          </cell>
          <cell r="CH141">
            <v>6</v>
          </cell>
          <cell r="CI141">
            <v>0</v>
          </cell>
          <cell r="CJ141">
            <v>0</v>
          </cell>
          <cell r="CK141">
            <v>59</v>
          </cell>
          <cell r="CL141">
            <v>11.703999999999999</v>
          </cell>
          <cell r="CM141">
            <v>14</v>
          </cell>
          <cell r="CN141">
            <v>0</v>
          </cell>
          <cell r="CO141">
            <v>138</v>
          </cell>
          <cell r="CP141">
            <v>35</v>
          </cell>
          <cell r="CQ141">
            <v>50</v>
          </cell>
          <cell r="CR141" t="str">
            <v>-</v>
          </cell>
          <cell r="CS141">
            <v>59</v>
          </cell>
          <cell r="CT141" t="str">
            <v>-</v>
          </cell>
          <cell r="CU141">
            <v>38.295999999999999</v>
          </cell>
          <cell r="CV141" t="str">
            <v>-</v>
          </cell>
          <cell r="CW141">
            <v>59</v>
          </cell>
          <cell r="CX141" t="str">
            <v>-</v>
          </cell>
          <cell r="CY141">
            <v>9.1199999999999992</v>
          </cell>
          <cell r="CZ141">
            <v>25.880000000000003</v>
          </cell>
          <cell r="DA141">
            <v>2211.2098427887909</v>
          </cell>
          <cell r="DB141">
            <v>2990.4306220095696</v>
          </cell>
          <cell r="DC141">
            <v>0.35170294494238158</v>
          </cell>
          <cell r="DD141">
            <v>0</v>
          </cell>
          <cell r="DE141" t="str">
            <v>Газлифт</v>
          </cell>
          <cell r="DF141">
            <v>11.703999999999999</v>
          </cell>
          <cell r="DG141">
            <v>14</v>
          </cell>
          <cell r="DH141">
            <v>0</v>
          </cell>
          <cell r="DI141">
            <v>25.880000000000006</v>
          </cell>
          <cell r="DJ141">
            <v>59</v>
          </cell>
          <cell r="DK141">
            <v>0</v>
          </cell>
          <cell r="DL141">
            <v>42684.083333333336</v>
          </cell>
          <cell r="DM141">
            <v>42708</v>
          </cell>
          <cell r="DN141">
            <v>737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43148</v>
          </cell>
          <cell r="DT141" t="str">
            <v>Бесп. ОПЗ</v>
          </cell>
          <cell r="DU141">
            <v>0</v>
          </cell>
          <cell r="DV141">
            <v>18</v>
          </cell>
          <cell r="DW141">
            <v>38</v>
          </cell>
          <cell r="DX141">
            <v>54</v>
          </cell>
          <cell r="DY141">
            <v>36</v>
          </cell>
          <cell r="DZ141" t="str">
            <v>Постоянный</v>
          </cell>
          <cell r="EA141">
            <v>24</v>
          </cell>
          <cell r="EB141">
            <v>0</v>
          </cell>
          <cell r="EC141">
            <v>11.703999999999999</v>
          </cell>
          <cell r="ED141">
            <v>14</v>
          </cell>
          <cell r="EE141">
            <v>0</v>
          </cell>
          <cell r="EF141">
            <v>35</v>
          </cell>
          <cell r="EG141">
            <v>2211.2098427887909</v>
          </cell>
          <cell r="EH141">
            <v>87</v>
          </cell>
          <cell r="EI141">
            <v>9.1199999999999992</v>
          </cell>
          <cell r="EJ141">
            <v>59</v>
          </cell>
          <cell r="EK141">
            <v>18</v>
          </cell>
          <cell r="EL141">
            <v>38</v>
          </cell>
          <cell r="EM141">
            <v>54</v>
          </cell>
          <cell r="EN141">
            <v>36</v>
          </cell>
          <cell r="EO141" t="str">
            <v>Постоянный</v>
          </cell>
          <cell r="EP141">
            <v>24</v>
          </cell>
          <cell r="EQ141">
            <v>0</v>
          </cell>
          <cell r="ER141">
            <v>11.703999999999999</v>
          </cell>
          <cell r="ES141">
            <v>14</v>
          </cell>
          <cell r="ET141">
            <v>0</v>
          </cell>
          <cell r="EU141">
            <v>35</v>
          </cell>
          <cell r="EV141">
            <v>2211.2098427887909</v>
          </cell>
          <cell r="EW141">
            <v>87</v>
          </cell>
          <cell r="EX141">
            <v>9.1199999999999992</v>
          </cell>
          <cell r="EY141">
            <v>59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</row>
        <row r="142">
          <cell r="J142">
            <v>1045</v>
          </cell>
          <cell r="K142" t="str">
            <v>Куст скважины - 1045</v>
          </cell>
          <cell r="L142">
            <v>38618</v>
          </cell>
          <cell r="M142" t="str">
            <v>Верт.</v>
          </cell>
          <cell r="N142" t="str">
            <v>P1ar_Block III</v>
          </cell>
          <cell r="O142" t="str">
            <v>Действующий</v>
          </cell>
          <cell r="P142">
            <v>-4</v>
          </cell>
          <cell r="Q142" t="str">
            <v xml:space="preserve"> </v>
          </cell>
          <cell r="R142" t="str">
            <v xml:space="preserve"> </v>
          </cell>
          <cell r="S142">
            <v>0</v>
          </cell>
          <cell r="T142">
            <v>143.80000000000001</v>
          </cell>
          <cell r="U142">
            <v>135</v>
          </cell>
          <cell r="V142">
            <v>4.32</v>
          </cell>
          <cell r="W142">
            <v>1</v>
          </cell>
          <cell r="X142">
            <v>3.6919391294954491</v>
          </cell>
          <cell r="Y142">
            <v>1.33</v>
          </cell>
          <cell r="Z142">
            <v>0.83599999999999997</v>
          </cell>
          <cell r="AA142">
            <v>0.73299999999999998</v>
          </cell>
          <cell r="AB142">
            <v>38</v>
          </cell>
          <cell r="AC142">
            <v>1.1579999999999999</v>
          </cell>
          <cell r="AD142">
            <v>139.69999999999999</v>
          </cell>
          <cell r="AE142">
            <v>7.72</v>
          </cell>
          <cell r="AF142">
            <v>2047</v>
          </cell>
          <cell r="AG142">
            <v>2630</v>
          </cell>
          <cell r="AH142">
            <v>2630</v>
          </cell>
          <cell r="AI142">
            <v>0</v>
          </cell>
          <cell r="AJ142">
            <v>0</v>
          </cell>
          <cell r="AK142" t="str">
            <v>закрытый</v>
          </cell>
          <cell r="AL142" t="str">
            <v>1920-2630</v>
          </cell>
          <cell r="AM142">
            <v>0</v>
          </cell>
          <cell r="AN142">
            <v>1846</v>
          </cell>
          <cell r="AO142">
            <v>0.36</v>
          </cell>
          <cell r="AP142" t="str">
            <v>1617-1920</v>
          </cell>
          <cell r="AQ142">
            <v>102</v>
          </cell>
          <cell r="AR142">
            <v>7.4</v>
          </cell>
          <cell r="AS142" t="str">
            <v>Фонтан</v>
          </cell>
          <cell r="AT142">
            <v>597</v>
          </cell>
          <cell r="AU142" t="str">
            <v>ГП</v>
          </cell>
          <cell r="AV142">
            <v>1197</v>
          </cell>
          <cell r="AW142" t="str">
            <v>извекли</v>
          </cell>
          <cell r="AX142">
            <v>1775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1887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1632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73</v>
          </cell>
          <cell r="BV142">
            <v>5.5</v>
          </cell>
          <cell r="BW142">
            <v>18</v>
          </cell>
          <cell r="BX142" t="str">
            <v>Угловик</v>
          </cell>
          <cell r="BY142" t="str">
            <v>Постоянный</v>
          </cell>
          <cell r="BZ142">
            <v>24</v>
          </cell>
          <cell r="CA142">
            <v>0</v>
          </cell>
          <cell r="CB142">
            <v>35</v>
          </cell>
          <cell r="CC142">
            <v>90</v>
          </cell>
          <cell r="CD142">
            <v>34</v>
          </cell>
          <cell r="CE142">
            <v>43374</v>
          </cell>
          <cell r="CF142">
            <v>150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70</v>
          </cell>
          <cell r="CL142">
            <v>27.419657355200002</v>
          </cell>
          <cell r="CM142">
            <v>34.57</v>
          </cell>
          <cell r="CN142">
            <v>5.1239999999999997</v>
          </cell>
          <cell r="CO142">
            <v>139</v>
          </cell>
          <cell r="CP142">
            <v>26.13</v>
          </cell>
          <cell r="CQ142">
            <v>80</v>
          </cell>
          <cell r="CR142" t="str">
            <v>-</v>
          </cell>
          <cell r="CS142">
            <v>80</v>
          </cell>
          <cell r="CT142" t="str">
            <v>-</v>
          </cell>
          <cell r="CU142">
            <v>52.580342644799998</v>
          </cell>
          <cell r="CV142" t="str">
            <v>-</v>
          </cell>
          <cell r="CW142">
            <v>74.876000000000005</v>
          </cell>
          <cell r="CX142" t="str">
            <v>-</v>
          </cell>
          <cell r="CY142">
            <v>0</v>
          </cell>
          <cell r="CZ142">
            <v>26.13</v>
          </cell>
          <cell r="DA142">
            <v>952.96595655833664</v>
          </cell>
          <cell r="DB142">
            <v>952.96595655833664</v>
          </cell>
          <cell r="DC142">
            <v>0.54728272357365559</v>
          </cell>
          <cell r="DD142" t="str">
            <v>ГТМ тек. месяца (ЗБС)</v>
          </cell>
          <cell r="DE142" t="str">
            <v>Фонтан</v>
          </cell>
          <cell r="DF142">
            <v>27.419657355200002</v>
          </cell>
          <cell r="DG142">
            <v>34.57</v>
          </cell>
          <cell r="DH142">
            <v>5.1239999999999997</v>
          </cell>
          <cell r="DI142">
            <v>26.13</v>
          </cell>
          <cell r="DJ142">
            <v>70</v>
          </cell>
          <cell r="DK142">
            <v>0</v>
          </cell>
          <cell r="DL142" t="str">
            <v>-</v>
          </cell>
          <cell r="DM142">
            <v>40267</v>
          </cell>
          <cell r="DN142">
            <v>3178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40267</v>
          </cell>
          <cell r="DT142" t="str">
            <v>ОПЗ</v>
          </cell>
          <cell r="DU142">
            <v>0</v>
          </cell>
          <cell r="DV142">
            <v>18</v>
          </cell>
          <cell r="DW142">
            <v>58</v>
          </cell>
          <cell r="DX142">
            <v>56</v>
          </cell>
          <cell r="DY142">
            <v>57</v>
          </cell>
          <cell r="DZ142" t="str">
            <v>Постоянный</v>
          </cell>
          <cell r="EA142">
            <v>24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18</v>
          </cell>
          <cell r="EL142">
            <v>35</v>
          </cell>
          <cell r="EM142">
            <v>90</v>
          </cell>
          <cell r="EN142">
            <v>34</v>
          </cell>
          <cell r="EO142" t="str">
            <v>Постоянный</v>
          </cell>
          <cell r="EP142">
            <v>24</v>
          </cell>
          <cell r="EQ142">
            <v>0</v>
          </cell>
          <cell r="ER142">
            <v>27.419657355200002</v>
          </cell>
          <cell r="ES142">
            <v>34.57</v>
          </cell>
          <cell r="ET142">
            <v>5.1239999999999997</v>
          </cell>
          <cell r="EU142">
            <v>26.13</v>
          </cell>
          <cell r="EV142">
            <v>952.96595655833664</v>
          </cell>
          <cell r="EW142">
            <v>0</v>
          </cell>
          <cell r="EX142">
            <v>0</v>
          </cell>
          <cell r="EY142">
            <v>70</v>
          </cell>
          <cell r="EZ142">
            <v>0</v>
          </cell>
          <cell r="FA142">
            <v>-23</v>
          </cell>
          <cell r="FB142">
            <v>34</v>
          </cell>
          <cell r="FC142">
            <v>-23</v>
          </cell>
          <cell r="FD142">
            <v>0</v>
          </cell>
          <cell r="FE142">
            <v>0</v>
          </cell>
          <cell r="FF142">
            <v>27.419657355200002</v>
          </cell>
        </row>
        <row r="143">
          <cell r="J143" t="str">
            <v>1045-1</v>
          </cell>
          <cell r="K143" t="str">
            <v>Куст скважины - 1045</v>
          </cell>
          <cell r="L143">
            <v>38666</v>
          </cell>
          <cell r="M143" t="str">
            <v>Гор.</v>
          </cell>
          <cell r="N143" t="str">
            <v>P1ar_Block III</v>
          </cell>
          <cell r="O143" t="str">
            <v>Действующий</v>
          </cell>
          <cell r="P143">
            <v>-4</v>
          </cell>
          <cell r="Q143" t="str">
            <v xml:space="preserve"> </v>
          </cell>
          <cell r="R143" t="str">
            <v xml:space="preserve"> </v>
          </cell>
          <cell r="S143">
            <v>0</v>
          </cell>
          <cell r="T143">
            <v>143.80000000000001</v>
          </cell>
          <cell r="U143">
            <v>135</v>
          </cell>
          <cell r="V143">
            <v>4.32</v>
          </cell>
          <cell r="W143">
            <v>1</v>
          </cell>
          <cell r="X143">
            <v>4.2647796333079295</v>
          </cell>
          <cell r="Y143">
            <v>1.33</v>
          </cell>
          <cell r="Z143">
            <v>0.83599999999999997</v>
          </cell>
          <cell r="AA143">
            <v>0.73299999999999998</v>
          </cell>
          <cell r="AB143">
            <v>38</v>
          </cell>
          <cell r="AC143">
            <v>1.1579999999999999</v>
          </cell>
          <cell r="AD143">
            <v>139.69999999999999</v>
          </cell>
          <cell r="AE143">
            <v>7.72</v>
          </cell>
          <cell r="AF143">
            <v>1898.5</v>
          </cell>
          <cell r="AG143">
            <v>2426</v>
          </cell>
          <cell r="AH143">
            <v>2426</v>
          </cell>
          <cell r="AI143">
            <v>0</v>
          </cell>
          <cell r="AJ143">
            <v>0</v>
          </cell>
          <cell r="AK143" t="str">
            <v>откр ствол</v>
          </cell>
          <cell r="AL143" t="str">
            <v xml:space="preserve">1899-2426 </v>
          </cell>
          <cell r="AM143">
            <v>0</v>
          </cell>
          <cell r="AN143">
            <v>1899</v>
          </cell>
          <cell r="AO143">
            <v>49.94</v>
          </cell>
          <cell r="AP143">
            <v>0</v>
          </cell>
          <cell r="AQ143">
            <v>0</v>
          </cell>
          <cell r="AR143">
            <v>0</v>
          </cell>
          <cell r="AS143" t="str">
            <v>Фонтан</v>
          </cell>
          <cell r="AT143">
            <v>600</v>
          </cell>
          <cell r="AU143">
            <v>0</v>
          </cell>
          <cell r="AV143">
            <v>1200</v>
          </cell>
          <cell r="AW143">
            <v>0</v>
          </cell>
          <cell r="AX143">
            <v>1720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1730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1930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73</v>
          </cell>
          <cell r="BV143">
            <v>5.5</v>
          </cell>
          <cell r="BW143">
            <v>18</v>
          </cell>
          <cell r="BX143" t="str">
            <v>Угловик</v>
          </cell>
          <cell r="BY143" t="str">
            <v>Постоянный</v>
          </cell>
          <cell r="BZ143">
            <v>24</v>
          </cell>
          <cell r="CA143">
            <v>0</v>
          </cell>
          <cell r="CB143">
            <v>35</v>
          </cell>
          <cell r="CC143">
            <v>39</v>
          </cell>
          <cell r="CD143">
            <v>34</v>
          </cell>
          <cell r="CE143">
            <v>43374</v>
          </cell>
          <cell r="CF143">
            <v>116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57</v>
          </cell>
          <cell r="CL143">
            <v>13.740203399999999</v>
          </cell>
          <cell r="CM143">
            <v>16.5</v>
          </cell>
          <cell r="CN143">
            <v>0.39</v>
          </cell>
          <cell r="CO143">
            <v>140</v>
          </cell>
          <cell r="CP143">
            <v>31</v>
          </cell>
          <cell r="CQ143">
            <v>59</v>
          </cell>
          <cell r="CR143" t="str">
            <v>-</v>
          </cell>
          <cell r="CS143">
            <v>57</v>
          </cell>
          <cell r="CT143" t="str">
            <v>-</v>
          </cell>
          <cell r="CU143">
            <v>45.259796600000001</v>
          </cell>
          <cell r="CV143" t="str">
            <v>-</v>
          </cell>
          <cell r="CW143">
            <v>56.61</v>
          </cell>
          <cell r="CX143" t="str">
            <v>-</v>
          </cell>
          <cell r="CY143">
            <v>0</v>
          </cell>
          <cell r="CZ143">
            <v>31</v>
          </cell>
          <cell r="DA143">
            <v>2256.1529183767398</v>
          </cell>
          <cell r="DB143">
            <v>2256.1529183767398</v>
          </cell>
          <cell r="DC143">
            <v>0.36134418526598422</v>
          </cell>
          <cell r="DD143">
            <v>0</v>
          </cell>
          <cell r="DE143" t="str">
            <v>Фонтан</v>
          </cell>
          <cell r="DF143">
            <v>13.740203399999999</v>
          </cell>
          <cell r="DG143">
            <v>16.5</v>
          </cell>
          <cell r="DH143">
            <v>0.39</v>
          </cell>
          <cell r="DI143">
            <v>31</v>
          </cell>
          <cell r="DJ143">
            <v>57</v>
          </cell>
          <cell r="DK143">
            <v>0</v>
          </cell>
          <cell r="DL143">
            <v>41877</v>
          </cell>
          <cell r="DM143">
            <v>41897</v>
          </cell>
          <cell r="DN143">
            <v>1548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39430</v>
          </cell>
          <cell r="DT143" t="str">
            <v>ОПЗ</v>
          </cell>
          <cell r="DU143">
            <v>0</v>
          </cell>
          <cell r="DV143">
            <v>18</v>
          </cell>
          <cell r="DW143">
            <v>35</v>
          </cell>
          <cell r="DX143">
            <v>39</v>
          </cell>
          <cell r="DY143">
            <v>34</v>
          </cell>
          <cell r="DZ143" t="str">
            <v>Постоянный</v>
          </cell>
          <cell r="EA143">
            <v>24</v>
          </cell>
          <cell r="EB143">
            <v>0</v>
          </cell>
          <cell r="EC143">
            <v>13.740203399999999</v>
          </cell>
          <cell r="ED143">
            <v>16.5</v>
          </cell>
          <cell r="EE143">
            <v>0.39</v>
          </cell>
          <cell r="EF143">
            <v>31</v>
          </cell>
          <cell r="EG143">
            <v>2256.1529183767398</v>
          </cell>
          <cell r="EH143">
            <v>0</v>
          </cell>
          <cell r="EI143">
            <v>0</v>
          </cell>
          <cell r="EJ143">
            <v>57</v>
          </cell>
          <cell r="EK143">
            <v>18</v>
          </cell>
          <cell r="EL143">
            <v>35</v>
          </cell>
          <cell r="EM143">
            <v>39</v>
          </cell>
          <cell r="EN143">
            <v>34</v>
          </cell>
          <cell r="EO143" t="str">
            <v>Постоянный</v>
          </cell>
          <cell r="EP143">
            <v>24</v>
          </cell>
          <cell r="EQ143">
            <v>0</v>
          </cell>
          <cell r="ER143">
            <v>13.740203399999999</v>
          </cell>
          <cell r="ES143">
            <v>16.5</v>
          </cell>
          <cell r="ET143">
            <v>0.39</v>
          </cell>
          <cell r="EU143">
            <v>31</v>
          </cell>
          <cell r="EV143">
            <v>2256.1529183767398</v>
          </cell>
          <cell r="EW143">
            <v>0</v>
          </cell>
          <cell r="EX143">
            <v>0</v>
          </cell>
          <cell r="EY143">
            <v>57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</row>
        <row r="144">
          <cell r="J144">
            <v>1046</v>
          </cell>
          <cell r="K144" t="str">
            <v>Куст скважины - 1046</v>
          </cell>
          <cell r="L144">
            <v>40363</v>
          </cell>
          <cell r="M144" t="str">
            <v>Гор.</v>
          </cell>
          <cell r="N144" t="str">
            <v>P1ar_Block III</v>
          </cell>
          <cell r="O144" t="str">
            <v>Действующий</v>
          </cell>
          <cell r="P144">
            <v>-4</v>
          </cell>
          <cell r="Q144" t="str">
            <v xml:space="preserve"> </v>
          </cell>
          <cell r="R144" t="str">
            <v xml:space="preserve"> </v>
          </cell>
          <cell r="S144">
            <v>0</v>
          </cell>
          <cell r="T144">
            <v>143.80000000000001</v>
          </cell>
          <cell r="U144">
            <v>135</v>
          </cell>
          <cell r="V144">
            <v>4.32</v>
          </cell>
          <cell r="W144">
            <v>1</v>
          </cell>
          <cell r="X144">
            <v>1.2290534581353665</v>
          </cell>
          <cell r="Y144">
            <v>1.33</v>
          </cell>
          <cell r="Z144">
            <v>0.83599999999999997</v>
          </cell>
          <cell r="AA144">
            <v>0.73299999999999998</v>
          </cell>
          <cell r="AB144">
            <v>38</v>
          </cell>
          <cell r="AC144">
            <v>1.1579999999999999</v>
          </cell>
          <cell r="AD144">
            <v>139.69999999999999</v>
          </cell>
          <cell r="AE144">
            <v>7.72</v>
          </cell>
          <cell r="AF144">
            <v>1945</v>
          </cell>
          <cell r="AG144">
            <v>2400</v>
          </cell>
          <cell r="AH144">
            <v>2400</v>
          </cell>
          <cell r="AI144">
            <v>0</v>
          </cell>
          <cell r="AJ144">
            <v>0</v>
          </cell>
          <cell r="AK144" t="str">
            <v>откр ствол</v>
          </cell>
          <cell r="AL144" t="str">
            <v>1945-2400</v>
          </cell>
          <cell r="AM144">
            <v>0</v>
          </cell>
          <cell r="AN144">
            <v>1945</v>
          </cell>
          <cell r="AO144">
            <v>89.3</v>
          </cell>
          <cell r="AP144">
            <v>0</v>
          </cell>
          <cell r="AQ144">
            <v>0</v>
          </cell>
          <cell r="AR144">
            <v>0</v>
          </cell>
          <cell r="AS144" t="str">
            <v>Газлифт</v>
          </cell>
          <cell r="AT144">
            <v>600</v>
          </cell>
          <cell r="AU144" t="str">
            <v xml:space="preserve"> ГК88/3 </v>
          </cell>
          <cell r="AV144">
            <v>1200</v>
          </cell>
          <cell r="AW144" t="str">
            <v>ГК90/3</v>
          </cell>
          <cell r="AX144">
            <v>1695</v>
          </cell>
          <cell r="AY144" t="str">
            <v>ЦКсОК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1705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1722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73</v>
          </cell>
          <cell r="BV144">
            <v>5.5</v>
          </cell>
          <cell r="BW144">
            <v>18</v>
          </cell>
          <cell r="BX144" t="str">
            <v>Угловик</v>
          </cell>
          <cell r="BY144" t="str">
            <v>Постоянный</v>
          </cell>
          <cell r="BZ144">
            <v>24</v>
          </cell>
          <cell r="CA144">
            <v>0</v>
          </cell>
          <cell r="CB144">
            <v>34</v>
          </cell>
          <cell r="CC144">
            <v>85</v>
          </cell>
          <cell r="CD144">
            <v>33</v>
          </cell>
          <cell r="CE144">
            <v>43374</v>
          </cell>
          <cell r="CF144">
            <v>152.5</v>
          </cell>
          <cell r="CG144">
            <v>86</v>
          </cell>
          <cell r="CH144">
            <v>6</v>
          </cell>
          <cell r="CI144">
            <v>0</v>
          </cell>
          <cell r="CJ144">
            <v>0</v>
          </cell>
          <cell r="CK144">
            <v>80</v>
          </cell>
          <cell r="CL144">
            <v>4.0302724000000003</v>
          </cell>
          <cell r="CM144">
            <v>19.88</v>
          </cell>
          <cell r="CN144">
            <v>75.75</v>
          </cell>
          <cell r="CO144">
            <v>141</v>
          </cell>
          <cell r="CP144">
            <v>10.55</v>
          </cell>
          <cell r="CQ144">
            <v>72.5</v>
          </cell>
          <cell r="CR144" t="str">
            <v>-</v>
          </cell>
          <cell r="CS144">
            <v>80</v>
          </cell>
          <cell r="CT144" t="str">
            <v>-</v>
          </cell>
          <cell r="CU144">
            <v>68.469727599999999</v>
          </cell>
          <cell r="CV144" t="str">
            <v>-</v>
          </cell>
          <cell r="CW144">
            <v>4.25</v>
          </cell>
          <cell r="CX144" t="str">
            <v>-</v>
          </cell>
          <cell r="CY144">
            <v>6.5019999999999998</v>
          </cell>
          <cell r="CZ144">
            <v>4.0480000000000009</v>
          </cell>
          <cell r="DA144">
            <v>1004.3986108730518</v>
          </cell>
          <cell r="DB144">
            <v>2617.6890673692428</v>
          </cell>
          <cell r="DC144">
            <v>0.33177879845370084</v>
          </cell>
          <cell r="DD144">
            <v>0</v>
          </cell>
          <cell r="DE144" t="str">
            <v>Газлифт</v>
          </cell>
          <cell r="DF144">
            <v>4.0302724000000003</v>
          </cell>
          <cell r="DG144">
            <v>19.88</v>
          </cell>
          <cell r="DH144">
            <v>75.75</v>
          </cell>
          <cell r="DI144">
            <v>4.0480000000000009</v>
          </cell>
          <cell r="DJ144">
            <v>80</v>
          </cell>
          <cell r="DK144">
            <v>0</v>
          </cell>
          <cell r="DL144">
            <v>41511</v>
          </cell>
          <cell r="DM144">
            <v>41596</v>
          </cell>
          <cell r="DN144">
            <v>1849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40363</v>
          </cell>
          <cell r="DT144" t="str">
            <v>ВНС</v>
          </cell>
          <cell r="DU144">
            <v>0</v>
          </cell>
          <cell r="DV144">
            <v>18</v>
          </cell>
          <cell r="DW144">
            <v>34</v>
          </cell>
          <cell r="DX144">
            <v>85</v>
          </cell>
          <cell r="DY144">
            <v>33</v>
          </cell>
          <cell r="DZ144" t="str">
            <v>Постоянный</v>
          </cell>
          <cell r="EA144">
            <v>24</v>
          </cell>
          <cell r="EB144">
            <v>0</v>
          </cell>
          <cell r="EC144">
            <v>4.0302724000000003</v>
          </cell>
          <cell r="ED144">
            <v>19.88</v>
          </cell>
          <cell r="EE144">
            <v>75.75</v>
          </cell>
          <cell r="EF144">
            <v>10.55</v>
          </cell>
          <cell r="EG144">
            <v>1004.3986108730518</v>
          </cell>
          <cell r="EH144">
            <v>86</v>
          </cell>
          <cell r="EI144">
            <v>6.5019999999999998</v>
          </cell>
          <cell r="EJ144">
            <v>138</v>
          </cell>
          <cell r="EK144">
            <v>18</v>
          </cell>
          <cell r="EL144">
            <v>34</v>
          </cell>
          <cell r="EM144">
            <v>85</v>
          </cell>
          <cell r="EN144">
            <v>33</v>
          </cell>
          <cell r="EO144" t="str">
            <v>Постоянный</v>
          </cell>
          <cell r="EP144">
            <v>24</v>
          </cell>
          <cell r="EQ144">
            <v>0</v>
          </cell>
          <cell r="ER144">
            <v>4.0302724000000003</v>
          </cell>
          <cell r="ES144">
            <v>19.88</v>
          </cell>
          <cell r="ET144">
            <v>75.75</v>
          </cell>
          <cell r="EU144">
            <v>10.55</v>
          </cell>
          <cell r="EV144">
            <v>1004.3986108730518</v>
          </cell>
          <cell r="EW144">
            <v>86</v>
          </cell>
          <cell r="EX144">
            <v>6.5019999999999998</v>
          </cell>
          <cell r="EY144">
            <v>80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</row>
        <row r="145">
          <cell r="J145" t="str">
            <v>1046-2</v>
          </cell>
          <cell r="K145" t="str">
            <v>К - 1</v>
          </cell>
          <cell r="L145">
            <v>41440</v>
          </cell>
          <cell r="M145" t="str">
            <v>Гор.</v>
          </cell>
          <cell r="N145" t="str">
            <v>P1ar_Block III</v>
          </cell>
          <cell r="O145" t="str">
            <v>Действующий</v>
          </cell>
          <cell r="P145">
            <v>-4</v>
          </cell>
          <cell r="Q145">
            <v>41986</v>
          </cell>
          <cell r="R145" t="str">
            <v>Slb</v>
          </cell>
          <cell r="S145" t="str">
            <v>КГРП: HCl 15%-96м3, 
WF-40м3, KCl 2%-29,3м3</v>
          </cell>
          <cell r="T145">
            <v>143.80000000000001</v>
          </cell>
          <cell r="U145">
            <v>135</v>
          </cell>
          <cell r="V145">
            <v>4.32</v>
          </cell>
          <cell r="W145">
            <v>1</v>
          </cell>
          <cell r="X145">
            <v>3.0036711536322174</v>
          </cell>
          <cell r="Y145">
            <v>1.33</v>
          </cell>
          <cell r="Z145">
            <v>0.83599999999999997</v>
          </cell>
          <cell r="AA145">
            <v>0.73299999999999998</v>
          </cell>
          <cell r="AB145">
            <v>38</v>
          </cell>
          <cell r="AC145">
            <v>1.1579999999999999</v>
          </cell>
          <cell r="AD145">
            <v>177.8</v>
          </cell>
          <cell r="AE145">
            <v>9.19</v>
          </cell>
          <cell r="AF145">
            <v>2214</v>
          </cell>
          <cell r="AG145">
            <v>2780</v>
          </cell>
          <cell r="AH145">
            <v>2780</v>
          </cell>
          <cell r="AI145">
            <v>0</v>
          </cell>
          <cell r="AJ145">
            <v>0</v>
          </cell>
          <cell r="AK145" t="str">
            <v>откр ствол</v>
          </cell>
          <cell r="AL145" t="str">
            <v>2214-2780</v>
          </cell>
          <cell r="AM145">
            <v>50</v>
          </cell>
          <cell r="AN145">
            <v>2032</v>
          </cell>
          <cell r="AO145">
            <v>179.7</v>
          </cell>
          <cell r="AP145">
            <v>0</v>
          </cell>
          <cell r="AQ145">
            <v>0</v>
          </cell>
          <cell r="AR145">
            <v>0</v>
          </cell>
          <cell r="AS145" t="str">
            <v>Газлифт</v>
          </cell>
          <cell r="AT145">
            <v>500</v>
          </cell>
          <cell r="AU145" t="str">
            <v>ГП</v>
          </cell>
          <cell r="AV145">
            <v>900</v>
          </cell>
          <cell r="AW145" t="str">
            <v>ГП</v>
          </cell>
          <cell r="AX145">
            <v>1220</v>
          </cell>
          <cell r="AY145" t="str">
            <v>ГП</v>
          </cell>
          <cell r="AZ145">
            <v>1480</v>
          </cell>
          <cell r="BA145" t="str">
            <v>ГК85/1,5</v>
          </cell>
          <cell r="BB145">
            <v>1710</v>
          </cell>
          <cell r="BC145" t="str">
            <v>ЦКсОК</v>
          </cell>
          <cell r="BD145">
            <v>0</v>
          </cell>
          <cell r="BE145">
            <v>0</v>
          </cell>
          <cell r="BF145">
            <v>1720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2249</v>
          </cell>
          <cell r="BN145" t="str">
            <v>Есть</v>
          </cell>
          <cell r="BO145">
            <v>0</v>
          </cell>
          <cell r="BP145">
            <v>89</v>
          </cell>
          <cell r="BQ145">
            <v>64</v>
          </cell>
          <cell r="BR145">
            <v>12</v>
          </cell>
          <cell r="BS145">
            <v>0</v>
          </cell>
          <cell r="BT145">
            <v>0</v>
          </cell>
          <cell r="BU145">
            <v>73</v>
          </cell>
          <cell r="BV145">
            <v>5.5</v>
          </cell>
          <cell r="BW145">
            <v>18</v>
          </cell>
          <cell r="BX145" t="str">
            <v>Угловик</v>
          </cell>
          <cell r="BY145" t="str">
            <v>Постоянный</v>
          </cell>
          <cell r="BZ145">
            <v>24</v>
          </cell>
          <cell r="CA145">
            <v>0</v>
          </cell>
          <cell r="CB145">
            <v>32</v>
          </cell>
          <cell r="CC145">
            <v>64</v>
          </cell>
          <cell r="CD145">
            <v>31</v>
          </cell>
          <cell r="CE145">
            <v>43374</v>
          </cell>
          <cell r="CF145">
            <v>122</v>
          </cell>
          <cell r="CG145">
            <v>89</v>
          </cell>
          <cell r="CH145">
            <v>6</v>
          </cell>
          <cell r="CI145">
            <v>0</v>
          </cell>
          <cell r="CJ145">
            <v>0</v>
          </cell>
          <cell r="CK145">
            <v>84</v>
          </cell>
          <cell r="CL145">
            <v>15.238608000000001</v>
          </cell>
          <cell r="CM145">
            <v>21</v>
          </cell>
          <cell r="CN145">
            <v>13.2</v>
          </cell>
          <cell r="CO145">
            <v>0</v>
          </cell>
          <cell r="CP145">
            <v>19.7</v>
          </cell>
          <cell r="CQ145">
            <v>38</v>
          </cell>
          <cell r="CR145">
            <v>0</v>
          </cell>
          <cell r="CS145">
            <v>84</v>
          </cell>
          <cell r="CT145" t="str">
            <v>-</v>
          </cell>
          <cell r="CU145">
            <v>22.761392000000001</v>
          </cell>
          <cell r="CV145">
            <v>-21</v>
          </cell>
          <cell r="CW145">
            <v>70.8</v>
          </cell>
          <cell r="CX145" t="str">
            <v>-</v>
          </cell>
          <cell r="CY145">
            <v>12</v>
          </cell>
          <cell r="CZ145">
            <v>7.6999999999999993</v>
          </cell>
          <cell r="DA145">
            <v>505.29549680653236</v>
          </cell>
          <cell r="DB145">
            <v>1292.7689983232062</v>
          </cell>
          <cell r="DC145">
            <v>0.64142650495159681</v>
          </cell>
          <cell r="DD145">
            <v>0</v>
          </cell>
          <cell r="DE145" t="str">
            <v>Газлифт</v>
          </cell>
          <cell r="DF145">
            <v>15.238608000000001</v>
          </cell>
          <cell r="DG145">
            <v>21</v>
          </cell>
          <cell r="DH145">
            <v>13.2</v>
          </cell>
          <cell r="DI145">
            <v>7.6999999999999993</v>
          </cell>
          <cell r="DJ145">
            <v>84</v>
          </cell>
          <cell r="DK145">
            <v>0</v>
          </cell>
          <cell r="DL145">
            <v>42706.083333333336</v>
          </cell>
          <cell r="DM145">
            <v>42751</v>
          </cell>
          <cell r="DN145">
            <v>694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42751</v>
          </cell>
          <cell r="DT145" t="str">
            <v>ОПЗ</v>
          </cell>
          <cell r="DU145">
            <v>0</v>
          </cell>
          <cell r="DV145">
            <v>18</v>
          </cell>
          <cell r="DW145">
            <v>32</v>
          </cell>
          <cell r="DX145">
            <v>64</v>
          </cell>
          <cell r="DY145">
            <v>31</v>
          </cell>
          <cell r="DZ145" t="str">
            <v>Постоянный</v>
          </cell>
          <cell r="EA145">
            <v>24</v>
          </cell>
          <cell r="EB145">
            <v>0</v>
          </cell>
          <cell r="EC145">
            <v>19.807916479999999</v>
          </cell>
          <cell r="ED145">
            <v>32.6</v>
          </cell>
          <cell r="EE145">
            <v>27.32</v>
          </cell>
          <cell r="EF145">
            <v>56.27</v>
          </cell>
          <cell r="EG145">
            <v>2234.9649971868216</v>
          </cell>
          <cell r="EH145">
            <v>89</v>
          </cell>
          <cell r="EI145">
            <v>12</v>
          </cell>
          <cell r="EJ145">
            <v>80</v>
          </cell>
          <cell r="EK145">
            <v>18</v>
          </cell>
          <cell r="EL145">
            <v>32</v>
          </cell>
          <cell r="EM145">
            <v>64</v>
          </cell>
          <cell r="EN145">
            <v>31</v>
          </cell>
          <cell r="EO145" t="str">
            <v>Постоянный</v>
          </cell>
          <cell r="EP145">
            <v>24</v>
          </cell>
          <cell r="EQ145">
            <v>0</v>
          </cell>
          <cell r="ER145">
            <v>15.238608000000001</v>
          </cell>
          <cell r="ES145">
            <v>21</v>
          </cell>
          <cell r="ET145">
            <v>13.2</v>
          </cell>
          <cell r="EU145">
            <v>19.7</v>
          </cell>
          <cell r="EV145">
            <v>505.29549680653236</v>
          </cell>
          <cell r="EW145">
            <v>89</v>
          </cell>
          <cell r="EX145">
            <v>12</v>
          </cell>
          <cell r="EY145">
            <v>84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-4.5693084799999983</v>
          </cell>
        </row>
        <row r="146">
          <cell r="J146" t="str">
            <v>1046-1</v>
          </cell>
          <cell r="K146" t="str">
            <v>Куст скважины - 1046</v>
          </cell>
          <cell r="L146">
            <v>40429</v>
          </cell>
          <cell r="M146" t="str">
            <v>Гор.</v>
          </cell>
          <cell r="N146" t="str">
            <v>P1ar_Block III</v>
          </cell>
          <cell r="O146" t="str">
            <v>Действующий</v>
          </cell>
          <cell r="P146">
            <v>-4</v>
          </cell>
          <cell r="Q146" t="str">
            <v xml:space="preserve"> </v>
          </cell>
          <cell r="R146" t="str">
            <v xml:space="preserve"> </v>
          </cell>
          <cell r="S146">
            <v>0</v>
          </cell>
          <cell r="T146">
            <v>143.80000000000001</v>
          </cell>
          <cell r="U146">
            <v>135</v>
          </cell>
          <cell r="V146">
            <v>4.32</v>
          </cell>
          <cell r="W146">
            <v>1</v>
          </cell>
          <cell r="X146">
            <v>4.3142706485786881</v>
          </cell>
          <cell r="Y146">
            <v>1.33</v>
          </cell>
          <cell r="Z146">
            <v>0.83599999999999997</v>
          </cell>
          <cell r="AA146">
            <v>0.73299999999999998</v>
          </cell>
          <cell r="AB146">
            <v>38</v>
          </cell>
          <cell r="AC146">
            <v>1.1579999999999999</v>
          </cell>
          <cell r="AD146">
            <v>139.69999999999999</v>
          </cell>
          <cell r="AE146">
            <v>7.72</v>
          </cell>
          <cell r="AF146">
            <v>1944</v>
          </cell>
          <cell r="AG146">
            <v>2500</v>
          </cell>
          <cell r="AH146">
            <v>2500</v>
          </cell>
          <cell r="AI146">
            <v>0</v>
          </cell>
          <cell r="AJ146">
            <v>0</v>
          </cell>
          <cell r="AK146" t="str">
            <v>откр ствол</v>
          </cell>
          <cell r="AL146" t="str">
            <v>1944-2500</v>
          </cell>
          <cell r="AM146">
            <v>0</v>
          </cell>
          <cell r="AN146">
            <v>1944</v>
          </cell>
          <cell r="AO146">
            <v>86.14</v>
          </cell>
          <cell r="AP146">
            <v>0</v>
          </cell>
          <cell r="AQ146">
            <v>0</v>
          </cell>
          <cell r="AR146">
            <v>0</v>
          </cell>
          <cell r="AS146" t="str">
            <v>Фонтан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2034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73</v>
          </cell>
          <cell r="BV146">
            <v>5.5</v>
          </cell>
          <cell r="BW146">
            <v>18</v>
          </cell>
          <cell r="BX146" t="str">
            <v>Угловик</v>
          </cell>
          <cell r="BY146" t="str">
            <v>Постоянный</v>
          </cell>
          <cell r="BZ146">
            <v>24</v>
          </cell>
          <cell r="CA146">
            <v>0</v>
          </cell>
          <cell r="CB146">
            <v>64</v>
          </cell>
          <cell r="CC146">
            <v>12</v>
          </cell>
          <cell r="CD146">
            <v>63</v>
          </cell>
          <cell r="CE146">
            <v>43374</v>
          </cell>
          <cell r="CF146">
            <v>129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74</v>
          </cell>
          <cell r="CL146">
            <v>14.039182080000002</v>
          </cell>
          <cell r="CM146">
            <v>16.8</v>
          </cell>
          <cell r="CN146">
            <v>0.04</v>
          </cell>
          <cell r="CO146">
            <v>143</v>
          </cell>
          <cell r="CP146">
            <v>111.8</v>
          </cell>
          <cell r="CQ146">
            <v>55</v>
          </cell>
          <cell r="CR146" t="str">
            <v>-</v>
          </cell>
          <cell r="CS146">
            <v>74</v>
          </cell>
          <cell r="CT146" t="str">
            <v>-</v>
          </cell>
          <cell r="CU146">
            <v>40.960817919999997</v>
          </cell>
          <cell r="CV146" t="str">
            <v>-</v>
          </cell>
          <cell r="CW146">
            <v>73.959999999999994</v>
          </cell>
          <cell r="CX146" t="str">
            <v>-</v>
          </cell>
          <cell r="CY146">
            <v>0</v>
          </cell>
          <cell r="CZ146">
            <v>111.8</v>
          </cell>
          <cell r="DA146">
            <v>7963.4268836265419</v>
          </cell>
          <cell r="DB146">
            <v>7963.4268836265419</v>
          </cell>
          <cell r="DC146">
            <v>0.3768679354651725</v>
          </cell>
          <cell r="DD146">
            <v>0</v>
          </cell>
          <cell r="DE146" t="str">
            <v>Фонтан</v>
          </cell>
          <cell r="DF146">
            <v>14.039182080000002</v>
          </cell>
          <cell r="DG146">
            <v>16.8</v>
          </cell>
          <cell r="DH146">
            <v>0.04</v>
          </cell>
          <cell r="DI146">
            <v>111.8</v>
          </cell>
          <cell r="DJ146">
            <v>74</v>
          </cell>
          <cell r="DK146">
            <v>0</v>
          </cell>
          <cell r="DL146" t="str">
            <v>-</v>
          </cell>
          <cell r="DM146">
            <v>40429</v>
          </cell>
          <cell r="DN146">
            <v>3016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40429</v>
          </cell>
          <cell r="DT146" t="str">
            <v>ВНС</v>
          </cell>
          <cell r="DU146">
            <v>0</v>
          </cell>
          <cell r="DV146">
            <v>18</v>
          </cell>
          <cell r="DW146">
            <v>64</v>
          </cell>
          <cell r="DX146">
            <v>12</v>
          </cell>
          <cell r="DY146">
            <v>63</v>
          </cell>
          <cell r="DZ146" t="str">
            <v>Постоянный</v>
          </cell>
          <cell r="EA146">
            <v>24</v>
          </cell>
          <cell r="EB146">
            <v>0</v>
          </cell>
          <cell r="EC146">
            <v>14.039182080000002</v>
          </cell>
          <cell r="ED146">
            <v>16.8</v>
          </cell>
          <cell r="EE146">
            <v>0.04</v>
          </cell>
          <cell r="EF146">
            <v>111.8</v>
          </cell>
          <cell r="EG146">
            <v>7963.4268836265419</v>
          </cell>
          <cell r="EH146">
            <v>0</v>
          </cell>
          <cell r="EI146">
            <v>0</v>
          </cell>
          <cell r="EJ146">
            <v>74</v>
          </cell>
          <cell r="EK146">
            <v>18</v>
          </cell>
          <cell r="EL146">
            <v>64</v>
          </cell>
          <cell r="EM146">
            <v>12</v>
          </cell>
          <cell r="EN146">
            <v>63</v>
          </cell>
          <cell r="EO146" t="str">
            <v>Постоянный</v>
          </cell>
          <cell r="EP146">
            <v>24</v>
          </cell>
          <cell r="EQ146">
            <v>0</v>
          </cell>
          <cell r="ER146">
            <v>14.039182080000002</v>
          </cell>
          <cell r="ES146">
            <v>16.8</v>
          </cell>
          <cell r="ET146">
            <v>0.04</v>
          </cell>
          <cell r="EU146">
            <v>111.8</v>
          </cell>
          <cell r="EV146">
            <v>7963.4268836265419</v>
          </cell>
          <cell r="EW146">
            <v>0</v>
          </cell>
          <cell r="EX146">
            <v>0</v>
          </cell>
          <cell r="EY146">
            <v>74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</row>
        <row r="147">
          <cell r="J147">
            <v>1049</v>
          </cell>
          <cell r="K147" t="str">
            <v>Куст скважины - 1049</v>
          </cell>
          <cell r="L147">
            <v>38134</v>
          </cell>
          <cell r="M147" t="str">
            <v>Верт.</v>
          </cell>
          <cell r="N147" t="str">
            <v>P1ar_Block III</v>
          </cell>
          <cell r="O147" t="str">
            <v>Действующий</v>
          </cell>
          <cell r="P147">
            <v>-4</v>
          </cell>
          <cell r="Q147" t="str">
            <v xml:space="preserve"> </v>
          </cell>
          <cell r="R147" t="str">
            <v xml:space="preserve"> </v>
          </cell>
          <cell r="S147">
            <v>0</v>
          </cell>
          <cell r="T147">
            <v>143.80000000000001</v>
          </cell>
          <cell r="U147">
            <v>135</v>
          </cell>
          <cell r="V147">
            <v>4.32</v>
          </cell>
          <cell r="W147">
            <v>1</v>
          </cell>
          <cell r="X147">
            <v>4.32</v>
          </cell>
          <cell r="Y147">
            <v>1.33</v>
          </cell>
          <cell r="Z147">
            <v>0.83599999999999997</v>
          </cell>
          <cell r="AA147">
            <v>0.73299999999999998</v>
          </cell>
          <cell r="AB147">
            <v>38</v>
          </cell>
          <cell r="AC147">
            <v>1.1579999999999999</v>
          </cell>
          <cell r="AD147">
            <v>139.69999999999999</v>
          </cell>
          <cell r="AE147">
            <v>7.72</v>
          </cell>
          <cell r="AF147">
            <v>1990</v>
          </cell>
          <cell r="AG147">
            <v>2520</v>
          </cell>
          <cell r="AH147">
            <v>2520</v>
          </cell>
          <cell r="AI147">
            <v>0</v>
          </cell>
          <cell r="AJ147">
            <v>0</v>
          </cell>
          <cell r="AK147" t="str">
            <v>откр ствол</v>
          </cell>
          <cell r="AL147" t="str">
            <v>1990-2520</v>
          </cell>
          <cell r="AM147">
            <v>0</v>
          </cell>
          <cell r="AN147">
            <v>1887</v>
          </cell>
          <cell r="AO147">
            <v>6.3</v>
          </cell>
          <cell r="AP147">
            <v>0</v>
          </cell>
          <cell r="AQ147">
            <v>0</v>
          </cell>
          <cell r="AR147">
            <v>0</v>
          </cell>
          <cell r="AS147" t="str">
            <v>Фонтан</v>
          </cell>
          <cell r="AT147">
            <v>480</v>
          </cell>
          <cell r="AU147" t="str">
            <v>ГП</v>
          </cell>
          <cell r="AV147">
            <v>1200</v>
          </cell>
          <cell r="AW147" t="str">
            <v>ГК98(2)</v>
          </cell>
          <cell r="AX147">
            <v>1480</v>
          </cell>
          <cell r="AY147" t="str">
            <v>ЦКсОК(4)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1530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1565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73</v>
          </cell>
          <cell r="BV147">
            <v>5.5</v>
          </cell>
          <cell r="BW147">
            <v>18</v>
          </cell>
          <cell r="BX147" t="str">
            <v>Угловик</v>
          </cell>
          <cell r="BY147" t="str">
            <v>Постоянный</v>
          </cell>
          <cell r="BZ147">
            <v>24</v>
          </cell>
          <cell r="CA147">
            <v>0</v>
          </cell>
          <cell r="CB147">
            <v>34</v>
          </cell>
          <cell r="CC147">
            <v>44</v>
          </cell>
          <cell r="CD147">
            <v>31</v>
          </cell>
          <cell r="CE147">
            <v>43374</v>
          </cell>
          <cell r="CF147">
            <v>133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48</v>
          </cell>
          <cell r="CL147">
            <v>6.6879999999999997</v>
          </cell>
          <cell r="CM147">
            <v>8</v>
          </cell>
          <cell r="CN147">
            <v>0</v>
          </cell>
          <cell r="CO147">
            <v>144</v>
          </cell>
          <cell r="CP147">
            <v>14</v>
          </cell>
          <cell r="CQ147">
            <v>85</v>
          </cell>
          <cell r="CR147" t="str">
            <v>-</v>
          </cell>
          <cell r="CS147">
            <v>48</v>
          </cell>
          <cell r="CT147" t="str">
            <v>-</v>
          </cell>
          <cell r="CU147">
            <v>78.311999999999998</v>
          </cell>
          <cell r="CV147" t="str">
            <v>-</v>
          </cell>
          <cell r="CW147">
            <v>48</v>
          </cell>
          <cell r="CX147" t="str">
            <v>-</v>
          </cell>
          <cell r="CY147">
            <v>0</v>
          </cell>
          <cell r="CZ147">
            <v>14</v>
          </cell>
          <cell r="DA147">
            <v>2093.3014354066986</v>
          </cell>
          <cell r="DB147">
            <v>2093.3014354066986</v>
          </cell>
          <cell r="DC147">
            <v>0</v>
          </cell>
          <cell r="DD147">
            <v>0</v>
          </cell>
          <cell r="DE147" t="str">
            <v>Фонтан</v>
          </cell>
          <cell r="DF147">
            <v>6.6879999999999997</v>
          </cell>
          <cell r="DG147">
            <v>8</v>
          </cell>
          <cell r="DH147">
            <v>0</v>
          </cell>
          <cell r="DI147">
            <v>14</v>
          </cell>
          <cell r="DJ147">
            <v>48</v>
          </cell>
          <cell r="DK147">
            <v>0</v>
          </cell>
          <cell r="DL147">
            <v>42177</v>
          </cell>
          <cell r="DM147">
            <v>42276</v>
          </cell>
          <cell r="DN147">
            <v>1169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42276</v>
          </cell>
          <cell r="DT147" t="str">
            <v>ЗБС</v>
          </cell>
          <cell r="DU147">
            <v>0</v>
          </cell>
          <cell r="DV147">
            <v>18</v>
          </cell>
          <cell r="DW147">
            <v>34</v>
          </cell>
          <cell r="DX147">
            <v>44</v>
          </cell>
          <cell r="DY147">
            <v>33</v>
          </cell>
          <cell r="DZ147" t="str">
            <v>Постоянный</v>
          </cell>
          <cell r="EA147">
            <v>24</v>
          </cell>
          <cell r="EB147">
            <v>0</v>
          </cell>
          <cell r="EC147">
            <v>6.6879999999999997</v>
          </cell>
          <cell r="ED147">
            <v>8</v>
          </cell>
          <cell r="EE147">
            <v>0</v>
          </cell>
          <cell r="EF147">
            <v>14</v>
          </cell>
          <cell r="EG147">
            <v>2093.3014354066986</v>
          </cell>
          <cell r="EH147">
            <v>0</v>
          </cell>
          <cell r="EI147">
            <v>0</v>
          </cell>
          <cell r="EJ147">
            <v>48</v>
          </cell>
          <cell r="EK147">
            <v>18</v>
          </cell>
          <cell r="EL147">
            <v>34</v>
          </cell>
          <cell r="EM147">
            <v>44</v>
          </cell>
          <cell r="EN147">
            <v>31</v>
          </cell>
          <cell r="EO147" t="str">
            <v>Постоянный</v>
          </cell>
          <cell r="EP147">
            <v>24</v>
          </cell>
          <cell r="EQ147">
            <v>0</v>
          </cell>
          <cell r="ER147">
            <v>6.6879999999999997</v>
          </cell>
          <cell r="ES147">
            <v>8</v>
          </cell>
          <cell r="ET147">
            <v>0</v>
          </cell>
          <cell r="EU147">
            <v>14</v>
          </cell>
          <cell r="EV147">
            <v>2093.3014354066986</v>
          </cell>
          <cell r="EW147">
            <v>0</v>
          </cell>
          <cell r="EX147">
            <v>0</v>
          </cell>
          <cell r="EY147">
            <v>48</v>
          </cell>
          <cell r="EZ147">
            <v>0</v>
          </cell>
          <cell r="FA147">
            <v>0</v>
          </cell>
          <cell r="FB147">
            <v>0</v>
          </cell>
          <cell r="FC147">
            <v>-2</v>
          </cell>
          <cell r="FD147">
            <v>0</v>
          </cell>
          <cell r="FE147">
            <v>0</v>
          </cell>
          <cell r="FF147">
            <v>0</v>
          </cell>
        </row>
        <row r="148">
          <cell r="J148" t="str">
            <v>1049-2</v>
          </cell>
          <cell r="K148" t="str">
            <v>Куст скважины - 1049</v>
          </cell>
          <cell r="L148">
            <v>38352</v>
          </cell>
          <cell r="M148" t="str">
            <v>Гор.</v>
          </cell>
          <cell r="N148" t="str">
            <v>P1ar_Block III</v>
          </cell>
          <cell r="O148" t="str">
            <v>Действующий</v>
          </cell>
          <cell r="P148">
            <v>-4</v>
          </cell>
          <cell r="Q148" t="str">
            <v xml:space="preserve"> </v>
          </cell>
          <cell r="R148" t="str">
            <v xml:space="preserve"> </v>
          </cell>
          <cell r="S148">
            <v>0</v>
          </cell>
          <cell r="T148">
            <v>143.80000000000001</v>
          </cell>
          <cell r="U148">
            <v>135</v>
          </cell>
          <cell r="V148">
            <v>4.32</v>
          </cell>
          <cell r="W148">
            <v>1</v>
          </cell>
          <cell r="X148">
            <v>4.32</v>
          </cell>
          <cell r="Y148">
            <v>1.33</v>
          </cell>
          <cell r="Z148">
            <v>0.83599999999999997</v>
          </cell>
          <cell r="AA148">
            <v>0.73299999999999998</v>
          </cell>
          <cell r="AB148">
            <v>38</v>
          </cell>
          <cell r="AC148">
            <v>1.1579999999999999</v>
          </cell>
          <cell r="AD148">
            <v>139.69999999999999</v>
          </cell>
          <cell r="AE148">
            <v>7.72</v>
          </cell>
          <cell r="AF148">
            <v>1932</v>
          </cell>
          <cell r="AG148">
            <v>2303</v>
          </cell>
          <cell r="AH148">
            <v>2303</v>
          </cell>
          <cell r="AI148">
            <v>0</v>
          </cell>
          <cell r="AJ148">
            <v>0</v>
          </cell>
          <cell r="AK148" t="str">
            <v>откр ствол</v>
          </cell>
          <cell r="AL148" t="str">
            <v xml:space="preserve">1932-2303 </v>
          </cell>
          <cell r="AM148">
            <v>0</v>
          </cell>
          <cell r="AN148">
            <v>1932</v>
          </cell>
          <cell r="AO148">
            <v>56.3</v>
          </cell>
          <cell r="AP148">
            <v>0</v>
          </cell>
          <cell r="AQ148">
            <v>0</v>
          </cell>
          <cell r="AR148">
            <v>0</v>
          </cell>
          <cell r="AS148" t="str">
            <v>Фонтан</v>
          </cell>
          <cell r="AT148">
            <v>599</v>
          </cell>
          <cell r="AU148" t="str">
            <v>ГП</v>
          </cell>
          <cell r="AV148">
            <v>1199</v>
          </cell>
          <cell r="AW148" t="str">
            <v>ГП</v>
          </cell>
          <cell r="AX148">
            <v>1771</v>
          </cell>
          <cell r="AY148" t="str">
            <v>ЦКсОК (3)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1782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2207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73</v>
          </cell>
          <cell r="BV148">
            <v>5.5</v>
          </cell>
          <cell r="BW148">
            <v>18</v>
          </cell>
          <cell r="BX148" t="str">
            <v>Угловик</v>
          </cell>
          <cell r="BY148" t="str">
            <v>Постоянный</v>
          </cell>
          <cell r="BZ148">
            <v>24</v>
          </cell>
          <cell r="CA148">
            <v>0</v>
          </cell>
          <cell r="CB148">
            <v>32</v>
          </cell>
          <cell r="CC148">
            <v>52</v>
          </cell>
          <cell r="CD148">
            <v>31</v>
          </cell>
          <cell r="CE148">
            <v>43374</v>
          </cell>
          <cell r="CF148">
            <v>118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58</v>
          </cell>
          <cell r="CL148">
            <v>7.1059999999999999</v>
          </cell>
          <cell r="CM148">
            <v>8.5</v>
          </cell>
          <cell r="CN148">
            <v>0</v>
          </cell>
          <cell r="CO148">
            <v>145</v>
          </cell>
          <cell r="CP148">
            <v>16.3</v>
          </cell>
          <cell r="CQ148">
            <v>60</v>
          </cell>
          <cell r="CR148" t="str">
            <v>-</v>
          </cell>
          <cell r="CS148">
            <v>58</v>
          </cell>
          <cell r="CT148" t="str">
            <v>-</v>
          </cell>
          <cell r="CU148">
            <v>52.893999999999998</v>
          </cell>
          <cell r="CV148" t="str">
            <v>-</v>
          </cell>
          <cell r="CW148">
            <v>58</v>
          </cell>
          <cell r="CX148" t="str">
            <v>-</v>
          </cell>
          <cell r="CY148">
            <v>0</v>
          </cell>
          <cell r="CZ148">
            <v>16.3</v>
          </cell>
          <cell r="DA148">
            <v>2293.8361947649873</v>
          </cell>
          <cell r="DB148">
            <v>2293.8361947649873</v>
          </cell>
          <cell r="DC148">
            <v>0</v>
          </cell>
          <cell r="DD148">
            <v>0</v>
          </cell>
          <cell r="DE148" t="str">
            <v>Фонтан</v>
          </cell>
          <cell r="DF148">
            <v>7.1059999999999999</v>
          </cell>
          <cell r="DG148">
            <v>8.5</v>
          </cell>
          <cell r="DH148">
            <v>0</v>
          </cell>
          <cell r="DI148">
            <v>16.3</v>
          </cell>
          <cell r="DJ148">
            <v>58</v>
          </cell>
          <cell r="DK148">
            <v>0</v>
          </cell>
          <cell r="DL148" t="str">
            <v>-</v>
          </cell>
          <cell r="DM148">
            <v>41433</v>
          </cell>
          <cell r="DN148">
            <v>2012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41433</v>
          </cell>
          <cell r="DT148" t="str">
            <v>Бесподходное ОПЗ</v>
          </cell>
          <cell r="DU148">
            <v>0</v>
          </cell>
          <cell r="DV148">
            <v>18</v>
          </cell>
          <cell r="DW148">
            <v>32</v>
          </cell>
          <cell r="DX148">
            <v>52</v>
          </cell>
          <cell r="DY148">
            <v>31</v>
          </cell>
          <cell r="DZ148" t="str">
            <v>Постоянный</v>
          </cell>
          <cell r="EA148">
            <v>24</v>
          </cell>
          <cell r="EB148">
            <v>0</v>
          </cell>
          <cell r="EC148">
            <v>7.1059999999999999</v>
          </cell>
          <cell r="ED148">
            <v>8.5</v>
          </cell>
          <cell r="EE148">
            <v>0</v>
          </cell>
          <cell r="EF148">
            <v>16.3</v>
          </cell>
          <cell r="EG148">
            <v>2293.8361947649873</v>
          </cell>
          <cell r="EH148">
            <v>0</v>
          </cell>
          <cell r="EI148">
            <v>0</v>
          </cell>
          <cell r="EJ148">
            <v>58</v>
          </cell>
          <cell r="EK148">
            <v>18</v>
          </cell>
          <cell r="EL148">
            <v>32</v>
          </cell>
          <cell r="EM148">
            <v>52</v>
          </cell>
          <cell r="EN148">
            <v>31</v>
          </cell>
          <cell r="EO148" t="str">
            <v>Постоянный</v>
          </cell>
          <cell r="EP148">
            <v>24</v>
          </cell>
          <cell r="EQ148">
            <v>0</v>
          </cell>
          <cell r="ER148">
            <v>7.1059999999999999</v>
          </cell>
          <cell r="ES148">
            <v>8.5</v>
          </cell>
          <cell r="ET148">
            <v>0</v>
          </cell>
          <cell r="EU148">
            <v>16.3</v>
          </cell>
          <cell r="EV148">
            <v>2293.8361947649873</v>
          </cell>
          <cell r="EW148">
            <v>0</v>
          </cell>
          <cell r="EX148">
            <v>0</v>
          </cell>
          <cell r="EY148">
            <v>58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</row>
        <row r="149">
          <cell r="J149">
            <v>1050</v>
          </cell>
          <cell r="K149" t="str">
            <v>Куст скважины - 1050</v>
          </cell>
          <cell r="L149">
            <v>40005</v>
          </cell>
          <cell r="M149" t="str">
            <v>Верт.</v>
          </cell>
          <cell r="N149" t="str">
            <v>P1ar_Block III</v>
          </cell>
          <cell r="O149" t="str">
            <v>Действующий</v>
          </cell>
          <cell r="P149">
            <v>-4</v>
          </cell>
          <cell r="Q149">
            <v>42233</v>
          </cell>
          <cell r="R149" t="str">
            <v>МеКаМиНефть</v>
          </cell>
          <cell r="S149" t="str">
            <v>64м3 HCl 15%+МО-25</v>
          </cell>
          <cell r="T149">
            <v>143.80000000000001</v>
          </cell>
          <cell r="U149">
            <v>135</v>
          </cell>
          <cell r="V149">
            <v>4.32</v>
          </cell>
          <cell r="W149">
            <v>1</v>
          </cell>
          <cell r="X149">
            <v>4.3028574160544393</v>
          </cell>
          <cell r="Y149">
            <v>1.33</v>
          </cell>
          <cell r="Z149">
            <v>0.83599999999999997</v>
          </cell>
          <cell r="AA149">
            <v>0.73299999999999998</v>
          </cell>
          <cell r="AB149">
            <v>38</v>
          </cell>
          <cell r="AC149">
            <v>1.1579999999999999</v>
          </cell>
          <cell r="AD149">
            <v>139.69999999999999</v>
          </cell>
          <cell r="AE149">
            <v>7.72</v>
          </cell>
          <cell r="AF149">
            <v>2049</v>
          </cell>
          <cell r="AG149">
            <v>2054</v>
          </cell>
          <cell r="AH149">
            <v>2054</v>
          </cell>
          <cell r="AI149">
            <v>0</v>
          </cell>
          <cell r="AJ149">
            <v>0</v>
          </cell>
          <cell r="AK149" t="str">
            <v>закрытый</v>
          </cell>
          <cell r="AL149" t="str">
            <v>1908-1914,4; 1920-1924; 1928-1930; 1933-1939</v>
          </cell>
          <cell r="AM149">
            <v>0</v>
          </cell>
          <cell r="AN149">
            <v>1908</v>
          </cell>
          <cell r="AO149">
            <v>2.7</v>
          </cell>
          <cell r="AP149">
            <v>0</v>
          </cell>
          <cell r="AQ149">
            <v>0</v>
          </cell>
          <cell r="AR149">
            <v>0</v>
          </cell>
          <cell r="AS149" t="str">
            <v>Газлифт</v>
          </cell>
          <cell r="AT149">
            <v>550</v>
          </cell>
          <cell r="AU149" t="str">
            <v>ГК79/3</v>
          </cell>
          <cell r="AV149">
            <v>970</v>
          </cell>
          <cell r="AW149" t="str">
            <v>ГК81/3</v>
          </cell>
          <cell r="AX149">
            <v>1300</v>
          </cell>
          <cell r="AY149" t="str">
            <v>ГК77/4</v>
          </cell>
          <cell r="AZ149">
            <v>1560</v>
          </cell>
          <cell r="BA149" t="str">
            <v>ГК76/4</v>
          </cell>
          <cell r="BB149">
            <v>1770</v>
          </cell>
          <cell r="BC149" t="str">
            <v>ЦКсОК</v>
          </cell>
          <cell r="BD149">
            <v>0</v>
          </cell>
          <cell r="BE149">
            <v>0</v>
          </cell>
          <cell r="BF149">
            <v>1780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1870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73</v>
          </cell>
          <cell r="BV149">
            <v>5.5</v>
          </cell>
          <cell r="BW149">
            <v>18</v>
          </cell>
          <cell r="BX149" t="str">
            <v>Угловик</v>
          </cell>
          <cell r="BY149" t="str">
            <v>Постоянный</v>
          </cell>
          <cell r="BZ149">
            <v>24</v>
          </cell>
          <cell r="CA149">
            <v>0</v>
          </cell>
          <cell r="CB149">
            <v>40</v>
          </cell>
          <cell r="CC149">
            <v>64</v>
          </cell>
          <cell r="CD149">
            <v>38</v>
          </cell>
          <cell r="CE149">
            <v>43374</v>
          </cell>
          <cell r="CF149">
            <v>141.69999999999999</v>
          </cell>
          <cell r="CG149">
            <v>83</v>
          </cell>
          <cell r="CH149">
            <v>6</v>
          </cell>
          <cell r="CI149">
            <v>0</v>
          </cell>
          <cell r="CJ149">
            <v>0</v>
          </cell>
          <cell r="CK149">
            <v>84</v>
          </cell>
          <cell r="CL149">
            <v>9.4354638400000006</v>
          </cell>
          <cell r="CM149">
            <v>11.3</v>
          </cell>
          <cell r="CN149">
            <v>0.12</v>
          </cell>
          <cell r="CO149">
            <v>146</v>
          </cell>
          <cell r="CP149">
            <v>33.5</v>
          </cell>
          <cell r="CQ149">
            <v>57.699999999999989</v>
          </cell>
          <cell r="CR149" t="str">
            <v>-</v>
          </cell>
          <cell r="CS149">
            <v>84</v>
          </cell>
          <cell r="CT149" t="str">
            <v>-</v>
          </cell>
          <cell r="CU149">
            <v>48.264536159999992</v>
          </cell>
          <cell r="CV149" t="str">
            <v>-</v>
          </cell>
          <cell r="CW149">
            <v>83.88</v>
          </cell>
          <cell r="CX149" t="str">
            <v>-</v>
          </cell>
          <cell r="CY149">
            <v>6.5</v>
          </cell>
          <cell r="CZ149">
            <v>27</v>
          </cell>
          <cell r="DA149">
            <v>2861.5445364263087</v>
          </cell>
          <cell r="DB149">
            <v>3550.434887788198</v>
          </cell>
          <cell r="DC149">
            <v>0.23911484851325718</v>
          </cell>
          <cell r="DD149">
            <v>0</v>
          </cell>
          <cell r="DE149" t="str">
            <v>Газлифт</v>
          </cell>
          <cell r="DF149">
            <v>9.4354638400000006</v>
          </cell>
          <cell r="DG149">
            <v>11.3</v>
          </cell>
          <cell r="DH149">
            <v>0.12</v>
          </cell>
          <cell r="DI149">
            <v>27</v>
          </cell>
          <cell r="DJ149">
            <v>84</v>
          </cell>
          <cell r="DK149">
            <v>0</v>
          </cell>
          <cell r="DL149">
            <v>43110</v>
          </cell>
          <cell r="DM149">
            <v>43229</v>
          </cell>
          <cell r="DN149">
            <v>216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43229</v>
          </cell>
          <cell r="DT149" t="str">
            <v>Дострел</v>
          </cell>
          <cell r="DU149">
            <v>0</v>
          </cell>
          <cell r="DV149">
            <v>18</v>
          </cell>
          <cell r="DW149">
            <v>40</v>
          </cell>
          <cell r="DX149">
            <v>64</v>
          </cell>
          <cell r="DY149">
            <v>38</v>
          </cell>
          <cell r="DZ149" t="str">
            <v>Постоянный</v>
          </cell>
          <cell r="EA149">
            <v>24</v>
          </cell>
          <cell r="EB149">
            <v>0</v>
          </cell>
          <cell r="EC149">
            <v>10.0199616</v>
          </cell>
          <cell r="ED149">
            <v>12</v>
          </cell>
          <cell r="EE149">
            <v>0.12</v>
          </cell>
          <cell r="EF149">
            <v>34.700000000000003</v>
          </cell>
          <cell r="EG149">
            <v>2814.3820431407644</v>
          </cell>
          <cell r="EH149">
            <v>83</v>
          </cell>
          <cell r="EI149">
            <v>6.5</v>
          </cell>
          <cell r="EJ149">
            <v>88</v>
          </cell>
          <cell r="EK149">
            <v>18</v>
          </cell>
          <cell r="EL149">
            <v>40</v>
          </cell>
          <cell r="EM149">
            <v>64</v>
          </cell>
          <cell r="EN149">
            <v>38</v>
          </cell>
          <cell r="EO149" t="str">
            <v>Постоянный</v>
          </cell>
          <cell r="EP149">
            <v>24</v>
          </cell>
          <cell r="EQ149">
            <v>0</v>
          </cell>
          <cell r="ER149">
            <v>9.4354638400000006</v>
          </cell>
          <cell r="ES149">
            <v>11.3</v>
          </cell>
          <cell r="ET149">
            <v>0.12</v>
          </cell>
          <cell r="EU149">
            <v>33.5</v>
          </cell>
          <cell r="EV149">
            <v>2861.5445364263087</v>
          </cell>
          <cell r="EW149">
            <v>83</v>
          </cell>
          <cell r="EX149">
            <v>6.5</v>
          </cell>
          <cell r="EY149">
            <v>84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-0.58449775999999964</v>
          </cell>
        </row>
        <row r="150">
          <cell r="J150" t="str">
            <v>1050-2</v>
          </cell>
          <cell r="K150" t="str">
            <v>Куст скважины - 1050</v>
          </cell>
          <cell r="L150">
            <v>40179</v>
          </cell>
          <cell r="M150" t="str">
            <v>Гор.</v>
          </cell>
          <cell r="N150" t="str">
            <v>P1ar_Block III</v>
          </cell>
          <cell r="O150" t="str">
            <v>Действующий</v>
          </cell>
          <cell r="P150">
            <v>-4</v>
          </cell>
          <cell r="Q150" t="str">
            <v xml:space="preserve"> </v>
          </cell>
          <cell r="R150" t="str">
            <v xml:space="preserve"> </v>
          </cell>
          <cell r="S150">
            <v>0</v>
          </cell>
          <cell r="T150">
            <v>143.80000000000001</v>
          </cell>
          <cell r="U150">
            <v>135</v>
          </cell>
          <cell r="V150">
            <v>4.32</v>
          </cell>
          <cell r="W150">
            <v>1</v>
          </cell>
          <cell r="X150">
            <v>4.2773971246385996</v>
          </cell>
          <cell r="Y150">
            <v>1.33</v>
          </cell>
          <cell r="Z150">
            <v>0.83599999999999997</v>
          </cell>
          <cell r="AA150">
            <v>0.73299999999999998</v>
          </cell>
          <cell r="AB150">
            <v>38</v>
          </cell>
          <cell r="AC150">
            <v>1.1579999999999999</v>
          </cell>
          <cell r="AD150">
            <v>139.69999999999999</v>
          </cell>
          <cell r="AE150">
            <v>7.72</v>
          </cell>
          <cell r="AF150">
            <v>1941</v>
          </cell>
          <cell r="AG150" t="str">
            <v>1 ств 2440;
2 ств 2538</v>
          </cell>
          <cell r="AH150" t="str">
            <v>1 ств 2440;
2 ств 2538</v>
          </cell>
          <cell r="AI150" t="str">
            <v>28.08.2017;
07.09.2017</v>
          </cell>
          <cell r="AJ150" t="str">
            <v>По спущенной компановке</v>
          </cell>
          <cell r="AK150" t="str">
            <v>откр ствол</v>
          </cell>
          <cell r="AL150" t="str">
            <v xml:space="preserve">1ый ст-л 1943,11-2440;
2ой ст-л 1943,11-2538 </v>
          </cell>
          <cell r="AM150">
            <v>0</v>
          </cell>
          <cell r="AN150">
            <v>1943</v>
          </cell>
          <cell r="AO150">
            <v>61</v>
          </cell>
          <cell r="AP150" t="str">
            <v>1654-1943</v>
          </cell>
          <cell r="AQ150">
            <v>102</v>
          </cell>
          <cell r="AR150">
            <v>6.5</v>
          </cell>
          <cell r="AS150" t="str">
            <v>Фонтан</v>
          </cell>
          <cell r="AT150">
            <v>550</v>
          </cell>
          <cell r="AU150" t="str">
            <v>ГК80/2</v>
          </cell>
          <cell r="AV150">
            <v>1000</v>
          </cell>
          <cell r="AW150" t="str">
            <v>ГК82/3</v>
          </cell>
          <cell r="AX150">
            <v>1350</v>
          </cell>
          <cell r="AY150" t="str">
            <v>Гк82/3</v>
          </cell>
          <cell r="AZ150">
            <v>1608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1618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1660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73</v>
          </cell>
          <cell r="BV150">
            <v>5.5</v>
          </cell>
          <cell r="BW150">
            <v>10</v>
          </cell>
          <cell r="BX150" t="str">
            <v>Угловик</v>
          </cell>
          <cell r="BY150" t="str">
            <v>Постоянный</v>
          </cell>
          <cell r="BZ150">
            <v>24</v>
          </cell>
          <cell r="CA150">
            <v>0</v>
          </cell>
          <cell r="CB150">
            <v>58</v>
          </cell>
          <cell r="CC150">
            <v>60</v>
          </cell>
          <cell r="CD150">
            <v>34</v>
          </cell>
          <cell r="CE150">
            <v>43374</v>
          </cell>
          <cell r="CF150">
            <v>163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91</v>
          </cell>
          <cell r="CL150">
            <v>18.336824</v>
          </cell>
          <cell r="CM150">
            <v>22</v>
          </cell>
          <cell r="CN150">
            <v>0.3</v>
          </cell>
          <cell r="CO150">
            <v>147</v>
          </cell>
          <cell r="CP150">
            <v>142</v>
          </cell>
          <cell r="CQ150">
            <v>72</v>
          </cell>
          <cell r="CR150" t="str">
            <v>-</v>
          </cell>
          <cell r="CS150">
            <v>91</v>
          </cell>
          <cell r="CT150" t="str">
            <v>-</v>
          </cell>
          <cell r="CU150">
            <v>53.663176</v>
          </cell>
          <cell r="CV150" t="str">
            <v>-</v>
          </cell>
          <cell r="CW150">
            <v>90.7</v>
          </cell>
          <cell r="CX150" t="str">
            <v>-</v>
          </cell>
          <cell r="CY150">
            <v>0</v>
          </cell>
          <cell r="CZ150">
            <v>142</v>
          </cell>
          <cell r="DA150">
            <v>7743.9800916450959</v>
          </cell>
          <cell r="DB150">
            <v>7743.9800916450959</v>
          </cell>
          <cell r="DC150">
            <v>0.34709300284380157</v>
          </cell>
          <cell r="DD150">
            <v>0</v>
          </cell>
          <cell r="DE150" t="str">
            <v>Фонтан</v>
          </cell>
          <cell r="DF150">
            <v>18.336824</v>
          </cell>
          <cell r="DG150">
            <v>22</v>
          </cell>
          <cell r="DH150">
            <v>0.3</v>
          </cell>
          <cell r="DI150">
            <v>142</v>
          </cell>
          <cell r="DJ150">
            <v>91</v>
          </cell>
          <cell r="DK150">
            <v>0</v>
          </cell>
          <cell r="DL150">
            <v>43081</v>
          </cell>
          <cell r="DM150">
            <v>43198</v>
          </cell>
          <cell r="DN150">
            <v>247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43031</v>
          </cell>
          <cell r="DT150" t="str">
            <v>ЗБС</v>
          </cell>
          <cell r="DU150">
            <v>0</v>
          </cell>
          <cell r="DV150">
            <v>18</v>
          </cell>
          <cell r="DW150">
            <v>60</v>
          </cell>
          <cell r="DX150">
            <v>65</v>
          </cell>
          <cell r="DY150">
            <v>39</v>
          </cell>
          <cell r="DZ150" t="str">
            <v>Постоянный</v>
          </cell>
          <cell r="EA150">
            <v>24</v>
          </cell>
          <cell r="EB150">
            <v>0</v>
          </cell>
          <cell r="EC150">
            <v>18.336824</v>
          </cell>
          <cell r="ED150">
            <v>22</v>
          </cell>
          <cell r="EE150">
            <v>0.3</v>
          </cell>
          <cell r="EF150">
            <v>147</v>
          </cell>
          <cell r="EG150">
            <v>8016.6554469847124</v>
          </cell>
          <cell r="EH150">
            <v>0</v>
          </cell>
          <cell r="EI150">
            <v>0</v>
          </cell>
          <cell r="EJ150">
            <v>91</v>
          </cell>
          <cell r="EK150">
            <v>10</v>
          </cell>
          <cell r="EL150">
            <v>58</v>
          </cell>
          <cell r="EM150">
            <v>60</v>
          </cell>
          <cell r="EN150">
            <v>34</v>
          </cell>
          <cell r="EO150" t="str">
            <v>Постоянный</v>
          </cell>
          <cell r="EP150">
            <v>24</v>
          </cell>
          <cell r="EQ150">
            <v>0</v>
          </cell>
          <cell r="ER150">
            <v>18.336824</v>
          </cell>
          <cell r="ES150">
            <v>22</v>
          </cell>
          <cell r="ET150">
            <v>0.3</v>
          </cell>
          <cell r="EU150">
            <v>142</v>
          </cell>
          <cell r="EV150">
            <v>7743.9800916450959</v>
          </cell>
          <cell r="EW150">
            <v>0</v>
          </cell>
          <cell r="EX150">
            <v>0</v>
          </cell>
          <cell r="EY150">
            <v>91</v>
          </cell>
          <cell r="EZ150">
            <v>-8</v>
          </cell>
          <cell r="FA150">
            <v>-2</v>
          </cell>
          <cell r="FB150">
            <v>-5</v>
          </cell>
          <cell r="FC150">
            <v>-5</v>
          </cell>
          <cell r="FD150">
            <v>0</v>
          </cell>
          <cell r="FE150">
            <v>0</v>
          </cell>
          <cell r="FF150">
            <v>0</v>
          </cell>
        </row>
        <row r="151">
          <cell r="J151" t="str">
            <v>1050-1</v>
          </cell>
          <cell r="K151" t="str">
            <v>Куст скважины - 1050</v>
          </cell>
          <cell r="L151">
            <v>40297</v>
          </cell>
          <cell r="M151" t="str">
            <v>Гор.</v>
          </cell>
          <cell r="N151" t="str">
            <v>P1ar_Block III</v>
          </cell>
          <cell r="O151" t="str">
            <v>Действующий</v>
          </cell>
          <cell r="P151">
            <v>-4</v>
          </cell>
          <cell r="Q151" t="str">
            <v xml:space="preserve"> </v>
          </cell>
          <cell r="R151" t="str">
            <v xml:space="preserve"> </v>
          </cell>
          <cell r="S151">
            <v>0</v>
          </cell>
          <cell r="T151">
            <v>143.80000000000001</v>
          </cell>
          <cell r="U151">
            <v>135</v>
          </cell>
          <cell r="V151">
            <v>4.32</v>
          </cell>
          <cell r="W151">
            <v>1</v>
          </cell>
          <cell r="X151">
            <v>4.32</v>
          </cell>
          <cell r="Y151">
            <v>1.33</v>
          </cell>
          <cell r="Z151">
            <v>0.83599999999999997</v>
          </cell>
          <cell r="AA151">
            <v>0.73299999999999998</v>
          </cell>
          <cell r="AB151">
            <v>38</v>
          </cell>
          <cell r="AC151">
            <v>1.1579999999999999</v>
          </cell>
          <cell r="AD151">
            <v>139.69999999999999</v>
          </cell>
          <cell r="AE151">
            <v>7.72</v>
          </cell>
          <cell r="AF151">
            <v>1924</v>
          </cell>
          <cell r="AG151">
            <v>2500</v>
          </cell>
          <cell r="AH151">
            <v>2500</v>
          </cell>
          <cell r="AI151">
            <v>0</v>
          </cell>
          <cell r="AJ151">
            <v>0</v>
          </cell>
          <cell r="AK151" t="str">
            <v>откр ствол</v>
          </cell>
          <cell r="AL151" t="str">
            <v xml:space="preserve">1924-2500 </v>
          </cell>
          <cell r="AM151">
            <v>0</v>
          </cell>
          <cell r="AN151">
            <v>1924</v>
          </cell>
          <cell r="AO151">
            <v>55.3</v>
          </cell>
          <cell r="AP151">
            <v>0</v>
          </cell>
          <cell r="AQ151">
            <v>0</v>
          </cell>
          <cell r="AR151">
            <v>0</v>
          </cell>
          <cell r="AS151" t="str">
            <v>Газлифт</v>
          </cell>
          <cell r="AT151">
            <v>600</v>
          </cell>
          <cell r="AU151" t="str">
            <v>ГП</v>
          </cell>
          <cell r="AV151">
            <v>1200</v>
          </cell>
          <cell r="AW151" t="str">
            <v>ГК85/1,5</v>
          </cell>
          <cell r="AX151">
            <v>1774</v>
          </cell>
          <cell r="AY151" t="str">
            <v>извлечен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1784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2214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73</v>
          </cell>
          <cell r="BV151">
            <v>5.5</v>
          </cell>
          <cell r="BW151">
            <v>18</v>
          </cell>
          <cell r="BX151" t="str">
            <v>Угловик</v>
          </cell>
          <cell r="BY151" t="str">
            <v>Постоянный</v>
          </cell>
          <cell r="BZ151">
            <v>24</v>
          </cell>
          <cell r="CA151">
            <v>0</v>
          </cell>
          <cell r="CB151">
            <v>40</v>
          </cell>
          <cell r="CC151">
            <v>77</v>
          </cell>
          <cell r="CD151">
            <v>38</v>
          </cell>
          <cell r="CE151">
            <v>43374</v>
          </cell>
          <cell r="CF151">
            <v>110</v>
          </cell>
          <cell r="CG151">
            <v>83</v>
          </cell>
          <cell r="CH151">
            <v>6</v>
          </cell>
          <cell r="CI151">
            <v>0</v>
          </cell>
          <cell r="CJ151">
            <v>0</v>
          </cell>
          <cell r="CK151">
            <v>63</v>
          </cell>
          <cell r="CL151">
            <v>6.6879999999999997</v>
          </cell>
          <cell r="CM151">
            <v>8</v>
          </cell>
          <cell r="CN151">
            <v>0</v>
          </cell>
          <cell r="CO151">
            <v>148</v>
          </cell>
          <cell r="CP151">
            <v>26</v>
          </cell>
          <cell r="CQ151">
            <v>47</v>
          </cell>
          <cell r="CR151" t="str">
            <v>-</v>
          </cell>
          <cell r="CS151">
            <v>63</v>
          </cell>
          <cell r="CT151" t="str">
            <v>-</v>
          </cell>
          <cell r="CU151">
            <v>40.311999999999998</v>
          </cell>
          <cell r="CV151" t="str">
            <v>-</v>
          </cell>
          <cell r="CW151">
            <v>63</v>
          </cell>
          <cell r="CX151" t="str">
            <v>-</v>
          </cell>
          <cell r="CY151">
            <v>10.69</v>
          </cell>
          <cell r="CZ151">
            <v>15.31</v>
          </cell>
          <cell r="DA151">
            <v>2289.1746411483255</v>
          </cell>
          <cell r="DB151">
            <v>3887.5598086124405</v>
          </cell>
          <cell r="DC151">
            <v>0.21011301533400537</v>
          </cell>
          <cell r="DD151">
            <v>0</v>
          </cell>
          <cell r="DE151" t="str">
            <v>Газлифт</v>
          </cell>
          <cell r="DF151">
            <v>6.6879999999999997</v>
          </cell>
          <cell r="DG151">
            <v>8</v>
          </cell>
          <cell r="DH151">
            <v>0</v>
          </cell>
          <cell r="DI151">
            <v>15.31</v>
          </cell>
          <cell r="DJ151">
            <v>63</v>
          </cell>
          <cell r="DK151">
            <v>0</v>
          </cell>
          <cell r="DL151">
            <v>41153</v>
          </cell>
          <cell r="DM151">
            <v>41515</v>
          </cell>
          <cell r="DN151">
            <v>1930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41515</v>
          </cell>
          <cell r="DT151" t="str">
            <v>ОПЗ</v>
          </cell>
          <cell r="DU151">
            <v>0</v>
          </cell>
          <cell r="DV151">
            <v>18</v>
          </cell>
          <cell r="DW151">
            <v>40</v>
          </cell>
          <cell r="DX151">
            <v>77</v>
          </cell>
          <cell r="DY151">
            <v>38</v>
          </cell>
          <cell r="DZ151" t="str">
            <v>Постоянный</v>
          </cell>
          <cell r="EA151">
            <v>24</v>
          </cell>
          <cell r="EB151">
            <v>0</v>
          </cell>
          <cell r="EC151">
            <v>6.6879999999999997</v>
          </cell>
          <cell r="ED151">
            <v>8</v>
          </cell>
          <cell r="EE151">
            <v>0</v>
          </cell>
          <cell r="EF151">
            <v>27</v>
          </cell>
          <cell r="EG151">
            <v>2438.696172248804</v>
          </cell>
          <cell r="EH151">
            <v>83</v>
          </cell>
          <cell r="EI151">
            <v>10.69</v>
          </cell>
          <cell r="EJ151">
            <v>63</v>
          </cell>
          <cell r="EK151">
            <v>18</v>
          </cell>
          <cell r="EL151">
            <v>40</v>
          </cell>
          <cell r="EM151">
            <v>77</v>
          </cell>
          <cell r="EN151">
            <v>38</v>
          </cell>
          <cell r="EO151" t="str">
            <v>Постоянный</v>
          </cell>
          <cell r="EP151">
            <v>24</v>
          </cell>
          <cell r="EQ151">
            <v>0</v>
          </cell>
          <cell r="ER151">
            <v>6.6879999999999997</v>
          </cell>
          <cell r="ES151">
            <v>8</v>
          </cell>
          <cell r="ET151">
            <v>0</v>
          </cell>
          <cell r="EU151">
            <v>26</v>
          </cell>
          <cell r="EV151">
            <v>2289.1746411483255</v>
          </cell>
          <cell r="EW151">
            <v>83</v>
          </cell>
          <cell r="EX151">
            <v>10.69</v>
          </cell>
          <cell r="EY151">
            <v>63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</row>
        <row r="152">
          <cell r="J152">
            <v>1051</v>
          </cell>
          <cell r="K152" t="str">
            <v>Куст скважины - 1051</v>
          </cell>
          <cell r="L152">
            <v>40024</v>
          </cell>
          <cell r="M152" t="str">
            <v>Верт.</v>
          </cell>
          <cell r="N152" t="str">
            <v>P1ar_Block III</v>
          </cell>
          <cell r="O152" t="str">
            <v>В бездействии текущего года.</v>
          </cell>
          <cell r="P152">
            <v>-4</v>
          </cell>
          <cell r="Q152">
            <v>41838</v>
          </cell>
          <cell r="R152" t="str">
            <v>Slb</v>
          </cell>
          <cell r="S152" t="str">
            <v>64м3 15% HCL 
34м3 WF130</v>
          </cell>
          <cell r="T152">
            <v>143.80000000000001</v>
          </cell>
          <cell r="U152">
            <v>135</v>
          </cell>
          <cell r="V152">
            <v>4.32</v>
          </cell>
          <cell r="W152">
            <v>1</v>
          </cell>
          <cell r="X152" t="e">
            <v>#VALUE!</v>
          </cell>
          <cell r="Y152">
            <v>1.33</v>
          </cell>
          <cell r="Z152">
            <v>0.83599999999999997</v>
          </cell>
          <cell r="AA152">
            <v>0.73299999999999998</v>
          </cell>
          <cell r="AB152">
            <v>38</v>
          </cell>
          <cell r="AC152">
            <v>1.1579999999999999</v>
          </cell>
          <cell r="AD152">
            <v>139.69999999999999</v>
          </cell>
          <cell r="AE152">
            <v>7.72</v>
          </cell>
          <cell r="AF152">
            <v>2048</v>
          </cell>
          <cell r="AG152">
            <v>2035</v>
          </cell>
          <cell r="AH152">
            <v>2035</v>
          </cell>
          <cell r="AI152">
            <v>0</v>
          </cell>
          <cell r="AJ152">
            <v>0</v>
          </cell>
          <cell r="AK152" t="str">
            <v>закрытый</v>
          </cell>
          <cell r="AL152" t="str">
            <v>1907-1914; 1916-1918; 1920-1923; 1925-1928; 1931-1937; 1940-1943</v>
          </cell>
          <cell r="AM152">
            <v>0</v>
          </cell>
          <cell r="AN152">
            <v>1907</v>
          </cell>
          <cell r="AO152">
            <v>1.6</v>
          </cell>
          <cell r="AP152">
            <v>0</v>
          </cell>
          <cell r="AQ152">
            <v>0</v>
          </cell>
          <cell r="AR152">
            <v>0</v>
          </cell>
          <cell r="AS152" t="str">
            <v>Фонтан</v>
          </cell>
          <cell r="AT152">
            <v>604</v>
          </cell>
          <cell r="AU152" t="str">
            <v>ГП</v>
          </cell>
          <cell r="AV152">
            <v>1207</v>
          </cell>
          <cell r="AW152" t="str">
            <v>ГК60/2</v>
          </cell>
          <cell r="AX152">
            <v>1791</v>
          </cell>
          <cell r="AY152" t="str">
            <v>ЦКсОК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1801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1920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73</v>
          </cell>
          <cell r="BV152">
            <v>5.5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43374</v>
          </cell>
          <cell r="CF152">
            <v>110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 t="str">
            <v>-</v>
          </cell>
          <cell r="CM152" t="str">
            <v>-</v>
          </cell>
          <cell r="CN152" t="str">
            <v>-</v>
          </cell>
          <cell r="CO152" t="str">
            <v>-</v>
          </cell>
          <cell r="CP152" t="str">
            <v>-</v>
          </cell>
          <cell r="CQ152" t="str">
            <v>-</v>
          </cell>
          <cell r="CR152" t="str">
            <v>-</v>
          </cell>
          <cell r="CS152" t="str">
            <v>-</v>
          </cell>
          <cell r="CT152" t="str">
            <v>-</v>
          </cell>
          <cell r="CU152" t="str">
            <v>-</v>
          </cell>
          <cell r="CV152" t="str">
            <v>-</v>
          </cell>
          <cell r="CW152" t="str">
            <v>-</v>
          </cell>
          <cell r="CX152" t="str">
            <v>-</v>
          </cell>
          <cell r="CY152" t="str">
            <v>-</v>
          </cell>
          <cell r="CZ152" t="str">
            <v>-</v>
          </cell>
          <cell r="DA152" t="str">
            <v>-</v>
          </cell>
          <cell r="DB152" t="str">
            <v>-</v>
          </cell>
          <cell r="DC152">
            <v>0</v>
          </cell>
          <cell r="DD152" t="str">
            <v>Остановлена 11.10.2018 (ГТМ-ПВР, ОПЗ)</v>
          </cell>
          <cell r="DE152" t="str">
            <v>Фонтан</v>
          </cell>
          <cell r="DF152">
            <v>16.970800000000001</v>
          </cell>
          <cell r="DG152">
            <v>20.3</v>
          </cell>
          <cell r="DH152">
            <v>0</v>
          </cell>
          <cell r="DI152">
            <v>26</v>
          </cell>
          <cell r="DJ152">
            <v>60</v>
          </cell>
          <cell r="DK152" t="str">
            <v>План запуска 27.12.2018</v>
          </cell>
          <cell r="DL152">
            <v>42255</v>
          </cell>
          <cell r="DM152">
            <v>42264</v>
          </cell>
          <cell r="DN152">
            <v>1181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42264</v>
          </cell>
          <cell r="DT152" t="str">
            <v>ОПЗ (КГРП в июле 14г.; ПКО в окт.13г.)</v>
          </cell>
          <cell r="DU152">
            <v>0</v>
          </cell>
          <cell r="DV152">
            <v>18</v>
          </cell>
          <cell r="DW152">
            <v>26</v>
          </cell>
          <cell r="DX152">
            <v>51</v>
          </cell>
          <cell r="DY152">
            <v>25</v>
          </cell>
          <cell r="DZ152" t="str">
            <v>Постоянный</v>
          </cell>
          <cell r="EA152">
            <v>24</v>
          </cell>
          <cell r="EB152">
            <v>0</v>
          </cell>
          <cell r="EC152">
            <v>11.703999999999999</v>
          </cell>
          <cell r="ED152">
            <v>14</v>
          </cell>
          <cell r="EE152">
            <v>0</v>
          </cell>
          <cell r="EF152">
            <v>19.899999999999999</v>
          </cell>
          <cell r="EG152">
            <v>1700.2734107997267</v>
          </cell>
          <cell r="EH152">
            <v>0</v>
          </cell>
          <cell r="EI152">
            <v>0</v>
          </cell>
          <cell r="EJ152">
            <v>51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 t="str">
            <v>-</v>
          </cell>
          <cell r="ES152" t="str">
            <v>-</v>
          </cell>
          <cell r="ET152" t="str">
            <v>-</v>
          </cell>
          <cell r="EU152" t="str">
            <v>-</v>
          </cell>
          <cell r="EV152" t="str">
            <v>-</v>
          </cell>
          <cell r="EW152">
            <v>0</v>
          </cell>
          <cell r="EX152" t="str">
            <v>-</v>
          </cell>
          <cell r="EY152">
            <v>0</v>
          </cell>
          <cell r="EZ152">
            <v>-18</v>
          </cell>
          <cell r="FA152">
            <v>-26</v>
          </cell>
          <cell r="FB152">
            <v>-51</v>
          </cell>
          <cell r="FC152">
            <v>-25</v>
          </cell>
          <cell r="FD152">
            <v>-24</v>
          </cell>
          <cell r="FE152">
            <v>0</v>
          </cell>
          <cell r="FF152" t="e">
            <v>#VALUE!</v>
          </cell>
        </row>
        <row r="153">
          <cell r="J153" t="str">
            <v>1051-1</v>
          </cell>
          <cell r="K153" t="str">
            <v>Куст скважины - 1051</v>
          </cell>
          <cell r="L153">
            <v>40289</v>
          </cell>
          <cell r="M153" t="str">
            <v>Гор.</v>
          </cell>
          <cell r="N153" t="str">
            <v>P1ar_Block III</v>
          </cell>
          <cell r="O153" t="str">
            <v>Действующий</v>
          </cell>
          <cell r="P153">
            <v>-4</v>
          </cell>
          <cell r="Q153" t="str">
            <v xml:space="preserve"> </v>
          </cell>
          <cell r="R153" t="str">
            <v xml:space="preserve"> </v>
          </cell>
          <cell r="S153">
            <v>0</v>
          </cell>
          <cell r="T153">
            <v>143.80000000000001</v>
          </cell>
          <cell r="U153">
            <v>135</v>
          </cell>
          <cell r="V153">
            <v>4.32</v>
          </cell>
          <cell r="W153">
            <v>1</v>
          </cell>
          <cell r="X153">
            <v>4.2872624638262238</v>
          </cell>
          <cell r="Y153">
            <v>1.33</v>
          </cell>
          <cell r="Z153">
            <v>0.83599999999999997</v>
          </cell>
          <cell r="AA153">
            <v>0.73299999999999998</v>
          </cell>
          <cell r="AB153">
            <v>38</v>
          </cell>
          <cell r="AC153">
            <v>1.1579999999999999</v>
          </cell>
          <cell r="AD153">
            <v>139.69999999999999</v>
          </cell>
          <cell r="AE153">
            <v>7.72</v>
          </cell>
          <cell r="AF153">
            <v>1977</v>
          </cell>
          <cell r="AG153">
            <v>2500</v>
          </cell>
          <cell r="AH153">
            <v>2500</v>
          </cell>
          <cell r="AI153">
            <v>0</v>
          </cell>
          <cell r="AJ153">
            <v>0</v>
          </cell>
          <cell r="AK153" t="str">
            <v>откр ствол</v>
          </cell>
          <cell r="AL153" t="str">
            <v>1977-2500</v>
          </cell>
          <cell r="AM153">
            <v>0</v>
          </cell>
          <cell r="AN153">
            <v>1977</v>
          </cell>
          <cell r="AO153">
            <v>65.569999999999993</v>
          </cell>
          <cell r="AP153">
            <v>0</v>
          </cell>
          <cell r="AQ153">
            <v>0</v>
          </cell>
          <cell r="AR153">
            <v>0</v>
          </cell>
          <cell r="AS153" t="str">
            <v>Газлифт</v>
          </cell>
          <cell r="AT153">
            <v>598</v>
          </cell>
          <cell r="AU153" t="str">
            <v>ГП</v>
          </cell>
          <cell r="AV153">
            <v>1197</v>
          </cell>
          <cell r="AW153" t="str">
            <v>ГК90(1)</v>
          </cell>
          <cell r="AX153">
            <v>1709</v>
          </cell>
          <cell r="AY153" t="str">
            <v>ЦКсОК(2,5)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1722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2214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73</v>
          </cell>
          <cell r="BV153">
            <v>5.5</v>
          </cell>
          <cell r="BW153">
            <v>18</v>
          </cell>
          <cell r="BX153" t="str">
            <v>Угловик</v>
          </cell>
          <cell r="BY153" t="str">
            <v>Периодический</v>
          </cell>
          <cell r="BZ153">
            <v>24</v>
          </cell>
          <cell r="CA153">
            <v>24</v>
          </cell>
          <cell r="CB153">
            <v>28</v>
          </cell>
          <cell r="CC153">
            <v>46</v>
          </cell>
          <cell r="CD153">
            <v>25</v>
          </cell>
          <cell r="CE153">
            <v>43374</v>
          </cell>
          <cell r="CF153">
            <v>100</v>
          </cell>
          <cell r="CG153">
            <v>88</v>
          </cell>
          <cell r="CH153">
            <v>6</v>
          </cell>
          <cell r="CI153">
            <v>0</v>
          </cell>
          <cell r="CJ153">
            <v>0</v>
          </cell>
          <cell r="CK153">
            <v>55</v>
          </cell>
          <cell r="CL153">
            <v>4.1703859999999997</v>
          </cell>
          <cell r="CM153">
            <v>5</v>
          </cell>
          <cell r="CN153">
            <v>0.23</v>
          </cell>
          <cell r="CO153">
            <v>151</v>
          </cell>
          <cell r="CP153">
            <v>9.5</v>
          </cell>
          <cell r="CQ153">
            <v>45</v>
          </cell>
          <cell r="CR153" t="str">
            <v>-</v>
          </cell>
          <cell r="CS153">
            <v>55</v>
          </cell>
          <cell r="CT153" t="str">
            <v>-</v>
          </cell>
          <cell r="CU153">
            <v>40.829613999999999</v>
          </cell>
          <cell r="CV153" t="str">
            <v>-</v>
          </cell>
          <cell r="CW153">
            <v>54.77</v>
          </cell>
          <cell r="CX153" t="str">
            <v>-</v>
          </cell>
          <cell r="CY153">
            <v>3.6</v>
          </cell>
          <cell r="CZ153">
            <v>5.9</v>
          </cell>
          <cell r="DA153">
            <v>1414.7371490312887</v>
          </cell>
          <cell r="DB153">
            <v>2277.966595897838</v>
          </cell>
          <cell r="DC153">
            <v>0.1388888888888889</v>
          </cell>
          <cell r="DD153">
            <v>0</v>
          </cell>
          <cell r="DE153" t="str">
            <v>Газлифт</v>
          </cell>
          <cell r="DF153">
            <v>4.1703859999999997</v>
          </cell>
          <cell r="DG153">
            <v>5</v>
          </cell>
          <cell r="DH153">
            <v>0.23</v>
          </cell>
          <cell r="DI153">
            <v>5.9</v>
          </cell>
          <cell r="DJ153">
            <v>55</v>
          </cell>
          <cell r="DK153">
            <v>0</v>
          </cell>
          <cell r="DL153">
            <v>41507</v>
          </cell>
          <cell r="DM153">
            <v>41511</v>
          </cell>
          <cell r="DN153">
            <v>1934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41511</v>
          </cell>
          <cell r="DT153" t="str">
            <v>МСКО</v>
          </cell>
          <cell r="DU153">
            <v>0</v>
          </cell>
          <cell r="DV153">
            <v>18</v>
          </cell>
          <cell r="DW153">
            <v>28</v>
          </cell>
          <cell r="DX153">
            <v>46</v>
          </cell>
          <cell r="DY153">
            <v>25</v>
          </cell>
          <cell r="DZ153" t="str">
            <v>Периодический</v>
          </cell>
          <cell r="EA153">
            <v>24</v>
          </cell>
          <cell r="EB153">
            <v>24</v>
          </cell>
          <cell r="EC153">
            <v>6.6211199999999995</v>
          </cell>
          <cell r="ED153">
            <v>8</v>
          </cell>
          <cell r="EE153">
            <v>1</v>
          </cell>
          <cell r="EF153">
            <v>12.9</v>
          </cell>
          <cell r="EG153">
            <v>996.81020733652338</v>
          </cell>
          <cell r="EH153">
            <v>88</v>
          </cell>
          <cell r="EI153">
            <v>6.3</v>
          </cell>
          <cell r="EJ153">
            <v>54</v>
          </cell>
          <cell r="EK153">
            <v>18</v>
          </cell>
          <cell r="EL153">
            <v>28</v>
          </cell>
          <cell r="EM153">
            <v>46</v>
          </cell>
          <cell r="EN153">
            <v>25</v>
          </cell>
          <cell r="EO153" t="str">
            <v>Периодический</v>
          </cell>
          <cell r="EP153">
            <v>24</v>
          </cell>
          <cell r="EQ153">
            <v>24</v>
          </cell>
          <cell r="ER153">
            <v>4.1703859999999997</v>
          </cell>
          <cell r="ES153">
            <v>5</v>
          </cell>
          <cell r="ET153">
            <v>0.23</v>
          </cell>
          <cell r="EU153">
            <v>9.5</v>
          </cell>
          <cell r="EV153">
            <v>1414.7371490312887</v>
          </cell>
          <cell r="EW153">
            <v>88</v>
          </cell>
          <cell r="EX153">
            <v>3.6</v>
          </cell>
          <cell r="EY153">
            <v>55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-2.4507339999999997</v>
          </cell>
        </row>
        <row r="154">
          <cell r="J154">
            <v>1052</v>
          </cell>
          <cell r="K154" t="str">
            <v>Куст скважины - 1052</v>
          </cell>
          <cell r="L154">
            <v>39952</v>
          </cell>
          <cell r="M154" t="str">
            <v>Гор.</v>
          </cell>
          <cell r="N154" t="str">
            <v>P1ar_Block III</v>
          </cell>
          <cell r="O154" t="str">
            <v>Действующий</v>
          </cell>
          <cell r="P154">
            <v>-4</v>
          </cell>
          <cell r="Q154" t="str">
            <v xml:space="preserve"> </v>
          </cell>
          <cell r="R154" t="str">
            <v xml:space="preserve"> </v>
          </cell>
          <cell r="S154">
            <v>0</v>
          </cell>
          <cell r="T154">
            <v>143.80000000000001</v>
          </cell>
          <cell r="U154">
            <v>135</v>
          </cell>
          <cell r="V154">
            <v>4.32</v>
          </cell>
          <cell r="W154">
            <v>1</v>
          </cell>
          <cell r="X154">
            <v>4.3057050592034445</v>
          </cell>
          <cell r="Y154">
            <v>1.33</v>
          </cell>
          <cell r="Z154">
            <v>0.83599999999999997</v>
          </cell>
          <cell r="AA154">
            <v>0.73299999999999998</v>
          </cell>
          <cell r="AB154">
            <v>38</v>
          </cell>
          <cell r="AC154">
            <v>1.1579999999999999</v>
          </cell>
          <cell r="AD154">
            <v>139.69999999999999</v>
          </cell>
          <cell r="AE154">
            <v>7.72</v>
          </cell>
          <cell r="AF154">
            <v>1977</v>
          </cell>
          <cell r="AG154">
            <v>2469</v>
          </cell>
          <cell r="AH154">
            <v>2469</v>
          </cell>
          <cell r="AI154">
            <v>0</v>
          </cell>
          <cell r="AJ154">
            <v>0</v>
          </cell>
          <cell r="AK154" t="str">
            <v>откр ствол</v>
          </cell>
          <cell r="AL154" t="str">
            <v>1977-2469</v>
          </cell>
          <cell r="AM154">
            <v>0</v>
          </cell>
          <cell r="AN154">
            <v>1977</v>
          </cell>
          <cell r="AO154">
            <v>74.45</v>
          </cell>
          <cell r="AP154">
            <v>0</v>
          </cell>
          <cell r="AQ154">
            <v>0</v>
          </cell>
          <cell r="AR154">
            <v>0</v>
          </cell>
          <cell r="AS154" t="str">
            <v>Газлифт</v>
          </cell>
          <cell r="AT154">
            <v>600</v>
          </cell>
          <cell r="AU154" t="str">
            <v>ГП</v>
          </cell>
          <cell r="AV154">
            <v>1200</v>
          </cell>
          <cell r="AW154" t="str">
            <v>извл</v>
          </cell>
          <cell r="AX154">
            <v>1755</v>
          </cell>
          <cell r="AY154" t="str">
            <v>ЦКсОК(б/з)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1800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2300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73</v>
          </cell>
          <cell r="BV154">
            <v>5.5</v>
          </cell>
          <cell r="BW154">
            <v>18</v>
          </cell>
          <cell r="BX154" t="str">
            <v>Угловик</v>
          </cell>
          <cell r="BY154" t="str">
            <v>Периодический</v>
          </cell>
          <cell r="BZ154">
            <v>24</v>
          </cell>
          <cell r="CA154">
            <v>24</v>
          </cell>
          <cell r="CB154">
            <v>29</v>
          </cell>
          <cell r="CC154">
            <v>53</v>
          </cell>
          <cell r="CD154">
            <v>27</v>
          </cell>
          <cell r="CE154">
            <v>43374</v>
          </cell>
          <cell r="CF154">
            <v>121</v>
          </cell>
          <cell r="CG154">
            <v>88</v>
          </cell>
          <cell r="CH154">
            <v>6</v>
          </cell>
          <cell r="CI154">
            <v>0</v>
          </cell>
          <cell r="CJ154">
            <v>0</v>
          </cell>
          <cell r="CK154">
            <v>57</v>
          </cell>
          <cell r="CL154">
            <v>3.7582379999999995</v>
          </cell>
          <cell r="CM154">
            <v>4.5</v>
          </cell>
          <cell r="CN154">
            <v>0.1</v>
          </cell>
          <cell r="CO154">
            <v>152</v>
          </cell>
          <cell r="CP154">
            <v>7.4</v>
          </cell>
          <cell r="CQ154">
            <v>64</v>
          </cell>
          <cell r="CR154" t="str">
            <v>-</v>
          </cell>
          <cell r="CS154">
            <v>57</v>
          </cell>
          <cell r="CT154" t="str">
            <v>-</v>
          </cell>
          <cell r="CU154">
            <v>60.241762000000001</v>
          </cell>
          <cell r="CV154" t="str">
            <v>-</v>
          </cell>
          <cell r="CW154">
            <v>56.9</v>
          </cell>
          <cell r="CX154" t="str">
            <v>-</v>
          </cell>
          <cell r="CY154">
            <v>1.8</v>
          </cell>
          <cell r="CZ154">
            <v>5.6000000000000005</v>
          </cell>
          <cell r="DA154">
            <v>1490.0599695921337</v>
          </cell>
          <cell r="DB154">
            <v>1969.0078169610335</v>
          </cell>
          <cell r="DC154">
            <v>9.1921143457382962E-2</v>
          </cell>
          <cell r="DD154">
            <v>0</v>
          </cell>
          <cell r="DE154" t="str">
            <v>Газлифт</v>
          </cell>
          <cell r="DF154">
            <v>3.7582379999999995</v>
          </cell>
          <cell r="DG154">
            <v>4.5</v>
          </cell>
          <cell r="DH154">
            <v>0.1</v>
          </cell>
          <cell r="DI154">
            <v>5.6000000000000005</v>
          </cell>
          <cell r="DJ154">
            <v>57</v>
          </cell>
          <cell r="DK154">
            <v>0</v>
          </cell>
          <cell r="DL154" t="str">
            <v>-</v>
          </cell>
          <cell r="DM154">
            <v>41332</v>
          </cell>
          <cell r="DN154">
            <v>2113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41332</v>
          </cell>
          <cell r="DT154" t="str">
            <v>ЗБС</v>
          </cell>
          <cell r="DU154">
            <v>0</v>
          </cell>
          <cell r="DV154">
            <v>18</v>
          </cell>
          <cell r="DW154">
            <v>29</v>
          </cell>
          <cell r="DX154">
            <v>53</v>
          </cell>
          <cell r="DY154">
            <v>27</v>
          </cell>
          <cell r="DZ154" t="str">
            <v>Периодический</v>
          </cell>
          <cell r="EA154">
            <v>24</v>
          </cell>
          <cell r="EB154">
            <v>24</v>
          </cell>
          <cell r="EC154">
            <v>3.7582379999999995</v>
          </cell>
          <cell r="ED154">
            <v>4.5</v>
          </cell>
          <cell r="EE154">
            <v>0.1</v>
          </cell>
          <cell r="EF154">
            <v>7.4</v>
          </cell>
          <cell r="EG154">
            <v>1490.0599695921337</v>
          </cell>
          <cell r="EH154">
            <v>88</v>
          </cell>
          <cell r="EI154">
            <v>1.8</v>
          </cell>
          <cell r="EJ154">
            <v>52</v>
          </cell>
          <cell r="EK154">
            <v>18</v>
          </cell>
          <cell r="EL154">
            <v>29</v>
          </cell>
          <cell r="EM154">
            <v>53</v>
          </cell>
          <cell r="EN154">
            <v>27</v>
          </cell>
          <cell r="EO154" t="str">
            <v>Периодический</v>
          </cell>
          <cell r="EP154">
            <v>24</v>
          </cell>
          <cell r="EQ154">
            <v>24</v>
          </cell>
          <cell r="ER154">
            <v>3.7582379999999995</v>
          </cell>
          <cell r="ES154">
            <v>4.5</v>
          </cell>
          <cell r="ET154">
            <v>0.1</v>
          </cell>
          <cell r="EU154">
            <v>7.4</v>
          </cell>
          <cell r="EV154">
            <v>1490.0599695921337</v>
          </cell>
          <cell r="EW154">
            <v>88</v>
          </cell>
          <cell r="EX154">
            <v>1.8</v>
          </cell>
          <cell r="EY154">
            <v>57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</row>
        <row r="155">
          <cell r="J155" t="str">
            <v>1052-1</v>
          </cell>
          <cell r="K155" t="str">
            <v>Куст скважины - 1052</v>
          </cell>
          <cell r="L155">
            <v>40061</v>
          </cell>
          <cell r="M155" t="str">
            <v>Гор.</v>
          </cell>
          <cell r="N155" t="str">
            <v>P1ar_Block III</v>
          </cell>
          <cell r="O155" t="str">
            <v>Действующий</v>
          </cell>
          <cell r="P155">
            <v>-4</v>
          </cell>
          <cell r="Q155" t="str">
            <v xml:space="preserve"> </v>
          </cell>
          <cell r="R155" t="str">
            <v xml:space="preserve"> </v>
          </cell>
          <cell r="S155">
            <v>0</v>
          </cell>
          <cell r="T155">
            <v>143.80000000000001</v>
          </cell>
          <cell r="U155">
            <v>135</v>
          </cell>
          <cell r="V155">
            <v>4.32</v>
          </cell>
          <cell r="W155">
            <v>1</v>
          </cell>
          <cell r="X155">
            <v>4.32</v>
          </cell>
          <cell r="Y155">
            <v>1.33</v>
          </cell>
          <cell r="Z155">
            <v>0.83599999999999997</v>
          </cell>
          <cell r="AA155">
            <v>0.73299999999999998</v>
          </cell>
          <cell r="AB155">
            <v>38</v>
          </cell>
          <cell r="AC155">
            <v>1.1579999999999999</v>
          </cell>
          <cell r="AD155">
            <v>139.69999999999999</v>
          </cell>
          <cell r="AE155">
            <v>7.72</v>
          </cell>
          <cell r="AF155">
            <v>1942</v>
          </cell>
          <cell r="AG155">
            <v>2498</v>
          </cell>
          <cell r="AH155">
            <v>2498</v>
          </cell>
          <cell r="AI155">
            <v>0</v>
          </cell>
          <cell r="AJ155">
            <v>0</v>
          </cell>
          <cell r="AK155" t="str">
            <v>откр ствол</v>
          </cell>
          <cell r="AL155" t="str">
            <v>1942-2498</v>
          </cell>
          <cell r="AM155">
            <v>0</v>
          </cell>
          <cell r="AN155">
            <v>1942</v>
          </cell>
          <cell r="AO155">
            <v>65.8</v>
          </cell>
          <cell r="AP155">
            <v>0</v>
          </cell>
          <cell r="AQ155">
            <v>0</v>
          </cell>
          <cell r="AR155">
            <v>0</v>
          </cell>
          <cell r="AS155" t="str">
            <v>Газлифт</v>
          </cell>
          <cell r="AT155">
            <v>583</v>
          </cell>
          <cell r="AU155">
            <v>0</v>
          </cell>
          <cell r="AV155">
            <v>1187</v>
          </cell>
          <cell r="AW155">
            <v>0</v>
          </cell>
          <cell r="AX155">
            <v>1739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1751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2071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73</v>
          </cell>
          <cell r="BV155">
            <v>5.5</v>
          </cell>
          <cell r="BW155">
            <v>18</v>
          </cell>
          <cell r="BX155" t="str">
            <v>Угловик</v>
          </cell>
          <cell r="BY155" t="str">
            <v>Периодический</v>
          </cell>
          <cell r="BZ155">
            <v>24</v>
          </cell>
          <cell r="CA155">
            <v>24</v>
          </cell>
          <cell r="CB155">
            <v>24</v>
          </cell>
          <cell r="CC155">
            <v>79</v>
          </cell>
          <cell r="CD155">
            <v>23</v>
          </cell>
          <cell r="CE155">
            <v>43374</v>
          </cell>
          <cell r="CF155">
            <v>124</v>
          </cell>
          <cell r="CG155">
            <v>88</v>
          </cell>
          <cell r="CH155">
            <v>6</v>
          </cell>
          <cell r="CI155">
            <v>0</v>
          </cell>
          <cell r="CJ155">
            <v>0</v>
          </cell>
          <cell r="CK155">
            <v>63</v>
          </cell>
          <cell r="CL155">
            <v>2.3826000000000001</v>
          </cell>
          <cell r="CM155">
            <v>2.85</v>
          </cell>
          <cell r="CN155">
            <v>0</v>
          </cell>
          <cell r="CO155">
            <v>153</v>
          </cell>
          <cell r="CP155">
            <v>3</v>
          </cell>
          <cell r="CQ155">
            <v>61</v>
          </cell>
          <cell r="CR155" t="str">
            <v>-</v>
          </cell>
          <cell r="CS155">
            <v>63</v>
          </cell>
          <cell r="CT155" t="str">
            <v>-</v>
          </cell>
          <cell r="CU155">
            <v>58.617400000000004</v>
          </cell>
          <cell r="CV155" t="str">
            <v>-</v>
          </cell>
          <cell r="CW155">
            <v>63</v>
          </cell>
          <cell r="CX155" t="str">
            <v>-</v>
          </cell>
          <cell r="CY155">
            <v>2</v>
          </cell>
          <cell r="CZ155">
            <v>1</v>
          </cell>
          <cell r="DA155">
            <v>419.70956098379918</v>
          </cell>
          <cell r="DB155">
            <v>1259.1286829513976</v>
          </cell>
          <cell r="DC155">
            <v>5.9794705970822669E-2</v>
          </cell>
          <cell r="DD155">
            <v>0</v>
          </cell>
          <cell r="DE155" t="str">
            <v>Газлифт</v>
          </cell>
          <cell r="DF155">
            <v>2.3826000000000001</v>
          </cell>
          <cell r="DG155">
            <v>2.85</v>
          </cell>
          <cell r="DH155">
            <v>0</v>
          </cell>
          <cell r="DI155">
            <v>1</v>
          </cell>
          <cell r="DJ155">
            <v>63</v>
          </cell>
          <cell r="DK155">
            <v>0</v>
          </cell>
          <cell r="DL155" t="str">
            <v>-</v>
          </cell>
          <cell r="DM155">
            <v>41090</v>
          </cell>
          <cell r="DN155">
            <v>2355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41090</v>
          </cell>
          <cell r="DT155" t="str">
            <v>ОПЗ</v>
          </cell>
          <cell r="DU155">
            <v>0</v>
          </cell>
          <cell r="DV155">
            <v>18</v>
          </cell>
          <cell r="DW155">
            <v>24</v>
          </cell>
          <cell r="DX155">
            <v>79</v>
          </cell>
          <cell r="DY155">
            <v>23</v>
          </cell>
          <cell r="DZ155" t="str">
            <v>Периодический</v>
          </cell>
          <cell r="EA155">
            <v>24</v>
          </cell>
          <cell r="EB155">
            <v>24</v>
          </cell>
          <cell r="EC155">
            <v>2.3826000000000001</v>
          </cell>
          <cell r="ED155">
            <v>2.85</v>
          </cell>
          <cell r="EE155">
            <v>0</v>
          </cell>
          <cell r="EF155">
            <v>3</v>
          </cell>
          <cell r="EG155">
            <v>419.70956098379918</v>
          </cell>
          <cell r="EH155">
            <v>88</v>
          </cell>
          <cell r="EI155">
            <v>2</v>
          </cell>
          <cell r="EJ155">
            <v>69</v>
          </cell>
          <cell r="EK155">
            <v>18</v>
          </cell>
          <cell r="EL155">
            <v>24</v>
          </cell>
          <cell r="EM155">
            <v>79</v>
          </cell>
          <cell r="EN155">
            <v>23</v>
          </cell>
          <cell r="EO155" t="str">
            <v>Периодический</v>
          </cell>
          <cell r="EP155">
            <v>24</v>
          </cell>
          <cell r="EQ155">
            <v>24</v>
          </cell>
          <cell r="ER155">
            <v>2.3826000000000001</v>
          </cell>
          <cell r="ES155">
            <v>2.85</v>
          </cell>
          <cell r="ET155">
            <v>0</v>
          </cell>
          <cell r="EU155">
            <v>3</v>
          </cell>
          <cell r="EV155">
            <v>419.70956098379918</v>
          </cell>
          <cell r="EW155">
            <v>88</v>
          </cell>
          <cell r="EX155">
            <v>2</v>
          </cell>
          <cell r="EY155">
            <v>63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</row>
        <row r="156">
          <cell r="J156" t="str">
            <v>1055-1</v>
          </cell>
          <cell r="K156" t="str">
            <v>К - 35</v>
          </cell>
          <cell r="L156">
            <v>41756</v>
          </cell>
          <cell r="M156" t="str">
            <v>Гор.</v>
          </cell>
          <cell r="N156" t="str">
            <v>P1ar_Block I</v>
          </cell>
          <cell r="O156" t="str">
            <v>Действующий</v>
          </cell>
          <cell r="P156">
            <v>-4</v>
          </cell>
          <cell r="Q156" t="str">
            <v xml:space="preserve"> </v>
          </cell>
          <cell r="R156" t="str">
            <v xml:space="preserve"> </v>
          </cell>
          <cell r="S156">
            <v>0</v>
          </cell>
          <cell r="T156">
            <v>143.80000000000001</v>
          </cell>
          <cell r="U156">
            <v>135</v>
          </cell>
          <cell r="V156">
            <v>4.32</v>
          </cell>
          <cell r="W156">
            <v>1</v>
          </cell>
          <cell r="X156">
            <v>4.2872624638262238</v>
          </cell>
          <cell r="Y156">
            <v>1.33</v>
          </cell>
          <cell r="Z156">
            <v>0.83599999999999997</v>
          </cell>
          <cell r="AA156">
            <v>0.73299999999999998</v>
          </cell>
          <cell r="AB156">
            <v>38</v>
          </cell>
          <cell r="AC156">
            <v>1.1579999999999999</v>
          </cell>
          <cell r="AD156">
            <v>177.8</v>
          </cell>
          <cell r="AE156">
            <v>9.19</v>
          </cell>
          <cell r="AF156">
            <v>1846</v>
          </cell>
          <cell r="AG156">
            <v>2350</v>
          </cell>
          <cell r="AH156">
            <v>2350</v>
          </cell>
          <cell r="AI156">
            <v>0</v>
          </cell>
          <cell r="AJ156">
            <v>0</v>
          </cell>
          <cell r="AK156" t="str">
            <v>откр ствол</v>
          </cell>
          <cell r="AL156" t="str">
            <v xml:space="preserve">1846-2350 </v>
          </cell>
          <cell r="AM156">
            <v>14</v>
          </cell>
          <cell r="AN156">
            <v>1846</v>
          </cell>
          <cell r="AO156">
            <v>134.34</v>
          </cell>
          <cell r="AP156">
            <v>0</v>
          </cell>
          <cell r="AQ156">
            <v>0</v>
          </cell>
          <cell r="AR156">
            <v>0</v>
          </cell>
          <cell r="AS156" t="str">
            <v>Газлифт</v>
          </cell>
          <cell r="AT156">
            <v>600</v>
          </cell>
          <cell r="AU156" t="str">
            <v>ГП</v>
          </cell>
          <cell r="AV156">
            <v>1200</v>
          </cell>
          <cell r="AW156" t="str">
            <v>ГК85/1,5</v>
          </cell>
          <cell r="AX156">
            <v>1780</v>
          </cell>
          <cell r="AY156" t="str">
            <v>ЦКсОК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1790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2100</v>
          </cell>
          <cell r="BN156" t="str">
            <v>Есть</v>
          </cell>
          <cell r="BO156">
            <v>0</v>
          </cell>
          <cell r="BP156">
            <v>82</v>
          </cell>
          <cell r="BQ156">
            <v>74</v>
          </cell>
          <cell r="BR156">
            <v>8.5</v>
          </cell>
          <cell r="BS156">
            <v>0</v>
          </cell>
          <cell r="BT156">
            <v>0</v>
          </cell>
          <cell r="BU156">
            <v>73</v>
          </cell>
          <cell r="BV156">
            <v>5.5</v>
          </cell>
          <cell r="BW156">
            <v>18</v>
          </cell>
          <cell r="BX156" t="str">
            <v>Угловик</v>
          </cell>
          <cell r="BY156" t="str">
            <v>Постоянный</v>
          </cell>
          <cell r="BZ156">
            <v>24</v>
          </cell>
          <cell r="CA156">
            <v>0</v>
          </cell>
          <cell r="CB156">
            <v>26</v>
          </cell>
          <cell r="CC156">
            <v>74</v>
          </cell>
          <cell r="CD156">
            <v>25</v>
          </cell>
          <cell r="CE156">
            <v>43374</v>
          </cell>
          <cell r="CF156">
            <v>144</v>
          </cell>
          <cell r="CG156">
            <v>82</v>
          </cell>
          <cell r="CH156">
            <v>5</v>
          </cell>
          <cell r="CI156">
            <v>0</v>
          </cell>
          <cell r="CJ156">
            <v>0</v>
          </cell>
          <cell r="CK156">
            <v>55</v>
          </cell>
          <cell r="CL156">
            <v>9.1748492000000006</v>
          </cell>
          <cell r="CM156">
            <v>11</v>
          </cell>
          <cell r="CN156">
            <v>0.23</v>
          </cell>
          <cell r="CO156">
            <v>154</v>
          </cell>
          <cell r="CP156">
            <v>13.3</v>
          </cell>
          <cell r="CQ156">
            <v>89</v>
          </cell>
          <cell r="CR156" t="str">
            <v>-</v>
          </cell>
          <cell r="CS156">
            <v>55</v>
          </cell>
          <cell r="CT156" t="str">
            <v>-</v>
          </cell>
          <cell r="CU156">
            <v>79.825150800000003</v>
          </cell>
          <cell r="CV156" t="str">
            <v>-</v>
          </cell>
          <cell r="CW156">
            <v>54.77</v>
          </cell>
          <cell r="CX156" t="str">
            <v>-</v>
          </cell>
          <cell r="CY156">
            <v>8.5</v>
          </cell>
          <cell r="CZ156">
            <v>4.8000000000000007</v>
          </cell>
          <cell r="DA156">
            <v>523.16936173730255</v>
          </cell>
          <cell r="DB156">
            <v>1449.6151064804421</v>
          </cell>
          <cell r="DC156">
            <v>0.17020388311906307</v>
          </cell>
          <cell r="DD156">
            <v>0</v>
          </cell>
          <cell r="DE156" t="str">
            <v>Газлифт</v>
          </cell>
          <cell r="DF156">
            <v>9.1748492000000006</v>
          </cell>
          <cell r="DG156">
            <v>11</v>
          </cell>
          <cell r="DH156">
            <v>0.23</v>
          </cell>
          <cell r="DI156">
            <v>4.8000000000000007</v>
          </cell>
          <cell r="DJ156">
            <v>55</v>
          </cell>
          <cell r="DK156">
            <v>0</v>
          </cell>
          <cell r="DL156" t="str">
            <v>-</v>
          </cell>
          <cell r="DM156">
            <v>41756</v>
          </cell>
          <cell r="DN156">
            <v>1689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41756</v>
          </cell>
          <cell r="DT156" t="str">
            <v>ВНС</v>
          </cell>
          <cell r="DU156">
            <v>0</v>
          </cell>
          <cell r="DV156">
            <v>18</v>
          </cell>
          <cell r="DW156">
            <v>29</v>
          </cell>
          <cell r="DX156">
            <v>59</v>
          </cell>
          <cell r="DY156">
            <v>27</v>
          </cell>
          <cell r="DZ156" t="str">
            <v>Постоянный</v>
          </cell>
          <cell r="EA156">
            <v>24</v>
          </cell>
          <cell r="EB156">
            <v>0</v>
          </cell>
          <cell r="EC156">
            <v>9.1748492000000006</v>
          </cell>
          <cell r="ED156">
            <v>11</v>
          </cell>
          <cell r="EE156">
            <v>0.23</v>
          </cell>
          <cell r="EF156">
            <v>17.600000000000001</v>
          </cell>
          <cell r="EG156">
            <v>1024.5400000688842</v>
          </cell>
          <cell r="EH156">
            <v>82</v>
          </cell>
          <cell r="EI156">
            <v>8.1999999999999993</v>
          </cell>
          <cell r="EJ156">
            <v>55</v>
          </cell>
          <cell r="EK156">
            <v>18</v>
          </cell>
          <cell r="EL156">
            <v>26</v>
          </cell>
          <cell r="EM156">
            <v>74</v>
          </cell>
          <cell r="EN156">
            <v>25</v>
          </cell>
          <cell r="EO156" t="str">
            <v>Постоянный</v>
          </cell>
          <cell r="EP156">
            <v>24</v>
          </cell>
          <cell r="EQ156">
            <v>0</v>
          </cell>
          <cell r="ER156">
            <v>9.1748492000000006</v>
          </cell>
          <cell r="ES156">
            <v>11</v>
          </cell>
          <cell r="ET156">
            <v>0.23</v>
          </cell>
          <cell r="EU156">
            <v>13.3</v>
          </cell>
          <cell r="EV156">
            <v>523.16936173730255</v>
          </cell>
          <cell r="EW156">
            <v>82</v>
          </cell>
          <cell r="EX156">
            <v>8.5</v>
          </cell>
          <cell r="EY156">
            <v>55</v>
          </cell>
          <cell r="EZ156">
            <v>0</v>
          </cell>
          <cell r="FA156">
            <v>-3</v>
          </cell>
          <cell r="FB156">
            <v>15</v>
          </cell>
          <cell r="FC156">
            <v>-2</v>
          </cell>
          <cell r="FD156">
            <v>0</v>
          </cell>
          <cell r="FE156">
            <v>0</v>
          </cell>
          <cell r="FF156">
            <v>0</v>
          </cell>
        </row>
        <row r="157">
          <cell r="J157">
            <v>1056</v>
          </cell>
          <cell r="K157" t="str">
            <v>Куст скважины - 1056</v>
          </cell>
          <cell r="L157">
            <v>41225</v>
          </cell>
          <cell r="M157" t="str">
            <v>Гор.</v>
          </cell>
          <cell r="N157" t="str">
            <v>P1ar_Block III</v>
          </cell>
          <cell r="O157" t="str">
            <v>Действующий</v>
          </cell>
          <cell r="P157">
            <v>-4</v>
          </cell>
          <cell r="Q157" t="str">
            <v xml:space="preserve"> </v>
          </cell>
          <cell r="R157" t="str">
            <v xml:space="preserve"> </v>
          </cell>
          <cell r="S157">
            <v>0</v>
          </cell>
          <cell r="T157">
            <v>143.80000000000001</v>
          </cell>
          <cell r="U157">
            <v>135</v>
          </cell>
          <cell r="V157">
            <v>4.32</v>
          </cell>
          <cell r="W157">
            <v>1</v>
          </cell>
          <cell r="X157">
            <v>4.2858503444553797</v>
          </cell>
          <cell r="Y157">
            <v>1.33</v>
          </cell>
          <cell r="Z157">
            <v>0.83599999999999997</v>
          </cell>
          <cell r="AA157">
            <v>0.73299999999999998</v>
          </cell>
          <cell r="AB157">
            <v>38</v>
          </cell>
          <cell r="AC157">
            <v>1.1579999999999999</v>
          </cell>
          <cell r="AD157">
            <v>139.69999999999999</v>
          </cell>
          <cell r="AE157">
            <v>7.72</v>
          </cell>
          <cell r="AF157">
            <v>1942</v>
          </cell>
          <cell r="AG157">
            <v>2500</v>
          </cell>
          <cell r="AH157">
            <v>2500</v>
          </cell>
          <cell r="AI157">
            <v>0</v>
          </cell>
          <cell r="AJ157">
            <v>0</v>
          </cell>
          <cell r="AK157" t="str">
            <v>откр ствол</v>
          </cell>
          <cell r="AL157" t="str">
            <v xml:space="preserve">1942-2500 </v>
          </cell>
          <cell r="AM157">
            <v>0</v>
          </cell>
          <cell r="AN157">
            <v>1942</v>
          </cell>
          <cell r="AO157">
            <v>33.25</v>
          </cell>
          <cell r="AP157">
            <v>0</v>
          </cell>
          <cell r="AQ157">
            <v>0</v>
          </cell>
          <cell r="AR157">
            <v>0</v>
          </cell>
          <cell r="AS157" t="str">
            <v>Газлифт</v>
          </cell>
          <cell r="AT157">
            <v>600</v>
          </cell>
          <cell r="AU157" t="str">
            <v>ГП</v>
          </cell>
          <cell r="AV157">
            <v>1200</v>
          </cell>
          <cell r="AW157" t="str">
            <v>ГК82/1,5</v>
          </cell>
          <cell r="AX157">
            <v>1795</v>
          </cell>
          <cell r="AY157" t="str">
            <v>ЦКсОК/5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1805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2280</v>
          </cell>
          <cell r="BN157" t="str">
            <v>Есть</v>
          </cell>
          <cell r="BO157">
            <v>0</v>
          </cell>
          <cell r="BP157">
            <v>87</v>
          </cell>
          <cell r="BQ157">
            <v>55</v>
          </cell>
          <cell r="BR157">
            <v>8.1999999999999993</v>
          </cell>
          <cell r="BS157">
            <v>0</v>
          </cell>
          <cell r="BT157">
            <v>0</v>
          </cell>
          <cell r="BU157">
            <v>73</v>
          </cell>
          <cell r="BV157">
            <v>5.5</v>
          </cell>
          <cell r="BW157">
            <v>18</v>
          </cell>
          <cell r="BX157" t="str">
            <v>Угловик</v>
          </cell>
          <cell r="BY157" t="str">
            <v>Постоянный</v>
          </cell>
          <cell r="BZ157">
            <v>24</v>
          </cell>
          <cell r="CA157">
            <v>0</v>
          </cell>
          <cell r="CB157">
            <v>37</v>
          </cell>
          <cell r="CC157">
            <v>55</v>
          </cell>
          <cell r="CD157">
            <v>35</v>
          </cell>
          <cell r="CE157">
            <v>43374</v>
          </cell>
          <cell r="CF157">
            <v>123</v>
          </cell>
          <cell r="CG157">
            <v>87</v>
          </cell>
          <cell r="CH157">
            <v>6</v>
          </cell>
          <cell r="CI157">
            <v>0</v>
          </cell>
          <cell r="CJ157">
            <v>0</v>
          </cell>
          <cell r="CK157">
            <v>64</v>
          </cell>
          <cell r="CL157">
            <v>22.517827199999999</v>
          </cell>
          <cell r="CM157">
            <v>27</v>
          </cell>
          <cell r="CN157">
            <v>0.24</v>
          </cell>
          <cell r="CO157">
            <v>155</v>
          </cell>
          <cell r="CP157">
            <v>30.5</v>
          </cell>
          <cell r="CQ157">
            <v>59</v>
          </cell>
          <cell r="CR157" t="str">
            <v>-</v>
          </cell>
          <cell r="CS157">
            <v>64</v>
          </cell>
          <cell r="CT157" t="str">
            <v>-</v>
          </cell>
          <cell r="CU157">
            <v>36.482172800000001</v>
          </cell>
          <cell r="CV157" t="str">
            <v>-</v>
          </cell>
          <cell r="CW157">
            <v>63.76</v>
          </cell>
          <cell r="CX157" t="str">
            <v>-</v>
          </cell>
          <cell r="CY157">
            <v>8.1999999999999993</v>
          </cell>
          <cell r="CZ157">
            <v>22.3</v>
          </cell>
          <cell r="DA157">
            <v>990.32645565376754</v>
          </cell>
          <cell r="DB157">
            <v>1354.4823720825073</v>
          </cell>
          <cell r="DC157">
            <v>0.58162252622156496</v>
          </cell>
          <cell r="DD157">
            <v>0</v>
          </cell>
          <cell r="DE157" t="str">
            <v>Газлифт</v>
          </cell>
          <cell r="DF157">
            <v>22.517827199999999</v>
          </cell>
          <cell r="DG157">
            <v>27</v>
          </cell>
          <cell r="DH157">
            <v>0.24</v>
          </cell>
          <cell r="DI157">
            <v>22.3</v>
          </cell>
          <cell r="DJ157">
            <v>64</v>
          </cell>
          <cell r="DK157">
            <v>0</v>
          </cell>
          <cell r="DL157" t="str">
            <v>-</v>
          </cell>
          <cell r="DM157">
            <v>41824</v>
          </cell>
          <cell r="DN157">
            <v>1621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41824</v>
          </cell>
          <cell r="DT157" t="str">
            <v>ОПЗ</v>
          </cell>
          <cell r="DU157">
            <v>0</v>
          </cell>
          <cell r="DV157">
            <v>18</v>
          </cell>
          <cell r="DW157">
            <v>37</v>
          </cell>
          <cell r="DX157">
            <v>55</v>
          </cell>
          <cell r="DY157">
            <v>35</v>
          </cell>
          <cell r="DZ157" t="str">
            <v>Постоянный</v>
          </cell>
          <cell r="EA157">
            <v>24</v>
          </cell>
          <cell r="EB157">
            <v>0</v>
          </cell>
          <cell r="EC157">
            <v>22.517827199999999</v>
          </cell>
          <cell r="ED157">
            <v>27</v>
          </cell>
          <cell r="EE157">
            <v>0.24</v>
          </cell>
          <cell r="EF157">
            <v>30.5</v>
          </cell>
          <cell r="EG157">
            <v>990.32645565376754</v>
          </cell>
          <cell r="EH157">
            <v>87</v>
          </cell>
          <cell r="EI157">
            <v>8.1999999999999993</v>
          </cell>
          <cell r="EJ157">
            <v>64</v>
          </cell>
          <cell r="EK157">
            <v>18</v>
          </cell>
          <cell r="EL157">
            <v>37</v>
          </cell>
          <cell r="EM157">
            <v>55</v>
          </cell>
          <cell r="EN157">
            <v>35</v>
          </cell>
          <cell r="EO157" t="str">
            <v>Постоянный</v>
          </cell>
          <cell r="EP157">
            <v>24</v>
          </cell>
          <cell r="EQ157">
            <v>0</v>
          </cell>
          <cell r="ER157">
            <v>22.517827199999999</v>
          </cell>
          <cell r="ES157">
            <v>27</v>
          </cell>
          <cell r="ET157">
            <v>0.24</v>
          </cell>
          <cell r="EU157">
            <v>30.5</v>
          </cell>
          <cell r="EV157">
            <v>990.32645565376754</v>
          </cell>
          <cell r="EW157">
            <v>87</v>
          </cell>
          <cell r="EX157">
            <v>8.1999999999999993</v>
          </cell>
          <cell r="EY157">
            <v>64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</row>
        <row r="158">
          <cell r="J158" t="str">
            <v>1056-2</v>
          </cell>
          <cell r="K158" t="str">
            <v>Куст скважины - 1056</v>
          </cell>
          <cell r="L158">
            <v>41427</v>
          </cell>
          <cell r="M158" t="str">
            <v>Гор.</v>
          </cell>
          <cell r="N158" t="str">
            <v>P1ar_Block III</v>
          </cell>
          <cell r="O158" t="str">
            <v>Действующий</v>
          </cell>
          <cell r="P158">
            <v>-4</v>
          </cell>
          <cell r="Q158" t="str">
            <v xml:space="preserve"> </v>
          </cell>
          <cell r="R158" t="str">
            <v xml:space="preserve"> </v>
          </cell>
          <cell r="S158">
            <v>0</v>
          </cell>
          <cell r="T158">
            <v>143.80000000000001</v>
          </cell>
          <cell r="U158">
            <v>135</v>
          </cell>
          <cell r="V158">
            <v>4.32</v>
          </cell>
          <cell r="W158">
            <v>1</v>
          </cell>
          <cell r="X158">
            <v>4.32</v>
          </cell>
          <cell r="Y158">
            <v>1.33</v>
          </cell>
          <cell r="Z158">
            <v>0.83599999999999997</v>
          </cell>
          <cell r="AA158">
            <v>0.73299999999999998</v>
          </cell>
          <cell r="AB158">
            <v>38</v>
          </cell>
          <cell r="AC158">
            <v>1.1579999999999999</v>
          </cell>
          <cell r="AD158">
            <v>177.8</v>
          </cell>
          <cell r="AE158">
            <v>9.19</v>
          </cell>
          <cell r="AF158">
            <v>2070</v>
          </cell>
          <cell r="AG158">
            <v>2500</v>
          </cell>
          <cell r="AH158">
            <v>2500</v>
          </cell>
          <cell r="AI158">
            <v>0</v>
          </cell>
          <cell r="AJ158">
            <v>0</v>
          </cell>
          <cell r="AK158" t="str">
            <v>откр ствол</v>
          </cell>
          <cell r="AL158" t="str">
            <v xml:space="preserve">2070-2500 </v>
          </cell>
          <cell r="AM158">
            <v>20</v>
          </cell>
          <cell r="AN158">
            <v>1970</v>
          </cell>
          <cell r="AO158">
            <v>139.27000000000001</v>
          </cell>
          <cell r="AP158">
            <v>0</v>
          </cell>
          <cell r="AQ158">
            <v>0</v>
          </cell>
          <cell r="AR158">
            <v>0</v>
          </cell>
          <cell r="AS158" t="str">
            <v>Фонтан</v>
          </cell>
          <cell r="AT158">
            <v>600</v>
          </cell>
          <cell r="AU158">
            <v>0</v>
          </cell>
          <cell r="AV158">
            <v>1200</v>
          </cell>
          <cell r="AW158">
            <v>0</v>
          </cell>
          <cell r="AX158">
            <v>1739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2065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73</v>
          </cell>
          <cell r="BV158">
            <v>5.5</v>
          </cell>
          <cell r="BW158">
            <v>18</v>
          </cell>
          <cell r="BX158" t="str">
            <v>Угловик</v>
          </cell>
          <cell r="BY158" t="str">
            <v>Постоянный</v>
          </cell>
          <cell r="BZ158">
            <v>24</v>
          </cell>
          <cell r="CA158">
            <v>0</v>
          </cell>
          <cell r="CB158">
            <v>38</v>
          </cell>
          <cell r="CC158">
            <v>50</v>
          </cell>
          <cell r="CD158">
            <v>36</v>
          </cell>
          <cell r="CE158">
            <v>43374</v>
          </cell>
          <cell r="CF158">
            <v>133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62</v>
          </cell>
          <cell r="CL158">
            <v>17.556000000000001</v>
          </cell>
          <cell r="CM158">
            <v>21</v>
          </cell>
          <cell r="CN158">
            <v>0</v>
          </cell>
          <cell r="CO158">
            <v>156</v>
          </cell>
          <cell r="CP158">
            <v>40</v>
          </cell>
          <cell r="CQ158">
            <v>71</v>
          </cell>
          <cell r="CR158" t="str">
            <v>-</v>
          </cell>
          <cell r="CS158">
            <v>62</v>
          </cell>
          <cell r="CT158" t="str">
            <v>-</v>
          </cell>
          <cell r="CU158">
            <v>53.444000000000003</v>
          </cell>
          <cell r="CV158" t="str">
            <v>-</v>
          </cell>
          <cell r="CW158">
            <v>62</v>
          </cell>
          <cell r="CX158" t="str">
            <v>-</v>
          </cell>
          <cell r="CY158">
            <v>0</v>
          </cell>
          <cell r="CZ158">
            <v>40</v>
          </cell>
          <cell r="DA158">
            <v>2278.4233310549098</v>
          </cell>
          <cell r="DB158">
            <v>2278.4233310549098</v>
          </cell>
          <cell r="DC158">
            <v>0.38777902904833161</v>
          </cell>
          <cell r="DD158">
            <v>0</v>
          </cell>
          <cell r="DE158" t="str">
            <v>Фонтан</v>
          </cell>
          <cell r="DF158">
            <v>17.556000000000001</v>
          </cell>
          <cell r="DG158">
            <v>21</v>
          </cell>
          <cell r="DH158">
            <v>0</v>
          </cell>
          <cell r="DI158">
            <v>40</v>
          </cell>
          <cell r="DJ158">
            <v>62</v>
          </cell>
          <cell r="DK158">
            <v>0</v>
          </cell>
          <cell r="DL158">
            <v>42701.083333333336</v>
          </cell>
          <cell r="DM158">
            <v>42703</v>
          </cell>
          <cell r="DN158">
            <v>742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42703</v>
          </cell>
          <cell r="DT158" t="str">
            <v>ОПЗ</v>
          </cell>
          <cell r="DU158">
            <v>0</v>
          </cell>
          <cell r="DV158">
            <v>18</v>
          </cell>
          <cell r="DW158">
            <v>38</v>
          </cell>
          <cell r="DX158">
            <v>50</v>
          </cell>
          <cell r="DY158">
            <v>36</v>
          </cell>
          <cell r="DZ158" t="str">
            <v>Постоянный</v>
          </cell>
          <cell r="EA158">
            <v>24</v>
          </cell>
          <cell r="EB158">
            <v>0</v>
          </cell>
          <cell r="EC158">
            <v>17.556000000000001</v>
          </cell>
          <cell r="ED158">
            <v>21</v>
          </cell>
          <cell r="EE158">
            <v>0</v>
          </cell>
          <cell r="EF158">
            <v>40</v>
          </cell>
          <cell r="EG158">
            <v>2278.4233310549098</v>
          </cell>
          <cell r="EH158">
            <v>0</v>
          </cell>
          <cell r="EI158">
            <v>0</v>
          </cell>
          <cell r="EJ158">
            <v>62</v>
          </cell>
          <cell r="EK158">
            <v>18</v>
          </cell>
          <cell r="EL158">
            <v>38</v>
          </cell>
          <cell r="EM158">
            <v>50</v>
          </cell>
          <cell r="EN158">
            <v>36</v>
          </cell>
          <cell r="EO158" t="str">
            <v>Постоянный</v>
          </cell>
          <cell r="EP158">
            <v>24</v>
          </cell>
          <cell r="EQ158">
            <v>0</v>
          </cell>
          <cell r="ER158">
            <v>17.556000000000001</v>
          </cell>
          <cell r="ES158">
            <v>21</v>
          </cell>
          <cell r="ET158">
            <v>0</v>
          </cell>
          <cell r="EU158">
            <v>40</v>
          </cell>
          <cell r="EV158">
            <v>2278.4233310549098</v>
          </cell>
          <cell r="EW158">
            <v>0</v>
          </cell>
          <cell r="EX158">
            <v>0</v>
          </cell>
          <cell r="EY158">
            <v>62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</row>
        <row r="159">
          <cell r="J159" t="str">
            <v>1056-1</v>
          </cell>
          <cell r="K159" t="str">
            <v>Куст скважины - 1056</v>
          </cell>
          <cell r="L159">
            <v>41299</v>
          </cell>
          <cell r="M159" t="str">
            <v>Гор.</v>
          </cell>
          <cell r="N159" t="str">
            <v>P1ar_Block III</v>
          </cell>
          <cell r="O159" t="str">
            <v>Действующий</v>
          </cell>
          <cell r="P159">
            <v>-4</v>
          </cell>
          <cell r="Q159" t="str">
            <v xml:space="preserve"> </v>
          </cell>
          <cell r="R159" t="str">
            <v xml:space="preserve"> </v>
          </cell>
          <cell r="S159">
            <v>0</v>
          </cell>
          <cell r="T159">
            <v>143.80000000000001</v>
          </cell>
          <cell r="U159">
            <v>135</v>
          </cell>
          <cell r="V159">
            <v>4.32</v>
          </cell>
          <cell r="W159">
            <v>1</v>
          </cell>
          <cell r="X159">
            <v>3.9051200462829048</v>
          </cell>
          <cell r="Y159">
            <v>1.33</v>
          </cell>
          <cell r="Z159">
            <v>0.83599999999999997</v>
          </cell>
          <cell r="AA159">
            <v>0.73299999999999998</v>
          </cell>
          <cell r="AB159">
            <v>38</v>
          </cell>
          <cell r="AC159">
            <v>1.1579999999999999</v>
          </cell>
          <cell r="AD159">
            <v>177.8</v>
          </cell>
          <cell r="AE159">
            <v>9.19</v>
          </cell>
          <cell r="AF159">
            <v>1970</v>
          </cell>
          <cell r="AG159">
            <v>2500</v>
          </cell>
          <cell r="AH159">
            <v>2500</v>
          </cell>
          <cell r="AI159">
            <v>0</v>
          </cell>
          <cell r="AJ159">
            <v>0</v>
          </cell>
          <cell r="AK159" t="str">
            <v>откр ствол</v>
          </cell>
          <cell r="AL159" t="str">
            <v>1970-2500</v>
          </cell>
          <cell r="AM159">
            <v>0</v>
          </cell>
          <cell r="AN159">
            <v>1970</v>
          </cell>
          <cell r="AO159">
            <v>102.42</v>
          </cell>
          <cell r="AP159">
            <v>0</v>
          </cell>
          <cell r="AQ159">
            <v>0</v>
          </cell>
          <cell r="AR159">
            <v>0</v>
          </cell>
          <cell r="AS159" t="str">
            <v>Газлифт</v>
          </cell>
          <cell r="AT159">
            <v>510</v>
          </cell>
          <cell r="AU159" t="str">
            <v>ГК81/2</v>
          </cell>
          <cell r="AV159">
            <v>970</v>
          </cell>
          <cell r="AW159" t="str">
            <v>ГК83/3</v>
          </cell>
          <cell r="AX159">
            <v>1400</v>
          </cell>
          <cell r="AY159" t="str">
            <v>ГК82/4</v>
          </cell>
          <cell r="AZ159">
            <v>1678</v>
          </cell>
          <cell r="BA159" t="str">
            <v>ЦКсОК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1688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2200</v>
          </cell>
          <cell r="BN159" t="str">
            <v>Есть</v>
          </cell>
          <cell r="BO159">
            <v>0</v>
          </cell>
          <cell r="BP159">
            <v>87</v>
          </cell>
          <cell r="BQ159">
            <v>65</v>
          </cell>
          <cell r="BR159">
            <v>10</v>
          </cell>
          <cell r="BS159">
            <v>0</v>
          </cell>
          <cell r="BT159">
            <v>0</v>
          </cell>
          <cell r="BU159">
            <v>73</v>
          </cell>
          <cell r="BV159">
            <v>5.5</v>
          </cell>
          <cell r="BW159">
            <v>18</v>
          </cell>
          <cell r="BX159" t="str">
            <v>Угловик</v>
          </cell>
          <cell r="BY159" t="str">
            <v>Постоянный</v>
          </cell>
          <cell r="BZ159">
            <v>24</v>
          </cell>
          <cell r="CA159">
            <v>0</v>
          </cell>
          <cell r="CB159">
            <v>39</v>
          </cell>
          <cell r="CC159">
            <v>65</v>
          </cell>
          <cell r="CD159">
            <v>37</v>
          </cell>
          <cell r="CE159">
            <v>43374</v>
          </cell>
          <cell r="CF159">
            <v>123</v>
          </cell>
          <cell r="CG159">
            <v>87</v>
          </cell>
          <cell r="CH159">
            <v>6</v>
          </cell>
          <cell r="CI159">
            <v>0</v>
          </cell>
          <cell r="CJ159">
            <v>0</v>
          </cell>
          <cell r="CK159">
            <v>76</v>
          </cell>
          <cell r="CL159">
            <v>21.2832224</v>
          </cell>
          <cell r="CM159">
            <v>26.3</v>
          </cell>
          <cell r="CN159">
            <v>3.2</v>
          </cell>
          <cell r="CO159">
            <v>157</v>
          </cell>
          <cell r="CP159">
            <v>22.8</v>
          </cell>
          <cell r="CQ159">
            <v>47</v>
          </cell>
          <cell r="CR159" t="str">
            <v>-</v>
          </cell>
          <cell r="CS159">
            <v>76</v>
          </cell>
          <cell r="CT159" t="str">
            <v>-</v>
          </cell>
          <cell r="CU159">
            <v>25.7167776</v>
          </cell>
          <cell r="CV159" t="str">
            <v>-</v>
          </cell>
          <cell r="CW159">
            <v>72.8</v>
          </cell>
          <cell r="CX159" t="str">
            <v>-</v>
          </cell>
          <cell r="CY159">
            <v>10</v>
          </cell>
          <cell r="CZ159">
            <v>12.8</v>
          </cell>
          <cell r="DA159">
            <v>601.41268833426273</v>
          </cell>
          <cell r="DB159">
            <v>1071.2663510954055</v>
          </cell>
          <cell r="DC159">
            <v>0.67404672053341985</v>
          </cell>
          <cell r="DD159">
            <v>0</v>
          </cell>
          <cell r="DE159" t="str">
            <v>Газлифт</v>
          </cell>
          <cell r="DF159">
            <v>21.2832224</v>
          </cell>
          <cell r="DG159">
            <v>26.3</v>
          </cell>
          <cell r="DH159">
            <v>3.2</v>
          </cell>
          <cell r="DI159">
            <v>12.799999999999999</v>
          </cell>
          <cell r="DJ159">
            <v>76</v>
          </cell>
          <cell r="DK159">
            <v>0</v>
          </cell>
          <cell r="DL159">
            <v>43072</v>
          </cell>
          <cell r="DM159">
            <v>43164</v>
          </cell>
          <cell r="DN159">
            <v>281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41299</v>
          </cell>
          <cell r="DT159" t="str">
            <v>ВНС</v>
          </cell>
          <cell r="DU159">
            <v>0</v>
          </cell>
          <cell r="DV159">
            <v>18</v>
          </cell>
          <cell r="DW159">
            <v>39</v>
          </cell>
          <cell r="DX159">
            <v>65</v>
          </cell>
          <cell r="DY159">
            <v>37</v>
          </cell>
          <cell r="DZ159" t="str">
            <v>Постоянный</v>
          </cell>
          <cell r="EA159">
            <v>24</v>
          </cell>
          <cell r="EB159">
            <v>0</v>
          </cell>
          <cell r="EC159">
            <v>21.2832224</v>
          </cell>
          <cell r="ED159">
            <v>26.3</v>
          </cell>
          <cell r="EE159">
            <v>3.2</v>
          </cell>
          <cell r="EF159">
            <v>22.8</v>
          </cell>
          <cell r="EG159">
            <v>601.41268833426273</v>
          </cell>
          <cell r="EH159">
            <v>87</v>
          </cell>
          <cell r="EI159">
            <v>10</v>
          </cell>
          <cell r="EJ159">
            <v>76</v>
          </cell>
          <cell r="EK159">
            <v>18</v>
          </cell>
          <cell r="EL159">
            <v>39</v>
          </cell>
          <cell r="EM159">
            <v>65</v>
          </cell>
          <cell r="EN159">
            <v>37</v>
          </cell>
          <cell r="EO159" t="str">
            <v>Постоянный</v>
          </cell>
          <cell r="EP159">
            <v>24</v>
          </cell>
          <cell r="EQ159">
            <v>0</v>
          </cell>
          <cell r="ER159">
            <v>21.2832224</v>
          </cell>
          <cell r="ES159">
            <v>26.3</v>
          </cell>
          <cell r="ET159">
            <v>3.2</v>
          </cell>
          <cell r="EU159">
            <v>22.8</v>
          </cell>
          <cell r="EV159">
            <v>601.41268833426273</v>
          </cell>
          <cell r="EW159">
            <v>87</v>
          </cell>
          <cell r="EX159">
            <v>10</v>
          </cell>
          <cell r="EY159">
            <v>76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</row>
        <row r="160">
          <cell r="J160">
            <v>1057</v>
          </cell>
          <cell r="K160" t="str">
            <v>Куст скважины - 1057</v>
          </cell>
          <cell r="L160">
            <v>38219</v>
          </cell>
          <cell r="M160" t="str">
            <v>Гор.</v>
          </cell>
          <cell r="N160" t="str">
            <v>P1ar_Block III</v>
          </cell>
          <cell r="O160" t="str">
            <v>Действующий</v>
          </cell>
          <cell r="P160">
            <v>-4</v>
          </cell>
          <cell r="Q160" t="str">
            <v xml:space="preserve"> </v>
          </cell>
          <cell r="R160" t="str">
            <v xml:space="preserve"> </v>
          </cell>
          <cell r="S160">
            <v>0</v>
          </cell>
          <cell r="T160">
            <v>143.80000000000001</v>
          </cell>
          <cell r="U160">
            <v>135</v>
          </cell>
          <cell r="V160">
            <v>4.32</v>
          </cell>
          <cell r="W160">
            <v>1</v>
          </cell>
          <cell r="X160">
            <v>4.32</v>
          </cell>
          <cell r="Y160">
            <v>1.33</v>
          </cell>
          <cell r="Z160">
            <v>0.83599999999999997</v>
          </cell>
          <cell r="AA160">
            <v>0.73299999999999998</v>
          </cell>
          <cell r="AB160">
            <v>38</v>
          </cell>
          <cell r="AC160">
            <v>1.1579999999999999</v>
          </cell>
          <cell r="AD160">
            <v>139.69999999999999</v>
          </cell>
          <cell r="AE160">
            <v>7.72</v>
          </cell>
          <cell r="AF160">
            <v>2047</v>
          </cell>
          <cell r="AG160">
            <v>2464</v>
          </cell>
          <cell r="AH160">
            <v>2464</v>
          </cell>
          <cell r="AI160">
            <v>0</v>
          </cell>
          <cell r="AJ160">
            <v>0</v>
          </cell>
          <cell r="AK160" t="str">
            <v>откр ствол</v>
          </cell>
          <cell r="AL160" t="str">
            <v>1965-2464</v>
          </cell>
          <cell r="AM160">
            <v>25</v>
          </cell>
          <cell r="AN160">
            <v>1838</v>
          </cell>
          <cell r="AO160">
            <v>1.4</v>
          </cell>
          <cell r="AP160">
            <v>0</v>
          </cell>
          <cell r="AQ160">
            <v>0</v>
          </cell>
          <cell r="AR160">
            <v>0</v>
          </cell>
          <cell r="AS160" t="str">
            <v>Газлифт</v>
          </cell>
          <cell r="AT160">
            <v>640</v>
          </cell>
          <cell r="AU160" t="str">
            <v>ГП</v>
          </cell>
          <cell r="AV160">
            <v>1160</v>
          </cell>
          <cell r="AW160" t="str">
            <v>ГК92/1.5</v>
          </cell>
          <cell r="AX160">
            <v>1570</v>
          </cell>
          <cell r="AY160" t="str">
            <v>ЦКсОК/4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1580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1650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73</v>
          </cell>
          <cell r="BV160">
            <v>5.5</v>
          </cell>
          <cell r="BW160">
            <v>18</v>
          </cell>
          <cell r="BX160" t="str">
            <v>Угловик</v>
          </cell>
          <cell r="BY160" t="str">
            <v>Постоянный</v>
          </cell>
          <cell r="BZ160">
            <v>24</v>
          </cell>
          <cell r="CA160">
            <v>0</v>
          </cell>
          <cell r="CB160">
            <v>38</v>
          </cell>
          <cell r="CC160">
            <v>50</v>
          </cell>
          <cell r="CD160">
            <v>35.6</v>
          </cell>
          <cell r="CE160">
            <v>43374</v>
          </cell>
          <cell r="CF160">
            <v>142</v>
          </cell>
          <cell r="CG160">
            <v>87</v>
          </cell>
          <cell r="CH160">
            <v>6</v>
          </cell>
          <cell r="CI160">
            <v>0</v>
          </cell>
          <cell r="CJ160">
            <v>0</v>
          </cell>
          <cell r="CK160">
            <v>59</v>
          </cell>
          <cell r="CL160">
            <v>17.556000000000001</v>
          </cell>
          <cell r="CM160">
            <v>21</v>
          </cell>
          <cell r="CN160">
            <v>0</v>
          </cell>
          <cell r="CO160">
            <v>158</v>
          </cell>
          <cell r="CP160">
            <v>44.6</v>
          </cell>
          <cell r="CQ160">
            <v>83</v>
          </cell>
          <cell r="CR160" t="str">
            <v>-</v>
          </cell>
          <cell r="CS160">
            <v>59</v>
          </cell>
          <cell r="CT160" t="str">
            <v>-</v>
          </cell>
          <cell r="CU160">
            <v>65.444000000000003</v>
          </cell>
          <cell r="CV160" t="str">
            <v>-</v>
          </cell>
          <cell r="CW160">
            <v>59</v>
          </cell>
          <cell r="CX160" t="str">
            <v>-</v>
          </cell>
          <cell r="CY160">
            <v>16</v>
          </cell>
          <cell r="CZ160">
            <v>28.6</v>
          </cell>
          <cell r="DA160">
            <v>1629.0726817042605</v>
          </cell>
          <cell r="DB160">
            <v>2540.4420141262244</v>
          </cell>
          <cell r="DC160">
            <v>0.3418069741969994</v>
          </cell>
          <cell r="DD160">
            <v>0</v>
          </cell>
          <cell r="DE160" t="str">
            <v>Газлифт</v>
          </cell>
          <cell r="DF160">
            <v>17.556000000000001</v>
          </cell>
          <cell r="DG160">
            <v>21</v>
          </cell>
          <cell r="DH160">
            <v>0</v>
          </cell>
          <cell r="DI160">
            <v>28.6</v>
          </cell>
          <cell r="DJ160">
            <v>59</v>
          </cell>
          <cell r="DK160">
            <v>0</v>
          </cell>
          <cell r="DL160">
            <v>42314.65</v>
          </cell>
          <cell r="DM160">
            <v>42416</v>
          </cell>
          <cell r="DN160">
            <v>1029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42416</v>
          </cell>
          <cell r="DT160" t="str">
            <v>ЗБС</v>
          </cell>
          <cell r="DU160" t="str">
            <v xml:space="preserve">доп.работы КРС (длит.норм.забоя) </v>
          </cell>
          <cell r="DV160">
            <v>18</v>
          </cell>
          <cell r="DW160">
            <v>38</v>
          </cell>
          <cell r="DX160">
            <v>50</v>
          </cell>
          <cell r="DY160">
            <v>35.6</v>
          </cell>
          <cell r="DZ160" t="str">
            <v>Постоянный</v>
          </cell>
          <cell r="EA160">
            <v>24</v>
          </cell>
          <cell r="EB160">
            <v>0</v>
          </cell>
          <cell r="EC160">
            <v>17.556000000000001</v>
          </cell>
          <cell r="ED160">
            <v>21</v>
          </cell>
          <cell r="EE160">
            <v>0</v>
          </cell>
          <cell r="EF160">
            <v>44.6</v>
          </cell>
          <cell r="EG160">
            <v>1629.0726817042605</v>
          </cell>
          <cell r="EH160">
            <v>87</v>
          </cell>
          <cell r="EI160">
            <v>16</v>
          </cell>
          <cell r="EJ160">
            <v>59</v>
          </cell>
          <cell r="EK160">
            <v>18</v>
          </cell>
          <cell r="EL160">
            <v>38</v>
          </cell>
          <cell r="EM160">
            <v>50</v>
          </cell>
          <cell r="EN160">
            <v>35.6</v>
          </cell>
          <cell r="EO160" t="str">
            <v>Постоянный</v>
          </cell>
          <cell r="EP160">
            <v>24</v>
          </cell>
          <cell r="EQ160">
            <v>0</v>
          </cell>
          <cell r="ER160">
            <v>17.556000000000001</v>
          </cell>
          <cell r="ES160">
            <v>21</v>
          </cell>
          <cell r="ET160">
            <v>0</v>
          </cell>
          <cell r="EU160">
            <v>44.6</v>
          </cell>
          <cell r="EV160">
            <v>1629.0726817042605</v>
          </cell>
          <cell r="EW160">
            <v>87</v>
          </cell>
          <cell r="EX160">
            <v>16</v>
          </cell>
          <cell r="EY160">
            <v>59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</row>
        <row r="161">
          <cell r="J161" t="str">
            <v>1057-1</v>
          </cell>
          <cell r="K161" t="str">
            <v>Куст скважины - 1057</v>
          </cell>
          <cell r="L161">
            <v>38344</v>
          </cell>
          <cell r="M161" t="str">
            <v>Гор.</v>
          </cell>
          <cell r="N161" t="str">
            <v>P1ar_Block III</v>
          </cell>
          <cell r="O161" t="str">
            <v>Действующий</v>
          </cell>
          <cell r="P161">
            <v>-4</v>
          </cell>
          <cell r="Q161" t="str">
            <v xml:space="preserve"> </v>
          </cell>
          <cell r="R161" t="str">
            <v xml:space="preserve"> </v>
          </cell>
          <cell r="S161">
            <v>0</v>
          </cell>
          <cell r="T161">
            <v>143.80000000000001</v>
          </cell>
          <cell r="U161">
            <v>135</v>
          </cell>
          <cell r="V161">
            <v>4.32</v>
          </cell>
          <cell r="W161">
            <v>1</v>
          </cell>
          <cell r="X161">
            <v>4.32</v>
          </cell>
          <cell r="Y161">
            <v>1.33</v>
          </cell>
          <cell r="Z161">
            <v>0.83599999999999997</v>
          </cell>
          <cell r="AA161">
            <v>0.73299999999999998</v>
          </cell>
          <cell r="AB161">
            <v>38</v>
          </cell>
          <cell r="AC161">
            <v>1.1579999999999999</v>
          </cell>
          <cell r="AD161">
            <v>139.69999999999999</v>
          </cell>
          <cell r="AE161">
            <v>7.72</v>
          </cell>
          <cell r="AF161">
            <v>1985</v>
          </cell>
          <cell r="AG161">
            <v>2500</v>
          </cell>
          <cell r="AH161">
            <v>2500</v>
          </cell>
          <cell r="AI161">
            <v>0</v>
          </cell>
          <cell r="AJ161">
            <v>0</v>
          </cell>
          <cell r="AK161" t="str">
            <v>откр ствол</v>
          </cell>
          <cell r="AL161" t="str">
            <v xml:space="preserve">1985-2500 </v>
          </cell>
          <cell r="AM161">
            <v>0</v>
          </cell>
          <cell r="AN161">
            <v>1985</v>
          </cell>
          <cell r="AO161">
            <v>218.6</v>
          </cell>
          <cell r="AP161">
            <v>0</v>
          </cell>
          <cell r="AQ161">
            <v>0</v>
          </cell>
          <cell r="AR161">
            <v>0</v>
          </cell>
          <cell r="AS161" t="str">
            <v>Фонтан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73</v>
          </cell>
          <cell r="BV161">
            <v>5.5</v>
          </cell>
          <cell r="BW161">
            <v>65</v>
          </cell>
          <cell r="BX161" t="str">
            <v>Угловик</v>
          </cell>
          <cell r="BY161" t="str">
            <v>Постоянный</v>
          </cell>
          <cell r="BZ161">
            <v>24</v>
          </cell>
          <cell r="CA161">
            <v>0</v>
          </cell>
          <cell r="CB161">
            <v>93</v>
          </cell>
          <cell r="CC161">
            <v>73</v>
          </cell>
          <cell r="CD161">
            <v>92</v>
          </cell>
          <cell r="CE161">
            <v>43374</v>
          </cell>
          <cell r="CF161">
            <v>165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133.6</v>
          </cell>
          <cell r="CL161">
            <v>18.391999999999999</v>
          </cell>
          <cell r="CM161">
            <v>22</v>
          </cell>
          <cell r="CN161">
            <v>0</v>
          </cell>
          <cell r="CO161">
            <v>159</v>
          </cell>
          <cell r="CP161">
            <v>68.400000000000006</v>
          </cell>
          <cell r="CQ161">
            <v>31.400000000000006</v>
          </cell>
          <cell r="CR161" t="str">
            <v>-</v>
          </cell>
          <cell r="CS161">
            <v>133.6</v>
          </cell>
          <cell r="CT161" t="str">
            <v>-</v>
          </cell>
          <cell r="CU161">
            <v>13.008000000000006</v>
          </cell>
          <cell r="CV161" t="str">
            <v>-</v>
          </cell>
          <cell r="CW161">
            <v>133.6</v>
          </cell>
          <cell r="CX161" t="str">
            <v>-</v>
          </cell>
          <cell r="CY161">
            <v>0</v>
          </cell>
          <cell r="CZ161">
            <v>68.400000000000006</v>
          </cell>
          <cell r="DA161">
            <v>3719.0082644628101</v>
          </cell>
          <cell r="DB161">
            <v>3719.0082644628101</v>
          </cell>
          <cell r="DC161">
            <v>0.70788618686620064</v>
          </cell>
          <cell r="DD161">
            <v>0</v>
          </cell>
          <cell r="DE161" t="str">
            <v>Фонтан</v>
          </cell>
          <cell r="DF161">
            <v>18.391999999999999</v>
          </cell>
          <cell r="DG161">
            <v>22</v>
          </cell>
          <cell r="DH161">
            <v>0</v>
          </cell>
          <cell r="DI161">
            <v>68.400000000000006</v>
          </cell>
          <cell r="DJ161">
            <v>133.6</v>
          </cell>
          <cell r="DK161">
            <v>0</v>
          </cell>
          <cell r="DL161" t="str">
            <v>-</v>
          </cell>
          <cell r="DM161">
            <v>38344</v>
          </cell>
          <cell r="DN161">
            <v>5101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38344</v>
          </cell>
          <cell r="DT161" t="str">
            <v>ВНС</v>
          </cell>
          <cell r="DU161">
            <v>0</v>
          </cell>
          <cell r="DV161">
            <v>65</v>
          </cell>
          <cell r="DW161">
            <v>93</v>
          </cell>
          <cell r="DX161">
            <v>73</v>
          </cell>
          <cell r="DY161">
            <v>92</v>
          </cell>
          <cell r="DZ161" t="str">
            <v>Постоянный</v>
          </cell>
          <cell r="EA161">
            <v>24</v>
          </cell>
          <cell r="EB161">
            <v>0</v>
          </cell>
          <cell r="EC161">
            <v>18.391999999999999</v>
          </cell>
          <cell r="ED161">
            <v>22</v>
          </cell>
          <cell r="EE161">
            <v>0</v>
          </cell>
          <cell r="EF161">
            <v>68.400000000000006</v>
          </cell>
          <cell r="EG161">
            <v>3719.0082644628101</v>
          </cell>
          <cell r="EH161">
            <v>0</v>
          </cell>
          <cell r="EI161">
            <v>0</v>
          </cell>
          <cell r="EJ161">
            <v>133.6</v>
          </cell>
          <cell r="EK161">
            <v>65</v>
          </cell>
          <cell r="EL161">
            <v>93</v>
          </cell>
          <cell r="EM161">
            <v>73</v>
          </cell>
          <cell r="EN161">
            <v>92</v>
          </cell>
          <cell r="EO161" t="str">
            <v>Постоянный</v>
          </cell>
          <cell r="EP161">
            <v>24</v>
          </cell>
          <cell r="EQ161">
            <v>0</v>
          </cell>
          <cell r="ER161">
            <v>18.391999999999999</v>
          </cell>
          <cell r="ES161">
            <v>22</v>
          </cell>
          <cell r="ET161">
            <v>0</v>
          </cell>
          <cell r="EU161">
            <v>68.400000000000006</v>
          </cell>
          <cell r="EV161">
            <v>3719.0082644628101</v>
          </cell>
          <cell r="EW161">
            <v>0</v>
          </cell>
          <cell r="EX161">
            <v>0</v>
          </cell>
          <cell r="EY161">
            <v>133.6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</row>
        <row r="162">
          <cell r="J162" t="str">
            <v>1057-2</v>
          </cell>
          <cell r="K162" t="str">
            <v>Куст скважины - 1057</v>
          </cell>
          <cell r="L162">
            <v>38492</v>
          </cell>
          <cell r="M162" t="str">
            <v>Гор.</v>
          </cell>
          <cell r="N162" t="str">
            <v>P1ar_Block III</v>
          </cell>
          <cell r="O162" t="str">
            <v>Действующий</v>
          </cell>
          <cell r="P162">
            <v>-4</v>
          </cell>
          <cell r="Q162">
            <v>0</v>
          </cell>
          <cell r="R162">
            <v>0</v>
          </cell>
          <cell r="S162">
            <v>0</v>
          </cell>
          <cell r="T162">
            <v>143.80000000000001</v>
          </cell>
          <cell r="U162">
            <v>135</v>
          </cell>
          <cell r="V162">
            <v>4.32</v>
          </cell>
          <cell r="W162">
            <v>1</v>
          </cell>
          <cell r="X162">
            <v>4.32</v>
          </cell>
          <cell r="Y162">
            <v>1.33</v>
          </cell>
          <cell r="Z162">
            <v>0.83599999999999997</v>
          </cell>
          <cell r="AA162">
            <v>0.73299999999999998</v>
          </cell>
          <cell r="AB162">
            <v>38</v>
          </cell>
          <cell r="AC162">
            <v>1.1579999999999999</v>
          </cell>
          <cell r="AD162">
            <v>139.69999999999999</v>
          </cell>
          <cell r="AE162">
            <v>7.72</v>
          </cell>
          <cell r="AF162">
            <v>1957</v>
          </cell>
          <cell r="AG162">
            <v>2749</v>
          </cell>
          <cell r="AH162">
            <v>1940</v>
          </cell>
          <cell r="AI162">
            <v>0</v>
          </cell>
          <cell r="AJ162">
            <v>0</v>
          </cell>
          <cell r="AK162" t="str">
            <v>закрытый</v>
          </cell>
          <cell r="AL162" t="str">
            <v>1786-1792; 1796-1806; 1846-1906; 1916-1927</v>
          </cell>
          <cell r="AM162">
            <v>0</v>
          </cell>
          <cell r="AN162">
            <v>1786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 t="str">
            <v>Фонтан</v>
          </cell>
          <cell r="AT162">
            <v>1692</v>
          </cell>
          <cell r="AU162" t="str">
            <v>извл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1702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1735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73</v>
          </cell>
          <cell r="BV162">
            <v>5.5</v>
          </cell>
          <cell r="BW162">
            <v>65</v>
          </cell>
          <cell r="BX162" t="str">
            <v>Угловик</v>
          </cell>
          <cell r="BY162" t="str">
            <v>Постоянный</v>
          </cell>
          <cell r="BZ162">
            <v>24</v>
          </cell>
          <cell r="CA162">
            <v>0</v>
          </cell>
          <cell r="CB162">
            <v>94</v>
          </cell>
          <cell r="CC162">
            <v>106</v>
          </cell>
          <cell r="CD162">
            <v>93</v>
          </cell>
          <cell r="CE162">
            <v>43374</v>
          </cell>
          <cell r="CF162">
            <v>187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142.66</v>
          </cell>
          <cell r="CL162">
            <v>10.45</v>
          </cell>
          <cell r="CM162">
            <v>12.5</v>
          </cell>
          <cell r="CN162">
            <v>0</v>
          </cell>
          <cell r="CO162">
            <v>160</v>
          </cell>
          <cell r="CP162">
            <v>136.5</v>
          </cell>
          <cell r="CQ162">
            <v>44.34</v>
          </cell>
          <cell r="CR162" t="str">
            <v>-</v>
          </cell>
          <cell r="CS162">
            <v>142.66</v>
          </cell>
          <cell r="CT162" t="str">
            <v>-</v>
          </cell>
          <cell r="CU162">
            <v>33.89</v>
          </cell>
          <cell r="CV162" t="str">
            <v>-</v>
          </cell>
          <cell r="CW162">
            <v>142.66</v>
          </cell>
          <cell r="CX162" t="str">
            <v>-</v>
          </cell>
          <cell r="CY162">
            <v>0</v>
          </cell>
          <cell r="CZ162">
            <v>136.5</v>
          </cell>
          <cell r="DA162">
            <v>13062.200956937801</v>
          </cell>
          <cell r="DB162">
            <v>13062.200956937801</v>
          </cell>
          <cell r="DC162">
            <v>0.28193803467842526</v>
          </cell>
          <cell r="DD162">
            <v>0</v>
          </cell>
          <cell r="DE162" t="str">
            <v>Фонтан</v>
          </cell>
          <cell r="DF162">
            <v>10.45</v>
          </cell>
          <cell r="DG162">
            <v>12.5</v>
          </cell>
          <cell r="DH162">
            <v>0</v>
          </cell>
          <cell r="DI162">
            <v>136.5</v>
          </cell>
          <cell r="DJ162">
            <v>142.66</v>
          </cell>
          <cell r="DK162">
            <v>0</v>
          </cell>
          <cell r="DL162">
            <v>42536.084027777775</v>
          </cell>
          <cell r="DM162">
            <v>42870</v>
          </cell>
          <cell r="DN162">
            <v>575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42870</v>
          </cell>
          <cell r="DT162" t="str">
            <v>Вывод из контр фонда</v>
          </cell>
          <cell r="DU162">
            <v>0</v>
          </cell>
          <cell r="DV162">
            <v>18</v>
          </cell>
          <cell r="DW162">
            <v>94</v>
          </cell>
          <cell r="DX162">
            <v>106</v>
          </cell>
          <cell r="DY162">
            <v>93</v>
          </cell>
          <cell r="DZ162" t="str">
            <v>Постоянный</v>
          </cell>
          <cell r="EA162">
            <v>24</v>
          </cell>
          <cell r="EB162">
            <v>0</v>
          </cell>
          <cell r="EC162">
            <v>10.45</v>
          </cell>
          <cell r="ED162">
            <v>12.5</v>
          </cell>
          <cell r="EE162">
            <v>0</v>
          </cell>
          <cell r="EF162">
            <v>136.5</v>
          </cell>
          <cell r="EG162">
            <v>13062.200956937801</v>
          </cell>
          <cell r="EH162">
            <v>0</v>
          </cell>
          <cell r="EI162">
            <v>0</v>
          </cell>
          <cell r="EJ162">
            <v>142.66</v>
          </cell>
          <cell r="EK162">
            <v>65</v>
          </cell>
          <cell r="EL162">
            <v>94</v>
          </cell>
          <cell r="EM162">
            <v>106</v>
          </cell>
          <cell r="EN162">
            <v>93</v>
          </cell>
          <cell r="EO162" t="str">
            <v>Постоянный</v>
          </cell>
          <cell r="EP162">
            <v>24</v>
          </cell>
          <cell r="EQ162">
            <v>0</v>
          </cell>
          <cell r="ER162">
            <v>10.45</v>
          </cell>
          <cell r="ES162">
            <v>12.5</v>
          </cell>
          <cell r="ET162">
            <v>0</v>
          </cell>
          <cell r="EU162">
            <v>136.5</v>
          </cell>
          <cell r="EV162">
            <v>13062.200956937801</v>
          </cell>
          <cell r="EW162">
            <v>0</v>
          </cell>
          <cell r="EX162">
            <v>0</v>
          </cell>
          <cell r="EY162">
            <v>142.66</v>
          </cell>
          <cell r="EZ162">
            <v>47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</row>
        <row r="163">
          <cell r="J163">
            <v>1058</v>
          </cell>
          <cell r="K163" t="str">
            <v>Без куста</v>
          </cell>
          <cell r="L163">
            <v>38913</v>
          </cell>
          <cell r="M163" t="str">
            <v>Гор.</v>
          </cell>
          <cell r="N163" t="str">
            <v>P1ar_Block III</v>
          </cell>
          <cell r="O163" t="str">
            <v>Действующий</v>
          </cell>
          <cell r="P163">
            <v>-4</v>
          </cell>
          <cell r="Q163" t="str">
            <v xml:space="preserve"> </v>
          </cell>
          <cell r="R163" t="str">
            <v xml:space="preserve"> </v>
          </cell>
          <cell r="S163">
            <v>0</v>
          </cell>
          <cell r="T163">
            <v>143.80000000000001</v>
          </cell>
          <cell r="U163">
            <v>135</v>
          </cell>
          <cell r="V163">
            <v>4.32</v>
          </cell>
          <cell r="W163">
            <v>1</v>
          </cell>
          <cell r="X163">
            <v>3.3261472128118266</v>
          </cell>
          <cell r="Y163">
            <v>1.33</v>
          </cell>
          <cell r="Z163">
            <v>0.83599999999999997</v>
          </cell>
          <cell r="AA163">
            <v>0.73299999999999998</v>
          </cell>
          <cell r="AB163">
            <v>38</v>
          </cell>
          <cell r="AC163">
            <v>1.1579999999999999</v>
          </cell>
          <cell r="AD163">
            <v>139.69999999999999</v>
          </cell>
          <cell r="AE163">
            <v>7.72</v>
          </cell>
          <cell r="AF163">
            <v>1916</v>
          </cell>
          <cell r="AG163">
            <v>2400</v>
          </cell>
          <cell r="AH163">
            <v>2400</v>
          </cell>
          <cell r="AI163">
            <v>0</v>
          </cell>
          <cell r="AJ163">
            <v>0</v>
          </cell>
          <cell r="AK163" t="str">
            <v>откр ствол</v>
          </cell>
          <cell r="AL163" t="str">
            <v xml:space="preserve">1916-2400  </v>
          </cell>
          <cell r="AM163">
            <v>0</v>
          </cell>
          <cell r="AN163">
            <v>1916</v>
          </cell>
          <cell r="AO163">
            <v>62.3</v>
          </cell>
          <cell r="AP163">
            <v>0</v>
          </cell>
          <cell r="AQ163">
            <v>0</v>
          </cell>
          <cell r="AR163">
            <v>0</v>
          </cell>
          <cell r="AS163" t="str">
            <v>Фонтан</v>
          </cell>
          <cell r="AT163">
            <v>600</v>
          </cell>
          <cell r="AU163">
            <v>0</v>
          </cell>
          <cell r="AV163">
            <v>1200</v>
          </cell>
          <cell r="AW163">
            <v>0</v>
          </cell>
          <cell r="AX163">
            <v>1720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1730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1940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73</v>
          </cell>
          <cell r="BV163">
            <v>5.5</v>
          </cell>
          <cell r="BW163">
            <v>18</v>
          </cell>
          <cell r="BX163" t="str">
            <v>Угловик</v>
          </cell>
          <cell r="BY163" t="str">
            <v>Постоянный</v>
          </cell>
          <cell r="BZ163">
            <v>24</v>
          </cell>
          <cell r="CA163">
            <v>0</v>
          </cell>
          <cell r="CB163">
            <v>38</v>
          </cell>
          <cell r="CC163">
            <v>74</v>
          </cell>
          <cell r="CD163">
            <v>34</v>
          </cell>
          <cell r="CE163">
            <v>43374</v>
          </cell>
          <cell r="CF163">
            <v>112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64</v>
          </cell>
          <cell r="CL163">
            <v>9.8898799999999998</v>
          </cell>
          <cell r="CM163">
            <v>13</v>
          </cell>
          <cell r="CN163">
            <v>9</v>
          </cell>
          <cell r="CO163">
            <v>161</v>
          </cell>
          <cell r="CP163">
            <v>28</v>
          </cell>
          <cell r="CQ163">
            <v>48</v>
          </cell>
          <cell r="CR163" t="str">
            <v>-</v>
          </cell>
          <cell r="CS163">
            <v>64</v>
          </cell>
          <cell r="CT163" t="str">
            <v>-</v>
          </cell>
          <cell r="CU163">
            <v>38.110120000000002</v>
          </cell>
          <cell r="CV163" t="str">
            <v>-</v>
          </cell>
          <cell r="CW163">
            <v>55</v>
          </cell>
          <cell r="CX163" t="str">
            <v>-</v>
          </cell>
          <cell r="CY163">
            <v>0</v>
          </cell>
          <cell r="CZ163">
            <v>28</v>
          </cell>
          <cell r="DA163">
            <v>2831.1769202457463</v>
          </cell>
          <cell r="DB163">
            <v>2831.1769202457463</v>
          </cell>
          <cell r="DC163">
            <v>0.3345588235294118</v>
          </cell>
          <cell r="DD163">
            <v>0</v>
          </cell>
          <cell r="DE163" t="str">
            <v>Фонтан</v>
          </cell>
          <cell r="DF163">
            <v>9.8898799999999998</v>
          </cell>
          <cell r="DG163">
            <v>13</v>
          </cell>
          <cell r="DH163">
            <v>9</v>
          </cell>
          <cell r="DI163">
            <v>28</v>
          </cell>
          <cell r="DJ163">
            <v>64</v>
          </cell>
          <cell r="DK163">
            <v>0</v>
          </cell>
          <cell r="DL163">
            <v>41879</v>
          </cell>
          <cell r="DM163">
            <v>41898</v>
          </cell>
          <cell r="DN163">
            <v>1547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41898</v>
          </cell>
          <cell r="DT163" t="str">
            <v>ОПЗ</v>
          </cell>
          <cell r="DU163">
            <v>0</v>
          </cell>
          <cell r="DV163">
            <v>18</v>
          </cell>
          <cell r="DW163">
            <v>38</v>
          </cell>
          <cell r="DX163">
            <v>74</v>
          </cell>
          <cell r="DY163">
            <v>34</v>
          </cell>
          <cell r="DZ163" t="str">
            <v>Постоянный</v>
          </cell>
          <cell r="EA163">
            <v>24</v>
          </cell>
          <cell r="EB163">
            <v>0</v>
          </cell>
          <cell r="EC163">
            <v>9.8898799999999998</v>
          </cell>
          <cell r="ED163">
            <v>13</v>
          </cell>
          <cell r="EE163">
            <v>9</v>
          </cell>
          <cell r="EF163">
            <v>28</v>
          </cell>
          <cell r="EG163">
            <v>2831.1769202457463</v>
          </cell>
          <cell r="EH163">
            <v>0</v>
          </cell>
          <cell r="EI163">
            <v>0</v>
          </cell>
          <cell r="EJ163">
            <v>64</v>
          </cell>
          <cell r="EK163">
            <v>18</v>
          </cell>
          <cell r="EL163">
            <v>38</v>
          </cell>
          <cell r="EM163">
            <v>74</v>
          </cell>
          <cell r="EN163">
            <v>34</v>
          </cell>
          <cell r="EO163" t="str">
            <v>Постоянный</v>
          </cell>
          <cell r="EP163">
            <v>24</v>
          </cell>
          <cell r="EQ163">
            <v>0</v>
          </cell>
          <cell r="ER163">
            <v>9.8898799999999998</v>
          </cell>
          <cell r="ES163">
            <v>13</v>
          </cell>
          <cell r="ET163">
            <v>9</v>
          </cell>
          <cell r="EU163">
            <v>28</v>
          </cell>
          <cell r="EV163">
            <v>2831.1769202457463</v>
          </cell>
          <cell r="EW163">
            <v>0</v>
          </cell>
          <cell r="EX163">
            <v>0</v>
          </cell>
          <cell r="EY163">
            <v>64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</row>
        <row r="164">
          <cell r="J164" t="str">
            <v>1058-2</v>
          </cell>
          <cell r="K164" t="str">
            <v>Куст скважины - 1058</v>
          </cell>
          <cell r="L164">
            <v>39819</v>
          </cell>
          <cell r="M164" t="str">
            <v>Гор.</v>
          </cell>
          <cell r="N164" t="str">
            <v>P1ar_Block III</v>
          </cell>
          <cell r="O164" t="str">
            <v>Действующий</v>
          </cell>
          <cell r="P164">
            <v>-4</v>
          </cell>
          <cell r="Q164" t="str">
            <v xml:space="preserve"> </v>
          </cell>
          <cell r="R164" t="str">
            <v xml:space="preserve"> </v>
          </cell>
          <cell r="S164">
            <v>0</v>
          </cell>
          <cell r="T164">
            <v>143.80000000000001</v>
          </cell>
          <cell r="U164">
            <v>135</v>
          </cell>
          <cell r="V164">
            <v>4.32</v>
          </cell>
          <cell r="W164">
            <v>1</v>
          </cell>
          <cell r="X164">
            <v>2.4042742653606415</v>
          </cell>
          <cell r="Y164">
            <v>1.33</v>
          </cell>
          <cell r="Z164">
            <v>0.83599999999999997</v>
          </cell>
          <cell r="AA164">
            <v>0.73299999999999998</v>
          </cell>
          <cell r="AB164">
            <v>38</v>
          </cell>
          <cell r="AC164">
            <v>1.1579999999999999</v>
          </cell>
          <cell r="AD164">
            <v>139.69999999999999</v>
          </cell>
          <cell r="AE164">
            <v>7.72</v>
          </cell>
          <cell r="AF164">
            <v>1956</v>
          </cell>
          <cell r="AG164">
            <v>2310</v>
          </cell>
          <cell r="AH164">
            <v>2310</v>
          </cell>
          <cell r="AI164">
            <v>0</v>
          </cell>
          <cell r="AJ164">
            <v>0</v>
          </cell>
          <cell r="AK164" t="str">
            <v>откр ствол</v>
          </cell>
          <cell r="AL164" t="str">
            <v xml:space="preserve">1956-2310 </v>
          </cell>
          <cell r="AM164">
            <v>0</v>
          </cell>
          <cell r="AN164">
            <v>1956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 t="str">
            <v>Газлифт</v>
          </cell>
          <cell r="AT164">
            <v>410</v>
          </cell>
          <cell r="AU164" t="str">
            <v>ГП</v>
          </cell>
          <cell r="AV164">
            <v>820</v>
          </cell>
          <cell r="AW164" t="str">
            <v>ГП</v>
          </cell>
          <cell r="AX164">
            <v>1210</v>
          </cell>
          <cell r="AY164" t="str">
            <v>ГК79/1,5</v>
          </cell>
          <cell r="AZ164">
            <v>1565</v>
          </cell>
          <cell r="BA164" t="str">
            <v>ГК77/2</v>
          </cell>
          <cell r="BB164">
            <v>1730</v>
          </cell>
          <cell r="BC164" t="str">
            <v>ЦКсОК</v>
          </cell>
          <cell r="BD164">
            <v>0</v>
          </cell>
          <cell r="BE164">
            <v>0</v>
          </cell>
          <cell r="BF164">
            <v>1770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2265</v>
          </cell>
          <cell r="BN164" t="str">
            <v>Есть</v>
          </cell>
          <cell r="BO164">
            <v>0</v>
          </cell>
          <cell r="BP164">
            <v>80.80952380952381</v>
          </cell>
          <cell r="BQ164">
            <v>77</v>
          </cell>
          <cell r="BR164">
            <v>3</v>
          </cell>
          <cell r="BS164">
            <v>0</v>
          </cell>
          <cell r="BT164">
            <v>0</v>
          </cell>
          <cell r="BU164">
            <v>73</v>
          </cell>
          <cell r="BV164">
            <v>5.5</v>
          </cell>
          <cell r="BW164">
            <v>18</v>
          </cell>
          <cell r="BX164" t="str">
            <v>Угловик</v>
          </cell>
          <cell r="BY164" t="str">
            <v>Постоянный</v>
          </cell>
          <cell r="BZ164">
            <v>24</v>
          </cell>
          <cell r="CA164">
            <v>0</v>
          </cell>
          <cell r="CB164">
            <v>36</v>
          </cell>
          <cell r="CC164">
            <v>77</v>
          </cell>
          <cell r="CD164">
            <v>34</v>
          </cell>
          <cell r="CE164">
            <v>43374</v>
          </cell>
          <cell r="CF164">
            <v>145</v>
          </cell>
          <cell r="CG164">
            <v>80.80952380952381</v>
          </cell>
          <cell r="CH164">
            <v>6</v>
          </cell>
          <cell r="CI164">
            <v>0</v>
          </cell>
          <cell r="CJ164">
            <v>0</v>
          </cell>
          <cell r="CK164">
            <v>103</v>
          </cell>
          <cell r="CL164">
            <v>7.7513920000000001</v>
          </cell>
          <cell r="CM164">
            <v>12.2</v>
          </cell>
          <cell r="CN164">
            <v>24</v>
          </cell>
          <cell r="CO164">
            <v>162</v>
          </cell>
          <cell r="CP164">
            <v>5.4</v>
          </cell>
          <cell r="CQ164">
            <v>42</v>
          </cell>
          <cell r="CR164" t="str">
            <v>-</v>
          </cell>
          <cell r="CS164">
            <v>103</v>
          </cell>
          <cell r="CT164" t="str">
            <v>-</v>
          </cell>
          <cell r="CU164">
            <v>34.248607999999997</v>
          </cell>
          <cell r="CV164" t="str">
            <v>-</v>
          </cell>
          <cell r="CW164">
            <v>79</v>
          </cell>
          <cell r="CX164" t="str">
            <v>-</v>
          </cell>
          <cell r="CY164">
            <v>3</v>
          </cell>
          <cell r="CZ164">
            <v>2.4000000000000004</v>
          </cell>
          <cell r="DA164">
            <v>309.62180728313064</v>
          </cell>
          <cell r="DB164">
            <v>696.64906638704372</v>
          </cell>
          <cell r="DC164">
            <v>0.33102631062538679</v>
          </cell>
          <cell r="DD164" t="str">
            <v>Произведены работы по переоснащению ПО с целью снижения Рзаб.</v>
          </cell>
          <cell r="DE164" t="str">
            <v>Газлифт</v>
          </cell>
          <cell r="DF164">
            <v>7.7513920000000001</v>
          </cell>
          <cell r="DG164">
            <v>12.2</v>
          </cell>
          <cell r="DH164">
            <v>24</v>
          </cell>
          <cell r="DI164">
            <v>2.4000000000000004</v>
          </cell>
          <cell r="DJ164">
            <v>103</v>
          </cell>
          <cell r="DK164">
            <v>0</v>
          </cell>
          <cell r="DL164">
            <v>42642.083333333336</v>
          </cell>
          <cell r="DM164">
            <v>42657</v>
          </cell>
          <cell r="DN164">
            <v>788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42657</v>
          </cell>
          <cell r="DT164" t="str">
            <v>ОПЗ</v>
          </cell>
          <cell r="DU164">
            <v>0</v>
          </cell>
          <cell r="DV164">
            <v>18</v>
          </cell>
          <cell r="DW164">
            <v>41</v>
          </cell>
          <cell r="DX164">
            <v>77</v>
          </cell>
          <cell r="DY164">
            <v>36</v>
          </cell>
          <cell r="DZ164" t="str">
            <v>Постоянный</v>
          </cell>
          <cell r="EA164">
            <v>24</v>
          </cell>
          <cell r="EB164">
            <v>0</v>
          </cell>
          <cell r="EC164">
            <v>14.65926</v>
          </cell>
          <cell r="ED164">
            <v>21</v>
          </cell>
          <cell r="EE164">
            <v>16.5</v>
          </cell>
          <cell r="EF164">
            <v>25.2</v>
          </cell>
          <cell r="EG164">
            <v>1064.173771390916</v>
          </cell>
          <cell r="EH164">
            <v>80.80952380952381</v>
          </cell>
          <cell r="EI164">
            <v>9.6</v>
          </cell>
          <cell r="EJ164">
            <v>88</v>
          </cell>
          <cell r="EK164">
            <v>18</v>
          </cell>
          <cell r="EL164">
            <v>36</v>
          </cell>
          <cell r="EM164">
            <v>77</v>
          </cell>
          <cell r="EN164">
            <v>34</v>
          </cell>
          <cell r="EO164" t="str">
            <v>Постоянный</v>
          </cell>
          <cell r="EP164">
            <v>24</v>
          </cell>
          <cell r="EQ164">
            <v>0</v>
          </cell>
          <cell r="ER164">
            <v>7.7513920000000001</v>
          </cell>
          <cell r="ES164">
            <v>12.2</v>
          </cell>
          <cell r="ET164">
            <v>24</v>
          </cell>
          <cell r="EU164">
            <v>5.4</v>
          </cell>
          <cell r="EV164">
            <v>309.62180728313064</v>
          </cell>
          <cell r="EW164">
            <v>80.80952380952381</v>
          </cell>
          <cell r="EX164">
            <v>3</v>
          </cell>
          <cell r="EY164">
            <v>103</v>
          </cell>
          <cell r="EZ164">
            <v>0</v>
          </cell>
          <cell r="FA164">
            <v>-5</v>
          </cell>
          <cell r="FB164">
            <v>0</v>
          </cell>
          <cell r="FC164">
            <v>-2</v>
          </cell>
          <cell r="FD164">
            <v>0</v>
          </cell>
          <cell r="FE164">
            <v>0</v>
          </cell>
          <cell r="FF164">
            <v>-6.9078679999999997</v>
          </cell>
        </row>
        <row r="165">
          <cell r="J165" t="str">
            <v>1058-1</v>
          </cell>
          <cell r="K165" t="str">
            <v>Куст скважины - 1058</v>
          </cell>
          <cell r="L165">
            <v>39720</v>
          </cell>
          <cell r="M165" t="str">
            <v>Гор.</v>
          </cell>
          <cell r="N165" t="str">
            <v>P1ar_Block III</v>
          </cell>
          <cell r="O165" t="str">
            <v>Действующий</v>
          </cell>
          <cell r="P165">
            <v>-4</v>
          </cell>
          <cell r="Q165">
            <v>39644</v>
          </cell>
          <cell r="R165" t="str">
            <v>ФилОрАм</v>
          </cell>
          <cell r="S165">
            <v>0</v>
          </cell>
          <cell r="T165">
            <v>143.80000000000001</v>
          </cell>
          <cell r="U165">
            <v>135</v>
          </cell>
          <cell r="V165">
            <v>4.32</v>
          </cell>
          <cell r="W165">
            <v>1</v>
          </cell>
          <cell r="X165">
            <v>3.0330773940248377</v>
          </cell>
          <cell r="Y165">
            <v>1.33</v>
          </cell>
          <cell r="Z165">
            <v>0.83599999999999997</v>
          </cell>
          <cell r="AA165">
            <v>0.73299999999999998</v>
          </cell>
          <cell r="AB165">
            <v>38</v>
          </cell>
          <cell r="AC165">
            <v>1.1579999999999999</v>
          </cell>
          <cell r="AD165">
            <v>139.69999999999999</v>
          </cell>
          <cell r="AE165">
            <v>7.72</v>
          </cell>
          <cell r="AF165">
            <v>1970</v>
          </cell>
          <cell r="AG165" t="str">
            <v>1 ств 2400
2 ств 2661</v>
          </cell>
          <cell r="AH165" t="str">
            <v>1 ств 2400
2 ств 2661</v>
          </cell>
          <cell r="AI165">
            <v>0</v>
          </cell>
          <cell r="AJ165">
            <v>0</v>
          </cell>
          <cell r="AK165" t="str">
            <v>откр ствол</v>
          </cell>
          <cell r="AL165" t="str">
            <v xml:space="preserve">1 ств 1970-2400;
2 ств 2205-2661 </v>
          </cell>
          <cell r="AM165">
            <v>0</v>
          </cell>
          <cell r="AN165">
            <v>1970</v>
          </cell>
          <cell r="AO165">
            <v>76.75</v>
          </cell>
          <cell r="AP165">
            <v>0</v>
          </cell>
          <cell r="AQ165">
            <v>0</v>
          </cell>
          <cell r="AR165">
            <v>0</v>
          </cell>
          <cell r="AS165" t="str">
            <v>Газлифт</v>
          </cell>
          <cell r="AT165">
            <v>600</v>
          </cell>
          <cell r="AU165" t="str">
            <v>ГП</v>
          </cell>
          <cell r="AV165">
            <v>1200</v>
          </cell>
          <cell r="AW165" t="str">
            <v>ГК86/1</v>
          </cell>
          <cell r="AX165">
            <v>1760</v>
          </cell>
          <cell r="AY165" t="str">
            <v>ЦКсОК(3)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1772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2157</v>
          </cell>
          <cell r="BN165" t="str">
            <v>Есть</v>
          </cell>
          <cell r="BO165">
            <v>0</v>
          </cell>
          <cell r="BP165">
            <v>80</v>
          </cell>
          <cell r="BQ165">
            <v>63</v>
          </cell>
          <cell r="BR165">
            <v>5</v>
          </cell>
          <cell r="BS165">
            <v>0</v>
          </cell>
          <cell r="BT165">
            <v>0</v>
          </cell>
          <cell r="BU165">
            <v>73</v>
          </cell>
          <cell r="BV165">
            <v>5.5</v>
          </cell>
          <cell r="BW165">
            <v>18</v>
          </cell>
          <cell r="BX165" t="str">
            <v>Угловик</v>
          </cell>
          <cell r="BY165" t="str">
            <v>Периодический</v>
          </cell>
          <cell r="BZ165">
            <v>24</v>
          </cell>
          <cell r="CA165">
            <v>24</v>
          </cell>
          <cell r="CB165">
            <v>35</v>
          </cell>
          <cell r="CC165">
            <v>63</v>
          </cell>
          <cell r="CD165">
            <v>33</v>
          </cell>
          <cell r="CE165">
            <v>43374</v>
          </cell>
          <cell r="CF165">
            <v>111</v>
          </cell>
          <cell r="CG165">
            <v>80</v>
          </cell>
          <cell r="CH165">
            <v>6</v>
          </cell>
          <cell r="CI165">
            <v>0</v>
          </cell>
          <cell r="CJ165">
            <v>0</v>
          </cell>
          <cell r="CK165">
            <v>59</v>
          </cell>
          <cell r="CL165">
            <v>7.0400320759999984</v>
          </cell>
          <cell r="CM165">
            <v>9.6549999999999994</v>
          </cell>
          <cell r="CN165">
            <v>12.78</v>
          </cell>
          <cell r="CO165">
            <v>163</v>
          </cell>
          <cell r="CP165">
            <v>12.6</v>
          </cell>
          <cell r="CQ165">
            <v>52</v>
          </cell>
          <cell r="CR165" t="str">
            <v>-</v>
          </cell>
          <cell r="CS165">
            <v>59</v>
          </cell>
          <cell r="CT165" t="str">
            <v>-</v>
          </cell>
          <cell r="CU165">
            <v>44.959967924000004</v>
          </cell>
          <cell r="CV165" t="str">
            <v>-</v>
          </cell>
          <cell r="CW165">
            <v>46.22</v>
          </cell>
          <cell r="CX165" t="str">
            <v>-</v>
          </cell>
          <cell r="CY165">
            <v>5</v>
          </cell>
          <cell r="CZ165">
            <v>7.6</v>
          </cell>
          <cell r="DA165">
            <v>1079.5405358888881</v>
          </cell>
          <cell r="DB165">
            <v>1789.7645726578935</v>
          </cell>
          <cell r="DC165">
            <v>0.23449734999513761</v>
          </cell>
          <cell r="DD165">
            <v>0</v>
          </cell>
          <cell r="DE165" t="str">
            <v>Газлифт</v>
          </cell>
          <cell r="DF165">
            <v>7.0400320759999984</v>
          </cell>
          <cell r="DG165">
            <v>9.6549999999999994</v>
          </cell>
          <cell r="DH165">
            <v>12.78</v>
          </cell>
          <cell r="DI165">
            <v>7.6</v>
          </cell>
          <cell r="DJ165">
            <v>59</v>
          </cell>
          <cell r="DK165">
            <v>0</v>
          </cell>
          <cell r="DL165" t="str">
            <v>-</v>
          </cell>
          <cell r="DM165">
            <v>39854</v>
          </cell>
          <cell r="DN165">
            <v>3591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39854</v>
          </cell>
          <cell r="DT165" t="str">
            <v>ОПЗ (пено кислотная)</v>
          </cell>
          <cell r="DU165">
            <v>0</v>
          </cell>
          <cell r="DV165">
            <v>18</v>
          </cell>
          <cell r="DW165">
            <v>35</v>
          </cell>
          <cell r="DX165">
            <v>63</v>
          </cell>
          <cell r="DY165">
            <v>33</v>
          </cell>
          <cell r="DZ165" t="str">
            <v>Периодический</v>
          </cell>
          <cell r="EA165">
            <v>24</v>
          </cell>
          <cell r="EB165">
            <v>48</v>
          </cell>
          <cell r="EC165">
            <v>1.9227999999999998</v>
          </cell>
          <cell r="ED165">
            <v>2.2999999999999998</v>
          </cell>
          <cell r="EE165">
            <v>0</v>
          </cell>
          <cell r="EF165">
            <v>6</v>
          </cell>
          <cell r="EG165">
            <v>520.07489078427295</v>
          </cell>
          <cell r="EH165">
            <v>80</v>
          </cell>
          <cell r="EI165">
            <v>5</v>
          </cell>
          <cell r="EJ165">
            <v>59</v>
          </cell>
          <cell r="EK165">
            <v>18</v>
          </cell>
          <cell r="EL165">
            <v>35</v>
          </cell>
          <cell r="EM165">
            <v>63</v>
          </cell>
          <cell r="EN165">
            <v>33</v>
          </cell>
          <cell r="EO165" t="str">
            <v>Периодический</v>
          </cell>
          <cell r="EP165">
            <v>24</v>
          </cell>
          <cell r="EQ165">
            <v>24</v>
          </cell>
          <cell r="ER165">
            <v>7.0400320759999984</v>
          </cell>
          <cell r="ES165">
            <v>9.6549999999999994</v>
          </cell>
          <cell r="ET165">
            <v>12.78</v>
          </cell>
          <cell r="EU165">
            <v>12.6</v>
          </cell>
          <cell r="EV165">
            <v>1079.5405358888881</v>
          </cell>
          <cell r="EW165">
            <v>80</v>
          </cell>
          <cell r="EX165">
            <v>5</v>
          </cell>
          <cell r="EY165">
            <v>59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-24</v>
          </cell>
          <cell r="FF165">
            <v>5.1172320759999987</v>
          </cell>
        </row>
        <row r="166">
          <cell r="J166" t="str">
            <v>1059-1</v>
          </cell>
          <cell r="K166" t="str">
            <v>Куст скважины - 1059</v>
          </cell>
          <cell r="L166">
            <v>38382</v>
          </cell>
          <cell r="M166" t="str">
            <v>БС</v>
          </cell>
          <cell r="N166" t="str">
            <v>P1ar_Block III</v>
          </cell>
          <cell r="O166" t="str">
            <v>Действующий</v>
          </cell>
          <cell r="P166">
            <v>-4</v>
          </cell>
          <cell r="Q166">
            <v>0</v>
          </cell>
          <cell r="R166">
            <v>0</v>
          </cell>
          <cell r="S166">
            <v>0</v>
          </cell>
          <cell r="T166">
            <v>143.80000000000001</v>
          </cell>
          <cell r="U166">
            <v>135</v>
          </cell>
          <cell r="V166">
            <v>4.32</v>
          </cell>
          <cell r="W166">
            <v>1</v>
          </cell>
          <cell r="X166">
            <v>3.3261472128118266</v>
          </cell>
          <cell r="Y166">
            <v>1.33</v>
          </cell>
          <cell r="Z166">
            <v>0.83599999999999997</v>
          </cell>
          <cell r="AA166">
            <v>0.73299999999999998</v>
          </cell>
          <cell r="AB166">
            <v>38</v>
          </cell>
          <cell r="AC166">
            <v>1.1579999999999999</v>
          </cell>
          <cell r="AD166">
            <v>139.69999999999999</v>
          </cell>
          <cell r="AE166">
            <v>7.72</v>
          </cell>
          <cell r="AF166">
            <v>1955</v>
          </cell>
          <cell r="AG166">
            <v>2620</v>
          </cell>
          <cell r="AH166">
            <v>2620</v>
          </cell>
          <cell r="AI166">
            <v>0</v>
          </cell>
          <cell r="AJ166">
            <v>0</v>
          </cell>
          <cell r="AK166" t="str">
            <v>откр ствол</v>
          </cell>
          <cell r="AL166" t="str">
            <v>1962,5-2620</v>
          </cell>
          <cell r="AM166">
            <v>657.5</v>
          </cell>
          <cell r="AN166">
            <v>1962.5</v>
          </cell>
          <cell r="AO166">
            <v>0</v>
          </cell>
          <cell r="AP166" t="str">
            <v>1509-1962,5</v>
          </cell>
          <cell r="AQ166">
            <v>102</v>
          </cell>
          <cell r="AR166">
            <v>6.5</v>
          </cell>
          <cell r="AS166" t="str">
            <v>Фонтан</v>
          </cell>
          <cell r="AT166">
            <v>550</v>
          </cell>
          <cell r="AU166" t="str">
            <v>ГК92/4</v>
          </cell>
          <cell r="AV166">
            <v>1010</v>
          </cell>
          <cell r="AW166" t="str">
            <v>ГК80/3</v>
          </cell>
          <cell r="AX166">
            <v>1460</v>
          </cell>
          <cell r="AY166" t="str">
            <v>ЦКсОК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1485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1514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1514</v>
          </cell>
          <cell r="BT166">
            <v>0</v>
          </cell>
          <cell r="BU166">
            <v>73</v>
          </cell>
          <cell r="BV166">
            <v>5.5</v>
          </cell>
          <cell r="BW166">
            <v>18</v>
          </cell>
          <cell r="BX166" t="str">
            <v>Угловик</v>
          </cell>
          <cell r="BY166" t="str">
            <v>Постоянный</v>
          </cell>
          <cell r="BZ166">
            <v>24</v>
          </cell>
          <cell r="CA166">
            <v>0</v>
          </cell>
          <cell r="CB166">
            <v>34</v>
          </cell>
          <cell r="CC166">
            <v>63</v>
          </cell>
          <cell r="CD166">
            <v>33</v>
          </cell>
          <cell r="CE166">
            <v>43374</v>
          </cell>
          <cell r="CF166">
            <v>144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48</v>
          </cell>
          <cell r="CL166">
            <v>15.975959999999999</v>
          </cell>
          <cell r="CM166">
            <v>21</v>
          </cell>
          <cell r="CN166">
            <v>9</v>
          </cell>
          <cell r="CO166">
            <v>164</v>
          </cell>
          <cell r="CP166">
            <v>45.5</v>
          </cell>
          <cell r="CQ166">
            <v>96</v>
          </cell>
          <cell r="CR166" t="str">
            <v>-</v>
          </cell>
          <cell r="CS166">
            <v>48</v>
          </cell>
          <cell r="CT166" t="str">
            <v>-</v>
          </cell>
          <cell r="CU166">
            <v>80.024039999999999</v>
          </cell>
          <cell r="CV166" t="str">
            <v>-</v>
          </cell>
          <cell r="CW166">
            <v>39</v>
          </cell>
          <cell r="CX166" t="str">
            <v>-</v>
          </cell>
          <cell r="CY166">
            <v>0</v>
          </cell>
          <cell r="CZ166">
            <v>45.5</v>
          </cell>
          <cell r="DA166">
            <v>2848.0291638186377</v>
          </cell>
          <cell r="DB166">
            <v>2848.0291638186377</v>
          </cell>
          <cell r="DC166">
            <v>0.3104921775465701</v>
          </cell>
          <cell r="DD166">
            <v>0</v>
          </cell>
          <cell r="DE166" t="str">
            <v>Фонтан</v>
          </cell>
          <cell r="DF166">
            <v>15.975959999999999</v>
          </cell>
          <cell r="DG166">
            <v>21</v>
          </cell>
          <cell r="DH166">
            <v>9</v>
          </cell>
          <cell r="DI166">
            <v>45.5</v>
          </cell>
          <cell r="DJ166">
            <v>48</v>
          </cell>
          <cell r="DK166">
            <v>0</v>
          </cell>
          <cell r="DL166">
            <v>42737.083333333336</v>
          </cell>
          <cell r="DM166">
            <v>42914</v>
          </cell>
          <cell r="DN166">
            <v>531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42914</v>
          </cell>
          <cell r="DT166" t="str">
            <v>ЗБС</v>
          </cell>
          <cell r="DU166">
            <v>0</v>
          </cell>
          <cell r="DV166">
            <v>18</v>
          </cell>
          <cell r="DW166">
            <v>34</v>
          </cell>
          <cell r="DX166">
            <v>63</v>
          </cell>
          <cell r="DY166">
            <v>33</v>
          </cell>
          <cell r="DZ166" t="str">
            <v>Постоянный</v>
          </cell>
          <cell r="EA166">
            <v>24</v>
          </cell>
          <cell r="EB166">
            <v>0</v>
          </cell>
          <cell r="EC166">
            <v>15.975959999999999</v>
          </cell>
          <cell r="ED166">
            <v>21</v>
          </cell>
          <cell r="EE166">
            <v>9</v>
          </cell>
          <cell r="EF166">
            <v>45.5</v>
          </cell>
          <cell r="EG166">
            <v>2848.0291638186377</v>
          </cell>
          <cell r="EH166">
            <v>0</v>
          </cell>
          <cell r="EI166">
            <v>0</v>
          </cell>
          <cell r="EJ166">
            <v>48</v>
          </cell>
          <cell r="EK166">
            <v>18</v>
          </cell>
          <cell r="EL166">
            <v>34</v>
          </cell>
          <cell r="EM166">
            <v>63</v>
          </cell>
          <cell r="EN166">
            <v>33</v>
          </cell>
          <cell r="EO166" t="str">
            <v>Постоянный</v>
          </cell>
          <cell r="EP166">
            <v>24</v>
          </cell>
          <cell r="EQ166">
            <v>0</v>
          </cell>
          <cell r="ER166">
            <v>15.975959999999999</v>
          </cell>
          <cell r="ES166">
            <v>21</v>
          </cell>
          <cell r="ET166">
            <v>9</v>
          </cell>
          <cell r="EU166">
            <v>45.5</v>
          </cell>
          <cell r="EV166">
            <v>2848.0291638186377</v>
          </cell>
          <cell r="EW166">
            <v>0</v>
          </cell>
          <cell r="EX166">
            <v>0</v>
          </cell>
          <cell r="EY166">
            <v>48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</row>
        <row r="167">
          <cell r="J167">
            <v>1059</v>
          </cell>
          <cell r="K167" t="str">
            <v>Куст скважины - 1059</v>
          </cell>
          <cell r="L167">
            <v>38178</v>
          </cell>
          <cell r="M167" t="str">
            <v>Гор.</v>
          </cell>
          <cell r="N167" t="str">
            <v>P1ar_Block III</v>
          </cell>
          <cell r="O167" t="str">
            <v>В бездействии текущего года</v>
          </cell>
          <cell r="P167">
            <v>-4</v>
          </cell>
          <cell r="Q167" t="str">
            <v xml:space="preserve"> </v>
          </cell>
          <cell r="R167" t="str">
            <v xml:space="preserve"> </v>
          </cell>
          <cell r="S167">
            <v>0</v>
          </cell>
          <cell r="T167">
            <v>143.80000000000001</v>
          </cell>
          <cell r="U167">
            <v>135</v>
          </cell>
          <cell r="V167">
            <v>4.32</v>
          </cell>
          <cell r="W167">
            <v>1</v>
          </cell>
          <cell r="X167">
            <v>4.291504410712867</v>
          </cell>
          <cell r="Y167">
            <v>1.33</v>
          </cell>
          <cell r="Z167">
            <v>0.83599999999999997</v>
          </cell>
          <cell r="AA167">
            <v>0.73299999999999998</v>
          </cell>
          <cell r="AB167">
            <v>38</v>
          </cell>
          <cell r="AC167">
            <v>1.1579999999999999</v>
          </cell>
          <cell r="AD167">
            <v>139.69999999999999</v>
          </cell>
          <cell r="AE167">
            <v>7.72</v>
          </cell>
          <cell r="AF167">
            <v>1930</v>
          </cell>
          <cell r="AG167">
            <v>2400</v>
          </cell>
          <cell r="AH167">
            <v>2400</v>
          </cell>
          <cell r="AI167">
            <v>0</v>
          </cell>
          <cell r="AJ167">
            <v>0</v>
          </cell>
          <cell r="AK167" t="str">
            <v>откр ствол</v>
          </cell>
          <cell r="AL167" t="str">
            <v xml:space="preserve">1930-2400 </v>
          </cell>
          <cell r="AM167">
            <v>0</v>
          </cell>
          <cell r="AN167">
            <v>1930</v>
          </cell>
          <cell r="AO167">
            <v>61.8</v>
          </cell>
          <cell r="AP167">
            <v>0</v>
          </cell>
          <cell r="AQ167">
            <v>0</v>
          </cell>
          <cell r="AR167">
            <v>0</v>
          </cell>
          <cell r="AS167" t="str">
            <v>Фонтан</v>
          </cell>
          <cell r="AT167">
            <v>1350</v>
          </cell>
          <cell r="AU167" t="str">
            <v>ГП</v>
          </cell>
          <cell r="AV167">
            <v>1750</v>
          </cell>
          <cell r="AW167" t="str">
            <v>ГП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1760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1950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73</v>
          </cell>
          <cell r="BV167">
            <v>5.5</v>
          </cell>
          <cell r="BW167">
            <v>18</v>
          </cell>
          <cell r="BX167" t="str">
            <v>Угловик</v>
          </cell>
          <cell r="BY167" t="str">
            <v>Постоянный</v>
          </cell>
          <cell r="BZ167">
            <v>24</v>
          </cell>
          <cell r="CA167">
            <v>0</v>
          </cell>
          <cell r="CB167">
            <v>64</v>
          </cell>
          <cell r="CC167">
            <v>74</v>
          </cell>
          <cell r="CD167">
            <v>63</v>
          </cell>
          <cell r="CE167">
            <v>43374</v>
          </cell>
          <cell r="CF167">
            <v>140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89</v>
          </cell>
          <cell r="CL167">
            <v>10.011935999999999</v>
          </cell>
          <cell r="CM167">
            <v>12</v>
          </cell>
          <cell r="CN167">
            <v>0.2</v>
          </cell>
          <cell r="CO167">
            <v>165</v>
          </cell>
          <cell r="CP167">
            <v>53</v>
          </cell>
          <cell r="CQ167">
            <v>51</v>
          </cell>
          <cell r="CR167" t="str">
            <v>-</v>
          </cell>
          <cell r="CS167" t="str">
            <v>-</v>
          </cell>
          <cell r="CT167" t="str">
            <v>-</v>
          </cell>
          <cell r="CU167">
            <v>40.988064000000001</v>
          </cell>
          <cell r="CV167" t="str">
            <v>-</v>
          </cell>
          <cell r="CW167" t="str">
            <v>-</v>
          </cell>
          <cell r="CX167" t="str">
            <v>-</v>
          </cell>
          <cell r="CY167">
            <v>0</v>
          </cell>
          <cell r="CZ167">
            <v>53</v>
          </cell>
          <cell r="DA167">
            <v>5293.6814618071876</v>
          </cell>
          <cell r="DB167">
            <v>5293.6814618071876</v>
          </cell>
          <cell r="DC167">
            <v>0.28074866310160429</v>
          </cell>
          <cell r="DD167">
            <v>0</v>
          </cell>
          <cell r="DE167" t="str">
            <v>Фонтан</v>
          </cell>
          <cell r="DF167">
            <v>10.011935999999999</v>
          </cell>
          <cell r="DG167">
            <v>12</v>
          </cell>
          <cell r="DH167">
            <v>0.2</v>
          </cell>
          <cell r="DI167">
            <v>53</v>
          </cell>
          <cell r="DJ167">
            <v>89</v>
          </cell>
          <cell r="DK167">
            <v>0</v>
          </cell>
          <cell r="DL167">
            <v>43217</v>
          </cell>
          <cell r="DM167">
            <v>41166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41166</v>
          </cell>
          <cell r="DT167" t="str">
            <v>ОПЗ</v>
          </cell>
          <cell r="DU167">
            <v>0</v>
          </cell>
          <cell r="DV167">
            <v>18</v>
          </cell>
          <cell r="DW167">
            <v>64</v>
          </cell>
          <cell r="DX167">
            <v>74</v>
          </cell>
          <cell r="DY167">
            <v>63</v>
          </cell>
          <cell r="DZ167" t="str">
            <v>Постоянный</v>
          </cell>
          <cell r="EA167">
            <v>24</v>
          </cell>
          <cell r="EB167">
            <v>0</v>
          </cell>
          <cell r="EC167">
            <v>10.011935999999999</v>
          </cell>
          <cell r="ED167">
            <v>12</v>
          </cell>
          <cell r="EE167">
            <v>0.2</v>
          </cell>
          <cell r="EF167">
            <v>53</v>
          </cell>
          <cell r="EG167">
            <v>5293.6814618071876</v>
          </cell>
          <cell r="EH167">
            <v>0</v>
          </cell>
          <cell r="EI167">
            <v>0</v>
          </cell>
          <cell r="EJ167">
            <v>89</v>
          </cell>
          <cell r="EK167">
            <v>18</v>
          </cell>
          <cell r="EL167">
            <v>64</v>
          </cell>
          <cell r="EM167">
            <v>74</v>
          </cell>
          <cell r="EN167">
            <v>63</v>
          </cell>
          <cell r="EO167" t="str">
            <v>Постоянный</v>
          </cell>
          <cell r="EP167">
            <v>24</v>
          </cell>
          <cell r="EQ167">
            <v>0</v>
          </cell>
          <cell r="ER167">
            <v>10.011935999999999</v>
          </cell>
          <cell r="ES167">
            <v>12</v>
          </cell>
          <cell r="ET167">
            <v>0.2</v>
          </cell>
          <cell r="EU167">
            <v>53</v>
          </cell>
          <cell r="EV167">
            <v>5293.6814618071876</v>
          </cell>
          <cell r="EW167">
            <v>0</v>
          </cell>
          <cell r="EX167">
            <v>0</v>
          </cell>
          <cell r="EY167">
            <v>89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</row>
        <row r="168">
          <cell r="J168" t="str">
            <v>1059-2</v>
          </cell>
          <cell r="K168" t="str">
            <v>Куст скважины - 1059</v>
          </cell>
          <cell r="L168">
            <v>38533</v>
          </cell>
          <cell r="M168" t="str">
            <v>Гор.</v>
          </cell>
          <cell r="N168" t="str">
            <v>P1ar_Block III</v>
          </cell>
          <cell r="O168" t="str">
            <v>Действующий</v>
          </cell>
          <cell r="P168">
            <v>-4</v>
          </cell>
          <cell r="Q168" t="str">
            <v xml:space="preserve"> </v>
          </cell>
          <cell r="R168" t="str">
            <v xml:space="preserve"> </v>
          </cell>
          <cell r="S168">
            <v>0</v>
          </cell>
          <cell r="T168">
            <v>143.80000000000001</v>
          </cell>
          <cell r="U168">
            <v>135</v>
          </cell>
          <cell r="V168">
            <v>4.32</v>
          </cell>
          <cell r="W168">
            <v>1</v>
          </cell>
          <cell r="X168">
            <v>4.291504410712867</v>
          </cell>
          <cell r="Y168">
            <v>1.33</v>
          </cell>
          <cell r="Z168">
            <v>0.83599999999999997</v>
          </cell>
          <cell r="AA168">
            <v>0.73299999999999998</v>
          </cell>
          <cell r="AB168">
            <v>38</v>
          </cell>
          <cell r="AC168">
            <v>1.1579999999999999</v>
          </cell>
          <cell r="AD168">
            <v>139.69999999999999</v>
          </cell>
          <cell r="AE168">
            <v>7.72</v>
          </cell>
          <cell r="AF168">
            <v>1933</v>
          </cell>
          <cell r="AG168">
            <v>2451</v>
          </cell>
          <cell r="AH168">
            <v>2451</v>
          </cell>
          <cell r="AI168">
            <v>0</v>
          </cell>
          <cell r="AJ168">
            <v>0</v>
          </cell>
          <cell r="AK168" t="str">
            <v>откр ствол</v>
          </cell>
          <cell r="AL168" t="str">
            <v>1832-1837; 1844-1850 (газовая шапка); 1864-1868; 1878-1882; 1888-1892; 1894-1898; 1906-1912</v>
          </cell>
          <cell r="AM168">
            <v>0</v>
          </cell>
          <cell r="AN168">
            <v>1933</v>
          </cell>
          <cell r="AO168">
            <v>65.5</v>
          </cell>
          <cell r="AP168">
            <v>0</v>
          </cell>
          <cell r="AQ168">
            <v>0</v>
          </cell>
          <cell r="AR168">
            <v>0</v>
          </cell>
          <cell r="AS168" t="str">
            <v>Фонтан</v>
          </cell>
          <cell r="AT168">
            <v>600</v>
          </cell>
          <cell r="AU168" t="str">
            <v>ГК80/1,5</v>
          </cell>
          <cell r="AV168">
            <v>1200</v>
          </cell>
          <cell r="AW168" t="str">
            <v>ГК60/3</v>
          </cell>
          <cell r="AX168">
            <v>1750</v>
          </cell>
          <cell r="AY168" t="str">
            <v>ЦКсОК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1760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1832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73</v>
          </cell>
          <cell r="BV168">
            <v>5.5</v>
          </cell>
          <cell r="BW168">
            <v>18</v>
          </cell>
          <cell r="BX168" t="str">
            <v>Угловик</v>
          </cell>
          <cell r="BY168" t="str">
            <v>Постоянный</v>
          </cell>
          <cell r="BZ168">
            <v>24</v>
          </cell>
          <cell r="CA168">
            <v>0</v>
          </cell>
          <cell r="CB168">
            <v>58</v>
          </cell>
          <cell r="CC168">
            <v>68</v>
          </cell>
          <cell r="CD168">
            <v>56</v>
          </cell>
          <cell r="CE168">
            <v>43374</v>
          </cell>
          <cell r="CF168">
            <v>149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80</v>
          </cell>
          <cell r="CL168">
            <v>5.8402959999999995</v>
          </cell>
          <cell r="CM168">
            <v>7</v>
          </cell>
          <cell r="CN168">
            <v>0.2</v>
          </cell>
          <cell r="CO168">
            <v>166</v>
          </cell>
          <cell r="CP168">
            <v>106</v>
          </cell>
          <cell r="CQ168">
            <v>69</v>
          </cell>
          <cell r="CR168" t="str">
            <v>-</v>
          </cell>
          <cell r="CS168">
            <v>80</v>
          </cell>
          <cell r="CT168" t="str">
            <v>-</v>
          </cell>
          <cell r="CU168">
            <v>63.159703999999998</v>
          </cell>
          <cell r="CV168" t="str">
            <v>-</v>
          </cell>
          <cell r="CW168">
            <v>79.8</v>
          </cell>
          <cell r="CX168" t="str">
            <v>-</v>
          </cell>
          <cell r="CY168">
            <v>0</v>
          </cell>
          <cell r="CZ168">
            <v>106</v>
          </cell>
          <cell r="DA168">
            <v>18149.765011910356</v>
          </cell>
          <cell r="DB168">
            <v>18149.765011910356</v>
          </cell>
          <cell r="DC168">
            <v>0.12407070910147683</v>
          </cell>
          <cell r="DD168">
            <v>0</v>
          </cell>
          <cell r="DE168" t="str">
            <v>Фонтан</v>
          </cell>
          <cell r="DF168">
            <v>5.8402959999999995</v>
          </cell>
          <cell r="DG168">
            <v>7</v>
          </cell>
          <cell r="DH168">
            <v>0.2</v>
          </cell>
          <cell r="DI168">
            <v>106</v>
          </cell>
          <cell r="DJ168">
            <v>80</v>
          </cell>
          <cell r="DK168">
            <v>0</v>
          </cell>
          <cell r="DL168">
            <v>42066</v>
          </cell>
          <cell r="DM168">
            <v>42109</v>
          </cell>
          <cell r="DN168">
            <v>1336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38534</v>
          </cell>
          <cell r="DT168" t="str">
            <v>ОПЗ</v>
          </cell>
          <cell r="DU168">
            <v>0</v>
          </cell>
          <cell r="DV168">
            <v>18</v>
          </cell>
          <cell r="DW168">
            <v>52</v>
          </cell>
          <cell r="DX168">
            <v>60</v>
          </cell>
          <cell r="DY168">
            <v>51</v>
          </cell>
          <cell r="DZ168" t="str">
            <v>Постоянный</v>
          </cell>
          <cell r="EA168">
            <v>24</v>
          </cell>
          <cell r="EB168">
            <v>0</v>
          </cell>
          <cell r="EC168">
            <v>5.8402959999999995</v>
          </cell>
          <cell r="ED168">
            <v>7</v>
          </cell>
          <cell r="EE168">
            <v>0.2</v>
          </cell>
          <cell r="EF168">
            <v>75.5</v>
          </cell>
          <cell r="EG168">
            <v>12927.426966030491</v>
          </cell>
          <cell r="EH168">
            <v>0</v>
          </cell>
          <cell r="EI168">
            <v>0</v>
          </cell>
          <cell r="EJ168">
            <v>73</v>
          </cell>
          <cell r="EK168">
            <v>18</v>
          </cell>
          <cell r="EL168">
            <v>58</v>
          </cell>
          <cell r="EM168">
            <v>68</v>
          </cell>
          <cell r="EN168">
            <v>56</v>
          </cell>
          <cell r="EO168" t="str">
            <v>Постоянный</v>
          </cell>
          <cell r="EP168">
            <v>24</v>
          </cell>
          <cell r="EQ168">
            <v>0</v>
          </cell>
          <cell r="ER168">
            <v>5.8402959999999995</v>
          </cell>
          <cell r="ES168">
            <v>7</v>
          </cell>
          <cell r="ET168">
            <v>0.2</v>
          </cell>
          <cell r="EU168">
            <v>106</v>
          </cell>
          <cell r="EV168">
            <v>18149.765011910356</v>
          </cell>
          <cell r="EW168">
            <v>0</v>
          </cell>
          <cell r="EX168">
            <v>0</v>
          </cell>
          <cell r="EY168">
            <v>80</v>
          </cell>
          <cell r="EZ168">
            <v>0</v>
          </cell>
          <cell r="FA168">
            <v>6</v>
          </cell>
          <cell r="FB168">
            <v>8</v>
          </cell>
          <cell r="FC168">
            <v>5</v>
          </cell>
          <cell r="FD168">
            <v>0</v>
          </cell>
          <cell r="FE168">
            <v>0</v>
          </cell>
          <cell r="FF168">
            <v>0</v>
          </cell>
        </row>
        <row r="169">
          <cell r="J169">
            <v>1060</v>
          </cell>
          <cell r="K169" t="str">
            <v>Куст скважины - 1060</v>
          </cell>
          <cell r="L169">
            <v>38140</v>
          </cell>
          <cell r="M169" t="str">
            <v>Верт.</v>
          </cell>
          <cell r="N169" t="str">
            <v>P1ar_Block III</v>
          </cell>
          <cell r="O169" t="str">
            <v>Действующий</v>
          </cell>
          <cell r="P169">
            <v>-4</v>
          </cell>
          <cell r="Q169" t="str">
            <v xml:space="preserve"> </v>
          </cell>
          <cell r="R169" t="str">
            <v xml:space="preserve"> </v>
          </cell>
          <cell r="S169">
            <v>0</v>
          </cell>
          <cell r="T169">
            <v>143.80000000000001</v>
          </cell>
          <cell r="U169">
            <v>135</v>
          </cell>
          <cell r="V169">
            <v>4.32</v>
          </cell>
          <cell r="W169">
            <v>1</v>
          </cell>
          <cell r="X169">
            <v>1.2261580381471391</v>
          </cell>
          <cell r="Y169">
            <v>1.33</v>
          </cell>
          <cell r="Z169">
            <v>0.83599999999999997</v>
          </cell>
          <cell r="AA169">
            <v>0.73299999999999998</v>
          </cell>
          <cell r="AB169">
            <v>38</v>
          </cell>
          <cell r="AC169">
            <v>1.1579999999999999</v>
          </cell>
          <cell r="AD169">
            <v>139.69999999999999</v>
          </cell>
          <cell r="AE169">
            <v>7.72</v>
          </cell>
          <cell r="AF169">
            <v>1990</v>
          </cell>
          <cell r="AG169">
            <v>2030</v>
          </cell>
          <cell r="AH169">
            <v>2030</v>
          </cell>
          <cell r="AI169">
            <v>0</v>
          </cell>
          <cell r="AJ169">
            <v>0</v>
          </cell>
          <cell r="AK169" t="str">
            <v>закрытый</v>
          </cell>
          <cell r="AL169" t="str">
            <v>1864-1866; 1868-1876; 1883-1886; 1889-1891</v>
          </cell>
          <cell r="AM169">
            <v>0</v>
          </cell>
          <cell r="AN169">
            <v>1864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 t="str">
            <v>Фонтан</v>
          </cell>
          <cell r="AT169">
            <v>601</v>
          </cell>
          <cell r="AU169" t="str">
            <v>?</v>
          </cell>
          <cell r="AV169">
            <v>1202</v>
          </cell>
          <cell r="AW169" t="str">
            <v>?</v>
          </cell>
          <cell r="AX169">
            <v>1783</v>
          </cell>
          <cell r="AY169" t="str">
            <v>?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1798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1895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73</v>
          </cell>
          <cell r="BV169">
            <v>5.5</v>
          </cell>
          <cell r="BW169">
            <v>18</v>
          </cell>
          <cell r="BX169" t="str">
            <v>Угловик</v>
          </cell>
          <cell r="BY169" t="str">
            <v>Постоянный</v>
          </cell>
          <cell r="BZ169">
            <v>24</v>
          </cell>
          <cell r="CA169">
            <v>0</v>
          </cell>
          <cell r="CB169">
            <v>32</v>
          </cell>
          <cell r="CC169">
            <v>87</v>
          </cell>
          <cell r="CD169">
            <v>31</v>
          </cell>
          <cell r="CE169">
            <v>43374</v>
          </cell>
          <cell r="CF169">
            <v>146.19999999999999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117</v>
          </cell>
          <cell r="CL169">
            <v>0.20063999999999999</v>
          </cell>
          <cell r="CM169">
            <v>1</v>
          </cell>
          <cell r="CN169">
            <v>76</v>
          </cell>
          <cell r="CO169">
            <v>167</v>
          </cell>
          <cell r="CP169">
            <v>0.8</v>
          </cell>
          <cell r="CQ169">
            <v>29.199999999999989</v>
          </cell>
          <cell r="CR169" t="str">
            <v>-</v>
          </cell>
          <cell r="CS169">
            <v>117</v>
          </cell>
          <cell r="CT169" t="str">
            <v>-</v>
          </cell>
          <cell r="CU169">
            <v>28.999359999999989</v>
          </cell>
          <cell r="CV169" t="str">
            <v>-</v>
          </cell>
          <cell r="CW169">
            <v>41</v>
          </cell>
          <cell r="CX169" t="str">
            <v>-</v>
          </cell>
          <cell r="CY169">
            <v>0</v>
          </cell>
          <cell r="CZ169">
            <v>0.8</v>
          </cell>
          <cell r="DA169">
            <v>3987.2408293460926</v>
          </cell>
          <cell r="DB169">
            <v>3987.2408293460926</v>
          </cell>
          <cell r="DC169">
            <v>3.7064318133392629E-2</v>
          </cell>
          <cell r="DD169" t="str">
            <v>Высокое Рзаб по причине высокой обводненности, перерасход г/г через газлифтный клапан на гл. 600 м, планируется постановка бр .ПРГС с целью оптимизации газлифтного подъемника</v>
          </cell>
          <cell r="DE169" t="str">
            <v>Фонтан</v>
          </cell>
          <cell r="DF169">
            <v>0.20063999999999999</v>
          </cell>
          <cell r="DG169">
            <v>1</v>
          </cell>
          <cell r="DH169">
            <v>76</v>
          </cell>
          <cell r="DI169">
            <v>0.8</v>
          </cell>
          <cell r="DJ169">
            <v>117</v>
          </cell>
          <cell r="DK169">
            <v>0</v>
          </cell>
          <cell r="DL169">
            <v>42513.084027777775</v>
          </cell>
          <cell r="DM169">
            <v>42618</v>
          </cell>
          <cell r="DN169">
            <v>827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39427</v>
          </cell>
          <cell r="DT169" t="str">
            <v>ОПЗ</v>
          </cell>
          <cell r="DU169">
            <v>0</v>
          </cell>
          <cell r="DV169">
            <v>8</v>
          </cell>
          <cell r="DW169">
            <v>32</v>
          </cell>
          <cell r="DX169">
            <v>87</v>
          </cell>
          <cell r="DY169">
            <v>31</v>
          </cell>
          <cell r="DZ169" t="str">
            <v>Постоянный</v>
          </cell>
          <cell r="EA169">
            <v>24</v>
          </cell>
          <cell r="EB169">
            <v>0</v>
          </cell>
          <cell r="EC169">
            <v>0.20063999999999999</v>
          </cell>
          <cell r="ED169">
            <v>1</v>
          </cell>
          <cell r="EE169">
            <v>76</v>
          </cell>
          <cell r="EF169">
            <v>0.8</v>
          </cell>
          <cell r="EG169">
            <v>498.40510366826203</v>
          </cell>
          <cell r="EH169">
            <v>88</v>
          </cell>
          <cell r="EI169">
            <v>0.7</v>
          </cell>
          <cell r="EJ169">
            <v>117</v>
          </cell>
          <cell r="EK169">
            <v>18</v>
          </cell>
          <cell r="EL169">
            <v>32</v>
          </cell>
          <cell r="EM169">
            <v>87</v>
          </cell>
          <cell r="EN169">
            <v>31</v>
          </cell>
          <cell r="EO169" t="str">
            <v>Постоянный</v>
          </cell>
          <cell r="EP169">
            <v>24</v>
          </cell>
          <cell r="EQ169">
            <v>0</v>
          </cell>
          <cell r="ER169">
            <v>0.20063999999999999</v>
          </cell>
          <cell r="ES169">
            <v>1</v>
          </cell>
          <cell r="ET169">
            <v>76</v>
          </cell>
          <cell r="EU169">
            <v>0.8</v>
          </cell>
          <cell r="EV169">
            <v>3987.2408293460926</v>
          </cell>
          <cell r="EW169">
            <v>0</v>
          </cell>
          <cell r="EX169">
            <v>0</v>
          </cell>
          <cell r="EY169">
            <v>117</v>
          </cell>
          <cell r="EZ169">
            <v>10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</row>
        <row r="170">
          <cell r="J170" t="str">
            <v>1060-2</v>
          </cell>
          <cell r="K170" t="str">
            <v>Куст скважины - 1060</v>
          </cell>
          <cell r="L170">
            <v>38434</v>
          </cell>
          <cell r="M170" t="str">
            <v>Гор.</v>
          </cell>
          <cell r="N170" t="str">
            <v>P1ar_Block III</v>
          </cell>
          <cell r="O170" t="str">
            <v>Действующий</v>
          </cell>
          <cell r="P170">
            <v>-4</v>
          </cell>
          <cell r="Q170" t="str">
            <v xml:space="preserve"> </v>
          </cell>
          <cell r="R170" t="str">
            <v xml:space="preserve"> </v>
          </cell>
          <cell r="S170">
            <v>0</v>
          </cell>
          <cell r="T170">
            <v>143.80000000000001</v>
          </cell>
          <cell r="U170">
            <v>135</v>
          </cell>
          <cell r="V170">
            <v>4.32</v>
          </cell>
          <cell r="W170">
            <v>1</v>
          </cell>
          <cell r="X170">
            <v>4.32</v>
          </cell>
          <cell r="Y170">
            <v>1.33</v>
          </cell>
          <cell r="Z170">
            <v>0.83599999999999997</v>
          </cell>
          <cell r="AA170">
            <v>0.73299999999999998</v>
          </cell>
          <cell r="AB170">
            <v>38</v>
          </cell>
          <cell r="AC170">
            <v>1.1579999999999999</v>
          </cell>
          <cell r="AD170">
            <v>139.69999999999999</v>
          </cell>
          <cell r="AE170">
            <v>7.72</v>
          </cell>
          <cell r="AF170">
            <v>1906</v>
          </cell>
          <cell r="AG170">
            <v>2439</v>
          </cell>
          <cell r="AH170">
            <v>2439</v>
          </cell>
          <cell r="AI170">
            <v>0</v>
          </cell>
          <cell r="AJ170">
            <v>0</v>
          </cell>
          <cell r="AK170" t="str">
            <v>откр ствол</v>
          </cell>
          <cell r="AL170" t="str">
            <v xml:space="preserve">1906-2439 </v>
          </cell>
          <cell r="AM170">
            <v>0</v>
          </cell>
          <cell r="AN170">
            <v>1906</v>
          </cell>
          <cell r="AO170">
            <v>41</v>
          </cell>
          <cell r="AP170">
            <v>0</v>
          </cell>
          <cell r="AQ170">
            <v>0</v>
          </cell>
          <cell r="AR170">
            <v>0</v>
          </cell>
          <cell r="AS170" t="str">
            <v>Фонтан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1920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73</v>
          </cell>
          <cell r="BV170">
            <v>5.5</v>
          </cell>
          <cell r="BW170">
            <v>18</v>
          </cell>
          <cell r="BX170" t="str">
            <v>Угловик</v>
          </cell>
          <cell r="BY170" t="str">
            <v>Постоянный</v>
          </cell>
          <cell r="BZ170">
            <v>24</v>
          </cell>
          <cell r="CA170">
            <v>0</v>
          </cell>
          <cell r="CB170">
            <v>36</v>
          </cell>
          <cell r="CC170">
            <v>48</v>
          </cell>
          <cell r="CD170">
            <v>35</v>
          </cell>
          <cell r="CE170">
            <v>43374</v>
          </cell>
          <cell r="CF170">
            <v>132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54</v>
          </cell>
          <cell r="CL170">
            <v>5.8519999999999994</v>
          </cell>
          <cell r="CM170">
            <v>7</v>
          </cell>
          <cell r="CN170">
            <v>0</v>
          </cell>
          <cell r="CO170">
            <v>168</v>
          </cell>
          <cell r="CP170">
            <v>8.9</v>
          </cell>
          <cell r="CQ170">
            <v>78</v>
          </cell>
          <cell r="CR170" t="str">
            <v>-</v>
          </cell>
          <cell r="CS170">
            <v>54</v>
          </cell>
          <cell r="CT170" t="str">
            <v>-</v>
          </cell>
          <cell r="CU170">
            <v>72.147999999999996</v>
          </cell>
          <cell r="CV170" t="str">
            <v>-</v>
          </cell>
          <cell r="CW170">
            <v>54</v>
          </cell>
          <cell r="CX170" t="str">
            <v>-</v>
          </cell>
          <cell r="CY170">
            <v>0</v>
          </cell>
          <cell r="CZ170">
            <v>8.9</v>
          </cell>
          <cell r="DA170">
            <v>1520.8475734791525</v>
          </cell>
          <cell r="DB170">
            <v>1520.8475734791525</v>
          </cell>
          <cell r="DC170">
            <v>0</v>
          </cell>
          <cell r="DD170">
            <v>0</v>
          </cell>
          <cell r="DE170" t="str">
            <v>Фонтан</v>
          </cell>
          <cell r="DF170">
            <v>5.8519999999999994</v>
          </cell>
          <cell r="DG170">
            <v>7</v>
          </cell>
          <cell r="DH170">
            <v>0</v>
          </cell>
          <cell r="DI170">
            <v>8.9</v>
          </cell>
          <cell r="DJ170">
            <v>54</v>
          </cell>
          <cell r="DK170">
            <v>0</v>
          </cell>
          <cell r="DL170" t="str">
            <v>-</v>
          </cell>
          <cell r="DM170">
            <v>41708</v>
          </cell>
          <cell r="DN170">
            <v>1737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41708</v>
          </cell>
          <cell r="DT170" t="str">
            <v>подходходное ОПЗ</v>
          </cell>
          <cell r="DU170">
            <v>0</v>
          </cell>
          <cell r="DV170">
            <v>18</v>
          </cell>
          <cell r="DW170">
            <v>33</v>
          </cell>
          <cell r="DX170">
            <v>44</v>
          </cell>
          <cell r="DY170">
            <v>32</v>
          </cell>
          <cell r="DZ170" t="str">
            <v>Постоянный</v>
          </cell>
          <cell r="EA170">
            <v>24</v>
          </cell>
          <cell r="EB170">
            <v>0</v>
          </cell>
          <cell r="EC170">
            <v>9.1959999999999997</v>
          </cell>
          <cell r="ED170">
            <v>11</v>
          </cell>
          <cell r="EE170">
            <v>0</v>
          </cell>
          <cell r="EF170">
            <v>10.5</v>
          </cell>
          <cell r="EG170">
            <v>1141.8007829491085</v>
          </cell>
          <cell r="EH170">
            <v>0</v>
          </cell>
          <cell r="EI170">
            <v>0</v>
          </cell>
          <cell r="EJ170">
            <v>54</v>
          </cell>
          <cell r="EK170">
            <v>18</v>
          </cell>
          <cell r="EL170">
            <v>36</v>
          </cell>
          <cell r="EM170">
            <v>48</v>
          </cell>
          <cell r="EN170">
            <v>35</v>
          </cell>
          <cell r="EO170" t="str">
            <v>Постоянный</v>
          </cell>
          <cell r="EP170">
            <v>24</v>
          </cell>
          <cell r="EQ170">
            <v>0</v>
          </cell>
          <cell r="ER170">
            <v>5.8519999999999994</v>
          </cell>
          <cell r="ES170">
            <v>7</v>
          </cell>
          <cell r="ET170">
            <v>0</v>
          </cell>
          <cell r="EU170">
            <v>8.9</v>
          </cell>
          <cell r="EV170">
            <v>1520.8475734791525</v>
          </cell>
          <cell r="EW170">
            <v>0</v>
          </cell>
          <cell r="EX170">
            <v>0</v>
          </cell>
          <cell r="EY170">
            <v>54</v>
          </cell>
          <cell r="EZ170">
            <v>0</v>
          </cell>
          <cell r="FA170">
            <v>3</v>
          </cell>
          <cell r="FB170">
            <v>4</v>
          </cell>
          <cell r="FC170">
            <v>3</v>
          </cell>
          <cell r="FD170">
            <v>0</v>
          </cell>
          <cell r="FE170">
            <v>0</v>
          </cell>
          <cell r="FF170">
            <v>-3.3440000000000003</v>
          </cell>
        </row>
        <row r="171">
          <cell r="J171">
            <v>1061</v>
          </cell>
          <cell r="K171" t="str">
            <v>Куст скважины - 1061</v>
          </cell>
          <cell r="L171">
            <v>38717</v>
          </cell>
          <cell r="M171" t="str">
            <v>Верт.</v>
          </cell>
          <cell r="N171" t="str">
            <v>P1ar_Block III</v>
          </cell>
          <cell r="O171" t="str">
            <v>Действующий</v>
          </cell>
          <cell r="P171">
            <v>-4</v>
          </cell>
          <cell r="Q171" t="str">
            <v xml:space="preserve"> </v>
          </cell>
          <cell r="R171" t="str">
            <v xml:space="preserve"> </v>
          </cell>
          <cell r="S171">
            <v>0</v>
          </cell>
          <cell r="T171">
            <v>143.80000000000001</v>
          </cell>
          <cell r="U171">
            <v>135</v>
          </cell>
          <cell r="V171">
            <v>4.32</v>
          </cell>
          <cell r="W171">
            <v>1</v>
          </cell>
          <cell r="X171">
            <v>4.32</v>
          </cell>
          <cell r="Y171">
            <v>1.33</v>
          </cell>
          <cell r="Z171">
            <v>0.83599999999999997</v>
          </cell>
          <cell r="AA171">
            <v>0.73299999999999998</v>
          </cell>
          <cell r="AB171">
            <v>38</v>
          </cell>
          <cell r="AC171">
            <v>1.1579999999999999</v>
          </cell>
          <cell r="AD171">
            <v>139.69999999999999</v>
          </cell>
          <cell r="AE171">
            <v>7.72</v>
          </cell>
          <cell r="AF171">
            <v>2048</v>
          </cell>
          <cell r="AG171">
            <v>2050</v>
          </cell>
          <cell r="AH171">
            <v>2048</v>
          </cell>
          <cell r="AI171">
            <v>0</v>
          </cell>
          <cell r="AJ171">
            <v>0</v>
          </cell>
          <cell r="AK171" t="str">
            <v>закрытый</v>
          </cell>
          <cell r="AL171" t="str">
            <v>1874-1922</v>
          </cell>
          <cell r="AM171">
            <v>0</v>
          </cell>
          <cell r="AN171">
            <v>1886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Фонтан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1917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73</v>
          </cell>
          <cell r="BV171">
            <v>5.5</v>
          </cell>
          <cell r="BW171">
            <v>18</v>
          </cell>
          <cell r="BX171" t="str">
            <v>Угловик</v>
          </cell>
          <cell r="BY171" t="str">
            <v>Постоянный</v>
          </cell>
          <cell r="BZ171">
            <v>24</v>
          </cell>
          <cell r="CA171">
            <v>0</v>
          </cell>
          <cell r="CB171">
            <v>37</v>
          </cell>
          <cell r="CC171">
            <v>44</v>
          </cell>
          <cell r="CD171">
            <v>35</v>
          </cell>
          <cell r="CE171">
            <v>43374</v>
          </cell>
          <cell r="CF171">
            <v>110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58</v>
          </cell>
          <cell r="CL171">
            <v>2.8758399999999997</v>
          </cell>
          <cell r="CM171">
            <v>3.44</v>
          </cell>
          <cell r="CN171">
            <v>0</v>
          </cell>
          <cell r="CO171">
            <v>169</v>
          </cell>
          <cell r="CP171">
            <v>26.5</v>
          </cell>
          <cell r="CQ171">
            <v>52</v>
          </cell>
          <cell r="CR171" t="str">
            <v>-</v>
          </cell>
          <cell r="CS171">
            <v>58</v>
          </cell>
          <cell r="CT171" t="str">
            <v>-</v>
          </cell>
          <cell r="CU171">
            <v>49.124160000000003</v>
          </cell>
          <cell r="CV171" t="str">
            <v>-</v>
          </cell>
          <cell r="CW171">
            <v>58</v>
          </cell>
          <cell r="CX171" t="str">
            <v>-</v>
          </cell>
          <cell r="CY171">
            <v>0</v>
          </cell>
          <cell r="CZ171">
            <v>26.5</v>
          </cell>
          <cell r="DA171">
            <v>9214.6990096806512</v>
          </cell>
          <cell r="DB171">
            <v>9214.6990096806512</v>
          </cell>
          <cell r="DC171">
            <v>0</v>
          </cell>
          <cell r="DD171">
            <v>0</v>
          </cell>
          <cell r="DE171" t="str">
            <v>Фонтан</v>
          </cell>
          <cell r="DF171">
            <v>2.8758399999999997</v>
          </cell>
          <cell r="DG171">
            <v>3.44</v>
          </cell>
          <cell r="DH171">
            <v>0</v>
          </cell>
          <cell r="DI171">
            <v>26.5</v>
          </cell>
          <cell r="DJ171">
            <v>58</v>
          </cell>
          <cell r="DK171">
            <v>0</v>
          </cell>
          <cell r="DL171" t="str">
            <v>-</v>
          </cell>
          <cell r="DM171">
            <v>38743</v>
          </cell>
          <cell r="DN171">
            <v>4702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38743</v>
          </cell>
          <cell r="DT171" t="str">
            <v>ОПЗ</v>
          </cell>
          <cell r="DU171">
            <v>0</v>
          </cell>
          <cell r="DV171">
            <v>18</v>
          </cell>
          <cell r="DW171">
            <v>34</v>
          </cell>
          <cell r="DX171">
            <v>45</v>
          </cell>
          <cell r="DY171">
            <v>33</v>
          </cell>
          <cell r="DZ171" t="str">
            <v>Постоянный</v>
          </cell>
          <cell r="EA171">
            <v>24</v>
          </cell>
          <cell r="EB171">
            <v>0</v>
          </cell>
          <cell r="EC171">
            <v>4.5979999999999999</v>
          </cell>
          <cell r="ED171">
            <v>5.5</v>
          </cell>
          <cell r="EE171">
            <v>0</v>
          </cell>
          <cell r="EF171">
            <v>31.3</v>
          </cell>
          <cell r="EG171">
            <v>6807.3075250108741</v>
          </cell>
          <cell r="EH171">
            <v>0</v>
          </cell>
          <cell r="EI171">
            <v>0</v>
          </cell>
          <cell r="EJ171">
            <v>58</v>
          </cell>
          <cell r="EK171">
            <v>18</v>
          </cell>
          <cell r="EL171">
            <v>37</v>
          </cell>
          <cell r="EM171">
            <v>44</v>
          </cell>
          <cell r="EN171">
            <v>35</v>
          </cell>
          <cell r="EO171" t="str">
            <v>Постоянный</v>
          </cell>
          <cell r="EP171">
            <v>24</v>
          </cell>
          <cell r="EQ171">
            <v>0</v>
          </cell>
          <cell r="ER171">
            <v>2.8758399999999997</v>
          </cell>
          <cell r="ES171">
            <v>3.44</v>
          </cell>
          <cell r="ET171">
            <v>0</v>
          </cell>
          <cell r="EU171">
            <v>26.5</v>
          </cell>
          <cell r="EV171">
            <v>9214.6990096806512</v>
          </cell>
          <cell r="EW171">
            <v>0</v>
          </cell>
          <cell r="EX171">
            <v>0</v>
          </cell>
          <cell r="EY171">
            <v>58</v>
          </cell>
          <cell r="EZ171">
            <v>0</v>
          </cell>
          <cell r="FA171">
            <v>3</v>
          </cell>
          <cell r="FB171">
            <v>-1</v>
          </cell>
          <cell r="FC171">
            <v>2</v>
          </cell>
          <cell r="FD171">
            <v>0</v>
          </cell>
          <cell r="FE171">
            <v>0</v>
          </cell>
          <cell r="FF171">
            <v>-1.7221600000000001</v>
          </cell>
        </row>
        <row r="172">
          <cell r="J172" t="str">
            <v>1061-2</v>
          </cell>
          <cell r="K172" t="str">
            <v>Куст скважины - 1061</v>
          </cell>
          <cell r="L172">
            <v>38960</v>
          </cell>
          <cell r="M172" t="str">
            <v>Гор.</v>
          </cell>
          <cell r="N172" t="str">
            <v>P1ar_Block III</v>
          </cell>
          <cell r="O172" t="str">
            <v>В бездействии текущего года</v>
          </cell>
          <cell r="P172">
            <v>-4</v>
          </cell>
          <cell r="Q172" t="str">
            <v xml:space="preserve"> </v>
          </cell>
          <cell r="R172" t="str">
            <v xml:space="preserve"> </v>
          </cell>
          <cell r="S172">
            <v>0</v>
          </cell>
          <cell r="T172">
            <v>143.80000000000001</v>
          </cell>
          <cell r="U172">
            <v>135</v>
          </cell>
          <cell r="V172">
            <v>4.32</v>
          </cell>
          <cell r="W172">
            <v>1</v>
          </cell>
          <cell r="X172">
            <v>4.3057050592034445</v>
          </cell>
          <cell r="Y172">
            <v>1.33</v>
          </cell>
          <cell r="Z172">
            <v>0.83599999999999997</v>
          </cell>
          <cell r="AA172">
            <v>0.73299999999999998</v>
          </cell>
          <cell r="AB172">
            <v>38</v>
          </cell>
          <cell r="AC172">
            <v>1.1579999999999999</v>
          </cell>
          <cell r="AD172">
            <v>139.69999999999999</v>
          </cell>
          <cell r="AE172">
            <v>7.72</v>
          </cell>
          <cell r="AF172">
            <v>1973</v>
          </cell>
          <cell r="AG172">
            <v>2500</v>
          </cell>
          <cell r="AH172">
            <v>2500</v>
          </cell>
          <cell r="AI172">
            <v>0</v>
          </cell>
          <cell r="AJ172">
            <v>0</v>
          </cell>
          <cell r="AK172" t="str">
            <v>откр ствол</v>
          </cell>
          <cell r="AL172" t="str">
            <v xml:space="preserve">1973-2500 </v>
          </cell>
          <cell r="AM172">
            <v>0</v>
          </cell>
          <cell r="AN172">
            <v>1973</v>
          </cell>
          <cell r="AO172">
            <v>103</v>
          </cell>
          <cell r="AP172">
            <v>0</v>
          </cell>
          <cell r="AQ172">
            <v>0</v>
          </cell>
          <cell r="AR172">
            <v>0</v>
          </cell>
          <cell r="AS172" t="str">
            <v>Газлифт</v>
          </cell>
          <cell r="AT172">
            <v>1300</v>
          </cell>
          <cell r="AU172" t="str">
            <v>ГК85/3</v>
          </cell>
          <cell r="AV172">
            <v>1715</v>
          </cell>
          <cell r="AW172" t="str">
            <v>ЦКсОК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1725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1990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73</v>
          </cell>
          <cell r="BV172">
            <v>5.5</v>
          </cell>
          <cell r="BW172">
            <v>18</v>
          </cell>
          <cell r="BX172" t="str">
            <v>Угловик</v>
          </cell>
          <cell r="BY172" t="str">
            <v>Постоянный</v>
          </cell>
          <cell r="BZ172">
            <v>24</v>
          </cell>
          <cell r="CA172">
            <v>0</v>
          </cell>
          <cell r="CB172">
            <v>33</v>
          </cell>
          <cell r="CC172">
            <v>43</v>
          </cell>
          <cell r="CD172">
            <v>32</v>
          </cell>
          <cell r="CE172">
            <v>43374</v>
          </cell>
          <cell r="CF172">
            <v>105</v>
          </cell>
          <cell r="CG172">
            <v>92.142857142857139</v>
          </cell>
          <cell r="CH172">
            <v>6</v>
          </cell>
          <cell r="CI172">
            <v>0</v>
          </cell>
          <cell r="CJ172">
            <v>0</v>
          </cell>
          <cell r="CK172">
            <v>76</v>
          </cell>
          <cell r="CL172">
            <v>0</v>
          </cell>
          <cell r="CM172">
            <v>0</v>
          </cell>
          <cell r="CN172">
            <v>0.1</v>
          </cell>
          <cell r="CO172">
            <v>170</v>
          </cell>
          <cell r="CP172">
            <v>0</v>
          </cell>
          <cell r="CQ172">
            <v>29</v>
          </cell>
          <cell r="CR172" t="str">
            <v>-</v>
          </cell>
          <cell r="CS172" t="str">
            <v>-</v>
          </cell>
          <cell r="CT172" t="str">
            <v>-</v>
          </cell>
          <cell r="CU172">
            <v>29</v>
          </cell>
          <cell r="CV172" t="str">
            <v>-</v>
          </cell>
          <cell r="CW172" t="str">
            <v>-</v>
          </cell>
          <cell r="CX172" t="str">
            <v>-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 t="str">
            <v>Газлифт</v>
          </cell>
          <cell r="DF172">
            <v>0</v>
          </cell>
          <cell r="DG172">
            <v>0</v>
          </cell>
          <cell r="DH172">
            <v>0.1</v>
          </cell>
          <cell r="DI172">
            <v>0</v>
          </cell>
          <cell r="DJ172">
            <v>76</v>
          </cell>
          <cell r="DK172">
            <v>0</v>
          </cell>
          <cell r="DL172">
            <v>41828</v>
          </cell>
          <cell r="DM172">
            <v>41875</v>
          </cell>
          <cell r="DN172">
            <v>1570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41875</v>
          </cell>
          <cell r="DT172" t="str">
            <v>ОПЗ</v>
          </cell>
          <cell r="DU172">
            <v>0</v>
          </cell>
          <cell r="DV172">
            <v>18</v>
          </cell>
          <cell r="DW172">
            <v>33</v>
          </cell>
          <cell r="DX172">
            <v>43</v>
          </cell>
          <cell r="DY172">
            <v>32</v>
          </cell>
          <cell r="DZ172" t="str">
            <v>Постоянный</v>
          </cell>
          <cell r="EA172">
            <v>24</v>
          </cell>
          <cell r="EB172">
            <v>0</v>
          </cell>
          <cell r="EC172">
            <v>0</v>
          </cell>
          <cell r="ED172">
            <v>0</v>
          </cell>
          <cell r="EE172">
            <v>0.1</v>
          </cell>
          <cell r="EF172">
            <v>0</v>
          </cell>
          <cell r="EG172">
            <v>0</v>
          </cell>
          <cell r="EH172">
            <v>92.142857142857139</v>
          </cell>
          <cell r="EI172">
            <v>0</v>
          </cell>
          <cell r="EJ172">
            <v>76</v>
          </cell>
          <cell r="EK172">
            <v>18</v>
          </cell>
          <cell r="EL172">
            <v>33</v>
          </cell>
          <cell r="EM172">
            <v>43</v>
          </cell>
          <cell r="EN172">
            <v>32</v>
          </cell>
          <cell r="EO172" t="str">
            <v>Постоянный</v>
          </cell>
          <cell r="EP172">
            <v>24</v>
          </cell>
          <cell r="EQ172">
            <v>0</v>
          </cell>
          <cell r="ER172">
            <v>0</v>
          </cell>
          <cell r="ES172">
            <v>0</v>
          </cell>
          <cell r="ET172">
            <v>0.1</v>
          </cell>
          <cell r="EU172">
            <v>0</v>
          </cell>
          <cell r="EV172">
            <v>0</v>
          </cell>
          <cell r="EW172">
            <v>92.142857142857139</v>
          </cell>
          <cell r="EX172">
            <v>0</v>
          </cell>
          <cell r="EY172">
            <v>76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</row>
        <row r="173">
          <cell r="J173" t="str">
            <v>1061-1</v>
          </cell>
          <cell r="K173" t="str">
            <v>Куст скважины - 1061</v>
          </cell>
          <cell r="L173">
            <v>38837</v>
          </cell>
          <cell r="M173" t="str">
            <v>Гор.</v>
          </cell>
          <cell r="N173" t="str">
            <v>P1ar_Block III</v>
          </cell>
          <cell r="O173" t="str">
            <v>Действующий</v>
          </cell>
          <cell r="P173">
            <v>-4</v>
          </cell>
          <cell r="Q173" t="str">
            <v xml:space="preserve"> </v>
          </cell>
          <cell r="R173" t="str">
            <v xml:space="preserve"> </v>
          </cell>
          <cell r="S173">
            <v>0</v>
          </cell>
          <cell r="T173">
            <v>143.80000000000001</v>
          </cell>
          <cell r="U173">
            <v>135</v>
          </cell>
          <cell r="V173">
            <v>4.32</v>
          </cell>
          <cell r="W173">
            <v>1</v>
          </cell>
          <cell r="X173">
            <v>4.32</v>
          </cell>
          <cell r="Y173">
            <v>1.33</v>
          </cell>
          <cell r="Z173">
            <v>0.83599999999999997</v>
          </cell>
          <cell r="AA173">
            <v>0.73299999999999998</v>
          </cell>
          <cell r="AB173">
            <v>38</v>
          </cell>
          <cell r="AC173">
            <v>1.1579999999999999</v>
          </cell>
          <cell r="AD173">
            <v>139.69999999999999</v>
          </cell>
          <cell r="AE173">
            <v>7.72</v>
          </cell>
          <cell r="AF173">
            <v>1929</v>
          </cell>
          <cell r="AG173">
            <v>2500</v>
          </cell>
          <cell r="AH173">
            <v>2500</v>
          </cell>
          <cell r="AI173">
            <v>0</v>
          </cell>
          <cell r="AJ173">
            <v>0</v>
          </cell>
          <cell r="AK173" t="str">
            <v>откр ствол</v>
          </cell>
          <cell r="AL173" t="str">
            <v xml:space="preserve">1929-2500 </v>
          </cell>
          <cell r="AM173">
            <v>0</v>
          </cell>
          <cell r="AN173">
            <v>1929</v>
          </cell>
          <cell r="AO173">
            <v>61.3</v>
          </cell>
          <cell r="AP173">
            <v>0</v>
          </cell>
          <cell r="AQ173">
            <v>0</v>
          </cell>
          <cell r="AR173">
            <v>0</v>
          </cell>
          <cell r="AS173" t="str">
            <v>Фонтан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2400.8000000000002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73</v>
          </cell>
          <cell r="BV173">
            <v>5.5</v>
          </cell>
          <cell r="BW173">
            <v>18</v>
          </cell>
          <cell r="BX173" t="str">
            <v>Угловик</v>
          </cell>
          <cell r="BY173" t="str">
            <v>Постоянный</v>
          </cell>
          <cell r="BZ173">
            <v>24</v>
          </cell>
          <cell r="CA173">
            <v>0</v>
          </cell>
          <cell r="CB173">
            <v>36</v>
          </cell>
          <cell r="CC173">
            <v>46</v>
          </cell>
          <cell r="CD173">
            <v>35</v>
          </cell>
          <cell r="CE173">
            <v>43374</v>
          </cell>
          <cell r="CF173">
            <v>127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61</v>
          </cell>
          <cell r="CL173">
            <v>2.5916000000000001</v>
          </cell>
          <cell r="CM173">
            <v>3.1</v>
          </cell>
          <cell r="CN173">
            <v>0</v>
          </cell>
          <cell r="CO173">
            <v>171</v>
          </cell>
          <cell r="CP173">
            <v>15.7</v>
          </cell>
          <cell r="CQ173">
            <v>66</v>
          </cell>
          <cell r="CR173" t="str">
            <v>-</v>
          </cell>
          <cell r="CS173">
            <v>61</v>
          </cell>
          <cell r="CT173" t="str">
            <v>-</v>
          </cell>
          <cell r="CU173">
            <v>63.4084</v>
          </cell>
          <cell r="CV173" t="str">
            <v>-</v>
          </cell>
          <cell r="CW173">
            <v>61</v>
          </cell>
          <cell r="CX173" t="str">
            <v>-</v>
          </cell>
          <cell r="CY173">
            <v>0</v>
          </cell>
          <cell r="CZ173">
            <v>15.7</v>
          </cell>
          <cell r="DA173">
            <v>6058.0336471677729</v>
          </cell>
          <cell r="DB173">
            <v>6058.0336471677729</v>
          </cell>
          <cell r="DC173">
            <v>0</v>
          </cell>
          <cell r="DD173">
            <v>0</v>
          </cell>
          <cell r="DE173" t="str">
            <v>Фонтан</v>
          </cell>
          <cell r="DF173">
            <v>2.5916000000000001</v>
          </cell>
          <cell r="DG173">
            <v>3.1</v>
          </cell>
          <cell r="DH173">
            <v>0</v>
          </cell>
          <cell r="DI173">
            <v>15.700000000000001</v>
          </cell>
          <cell r="DJ173">
            <v>61</v>
          </cell>
          <cell r="DK173">
            <v>0</v>
          </cell>
          <cell r="DL173" t="str">
            <v>-</v>
          </cell>
          <cell r="DM173">
            <v>41427</v>
          </cell>
          <cell r="DN173">
            <v>2018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41427</v>
          </cell>
          <cell r="DT173" t="str">
            <v>Интенсификация</v>
          </cell>
          <cell r="DU173">
            <v>0</v>
          </cell>
          <cell r="DV173">
            <v>18</v>
          </cell>
          <cell r="DW173">
            <v>34</v>
          </cell>
          <cell r="DX173">
            <v>53</v>
          </cell>
          <cell r="DY173">
            <v>33</v>
          </cell>
          <cell r="DZ173" t="str">
            <v>Постоянный</v>
          </cell>
          <cell r="EA173">
            <v>24</v>
          </cell>
          <cell r="EB173">
            <v>0</v>
          </cell>
          <cell r="EC173">
            <v>4.18</v>
          </cell>
          <cell r="ED173">
            <v>5</v>
          </cell>
          <cell r="EE173">
            <v>0</v>
          </cell>
          <cell r="EF173">
            <v>18.5</v>
          </cell>
          <cell r="EG173">
            <v>4425.8373205741627</v>
          </cell>
          <cell r="EH173">
            <v>0</v>
          </cell>
          <cell r="EI173">
            <v>0</v>
          </cell>
          <cell r="EJ173">
            <v>61</v>
          </cell>
          <cell r="EK173">
            <v>18</v>
          </cell>
          <cell r="EL173">
            <v>36</v>
          </cell>
          <cell r="EM173">
            <v>46</v>
          </cell>
          <cell r="EN173">
            <v>35</v>
          </cell>
          <cell r="EO173" t="str">
            <v>Постоянный</v>
          </cell>
          <cell r="EP173">
            <v>24</v>
          </cell>
          <cell r="EQ173">
            <v>0</v>
          </cell>
          <cell r="ER173">
            <v>2.5916000000000001</v>
          </cell>
          <cell r="ES173">
            <v>3.1</v>
          </cell>
          <cell r="ET173">
            <v>0</v>
          </cell>
          <cell r="EU173">
            <v>15.7</v>
          </cell>
          <cell r="EV173">
            <v>6058.0336471677729</v>
          </cell>
          <cell r="EW173">
            <v>0</v>
          </cell>
          <cell r="EX173">
            <v>0</v>
          </cell>
          <cell r="EY173">
            <v>61</v>
          </cell>
          <cell r="EZ173">
            <v>0</v>
          </cell>
          <cell r="FA173">
            <v>2</v>
          </cell>
          <cell r="FB173">
            <v>-7</v>
          </cell>
          <cell r="FC173">
            <v>2</v>
          </cell>
          <cell r="FD173">
            <v>0</v>
          </cell>
          <cell r="FE173">
            <v>0</v>
          </cell>
          <cell r="FF173">
            <v>-1.5883999999999996</v>
          </cell>
        </row>
        <row r="174">
          <cell r="J174" t="str">
            <v>1061-3</v>
          </cell>
          <cell r="K174" t="str">
            <v>Куст скважины - 1061</v>
          </cell>
          <cell r="L174">
            <v>39100</v>
          </cell>
          <cell r="M174" t="str">
            <v>Гор.</v>
          </cell>
          <cell r="N174" t="str">
            <v>P1ar_Block III</v>
          </cell>
          <cell r="O174" t="str">
            <v>Действующий</v>
          </cell>
          <cell r="P174">
            <v>-4</v>
          </cell>
          <cell r="Q174" t="str">
            <v xml:space="preserve"> </v>
          </cell>
          <cell r="R174" t="str">
            <v xml:space="preserve"> </v>
          </cell>
          <cell r="S174">
            <v>0</v>
          </cell>
          <cell r="T174">
            <v>143.80000000000001</v>
          </cell>
          <cell r="U174">
            <v>135</v>
          </cell>
          <cell r="V174">
            <v>4.32</v>
          </cell>
          <cell r="W174">
            <v>1</v>
          </cell>
          <cell r="X174">
            <v>4.32</v>
          </cell>
          <cell r="Y174">
            <v>1.33</v>
          </cell>
          <cell r="Z174">
            <v>0.83599999999999997</v>
          </cell>
          <cell r="AA174">
            <v>0.73299999999999998</v>
          </cell>
          <cell r="AB174">
            <v>38</v>
          </cell>
          <cell r="AC174">
            <v>1.1579999999999999</v>
          </cell>
          <cell r="AD174">
            <v>139.69999999999999</v>
          </cell>
          <cell r="AE174">
            <v>7.72</v>
          </cell>
          <cell r="AF174">
            <v>2024</v>
          </cell>
          <cell r="AG174">
            <v>2380</v>
          </cell>
          <cell r="AH174">
            <v>2380</v>
          </cell>
          <cell r="AI174">
            <v>0</v>
          </cell>
          <cell r="AJ174">
            <v>0</v>
          </cell>
          <cell r="AK174" t="str">
            <v>откр ствол</v>
          </cell>
          <cell r="AL174" t="str">
            <v xml:space="preserve">2024-2380 </v>
          </cell>
          <cell r="AM174">
            <v>0</v>
          </cell>
          <cell r="AN174">
            <v>2024</v>
          </cell>
          <cell r="AO174">
            <v>153.6</v>
          </cell>
          <cell r="AP174">
            <v>0</v>
          </cell>
          <cell r="AQ174">
            <v>0</v>
          </cell>
          <cell r="AR174">
            <v>0</v>
          </cell>
          <cell r="AS174" t="str">
            <v>Фонтан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2342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73</v>
          </cell>
          <cell r="BV174">
            <v>5.5</v>
          </cell>
          <cell r="BW174">
            <v>18</v>
          </cell>
          <cell r="BX174" t="str">
            <v>Угловик</v>
          </cell>
          <cell r="BY174" t="str">
            <v>Постоянный</v>
          </cell>
          <cell r="BZ174">
            <v>24</v>
          </cell>
          <cell r="CA174">
            <v>0</v>
          </cell>
          <cell r="CB174">
            <v>60</v>
          </cell>
          <cell r="CC174">
            <v>69</v>
          </cell>
          <cell r="CD174">
            <v>57</v>
          </cell>
          <cell r="CE174">
            <v>43374</v>
          </cell>
          <cell r="CF174">
            <v>139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84</v>
          </cell>
          <cell r="CL174">
            <v>6.6879999999999997</v>
          </cell>
          <cell r="CM174">
            <v>8</v>
          </cell>
          <cell r="CN174">
            <v>0</v>
          </cell>
          <cell r="CO174">
            <v>172</v>
          </cell>
          <cell r="CP174">
            <v>89</v>
          </cell>
          <cell r="CQ174">
            <v>55</v>
          </cell>
          <cell r="CR174" t="str">
            <v>-</v>
          </cell>
          <cell r="CS174">
            <v>84</v>
          </cell>
          <cell r="CT174" t="str">
            <v>-</v>
          </cell>
          <cell r="CU174">
            <v>48.311999999999998</v>
          </cell>
          <cell r="CV174" t="str">
            <v>-</v>
          </cell>
          <cell r="CW174">
            <v>84</v>
          </cell>
          <cell r="CX174" t="str">
            <v>-</v>
          </cell>
          <cell r="CY174">
            <v>0</v>
          </cell>
          <cell r="CZ174">
            <v>89</v>
          </cell>
          <cell r="DA174">
            <v>13307.416267942584</v>
          </cell>
          <cell r="DB174">
            <v>13307.416267942584</v>
          </cell>
          <cell r="DC174">
            <v>0.17649237280663085</v>
          </cell>
          <cell r="DD174">
            <v>0</v>
          </cell>
          <cell r="DE174" t="str">
            <v>Фонтан</v>
          </cell>
          <cell r="DF174">
            <v>6.6879999999999997</v>
          </cell>
          <cell r="DG174">
            <v>8</v>
          </cell>
          <cell r="DH174">
            <v>0</v>
          </cell>
          <cell r="DI174">
            <v>89</v>
          </cell>
          <cell r="DJ174">
            <v>84</v>
          </cell>
          <cell r="DK174">
            <v>0</v>
          </cell>
          <cell r="DL174">
            <v>42513.084027777775</v>
          </cell>
          <cell r="DM174">
            <v>42618</v>
          </cell>
          <cell r="DN174">
            <v>827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41200</v>
          </cell>
          <cell r="DT174" t="str">
            <v>ОПЗ</v>
          </cell>
          <cell r="DU174">
            <v>0</v>
          </cell>
          <cell r="DV174">
            <v>18</v>
          </cell>
          <cell r="DW174">
            <v>53</v>
          </cell>
          <cell r="DX174">
            <v>12</v>
          </cell>
          <cell r="DY174">
            <v>52</v>
          </cell>
          <cell r="DZ174" t="str">
            <v>Постоянный</v>
          </cell>
          <cell r="EA174">
            <v>24</v>
          </cell>
          <cell r="EB174">
            <v>0</v>
          </cell>
          <cell r="EC174">
            <v>7.524</v>
          </cell>
          <cell r="ED174">
            <v>9</v>
          </cell>
          <cell r="EE174">
            <v>0</v>
          </cell>
          <cell r="EF174">
            <v>63.5</v>
          </cell>
          <cell r="EG174">
            <v>8439.6597554492291</v>
          </cell>
          <cell r="EH174">
            <v>0</v>
          </cell>
          <cell r="EI174">
            <v>0</v>
          </cell>
          <cell r="EJ174">
            <v>84</v>
          </cell>
          <cell r="EK174">
            <v>18</v>
          </cell>
          <cell r="EL174">
            <v>60</v>
          </cell>
          <cell r="EM174">
            <v>69</v>
          </cell>
          <cell r="EN174">
            <v>57</v>
          </cell>
          <cell r="EO174" t="str">
            <v>Постоянный</v>
          </cell>
          <cell r="EP174">
            <v>24</v>
          </cell>
          <cell r="EQ174">
            <v>0</v>
          </cell>
          <cell r="ER174">
            <v>6.6879999999999997</v>
          </cell>
          <cell r="ES174">
            <v>8</v>
          </cell>
          <cell r="ET174">
            <v>0</v>
          </cell>
          <cell r="EU174">
            <v>89</v>
          </cell>
          <cell r="EV174">
            <v>13307.416267942584</v>
          </cell>
          <cell r="EW174">
            <v>0</v>
          </cell>
          <cell r="EX174">
            <v>0</v>
          </cell>
          <cell r="EY174">
            <v>84</v>
          </cell>
          <cell r="EZ174">
            <v>0</v>
          </cell>
          <cell r="FA174">
            <v>7</v>
          </cell>
          <cell r="FB174">
            <v>57</v>
          </cell>
          <cell r="FC174">
            <v>5</v>
          </cell>
          <cell r="FD174">
            <v>0</v>
          </cell>
          <cell r="FE174">
            <v>0</v>
          </cell>
          <cell r="FF174">
            <v>-0.8360000000000003</v>
          </cell>
        </row>
        <row r="175">
          <cell r="J175" t="str">
            <v>1063-1</v>
          </cell>
          <cell r="K175" t="str">
            <v>К - 9</v>
          </cell>
          <cell r="L175">
            <v>41454</v>
          </cell>
          <cell r="M175" t="str">
            <v>БС</v>
          </cell>
          <cell r="N175" t="str">
            <v>P1ar_Block III</v>
          </cell>
          <cell r="O175" t="str">
            <v>В бездействии текущего года</v>
          </cell>
          <cell r="P175">
            <v>-4</v>
          </cell>
          <cell r="Q175">
            <v>0</v>
          </cell>
          <cell r="R175">
            <v>0</v>
          </cell>
          <cell r="S175">
            <v>0</v>
          </cell>
          <cell r="T175">
            <v>143.80000000000001</v>
          </cell>
          <cell r="U175">
            <v>135</v>
          </cell>
          <cell r="V175">
            <v>4.32</v>
          </cell>
          <cell r="W175">
            <v>1</v>
          </cell>
          <cell r="X175">
            <v>4.32</v>
          </cell>
          <cell r="Y175">
            <v>1.33</v>
          </cell>
          <cell r="Z175">
            <v>0.83599999999999997</v>
          </cell>
          <cell r="AA175">
            <v>0.73299999999999998</v>
          </cell>
          <cell r="AB175">
            <v>38</v>
          </cell>
          <cell r="AC175">
            <v>1.1579999999999999</v>
          </cell>
          <cell r="AD175">
            <v>177.8</v>
          </cell>
          <cell r="AE175">
            <v>9.19</v>
          </cell>
          <cell r="AF175">
            <v>2115</v>
          </cell>
          <cell r="AG175">
            <v>2691</v>
          </cell>
          <cell r="AH175">
            <v>2691</v>
          </cell>
          <cell r="AI175">
            <v>42902</v>
          </cell>
          <cell r="AJ175" t="str">
            <v>торц.фрез</v>
          </cell>
          <cell r="AK175" t="str">
            <v>откр ствол</v>
          </cell>
          <cell r="AL175" t="str">
            <v>2055-2690</v>
          </cell>
          <cell r="AM175">
            <v>0</v>
          </cell>
          <cell r="AN175">
            <v>0</v>
          </cell>
          <cell r="AO175">
            <v>0</v>
          </cell>
          <cell r="AP175" t="str">
            <v>1752-2055</v>
          </cell>
          <cell r="AQ175">
            <v>114</v>
          </cell>
          <cell r="AR175">
            <v>7.4</v>
          </cell>
          <cell r="AS175" t="str">
            <v>Фонтан</v>
          </cell>
          <cell r="AT175">
            <v>680</v>
          </cell>
          <cell r="AU175" t="str">
            <v>ГК90/2</v>
          </cell>
          <cell r="AV175">
            <v>1250</v>
          </cell>
          <cell r="AW175" t="str">
            <v>ГК95/3</v>
          </cell>
          <cell r="AX175">
            <v>1710</v>
          </cell>
          <cell r="AY175" t="str">
            <v>ЦКсОК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1730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1760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73</v>
          </cell>
          <cell r="BV175">
            <v>5.5</v>
          </cell>
          <cell r="BW175">
            <v>18</v>
          </cell>
          <cell r="BX175" t="str">
            <v>Угловик</v>
          </cell>
          <cell r="BY175" t="str">
            <v>Постоянный</v>
          </cell>
          <cell r="BZ175">
            <v>24</v>
          </cell>
          <cell r="CA175">
            <v>0</v>
          </cell>
          <cell r="CB175">
            <v>90</v>
          </cell>
          <cell r="CC175">
            <v>90</v>
          </cell>
          <cell r="CD175">
            <v>26</v>
          </cell>
          <cell r="CE175">
            <v>43374</v>
          </cell>
          <cell r="CF175">
            <v>164.6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112</v>
          </cell>
          <cell r="CL175">
            <v>0</v>
          </cell>
          <cell r="CM175">
            <v>0</v>
          </cell>
          <cell r="CN175">
            <v>0</v>
          </cell>
          <cell r="CO175">
            <v>173</v>
          </cell>
          <cell r="CP175">
            <v>0.8</v>
          </cell>
          <cell r="CQ175">
            <v>52.599999999999994</v>
          </cell>
          <cell r="CR175" t="str">
            <v>-</v>
          </cell>
          <cell r="CS175" t="str">
            <v>-</v>
          </cell>
          <cell r="CT175" t="str">
            <v>-</v>
          </cell>
          <cell r="CU175">
            <v>52.599999999999994</v>
          </cell>
          <cell r="CV175" t="str">
            <v>-</v>
          </cell>
          <cell r="CW175" t="str">
            <v>-</v>
          </cell>
          <cell r="CX175" t="str">
            <v>-</v>
          </cell>
          <cell r="CY175">
            <v>0</v>
          </cell>
          <cell r="CZ175">
            <v>0.8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 t="str">
            <v>Фонтан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112</v>
          </cell>
          <cell r="DK175" t="str">
            <v>Планируется перевод в газовый фонд</v>
          </cell>
          <cell r="DL175">
            <v>43101</v>
          </cell>
          <cell r="DM175">
            <v>43099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43099</v>
          </cell>
          <cell r="DT175" t="str">
            <v>ЗБС</v>
          </cell>
          <cell r="DU175">
            <v>0</v>
          </cell>
          <cell r="DV175">
            <v>10</v>
          </cell>
          <cell r="DW175">
            <v>90</v>
          </cell>
          <cell r="DX175">
            <v>90</v>
          </cell>
          <cell r="DY175">
            <v>26</v>
          </cell>
          <cell r="DZ175" t="str">
            <v>Постоянный</v>
          </cell>
          <cell r="EA175">
            <v>24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0.8</v>
          </cell>
          <cell r="EG175">
            <v>0</v>
          </cell>
          <cell r="EH175">
            <v>0</v>
          </cell>
          <cell r="EI175">
            <v>0</v>
          </cell>
          <cell r="EJ175">
            <v>112</v>
          </cell>
          <cell r="EK175">
            <v>18</v>
          </cell>
          <cell r="EL175">
            <v>90</v>
          </cell>
          <cell r="EM175">
            <v>90</v>
          </cell>
          <cell r="EN175">
            <v>26</v>
          </cell>
          <cell r="EO175" t="str">
            <v>Постоянный</v>
          </cell>
          <cell r="EP175">
            <v>24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0.8</v>
          </cell>
          <cell r="EV175">
            <v>0</v>
          </cell>
          <cell r="EW175">
            <v>0</v>
          </cell>
          <cell r="EX175">
            <v>0</v>
          </cell>
          <cell r="EY175">
            <v>112</v>
          </cell>
          <cell r="EZ175">
            <v>8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</row>
        <row r="176">
          <cell r="J176" t="str">
            <v>1063-2</v>
          </cell>
          <cell r="K176" t="str">
            <v>К - 9</v>
          </cell>
          <cell r="L176">
            <v>41532</v>
          </cell>
          <cell r="M176" t="str">
            <v>Гор.</v>
          </cell>
          <cell r="N176" t="str">
            <v>P1ar_Block III</v>
          </cell>
          <cell r="O176" t="str">
            <v>Остановлена</v>
          </cell>
          <cell r="P176">
            <v>-4</v>
          </cell>
          <cell r="Q176" t="str">
            <v xml:space="preserve"> </v>
          </cell>
          <cell r="R176" t="str">
            <v xml:space="preserve"> </v>
          </cell>
          <cell r="S176">
            <v>0</v>
          </cell>
          <cell r="T176">
            <v>143.80000000000001</v>
          </cell>
          <cell r="U176">
            <v>135</v>
          </cell>
          <cell r="V176">
            <v>4.32</v>
          </cell>
          <cell r="W176">
            <v>1</v>
          </cell>
          <cell r="X176">
            <v>4.291504410712867</v>
          </cell>
          <cell r="Y176">
            <v>1.33</v>
          </cell>
          <cell r="Z176">
            <v>0.83599999999999997</v>
          </cell>
          <cell r="AA176">
            <v>0.73299999999999998</v>
          </cell>
          <cell r="AB176">
            <v>38</v>
          </cell>
          <cell r="AC176">
            <v>1.1579999999999999</v>
          </cell>
          <cell r="AD176">
            <v>177.8</v>
          </cell>
          <cell r="AE176">
            <v>9.19</v>
          </cell>
          <cell r="AF176">
            <v>2108</v>
          </cell>
          <cell r="AG176" t="str">
            <v>1 ств 2493
2 ств 2882</v>
          </cell>
          <cell r="AH176" t="str">
            <v>1 ств 2493
2 ств 2882</v>
          </cell>
          <cell r="AI176">
            <v>0</v>
          </cell>
          <cell r="AJ176">
            <v>0</v>
          </cell>
          <cell r="AK176" t="str">
            <v>откр ствол</v>
          </cell>
          <cell r="AL176" t="str">
            <v>1 ств 2108-2493;
2 ств 2123-2882</v>
          </cell>
          <cell r="AM176">
            <v>26</v>
          </cell>
          <cell r="AN176">
            <v>2108</v>
          </cell>
          <cell r="AO176">
            <v>216.52</v>
          </cell>
          <cell r="AP176">
            <v>0</v>
          </cell>
          <cell r="AQ176">
            <v>0</v>
          </cell>
          <cell r="AR176">
            <v>0</v>
          </cell>
          <cell r="AS176" t="str">
            <v>Газлифт</v>
          </cell>
          <cell r="AT176">
            <v>600</v>
          </cell>
          <cell r="AU176" t="str">
            <v>ГП</v>
          </cell>
          <cell r="AV176">
            <v>1200</v>
          </cell>
          <cell r="AW176" t="str">
            <v>ГК101/1,5</v>
          </cell>
          <cell r="AX176">
            <v>1800</v>
          </cell>
          <cell r="AY176" t="str">
            <v>ЦКсОК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 t="str">
            <v>-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2070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73</v>
          </cell>
          <cell r="BV176">
            <v>5.5</v>
          </cell>
          <cell r="BW176">
            <v>18</v>
          </cell>
          <cell r="BX176" t="str">
            <v>Угловик</v>
          </cell>
          <cell r="BY176" t="str">
            <v>Постоянный</v>
          </cell>
          <cell r="BZ176">
            <v>24</v>
          </cell>
          <cell r="CA176">
            <v>0</v>
          </cell>
          <cell r="CB176">
            <v>28</v>
          </cell>
          <cell r="CC176">
            <v>64</v>
          </cell>
          <cell r="CD176">
            <v>27</v>
          </cell>
          <cell r="CE176">
            <v>43374</v>
          </cell>
          <cell r="CF176">
            <v>89.9</v>
          </cell>
          <cell r="CG176">
            <v>98</v>
          </cell>
          <cell r="CH176">
            <v>6</v>
          </cell>
          <cell r="CI176">
            <v>0</v>
          </cell>
          <cell r="CJ176">
            <v>0</v>
          </cell>
          <cell r="CK176">
            <v>51</v>
          </cell>
          <cell r="CL176">
            <v>5.0059679999999993</v>
          </cell>
          <cell r="CM176">
            <v>6</v>
          </cell>
          <cell r="CN176">
            <v>0.2</v>
          </cell>
          <cell r="CO176">
            <v>174</v>
          </cell>
          <cell r="CP176">
            <v>23.4</v>
          </cell>
          <cell r="CQ176">
            <v>38.900000000000006</v>
          </cell>
          <cell r="CR176" t="str">
            <v>-</v>
          </cell>
          <cell r="CS176">
            <v>51</v>
          </cell>
          <cell r="CT176" t="str">
            <v>-</v>
          </cell>
          <cell r="CU176">
            <v>33.89403200000001</v>
          </cell>
          <cell r="CV176" t="str">
            <v>-</v>
          </cell>
          <cell r="CW176">
            <v>50.8</v>
          </cell>
          <cell r="CX176" t="str">
            <v>-</v>
          </cell>
          <cell r="CY176">
            <v>11.6</v>
          </cell>
          <cell r="CZ176">
            <v>11.799999999999999</v>
          </cell>
          <cell r="DA176">
            <v>2357.186462238672</v>
          </cell>
          <cell r="DB176">
            <v>4674.4206115580446</v>
          </cell>
          <cell r="DC176">
            <v>0.19096697041636587</v>
          </cell>
          <cell r="DD176" t="str">
            <v>Остановлена 08.11.2018 (ЗБС)</v>
          </cell>
          <cell r="DE176" t="str">
            <v>-</v>
          </cell>
          <cell r="DF176" t="str">
            <v>-</v>
          </cell>
          <cell r="DG176" t="str">
            <v>-</v>
          </cell>
          <cell r="DH176" t="str">
            <v>-</v>
          </cell>
          <cell r="DI176" t="str">
            <v>-</v>
          </cell>
          <cell r="DJ176" t="str">
            <v>-</v>
          </cell>
          <cell r="DK176" t="str">
            <v>ЗБС. Запуск планируется в январе 2019 г.</v>
          </cell>
          <cell r="DL176">
            <v>42961.083333333336</v>
          </cell>
          <cell r="DM176">
            <v>42970</v>
          </cell>
          <cell r="DN176">
            <v>475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42970</v>
          </cell>
          <cell r="DT176" t="str">
            <v>Бесп. ОПЗ</v>
          </cell>
          <cell r="DU176">
            <v>0</v>
          </cell>
          <cell r="DV176">
            <v>18</v>
          </cell>
          <cell r="DW176">
            <v>28</v>
          </cell>
          <cell r="DX176">
            <v>64</v>
          </cell>
          <cell r="DY176">
            <v>27</v>
          </cell>
          <cell r="DZ176" t="str">
            <v>Постоянный</v>
          </cell>
          <cell r="EA176">
            <v>24</v>
          </cell>
          <cell r="EB176">
            <v>0</v>
          </cell>
          <cell r="EC176">
            <v>5.0059679999999993</v>
          </cell>
          <cell r="ED176">
            <v>6</v>
          </cell>
          <cell r="EE176">
            <v>0.2</v>
          </cell>
          <cell r="EF176">
            <v>23.4</v>
          </cell>
          <cell r="EG176">
            <v>2357.186462238672</v>
          </cell>
          <cell r="EH176">
            <v>98</v>
          </cell>
          <cell r="EI176">
            <v>11.6</v>
          </cell>
          <cell r="EJ176">
            <v>51</v>
          </cell>
          <cell r="EK176">
            <v>18</v>
          </cell>
          <cell r="EL176">
            <v>28</v>
          </cell>
          <cell r="EM176">
            <v>64</v>
          </cell>
          <cell r="EN176">
            <v>27</v>
          </cell>
          <cell r="EO176" t="str">
            <v>Постоянный</v>
          </cell>
          <cell r="EP176">
            <v>24</v>
          </cell>
          <cell r="EQ176">
            <v>0</v>
          </cell>
          <cell r="ER176">
            <v>5.0059679999999993</v>
          </cell>
          <cell r="ES176">
            <v>6</v>
          </cell>
          <cell r="ET176">
            <v>0.2</v>
          </cell>
          <cell r="EU176">
            <v>23.4</v>
          </cell>
          <cell r="EV176">
            <v>2357.186462238672</v>
          </cell>
          <cell r="EW176">
            <v>98</v>
          </cell>
          <cell r="EX176">
            <v>11.6</v>
          </cell>
          <cell r="EY176">
            <v>51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</row>
        <row r="177">
          <cell r="J177">
            <v>1065</v>
          </cell>
          <cell r="K177" t="str">
            <v>К - 9</v>
          </cell>
          <cell r="L177">
            <v>41729</v>
          </cell>
          <cell r="M177" t="str">
            <v>Гор.</v>
          </cell>
          <cell r="N177" t="str">
            <v>P1ar_Block III</v>
          </cell>
          <cell r="O177" t="str">
            <v>Действующий</v>
          </cell>
          <cell r="P177">
            <v>-4</v>
          </cell>
          <cell r="Q177" t="str">
            <v xml:space="preserve"> </v>
          </cell>
          <cell r="R177" t="str">
            <v xml:space="preserve"> </v>
          </cell>
          <cell r="S177">
            <v>0</v>
          </cell>
          <cell r="T177">
            <v>143.80000000000001</v>
          </cell>
          <cell r="U177">
            <v>135</v>
          </cell>
          <cell r="V177">
            <v>4.32</v>
          </cell>
          <cell r="W177">
            <v>1</v>
          </cell>
          <cell r="X177">
            <v>4.32</v>
          </cell>
          <cell r="Y177">
            <v>1.33</v>
          </cell>
          <cell r="Z177">
            <v>0.83599999999999997</v>
          </cell>
          <cell r="AA177">
            <v>0.73299999999999998</v>
          </cell>
          <cell r="AB177">
            <v>38</v>
          </cell>
          <cell r="AC177">
            <v>1.1579999999999999</v>
          </cell>
          <cell r="AD177">
            <v>177.8</v>
          </cell>
          <cell r="AE177">
            <v>9.19</v>
          </cell>
          <cell r="AF177">
            <v>2074</v>
          </cell>
          <cell r="AG177">
            <v>2647</v>
          </cell>
          <cell r="AH177">
            <v>2647</v>
          </cell>
          <cell r="AI177">
            <v>0</v>
          </cell>
          <cell r="AJ177">
            <v>0</v>
          </cell>
          <cell r="AK177" t="str">
            <v>откр ствол</v>
          </cell>
          <cell r="AL177" t="str">
            <v xml:space="preserve">2074-2647 </v>
          </cell>
          <cell r="AM177">
            <v>20</v>
          </cell>
          <cell r="AN177">
            <v>2074</v>
          </cell>
          <cell r="AO177">
            <v>344</v>
          </cell>
          <cell r="AP177">
            <v>0</v>
          </cell>
          <cell r="AQ177">
            <v>0</v>
          </cell>
          <cell r="AR177">
            <v>0</v>
          </cell>
          <cell r="AS177" t="str">
            <v>Фонтан</v>
          </cell>
          <cell r="AT177">
            <v>600</v>
          </cell>
          <cell r="AU177" t="str">
            <v>ГК65/2</v>
          </cell>
          <cell r="AV177">
            <v>1200</v>
          </cell>
          <cell r="AW177" t="str">
            <v>ГК45</v>
          </cell>
          <cell r="AX177">
            <v>1770</v>
          </cell>
          <cell r="AY177" t="str">
            <v>ЦКсОК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1780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2390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73</v>
          </cell>
          <cell r="BV177">
            <v>5.5</v>
          </cell>
          <cell r="BW177">
            <v>65</v>
          </cell>
          <cell r="BX177" t="str">
            <v>Угловик</v>
          </cell>
          <cell r="BY177" t="str">
            <v>Постоянный</v>
          </cell>
          <cell r="BZ177">
            <v>24</v>
          </cell>
          <cell r="CA177">
            <v>0</v>
          </cell>
          <cell r="CB177">
            <v>95</v>
          </cell>
          <cell r="CC177">
            <v>32</v>
          </cell>
          <cell r="CD177">
            <v>94</v>
          </cell>
          <cell r="CE177">
            <v>43374</v>
          </cell>
          <cell r="CF177">
            <v>159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132.4</v>
          </cell>
          <cell r="CL177">
            <v>8.36</v>
          </cell>
          <cell r="CM177">
            <v>10</v>
          </cell>
          <cell r="CN177">
            <v>0</v>
          </cell>
          <cell r="CO177">
            <v>175</v>
          </cell>
          <cell r="CP177">
            <v>79</v>
          </cell>
          <cell r="CQ177">
            <v>26.599999999999994</v>
          </cell>
          <cell r="CR177" t="str">
            <v>-</v>
          </cell>
          <cell r="CS177">
            <v>132.4</v>
          </cell>
          <cell r="CT177" t="str">
            <v>-</v>
          </cell>
          <cell r="CU177">
            <v>18.239999999999995</v>
          </cell>
          <cell r="CV177" t="str">
            <v>-</v>
          </cell>
          <cell r="CW177">
            <v>132.4</v>
          </cell>
          <cell r="CX177" t="str">
            <v>-</v>
          </cell>
          <cell r="CY177">
            <v>0</v>
          </cell>
          <cell r="CZ177">
            <v>79</v>
          </cell>
          <cell r="DA177">
            <v>9449.7607655502397</v>
          </cell>
          <cell r="DB177">
            <v>9449.7607655502397</v>
          </cell>
          <cell r="DC177">
            <v>0.38170370449019486</v>
          </cell>
          <cell r="DD177">
            <v>0</v>
          </cell>
          <cell r="DE177" t="str">
            <v>Фонтан</v>
          </cell>
          <cell r="DF177">
            <v>8.36</v>
          </cell>
          <cell r="DG177">
            <v>10</v>
          </cell>
          <cell r="DH177">
            <v>0</v>
          </cell>
          <cell r="DI177">
            <v>79</v>
          </cell>
          <cell r="DJ177">
            <v>132.4</v>
          </cell>
          <cell r="DK177">
            <v>0</v>
          </cell>
          <cell r="DL177" t="str">
            <v>-</v>
          </cell>
          <cell r="DM177">
            <v>41654</v>
          </cell>
          <cell r="DN177">
            <v>1791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41654</v>
          </cell>
          <cell r="DT177" t="str">
            <v>ВНС</v>
          </cell>
          <cell r="DU177">
            <v>0</v>
          </cell>
          <cell r="DV177">
            <v>65</v>
          </cell>
          <cell r="DW177">
            <v>95</v>
          </cell>
          <cell r="DX177">
            <v>32</v>
          </cell>
          <cell r="DY177">
            <v>94</v>
          </cell>
          <cell r="DZ177" t="str">
            <v>Постоянный</v>
          </cell>
          <cell r="EA177">
            <v>24</v>
          </cell>
          <cell r="EB177">
            <v>0</v>
          </cell>
          <cell r="EC177">
            <v>8.36</v>
          </cell>
          <cell r="ED177">
            <v>10</v>
          </cell>
          <cell r="EE177">
            <v>0</v>
          </cell>
          <cell r="EF177">
            <v>79</v>
          </cell>
          <cell r="EG177">
            <v>9449.7607655502397</v>
          </cell>
          <cell r="EH177">
            <v>0</v>
          </cell>
          <cell r="EI177">
            <v>0</v>
          </cell>
          <cell r="EJ177">
            <v>132.4</v>
          </cell>
          <cell r="EK177">
            <v>65</v>
          </cell>
          <cell r="EL177">
            <v>95</v>
          </cell>
          <cell r="EM177">
            <v>32</v>
          </cell>
          <cell r="EN177">
            <v>94</v>
          </cell>
          <cell r="EO177" t="str">
            <v>Постоянный</v>
          </cell>
          <cell r="EP177">
            <v>24</v>
          </cell>
          <cell r="EQ177">
            <v>0</v>
          </cell>
          <cell r="ER177">
            <v>8.36</v>
          </cell>
          <cell r="ES177">
            <v>10</v>
          </cell>
          <cell r="ET177">
            <v>0</v>
          </cell>
          <cell r="EU177">
            <v>79</v>
          </cell>
          <cell r="EV177">
            <v>9449.7607655502397</v>
          </cell>
          <cell r="EW177">
            <v>0</v>
          </cell>
          <cell r="EX177">
            <v>0</v>
          </cell>
          <cell r="EY177">
            <v>132.4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</row>
        <row r="178">
          <cell r="J178" t="str">
            <v>1065-2</v>
          </cell>
          <cell r="K178" t="str">
            <v>К - 35</v>
          </cell>
          <cell r="L178">
            <v>41786</v>
          </cell>
          <cell r="M178" t="str">
            <v>Гор.</v>
          </cell>
          <cell r="N178" t="str">
            <v>P1ar_Block I</v>
          </cell>
          <cell r="O178" t="str">
            <v>В бездействии прошлых лет</v>
          </cell>
          <cell r="P178">
            <v>-4</v>
          </cell>
          <cell r="Q178" t="str">
            <v xml:space="preserve"> </v>
          </cell>
          <cell r="R178" t="str">
            <v xml:space="preserve"> </v>
          </cell>
          <cell r="S178">
            <v>0</v>
          </cell>
          <cell r="T178">
            <v>143.80000000000001</v>
          </cell>
          <cell r="U178">
            <v>135</v>
          </cell>
          <cell r="V178">
            <v>4.32</v>
          </cell>
          <cell r="W178">
            <v>1</v>
          </cell>
          <cell r="X178">
            <v>4.32</v>
          </cell>
          <cell r="Y178">
            <v>1.33</v>
          </cell>
          <cell r="Z178">
            <v>0.83599999999999997</v>
          </cell>
          <cell r="AA178">
            <v>0.73299999999999998</v>
          </cell>
          <cell r="AB178">
            <v>38</v>
          </cell>
          <cell r="AC178">
            <v>1.1579999999999999</v>
          </cell>
          <cell r="AD178">
            <v>177.8</v>
          </cell>
          <cell r="AE178">
            <v>9.19</v>
          </cell>
          <cell r="AF178">
            <v>2139</v>
          </cell>
          <cell r="AG178">
            <v>2960</v>
          </cell>
          <cell r="AH178">
            <v>2960</v>
          </cell>
          <cell r="AI178">
            <v>0</v>
          </cell>
          <cell r="AJ178">
            <v>0</v>
          </cell>
          <cell r="AK178" t="str">
            <v>откр ствол</v>
          </cell>
          <cell r="AL178" t="str">
            <v>2139-2960</v>
          </cell>
          <cell r="AM178">
            <v>17</v>
          </cell>
          <cell r="AN178">
            <v>2139</v>
          </cell>
          <cell r="AO178">
            <v>324</v>
          </cell>
          <cell r="AP178">
            <v>0</v>
          </cell>
          <cell r="AQ178">
            <v>0</v>
          </cell>
          <cell r="AR178">
            <v>0</v>
          </cell>
          <cell r="AS178" t="str">
            <v>Газлифт</v>
          </cell>
          <cell r="AT178">
            <v>325</v>
          </cell>
          <cell r="AU178" t="str">
            <v>ГП</v>
          </cell>
          <cell r="AV178">
            <v>635</v>
          </cell>
          <cell r="AW178" t="str">
            <v>ГП</v>
          </cell>
          <cell r="AX178">
            <v>960</v>
          </cell>
          <cell r="AY178" t="str">
            <v>ГП</v>
          </cell>
          <cell r="AZ178">
            <v>1290</v>
          </cell>
          <cell r="BA178" t="str">
            <v>ГП</v>
          </cell>
          <cell r="BB178">
            <v>1550</v>
          </cell>
          <cell r="BC178" t="str">
            <v>ЦКсОК(2)</v>
          </cell>
          <cell r="BD178">
            <v>0</v>
          </cell>
          <cell r="BE178">
            <v>0</v>
          </cell>
          <cell r="BF178">
            <v>1750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2100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73</v>
          </cell>
          <cell r="BV178">
            <v>5.5</v>
          </cell>
          <cell r="BW178">
            <v>18</v>
          </cell>
          <cell r="BX178" t="str">
            <v>Угловик</v>
          </cell>
          <cell r="BY178" t="str">
            <v>Постоянный</v>
          </cell>
          <cell r="BZ178">
            <v>24</v>
          </cell>
          <cell r="CA178">
            <v>0</v>
          </cell>
          <cell r="CB178">
            <v>32</v>
          </cell>
          <cell r="CC178">
            <v>80</v>
          </cell>
          <cell r="CD178">
            <v>30</v>
          </cell>
          <cell r="CE178">
            <v>43374</v>
          </cell>
          <cell r="CF178">
            <v>171.5</v>
          </cell>
          <cell r="CG178">
            <v>78</v>
          </cell>
          <cell r="CH178">
            <v>5</v>
          </cell>
          <cell r="CI178">
            <v>0</v>
          </cell>
          <cell r="CJ178">
            <v>0</v>
          </cell>
          <cell r="CK178">
            <v>109</v>
          </cell>
          <cell r="CL178">
            <v>3.45268</v>
          </cell>
          <cell r="CM178">
            <v>4.13</v>
          </cell>
          <cell r="CN178">
            <v>0</v>
          </cell>
          <cell r="CO178">
            <v>176</v>
          </cell>
          <cell r="CP178">
            <v>7.5</v>
          </cell>
          <cell r="CQ178">
            <v>62.5</v>
          </cell>
          <cell r="CR178" t="str">
            <v>-</v>
          </cell>
          <cell r="CS178" t="str">
            <v>-</v>
          </cell>
          <cell r="CT178" t="str">
            <v>-</v>
          </cell>
          <cell r="CU178">
            <v>59.047319999999999</v>
          </cell>
          <cell r="CV178" t="str">
            <v>-</v>
          </cell>
          <cell r="CW178" t="str">
            <v>-</v>
          </cell>
          <cell r="CX178" t="str">
            <v>-</v>
          </cell>
          <cell r="CY178">
            <v>3.5</v>
          </cell>
          <cell r="CZ178">
            <v>4</v>
          </cell>
          <cell r="DA178">
            <v>1158.5203378245305</v>
          </cell>
          <cell r="DB178">
            <v>2172.2256334209947</v>
          </cell>
          <cell r="DC178">
            <v>7.0289469136942159E-2</v>
          </cell>
          <cell r="DD178">
            <v>0</v>
          </cell>
          <cell r="DE178" t="str">
            <v>Газлифт</v>
          </cell>
          <cell r="DF178">
            <v>3.45268</v>
          </cell>
          <cell r="DG178">
            <v>4.13</v>
          </cell>
          <cell r="DH178">
            <v>0</v>
          </cell>
          <cell r="DI178">
            <v>4</v>
          </cell>
          <cell r="DJ178">
            <v>109</v>
          </cell>
          <cell r="DK178">
            <v>0</v>
          </cell>
          <cell r="DL178">
            <v>43002</v>
          </cell>
          <cell r="DM178">
            <v>42375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42377</v>
          </cell>
          <cell r="DT178" t="str">
            <v>ОПЗ</v>
          </cell>
          <cell r="DU178">
            <v>0</v>
          </cell>
          <cell r="DV178">
            <v>18</v>
          </cell>
          <cell r="DW178">
            <v>32</v>
          </cell>
          <cell r="DX178">
            <v>80</v>
          </cell>
          <cell r="DY178">
            <v>30</v>
          </cell>
          <cell r="DZ178" t="str">
            <v>Постоянный</v>
          </cell>
          <cell r="EA178">
            <v>24</v>
          </cell>
          <cell r="EB178">
            <v>0</v>
          </cell>
          <cell r="EC178">
            <v>3.45268</v>
          </cell>
          <cell r="ED178">
            <v>4.13</v>
          </cell>
          <cell r="EE178">
            <v>0</v>
          </cell>
          <cell r="EF178">
            <v>7.5</v>
          </cell>
          <cell r="EG178">
            <v>1158.5203378245305</v>
          </cell>
          <cell r="EH178">
            <v>78</v>
          </cell>
          <cell r="EI178">
            <v>3.5</v>
          </cell>
          <cell r="EJ178">
            <v>109</v>
          </cell>
          <cell r="EK178">
            <v>18</v>
          </cell>
          <cell r="EL178">
            <v>32</v>
          </cell>
          <cell r="EM178">
            <v>80</v>
          </cell>
          <cell r="EN178">
            <v>30</v>
          </cell>
          <cell r="EO178" t="str">
            <v>Постоянный</v>
          </cell>
          <cell r="EP178">
            <v>24</v>
          </cell>
          <cell r="EQ178">
            <v>0</v>
          </cell>
          <cell r="ER178">
            <v>3.45268</v>
          </cell>
          <cell r="ES178">
            <v>4.13</v>
          </cell>
          <cell r="ET178">
            <v>0</v>
          </cell>
          <cell r="EU178">
            <v>7.5</v>
          </cell>
          <cell r="EV178">
            <v>1158.5203378245305</v>
          </cell>
          <cell r="EW178">
            <v>78</v>
          </cell>
          <cell r="EX178">
            <v>3.5</v>
          </cell>
          <cell r="EY178">
            <v>109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</row>
        <row r="179">
          <cell r="J179">
            <v>1068</v>
          </cell>
          <cell r="K179" t="str">
            <v>Куст скважины - 1068</v>
          </cell>
          <cell r="L179">
            <v>39269</v>
          </cell>
          <cell r="M179" t="str">
            <v>Гор.</v>
          </cell>
          <cell r="N179" t="str">
            <v>P1ar_Block III</v>
          </cell>
          <cell r="O179" t="str">
            <v>Действующий</v>
          </cell>
          <cell r="P179">
            <v>-4</v>
          </cell>
          <cell r="Q179" t="str">
            <v xml:space="preserve"> </v>
          </cell>
          <cell r="R179" t="str">
            <v xml:space="preserve"> </v>
          </cell>
          <cell r="S179">
            <v>0</v>
          </cell>
          <cell r="T179">
            <v>143.80000000000001</v>
          </cell>
          <cell r="U179">
            <v>135</v>
          </cell>
          <cell r="V179">
            <v>4.32</v>
          </cell>
          <cell r="W179">
            <v>1</v>
          </cell>
          <cell r="X179">
            <v>4.28021115708375</v>
          </cell>
          <cell r="Y179">
            <v>1.33</v>
          </cell>
          <cell r="Z179">
            <v>0.83599999999999997</v>
          </cell>
          <cell r="AA179">
            <v>0.73299999999999998</v>
          </cell>
          <cell r="AB179">
            <v>38</v>
          </cell>
          <cell r="AC179">
            <v>1.1579999999999999</v>
          </cell>
          <cell r="AD179">
            <v>139.69999999999999</v>
          </cell>
          <cell r="AE179">
            <v>7.72</v>
          </cell>
          <cell r="AF179">
            <v>1945</v>
          </cell>
          <cell r="AG179">
            <v>2400</v>
          </cell>
          <cell r="AH179">
            <v>2400</v>
          </cell>
          <cell r="AI179">
            <v>0</v>
          </cell>
          <cell r="AJ179">
            <v>0</v>
          </cell>
          <cell r="AK179" t="str">
            <v>откр ствол</v>
          </cell>
          <cell r="AL179" t="str">
            <v xml:space="preserve">1945-2400 </v>
          </cell>
          <cell r="AM179">
            <v>0</v>
          </cell>
          <cell r="AN179">
            <v>1945</v>
          </cell>
          <cell r="AO179">
            <v>45.82</v>
          </cell>
          <cell r="AP179">
            <v>0</v>
          </cell>
          <cell r="AQ179">
            <v>0</v>
          </cell>
          <cell r="AR179">
            <v>0</v>
          </cell>
          <cell r="AS179" t="str">
            <v>Газлифт</v>
          </cell>
          <cell r="AT179">
            <v>600</v>
          </cell>
          <cell r="AU179" t="str">
            <v>ГП</v>
          </cell>
          <cell r="AV179">
            <v>1200</v>
          </cell>
          <cell r="AW179" t="str">
            <v>ГК95(1)</v>
          </cell>
          <cell r="AX179">
            <v>1750</v>
          </cell>
          <cell r="AY179" t="str">
            <v>ЦКсОК(3)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1760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1945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73</v>
          </cell>
          <cell r="BV179">
            <v>5.5</v>
          </cell>
          <cell r="BW179">
            <v>18</v>
          </cell>
          <cell r="BX179" t="str">
            <v>Угловик</v>
          </cell>
          <cell r="BY179" t="str">
            <v>Постоянный</v>
          </cell>
          <cell r="BZ179">
            <v>24</v>
          </cell>
          <cell r="CA179">
            <v>0</v>
          </cell>
          <cell r="CB179">
            <v>38</v>
          </cell>
          <cell r="CC179">
            <v>73</v>
          </cell>
          <cell r="CD179">
            <v>35</v>
          </cell>
          <cell r="CE179">
            <v>43374</v>
          </cell>
          <cell r="CF179">
            <v>97</v>
          </cell>
          <cell r="CG179">
            <v>87</v>
          </cell>
          <cell r="CH179">
            <v>6</v>
          </cell>
          <cell r="CI179">
            <v>0</v>
          </cell>
          <cell r="CJ179">
            <v>0</v>
          </cell>
          <cell r="CK179">
            <v>64</v>
          </cell>
          <cell r="CL179">
            <v>6.6692735999999995</v>
          </cell>
          <cell r="CM179">
            <v>8</v>
          </cell>
          <cell r="CN179">
            <v>0.28000000000000003</v>
          </cell>
          <cell r="CO179">
            <v>177</v>
          </cell>
          <cell r="CP179">
            <v>14.47</v>
          </cell>
          <cell r="CQ179">
            <v>33</v>
          </cell>
          <cell r="CR179" t="str">
            <v>-</v>
          </cell>
          <cell r="CS179">
            <v>64</v>
          </cell>
          <cell r="CT179" t="str">
            <v>-</v>
          </cell>
          <cell r="CU179">
            <v>26.3307264</v>
          </cell>
          <cell r="CV179" t="str">
            <v>-</v>
          </cell>
          <cell r="CW179">
            <v>63.72</v>
          </cell>
          <cell r="CX179" t="str">
            <v>-</v>
          </cell>
          <cell r="CY179">
            <v>8.4</v>
          </cell>
          <cell r="CZ179">
            <v>6.07</v>
          </cell>
          <cell r="DA179">
            <v>910.1440972522106</v>
          </cell>
          <cell r="DB179">
            <v>2169.6515794463735</v>
          </cell>
          <cell r="DC179">
            <v>0.2856091277143909</v>
          </cell>
          <cell r="DD179">
            <v>0</v>
          </cell>
          <cell r="DE179" t="str">
            <v>Газлифт</v>
          </cell>
          <cell r="DF179">
            <v>6.6692735999999995</v>
          </cell>
          <cell r="DG179">
            <v>8</v>
          </cell>
          <cell r="DH179">
            <v>0.28000000000000003</v>
          </cell>
          <cell r="DI179">
            <v>6.07</v>
          </cell>
          <cell r="DJ179">
            <v>64</v>
          </cell>
          <cell r="DK179">
            <v>0</v>
          </cell>
          <cell r="DL179">
            <v>41860</v>
          </cell>
          <cell r="DM179">
            <v>41875</v>
          </cell>
          <cell r="DN179">
            <v>1570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41875</v>
          </cell>
          <cell r="DT179" t="str">
            <v>ОПЗ (ВТ ОПЗ в сен.13г.)</v>
          </cell>
          <cell r="DU179">
            <v>0</v>
          </cell>
          <cell r="DV179">
            <v>18</v>
          </cell>
          <cell r="DW179">
            <v>38</v>
          </cell>
          <cell r="DX179">
            <v>73</v>
          </cell>
          <cell r="DY179">
            <v>35</v>
          </cell>
          <cell r="DZ179" t="str">
            <v>Постоянный</v>
          </cell>
          <cell r="EA179">
            <v>24</v>
          </cell>
          <cell r="EB179">
            <v>0</v>
          </cell>
          <cell r="EC179">
            <v>6.6692735999999995</v>
          </cell>
          <cell r="ED179">
            <v>8</v>
          </cell>
          <cell r="EE179">
            <v>0.28000000000000003</v>
          </cell>
          <cell r="EF179">
            <v>14.47</v>
          </cell>
          <cell r="EG179">
            <v>910.1440972522106</v>
          </cell>
          <cell r="EH179">
            <v>87</v>
          </cell>
          <cell r="EI179">
            <v>8.4</v>
          </cell>
          <cell r="EJ179">
            <v>64</v>
          </cell>
          <cell r="EK179">
            <v>18</v>
          </cell>
          <cell r="EL179">
            <v>38</v>
          </cell>
          <cell r="EM179">
            <v>73</v>
          </cell>
          <cell r="EN179">
            <v>35</v>
          </cell>
          <cell r="EO179" t="str">
            <v>Постоянный</v>
          </cell>
          <cell r="EP179">
            <v>24</v>
          </cell>
          <cell r="EQ179">
            <v>0</v>
          </cell>
          <cell r="ER179">
            <v>6.6692735999999995</v>
          </cell>
          <cell r="ES179">
            <v>8</v>
          </cell>
          <cell r="ET179">
            <v>0.28000000000000003</v>
          </cell>
          <cell r="EU179">
            <v>14.47</v>
          </cell>
          <cell r="EV179">
            <v>910.1440972522106</v>
          </cell>
          <cell r="EW179">
            <v>87</v>
          </cell>
          <cell r="EX179">
            <v>8.4</v>
          </cell>
          <cell r="EY179">
            <v>64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</row>
        <row r="180">
          <cell r="J180" t="str">
            <v>1068-1</v>
          </cell>
          <cell r="K180" t="str">
            <v>Куст скважины - 1068</v>
          </cell>
          <cell r="L180">
            <v>39480</v>
          </cell>
          <cell r="M180" t="str">
            <v>Гор.</v>
          </cell>
          <cell r="N180" t="str">
            <v>P1ar_Block III</v>
          </cell>
          <cell r="O180" t="str">
            <v>Действующий</v>
          </cell>
          <cell r="P180">
            <v>-4</v>
          </cell>
          <cell r="Q180" t="str">
            <v xml:space="preserve"> </v>
          </cell>
          <cell r="R180" t="str">
            <v xml:space="preserve"> </v>
          </cell>
          <cell r="S180">
            <v>0</v>
          </cell>
          <cell r="T180">
            <v>143.80000000000001</v>
          </cell>
          <cell r="U180">
            <v>135</v>
          </cell>
          <cell r="V180">
            <v>4.32</v>
          </cell>
          <cell r="W180">
            <v>1</v>
          </cell>
          <cell r="X180">
            <v>4.32</v>
          </cell>
          <cell r="Y180">
            <v>1.33</v>
          </cell>
          <cell r="Z180">
            <v>0.83599999999999997</v>
          </cell>
          <cell r="AA180">
            <v>0.73299999999999998</v>
          </cell>
          <cell r="AB180">
            <v>38</v>
          </cell>
          <cell r="AC180">
            <v>1.1579999999999999</v>
          </cell>
          <cell r="AD180">
            <v>139.69999999999999</v>
          </cell>
          <cell r="AE180">
            <v>7.72</v>
          </cell>
          <cell r="AF180">
            <v>1953</v>
          </cell>
          <cell r="AG180">
            <v>2450</v>
          </cell>
          <cell r="AH180">
            <v>2450</v>
          </cell>
          <cell r="AI180">
            <v>0</v>
          </cell>
          <cell r="AJ180">
            <v>0</v>
          </cell>
          <cell r="AK180" t="str">
            <v>откр ствол</v>
          </cell>
          <cell r="AL180" t="str">
            <v xml:space="preserve">1953-2450 </v>
          </cell>
          <cell r="AM180">
            <v>0</v>
          </cell>
          <cell r="AN180">
            <v>1953</v>
          </cell>
          <cell r="AO180">
            <v>73.989999999999995</v>
          </cell>
          <cell r="AP180">
            <v>0</v>
          </cell>
          <cell r="AQ180">
            <v>0</v>
          </cell>
          <cell r="AR180">
            <v>0</v>
          </cell>
          <cell r="AS180" t="str">
            <v>Газлифт</v>
          </cell>
          <cell r="AT180">
            <v>550</v>
          </cell>
          <cell r="AU180" t="str">
            <v>ГП</v>
          </cell>
          <cell r="AV180">
            <v>960</v>
          </cell>
          <cell r="AW180" t="str">
            <v>ГП</v>
          </cell>
          <cell r="AX180">
            <v>1275</v>
          </cell>
          <cell r="AY180" t="str">
            <v>ГП</v>
          </cell>
          <cell r="AZ180">
            <v>1520</v>
          </cell>
          <cell r="BA180" t="str">
            <v>ГП</v>
          </cell>
          <cell r="BB180">
            <v>1740</v>
          </cell>
          <cell r="BC180" t="str">
            <v>ГП</v>
          </cell>
          <cell r="BD180">
            <v>0</v>
          </cell>
          <cell r="BE180">
            <v>0</v>
          </cell>
          <cell r="BF180">
            <v>1750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2361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73</v>
          </cell>
          <cell r="BV180">
            <v>5.5</v>
          </cell>
          <cell r="BW180">
            <v>18</v>
          </cell>
          <cell r="BX180" t="str">
            <v>Угловик</v>
          </cell>
          <cell r="BY180" t="str">
            <v>Постоянный</v>
          </cell>
          <cell r="BZ180">
            <v>24</v>
          </cell>
          <cell r="CA180">
            <v>0</v>
          </cell>
          <cell r="CB180">
            <v>38</v>
          </cell>
          <cell r="CC180">
            <v>53</v>
          </cell>
          <cell r="CD180">
            <v>36</v>
          </cell>
          <cell r="CE180">
            <v>43374</v>
          </cell>
          <cell r="CF180">
            <v>143</v>
          </cell>
          <cell r="CG180">
            <v>90</v>
          </cell>
          <cell r="CH180">
            <v>6</v>
          </cell>
          <cell r="CI180">
            <v>0</v>
          </cell>
          <cell r="CJ180">
            <v>0</v>
          </cell>
          <cell r="CK180">
            <v>59</v>
          </cell>
          <cell r="CL180">
            <v>16.527719999999999</v>
          </cell>
          <cell r="CM180">
            <v>19.77</v>
          </cell>
          <cell r="CN180">
            <v>0</v>
          </cell>
          <cell r="CO180">
            <v>178</v>
          </cell>
          <cell r="CP180">
            <v>49</v>
          </cell>
          <cell r="CQ180">
            <v>84</v>
          </cell>
          <cell r="CR180" t="str">
            <v>-</v>
          </cell>
          <cell r="CS180">
            <v>59</v>
          </cell>
          <cell r="CT180" t="str">
            <v>-</v>
          </cell>
          <cell r="CU180">
            <v>67.472279999999998</v>
          </cell>
          <cell r="CV180" t="str">
            <v>-</v>
          </cell>
          <cell r="CW180">
            <v>59</v>
          </cell>
          <cell r="CX180" t="str">
            <v>-</v>
          </cell>
          <cell r="CY180">
            <v>14.3</v>
          </cell>
          <cell r="CZ180">
            <v>34.700000000000003</v>
          </cell>
          <cell r="DA180">
            <v>2099.5031377588684</v>
          </cell>
          <cell r="DB180">
            <v>2964.716246403013</v>
          </cell>
          <cell r="DC180">
            <v>0.31851171698963504</v>
          </cell>
          <cell r="DD180">
            <v>0</v>
          </cell>
          <cell r="DE180" t="str">
            <v>Газлифт</v>
          </cell>
          <cell r="DF180">
            <v>16.527719999999999</v>
          </cell>
          <cell r="DG180">
            <v>19.77</v>
          </cell>
          <cell r="DH180">
            <v>0</v>
          </cell>
          <cell r="DI180">
            <v>34.700000000000003</v>
          </cell>
          <cell r="DJ180">
            <v>59</v>
          </cell>
          <cell r="DK180">
            <v>0</v>
          </cell>
          <cell r="DL180">
            <v>42459</v>
          </cell>
          <cell r="DM180">
            <v>42586</v>
          </cell>
          <cell r="DN180">
            <v>859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40760</v>
          </cell>
          <cell r="DT180" t="str">
            <v>ОПЗ</v>
          </cell>
          <cell r="DU180">
            <v>0</v>
          </cell>
          <cell r="DV180">
            <v>8</v>
          </cell>
          <cell r="DW180">
            <v>40</v>
          </cell>
          <cell r="DX180">
            <v>53</v>
          </cell>
          <cell r="DY180">
            <v>36</v>
          </cell>
          <cell r="DZ180" t="str">
            <v>Постоянный</v>
          </cell>
          <cell r="EA180">
            <v>24</v>
          </cell>
          <cell r="EB180">
            <v>0</v>
          </cell>
          <cell r="EC180">
            <v>16.527719999999999</v>
          </cell>
          <cell r="ED180">
            <v>19.77</v>
          </cell>
          <cell r="EE180">
            <v>0</v>
          </cell>
          <cell r="EF180">
            <v>49</v>
          </cell>
          <cell r="EG180">
            <v>2099.5031377588684</v>
          </cell>
          <cell r="EH180">
            <v>90</v>
          </cell>
          <cell r="EI180">
            <v>14.3</v>
          </cell>
          <cell r="EJ180">
            <v>59</v>
          </cell>
          <cell r="EK180">
            <v>18</v>
          </cell>
          <cell r="EL180">
            <v>38</v>
          </cell>
          <cell r="EM180">
            <v>53</v>
          </cell>
          <cell r="EN180">
            <v>36</v>
          </cell>
          <cell r="EO180" t="str">
            <v>Постоянный</v>
          </cell>
          <cell r="EP180">
            <v>24</v>
          </cell>
          <cell r="EQ180">
            <v>0</v>
          </cell>
          <cell r="ER180">
            <v>16.527719999999999</v>
          </cell>
          <cell r="ES180">
            <v>19.77</v>
          </cell>
          <cell r="ET180">
            <v>0</v>
          </cell>
          <cell r="EU180">
            <v>49</v>
          </cell>
          <cell r="EV180">
            <v>2099.5031377588684</v>
          </cell>
          <cell r="EW180">
            <v>90</v>
          </cell>
          <cell r="EX180">
            <v>14.3</v>
          </cell>
          <cell r="EY180">
            <v>59</v>
          </cell>
          <cell r="EZ180">
            <v>10</v>
          </cell>
          <cell r="FA180">
            <v>-2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</row>
        <row r="181">
          <cell r="J181">
            <v>1069</v>
          </cell>
          <cell r="K181" t="str">
            <v>Куст скважины - 1069</v>
          </cell>
          <cell r="L181">
            <v>39123</v>
          </cell>
          <cell r="M181" t="str">
            <v>Гор.</v>
          </cell>
          <cell r="N181" t="str">
            <v>P1ar_Block III</v>
          </cell>
          <cell r="O181" t="str">
            <v>Действующий</v>
          </cell>
          <cell r="P181">
            <v>-4</v>
          </cell>
          <cell r="Q181" t="str">
            <v xml:space="preserve"> </v>
          </cell>
          <cell r="R181" t="str">
            <v xml:space="preserve"> </v>
          </cell>
          <cell r="S181">
            <v>0</v>
          </cell>
          <cell r="T181">
            <v>143.80000000000001</v>
          </cell>
          <cell r="U181">
            <v>135</v>
          </cell>
          <cell r="V181">
            <v>4.32</v>
          </cell>
          <cell r="W181">
            <v>1</v>
          </cell>
          <cell r="X181">
            <v>4.3057050592034445</v>
          </cell>
          <cell r="Y181">
            <v>1.33</v>
          </cell>
          <cell r="Z181">
            <v>0.83599999999999997</v>
          </cell>
          <cell r="AA181">
            <v>0.73299999999999998</v>
          </cell>
          <cell r="AB181">
            <v>38</v>
          </cell>
          <cell r="AC181">
            <v>1.1579999999999999</v>
          </cell>
          <cell r="AD181">
            <v>139.69999999999999</v>
          </cell>
          <cell r="AE181">
            <v>7.72</v>
          </cell>
          <cell r="AF181">
            <v>1966</v>
          </cell>
          <cell r="AG181">
            <v>2500</v>
          </cell>
          <cell r="AH181">
            <v>2500</v>
          </cell>
          <cell r="AI181">
            <v>0</v>
          </cell>
          <cell r="AJ181">
            <v>0</v>
          </cell>
          <cell r="AK181" t="str">
            <v>откр ствол</v>
          </cell>
          <cell r="AL181" t="str">
            <v xml:space="preserve">1966-2500 </v>
          </cell>
          <cell r="AM181">
            <v>0</v>
          </cell>
          <cell r="AN181">
            <v>1966</v>
          </cell>
          <cell r="AO181">
            <v>104.1</v>
          </cell>
          <cell r="AP181">
            <v>0</v>
          </cell>
          <cell r="AQ181">
            <v>0</v>
          </cell>
          <cell r="AR181">
            <v>0</v>
          </cell>
          <cell r="AS181" t="str">
            <v>Фонтан</v>
          </cell>
          <cell r="AT181">
            <v>596</v>
          </cell>
          <cell r="AU181" t="str">
            <v>ГП</v>
          </cell>
          <cell r="AV181">
            <v>1201</v>
          </cell>
          <cell r="AW181" t="str">
            <v>ГП</v>
          </cell>
          <cell r="AX181">
            <v>1720</v>
          </cell>
          <cell r="AY181" t="str">
            <v>ЦКсОК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1731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2370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73</v>
          </cell>
          <cell r="BV181">
            <v>5.5</v>
          </cell>
          <cell r="BW181">
            <v>18</v>
          </cell>
          <cell r="BX181" t="str">
            <v>Угловик</v>
          </cell>
          <cell r="BY181" t="str">
            <v>Постоянный</v>
          </cell>
          <cell r="BZ181">
            <v>24</v>
          </cell>
          <cell r="CA181">
            <v>0</v>
          </cell>
          <cell r="CB181">
            <v>42</v>
          </cell>
          <cell r="CC181">
            <v>15</v>
          </cell>
          <cell r="CD181">
            <v>41</v>
          </cell>
          <cell r="CE181">
            <v>43374</v>
          </cell>
          <cell r="CF181">
            <v>149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73</v>
          </cell>
          <cell r="CL181">
            <v>13.696689599999997</v>
          </cell>
          <cell r="CM181">
            <v>16.399999999999999</v>
          </cell>
          <cell r="CN181">
            <v>0.1</v>
          </cell>
          <cell r="CO181">
            <v>179</v>
          </cell>
          <cell r="CP181">
            <v>165</v>
          </cell>
          <cell r="CQ181">
            <v>76</v>
          </cell>
          <cell r="CR181" t="str">
            <v>-</v>
          </cell>
          <cell r="CS181">
            <v>73</v>
          </cell>
          <cell r="CT181" t="str">
            <v>-</v>
          </cell>
          <cell r="CU181">
            <v>62.303310400000001</v>
          </cell>
          <cell r="CV181" t="str">
            <v>-</v>
          </cell>
          <cell r="CW181">
            <v>72.900000000000006</v>
          </cell>
          <cell r="CX181" t="str">
            <v>-</v>
          </cell>
          <cell r="CY181">
            <v>0</v>
          </cell>
          <cell r="CZ181">
            <v>165</v>
          </cell>
          <cell r="DA181">
            <v>12046.706526809225</v>
          </cell>
          <cell r="DB181">
            <v>12046.706526809225</v>
          </cell>
          <cell r="DC181">
            <v>0.27104135635608023</v>
          </cell>
          <cell r="DD181">
            <v>0</v>
          </cell>
          <cell r="DE181" t="str">
            <v>Фонтан</v>
          </cell>
          <cell r="DF181">
            <v>13.696689599999997</v>
          </cell>
          <cell r="DG181">
            <v>16.399999999999999</v>
          </cell>
          <cell r="DH181">
            <v>0.1</v>
          </cell>
          <cell r="DI181">
            <v>165</v>
          </cell>
          <cell r="DJ181">
            <v>73</v>
          </cell>
          <cell r="DK181">
            <v>0</v>
          </cell>
          <cell r="DL181" t="str">
            <v>-</v>
          </cell>
          <cell r="DM181">
            <v>40823</v>
          </cell>
          <cell r="DN181">
            <v>2622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40823</v>
          </cell>
          <cell r="DT181" t="str">
            <v>ОПЗ</v>
          </cell>
          <cell r="DU181">
            <v>0</v>
          </cell>
          <cell r="DV181">
            <v>18</v>
          </cell>
          <cell r="DW181">
            <v>42</v>
          </cell>
          <cell r="DX181">
            <v>15</v>
          </cell>
          <cell r="DY181">
            <v>41</v>
          </cell>
          <cell r="DZ181" t="str">
            <v>Постоянный</v>
          </cell>
          <cell r="EA181">
            <v>24</v>
          </cell>
          <cell r="EB181">
            <v>0</v>
          </cell>
          <cell r="EC181">
            <v>13.696689599999997</v>
          </cell>
          <cell r="ED181">
            <v>16.399999999999999</v>
          </cell>
          <cell r="EE181">
            <v>0.1</v>
          </cell>
          <cell r="EF181">
            <v>165</v>
          </cell>
          <cell r="EG181">
            <v>12046.706526809225</v>
          </cell>
          <cell r="EH181">
            <v>0</v>
          </cell>
          <cell r="EI181">
            <v>0</v>
          </cell>
          <cell r="EJ181">
            <v>69</v>
          </cell>
          <cell r="EK181">
            <v>18</v>
          </cell>
          <cell r="EL181">
            <v>42</v>
          </cell>
          <cell r="EM181">
            <v>15</v>
          </cell>
          <cell r="EN181">
            <v>41</v>
          </cell>
          <cell r="EO181" t="str">
            <v>Постоянный</v>
          </cell>
          <cell r="EP181">
            <v>24</v>
          </cell>
          <cell r="EQ181">
            <v>0</v>
          </cell>
          <cell r="ER181">
            <v>13.696689599999997</v>
          </cell>
          <cell r="ES181">
            <v>16.399999999999999</v>
          </cell>
          <cell r="ET181">
            <v>0.1</v>
          </cell>
          <cell r="EU181">
            <v>165</v>
          </cell>
          <cell r="EV181">
            <v>12046.706526809225</v>
          </cell>
          <cell r="EW181">
            <v>0</v>
          </cell>
          <cell r="EX181">
            <v>0</v>
          </cell>
          <cell r="EY181">
            <v>73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</row>
        <row r="182">
          <cell r="J182" t="str">
            <v>1069-2</v>
          </cell>
          <cell r="K182" t="str">
            <v>Куст скважины - 1069</v>
          </cell>
          <cell r="L182">
            <v>39490</v>
          </cell>
          <cell r="M182" t="str">
            <v>Гор.</v>
          </cell>
          <cell r="N182" t="str">
            <v>P1ar_Block III</v>
          </cell>
          <cell r="O182" t="str">
            <v>Действующий</v>
          </cell>
          <cell r="P182">
            <v>-4</v>
          </cell>
          <cell r="Q182" t="str">
            <v xml:space="preserve"> </v>
          </cell>
          <cell r="R182" t="str">
            <v xml:space="preserve"> </v>
          </cell>
          <cell r="S182">
            <v>0</v>
          </cell>
          <cell r="T182">
            <v>143.80000000000001</v>
          </cell>
          <cell r="U182">
            <v>135</v>
          </cell>
          <cell r="V182">
            <v>4.32</v>
          </cell>
          <cell r="W182">
            <v>1</v>
          </cell>
          <cell r="X182">
            <v>4.2858503444553797</v>
          </cell>
          <cell r="Y182">
            <v>1.33</v>
          </cell>
          <cell r="Z182">
            <v>0.83599999999999997</v>
          </cell>
          <cell r="AA182">
            <v>0.73299999999999998</v>
          </cell>
          <cell r="AB182">
            <v>38</v>
          </cell>
          <cell r="AC182">
            <v>1.1579999999999999</v>
          </cell>
          <cell r="AD182">
            <v>139.69999999999999</v>
          </cell>
          <cell r="AE182">
            <v>7.72</v>
          </cell>
          <cell r="AF182">
            <v>1925</v>
          </cell>
          <cell r="AG182" t="str">
            <v>1 ств 2480
2 ств 2647
3 ств 2270</v>
          </cell>
          <cell r="AH182" t="str">
            <v>1 ств 2480
2 ств 2647
3 ств 2270</v>
          </cell>
          <cell r="AI182">
            <v>0</v>
          </cell>
          <cell r="AJ182">
            <v>0</v>
          </cell>
          <cell r="AK182" t="str">
            <v>откр ствол</v>
          </cell>
          <cell r="AL182" t="str">
            <v>1ств 1925-2480;
2ств 1925-2647;
3ств 1925-2270</v>
          </cell>
          <cell r="AM182">
            <v>0</v>
          </cell>
          <cell r="AN182">
            <v>1925</v>
          </cell>
          <cell r="AO182">
            <v>60.7</v>
          </cell>
          <cell r="AP182">
            <v>0</v>
          </cell>
          <cell r="AQ182">
            <v>0</v>
          </cell>
          <cell r="AR182">
            <v>0</v>
          </cell>
          <cell r="AS182" t="str">
            <v>Фонтан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1930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73</v>
          </cell>
          <cell r="BV182">
            <v>5.5</v>
          </cell>
          <cell r="BW182">
            <v>18</v>
          </cell>
          <cell r="BX182" t="str">
            <v>Угловик</v>
          </cell>
          <cell r="BY182" t="str">
            <v>Постоянный</v>
          </cell>
          <cell r="BZ182">
            <v>24</v>
          </cell>
          <cell r="CA182">
            <v>0</v>
          </cell>
          <cell r="CB182">
            <v>33</v>
          </cell>
          <cell r="CC182">
            <v>34</v>
          </cell>
          <cell r="CD182">
            <v>31</v>
          </cell>
          <cell r="CE182">
            <v>43374</v>
          </cell>
          <cell r="CF182">
            <v>113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59</v>
          </cell>
          <cell r="CL182">
            <v>10.007923199999999</v>
          </cell>
          <cell r="CM182">
            <v>12</v>
          </cell>
          <cell r="CN182">
            <v>0.24</v>
          </cell>
          <cell r="CO182">
            <v>180</v>
          </cell>
          <cell r="CP182">
            <v>4.4000000000000004</v>
          </cell>
          <cell r="CQ182">
            <v>54</v>
          </cell>
          <cell r="CR182" t="str">
            <v>-</v>
          </cell>
          <cell r="CS182">
            <v>59</v>
          </cell>
          <cell r="CT182" t="str">
            <v>-</v>
          </cell>
          <cell r="CU182">
            <v>43.9920768</v>
          </cell>
          <cell r="CV182" t="str">
            <v>-</v>
          </cell>
          <cell r="CW182">
            <v>58.76</v>
          </cell>
          <cell r="CX182" t="str">
            <v>-</v>
          </cell>
          <cell r="CY182">
            <v>0</v>
          </cell>
          <cell r="CZ182">
            <v>4.4000000000000004</v>
          </cell>
          <cell r="DA182">
            <v>439.65165520055155</v>
          </cell>
          <cell r="DB182">
            <v>439.65165520055155</v>
          </cell>
          <cell r="DC182">
            <v>0.28214731585518105</v>
          </cell>
          <cell r="DD182">
            <v>0</v>
          </cell>
          <cell r="DE182" t="str">
            <v>Фонтан</v>
          </cell>
          <cell r="DF182">
            <v>10.007923199999999</v>
          </cell>
          <cell r="DG182">
            <v>12</v>
          </cell>
          <cell r="DH182">
            <v>0.24</v>
          </cell>
          <cell r="DI182">
            <v>4.4000000000000004</v>
          </cell>
          <cell r="DJ182">
            <v>59</v>
          </cell>
          <cell r="DK182">
            <v>0</v>
          </cell>
          <cell r="DL182" t="str">
            <v>-</v>
          </cell>
          <cell r="DM182">
            <v>39490</v>
          </cell>
          <cell r="DN182">
            <v>3955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39490</v>
          </cell>
          <cell r="DT182" t="str">
            <v>ВНС</v>
          </cell>
          <cell r="DU182">
            <v>0</v>
          </cell>
          <cell r="DV182">
            <v>18</v>
          </cell>
          <cell r="DW182">
            <v>33</v>
          </cell>
          <cell r="DX182">
            <v>34</v>
          </cell>
          <cell r="DY182">
            <v>31</v>
          </cell>
          <cell r="DZ182" t="str">
            <v>Постоянный</v>
          </cell>
          <cell r="EA182">
            <v>24</v>
          </cell>
          <cell r="EB182">
            <v>0</v>
          </cell>
          <cell r="EC182">
            <v>8.7133939199999997</v>
          </cell>
          <cell r="ED182">
            <v>10.56</v>
          </cell>
          <cell r="EE182">
            <v>1.3</v>
          </cell>
          <cell r="EF182">
            <v>3.6</v>
          </cell>
          <cell r="EG182">
            <v>413.15703537020858</v>
          </cell>
          <cell r="EH182">
            <v>0</v>
          </cell>
          <cell r="EI182">
            <v>0</v>
          </cell>
          <cell r="EJ182">
            <v>60</v>
          </cell>
          <cell r="EK182">
            <v>18</v>
          </cell>
          <cell r="EL182">
            <v>33</v>
          </cell>
          <cell r="EM182">
            <v>34</v>
          </cell>
          <cell r="EN182">
            <v>31</v>
          </cell>
          <cell r="EO182" t="str">
            <v>Постоянный</v>
          </cell>
          <cell r="EP182">
            <v>24</v>
          </cell>
          <cell r="EQ182">
            <v>0</v>
          </cell>
          <cell r="ER182">
            <v>10.007923199999999</v>
          </cell>
          <cell r="ES182">
            <v>12</v>
          </cell>
          <cell r="ET182">
            <v>0.24</v>
          </cell>
          <cell r="EU182">
            <v>4.4000000000000004</v>
          </cell>
          <cell r="EV182">
            <v>439.65165520055155</v>
          </cell>
          <cell r="EW182">
            <v>0</v>
          </cell>
          <cell r="EX182">
            <v>0</v>
          </cell>
          <cell r="EY182">
            <v>59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1.294529279999999</v>
          </cell>
        </row>
        <row r="183">
          <cell r="J183" t="str">
            <v>1070-2</v>
          </cell>
          <cell r="K183" t="str">
            <v>Куст скважины - 1070</v>
          </cell>
          <cell r="L183">
            <v>38797</v>
          </cell>
          <cell r="M183" t="str">
            <v>Гор.</v>
          </cell>
          <cell r="N183" t="str">
            <v>P1ar_Block III</v>
          </cell>
          <cell r="O183" t="str">
            <v>Действующий</v>
          </cell>
          <cell r="P183">
            <v>-4</v>
          </cell>
          <cell r="Q183" t="str">
            <v xml:space="preserve"> </v>
          </cell>
          <cell r="R183" t="str">
            <v xml:space="preserve"> </v>
          </cell>
          <cell r="S183">
            <v>0</v>
          </cell>
          <cell r="T183">
            <v>143.80000000000001</v>
          </cell>
          <cell r="U183">
            <v>135</v>
          </cell>
          <cell r="V183">
            <v>4.32</v>
          </cell>
          <cell r="W183">
            <v>1</v>
          </cell>
          <cell r="X183">
            <v>4.32</v>
          </cell>
          <cell r="Y183">
            <v>1.33</v>
          </cell>
          <cell r="Z183">
            <v>0.83599999999999997</v>
          </cell>
          <cell r="AA183">
            <v>0.73299999999999998</v>
          </cell>
          <cell r="AB183">
            <v>38</v>
          </cell>
          <cell r="AC183">
            <v>1.1579999999999999</v>
          </cell>
          <cell r="AD183">
            <v>139.69999999999999</v>
          </cell>
          <cell r="AE183">
            <v>7.72</v>
          </cell>
          <cell r="AF183">
            <v>1920</v>
          </cell>
          <cell r="AG183">
            <v>2400</v>
          </cell>
          <cell r="AH183">
            <v>2400</v>
          </cell>
          <cell r="AI183">
            <v>0</v>
          </cell>
          <cell r="AJ183">
            <v>0</v>
          </cell>
          <cell r="AK183" t="str">
            <v>откр ствол</v>
          </cell>
          <cell r="AL183" t="str">
            <v>1827-1833; 1837-1839; 1845-1847; 1850-1858; 1864-1867; 1869-1885; 1887-1902; 1906-1917 (газ. шапка);
1920-2400 откр.ствол</v>
          </cell>
          <cell r="AM183">
            <v>0</v>
          </cell>
          <cell r="AN183">
            <v>1945</v>
          </cell>
          <cell r="AO183">
            <v>54.9</v>
          </cell>
          <cell r="AP183">
            <v>0</v>
          </cell>
          <cell r="AQ183">
            <v>0</v>
          </cell>
          <cell r="AR183">
            <v>0</v>
          </cell>
          <cell r="AS183" t="str">
            <v>Фонтан</v>
          </cell>
          <cell r="AT183">
            <v>600</v>
          </cell>
          <cell r="AU183" t="str">
            <v>ГК</v>
          </cell>
          <cell r="AV183">
            <v>1200</v>
          </cell>
          <cell r="AW183" t="str">
            <v>ГК</v>
          </cell>
          <cell r="AX183">
            <v>1780</v>
          </cell>
          <cell r="AY183" t="str">
            <v>ЦКсОК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1790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1820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73</v>
          </cell>
          <cell r="BV183">
            <v>5.5</v>
          </cell>
          <cell r="BW183">
            <v>18</v>
          </cell>
          <cell r="BX183" t="str">
            <v>Угловик</v>
          </cell>
          <cell r="BY183" t="str">
            <v>Постоянный</v>
          </cell>
          <cell r="BZ183">
            <v>24</v>
          </cell>
          <cell r="CA183">
            <v>0</v>
          </cell>
          <cell r="CB183">
            <v>62</v>
          </cell>
          <cell r="CC183">
            <v>92</v>
          </cell>
          <cell r="CD183">
            <v>57</v>
          </cell>
          <cell r="CE183">
            <v>43374</v>
          </cell>
          <cell r="CF183">
            <v>103.4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82</v>
          </cell>
          <cell r="CL183">
            <v>10.032</v>
          </cell>
          <cell r="CM183">
            <v>12</v>
          </cell>
          <cell r="CN183">
            <v>0</v>
          </cell>
          <cell r="CO183">
            <v>181</v>
          </cell>
          <cell r="CP183">
            <v>39.799999999999997</v>
          </cell>
          <cell r="CQ183">
            <v>21.400000000000006</v>
          </cell>
          <cell r="CR183" t="str">
            <v>-</v>
          </cell>
          <cell r="CS183">
            <v>82</v>
          </cell>
          <cell r="CT183" t="str">
            <v>-</v>
          </cell>
          <cell r="CU183">
            <v>11.368000000000006</v>
          </cell>
          <cell r="CV183" t="str">
            <v>-</v>
          </cell>
          <cell r="CW183">
            <v>82</v>
          </cell>
          <cell r="CX183" t="str">
            <v>-</v>
          </cell>
          <cell r="CY183">
            <v>0</v>
          </cell>
          <cell r="CZ183">
            <v>39.799999999999997</v>
          </cell>
          <cell r="DA183">
            <v>3967.3046251993619</v>
          </cell>
          <cell r="DB183">
            <v>3967.3046251993619</v>
          </cell>
          <cell r="DC183">
            <v>0.6175523972792123</v>
          </cell>
          <cell r="DD183">
            <v>0</v>
          </cell>
          <cell r="DE183" t="str">
            <v>Фонтан</v>
          </cell>
          <cell r="DF183">
            <v>10.032</v>
          </cell>
          <cell r="DG183">
            <v>12</v>
          </cell>
          <cell r="DH183">
            <v>0</v>
          </cell>
          <cell r="DI183">
            <v>39.799999999999997</v>
          </cell>
          <cell r="DJ183">
            <v>82</v>
          </cell>
          <cell r="DK183">
            <v>0</v>
          </cell>
          <cell r="DL183">
            <v>42054</v>
          </cell>
          <cell r="DM183">
            <v>42096</v>
          </cell>
          <cell r="DN183">
            <v>1349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41870</v>
          </cell>
          <cell r="DT183" t="str">
            <v>ОПЗ</v>
          </cell>
          <cell r="DU183">
            <v>0</v>
          </cell>
          <cell r="DV183">
            <v>18</v>
          </cell>
          <cell r="DW183">
            <v>51</v>
          </cell>
          <cell r="DX183">
            <v>54</v>
          </cell>
          <cell r="DY183">
            <v>50</v>
          </cell>
          <cell r="DZ183" t="str">
            <v>Постоянный</v>
          </cell>
          <cell r="EA183">
            <v>24</v>
          </cell>
          <cell r="EB183">
            <v>0</v>
          </cell>
          <cell r="EC183">
            <v>11.703999999999999</v>
          </cell>
          <cell r="ED183">
            <v>14</v>
          </cell>
          <cell r="EE183">
            <v>0</v>
          </cell>
          <cell r="EF183">
            <v>28.3</v>
          </cell>
          <cell r="EG183">
            <v>2417.9767600820237</v>
          </cell>
          <cell r="EH183">
            <v>0</v>
          </cell>
          <cell r="EI183">
            <v>0</v>
          </cell>
          <cell r="EJ183">
            <v>82</v>
          </cell>
          <cell r="EK183">
            <v>18</v>
          </cell>
          <cell r="EL183">
            <v>62</v>
          </cell>
          <cell r="EM183">
            <v>92</v>
          </cell>
          <cell r="EN183">
            <v>57</v>
          </cell>
          <cell r="EO183" t="str">
            <v>Постоянный</v>
          </cell>
          <cell r="EP183">
            <v>24</v>
          </cell>
          <cell r="EQ183">
            <v>0</v>
          </cell>
          <cell r="ER183">
            <v>10.032</v>
          </cell>
          <cell r="ES183">
            <v>12</v>
          </cell>
          <cell r="ET183">
            <v>0</v>
          </cell>
          <cell r="EU183">
            <v>39.799999999999997</v>
          </cell>
          <cell r="EV183">
            <v>3967.3046251993619</v>
          </cell>
          <cell r="EW183">
            <v>0</v>
          </cell>
          <cell r="EX183">
            <v>0</v>
          </cell>
          <cell r="EY183">
            <v>82</v>
          </cell>
          <cell r="EZ183">
            <v>0</v>
          </cell>
          <cell r="FA183">
            <v>11</v>
          </cell>
          <cell r="FB183">
            <v>38</v>
          </cell>
          <cell r="FC183">
            <v>7</v>
          </cell>
          <cell r="FD183">
            <v>0</v>
          </cell>
          <cell r="FE183">
            <v>0</v>
          </cell>
          <cell r="FF183">
            <v>-1.6719999999999988</v>
          </cell>
        </row>
        <row r="184">
          <cell r="J184" t="str">
            <v>1070-1</v>
          </cell>
          <cell r="K184" t="str">
            <v>Куст скважины - 1070</v>
          </cell>
          <cell r="L184">
            <v>38939</v>
          </cell>
          <cell r="M184" t="str">
            <v>Гор.</v>
          </cell>
          <cell r="N184" t="str">
            <v>P1ar_Block III</v>
          </cell>
          <cell r="O184" t="str">
            <v>Действующий</v>
          </cell>
          <cell r="P184">
            <v>-4</v>
          </cell>
          <cell r="Q184" t="str">
            <v xml:space="preserve"> </v>
          </cell>
          <cell r="R184" t="str">
            <v xml:space="preserve"> </v>
          </cell>
          <cell r="S184">
            <v>0</v>
          </cell>
          <cell r="T184">
            <v>143.80000000000001</v>
          </cell>
          <cell r="U184">
            <v>135</v>
          </cell>
          <cell r="V184">
            <v>4.32</v>
          </cell>
          <cell r="W184">
            <v>1</v>
          </cell>
          <cell r="X184">
            <v>4.32</v>
          </cell>
          <cell r="Y184">
            <v>1.33</v>
          </cell>
          <cell r="Z184">
            <v>0.83599999999999997</v>
          </cell>
          <cell r="AA184">
            <v>0.73299999999999998</v>
          </cell>
          <cell r="AB184">
            <v>38</v>
          </cell>
          <cell r="AC184">
            <v>1.1579999999999999</v>
          </cell>
          <cell r="AD184">
            <v>139.69999999999999</v>
          </cell>
          <cell r="AE184">
            <v>7.72</v>
          </cell>
          <cell r="AF184">
            <v>1940</v>
          </cell>
          <cell r="AG184">
            <v>2500</v>
          </cell>
          <cell r="AH184">
            <v>2500</v>
          </cell>
          <cell r="AI184">
            <v>0</v>
          </cell>
          <cell r="AJ184">
            <v>0</v>
          </cell>
          <cell r="AK184" t="str">
            <v>откр ствол</v>
          </cell>
          <cell r="AL184" t="str">
            <v xml:space="preserve">1940-2500 </v>
          </cell>
          <cell r="AM184">
            <v>0</v>
          </cell>
          <cell r="AN184">
            <v>1940</v>
          </cell>
          <cell r="AO184">
            <v>73.2</v>
          </cell>
          <cell r="AP184">
            <v>0</v>
          </cell>
          <cell r="AQ184">
            <v>0</v>
          </cell>
          <cell r="AR184">
            <v>0</v>
          </cell>
          <cell r="AS184" t="str">
            <v>Фонтан</v>
          </cell>
          <cell r="AT184">
            <v>600</v>
          </cell>
          <cell r="AU184" t="str">
            <v>ГП</v>
          </cell>
          <cell r="AV184">
            <v>1200</v>
          </cell>
          <cell r="AW184" t="str">
            <v>ГП</v>
          </cell>
          <cell r="AX184">
            <v>1740</v>
          </cell>
          <cell r="AY184" t="str">
            <v>ГП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1750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2370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73</v>
          </cell>
          <cell r="BV184">
            <v>5.5</v>
          </cell>
          <cell r="BW184">
            <v>8</v>
          </cell>
          <cell r="BX184" t="str">
            <v>Угловик</v>
          </cell>
          <cell r="BY184" t="str">
            <v>Постоянный</v>
          </cell>
          <cell r="BZ184">
            <v>24</v>
          </cell>
          <cell r="CA184">
            <v>0</v>
          </cell>
          <cell r="CB184">
            <v>64</v>
          </cell>
          <cell r="CC184">
            <v>73</v>
          </cell>
          <cell r="CD184">
            <v>34</v>
          </cell>
          <cell r="CE184">
            <v>43374</v>
          </cell>
          <cell r="CF184">
            <v>129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87</v>
          </cell>
          <cell r="CL184">
            <v>17.556000000000001</v>
          </cell>
          <cell r="CM184">
            <v>21</v>
          </cell>
          <cell r="CN184">
            <v>0</v>
          </cell>
          <cell r="CO184">
            <v>182</v>
          </cell>
          <cell r="CP184">
            <v>106.7</v>
          </cell>
          <cell r="CQ184">
            <v>42</v>
          </cell>
          <cell r="CR184" t="str">
            <v>-</v>
          </cell>
          <cell r="CS184">
            <v>87</v>
          </cell>
          <cell r="CT184" t="str">
            <v>-</v>
          </cell>
          <cell r="CU184">
            <v>24.443999999999999</v>
          </cell>
          <cell r="CV184" t="str">
            <v>-</v>
          </cell>
          <cell r="CW184">
            <v>87</v>
          </cell>
          <cell r="CX184" t="str">
            <v>-</v>
          </cell>
          <cell r="CY184">
            <v>0</v>
          </cell>
          <cell r="CZ184">
            <v>106.7</v>
          </cell>
          <cell r="DA184">
            <v>6077.6942355889723</v>
          </cell>
          <cell r="DB184">
            <v>6077.6942355889723</v>
          </cell>
          <cell r="DC184">
            <v>0.58459214501510581</v>
          </cell>
          <cell r="DD184">
            <v>0</v>
          </cell>
          <cell r="DE184" t="str">
            <v>Фонтан</v>
          </cell>
          <cell r="DF184">
            <v>17.556000000000001</v>
          </cell>
          <cell r="DG184">
            <v>21</v>
          </cell>
          <cell r="DH184">
            <v>0</v>
          </cell>
          <cell r="DI184">
            <v>106.7</v>
          </cell>
          <cell r="DJ184">
            <v>87</v>
          </cell>
          <cell r="DK184">
            <v>0</v>
          </cell>
          <cell r="DL184">
            <v>42507.083333333336</v>
          </cell>
          <cell r="DM184">
            <v>42618</v>
          </cell>
          <cell r="DN184">
            <v>827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42176</v>
          </cell>
          <cell r="DT184" t="str">
            <v>ОПЗ</v>
          </cell>
          <cell r="DU184">
            <v>0</v>
          </cell>
          <cell r="DV184">
            <v>8</v>
          </cell>
          <cell r="DW184">
            <v>64</v>
          </cell>
          <cell r="DX184">
            <v>73</v>
          </cell>
          <cell r="DY184">
            <v>34</v>
          </cell>
          <cell r="DZ184" t="str">
            <v>Постоянный</v>
          </cell>
          <cell r="EA184">
            <v>24</v>
          </cell>
          <cell r="EB184">
            <v>0</v>
          </cell>
          <cell r="EC184">
            <v>16.72</v>
          </cell>
          <cell r="ED184">
            <v>20</v>
          </cell>
          <cell r="EE184">
            <v>0</v>
          </cell>
          <cell r="EF184">
            <v>107</v>
          </cell>
          <cell r="EG184">
            <v>6399.5215311004786</v>
          </cell>
          <cell r="EH184">
            <v>0</v>
          </cell>
          <cell r="EI184">
            <v>0</v>
          </cell>
          <cell r="EJ184">
            <v>83</v>
          </cell>
          <cell r="EK184">
            <v>8</v>
          </cell>
          <cell r="EL184">
            <v>64</v>
          </cell>
          <cell r="EM184">
            <v>73</v>
          </cell>
          <cell r="EN184">
            <v>34</v>
          </cell>
          <cell r="EO184" t="str">
            <v>Постоянный</v>
          </cell>
          <cell r="EP184">
            <v>24</v>
          </cell>
          <cell r="EQ184">
            <v>0</v>
          </cell>
          <cell r="ER184">
            <v>17.556000000000001</v>
          </cell>
          <cell r="ES184">
            <v>21</v>
          </cell>
          <cell r="ET184">
            <v>0</v>
          </cell>
          <cell r="EU184">
            <v>106.7</v>
          </cell>
          <cell r="EV184">
            <v>6077.6942355889723</v>
          </cell>
          <cell r="EW184">
            <v>0</v>
          </cell>
          <cell r="EX184">
            <v>0</v>
          </cell>
          <cell r="EY184">
            <v>87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0.83600000000000207</v>
          </cell>
        </row>
        <row r="185">
          <cell r="J185">
            <v>1071</v>
          </cell>
          <cell r="K185" t="str">
            <v>Куст скважины - 1071</v>
          </cell>
          <cell r="L185">
            <v>39724</v>
          </cell>
          <cell r="M185" t="str">
            <v>Гор.</v>
          </cell>
          <cell r="N185" t="str">
            <v>P1ar_Block III</v>
          </cell>
          <cell r="O185" t="str">
            <v>Действующий</v>
          </cell>
          <cell r="P185">
            <v>-4</v>
          </cell>
          <cell r="Q185" t="str">
            <v xml:space="preserve"> </v>
          </cell>
          <cell r="R185" t="str">
            <v xml:space="preserve"> </v>
          </cell>
          <cell r="S185">
            <v>0</v>
          </cell>
          <cell r="T185">
            <v>143.80000000000001</v>
          </cell>
          <cell r="U185">
            <v>135</v>
          </cell>
          <cell r="V185">
            <v>4.32</v>
          </cell>
          <cell r="W185">
            <v>1</v>
          </cell>
          <cell r="X185">
            <v>3.4772529701535784</v>
          </cell>
          <cell r="Y185">
            <v>1.33</v>
          </cell>
          <cell r="Z185">
            <v>0.83599999999999997</v>
          </cell>
          <cell r="AA185">
            <v>0.73299999999999998</v>
          </cell>
          <cell r="AB185">
            <v>38</v>
          </cell>
          <cell r="AC185">
            <v>1.1579999999999999</v>
          </cell>
          <cell r="AD185">
            <v>139.69999999999999</v>
          </cell>
          <cell r="AE185">
            <v>7.72</v>
          </cell>
          <cell r="AF185">
            <v>2002</v>
          </cell>
          <cell r="AG185" t="str">
            <v xml:space="preserve">1 ств 2400
2 ств 2756 </v>
          </cell>
          <cell r="AH185" t="str">
            <v xml:space="preserve">1 ств 2400
2 ств 2756 </v>
          </cell>
          <cell r="AI185">
            <v>0</v>
          </cell>
          <cell r="AJ185">
            <v>0</v>
          </cell>
          <cell r="AK185" t="str">
            <v>откр ствол</v>
          </cell>
          <cell r="AL185" t="str">
            <v xml:space="preserve">1 ств 2002-2400;
2 ств 2002-2756 </v>
          </cell>
          <cell r="AM185">
            <v>0</v>
          </cell>
          <cell r="AN185">
            <v>2002</v>
          </cell>
          <cell r="AO185">
            <v>121</v>
          </cell>
          <cell r="AP185">
            <v>0</v>
          </cell>
          <cell r="AQ185">
            <v>0</v>
          </cell>
          <cell r="AR185">
            <v>0</v>
          </cell>
          <cell r="AS185" t="str">
            <v>Газлифт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2097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73</v>
          </cell>
          <cell r="BV185">
            <v>5.5</v>
          </cell>
          <cell r="BW185">
            <v>18</v>
          </cell>
          <cell r="BX185" t="str">
            <v>Угловик</v>
          </cell>
          <cell r="BY185" t="str">
            <v>Постоянный</v>
          </cell>
          <cell r="BZ185">
            <v>24</v>
          </cell>
          <cell r="CA185">
            <v>0</v>
          </cell>
          <cell r="CB185">
            <v>32</v>
          </cell>
          <cell r="CC185">
            <v>65</v>
          </cell>
          <cell r="CD185">
            <v>31</v>
          </cell>
          <cell r="CE185">
            <v>43374</v>
          </cell>
          <cell r="CF185">
            <v>119</v>
          </cell>
          <cell r="CG185">
            <v>80</v>
          </cell>
          <cell r="CH185">
            <v>6</v>
          </cell>
          <cell r="CI185">
            <v>0</v>
          </cell>
          <cell r="CJ185">
            <v>0</v>
          </cell>
          <cell r="CK185">
            <v>65</v>
          </cell>
          <cell r="CL185">
            <v>10.10563488</v>
          </cell>
          <cell r="CM185">
            <v>13.04</v>
          </cell>
          <cell r="CN185">
            <v>7.3</v>
          </cell>
          <cell r="CO185">
            <v>183</v>
          </cell>
          <cell r="CP185">
            <v>26.4</v>
          </cell>
          <cell r="CQ185">
            <v>54</v>
          </cell>
          <cell r="CR185" t="str">
            <v>-</v>
          </cell>
          <cell r="CS185">
            <v>65</v>
          </cell>
          <cell r="CT185" t="str">
            <v>-</v>
          </cell>
          <cell r="CU185">
            <v>43.894365120000003</v>
          </cell>
          <cell r="CV185" t="str">
            <v>-</v>
          </cell>
          <cell r="CW185">
            <v>57.7</v>
          </cell>
          <cell r="CX185" t="str">
            <v>-</v>
          </cell>
          <cell r="CY185">
            <v>10</v>
          </cell>
          <cell r="CZ185">
            <v>16.399999999999999</v>
          </cell>
          <cell r="DA185">
            <v>1622.8569698730298</v>
          </cell>
          <cell r="DB185">
            <v>2612.4039027224385</v>
          </cell>
          <cell r="DC185">
            <v>0.3024873294346978</v>
          </cell>
          <cell r="DD185">
            <v>0</v>
          </cell>
          <cell r="DE185" t="str">
            <v>Газлифт</v>
          </cell>
          <cell r="DF185">
            <v>10.10563488</v>
          </cell>
          <cell r="DG185">
            <v>13.04</v>
          </cell>
          <cell r="DH185">
            <v>7.3</v>
          </cell>
          <cell r="DI185">
            <v>16.399999999999999</v>
          </cell>
          <cell r="DJ185">
            <v>65</v>
          </cell>
          <cell r="DK185">
            <v>0</v>
          </cell>
          <cell r="DL185">
            <v>42205</v>
          </cell>
          <cell r="DM185">
            <v>42219</v>
          </cell>
          <cell r="DN185">
            <v>1226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42219</v>
          </cell>
          <cell r="DT185" t="str">
            <v>ОПЗ</v>
          </cell>
          <cell r="DU185">
            <v>0</v>
          </cell>
          <cell r="DV185">
            <v>18</v>
          </cell>
          <cell r="DW185">
            <v>34</v>
          </cell>
          <cell r="DX185">
            <v>76</v>
          </cell>
          <cell r="DY185">
            <v>32</v>
          </cell>
          <cell r="DZ185" t="str">
            <v>Постоянный</v>
          </cell>
          <cell r="EA185">
            <v>24</v>
          </cell>
          <cell r="EB185">
            <v>0</v>
          </cell>
          <cell r="EC185">
            <v>9.4700809279999998</v>
          </cell>
          <cell r="ED185">
            <v>13.04</v>
          </cell>
          <cell r="EE185">
            <v>13.13</v>
          </cell>
          <cell r="EF185">
            <v>15.067</v>
          </cell>
          <cell r="EG185">
            <v>556.17264942553606</v>
          </cell>
          <cell r="EH185">
            <v>80</v>
          </cell>
          <cell r="EI185">
            <v>9.8000000000000007</v>
          </cell>
          <cell r="EJ185">
            <v>65</v>
          </cell>
          <cell r="EK185">
            <v>18</v>
          </cell>
          <cell r="EL185">
            <v>32</v>
          </cell>
          <cell r="EM185">
            <v>65</v>
          </cell>
          <cell r="EN185">
            <v>31</v>
          </cell>
          <cell r="EO185" t="str">
            <v>Постоянный</v>
          </cell>
          <cell r="EP185">
            <v>24</v>
          </cell>
          <cell r="EQ185">
            <v>0</v>
          </cell>
          <cell r="ER185">
            <v>10.10563488</v>
          </cell>
          <cell r="ES185">
            <v>13.04</v>
          </cell>
          <cell r="ET185">
            <v>7.3</v>
          </cell>
          <cell r="EU185">
            <v>26.4</v>
          </cell>
          <cell r="EV185">
            <v>1622.8569698730298</v>
          </cell>
          <cell r="EW185">
            <v>80</v>
          </cell>
          <cell r="EX185">
            <v>10</v>
          </cell>
          <cell r="EY185">
            <v>65</v>
          </cell>
          <cell r="EZ185">
            <v>0</v>
          </cell>
          <cell r="FA185">
            <v>-2</v>
          </cell>
          <cell r="FB185">
            <v>-11</v>
          </cell>
          <cell r="FC185">
            <v>-1</v>
          </cell>
          <cell r="FD185">
            <v>0</v>
          </cell>
          <cell r="FE185">
            <v>0</v>
          </cell>
          <cell r="FF185">
            <v>0.63555395200000042</v>
          </cell>
        </row>
        <row r="186">
          <cell r="J186" t="str">
            <v>1071-1</v>
          </cell>
          <cell r="K186" t="str">
            <v>Куст скважины - 1071</v>
          </cell>
          <cell r="L186">
            <v>39858</v>
          </cell>
          <cell r="M186" t="str">
            <v>Гор.</v>
          </cell>
          <cell r="N186" t="str">
            <v>P1ar_Block III</v>
          </cell>
          <cell r="O186" t="str">
            <v>Действующий</v>
          </cell>
          <cell r="P186">
            <v>-4</v>
          </cell>
          <cell r="Q186" t="str">
            <v xml:space="preserve"> </v>
          </cell>
          <cell r="R186" t="str">
            <v xml:space="preserve"> </v>
          </cell>
          <cell r="S186">
            <v>0</v>
          </cell>
          <cell r="T186">
            <v>143.80000000000001</v>
          </cell>
          <cell r="U186">
            <v>135</v>
          </cell>
          <cell r="V186">
            <v>4.32</v>
          </cell>
          <cell r="W186">
            <v>1</v>
          </cell>
          <cell r="X186">
            <v>4.3042807666402298</v>
          </cell>
          <cell r="Y186">
            <v>1.33</v>
          </cell>
          <cell r="Z186">
            <v>0.83599999999999997</v>
          </cell>
          <cell r="AA186">
            <v>0.73299999999999998</v>
          </cell>
          <cell r="AB186">
            <v>38</v>
          </cell>
          <cell r="AC186">
            <v>1.1579999999999999</v>
          </cell>
          <cell r="AD186">
            <v>139.69999999999999</v>
          </cell>
          <cell r="AE186">
            <v>7.72</v>
          </cell>
          <cell r="AF186">
            <v>1961</v>
          </cell>
          <cell r="AG186" t="str">
            <v xml:space="preserve">1 ств 2500;
2 ств 2780 </v>
          </cell>
          <cell r="AH186" t="str">
            <v xml:space="preserve">1 ств 2500;
2 ств 2780 </v>
          </cell>
          <cell r="AI186">
            <v>0</v>
          </cell>
          <cell r="AJ186">
            <v>0</v>
          </cell>
          <cell r="AK186" t="str">
            <v>откр ствол</v>
          </cell>
          <cell r="AL186" t="str">
            <v xml:space="preserve">1 ств 1961-2500;
2 ств 2490-2780 </v>
          </cell>
          <cell r="AM186">
            <v>0</v>
          </cell>
          <cell r="AN186" t="str">
            <v>1961;
2490</v>
          </cell>
          <cell r="AO186" t="str">
            <v>79;
87</v>
          </cell>
          <cell r="AP186">
            <v>0</v>
          </cell>
          <cell r="AQ186">
            <v>0</v>
          </cell>
          <cell r="AR186">
            <v>0</v>
          </cell>
          <cell r="AS186" t="str">
            <v>Газлифт</v>
          </cell>
          <cell r="AT186">
            <v>470</v>
          </cell>
          <cell r="AU186" t="str">
            <v>ГП</v>
          </cell>
          <cell r="AV186">
            <v>870</v>
          </cell>
          <cell r="AW186" t="str">
            <v>ГП</v>
          </cell>
          <cell r="AX186">
            <v>1225</v>
          </cell>
          <cell r="AY186" t="str">
            <v>ГК50/1</v>
          </cell>
          <cell r="AZ186">
            <v>1530</v>
          </cell>
          <cell r="BA186" t="str">
            <v>ГК40/3</v>
          </cell>
          <cell r="BB186">
            <v>1730</v>
          </cell>
          <cell r="BC186" t="str">
            <v>ЦКсОК/3+3</v>
          </cell>
          <cell r="BD186">
            <v>0</v>
          </cell>
          <cell r="BE186">
            <v>0</v>
          </cell>
          <cell r="BF186">
            <v>1740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2000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73</v>
          </cell>
          <cell r="BV186">
            <v>5.5</v>
          </cell>
          <cell r="BW186">
            <v>18</v>
          </cell>
          <cell r="BX186" t="str">
            <v>Угловик</v>
          </cell>
          <cell r="BY186" t="str">
            <v>Постоянный</v>
          </cell>
          <cell r="BZ186">
            <v>24</v>
          </cell>
          <cell r="CA186">
            <v>0</v>
          </cell>
          <cell r="CB186">
            <v>33</v>
          </cell>
          <cell r="CC186">
            <v>58</v>
          </cell>
          <cell r="CD186">
            <v>31</v>
          </cell>
          <cell r="CE186">
            <v>43374</v>
          </cell>
          <cell r="CF186">
            <v>105</v>
          </cell>
          <cell r="CG186">
            <v>77</v>
          </cell>
          <cell r="CH186">
            <v>6</v>
          </cell>
          <cell r="CI186">
            <v>0</v>
          </cell>
          <cell r="CJ186">
            <v>0</v>
          </cell>
          <cell r="CK186">
            <v>63</v>
          </cell>
          <cell r="CL186">
            <v>8.3508040000000001</v>
          </cell>
          <cell r="CM186">
            <v>10</v>
          </cell>
          <cell r="CN186">
            <v>0.11</v>
          </cell>
          <cell r="CO186">
            <v>184</v>
          </cell>
          <cell r="CP186">
            <v>11.1</v>
          </cell>
          <cell r="CQ186">
            <v>42</v>
          </cell>
          <cell r="CR186" t="str">
            <v>-</v>
          </cell>
          <cell r="CS186">
            <v>63</v>
          </cell>
          <cell r="CT186" t="str">
            <v>-</v>
          </cell>
          <cell r="CU186">
            <v>33.649196000000003</v>
          </cell>
          <cell r="CV186" t="str">
            <v>-</v>
          </cell>
          <cell r="CW186">
            <v>62.89</v>
          </cell>
          <cell r="CX186" t="str">
            <v>-</v>
          </cell>
          <cell r="CY186">
            <v>5.5</v>
          </cell>
          <cell r="CZ186">
            <v>5.6</v>
          </cell>
          <cell r="DA186">
            <v>670.59411285428325</v>
          </cell>
          <cell r="DB186">
            <v>1329.2133308361686</v>
          </cell>
          <cell r="DC186">
            <v>0.28957528957528955</v>
          </cell>
          <cell r="DD186">
            <v>0</v>
          </cell>
          <cell r="DE186" t="str">
            <v>Газлифт</v>
          </cell>
          <cell r="DF186">
            <v>8.3508040000000001</v>
          </cell>
          <cell r="DG186">
            <v>10</v>
          </cell>
          <cell r="DH186">
            <v>0.11</v>
          </cell>
          <cell r="DI186">
            <v>5.6</v>
          </cell>
          <cell r="DJ186">
            <v>63</v>
          </cell>
          <cell r="DK186">
            <v>0</v>
          </cell>
          <cell r="DL186">
            <v>42138</v>
          </cell>
          <cell r="DM186">
            <v>42159</v>
          </cell>
          <cell r="DN186">
            <v>1286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43143</v>
          </cell>
          <cell r="DT186" t="str">
            <v>Бесп. ОПЗ</v>
          </cell>
          <cell r="DU186">
            <v>0</v>
          </cell>
          <cell r="DV186">
            <v>18</v>
          </cell>
          <cell r="DW186">
            <v>33</v>
          </cell>
          <cell r="DX186">
            <v>58</v>
          </cell>
          <cell r="DY186">
            <v>31</v>
          </cell>
          <cell r="DZ186" t="str">
            <v>Постоянный</v>
          </cell>
          <cell r="EA186">
            <v>24</v>
          </cell>
          <cell r="EB186">
            <v>0</v>
          </cell>
          <cell r="EC186">
            <v>10.032</v>
          </cell>
          <cell r="ED186">
            <v>12</v>
          </cell>
          <cell r="EE186">
            <v>0</v>
          </cell>
          <cell r="EF186">
            <v>22.3</v>
          </cell>
          <cell r="EG186">
            <v>1674.6411483253589</v>
          </cell>
          <cell r="EH186">
            <v>77</v>
          </cell>
          <cell r="EI186">
            <v>5.5</v>
          </cell>
          <cell r="EJ186">
            <v>56</v>
          </cell>
          <cell r="EK186">
            <v>18</v>
          </cell>
          <cell r="EL186">
            <v>33</v>
          </cell>
          <cell r="EM186">
            <v>58</v>
          </cell>
          <cell r="EN186">
            <v>31</v>
          </cell>
          <cell r="EO186" t="str">
            <v>Постоянный</v>
          </cell>
          <cell r="EP186">
            <v>24</v>
          </cell>
          <cell r="EQ186">
            <v>0</v>
          </cell>
          <cell r="ER186">
            <v>8.3508040000000001</v>
          </cell>
          <cell r="ES186">
            <v>10</v>
          </cell>
          <cell r="ET186">
            <v>0.11</v>
          </cell>
          <cell r="EU186">
            <v>11.1</v>
          </cell>
          <cell r="EV186">
            <v>670.59411285428325</v>
          </cell>
          <cell r="EW186">
            <v>77</v>
          </cell>
          <cell r="EX186">
            <v>5.5</v>
          </cell>
          <cell r="EY186">
            <v>63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-1.6811959999999999</v>
          </cell>
        </row>
        <row r="187">
          <cell r="J187">
            <v>1073</v>
          </cell>
          <cell r="K187" t="str">
            <v>Куст скважины - 1073</v>
          </cell>
          <cell r="L187">
            <v>40033</v>
          </cell>
          <cell r="M187" t="str">
            <v>Гор.</v>
          </cell>
          <cell r="N187" t="str">
            <v>P1ar_Block III</v>
          </cell>
          <cell r="O187" t="str">
            <v>Действующий</v>
          </cell>
          <cell r="P187">
            <v>-4</v>
          </cell>
          <cell r="Q187" t="str">
            <v xml:space="preserve"> </v>
          </cell>
          <cell r="R187" t="str">
            <v xml:space="preserve"> </v>
          </cell>
          <cell r="S187">
            <v>0</v>
          </cell>
          <cell r="T187">
            <v>143.80000000000001</v>
          </cell>
          <cell r="U187">
            <v>135</v>
          </cell>
          <cell r="V187">
            <v>4.32</v>
          </cell>
          <cell r="W187">
            <v>1</v>
          </cell>
          <cell r="X187">
            <v>4.32</v>
          </cell>
          <cell r="Y187">
            <v>1.33</v>
          </cell>
          <cell r="Z187">
            <v>0.83599999999999997</v>
          </cell>
          <cell r="AA187">
            <v>0.73299999999999998</v>
          </cell>
          <cell r="AB187">
            <v>38</v>
          </cell>
          <cell r="AC187">
            <v>1.1579999999999999</v>
          </cell>
          <cell r="AD187">
            <v>139.69999999999999</v>
          </cell>
          <cell r="AE187">
            <v>7.72</v>
          </cell>
          <cell r="AF187">
            <v>1988</v>
          </cell>
          <cell r="AG187">
            <v>2400</v>
          </cell>
          <cell r="AH187">
            <v>2400</v>
          </cell>
          <cell r="AI187">
            <v>0</v>
          </cell>
          <cell r="AJ187">
            <v>0</v>
          </cell>
          <cell r="AK187" t="str">
            <v>откр ствол</v>
          </cell>
          <cell r="AL187" t="str">
            <v>1988-2400</v>
          </cell>
          <cell r="AM187">
            <v>0</v>
          </cell>
          <cell r="AN187">
            <v>1988</v>
          </cell>
          <cell r="AO187">
            <v>0.3</v>
          </cell>
          <cell r="AP187">
            <v>0</v>
          </cell>
          <cell r="AQ187">
            <v>0</v>
          </cell>
          <cell r="AR187">
            <v>0</v>
          </cell>
          <cell r="AS187" t="str">
            <v>Газлифт</v>
          </cell>
          <cell r="AT187">
            <v>598</v>
          </cell>
          <cell r="AU187" t="str">
            <v>ГП</v>
          </cell>
          <cell r="AV187">
            <v>1203</v>
          </cell>
          <cell r="AW187" t="str">
            <v>ГК45/1,5</v>
          </cell>
          <cell r="AX187">
            <v>1754</v>
          </cell>
          <cell r="AY187" t="str">
            <v>ЦКсОК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 t="str">
            <v>??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2273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73</v>
          </cell>
          <cell r="BV187">
            <v>5.5</v>
          </cell>
          <cell r="BW187">
            <v>18</v>
          </cell>
          <cell r="BX187" t="str">
            <v>Угловик</v>
          </cell>
          <cell r="BY187" t="str">
            <v>Постоянный</v>
          </cell>
          <cell r="BZ187">
            <v>24</v>
          </cell>
          <cell r="CA187">
            <v>0</v>
          </cell>
          <cell r="CB187">
            <v>28</v>
          </cell>
          <cell r="CC187">
            <v>63</v>
          </cell>
          <cell r="CD187">
            <v>26</v>
          </cell>
          <cell r="CE187">
            <v>43374</v>
          </cell>
          <cell r="CF187">
            <v>101</v>
          </cell>
          <cell r="CG187">
            <v>83</v>
          </cell>
          <cell r="CH187">
            <v>6</v>
          </cell>
          <cell r="CI187">
            <v>0</v>
          </cell>
          <cell r="CJ187">
            <v>0</v>
          </cell>
          <cell r="CK187">
            <v>48</v>
          </cell>
          <cell r="CL187">
            <v>10.032</v>
          </cell>
          <cell r="CM187">
            <v>12</v>
          </cell>
          <cell r="CN187">
            <v>0</v>
          </cell>
          <cell r="CO187">
            <v>185</v>
          </cell>
          <cell r="CP187">
            <v>30.3</v>
          </cell>
          <cell r="CQ187">
            <v>53</v>
          </cell>
          <cell r="CR187" t="str">
            <v>-</v>
          </cell>
          <cell r="CS187">
            <v>48</v>
          </cell>
          <cell r="CT187" t="str">
            <v>-</v>
          </cell>
          <cell r="CU187">
            <v>42.968000000000004</v>
          </cell>
          <cell r="CV187" t="str">
            <v>-</v>
          </cell>
          <cell r="CW187">
            <v>48</v>
          </cell>
          <cell r="CX187" t="str">
            <v>-</v>
          </cell>
          <cell r="CY187">
            <v>8.9</v>
          </cell>
          <cell r="CZ187">
            <v>21.4</v>
          </cell>
          <cell r="DA187">
            <v>2133.1738437001595</v>
          </cell>
          <cell r="DB187">
            <v>3020.3349282296649</v>
          </cell>
          <cell r="DC187">
            <v>0.29528166535827399</v>
          </cell>
          <cell r="DD187">
            <v>0</v>
          </cell>
          <cell r="DE187" t="str">
            <v>Газлифт</v>
          </cell>
          <cell r="DF187">
            <v>10.032</v>
          </cell>
          <cell r="DG187">
            <v>12</v>
          </cell>
          <cell r="DH187">
            <v>0</v>
          </cell>
          <cell r="DI187">
            <v>21.4</v>
          </cell>
          <cell r="DJ187">
            <v>48</v>
          </cell>
          <cell r="DK187">
            <v>0</v>
          </cell>
          <cell r="DL187" t="str">
            <v>-</v>
          </cell>
          <cell r="DM187">
            <v>40779</v>
          </cell>
          <cell r="DN187">
            <v>2666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40779</v>
          </cell>
          <cell r="DT187" t="str">
            <v>ОПЗ</v>
          </cell>
          <cell r="DU187">
            <v>0</v>
          </cell>
          <cell r="DV187">
            <v>18</v>
          </cell>
          <cell r="DW187">
            <v>28</v>
          </cell>
          <cell r="DX187">
            <v>63</v>
          </cell>
          <cell r="DY187">
            <v>26</v>
          </cell>
          <cell r="DZ187" t="str">
            <v>Постоянный</v>
          </cell>
          <cell r="EA187">
            <v>24</v>
          </cell>
          <cell r="EB187">
            <v>0</v>
          </cell>
          <cell r="EC187">
            <v>10.032</v>
          </cell>
          <cell r="ED187">
            <v>12</v>
          </cell>
          <cell r="EE187">
            <v>0</v>
          </cell>
          <cell r="EF187">
            <v>32.700000000000003</v>
          </cell>
          <cell r="EG187">
            <v>2372.4082934609255</v>
          </cell>
          <cell r="EH187">
            <v>83</v>
          </cell>
          <cell r="EI187">
            <v>8.9</v>
          </cell>
          <cell r="EJ187">
            <v>46</v>
          </cell>
          <cell r="EK187">
            <v>18</v>
          </cell>
          <cell r="EL187">
            <v>28</v>
          </cell>
          <cell r="EM187">
            <v>63</v>
          </cell>
          <cell r="EN187">
            <v>26</v>
          </cell>
          <cell r="EO187" t="str">
            <v>Постоянный</v>
          </cell>
          <cell r="EP187">
            <v>24</v>
          </cell>
          <cell r="EQ187">
            <v>0</v>
          </cell>
          <cell r="ER187">
            <v>10.032</v>
          </cell>
          <cell r="ES187">
            <v>12</v>
          </cell>
          <cell r="ET187">
            <v>0</v>
          </cell>
          <cell r="EU187">
            <v>30.3</v>
          </cell>
          <cell r="EV187">
            <v>2133.1738437001595</v>
          </cell>
          <cell r="EW187">
            <v>83</v>
          </cell>
          <cell r="EX187">
            <v>8.9</v>
          </cell>
          <cell r="EY187">
            <v>48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</row>
        <row r="188">
          <cell r="J188" t="str">
            <v>1073-2</v>
          </cell>
          <cell r="K188" t="str">
            <v>Куст скважины - 1073</v>
          </cell>
          <cell r="L188">
            <v>40326</v>
          </cell>
          <cell r="M188" t="str">
            <v>Гор.</v>
          </cell>
          <cell r="N188" t="str">
            <v>P1ar_Block III</v>
          </cell>
          <cell r="O188" t="str">
            <v>Действующий</v>
          </cell>
          <cell r="P188">
            <v>-4</v>
          </cell>
          <cell r="Q188" t="str">
            <v xml:space="preserve"> </v>
          </cell>
          <cell r="R188" t="str">
            <v xml:space="preserve"> </v>
          </cell>
          <cell r="S188">
            <v>0</v>
          </cell>
          <cell r="T188">
            <v>143.80000000000001</v>
          </cell>
          <cell r="U188">
            <v>135</v>
          </cell>
          <cell r="V188">
            <v>4.32</v>
          </cell>
          <cell r="W188">
            <v>1</v>
          </cell>
          <cell r="X188">
            <v>4.32</v>
          </cell>
          <cell r="Y188">
            <v>1.33</v>
          </cell>
          <cell r="Z188">
            <v>0.83599999999999997</v>
          </cell>
          <cell r="AA188">
            <v>0.73299999999999998</v>
          </cell>
          <cell r="AB188">
            <v>38</v>
          </cell>
          <cell r="AC188">
            <v>1.1579999999999999</v>
          </cell>
          <cell r="AD188">
            <v>139.69999999999999</v>
          </cell>
          <cell r="AE188">
            <v>7.72</v>
          </cell>
          <cell r="AF188">
            <v>1959</v>
          </cell>
          <cell r="AG188">
            <v>2515</v>
          </cell>
          <cell r="AH188">
            <v>2515</v>
          </cell>
          <cell r="AI188">
            <v>0</v>
          </cell>
          <cell r="AJ188">
            <v>0</v>
          </cell>
          <cell r="AK188" t="str">
            <v>откр ствол</v>
          </cell>
          <cell r="AL188" t="str">
            <v xml:space="preserve">1959-2515 </v>
          </cell>
          <cell r="AM188">
            <v>0</v>
          </cell>
          <cell r="AN188">
            <v>1959</v>
          </cell>
          <cell r="AO188">
            <v>64.37</v>
          </cell>
          <cell r="AP188">
            <v>0</v>
          </cell>
          <cell r="AQ188">
            <v>0</v>
          </cell>
          <cell r="AR188">
            <v>0</v>
          </cell>
          <cell r="AS188" t="str">
            <v>Газлифт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1645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73</v>
          </cell>
          <cell r="BV188">
            <v>5.5</v>
          </cell>
          <cell r="BW188">
            <v>18</v>
          </cell>
          <cell r="BX188" t="str">
            <v>Угловик</v>
          </cell>
          <cell r="BY188" t="str">
            <v>Периодический</v>
          </cell>
          <cell r="BZ188">
            <v>24</v>
          </cell>
          <cell r="CA188">
            <v>24</v>
          </cell>
          <cell r="CB188">
            <v>29</v>
          </cell>
          <cell r="CC188">
            <v>43</v>
          </cell>
          <cell r="CD188">
            <v>27</v>
          </cell>
          <cell r="CE188">
            <v>43374</v>
          </cell>
          <cell r="CF188">
            <v>114</v>
          </cell>
          <cell r="CG188">
            <v>87</v>
          </cell>
          <cell r="CH188">
            <v>6</v>
          </cell>
          <cell r="CI188">
            <v>0</v>
          </cell>
          <cell r="CJ188">
            <v>0</v>
          </cell>
          <cell r="CK188">
            <v>44</v>
          </cell>
          <cell r="CL188">
            <v>5.2667999999999999</v>
          </cell>
          <cell r="CM188">
            <v>6.3</v>
          </cell>
          <cell r="CN188">
            <v>0</v>
          </cell>
          <cell r="CO188">
            <v>186</v>
          </cell>
          <cell r="CP188">
            <v>24.6</v>
          </cell>
          <cell r="CQ188">
            <v>70</v>
          </cell>
          <cell r="CR188" t="str">
            <v>-</v>
          </cell>
          <cell r="CS188">
            <v>44</v>
          </cell>
          <cell r="CT188" t="str">
            <v>-</v>
          </cell>
          <cell r="CU188">
            <v>64.733199999999997</v>
          </cell>
          <cell r="CV188" t="str">
            <v>-</v>
          </cell>
          <cell r="CW188">
            <v>44</v>
          </cell>
          <cell r="CX188" t="str">
            <v>-</v>
          </cell>
          <cell r="CY188">
            <v>5</v>
          </cell>
          <cell r="CZ188">
            <v>19.600000000000001</v>
          </cell>
          <cell r="DA188">
            <v>3721.4247740563533</v>
          </cell>
          <cell r="DB188">
            <v>4670.767828662566</v>
          </cell>
          <cell r="DC188">
            <v>0.12378016085790886</v>
          </cell>
          <cell r="DD188">
            <v>0</v>
          </cell>
          <cell r="DE188" t="str">
            <v>Газлифт</v>
          </cell>
          <cell r="DF188">
            <v>5.2667999999999999</v>
          </cell>
          <cell r="DG188">
            <v>6.3</v>
          </cell>
          <cell r="DH188">
            <v>0</v>
          </cell>
          <cell r="DI188">
            <v>19.600000000000001</v>
          </cell>
          <cell r="DJ188">
            <v>44</v>
          </cell>
          <cell r="DK188">
            <v>0</v>
          </cell>
          <cell r="DL188">
            <v>42131</v>
          </cell>
          <cell r="DM188">
            <v>42225</v>
          </cell>
          <cell r="DN188">
            <v>1220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42225</v>
          </cell>
          <cell r="DT188" t="str">
            <v>ЗБС</v>
          </cell>
          <cell r="DU188">
            <v>0</v>
          </cell>
          <cell r="DV188">
            <v>18</v>
          </cell>
          <cell r="DW188">
            <v>29</v>
          </cell>
          <cell r="DX188">
            <v>43</v>
          </cell>
          <cell r="DY188">
            <v>27</v>
          </cell>
          <cell r="DZ188" t="str">
            <v>Постоянный</v>
          </cell>
          <cell r="EA188">
            <v>24</v>
          </cell>
          <cell r="EB188">
            <v>0</v>
          </cell>
          <cell r="EC188">
            <v>11.703999999999999</v>
          </cell>
          <cell r="ED188">
            <v>14</v>
          </cell>
          <cell r="EE188">
            <v>0</v>
          </cell>
          <cell r="EF188">
            <v>29.8</v>
          </cell>
          <cell r="EG188">
            <v>2546.1380724538622</v>
          </cell>
          <cell r="EH188">
            <v>0</v>
          </cell>
          <cell r="EI188">
            <v>0</v>
          </cell>
          <cell r="EJ188">
            <v>46</v>
          </cell>
          <cell r="EK188">
            <v>18</v>
          </cell>
          <cell r="EL188">
            <v>29</v>
          </cell>
          <cell r="EM188">
            <v>43</v>
          </cell>
          <cell r="EN188">
            <v>27</v>
          </cell>
          <cell r="EO188" t="str">
            <v>Периодический</v>
          </cell>
          <cell r="EP188">
            <v>24</v>
          </cell>
          <cell r="EQ188">
            <v>24</v>
          </cell>
          <cell r="ER188">
            <v>5.2667999999999999</v>
          </cell>
          <cell r="ES188">
            <v>6.3</v>
          </cell>
          <cell r="ET188">
            <v>0</v>
          </cell>
          <cell r="EU188">
            <v>24.6</v>
          </cell>
          <cell r="EV188">
            <v>3721.4247740563533</v>
          </cell>
          <cell r="EW188">
            <v>87</v>
          </cell>
          <cell r="EX188">
            <v>5</v>
          </cell>
          <cell r="EY188">
            <v>44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24</v>
          </cell>
          <cell r="FF188">
            <v>-6.4371999999999989</v>
          </cell>
        </row>
        <row r="189">
          <cell r="J189">
            <v>1074</v>
          </cell>
          <cell r="K189" t="str">
            <v>К - 6</v>
          </cell>
          <cell r="L189">
            <v>41561</v>
          </cell>
          <cell r="M189" t="str">
            <v>Гор.</v>
          </cell>
          <cell r="N189" t="str">
            <v>P1ar_Block I</v>
          </cell>
          <cell r="O189" t="str">
            <v>Действующий</v>
          </cell>
          <cell r="P189">
            <v>-4</v>
          </cell>
          <cell r="Q189" t="str">
            <v xml:space="preserve"> </v>
          </cell>
          <cell r="R189" t="str">
            <v xml:space="preserve"> </v>
          </cell>
          <cell r="S189">
            <v>0</v>
          </cell>
          <cell r="T189">
            <v>143.80000000000001</v>
          </cell>
          <cell r="U189">
            <v>135</v>
          </cell>
          <cell r="V189">
            <v>4.32</v>
          </cell>
          <cell r="W189">
            <v>1</v>
          </cell>
          <cell r="X189">
            <v>1.110996811027672</v>
          </cell>
          <cell r="Y189">
            <v>1.33</v>
          </cell>
          <cell r="Z189">
            <v>0.83599999999999997</v>
          </cell>
          <cell r="AA189">
            <v>0.73299999999999998</v>
          </cell>
          <cell r="AB189">
            <v>38</v>
          </cell>
          <cell r="AC189">
            <v>1.1579999999999999</v>
          </cell>
          <cell r="AD189">
            <v>177.8</v>
          </cell>
          <cell r="AE189">
            <v>9.19</v>
          </cell>
          <cell r="AF189">
            <v>2049</v>
          </cell>
          <cell r="AG189">
            <v>2559</v>
          </cell>
          <cell r="AH189">
            <v>2559</v>
          </cell>
          <cell r="AI189">
            <v>0</v>
          </cell>
          <cell r="AJ189">
            <v>0</v>
          </cell>
          <cell r="AK189" t="str">
            <v>откр ствол</v>
          </cell>
          <cell r="AL189" t="str">
            <v>2049-2559</v>
          </cell>
          <cell r="AM189">
            <v>30</v>
          </cell>
          <cell r="AN189">
            <v>2049</v>
          </cell>
          <cell r="AO189">
            <v>285.14</v>
          </cell>
          <cell r="AP189">
            <v>0</v>
          </cell>
          <cell r="AQ189">
            <v>0</v>
          </cell>
          <cell r="AR189">
            <v>0</v>
          </cell>
          <cell r="AS189" t="str">
            <v>УЭЦН</v>
          </cell>
          <cell r="AT189">
            <v>300</v>
          </cell>
          <cell r="AU189" t="str">
            <v>ЦКсОК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1840</v>
          </cell>
          <cell r="BG189">
            <v>0</v>
          </cell>
          <cell r="BH189">
            <v>0</v>
          </cell>
          <cell r="BI189" t="str">
            <v>D1150N</v>
          </cell>
          <cell r="BJ189">
            <v>890</v>
          </cell>
          <cell r="BK189">
            <v>60</v>
          </cell>
          <cell r="BL189" t="str">
            <v>56-117</v>
          </cell>
          <cell r="BM189">
            <v>1857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1693.29</v>
          </cell>
          <cell r="BT189">
            <v>163.71</v>
          </cell>
          <cell r="BU189">
            <v>73</v>
          </cell>
          <cell r="BV189">
            <v>5.5</v>
          </cell>
          <cell r="BW189">
            <v>65</v>
          </cell>
          <cell r="BX189" t="str">
            <v>Угловик</v>
          </cell>
          <cell r="BY189" t="str">
            <v>Постоянный</v>
          </cell>
          <cell r="BZ189">
            <v>24</v>
          </cell>
          <cell r="CA189">
            <v>0</v>
          </cell>
          <cell r="CB189">
            <v>23</v>
          </cell>
          <cell r="CC189">
            <v>23</v>
          </cell>
          <cell r="CD189">
            <v>22</v>
          </cell>
          <cell r="CE189">
            <v>43374</v>
          </cell>
          <cell r="CF189">
            <v>206</v>
          </cell>
          <cell r="CG189">
            <v>0</v>
          </cell>
          <cell r="CH189">
            <v>0</v>
          </cell>
          <cell r="CI189">
            <v>860.83464692186624</v>
          </cell>
          <cell r="CJ189">
            <v>87</v>
          </cell>
          <cell r="CK189">
            <v>94.634246721750017</v>
          </cell>
          <cell r="CL189">
            <v>16.736719999999998</v>
          </cell>
          <cell r="CM189">
            <v>154</v>
          </cell>
          <cell r="CN189">
            <v>87</v>
          </cell>
          <cell r="CO189">
            <v>187</v>
          </cell>
          <cell r="CP189">
            <v>16</v>
          </cell>
          <cell r="CQ189">
            <v>111.36575327824998</v>
          </cell>
          <cell r="CR189" t="str">
            <v>-</v>
          </cell>
          <cell r="CS189">
            <v>7.6342467217500172</v>
          </cell>
          <cell r="CT189" t="str">
            <v>-</v>
          </cell>
          <cell r="CU189">
            <v>94.629033278249977</v>
          </cell>
          <cell r="CV189" t="str">
            <v>-</v>
          </cell>
          <cell r="CW189">
            <v>-79.365753278249983</v>
          </cell>
          <cell r="CX189" t="str">
            <v>-</v>
          </cell>
          <cell r="CY189">
            <v>0</v>
          </cell>
          <cell r="CZ189">
            <v>16</v>
          </cell>
          <cell r="DA189">
            <v>955.98181722583649</v>
          </cell>
          <cell r="DB189">
            <v>955.98181722583649</v>
          </cell>
          <cell r="DC189">
            <v>1.4822705586370852</v>
          </cell>
          <cell r="DD189">
            <v>0</v>
          </cell>
          <cell r="DE189" t="str">
            <v>УЭЦН</v>
          </cell>
          <cell r="DF189">
            <v>16.736719999999998</v>
          </cell>
          <cell r="DG189">
            <v>154</v>
          </cell>
          <cell r="DH189">
            <v>87</v>
          </cell>
          <cell r="DI189">
            <v>16</v>
          </cell>
          <cell r="DJ189">
            <v>94.634246721750017</v>
          </cell>
          <cell r="DK189">
            <v>0</v>
          </cell>
          <cell r="DL189">
            <v>43096</v>
          </cell>
          <cell r="DM189">
            <v>42163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41561</v>
          </cell>
          <cell r="DT189" t="str">
            <v>ВНС</v>
          </cell>
          <cell r="DU189">
            <v>0</v>
          </cell>
          <cell r="DV189">
            <v>18</v>
          </cell>
          <cell r="DW189">
            <v>25</v>
          </cell>
          <cell r="DX189">
            <v>25</v>
          </cell>
          <cell r="DY189">
            <v>24</v>
          </cell>
          <cell r="DZ189" t="str">
            <v>Постоянный</v>
          </cell>
          <cell r="EA189">
            <v>24</v>
          </cell>
          <cell r="EB189">
            <v>0</v>
          </cell>
          <cell r="EC189">
            <v>22.279400000000003</v>
          </cell>
          <cell r="ED189">
            <v>205</v>
          </cell>
          <cell r="EE189">
            <v>87</v>
          </cell>
          <cell r="EF189">
            <v>15.7</v>
          </cell>
          <cell r="EG189">
            <v>704.68684075872773</v>
          </cell>
          <cell r="EH189">
            <v>0</v>
          </cell>
          <cell r="EI189">
            <v>0</v>
          </cell>
          <cell r="EJ189">
            <v>97</v>
          </cell>
          <cell r="EK189">
            <v>65</v>
          </cell>
          <cell r="EL189">
            <v>23</v>
          </cell>
          <cell r="EM189">
            <v>23</v>
          </cell>
          <cell r="EN189">
            <v>22</v>
          </cell>
          <cell r="EO189" t="str">
            <v>Постоянный</v>
          </cell>
          <cell r="EP189">
            <v>24</v>
          </cell>
          <cell r="EQ189">
            <v>0</v>
          </cell>
          <cell r="ER189">
            <v>16.736719999999998</v>
          </cell>
          <cell r="ES189">
            <v>154</v>
          </cell>
          <cell r="ET189">
            <v>87</v>
          </cell>
          <cell r="EU189">
            <v>16</v>
          </cell>
          <cell r="EV189">
            <v>955.98181722583649</v>
          </cell>
          <cell r="EW189">
            <v>0</v>
          </cell>
          <cell r="EX189">
            <v>0</v>
          </cell>
          <cell r="EY189">
            <v>94.634246721750017</v>
          </cell>
          <cell r="EZ189">
            <v>47</v>
          </cell>
          <cell r="FA189">
            <v>-2</v>
          </cell>
          <cell r="FB189">
            <v>-2</v>
          </cell>
          <cell r="FC189">
            <v>-2</v>
          </cell>
          <cell r="FD189">
            <v>0</v>
          </cell>
          <cell r="FE189">
            <v>0</v>
          </cell>
          <cell r="FF189">
            <v>-5.5426800000000043</v>
          </cell>
        </row>
        <row r="190">
          <cell r="J190" t="str">
            <v>1074-2</v>
          </cell>
          <cell r="K190" t="str">
            <v>К - 6</v>
          </cell>
          <cell r="L190">
            <v>41651</v>
          </cell>
          <cell r="M190" t="str">
            <v>Гор.</v>
          </cell>
          <cell r="N190" t="str">
            <v>P1ar_Block I</v>
          </cell>
          <cell r="O190" t="str">
            <v>Действующий</v>
          </cell>
          <cell r="P190">
            <v>-4</v>
          </cell>
          <cell r="Q190" t="str">
            <v xml:space="preserve"> </v>
          </cell>
          <cell r="R190" t="str">
            <v xml:space="preserve"> </v>
          </cell>
          <cell r="S190">
            <v>0</v>
          </cell>
          <cell r="T190">
            <v>143.80000000000001</v>
          </cell>
          <cell r="U190">
            <v>135</v>
          </cell>
          <cell r="V190">
            <v>4.32</v>
          </cell>
          <cell r="W190">
            <v>1</v>
          </cell>
          <cell r="X190">
            <v>1.0745723351352321</v>
          </cell>
          <cell r="Y190">
            <v>1.33</v>
          </cell>
          <cell r="Z190">
            <v>0.83599999999999997</v>
          </cell>
          <cell r="AA190">
            <v>0.73299999999999998</v>
          </cell>
          <cell r="AB190">
            <v>38</v>
          </cell>
          <cell r="AC190">
            <v>1.1579999999999999</v>
          </cell>
          <cell r="AD190">
            <v>177.8</v>
          </cell>
          <cell r="AE190">
            <v>9.19</v>
          </cell>
          <cell r="AF190">
            <v>2080</v>
          </cell>
          <cell r="AG190">
            <v>2690</v>
          </cell>
          <cell r="AH190">
            <v>2690</v>
          </cell>
          <cell r="AI190">
            <v>0</v>
          </cell>
          <cell r="AJ190">
            <v>0</v>
          </cell>
          <cell r="AK190" t="str">
            <v>откр ствол</v>
          </cell>
          <cell r="AL190" t="str">
            <v>2080-2690</v>
          </cell>
          <cell r="AM190">
            <v>19</v>
          </cell>
          <cell r="AN190">
            <v>2080</v>
          </cell>
          <cell r="AO190">
            <v>191.27</v>
          </cell>
          <cell r="AP190">
            <v>0</v>
          </cell>
          <cell r="AQ190">
            <v>0</v>
          </cell>
          <cell r="AR190">
            <v>0</v>
          </cell>
          <cell r="AS190" t="str">
            <v>УЭЦН</v>
          </cell>
          <cell r="AT190">
            <v>300</v>
          </cell>
          <cell r="AU190" t="str">
            <v>ГП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1470</v>
          </cell>
          <cell r="BG190">
            <v>0</v>
          </cell>
          <cell r="BH190">
            <v>0</v>
          </cell>
          <cell r="BI190" t="str">
            <v>D1150N</v>
          </cell>
          <cell r="BJ190">
            <v>1500</v>
          </cell>
          <cell r="BK190">
            <v>63</v>
          </cell>
          <cell r="BL190" t="str">
            <v>56-117</v>
          </cell>
          <cell r="BM190">
            <v>1490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1462.4</v>
          </cell>
          <cell r="BT190">
            <v>27.6</v>
          </cell>
          <cell r="BU190">
            <v>73</v>
          </cell>
          <cell r="BV190">
            <v>5.5</v>
          </cell>
          <cell r="BW190">
            <v>65</v>
          </cell>
          <cell r="BX190" t="str">
            <v>Угловик</v>
          </cell>
          <cell r="BY190" t="str">
            <v>Постоянный</v>
          </cell>
          <cell r="BZ190">
            <v>24</v>
          </cell>
          <cell r="CA190">
            <v>0</v>
          </cell>
          <cell r="CB190">
            <v>25</v>
          </cell>
          <cell r="CC190">
            <v>24</v>
          </cell>
          <cell r="CD190">
            <v>24</v>
          </cell>
          <cell r="CE190">
            <v>43374</v>
          </cell>
          <cell r="CF190">
            <v>209.5</v>
          </cell>
          <cell r="CG190">
            <v>0</v>
          </cell>
          <cell r="CH190">
            <v>0</v>
          </cell>
          <cell r="CI190">
            <v>408.82369376048723</v>
          </cell>
          <cell r="CJ190">
            <v>105</v>
          </cell>
          <cell r="CK190">
            <v>151.82594158769248</v>
          </cell>
          <cell r="CL190">
            <v>16.774055760000007</v>
          </cell>
          <cell r="CM190">
            <v>222.2</v>
          </cell>
          <cell r="CN190">
            <v>90.97</v>
          </cell>
          <cell r="CO190">
            <v>188</v>
          </cell>
          <cell r="CP190">
            <v>2.54</v>
          </cell>
          <cell r="CQ190">
            <v>57.674058412307517</v>
          </cell>
          <cell r="CR190" t="str">
            <v>-</v>
          </cell>
          <cell r="CS190">
            <v>57.674058412307517</v>
          </cell>
          <cell r="CT190" t="str">
            <v>-</v>
          </cell>
          <cell r="CU190">
            <v>40.900002652307506</v>
          </cell>
          <cell r="CV190" t="str">
            <v>-</v>
          </cell>
          <cell r="CW190">
            <v>-33.295941587692482</v>
          </cell>
          <cell r="CX190" t="str">
            <v>-</v>
          </cell>
          <cell r="CY190">
            <v>0</v>
          </cell>
          <cell r="CZ190">
            <v>2.54</v>
          </cell>
          <cell r="DA190">
            <v>151.42432076903975</v>
          </cell>
          <cell r="DB190">
            <v>151.42432076903975</v>
          </cell>
          <cell r="DC190">
            <v>3.8526853513846531</v>
          </cell>
          <cell r="DD190" t="str">
            <v>Запуск по фонду 09.11.2018 после ТРС-смена УЭЦН. Трещиноватая зона, высокая обводненность.</v>
          </cell>
          <cell r="DE190" t="str">
            <v>УЭЦН</v>
          </cell>
          <cell r="DF190">
            <v>16.774055760000007</v>
          </cell>
          <cell r="DG190">
            <v>222.2</v>
          </cell>
          <cell r="DH190">
            <v>90.97</v>
          </cell>
          <cell r="DI190">
            <v>2.54</v>
          </cell>
          <cell r="DJ190">
            <v>151.82594158769248</v>
          </cell>
          <cell r="DK190">
            <v>0</v>
          </cell>
          <cell r="DL190">
            <v>42598.083333333336</v>
          </cell>
          <cell r="DM190">
            <v>42611</v>
          </cell>
          <cell r="DN190">
            <v>834</v>
          </cell>
          <cell r="DO190">
            <v>38</v>
          </cell>
          <cell r="DP190">
            <v>80</v>
          </cell>
          <cell r="DQ190">
            <v>0</v>
          </cell>
          <cell r="DR190">
            <v>0</v>
          </cell>
          <cell r="DS190">
            <v>41651</v>
          </cell>
          <cell r="DT190" t="str">
            <v>ВНС</v>
          </cell>
          <cell r="DU190">
            <v>0</v>
          </cell>
          <cell r="DV190">
            <v>65</v>
          </cell>
          <cell r="DW190">
            <v>26</v>
          </cell>
          <cell r="DX190">
            <v>25</v>
          </cell>
          <cell r="DY190">
            <v>25</v>
          </cell>
          <cell r="DZ190" t="str">
            <v>Постоянный</v>
          </cell>
          <cell r="EA190">
            <v>24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142.37531220899999</v>
          </cell>
          <cell r="EK190">
            <v>65</v>
          </cell>
          <cell r="EL190">
            <v>25</v>
          </cell>
          <cell r="EM190">
            <v>24</v>
          </cell>
          <cell r="EN190">
            <v>24</v>
          </cell>
          <cell r="EO190" t="str">
            <v>Постоянный</v>
          </cell>
          <cell r="EP190">
            <v>24</v>
          </cell>
          <cell r="EQ190">
            <v>0</v>
          </cell>
          <cell r="ER190">
            <v>16.774055760000007</v>
          </cell>
          <cell r="ES190">
            <v>222.2</v>
          </cell>
          <cell r="ET190">
            <v>90.97</v>
          </cell>
          <cell r="EU190">
            <v>2.54</v>
          </cell>
          <cell r="EV190">
            <v>151.42432076903975</v>
          </cell>
          <cell r="EW190">
            <v>0</v>
          </cell>
          <cell r="EX190">
            <v>0</v>
          </cell>
          <cell r="EY190">
            <v>151.82594158769248</v>
          </cell>
          <cell r="EZ190">
            <v>0</v>
          </cell>
          <cell r="FA190">
            <v>-1</v>
          </cell>
          <cell r="FB190">
            <v>-1</v>
          </cell>
          <cell r="FC190">
            <v>-1</v>
          </cell>
          <cell r="FD190">
            <v>0</v>
          </cell>
          <cell r="FE190">
            <v>0</v>
          </cell>
          <cell r="FF190">
            <v>16.774055760000007</v>
          </cell>
        </row>
        <row r="191">
          <cell r="J191" t="str">
            <v>1077-2</v>
          </cell>
          <cell r="K191" t="str">
            <v>Куст скважины - 1077</v>
          </cell>
          <cell r="L191">
            <v>39583</v>
          </cell>
          <cell r="M191" t="str">
            <v>Гор.</v>
          </cell>
          <cell r="N191" t="str">
            <v>P1ar_Block III</v>
          </cell>
          <cell r="O191" t="str">
            <v>Действующий</v>
          </cell>
          <cell r="P191">
            <v>-4</v>
          </cell>
          <cell r="Q191" t="str">
            <v xml:space="preserve"> </v>
          </cell>
          <cell r="R191" t="str">
            <v xml:space="preserve"> </v>
          </cell>
          <cell r="S191">
            <v>0</v>
          </cell>
          <cell r="T191">
            <v>143.80000000000001</v>
          </cell>
          <cell r="U191">
            <v>135</v>
          </cell>
          <cell r="V191">
            <v>4.32</v>
          </cell>
          <cell r="W191">
            <v>1</v>
          </cell>
          <cell r="X191">
            <v>4.3142706485786881</v>
          </cell>
          <cell r="Y191">
            <v>1.33</v>
          </cell>
          <cell r="Z191">
            <v>0.83599999999999997</v>
          </cell>
          <cell r="AA191">
            <v>0.73299999999999998</v>
          </cell>
          <cell r="AB191">
            <v>38</v>
          </cell>
          <cell r="AC191">
            <v>1.1579999999999999</v>
          </cell>
          <cell r="AD191">
            <v>139.69999999999999</v>
          </cell>
          <cell r="AE191">
            <v>7.72</v>
          </cell>
          <cell r="AF191">
            <v>1966</v>
          </cell>
          <cell r="AG191">
            <v>2500</v>
          </cell>
          <cell r="AH191">
            <v>2500</v>
          </cell>
          <cell r="AI191">
            <v>0</v>
          </cell>
          <cell r="AJ191">
            <v>0</v>
          </cell>
          <cell r="AK191" t="str">
            <v>откр ствол</v>
          </cell>
          <cell r="AL191" t="str">
            <v xml:space="preserve">1966-2500 </v>
          </cell>
          <cell r="AM191">
            <v>0</v>
          </cell>
          <cell r="AN191">
            <v>1966</v>
          </cell>
          <cell r="AO191">
            <v>86.5</v>
          </cell>
          <cell r="AP191">
            <v>0</v>
          </cell>
          <cell r="AQ191">
            <v>0</v>
          </cell>
          <cell r="AR191">
            <v>0</v>
          </cell>
          <cell r="AS191" t="str">
            <v>Газлифт</v>
          </cell>
          <cell r="AT191">
            <v>602</v>
          </cell>
          <cell r="AU191" t="str">
            <v>ГП</v>
          </cell>
          <cell r="AV191">
            <v>1196</v>
          </cell>
          <cell r="AW191" t="str">
            <v>ГК75/1,5</v>
          </cell>
          <cell r="AX191">
            <v>1742</v>
          </cell>
          <cell r="AY191" t="str">
            <v>ЦКсОК/4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1753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1970</v>
          </cell>
          <cell r="BN191" t="str">
            <v>Есть</v>
          </cell>
          <cell r="BO191">
            <v>0</v>
          </cell>
          <cell r="BP191">
            <v>74</v>
          </cell>
          <cell r="BQ191">
            <v>53</v>
          </cell>
          <cell r="BR191">
            <v>8.4</v>
          </cell>
          <cell r="BS191">
            <v>0</v>
          </cell>
          <cell r="BT191">
            <v>0</v>
          </cell>
          <cell r="BU191">
            <v>73</v>
          </cell>
          <cell r="BV191">
            <v>5.5</v>
          </cell>
          <cell r="BW191">
            <v>18</v>
          </cell>
          <cell r="BX191" t="str">
            <v>Угловик</v>
          </cell>
          <cell r="BY191" t="str">
            <v>Постоянный</v>
          </cell>
          <cell r="BZ191">
            <v>24</v>
          </cell>
          <cell r="CA191">
            <v>0</v>
          </cell>
          <cell r="CB191">
            <v>34</v>
          </cell>
          <cell r="CC191">
            <v>53</v>
          </cell>
          <cell r="CD191">
            <v>32</v>
          </cell>
          <cell r="CE191">
            <v>43374</v>
          </cell>
          <cell r="CF191">
            <v>114</v>
          </cell>
          <cell r="CG191">
            <v>74</v>
          </cell>
          <cell r="CH191">
            <v>6</v>
          </cell>
          <cell r="CI191">
            <v>0</v>
          </cell>
          <cell r="CJ191">
            <v>0</v>
          </cell>
          <cell r="CK191">
            <v>58</v>
          </cell>
          <cell r="CL191">
            <v>3.0919627200000002</v>
          </cell>
          <cell r="CM191">
            <v>3.7</v>
          </cell>
          <cell r="CN191">
            <v>0.04</v>
          </cell>
          <cell r="CO191">
            <v>189</v>
          </cell>
          <cell r="CP191">
            <v>11.5</v>
          </cell>
          <cell r="CQ191">
            <v>56</v>
          </cell>
          <cell r="CR191" t="str">
            <v>-</v>
          </cell>
          <cell r="CS191">
            <v>58</v>
          </cell>
          <cell r="CT191" t="str">
            <v>-</v>
          </cell>
          <cell r="CU191">
            <v>52.908037280000002</v>
          </cell>
          <cell r="CV191" t="str">
            <v>-</v>
          </cell>
          <cell r="CW191">
            <v>57.96</v>
          </cell>
          <cell r="CX191" t="str">
            <v>-</v>
          </cell>
          <cell r="CY191">
            <v>8.4</v>
          </cell>
          <cell r="CZ191">
            <v>3.0999999999999996</v>
          </cell>
          <cell r="DA191">
            <v>1002.5994103835765</v>
          </cell>
          <cell r="DB191">
            <v>3719.3203933584296</v>
          </cell>
          <cell r="DC191">
            <v>8.4525293908086926E-2</v>
          </cell>
          <cell r="DD191">
            <v>0</v>
          </cell>
          <cell r="DE191" t="str">
            <v>Газлифт</v>
          </cell>
          <cell r="DF191">
            <v>3.0919627200000002</v>
          </cell>
          <cell r="DG191">
            <v>3.7</v>
          </cell>
          <cell r="DH191">
            <v>0.04</v>
          </cell>
          <cell r="DI191">
            <v>3.0999999999999996</v>
          </cell>
          <cell r="DJ191">
            <v>58</v>
          </cell>
          <cell r="DK191">
            <v>0</v>
          </cell>
          <cell r="DL191">
            <v>41395</v>
          </cell>
          <cell r="DM191">
            <v>41399</v>
          </cell>
          <cell r="DN191">
            <v>2046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41408</v>
          </cell>
          <cell r="DT191" t="str">
            <v>ОПЗ</v>
          </cell>
          <cell r="DU191">
            <v>0</v>
          </cell>
          <cell r="DV191">
            <v>18</v>
          </cell>
          <cell r="DW191">
            <v>34</v>
          </cell>
          <cell r="DX191">
            <v>53</v>
          </cell>
          <cell r="DY191">
            <v>32</v>
          </cell>
          <cell r="DZ191" t="str">
            <v>Постоянный</v>
          </cell>
          <cell r="EA191">
            <v>24</v>
          </cell>
          <cell r="EB191">
            <v>0</v>
          </cell>
          <cell r="EC191">
            <v>12.952816799999999</v>
          </cell>
          <cell r="ED191">
            <v>15.5</v>
          </cell>
          <cell r="EE191">
            <v>0.04</v>
          </cell>
          <cell r="EF191">
            <v>20</v>
          </cell>
          <cell r="EG191">
            <v>880.11744287157683</v>
          </cell>
          <cell r="EH191">
            <v>74</v>
          </cell>
          <cell r="EI191">
            <v>8.6</v>
          </cell>
          <cell r="EJ191">
            <v>58</v>
          </cell>
          <cell r="EK191">
            <v>18</v>
          </cell>
          <cell r="EL191">
            <v>34</v>
          </cell>
          <cell r="EM191">
            <v>53</v>
          </cell>
          <cell r="EN191">
            <v>32</v>
          </cell>
          <cell r="EO191" t="str">
            <v>Постоянный</v>
          </cell>
          <cell r="EP191">
            <v>24</v>
          </cell>
          <cell r="EQ191">
            <v>0</v>
          </cell>
          <cell r="ER191">
            <v>3.0919627200000002</v>
          </cell>
          <cell r="ES191">
            <v>3.7</v>
          </cell>
          <cell r="ET191">
            <v>0.04</v>
          </cell>
          <cell r="EU191">
            <v>11.5</v>
          </cell>
          <cell r="EV191">
            <v>1002.5994103835765</v>
          </cell>
          <cell r="EW191">
            <v>74</v>
          </cell>
          <cell r="EX191">
            <v>8.4</v>
          </cell>
          <cell r="EY191">
            <v>58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-9.8608540799999993</v>
          </cell>
        </row>
        <row r="192">
          <cell r="J192" t="str">
            <v>1077-1</v>
          </cell>
          <cell r="K192" t="str">
            <v>Куст скважины - 1077</v>
          </cell>
          <cell r="L192">
            <v>39415</v>
          </cell>
          <cell r="M192" t="str">
            <v>Гор.</v>
          </cell>
          <cell r="N192" t="str">
            <v>P1ar_Block III</v>
          </cell>
          <cell r="O192" t="str">
            <v>Действующий</v>
          </cell>
          <cell r="P192">
            <v>-4</v>
          </cell>
          <cell r="Q192" t="str">
            <v xml:space="preserve"> </v>
          </cell>
          <cell r="R192" t="str">
            <v xml:space="preserve"> </v>
          </cell>
          <cell r="S192">
            <v>0</v>
          </cell>
          <cell r="T192">
            <v>143.80000000000001</v>
          </cell>
          <cell r="U192">
            <v>135</v>
          </cell>
          <cell r="V192">
            <v>4.32</v>
          </cell>
          <cell r="W192">
            <v>1</v>
          </cell>
          <cell r="X192">
            <v>4.32</v>
          </cell>
          <cell r="Y192">
            <v>1.33</v>
          </cell>
          <cell r="Z192">
            <v>0.83599999999999997</v>
          </cell>
          <cell r="AA192">
            <v>0.73299999999999998</v>
          </cell>
          <cell r="AB192">
            <v>38</v>
          </cell>
          <cell r="AC192">
            <v>1.1579999999999999</v>
          </cell>
          <cell r="AD192">
            <v>139.69999999999999</v>
          </cell>
          <cell r="AE192">
            <v>7.72</v>
          </cell>
          <cell r="AF192">
            <v>1933</v>
          </cell>
          <cell r="AG192">
            <v>2400</v>
          </cell>
          <cell r="AH192">
            <v>2400</v>
          </cell>
          <cell r="AI192">
            <v>0</v>
          </cell>
          <cell r="AJ192">
            <v>0</v>
          </cell>
          <cell r="AK192" t="str">
            <v>откр ствол</v>
          </cell>
          <cell r="AL192" t="str">
            <v xml:space="preserve">1933-2400 </v>
          </cell>
          <cell r="AM192">
            <v>0</v>
          </cell>
          <cell r="AN192">
            <v>1933</v>
          </cell>
          <cell r="AO192">
            <v>54</v>
          </cell>
          <cell r="AP192">
            <v>0</v>
          </cell>
          <cell r="AQ192">
            <v>0</v>
          </cell>
          <cell r="AR192">
            <v>0</v>
          </cell>
          <cell r="AS192" t="str">
            <v>Газлифт</v>
          </cell>
          <cell r="AT192">
            <v>600</v>
          </cell>
          <cell r="AU192" t="str">
            <v>ГП</v>
          </cell>
          <cell r="AV192">
            <v>1200</v>
          </cell>
          <cell r="AW192" t="str">
            <v>ГК75/1,5</v>
          </cell>
          <cell r="AX192">
            <v>1762</v>
          </cell>
          <cell r="AY192" t="str">
            <v>ЦКсОК/4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1773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2357</v>
          </cell>
          <cell r="BN192" t="str">
            <v>Есть</v>
          </cell>
          <cell r="BO192">
            <v>0</v>
          </cell>
          <cell r="BP192">
            <v>74</v>
          </cell>
          <cell r="BQ192">
            <v>55</v>
          </cell>
          <cell r="BR192">
            <v>8.3000000000000007</v>
          </cell>
          <cell r="BS192">
            <v>0</v>
          </cell>
          <cell r="BT192">
            <v>0</v>
          </cell>
          <cell r="BU192">
            <v>73</v>
          </cell>
          <cell r="BV192">
            <v>5.5</v>
          </cell>
          <cell r="BW192">
            <v>18</v>
          </cell>
          <cell r="BX192" t="str">
            <v>Угловик</v>
          </cell>
          <cell r="BY192" t="str">
            <v>Постоянный</v>
          </cell>
          <cell r="BZ192">
            <v>24</v>
          </cell>
          <cell r="CA192">
            <v>0</v>
          </cell>
          <cell r="CB192">
            <v>34</v>
          </cell>
          <cell r="CC192">
            <v>55</v>
          </cell>
          <cell r="CD192">
            <v>32</v>
          </cell>
          <cell r="CE192">
            <v>43374</v>
          </cell>
          <cell r="CF192">
            <v>128</v>
          </cell>
          <cell r="CG192">
            <v>74</v>
          </cell>
          <cell r="CH192">
            <v>6</v>
          </cell>
          <cell r="CI192">
            <v>0</v>
          </cell>
          <cell r="CJ192">
            <v>0</v>
          </cell>
          <cell r="CK192">
            <v>60</v>
          </cell>
          <cell r="CL192">
            <v>15.215199999999999</v>
          </cell>
          <cell r="CM192">
            <v>18.2</v>
          </cell>
          <cell r="CN192">
            <v>0</v>
          </cell>
          <cell r="CO192">
            <v>190</v>
          </cell>
          <cell r="CP192">
            <v>21.5</v>
          </cell>
          <cell r="CQ192">
            <v>68</v>
          </cell>
          <cell r="CR192" t="str">
            <v>-</v>
          </cell>
          <cell r="CS192">
            <v>60</v>
          </cell>
          <cell r="CT192" t="str">
            <v>-</v>
          </cell>
          <cell r="CU192">
            <v>52.784800000000004</v>
          </cell>
          <cell r="CV192" t="str">
            <v>-</v>
          </cell>
          <cell r="CW192">
            <v>60</v>
          </cell>
          <cell r="CX192" t="str">
            <v>-</v>
          </cell>
          <cell r="CY192">
            <v>8.3000000000000007</v>
          </cell>
          <cell r="CZ192">
            <v>13.2</v>
          </cell>
          <cell r="DA192">
            <v>867.55349913244652</v>
          </cell>
          <cell r="DB192">
            <v>1413.0606235869395</v>
          </cell>
          <cell r="DC192">
            <v>0.35037433155080211</v>
          </cell>
          <cell r="DD192">
            <v>0</v>
          </cell>
          <cell r="DE192" t="str">
            <v>Газлифт</v>
          </cell>
          <cell r="DF192">
            <v>15.215199999999999</v>
          </cell>
          <cell r="DG192">
            <v>18.2</v>
          </cell>
          <cell r="DH192">
            <v>0</v>
          </cell>
          <cell r="DI192">
            <v>13.2</v>
          </cell>
          <cell r="DJ192">
            <v>60</v>
          </cell>
          <cell r="DK192">
            <v>0</v>
          </cell>
          <cell r="DL192" t="str">
            <v>-</v>
          </cell>
          <cell r="DM192">
            <v>41194</v>
          </cell>
          <cell r="DN192">
            <v>2251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41194</v>
          </cell>
          <cell r="DT192" t="str">
            <v>ОПЗ</v>
          </cell>
          <cell r="DU192">
            <v>0</v>
          </cell>
          <cell r="DV192">
            <v>18</v>
          </cell>
          <cell r="DW192">
            <v>34</v>
          </cell>
          <cell r="DX192">
            <v>55</v>
          </cell>
          <cell r="DY192">
            <v>32</v>
          </cell>
          <cell r="DZ192" t="str">
            <v>Постоянный</v>
          </cell>
          <cell r="EA192">
            <v>24</v>
          </cell>
          <cell r="EB192">
            <v>0</v>
          </cell>
          <cell r="EC192">
            <v>15.215199999999999</v>
          </cell>
          <cell r="ED192">
            <v>18.2</v>
          </cell>
          <cell r="EE192">
            <v>0</v>
          </cell>
          <cell r="EF192">
            <v>21.5</v>
          </cell>
          <cell r="EG192">
            <v>867.55349913244652</v>
          </cell>
          <cell r="EH192">
            <v>74</v>
          </cell>
          <cell r="EI192">
            <v>8.3000000000000007</v>
          </cell>
          <cell r="EJ192">
            <v>60</v>
          </cell>
          <cell r="EK192">
            <v>18</v>
          </cell>
          <cell r="EL192">
            <v>34</v>
          </cell>
          <cell r="EM192">
            <v>55</v>
          </cell>
          <cell r="EN192">
            <v>32</v>
          </cell>
          <cell r="EO192" t="str">
            <v>Постоянный</v>
          </cell>
          <cell r="EP192">
            <v>24</v>
          </cell>
          <cell r="EQ192">
            <v>0</v>
          </cell>
          <cell r="ER192">
            <v>15.215199999999999</v>
          </cell>
          <cell r="ES192">
            <v>18.2</v>
          </cell>
          <cell r="ET192">
            <v>0</v>
          </cell>
          <cell r="EU192">
            <v>21.5</v>
          </cell>
          <cell r="EV192">
            <v>867.55349913244652</v>
          </cell>
          <cell r="EW192">
            <v>74</v>
          </cell>
          <cell r="EX192">
            <v>8.3000000000000007</v>
          </cell>
          <cell r="EY192">
            <v>60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</row>
        <row r="193">
          <cell r="J193">
            <v>1078</v>
          </cell>
          <cell r="K193" t="str">
            <v>Куст скважины - 1078</v>
          </cell>
          <cell r="L193">
            <v>38974</v>
          </cell>
          <cell r="M193" t="str">
            <v>Верт.</v>
          </cell>
          <cell r="N193" t="str">
            <v>P1ar_Block III</v>
          </cell>
          <cell r="O193" t="str">
            <v>В консервации</v>
          </cell>
          <cell r="P193">
            <v>-4</v>
          </cell>
          <cell r="Q193">
            <v>41836</v>
          </cell>
          <cell r="R193" t="str">
            <v>Slb</v>
          </cell>
          <cell r="S193" t="str">
            <v>64м3 15% HCL
 34м3 WF130</v>
          </cell>
          <cell r="T193">
            <v>143.80000000000001</v>
          </cell>
          <cell r="U193">
            <v>135</v>
          </cell>
          <cell r="V193">
            <v>4.32</v>
          </cell>
          <cell r="W193">
            <v>1</v>
          </cell>
          <cell r="X193">
            <v>4.32</v>
          </cell>
          <cell r="Y193">
            <v>1.33</v>
          </cell>
          <cell r="Z193">
            <v>0.83599999999999997</v>
          </cell>
          <cell r="AA193">
            <v>0.73299999999999998</v>
          </cell>
          <cell r="AB193">
            <v>38</v>
          </cell>
          <cell r="AC193">
            <v>1.1579999999999999</v>
          </cell>
          <cell r="AD193">
            <v>139.69999999999999</v>
          </cell>
          <cell r="AE193">
            <v>7.72</v>
          </cell>
          <cell r="AF193">
            <v>2050</v>
          </cell>
          <cell r="AG193">
            <v>2027</v>
          </cell>
          <cell r="AH193">
            <v>2027</v>
          </cell>
          <cell r="AI193">
            <v>0</v>
          </cell>
          <cell r="AJ193">
            <v>0</v>
          </cell>
          <cell r="AK193" t="str">
            <v>закрытый</v>
          </cell>
          <cell r="AL193" t="str">
            <v>1877-1881; 1883-1885; 1890-1898; 1901-1905; 1909-1912; 1914-1920; 1932-1936</v>
          </cell>
          <cell r="AM193">
            <v>0</v>
          </cell>
          <cell r="AN193">
            <v>1877</v>
          </cell>
          <cell r="AO193">
            <v>20</v>
          </cell>
          <cell r="AP193">
            <v>0</v>
          </cell>
          <cell r="AQ193">
            <v>0</v>
          </cell>
          <cell r="AR193">
            <v>0</v>
          </cell>
          <cell r="AS193" t="str">
            <v>Газлифт</v>
          </cell>
          <cell r="AT193">
            <v>600</v>
          </cell>
          <cell r="AU193" t="str">
            <v xml:space="preserve"> ГП</v>
          </cell>
          <cell r="AV193">
            <v>1200</v>
          </cell>
          <cell r="AW193" t="str">
            <v>ГК 90/4</v>
          </cell>
          <cell r="AX193">
            <v>1790</v>
          </cell>
          <cell r="AY193" t="str">
            <v>ЦКсОК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1800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1850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73</v>
          </cell>
          <cell r="BV193">
            <v>5.5</v>
          </cell>
          <cell r="BW193">
            <v>18</v>
          </cell>
          <cell r="BX193" t="str">
            <v>Угловик</v>
          </cell>
          <cell r="BY193" t="str">
            <v>Постоянный</v>
          </cell>
          <cell r="BZ193">
            <v>24</v>
          </cell>
          <cell r="CA193">
            <v>0</v>
          </cell>
          <cell r="CB193">
            <v>29.166666666666668</v>
          </cell>
          <cell r="CC193">
            <v>79.5</v>
          </cell>
          <cell r="CD193">
            <v>26.666666666666668</v>
          </cell>
          <cell r="CE193">
            <v>43374</v>
          </cell>
          <cell r="CF193">
            <v>207</v>
          </cell>
          <cell r="CG193">
            <v>80</v>
          </cell>
          <cell r="CH193">
            <v>6</v>
          </cell>
          <cell r="CI193">
            <v>0</v>
          </cell>
          <cell r="CJ193">
            <v>0</v>
          </cell>
          <cell r="CK193">
            <v>120.14</v>
          </cell>
          <cell r="CL193">
            <v>0</v>
          </cell>
          <cell r="CM193">
            <v>0</v>
          </cell>
          <cell r="CN193">
            <v>0</v>
          </cell>
          <cell r="CO193">
            <v>191</v>
          </cell>
          <cell r="CP193">
            <v>0</v>
          </cell>
          <cell r="CQ193">
            <v>86.86</v>
          </cell>
          <cell r="CR193" t="str">
            <v>-</v>
          </cell>
          <cell r="CS193" t="str">
            <v>-</v>
          </cell>
          <cell r="CT193" t="str">
            <v>-</v>
          </cell>
          <cell r="CU193">
            <v>86.86</v>
          </cell>
          <cell r="CV193" t="str">
            <v>-</v>
          </cell>
          <cell r="CW193" t="str">
            <v>-</v>
          </cell>
          <cell r="CX193" t="str">
            <v>-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 t="str">
            <v>Газлифт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120.14</v>
          </cell>
          <cell r="DK193">
            <v>0</v>
          </cell>
          <cell r="DL193">
            <v>41816</v>
          </cell>
          <cell r="DM193">
            <v>41860</v>
          </cell>
          <cell r="DN193">
            <v>1585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41860</v>
          </cell>
          <cell r="DT193" t="str">
            <v>КГРП</v>
          </cell>
          <cell r="DU193">
            <v>0</v>
          </cell>
          <cell r="DV193">
            <v>18</v>
          </cell>
          <cell r="DW193">
            <v>29.166666666666668</v>
          </cell>
          <cell r="DX193">
            <v>79.5</v>
          </cell>
          <cell r="DY193">
            <v>26.666666666666668</v>
          </cell>
          <cell r="DZ193" t="str">
            <v>Постоянный</v>
          </cell>
          <cell r="EA193">
            <v>24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80</v>
          </cell>
          <cell r="EI193">
            <v>0</v>
          </cell>
          <cell r="EJ193">
            <v>120.14</v>
          </cell>
          <cell r="EK193">
            <v>18</v>
          </cell>
          <cell r="EL193">
            <v>29.166666666666668</v>
          </cell>
          <cell r="EM193">
            <v>79.5</v>
          </cell>
          <cell r="EN193">
            <v>26.666666666666668</v>
          </cell>
          <cell r="EO193" t="str">
            <v>Постоянный</v>
          </cell>
          <cell r="EP193">
            <v>24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80</v>
          </cell>
          <cell r="EX193">
            <v>0</v>
          </cell>
          <cell r="EY193">
            <v>120.14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</row>
        <row r="194">
          <cell r="J194" t="str">
            <v>1078-1</v>
          </cell>
          <cell r="K194" t="str">
            <v>Куст скважины - 1078</v>
          </cell>
          <cell r="L194">
            <v>39072</v>
          </cell>
          <cell r="M194" t="str">
            <v>Гор.</v>
          </cell>
          <cell r="N194" t="str">
            <v>P1ar_Block III</v>
          </cell>
          <cell r="O194" t="str">
            <v>Действующий</v>
          </cell>
          <cell r="P194">
            <v>-4</v>
          </cell>
          <cell r="Q194" t="str">
            <v xml:space="preserve"> </v>
          </cell>
          <cell r="R194" t="str">
            <v xml:space="preserve"> </v>
          </cell>
          <cell r="S194">
            <v>0</v>
          </cell>
          <cell r="T194">
            <v>143.80000000000001</v>
          </cell>
          <cell r="U194">
            <v>135</v>
          </cell>
          <cell r="V194">
            <v>4.32</v>
          </cell>
          <cell r="W194">
            <v>1</v>
          </cell>
          <cell r="X194">
            <v>4.32</v>
          </cell>
          <cell r="Y194">
            <v>1.33</v>
          </cell>
          <cell r="Z194">
            <v>0.83599999999999997</v>
          </cell>
          <cell r="AA194">
            <v>0.73299999999999998</v>
          </cell>
          <cell r="AB194">
            <v>38</v>
          </cell>
          <cell r="AC194">
            <v>1.1579999999999999</v>
          </cell>
          <cell r="AD194">
            <v>139.69999999999999</v>
          </cell>
          <cell r="AE194">
            <v>7.72</v>
          </cell>
          <cell r="AF194">
            <v>1927</v>
          </cell>
          <cell r="AG194">
            <v>2504</v>
          </cell>
          <cell r="AH194">
            <v>2504</v>
          </cell>
          <cell r="AI194">
            <v>0</v>
          </cell>
          <cell r="AJ194">
            <v>0</v>
          </cell>
          <cell r="AK194" t="str">
            <v>откр ствол</v>
          </cell>
          <cell r="AL194" t="str">
            <v>1927-2504</v>
          </cell>
          <cell r="AM194">
            <v>0</v>
          </cell>
          <cell r="AN194">
            <v>1927</v>
          </cell>
          <cell r="AO194">
            <v>50</v>
          </cell>
          <cell r="AP194">
            <v>0</v>
          </cell>
          <cell r="AQ194">
            <v>0</v>
          </cell>
          <cell r="AR194">
            <v>0</v>
          </cell>
          <cell r="AS194" t="str">
            <v>Фонтан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1925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73</v>
          </cell>
          <cell r="BV194">
            <v>5.5</v>
          </cell>
          <cell r="BW194">
            <v>18</v>
          </cell>
          <cell r="BX194" t="str">
            <v>Угловик</v>
          </cell>
          <cell r="BY194" t="str">
            <v>Постоянный</v>
          </cell>
          <cell r="BZ194">
            <v>24</v>
          </cell>
          <cell r="CA194">
            <v>0</v>
          </cell>
          <cell r="CB194">
            <v>35</v>
          </cell>
          <cell r="CC194">
            <v>48</v>
          </cell>
          <cell r="CD194">
            <v>34</v>
          </cell>
          <cell r="CE194">
            <v>43374</v>
          </cell>
          <cell r="CF194">
            <v>117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50</v>
          </cell>
          <cell r="CL194">
            <v>19.227999999999998</v>
          </cell>
          <cell r="CM194">
            <v>23</v>
          </cell>
          <cell r="CN194">
            <v>0</v>
          </cell>
          <cell r="CO194">
            <v>192</v>
          </cell>
          <cell r="CP194">
            <v>51</v>
          </cell>
          <cell r="CQ194">
            <v>67</v>
          </cell>
          <cell r="CR194" t="str">
            <v>-</v>
          </cell>
          <cell r="CS194">
            <v>50</v>
          </cell>
          <cell r="CT194" t="str">
            <v>-</v>
          </cell>
          <cell r="CU194">
            <v>47.772000000000006</v>
          </cell>
          <cell r="CV194" t="str">
            <v>-</v>
          </cell>
          <cell r="CW194">
            <v>50</v>
          </cell>
          <cell r="CX194" t="str">
            <v>-</v>
          </cell>
          <cell r="CY194">
            <v>0</v>
          </cell>
          <cell r="CZ194">
            <v>51</v>
          </cell>
          <cell r="DA194">
            <v>2652.381942999792</v>
          </cell>
          <cell r="DB194">
            <v>2652.381942999792</v>
          </cell>
          <cell r="DC194">
            <v>0</v>
          </cell>
          <cell r="DD194">
            <v>0</v>
          </cell>
          <cell r="DE194" t="str">
            <v>Фонтан</v>
          </cell>
          <cell r="DF194">
            <v>19.227999999999998</v>
          </cell>
          <cell r="DG194">
            <v>23</v>
          </cell>
          <cell r="DH194">
            <v>0</v>
          </cell>
          <cell r="DI194">
            <v>50.999999999999993</v>
          </cell>
          <cell r="DJ194">
            <v>50</v>
          </cell>
          <cell r="DK194">
            <v>0</v>
          </cell>
          <cell r="DL194" t="str">
            <v>-</v>
          </cell>
          <cell r="DM194">
            <v>41420</v>
          </cell>
          <cell r="DN194">
            <v>2025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41420</v>
          </cell>
          <cell r="DT194" t="str">
            <v>ОПЗ</v>
          </cell>
          <cell r="DU194">
            <v>0</v>
          </cell>
          <cell r="DV194">
            <v>18</v>
          </cell>
          <cell r="DW194">
            <v>32</v>
          </cell>
          <cell r="DX194">
            <v>49</v>
          </cell>
          <cell r="DY194">
            <v>31</v>
          </cell>
          <cell r="DZ194" t="str">
            <v>Постоянный</v>
          </cell>
          <cell r="EA194">
            <v>24</v>
          </cell>
          <cell r="EB194">
            <v>0</v>
          </cell>
          <cell r="EC194">
            <v>19.227999999999998</v>
          </cell>
          <cell r="ED194">
            <v>23</v>
          </cell>
          <cell r="EE194">
            <v>0</v>
          </cell>
          <cell r="EF194">
            <v>51</v>
          </cell>
          <cell r="EG194">
            <v>2652.381942999792</v>
          </cell>
          <cell r="EH194">
            <v>0</v>
          </cell>
          <cell r="EI194">
            <v>0</v>
          </cell>
          <cell r="EJ194">
            <v>50</v>
          </cell>
          <cell r="EK194">
            <v>18</v>
          </cell>
          <cell r="EL194">
            <v>35</v>
          </cell>
          <cell r="EM194">
            <v>48</v>
          </cell>
          <cell r="EN194">
            <v>34</v>
          </cell>
          <cell r="EO194" t="str">
            <v>Постоянный</v>
          </cell>
          <cell r="EP194">
            <v>24</v>
          </cell>
          <cell r="EQ194">
            <v>0</v>
          </cell>
          <cell r="ER194">
            <v>19.227999999999998</v>
          </cell>
          <cell r="ES194">
            <v>23</v>
          </cell>
          <cell r="ET194">
            <v>0</v>
          </cell>
          <cell r="EU194">
            <v>51</v>
          </cell>
          <cell r="EV194">
            <v>2652.381942999792</v>
          </cell>
          <cell r="EW194">
            <v>0</v>
          </cell>
          <cell r="EX194">
            <v>0</v>
          </cell>
          <cell r="EY194">
            <v>50</v>
          </cell>
          <cell r="EZ194">
            <v>0</v>
          </cell>
          <cell r="FA194">
            <v>3</v>
          </cell>
          <cell r="FB194">
            <v>-1</v>
          </cell>
          <cell r="FC194">
            <v>3</v>
          </cell>
          <cell r="FD194">
            <v>0</v>
          </cell>
          <cell r="FE194">
            <v>0</v>
          </cell>
          <cell r="FF194">
            <v>0</v>
          </cell>
        </row>
        <row r="195">
          <cell r="J195">
            <v>1080</v>
          </cell>
          <cell r="K195" t="str">
            <v>Куст скважины - 1080</v>
          </cell>
          <cell r="L195">
            <v>39711</v>
          </cell>
          <cell r="M195" t="str">
            <v>Гор.</v>
          </cell>
          <cell r="N195" t="str">
            <v>P1ar_Block II</v>
          </cell>
          <cell r="O195" t="str">
            <v>Действующий</v>
          </cell>
          <cell r="P195">
            <v>-4</v>
          </cell>
          <cell r="Q195" t="str">
            <v xml:space="preserve"> </v>
          </cell>
          <cell r="R195" t="str">
            <v xml:space="preserve"> </v>
          </cell>
          <cell r="S195">
            <v>0</v>
          </cell>
          <cell r="T195">
            <v>143.80000000000001</v>
          </cell>
          <cell r="U195">
            <v>135</v>
          </cell>
          <cell r="V195">
            <v>4.32</v>
          </cell>
          <cell r="W195">
            <v>1</v>
          </cell>
          <cell r="X195">
            <v>4.3057050592034445</v>
          </cell>
          <cell r="Y195">
            <v>1.33</v>
          </cell>
          <cell r="Z195">
            <v>0.83599999999999997</v>
          </cell>
          <cell r="AA195">
            <v>0.73299999999999998</v>
          </cell>
          <cell r="AB195">
            <v>38</v>
          </cell>
          <cell r="AC195">
            <v>1.1579999999999999</v>
          </cell>
          <cell r="AD195">
            <v>139.69999999999999</v>
          </cell>
          <cell r="AE195">
            <v>7.72</v>
          </cell>
          <cell r="AF195">
            <v>1927</v>
          </cell>
          <cell r="AG195">
            <v>2400</v>
          </cell>
          <cell r="AH195">
            <v>2400</v>
          </cell>
          <cell r="AI195">
            <v>0</v>
          </cell>
          <cell r="AJ195">
            <v>0</v>
          </cell>
          <cell r="AK195" t="str">
            <v>откр ствол</v>
          </cell>
          <cell r="AL195" t="str">
            <v xml:space="preserve">1927-2400 </v>
          </cell>
          <cell r="AM195">
            <v>0</v>
          </cell>
          <cell r="AN195">
            <v>1927</v>
          </cell>
          <cell r="AO195">
            <v>21</v>
          </cell>
          <cell r="AP195">
            <v>0</v>
          </cell>
          <cell r="AQ195">
            <v>0</v>
          </cell>
          <cell r="AR195">
            <v>0</v>
          </cell>
          <cell r="AS195" t="str">
            <v>Газлифт</v>
          </cell>
          <cell r="AT195">
            <v>609</v>
          </cell>
          <cell r="AU195" t="str">
            <v>ГК80/2</v>
          </cell>
          <cell r="AV195">
            <v>1203</v>
          </cell>
          <cell r="AW195" t="str">
            <v>ГК78/2</v>
          </cell>
          <cell r="AX195">
            <v>1778</v>
          </cell>
          <cell r="AY195" t="str">
            <v>ЦКсОК(б/з)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1789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2087</v>
          </cell>
          <cell r="BN195" t="str">
            <v>Есть</v>
          </cell>
          <cell r="BO195">
            <v>0</v>
          </cell>
          <cell r="BP195">
            <v>80</v>
          </cell>
          <cell r="BQ195">
            <v>50</v>
          </cell>
          <cell r="BR195">
            <v>7.1</v>
          </cell>
          <cell r="BS195">
            <v>0</v>
          </cell>
          <cell r="BT195">
            <v>0</v>
          </cell>
          <cell r="BU195">
            <v>73</v>
          </cell>
          <cell r="BV195">
            <v>5.5</v>
          </cell>
          <cell r="BW195">
            <v>18</v>
          </cell>
          <cell r="BX195" t="str">
            <v>Угловик</v>
          </cell>
          <cell r="BY195" t="str">
            <v>Периодический</v>
          </cell>
          <cell r="BZ195">
            <v>24</v>
          </cell>
          <cell r="CA195">
            <v>24</v>
          </cell>
          <cell r="CB195">
            <v>33</v>
          </cell>
          <cell r="CC195">
            <v>50</v>
          </cell>
          <cell r="CD195">
            <v>32</v>
          </cell>
          <cell r="CE195">
            <v>43374</v>
          </cell>
          <cell r="CF195">
            <v>116</v>
          </cell>
          <cell r="CG195">
            <v>80</v>
          </cell>
          <cell r="CH195">
            <v>6</v>
          </cell>
          <cell r="CI195">
            <v>0</v>
          </cell>
          <cell r="CJ195">
            <v>0</v>
          </cell>
          <cell r="CK195">
            <v>61</v>
          </cell>
          <cell r="CL195">
            <v>19.208772</v>
          </cell>
          <cell r="CM195">
            <v>23</v>
          </cell>
          <cell r="CN195">
            <v>0.1</v>
          </cell>
          <cell r="CO195">
            <v>193</v>
          </cell>
          <cell r="CP195">
            <v>19.7</v>
          </cell>
          <cell r="CQ195">
            <v>55</v>
          </cell>
          <cell r="CR195" t="str">
            <v>-</v>
          </cell>
          <cell r="CS195">
            <v>61</v>
          </cell>
          <cell r="CT195" t="str">
            <v>-</v>
          </cell>
          <cell r="CU195">
            <v>35.791228000000004</v>
          </cell>
          <cell r="CV195" t="str">
            <v>-</v>
          </cell>
          <cell r="CW195">
            <v>60.9</v>
          </cell>
          <cell r="CX195" t="str">
            <v>-</v>
          </cell>
          <cell r="CY195">
            <v>7.1</v>
          </cell>
          <cell r="CZ195">
            <v>12.6</v>
          </cell>
          <cell r="DA195">
            <v>655.95031270088475</v>
          </cell>
          <cell r="DB195">
            <v>1025.5731079529708</v>
          </cell>
          <cell r="DC195">
            <v>0.52983230361871148</v>
          </cell>
          <cell r="DD195">
            <v>0</v>
          </cell>
          <cell r="DE195" t="str">
            <v>Газлифт</v>
          </cell>
          <cell r="DF195">
            <v>19.208772</v>
          </cell>
          <cell r="DG195">
            <v>23</v>
          </cell>
          <cell r="DH195">
            <v>0.1</v>
          </cell>
          <cell r="DI195">
            <v>12.6</v>
          </cell>
          <cell r="DJ195">
            <v>61</v>
          </cell>
          <cell r="DK195">
            <v>0</v>
          </cell>
          <cell r="DL195" t="str">
            <v>-</v>
          </cell>
          <cell r="DM195">
            <v>40683</v>
          </cell>
          <cell r="DN195">
            <v>2762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40683</v>
          </cell>
          <cell r="DT195" t="str">
            <v>ОПЗ</v>
          </cell>
          <cell r="DU195" t="str">
            <v>НСL-12% V-50м3</v>
          </cell>
          <cell r="DV195">
            <v>18</v>
          </cell>
          <cell r="DW195">
            <v>33</v>
          </cell>
          <cell r="DX195">
            <v>50</v>
          </cell>
          <cell r="DY195">
            <v>32</v>
          </cell>
          <cell r="DZ195" t="str">
            <v>Периодический</v>
          </cell>
          <cell r="EA195">
            <v>120</v>
          </cell>
          <cell r="EB195">
            <v>96</v>
          </cell>
          <cell r="EC195">
            <v>19.208772</v>
          </cell>
          <cell r="ED195">
            <v>23</v>
          </cell>
          <cell r="EE195">
            <v>0.1</v>
          </cell>
          <cell r="EF195">
            <v>19.7</v>
          </cell>
          <cell r="EG195">
            <v>655.95031270088475</v>
          </cell>
          <cell r="EH195">
            <v>80</v>
          </cell>
          <cell r="EI195">
            <v>7.1</v>
          </cell>
          <cell r="EJ195">
            <v>61</v>
          </cell>
          <cell r="EK195">
            <v>18</v>
          </cell>
          <cell r="EL195">
            <v>33</v>
          </cell>
          <cell r="EM195">
            <v>50</v>
          </cell>
          <cell r="EN195">
            <v>32</v>
          </cell>
          <cell r="EO195" t="str">
            <v>Периодический</v>
          </cell>
          <cell r="EP195">
            <v>24</v>
          </cell>
          <cell r="EQ195">
            <v>24</v>
          </cell>
          <cell r="ER195">
            <v>19.208772</v>
          </cell>
          <cell r="ES195">
            <v>23</v>
          </cell>
          <cell r="ET195">
            <v>0.1</v>
          </cell>
          <cell r="EU195">
            <v>19.7</v>
          </cell>
          <cell r="EV195">
            <v>655.95031270088475</v>
          </cell>
          <cell r="EW195">
            <v>80</v>
          </cell>
          <cell r="EX195">
            <v>7.1</v>
          </cell>
          <cell r="EY195">
            <v>61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-96</v>
          </cell>
          <cell r="FE195">
            <v>-72</v>
          </cell>
          <cell r="FF195">
            <v>0</v>
          </cell>
        </row>
        <row r="196">
          <cell r="J196" t="str">
            <v>1080-2</v>
          </cell>
          <cell r="K196" t="str">
            <v>Куст скважины - 1080</v>
          </cell>
          <cell r="L196">
            <v>39923</v>
          </cell>
          <cell r="M196" t="str">
            <v>Гор.</v>
          </cell>
          <cell r="N196" t="str">
            <v>P1ar_Block II</v>
          </cell>
          <cell r="O196" t="str">
            <v>Действующий</v>
          </cell>
          <cell r="P196">
            <v>-4</v>
          </cell>
          <cell r="Q196" t="str">
            <v xml:space="preserve"> </v>
          </cell>
          <cell r="R196" t="str">
            <v xml:space="preserve"> </v>
          </cell>
          <cell r="S196">
            <v>0</v>
          </cell>
          <cell r="T196">
            <v>143.80000000000001</v>
          </cell>
          <cell r="U196">
            <v>135</v>
          </cell>
          <cell r="V196">
            <v>4.32</v>
          </cell>
          <cell r="W196">
            <v>1</v>
          </cell>
          <cell r="X196">
            <v>4.3099835981179737</v>
          </cell>
          <cell r="Y196">
            <v>1.33</v>
          </cell>
          <cell r="Z196">
            <v>0.83599999999999997</v>
          </cell>
          <cell r="AA196">
            <v>0.73299999999999998</v>
          </cell>
          <cell r="AB196">
            <v>38</v>
          </cell>
          <cell r="AC196">
            <v>1.1579999999999999</v>
          </cell>
          <cell r="AD196">
            <v>139.69999999999999</v>
          </cell>
          <cell r="AE196">
            <v>7.72</v>
          </cell>
          <cell r="AF196">
            <v>1921</v>
          </cell>
          <cell r="AG196">
            <v>2498</v>
          </cell>
          <cell r="AH196">
            <v>2498</v>
          </cell>
          <cell r="AI196">
            <v>0</v>
          </cell>
          <cell r="AJ196">
            <v>0</v>
          </cell>
          <cell r="AK196" t="str">
            <v>откр ствол</v>
          </cell>
          <cell r="AL196" t="str">
            <v>1921-2498</v>
          </cell>
          <cell r="AM196">
            <v>0</v>
          </cell>
          <cell r="AN196">
            <v>1921</v>
          </cell>
          <cell r="AO196">
            <v>29</v>
          </cell>
          <cell r="AP196">
            <v>0</v>
          </cell>
          <cell r="AQ196">
            <v>0</v>
          </cell>
          <cell r="AR196">
            <v>0</v>
          </cell>
          <cell r="AS196" t="str">
            <v>Газлифт</v>
          </cell>
          <cell r="AT196">
            <v>610</v>
          </cell>
          <cell r="AU196" t="str">
            <v>ГП</v>
          </cell>
          <cell r="AV196">
            <v>1216</v>
          </cell>
          <cell r="AW196" t="str">
            <v>ГК82/1</v>
          </cell>
          <cell r="AX196">
            <v>1769</v>
          </cell>
          <cell r="AY196" t="str">
            <v>ЦКсОК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1781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1990</v>
          </cell>
          <cell r="BN196" t="str">
            <v>Есть</v>
          </cell>
          <cell r="BO196">
            <v>0</v>
          </cell>
          <cell r="BP196">
            <v>80</v>
          </cell>
          <cell r="BQ196">
            <v>54</v>
          </cell>
          <cell r="BR196">
            <v>10.9</v>
          </cell>
          <cell r="BS196">
            <v>0</v>
          </cell>
          <cell r="BT196">
            <v>0</v>
          </cell>
          <cell r="BU196">
            <v>73</v>
          </cell>
          <cell r="BV196">
            <v>5.5</v>
          </cell>
          <cell r="BW196">
            <v>18</v>
          </cell>
          <cell r="BX196" t="str">
            <v>Угловик</v>
          </cell>
          <cell r="BY196" t="str">
            <v>Постоянный</v>
          </cell>
          <cell r="BZ196">
            <v>24</v>
          </cell>
          <cell r="CA196">
            <v>0</v>
          </cell>
          <cell r="CB196">
            <v>34</v>
          </cell>
          <cell r="CC196">
            <v>54</v>
          </cell>
          <cell r="CD196">
            <v>33</v>
          </cell>
          <cell r="CE196">
            <v>43374</v>
          </cell>
          <cell r="CF196">
            <v>115</v>
          </cell>
          <cell r="CG196">
            <v>80</v>
          </cell>
          <cell r="CH196">
            <v>6</v>
          </cell>
          <cell r="CI196">
            <v>0</v>
          </cell>
          <cell r="CJ196">
            <v>0</v>
          </cell>
          <cell r="CK196">
            <v>58</v>
          </cell>
          <cell r="CL196">
            <v>7.1010257999999995</v>
          </cell>
          <cell r="CM196">
            <v>8.5</v>
          </cell>
          <cell r="CN196">
            <v>7.0000000000000007E-2</v>
          </cell>
          <cell r="CO196">
            <v>194</v>
          </cell>
          <cell r="CP196">
            <v>17.5</v>
          </cell>
          <cell r="CQ196">
            <v>57</v>
          </cell>
          <cell r="CR196" t="str">
            <v>-</v>
          </cell>
          <cell r="CS196">
            <v>58</v>
          </cell>
          <cell r="CT196" t="str">
            <v>-</v>
          </cell>
          <cell r="CU196">
            <v>49.898974199999998</v>
          </cell>
          <cell r="CV196" t="str">
            <v>-</v>
          </cell>
          <cell r="CW196">
            <v>57.93</v>
          </cell>
          <cell r="CX196" t="str">
            <v>-</v>
          </cell>
          <cell r="CY196">
            <v>10.9</v>
          </cell>
          <cell r="CZ196">
            <v>6.6</v>
          </cell>
          <cell r="DA196">
            <v>929.4431798853625</v>
          </cell>
          <cell r="DB196">
            <v>2464.4326739384614</v>
          </cell>
          <cell r="DC196">
            <v>0.19125415769908044</v>
          </cell>
          <cell r="DD196">
            <v>0</v>
          </cell>
          <cell r="DE196" t="str">
            <v>Газлифт</v>
          </cell>
          <cell r="DF196">
            <v>7.1010257999999995</v>
          </cell>
          <cell r="DG196">
            <v>8.5</v>
          </cell>
          <cell r="DH196">
            <v>7.0000000000000007E-2</v>
          </cell>
          <cell r="DI196">
            <v>6.6</v>
          </cell>
          <cell r="DJ196">
            <v>58</v>
          </cell>
          <cell r="DK196">
            <v>0</v>
          </cell>
          <cell r="DL196">
            <v>42802.083333333336</v>
          </cell>
          <cell r="DM196">
            <v>42810</v>
          </cell>
          <cell r="DN196">
            <v>635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42810</v>
          </cell>
          <cell r="DT196" t="str">
            <v>ОПЗ</v>
          </cell>
          <cell r="DU196">
            <v>0</v>
          </cell>
          <cell r="DV196">
            <v>18</v>
          </cell>
          <cell r="DW196">
            <v>33</v>
          </cell>
          <cell r="DX196">
            <v>56</v>
          </cell>
          <cell r="DY196">
            <v>32</v>
          </cell>
          <cell r="DZ196" t="str">
            <v>Постоянный</v>
          </cell>
          <cell r="EA196">
            <v>24</v>
          </cell>
          <cell r="EB196">
            <v>0</v>
          </cell>
          <cell r="EC196">
            <v>13.366636799999998</v>
          </cell>
          <cell r="ED196">
            <v>16</v>
          </cell>
          <cell r="EE196">
            <v>7.0000000000000007E-2</v>
          </cell>
          <cell r="EF196">
            <v>25</v>
          </cell>
          <cell r="EG196">
            <v>1054.8651998983021</v>
          </cell>
          <cell r="EH196">
            <v>80</v>
          </cell>
          <cell r="EI196">
            <v>10.9</v>
          </cell>
          <cell r="EJ196">
            <v>55</v>
          </cell>
          <cell r="EK196">
            <v>18</v>
          </cell>
          <cell r="EL196">
            <v>34</v>
          </cell>
          <cell r="EM196">
            <v>54</v>
          </cell>
          <cell r="EN196">
            <v>33</v>
          </cell>
          <cell r="EO196" t="str">
            <v>Постоянный</v>
          </cell>
          <cell r="EP196">
            <v>24</v>
          </cell>
          <cell r="EQ196">
            <v>0</v>
          </cell>
          <cell r="ER196">
            <v>7.1010257999999995</v>
          </cell>
          <cell r="ES196">
            <v>8.5</v>
          </cell>
          <cell r="ET196">
            <v>7.0000000000000007E-2</v>
          </cell>
          <cell r="EU196">
            <v>17.5</v>
          </cell>
          <cell r="EV196">
            <v>929.4431798853625</v>
          </cell>
          <cell r="EW196">
            <v>80</v>
          </cell>
          <cell r="EX196">
            <v>10.9</v>
          </cell>
          <cell r="EY196">
            <v>58</v>
          </cell>
          <cell r="EZ196">
            <v>0</v>
          </cell>
          <cell r="FA196">
            <v>1</v>
          </cell>
          <cell r="FB196">
            <v>-2</v>
          </cell>
          <cell r="FC196">
            <v>1</v>
          </cell>
          <cell r="FD196">
            <v>0</v>
          </cell>
          <cell r="FE196">
            <v>0</v>
          </cell>
          <cell r="FF196">
            <v>-6.2656109999999989</v>
          </cell>
        </row>
        <row r="197">
          <cell r="J197" t="str">
            <v>1080-1</v>
          </cell>
          <cell r="K197" t="str">
            <v>Куст скважины - 1080</v>
          </cell>
          <cell r="L197">
            <v>39803</v>
          </cell>
          <cell r="M197" t="str">
            <v>Гор.</v>
          </cell>
          <cell r="N197" t="str">
            <v>P1ar_Block III</v>
          </cell>
          <cell r="O197" t="str">
            <v>Действующий</v>
          </cell>
          <cell r="P197">
            <v>-4</v>
          </cell>
          <cell r="Q197" t="str">
            <v xml:space="preserve"> </v>
          </cell>
          <cell r="R197" t="str">
            <v xml:space="preserve"> </v>
          </cell>
          <cell r="S197">
            <v>0</v>
          </cell>
          <cell r="T197">
            <v>143.80000000000001</v>
          </cell>
          <cell r="U197">
            <v>135</v>
          </cell>
          <cell r="V197">
            <v>4.32</v>
          </cell>
          <cell r="W197">
            <v>1</v>
          </cell>
          <cell r="X197">
            <v>4.32</v>
          </cell>
          <cell r="Y197">
            <v>1.33</v>
          </cell>
          <cell r="Z197">
            <v>0.83599999999999997</v>
          </cell>
          <cell r="AA197">
            <v>0.73299999999999998</v>
          </cell>
          <cell r="AB197">
            <v>38</v>
          </cell>
          <cell r="AC197">
            <v>1.1579999999999999</v>
          </cell>
          <cell r="AD197">
            <v>139.69999999999999</v>
          </cell>
          <cell r="AE197">
            <v>7.72</v>
          </cell>
          <cell r="AF197">
            <v>1944</v>
          </cell>
          <cell r="AG197" t="str">
            <v>1 ств 2500
2 ств 2856</v>
          </cell>
          <cell r="AH197" t="str">
            <v>1 ств 2500
2 ств 2856</v>
          </cell>
          <cell r="AI197">
            <v>0</v>
          </cell>
          <cell r="AJ197">
            <v>0</v>
          </cell>
          <cell r="AK197" t="str">
            <v>откр ствол</v>
          </cell>
          <cell r="AL197" t="str">
            <v>1 ств 1944-2500;
2 ств 2450-2856</v>
          </cell>
          <cell r="AM197">
            <v>0</v>
          </cell>
          <cell r="AN197">
            <v>1944</v>
          </cell>
          <cell r="AO197">
            <v>42.6</v>
          </cell>
          <cell r="AP197">
            <v>0</v>
          </cell>
          <cell r="AQ197">
            <v>0</v>
          </cell>
          <cell r="AR197">
            <v>0</v>
          </cell>
          <cell r="AS197" t="str">
            <v>Газлифт</v>
          </cell>
          <cell r="AT197">
            <v>600</v>
          </cell>
          <cell r="AU197" t="str">
            <v>ГП</v>
          </cell>
          <cell r="AV197">
            <v>1200</v>
          </cell>
          <cell r="AW197" t="str">
            <v>ГК70/1,5</v>
          </cell>
          <cell r="AX197">
            <v>1774</v>
          </cell>
          <cell r="AY197" t="str">
            <v>ЦКсОК(3+3)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1782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2006</v>
          </cell>
          <cell r="BN197" t="str">
            <v>Есть</v>
          </cell>
          <cell r="BO197">
            <v>0</v>
          </cell>
          <cell r="BP197">
            <v>79</v>
          </cell>
          <cell r="BQ197">
            <v>59</v>
          </cell>
          <cell r="BR197">
            <v>3</v>
          </cell>
          <cell r="BS197">
            <v>0</v>
          </cell>
          <cell r="BT197">
            <v>0</v>
          </cell>
          <cell r="BU197">
            <v>73</v>
          </cell>
          <cell r="BV197">
            <v>5.5</v>
          </cell>
          <cell r="BW197">
            <v>18</v>
          </cell>
          <cell r="BX197" t="str">
            <v>Угловик</v>
          </cell>
          <cell r="BY197" t="str">
            <v>Постоянный</v>
          </cell>
          <cell r="BZ197">
            <v>24</v>
          </cell>
          <cell r="CA197">
            <v>0</v>
          </cell>
          <cell r="CB197">
            <v>33</v>
          </cell>
          <cell r="CC197">
            <v>59</v>
          </cell>
          <cell r="CD197">
            <v>32</v>
          </cell>
          <cell r="CE197">
            <v>43374</v>
          </cell>
          <cell r="CF197">
            <v>115</v>
          </cell>
          <cell r="CG197">
            <v>79</v>
          </cell>
          <cell r="CH197">
            <v>6</v>
          </cell>
          <cell r="CI197">
            <v>0</v>
          </cell>
          <cell r="CJ197">
            <v>0</v>
          </cell>
          <cell r="CK197">
            <v>75</v>
          </cell>
          <cell r="CL197">
            <v>9.2795999999999985</v>
          </cell>
          <cell r="CM197">
            <v>11.1</v>
          </cell>
          <cell r="CN197">
            <v>0</v>
          </cell>
          <cell r="CO197">
            <v>195</v>
          </cell>
          <cell r="CP197">
            <v>9.5</v>
          </cell>
          <cell r="CQ197">
            <v>40</v>
          </cell>
          <cell r="CR197" t="str">
            <v>-</v>
          </cell>
          <cell r="CS197">
            <v>75</v>
          </cell>
          <cell r="CT197" t="str">
            <v>-</v>
          </cell>
          <cell r="CU197">
            <v>30.720400000000001</v>
          </cell>
          <cell r="CV197" t="str">
            <v>-</v>
          </cell>
          <cell r="CW197">
            <v>75</v>
          </cell>
          <cell r="CX197" t="str">
            <v>-</v>
          </cell>
          <cell r="CY197">
            <v>3</v>
          </cell>
          <cell r="CZ197">
            <v>6.5</v>
          </cell>
          <cell r="DA197">
            <v>700.46122677701635</v>
          </cell>
          <cell r="DB197">
            <v>1023.7510237510239</v>
          </cell>
          <cell r="DC197">
            <v>0.32824285714285717</v>
          </cell>
          <cell r="DD197">
            <v>0</v>
          </cell>
          <cell r="DE197" t="str">
            <v>Газлифт</v>
          </cell>
          <cell r="DF197">
            <v>9.2795999999999985</v>
          </cell>
          <cell r="DG197">
            <v>11.1</v>
          </cell>
          <cell r="DH197">
            <v>0</v>
          </cell>
          <cell r="DI197">
            <v>6.5</v>
          </cell>
          <cell r="DJ197">
            <v>75</v>
          </cell>
          <cell r="DK197">
            <v>0</v>
          </cell>
          <cell r="DL197">
            <v>42143</v>
          </cell>
          <cell r="DM197">
            <v>42154</v>
          </cell>
          <cell r="DN197">
            <v>1291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42153</v>
          </cell>
          <cell r="DT197" t="str">
            <v>ОПЗ</v>
          </cell>
          <cell r="DU197">
            <v>0</v>
          </cell>
          <cell r="DV197">
            <v>18</v>
          </cell>
          <cell r="DW197">
            <v>33</v>
          </cell>
          <cell r="DX197">
            <v>59</v>
          </cell>
          <cell r="DY197">
            <v>32</v>
          </cell>
          <cell r="DZ197" t="str">
            <v>Постоянный</v>
          </cell>
          <cell r="EA197">
            <v>24</v>
          </cell>
          <cell r="EB197">
            <v>0</v>
          </cell>
          <cell r="EC197">
            <v>11.703999999999999</v>
          </cell>
          <cell r="ED197">
            <v>14</v>
          </cell>
          <cell r="EE197">
            <v>0</v>
          </cell>
          <cell r="EF197">
            <v>26</v>
          </cell>
          <cell r="EG197">
            <v>811.68831168831173</v>
          </cell>
          <cell r="EH197">
            <v>79</v>
          </cell>
          <cell r="EI197">
            <v>16.5</v>
          </cell>
          <cell r="EJ197">
            <v>64</v>
          </cell>
          <cell r="EK197">
            <v>18</v>
          </cell>
          <cell r="EL197">
            <v>33</v>
          </cell>
          <cell r="EM197">
            <v>59</v>
          </cell>
          <cell r="EN197">
            <v>32</v>
          </cell>
          <cell r="EO197" t="str">
            <v>Постоянный</v>
          </cell>
          <cell r="EP197">
            <v>24</v>
          </cell>
          <cell r="EQ197">
            <v>0</v>
          </cell>
          <cell r="ER197">
            <v>9.2795999999999985</v>
          </cell>
          <cell r="ES197">
            <v>11.1</v>
          </cell>
          <cell r="ET197">
            <v>0</v>
          </cell>
          <cell r="EU197">
            <v>9.5</v>
          </cell>
          <cell r="EV197">
            <v>700.46122677701635</v>
          </cell>
          <cell r="EW197">
            <v>79</v>
          </cell>
          <cell r="EX197">
            <v>3</v>
          </cell>
          <cell r="EY197">
            <v>75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-2.4244000000000003</v>
          </cell>
        </row>
        <row r="198">
          <cell r="J198">
            <v>1081</v>
          </cell>
          <cell r="K198" t="str">
            <v>Куст скважины - 1081</v>
          </cell>
          <cell r="L198">
            <v>39361</v>
          </cell>
          <cell r="M198" t="str">
            <v>Гор.</v>
          </cell>
          <cell r="N198" t="str">
            <v>P1ar_Block II</v>
          </cell>
          <cell r="O198" t="str">
            <v>Действующий</v>
          </cell>
          <cell r="P198">
            <v>-4</v>
          </cell>
          <cell r="Q198" t="str">
            <v xml:space="preserve"> </v>
          </cell>
          <cell r="R198" t="str">
            <v xml:space="preserve"> </v>
          </cell>
          <cell r="S198">
            <v>0</v>
          </cell>
          <cell r="T198">
            <v>143.80000000000001</v>
          </cell>
          <cell r="U198">
            <v>135</v>
          </cell>
          <cell r="V198">
            <v>4.32</v>
          </cell>
          <cell r="W198">
            <v>1</v>
          </cell>
          <cell r="X198">
            <v>4.32</v>
          </cell>
          <cell r="Y198">
            <v>1.33</v>
          </cell>
          <cell r="Z198">
            <v>0.83599999999999997</v>
          </cell>
          <cell r="AA198">
            <v>0.73299999999999998</v>
          </cell>
          <cell r="AB198">
            <v>38</v>
          </cell>
          <cell r="AC198">
            <v>1.1579999999999999</v>
          </cell>
          <cell r="AD198">
            <v>139.69999999999999</v>
          </cell>
          <cell r="AE198">
            <v>7.72</v>
          </cell>
          <cell r="AF198">
            <v>1991.5</v>
          </cell>
          <cell r="AG198">
            <v>2376</v>
          </cell>
          <cell r="AH198">
            <v>2376</v>
          </cell>
          <cell r="AI198">
            <v>39361</v>
          </cell>
          <cell r="AJ198" t="str">
            <v>По спущенной компановке</v>
          </cell>
          <cell r="AK198" t="str">
            <v>откр ствол</v>
          </cell>
          <cell r="AL198" t="str">
            <v>1942-1948; 1952-1986 перфорация; 
1992-2379  откр.ствол</v>
          </cell>
          <cell r="AM198">
            <v>0</v>
          </cell>
          <cell r="AN198">
            <v>1942</v>
          </cell>
          <cell r="AO198">
            <v>62.3</v>
          </cell>
          <cell r="AP198">
            <v>0</v>
          </cell>
          <cell r="AQ198">
            <v>0</v>
          </cell>
          <cell r="AR198">
            <v>0</v>
          </cell>
          <cell r="AS198" t="str">
            <v>Газлифт</v>
          </cell>
          <cell r="AT198">
            <v>365</v>
          </cell>
          <cell r="AU198" t="str">
            <v>ГП</v>
          </cell>
          <cell r="AV198">
            <v>700</v>
          </cell>
          <cell r="AW198" t="str">
            <v>ГП</v>
          </cell>
          <cell r="AX198">
            <v>995</v>
          </cell>
          <cell r="AY198" t="str">
            <v>ГП</v>
          </cell>
          <cell r="AZ198">
            <v>1245</v>
          </cell>
          <cell r="BA198" t="str">
            <v>ГП</v>
          </cell>
          <cell r="BB198">
            <v>1460</v>
          </cell>
          <cell r="BC198" t="str">
            <v>ГК85/1,5</v>
          </cell>
          <cell r="BD198">
            <v>0</v>
          </cell>
          <cell r="BE198">
            <v>0</v>
          </cell>
          <cell r="BF198">
            <v>1720</v>
          </cell>
          <cell r="BG198">
            <v>0</v>
          </cell>
          <cell r="BH198" t="str">
            <v>На гл. 1942 - перфоратор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1942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1942</v>
          </cell>
          <cell r="BT198">
            <v>0</v>
          </cell>
          <cell r="BU198">
            <v>73</v>
          </cell>
          <cell r="BV198">
            <v>5.5</v>
          </cell>
          <cell r="BW198">
            <v>18</v>
          </cell>
          <cell r="BX198" t="str">
            <v>Угловик</v>
          </cell>
          <cell r="BY198" t="str">
            <v>Периодический</v>
          </cell>
          <cell r="BZ198">
            <v>24</v>
          </cell>
          <cell r="CA198">
            <v>24</v>
          </cell>
          <cell r="CB198">
            <v>32</v>
          </cell>
          <cell r="CC198">
            <v>50</v>
          </cell>
          <cell r="CD198">
            <v>31</v>
          </cell>
          <cell r="CE198">
            <v>43374</v>
          </cell>
          <cell r="CF198">
            <v>95</v>
          </cell>
          <cell r="CG198">
            <v>80</v>
          </cell>
          <cell r="CH198">
            <v>6</v>
          </cell>
          <cell r="CI198">
            <v>0</v>
          </cell>
          <cell r="CJ198">
            <v>0</v>
          </cell>
          <cell r="CK198">
            <v>50</v>
          </cell>
          <cell r="CL198">
            <v>3.3439999999999999</v>
          </cell>
          <cell r="CM198">
            <v>4</v>
          </cell>
          <cell r="CN198">
            <v>0</v>
          </cell>
          <cell r="CO198">
            <v>196</v>
          </cell>
          <cell r="CP198">
            <v>21.9</v>
          </cell>
          <cell r="CQ198">
            <v>45</v>
          </cell>
          <cell r="CR198" t="str">
            <v>-</v>
          </cell>
          <cell r="CS198">
            <v>50</v>
          </cell>
          <cell r="CT198" t="str">
            <v>-</v>
          </cell>
          <cell r="CU198">
            <v>41.655999999999999</v>
          </cell>
          <cell r="CV198" t="str">
            <v>-</v>
          </cell>
          <cell r="CW198">
            <v>50</v>
          </cell>
          <cell r="CX198" t="str">
            <v>-</v>
          </cell>
          <cell r="CY198">
            <v>11</v>
          </cell>
          <cell r="CZ198">
            <v>10.899999999999999</v>
          </cell>
          <cell r="DA198">
            <v>3259.5693779904304</v>
          </cell>
          <cell r="DB198">
            <v>6549.0430622009571</v>
          </cell>
          <cell r="DC198">
            <v>0.11259259259259259</v>
          </cell>
          <cell r="DD198">
            <v>0</v>
          </cell>
          <cell r="DE198" t="str">
            <v>Газлифт</v>
          </cell>
          <cell r="DF198">
            <v>3.3439999999999999</v>
          </cell>
          <cell r="DG198">
            <v>4</v>
          </cell>
          <cell r="DH198">
            <v>0</v>
          </cell>
          <cell r="DI198">
            <v>10.899999999999999</v>
          </cell>
          <cell r="DJ198">
            <v>50</v>
          </cell>
          <cell r="DK198">
            <v>0</v>
          </cell>
          <cell r="DL198">
            <v>42327</v>
          </cell>
          <cell r="DM198">
            <v>42349</v>
          </cell>
          <cell r="DN198">
            <v>1096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42099</v>
          </cell>
          <cell r="DT198" t="str">
            <v>ОПЗ</v>
          </cell>
          <cell r="DU198">
            <v>0</v>
          </cell>
          <cell r="DV198">
            <v>18</v>
          </cell>
          <cell r="DW198">
            <v>32</v>
          </cell>
          <cell r="DX198">
            <v>50</v>
          </cell>
          <cell r="DY198">
            <v>31</v>
          </cell>
          <cell r="DZ198" t="str">
            <v>Периодический</v>
          </cell>
          <cell r="EA198">
            <v>24</v>
          </cell>
          <cell r="EB198">
            <v>48</v>
          </cell>
          <cell r="EC198">
            <v>3.3439999999999999</v>
          </cell>
          <cell r="ED198">
            <v>4</v>
          </cell>
          <cell r="EE198">
            <v>0</v>
          </cell>
          <cell r="EF198">
            <v>21.9</v>
          </cell>
          <cell r="EG198">
            <v>3259.5693779904304</v>
          </cell>
          <cell r="EH198">
            <v>80</v>
          </cell>
          <cell r="EI198">
            <v>11</v>
          </cell>
          <cell r="EJ198">
            <v>50</v>
          </cell>
          <cell r="EK198">
            <v>18</v>
          </cell>
          <cell r="EL198">
            <v>32</v>
          </cell>
          <cell r="EM198">
            <v>50</v>
          </cell>
          <cell r="EN198">
            <v>31</v>
          </cell>
          <cell r="EO198" t="str">
            <v>Периодический</v>
          </cell>
          <cell r="EP198">
            <v>24</v>
          </cell>
          <cell r="EQ198">
            <v>24</v>
          </cell>
          <cell r="ER198">
            <v>3.3439999999999999</v>
          </cell>
          <cell r="ES198">
            <v>4</v>
          </cell>
          <cell r="ET198">
            <v>0</v>
          </cell>
          <cell r="EU198">
            <v>21.9</v>
          </cell>
          <cell r="EV198">
            <v>3259.5693779904304</v>
          </cell>
          <cell r="EW198">
            <v>80</v>
          </cell>
          <cell r="EX198">
            <v>11</v>
          </cell>
          <cell r="EY198">
            <v>50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-24</v>
          </cell>
          <cell r="FF198">
            <v>0</v>
          </cell>
        </row>
        <row r="199">
          <cell r="J199" t="str">
            <v>1081-2</v>
          </cell>
          <cell r="K199" t="str">
            <v>Куст скважины - 1081</v>
          </cell>
          <cell r="L199">
            <v>39609</v>
          </cell>
          <cell r="M199" t="str">
            <v>Гор.</v>
          </cell>
          <cell r="N199" t="str">
            <v>P1ar_Block II</v>
          </cell>
          <cell r="O199" t="str">
            <v>Действующий</v>
          </cell>
          <cell r="P199">
            <v>-4</v>
          </cell>
          <cell r="Q199" t="str">
            <v xml:space="preserve"> </v>
          </cell>
          <cell r="R199" t="str">
            <v xml:space="preserve"> </v>
          </cell>
          <cell r="S199">
            <v>0</v>
          </cell>
          <cell r="T199">
            <v>143.80000000000001</v>
          </cell>
          <cell r="U199">
            <v>135</v>
          </cell>
          <cell r="V199">
            <v>4.32</v>
          </cell>
          <cell r="W199">
            <v>1</v>
          </cell>
          <cell r="X199">
            <v>4.32</v>
          </cell>
          <cell r="Y199">
            <v>1.33</v>
          </cell>
          <cell r="Z199">
            <v>0.83599999999999997</v>
          </cell>
          <cell r="AA199">
            <v>0.73299999999999998</v>
          </cell>
          <cell r="AB199">
            <v>38</v>
          </cell>
          <cell r="AC199">
            <v>1.1579999999999999</v>
          </cell>
          <cell r="AD199">
            <v>139.69999999999999</v>
          </cell>
          <cell r="AE199">
            <v>7.72</v>
          </cell>
          <cell r="AF199">
            <v>2032</v>
          </cell>
          <cell r="AG199" t="str">
            <v>1 ств 2500
2 ств 2125
3 ств 2174</v>
          </cell>
          <cell r="AH199" t="str">
            <v>1 ств 2500
2 ств 2125
3 ств 2174</v>
          </cell>
          <cell r="AI199">
            <v>0</v>
          </cell>
          <cell r="AJ199">
            <v>0</v>
          </cell>
          <cell r="AK199" t="str">
            <v>откр ствол</v>
          </cell>
          <cell r="AL199" t="str">
            <v>1 ств 2032-2500;
2 ств 2045-2125;
3 ств 2075-2174</v>
          </cell>
          <cell r="AM199">
            <v>0</v>
          </cell>
          <cell r="AN199">
            <v>2032</v>
          </cell>
          <cell r="AO199">
            <v>136.1</v>
          </cell>
          <cell r="AP199">
            <v>0</v>
          </cell>
          <cell r="AQ199">
            <v>0</v>
          </cell>
          <cell r="AR199">
            <v>0</v>
          </cell>
          <cell r="AS199" t="str">
            <v>Газлифт</v>
          </cell>
          <cell r="AT199">
            <v>600</v>
          </cell>
          <cell r="AU199" t="str">
            <v>ГП</v>
          </cell>
          <cell r="AV199">
            <v>1197</v>
          </cell>
          <cell r="AW199" t="str">
            <v>ГК84/1,5</v>
          </cell>
          <cell r="AX199">
            <v>1743</v>
          </cell>
          <cell r="AY199" t="str">
            <v>ЦКсОК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1755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2282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73</v>
          </cell>
          <cell r="BV199">
            <v>5.5</v>
          </cell>
          <cell r="BW199">
            <v>18</v>
          </cell>
          <cell r="BX199" t="str">
            <v>Угловик</v>
          </cell>
          <cell r="BY199" t="str">
            <v>Постоянный</v>
          </cell>
          <cell r="BZ199">
            <v>24</v>
          </cell>
          <cell r="CA199">
            <v>0</v>
          </cell>
          <cell r="CB199">
            <v>32</v>
          </cell>
          <cell r="CC199">
            <v>58</v>
          </cell>
          <cell r="CD199">
            <v>31</v>
          </cell>
          <cell r="CE199">
            <v>43374</v>
          </cell>
          <cell r="CF199">
            <v>115</v>
          </cell>
          <cell r="CG199">
            <v>80</v>
          </cell>
          <cell r="CH199">
            <v>6</v>
          </cell>
          <cell r="CI199">
            <v>0</v>
          </cell>
          <cell r="CJ199">
            <v>0</v>
          </cell>
          <cell r="CK199">
            <v>56</v>
          </cell>
          <cell r="CL199">
            <v>11.703999999999999</v>
          </cell>
          <cell r="CM199">
            <v>14</v>
          </cell>
          <cell r="CN199">
            <v>0</v>
          </cell>
          <cell r="CO199">
            <v>197</v>
          </cell>
          <cell r="CP199">
            <v>28.2</v>
          </cell>
          <cell r="CQ199">
            <v>59</v>
          </cell>
          <cell r="CR199" t="str">
            <v>-</v>
          </cell>
          <cell r="CS199">
            <v>56</v>
          </cell>
          <cell r="CT199" t="str">
            <v>-</v>
          </cell>
          <cell r="CU199">
            <v>47.295999999999999</v>
          </cell>
          <cell r="CV199" t="str">
            <v>-</v>
          </cell>
          <cell r="CW199">
            <v>56</v>
          </cell>
          <cell r="CX199" t="str">
            <v>-</v>
          </cell>
          <cell r="CY199">
            <v>11.5</v>
          </cell>
          <cell r="CZ199">
            <v>16.7</v>
          </cell>
          <cell r="DA199">
            <v>1426.8626110731375</v>
          </cell>
          <cell r="DB199">
            <v>2409.4326725905676</v>
          </cell>
          <cell r="DC199">
            <v>0.30737574510511018</v>
          </cell>
          <cell r="DD199" t="str">
            <v>ГТМ тек. месяца (бесп. ОПЗ)</v>
          </cell>
          <cell r="DE199" t="str">
            <v>Газлифт</v>
          </cell>
          <cell r="DF199">
            <v>11.703999999999999</v>
          </cell>
          <cell r="DG199">
            <v>14</v>
          </cell>
          <cell r="DH199">
            <v>0</v>
          </cell>
          <cell r="DI199">
            <v>16.7</v>
          </cell>
          <cell r="DJ199">
            <v>56</v>
          </cell>
          <cell r="DK199">
            <v>0</v>
          </cell>
          <cell r="DL199">
            <v>42327</v>
          </cell>
          <cell r="DM199">
            <v>42349</v>
          </cell>
          <cell r="DN199">
            <v>1096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41253</v>
          </cell>
          <cell r="DT199" t="str">
            <v>ОПЗ</v>
          </cell>
          <cell r="DU199">
            <v>0</v>
          </cell>
          <cell r="DV199">
            <v>18</v>
          </cell>
          <cell r="DW199">
            <v>32</v>
          </cell>
          <cell r="DX199">
            <v>58</v>
          </cell>
          <cell r="DY199">
            <v>31</v>
          </cell>
          <cell r="DZ199" t="str">
            <v>Постоянный</v>
          </cell>
          <cell r="EA199">
            <v>24</v>
          </cell>
          <cell r="EB199">
            <v>0</v>
          </cell>
          <cell r="EC199">
            <v>11.703999999999999</v>
          </cell>
          <cell r="ED199">
            <v>14</v>
          </cell>
          <cell r="EE199">
            <v>0</v>
          </cell>
          <cell r="EF199">
            <v>28.2</v>
          </cell>
          <cell r="EG199">
            <v>1426.8626110731375</v>
          </cell>
          <cell r="EH199">
            <v>80</v>
          </cell>
          <cell r="EI199">
            <v>11.5</v>
          </cell>
          <cell r="EJ199">
            <v>56</v>
          </cell>
          <cell r="EK199">
            <v>18</v>
          </cell>
          <cell r="EL199">
            <v>32</v>
          </cell>
          <cell r="EM199">
            <v>58</v>
          </cell>
          <cell r="EN199">
            <v>31</v>
          </cell>
          <cell r="EO199" t="str">
            <v>Постоянный</v>
          </cell>
          <cell r="EP199">
            <v>24</v>
          </cell>
          <cell r="EQ199">
            <v>0</v>
          </cell>
          <cell r="ER199">
            <v>11.703999999999999</v>
          </cell>
          <cell r="ES199">
            <v>14</v>
          </cell>
          <cell r="ET199">
            <v>0</v>
          </cell>
          <cell r="EU199">
            <v>28.2</v>
          </cell>
          <cell r="EV199">
            <v>1426.8626110731375</v>
          </cell>
          <cell r="EW199">
            <v>80</v>
          </cell>
          <cell r="EX199">
            <v>11.5</v>
          </cell>
          <cell r="EY199">
            <v>56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</row>
        <row r="200">
          <cell r="J200" t="str">
            <v>1081-1</v>
          </cell>
          <cell r="K200" t="str">
            <v>Куст скважины - 1081</v>
          </cell>
          <cell r="L200">
            <v>39477</v>
          </cell>
          <cell r="M200" t="str">
            <v>Гор.</v>
          </cell>
          <cell r="N200" t="str">
            <v>P1ar_Block II</v>
          </cell>
          <cell r="O200" t="str">
            <v>Действующий</v>
          </cell>
          <cell r="P200">
            <v>-4</v>
          </cell>
          <cell r="Q200" t="str">
            <v xml:space="preserve"> </v>
          </cell>
          <cell r="R200" t="str">
            <v xml:space="preserve"> </v>
          </cell>
          <cell r="S200">
            <v>0</v>
          </cell>
          <cell r="T200">
            <v>143.80000000000001</v>
          </cell>
          <cell r="U200">
            <v>135</v>
          </cell>
          <cell r="V200">
            <v>4.32</v>
          </cell>
          <cell r="W200">
            <v>1</v>
          </cell>
          <cell r="X200">
            <v>4.32</v>
          </cell>
          <cell r="Y200">
            <v>1.33</v>
          </cell>
          <cell r="Z200">
            <v>0.83599999999999997</v>
          </cell>
          <cell r="AA200">
            <v>0.73299999999999998</v>
          </cell>
          <cell r="AB200">
            <v>38</v>
          </cell>
          <cell r="AC200">
            <v>1.1579999999999999</v>
          </cell>
          <cell r="AD200">
            <v>139.69999999999999</v>
          </cell>
          <cell r="AE200">
            <v>7.72</v>
          </cell>
          <cell r="AF200">
            <v>1932</v>
          </cell>
          <cell r="AG200" t="str">
            <v>1 ств 2400
2 ств 2650</v>
          </cell>
          <cell r="AH200" t="str">
            <v>1 ств 2400
2 ств 2650</v>
          </cell>
          <cell r="AI200">
            <v>0</v>
          </cell>
          <cell r="AJ200">
            <v>0</v>
          </cell>
          <cell r="AK200" t="str">
            <v>откр ствол</v>
          </cell>
          <cell r="AL200" t="str">
            <v>1 ств 1932-2400;
2 ств 2340-2650</v>
          </cell>
          <cell r="AM200">
            <v>0</v>
          </cell>
          <cell r="AN200">
            <v>2032</v>
          </cell>
          <cell r="AO200">
            <v>116.8</v>
          </cell>
          <cell r="AP200">
            <v>0</v>
          </cell>
          <cell r="AQ200">
            <v>0</v>
          </cell>
          <cell r="AR200">
            <v>0</v>
          </cell>
          <cell r="AS200" t="str">
            <v>Газлифт</v>
          </cell>
          <cell r="AT200">
            <v>600</v>
          </cell>
          <cell r="AU200" t="str">
            <v>ГП</v>
          </cell>
          <cell r="AV200">
            <v>1204</v>
          </cell>
          <cell r="AW200" t="str">
            <v>ГК75/3</v>
          </cell>
          <cell r="AX200">
            <v>1747</v>
          </cell>
          <cell r="AY200" t="str">
            <v>ЦКсОК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1756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2282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73</v>
          </cell>
          <cell r="BV200">
            <v>5.5</v>
          </cell>
          <cell r="BW200">
            <v>18</v>
          </cell>
          <cell r="BX200" t="str">
            <v>Угловик</v>
          </cell>
          <cell r="BY200" t="str">
            <v>Постоянный</v>
          </cell>
          <cell r="BZ200">
            <v>24</v>
          </cell>
          <cell r="CA200">
            <v>0</v>
          </cell>
          <cell r="CB200">
            <v>36</v>
          </cell>
          <cell r="CC200">
            <v>55</v>
          </cell>
          <cell r="CD200">
            <v>33</v>
          </cell>
          <cell r="CE200">
            <v>43374</v>
          </cell>
          <cell r="CF200">
            <v>122</v>
          </cell>
          <cell r="CG200">
            <v>85</v>
          </cell>
          <cell r="CH200">
            <v>6</v>
          </cell>
          <cell r="CI200">
            <v>0</v>
          </cell>
          <cell r="CJ200">
            <v>0</v>
          </cell>
          <cell r="CK200">
            <v>63</v>
          </cell>
          <cell r="CL200">
            <v>22.571999999999999</v>
          </cell>
          <cell r="CM200">
            <v>27</v>
          </cell>
          <cell r="CN200">
            <v>0</v>
          </cell>
          <cell r="CO200">
            <v>198</v>
          </cell>
          <cell r="CP200">
            <v>51</v>
          </cell>
          <cell r="CQ200">
            <v>59</v>
          </cell>
          <cell r="CR200" t="str">
            <v>-</v>
          </cell>
          <cell r="CS200">
            <v>63</v>
          </cell>
          <cell r="CT200" t="str">
            <v>-</v>
          </cell>
          <cell r="CU200">
            <v>36.427999999999997</v>
          </cell>
          <cell r="CV200" t="str">
            <v>-</v>
          </cell>
          <cell r="CW200">
            <v>63</v>
          </cell>
          <cell r="CX200" t="str">
            <v>-</v>
          </cell>
          <cell r="CY200">
            <v>10</v>
          </cell>
          <cell r="CZ200">
            <v>41</v>
          </cell>
          <cell r="DA200">
            <v>1816.4097111465533</v>
          </cell>
          <cell r="DB200">
            <v>2259.4364699627858</v>
          </cell>
          <cell r="DC200">
            <v>0.58291714184592403</v>
          </cell>
          <cell r="DD200">
            <v>0</v>
          </cell>
          <cell r="DE200" t="str">
            <v>Газлифт</v>
          </cell>
          <cell r="DF200">
            <v>22.571999999999999</v>
          </cell>
          <cell r="DG200">
            <v>27</v>
          </cell>
          <cell r="DH200">
            <v>0</v>
          </cell>
          <cell r="DI200">
            <v>41</v>
          </cell>
          <cell r="DJ200">
            <v>63</v>
          </cell>
          <cell r="DK200">
            <v>0</v>
          </cell>
          <cell r="DL200">
            <v>41072</v>
          </cell>
          <cell r="DM200">
            <v>41173</v>
          </cell>
          <cell r="DN200">
            <v>2272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40785</v>
          </cell>
          <cell r="DT200" t="str">
            <v>ОПЗ</v>
          </cell>
          <cell r="DU200">
            <v>0</v>
          </cell>
          <cell r="DV200">
            <v>18</v>
          </cell>
          <cell r="DW200">
            <v>33</v>
          </cell>
          <cell r="DX200">
            <v>56</v>
          </cell>
          <cell r="DY200">
            <v>32</v>
          </cell>
          <cell r="DZ200" t="str">
            <v>Постоянный</v>
          </cell>
          <cell r="EA200">
            <v>24</v>
          </cell>
          <cell r="EB200">
            <v>0</v>
          </cell>
          <cell r="EC200">
            <v>22.571999999999999</v>
          </cell>
          <cell r="ED200">
            <v>27</v>
          </cell>
          <cell r="EE200">
            <v>0</v>
          </cell>
          <cell r="EF200">
            <v>51</v>
          </cell>
          <cell r="EG200">
            <v>1816.4097111465533</v>
          </cell>
          <cell r="EH200">
            <v>80</v>
          </cell>
          <cell r="EI200">
            <v>10</v>
          </cell>
          <cell r="EJ200">
            <v>56</v>
          </cell>
          <cell r="EK200">
            <v>18</v>
          </cell>
          <cell r="EL200">
            <v>36</v>
          </cell>
          <cell r="EM200">
            <v>55</v>
          </cell>
          <cell r="EN200">
            <v>33</v>
          </cell>
          <cell r="EO200" t="str">
            <v>Постоянный</v>
          </cell>
          <cell r="EP200">
            <v>24</v>
          </cell>
          <cell r="EQ200">
            <v>0</v>
          </cell>
          <cell r="ER200">
            <v>22.571999999999999</v>
          </cell>
          <cell r="ES200">
            <v>27</v>
          </cell>
          <cell r="ET200">
            <v>0</v>
          </cell>
          <cell r="EU200">
            <v>51</v>
          </cell>
          <cell r="EV200">
            <v>1816.4097111465533</v>
          </cell>
          <cell r="EW200">
            <v>85</v>
          </cell>
          <cell r="EX200">
            <v>10</v>
          </cell>
          <cell r="EY200">
            <v>63</v>
          </cell>
          <cell r="EZ200">
            <v>0</v>
          </cell>
          <cell r="FA200">
            <v>3</v>
          </cell>
          <cell r="FB200">
            <v>-1</v>
          </cell>
          <cell r="FC200">
            <v>1</v>
          </cell>
          <cell r="FD200">
            <v>0</v>
          </cell>
          <cell r="FE200">
            <v>0</v>
          </cell>
          <cell r="FF200">
            <v>0</v>
          </cell>
        </row>
        <row r="201">
          <cell r="J201">
            <v>1084</v>
          </cell>
          <cell r="K201" t="str">
            <v>Куст скважины - 1084</v>
          </cell>
          <cell r="L201">
            <v>40073</v>
          </cell>
          <cell r="M201" t="str">
            <v>Гор.</v>
          </cell>
          <cell r="N201" t="str">
            <v>P1ar_Block II</v>
          </cell>
          <cell r="O201" t="str">
            <v>Действующий</v>
          </cell>
          <cell r="P201">
            <v>-4</v>
          </cell>
          <cell r="Q201" t="str">
            <v xml:space="preserve"> </v>
          </cell>
          <cell r="R201" t="str">
            <v xml:space="preserve"> </v>
          </cell>
          <cell r="S201">
            <v>0</v>
          </cell>
          <cell r="T201">
            <v>143.80000000000001</v>
          </cell>
          <cell r="U201">
            <v>135</v>
          </cell>
          <cell r="V201">
            <v>4.32</v>
          </cell>
          <cell r="W201">
            <v>1</v>
          </cell>
          <cell r="X201">
            <v>4.3014350065118947</v>
          </cell>
          <cell r="Y201">
            <v>1.33</v>
          </cell>
          <cell r="Z201">
            <v>0.83599999999999997</v>
          </cell>
          <cell r="AA201">
            <v>0.73299999999999998</v>
          </cell>
          <cell r="AB201">
            <v>38</v>
          </cell>
          <cell r="AC201">
            <v>1.1579999999999999</v>
          </cell>
          <cell r="AD201">
            <v>139.69999999999999</v>
          </cell>
          <cell r="AE201">
            <v>7.72</v>
          </cell>
          <cell r="AF201">
            <v>1931</v>
          </cell>
          <cell r="AG201">
            <v>2600</v>
          </cell>
          <cell r="AH201">
            <v>2600</v>
          </cell>
          <cell r="AI201">
            <v>0</v>
          </cell>
          <cell r="AJ201">
            <v>0</v>
          </cell>
          <cell r="AK201" t="str">
            <v>откр ствол</v>
          </cell>
          <cell r="AL201" t="str">
            <v xml:space="preserve">1917-2600 </v>
          </cell>
          <cell r="AM201">
            <v>0</v>
          </cell>
          <cell r="AN201">
            <v>1917</v>
          </cell>
          <cell r="AO201">
            <v>28</v>
          </cell>
          <cell r="AP201" t="str">
            <v>1660-1917</v>
          </cell>
          <cell r="AQ201">
            <v>102</v>
          </cell>
          <cell r="AR201">
            <v>6.5</v>
          </cell>
          <cell r="AS201" t="str">
            <v>Газлифт</v>
          </cell>
          <cell r="AT201">
            <v>360</v>
          </cell>
          <cell r="AU201">
            <v>0</v>
          </cell>
          <cell r="AV201">
            <v>600</v>
          </cell>
          <cell r="AW201">
            <v>0</v>
          </cell>
          <cell r="AX201">
            <v>830</v>
          </cell>
          <cell r="AY201">
            <v>0</v>
          </cell>
          <cell r="AZ201">
            <v>1040</v>
          </cell>
          <cell r="BA201">
            <v>0</v>
          </cell>
          <cell r="BB201">
            <v>1230</v>
          </cell>
          <cell r="BC201">
            <v>0</v>
          </cell>
          <cell r="BD201">
            <v>0</v>
          </cell>
          <cell r="BE201">
            <v>0</v>
          </cell>
          <cell r="BF201">
            <v>1600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1630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73</v>
          </cell>
          <cell r="BV201">
            <v>5.5</v>
          </cell>
          <cell r="BW201">
            <v>18</v>
          </cell>
          <cell r="BX201" t="str">
            <v>Угловик</v>
          </cell>
          <cell r="BY201" t="str">
            <v>Постоянный</v>
          </cell>
          <cell r="BZ201">
            <v>24</v>
          </cell>
          <cell r="CA201">
            <v>0</v>
          </cell>
          <cell r="CB201">
            <v>25</v>
          </cell>
          <cell r="CC201">
            <v>46</v>
          </cell>
          <cell r="CD201">
            <v>24</v>
          </cell>
          <cell r="CE201">
            <v>43374</v>
          </cell>
          <cell r="CF201">
            <v>113</v>
          </cell>
          <cell r="CG201">
            <v>80</v>
          </cell>
          <cell r="CH201">
            <v>6</v>
          </cell>
          <cell r="CI201">
            <v>0</v>
          </cell>
          <cell r="CJ201">
            <v>0</v>
          </cell>
          <cell r="CK201">
            <v>54</v>
          </cell>
          <cell r="CL201">
            <v>18.785547000000001</v>
          </cell>
          <cell r="CM201">
            <v>22.5</v>
          </cell>
          <cell r="CN201">
            <v>0.13</v>
          </cell>
          <cell r="CO201">
            <v>199</v>
          </cell>
          <cell r="CP201">
            <v>28</v>
          </cell>
          <cell r="CQ201">
            <v>59</v>
          </cell>
          <cell r="CR201" t="str">
            <v>-</v>
          </cell>
          <cell r="CS201">
            <v>54</v>
          </cell>
          <cell r="CT201" t="str">
            <v>-</v>
          </cell>
          <cell r="CU201">
            <v>40.214452999999999</v>
          </cell>
          <cell r="CV201" t="str">
            <v>-</v>
          </cell>
          <cell r="CW201">
            <v>53.87</v>
          </cell>
          <cell r="CX201" t="str">
            <v>-</v>
          </cell>
          <cell r="CY201">
            <v>10</v>
          </cell>
          <cell r="CZ201">
            <v>18</v>
          </cell>
          <cell r="DA201">
            <v>958.18343751182749</v>
          </cell>
          <cell r="DB201">
            <v>1490.5075694628429</v>
          </cell>
          <cell r="DC201">
            <v>0.49659280800364591</v>
          </cell>
          <cell r="DD201">
            <v>0</v>
          </cell>
          <cell r="DE201" t="str">
            <v>Газлифт</v>
          </cell>
          <cell r="DF201">
            <v>18.785547000000001</v>
          </cell>
          <cell r="DG201">
            <v>22.5</v>
          </cell>
          <cell r="DH201">
            <v>0.13</v>
          </cell>
          <cell r="DI201">
            <v>18</v>
          </cell>
          <cell r="DJ201">
            <v>54</v>
          </cell>
          <cell r="DK201">
            <v>0</v>
          </cell>
          <cell r="DL201" t="str">
            <v>-</v>
          </cell>
          <cell r="DM201">
            <v>41969</v>
          </cell>
          <cell r="DN201">
            <v>1476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41969</v>
          </cell>
          <cell r="DT201" t="str">
            <v>ЗБС</v>
          </cell>
          <cell r="DU201">
            <v>0</v>
          </cell>
          <cell r="DV201">
            <v>18</v>
          </cell>
          <cell r="DW201">
            <v>27</v>
          </cell>
          <cell r="DX201">
            <v>44</v>
          </cell>
          <cell r="DY201">
            <v>26</v>
          </cell>
          <cell r="DZ201" t="str">
            <v>Постоянный</v>
          </cell>
          <cell r="EA201">
            <v>24</v>
          </cell>
          <cell r="EB201">
            <v>0</v>
          </cell>
          <cell r="EC201">
            <v>18.785547000000001</v>
          </cell>
          <cell r="ED201">
            <v>22.5</v>
          </cell>
          <cell r="EE201">
            <v>0.13</v>
          </cell>
          <cell r="EF201">
            <v>28</v>
          </cell>
          <cell r="EG201">
            <v>958.18343751182749</v>
          </cell>
          <cell r="EH201">
            <v>80</v>
          </cell>
          <cell r="EI201">
            <v>10</v>
          </cell>
          <cell r="EJ201">
            <v>54</v>
          </cell>
          <cell r="EK201">
            <v>18</v>
          </cell>
          <cell r="EL201">
            <v>25</v>
          </cell>
          <cell r="EM201">
            <v>46</v>
          </cell>
          <cell r="EN201">
            <v>24</v>
          </cell>
          <cell r="EO201" t="str">
            <v>Постоянный</v>
          </cell>
          <cell r="EP201">
            <v>24</v>
          </cell>
          <cell r="EQ201">
            <v>0</v>
          </cell>
          <cell r="ER201">
            <v>18.785547000000001</v>
          </cell>
          <cell r="ES201">
            <v>22.5</v>
          </cell>
          <cell r="ET201">
            <v>0.13</v>
          </cell>
          <cell r="EU201">
            <v>28</v>
          </cell>
          <cell r="EV201">
            <v>958.18343751182749</v>
          </cell>
          <cell r="EW201">
            <v>80</v>
          </cell>
          <cell r="EX201">
            <v>10</v>
          </cell>
          <cell r="EY201">
            <v>54</v>
          </cell>
          <cell r="EZ201">
            <v>0</v>
          </cell>
          <cell r="FA201">
            <v>-2</v>
          </cell>
          <cell r="FB201">
            <v>2</v>
          </cell>
          <cell r="FC201">
            <v>-2</v>
          </cell>
          <cell r="FD201">
            <v>0</v>
          </cell>
          <cell r="FE201">
            <v>0</v>
          </cell>
          <cell r="FF201">
            <v>0</v>
          </cell>
        </row>
        <row r="202">
          <cell r="J202">
            <v>1085</v>
          </cell>
          <cell r="K202" t="str">
            <v>Куст скважины - 1085</v>
          </cell>
          <cell r="L202">
            <v>39770</v>
          </cell>
          <cell r="M202" t="str">
            <v>Гор.</v>
          </cell>
          <cell r="N202" t="str">
            <v>P1ar_Block II</v>
          </cell>
          <cell r="O202" t="str">
            <v>Действующий</v>
          </cell>
          <cell r="P202">
            <v>-4</v>
          </cell>
          <cell r="Q202" t="str">
            <v xml:space="preserve"> </v>
          </cell>
          <cell r="R202" t="str">
            <v xml:space="preserve"> </v>
          </cell>
          <cell r="S202">
            <v>0</v>
          </cell>
          <cell r="T202">
            <v>143.80000000000001</v>
          </cell>
          <cell r="U202">
            <v>135</v>
          </cell>
          <cell r="V202">
            <v>4.32</v>
          </cell>
          <cell r="W202">
            <v>1</v>
          </cell>
          <cell r="X202">
            <v>4.32</v>
          </cell>
          <cell r="Y202">
            <v>1.33</v>
          </cell>
          <cell r="Z202">
            <v>0.83599999999999997</v>
          </cell>
          <cell r="AA202">
            <v>0.73299999999999998</v>
          </cell>
          <cell r="AB202">
            <v>38</v>
          </cell>
          <cell r="AC202">
            <v>1.1579999999999999</v>
          </cell>
          <cell r="AD202">
            <v>139.69999999999999</v>
          </cell>
          <cell r="AE202">
            <v>7.72</v>
          </cell>
          <cell r="AF202">
            <v>1962</v>
          </cell>
          <cell r="AG202">
            <v>2500</v>
          </cell>
          <cell r="AH202">
            <v>2500</v>
          </cell>
          <cell r="AI202">
            <v>0</v>
          </cell>
          <cell r="AJ202">
            <v>0</v>
          </cell>
          <cell r="AK202" t="str">
            <v>откр ствол</v>
          </cell>
          <cell r="AL202" t="str">
            <v xml:space="preserve">1962-2500 </v>
          </cell>
          <cell r="AM202">
            <v>0</v>
          </cell>
          <cell r="AN202">
            <v>1962</v>
          </cell>
          <cell r="AO202">
            <v>65.599999999999994</v>
          </cell>
          <cell r="AP202">
            <v>0</v>
          </cell>
          <cell r="AQ202">
            <v>0</v>
          </cell>
          <cell r="AR202">
            <v>0</v>
          </cell>
          <cell r="AS202" t="str">
            <v>Газлифт</v>
          </cell>
          <cell r="AT202">
            <v>485</v>
          </cell>
          <cell r="AU202" t="str">
            <v>ГП</v>
          </cell>
          <cell r="AV202">
            <v>900</v>
          </cell>
          <cell r="AW202" t="str">
            <v>ГП</v>
          </cell>
          <cell r="AX202">
            <v>1260</v>
          </cell>
          <cell r="AY202" t="str">
            <v>ГК87/1,5</v>
          </cell>
          <cell r="AZ202">
            <v>1600</v>
          </cell>
          <cell r="BA202" t="str">
            <v>ЦКсОК/3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1650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1840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73</v>
          </cell>
          <cell r="BV202">
            <v>5.5</v>
          </cell>
          <cell r="BW202">
            <v>18</v>
          </cell>
          <cell r="BX202" t="str">
            <v>Угловик</v>
          </cell>
          <cell r="BY202" t="str">
            <v>Периодический</v>
          </cell>
          <cell r="BZ202">
            <v>24</v>
          </cell>
          <cell r="CA202">
            <v>24</v>
          </cell>
          <cell r="CB202">
            <v>31</v>
          </cell>
          <cell r="CC202">
            <v>60</v>
          </cell>
          <cell r="CD202">
            <v>30</v>
          </cell>
          <cell r="CE202">
            <v>43374</v>
          </cell>
          <cell r="CF202">
            <v>120</v>
          </cell>
          <cell r="CG202">
            <v>81</v>
          </cell>
          <cell r="CH202">
            <v>6</v>
          </cell>
          <cell r="CI202">
            <v>0</v>
          </cell>
          <cell r="CJ202">
            <v>0</v>
          </cell>
          <cell r="CK202">
            <v>57</v>
          </cell>
          <cell r="CL202">
            <v>15.048</v>
          </cell>
          <cell r="CM202">
            <v>18</v>
          </cell>
          <cell r="CN202">
            <v>0</v>
          </cell>
          <cell r="CO202">
            <v>200</v>
          </cell>
          <cell r="CP202">
            <v>13</v>
          </cell>
          <cell r="CQ202">
            <v>63</v>
          </cell>
          <cell r="CR202" t="str">
            <v>-</v>
          </cell>
          <cell r="CS202">
            <v>57</v>
          </cell>
          <cell r="CT202" t="str">
            <v>-</v>
          </cell>
          <cell r="CU202">
            <v>47.951999999999998</v>
          </cell>
          <cell r="CV202" t="str">
            <v>-</v>
          </cell>
          <cell r="CW202">
            <v>57</v>
          </cell>
          <cell r="CX202" t="str">
            <v>-</v>
          </cell>
          <cell r="CY202">
            <v>6.5</v>
          </cell>
          <cell r="CZ202">
            <v>6.5</v>
          </cell>
          <cell r="DA202">
            <v>431.95108984582669</v>
          </cell>
          <cell r="DB202">
            <v>863.90217969165337</v>
          </cell>
          <cell r="DC202">
            <v>0.37267080745341619</v>
          </cell>
          <cell r="DD202">
            <v>0</v>
          </cell>
          <cell r="DE202" t="str">
            <v>Газлифт</v>
          </cell>
          <cell r="DF202">
            <v>15.048</v>
          </cell>
          <cell r="DG202">
            <v>18</v>
          </cell>
          <cell r="DH202">
            <v>0</v>
          </cell>
          <cell r="DI202">
            <v>6.5</v>
          </cell>
          <cell r="DJ202">
            <v>57</v>
          </cell>
          <cell r="DK202">
            <v>0</v>
          </cell>
          <cell r="DL202">
            <v>42557.083333333336</v>
          </cell>
          <cell r="DM202">
            <v>42562</v>
          </cell>
          <cell r="DN202">
            <v>883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42589</v>
          </cell>
          <cell r="DT202" t="str">
            <v>ОПЗ</v>
          </cell>
          <cell r="DU202">
            <v>0</v>
          </cell>
          <cell r="DV202">
            <v>18</v>
          </cell>
          <cell r="DW202">
            <v>33</v>
          </cell>
          <cell r="DX202">
            <v>62</v>
          </cell>
          <cell r="DY202">
            <v>32</v>
          </cell>
          <cell r="DZ202" t="str">
            <v>Периодический</v>
          </cell>
          <cell r="EA202">
            <v>48</v>
          </cell>
          <cell r="EB202">
            <v>48</v>
          </cell>
          <cell r="EC202">
            <v>12.54</v>
          </cell>
          <cell r="ED202">
            <v>15</v>
          </cell>
          <cell r="EE202">
            <v>0</v>
          </cell>
          <cell r="EF202">
            <v>15</v>
          </cell>
          <cell r="EG202">
            <v>677.83094098883578</v>
          </cell>
          <cell r="EH202">
            <v>81</v>
          </cell>
          <cell r="EI202">
            <v>6.5</v>
          </cell>
          <cell r="EJ202">
            <v>57</v>
          </cell>
          <cell r="EK202">
            <v>18</v>
          </cell>
          <cell r="EL202">
            <v>31</v>
          </cell>
          <cell r="EM202">
            <v>60</v>
          </cell>
          <cell r="EN202">
            <v>30</v>
          </cell>
          <cell r="EO202" t="str">
            <v>Периодический</v>
          </cell>
          <cell r="EP202">
            <v>24</v>
          </cell>
          <cell r="EQ202">
            <v>24</v>
          </cell>
          <cell r="ER202">
            <v>15.048</v>
          </cell>
          <cell r="ES202">
            <v>18</v>
          </cell>
          <cell r="ET202">
            <v>0</v>
          </cell>
          <cell r="EU202">
            <v>13</v>
          </cell>
          <cell r="EV202">
            <v>431.95108984582669</v>
          </cell>
          <cell r="EW202">
            <v>81</v>
          </cell>
          <cell r="EX202">
            <v>6.5</v>
          </cell>
          <cell r="EY202">
            <v>57</v>
          </cell>
          <cell r="EZ202">
            <v>0</v>
          </cell>
          <cell r="FA202">
            <v>-2</v>
          </cell>
          <cell r="FB202">
            <v>-2</v>
          </cell>
          <cell r="FC202">
            <v>-2</v>
          </cell>
          <cell r="FD202">
            <v>-24</v>
          </cell>
          <cell r="FE202">
            <v>-24</v>
          </cell>
          <cell r="FF202">
            <v>2.5080000000000009</v>
          </cell>
        </row>
        <row r="203">
          <cell r="J203" t="str">
            <v>1085-2</v>
          </cell>
          <cell r="K203" t="str">
            <v>Куст скважины - 1085</v>
          </cell>
          <cell r="L203">
            <v>40051</v>
          </cell>
          <cell r="M203" t="str">
            <v>Гор.</v>
          </cell>
          <cell r="N203" t="str">
            <v>P1ar_Block II</v>
          </cell>
          <cell r="O203" t="str">
            <v>Действующий</v>
          </cell>
          <cell r="P203">
            <v>-4</v>
          </cell>
          <cell r="Q203" t="str">
            <v xml:space="preserve"> </v>
          </cell>
          <cell r="R203" t="str">
            <v xml:space="preserve"> </v>
          </cell>
          <cell r="S203">
            <v>0</v>
          </cell>
          <cell r="T203">
            <v>143.80000000000001</v>
          </cell>
          <cell r="U203">
            <v>135</v>
          </cell>
          <cell r="V203">
            <v>4.32</v>
          </cell>
          <cell r="W203">
            <v>1</v>
          </cell>
          <cell r="X203">
            <v>4.3185662360096453</v>
          </cell>
          <cell r="Y203">
            <v>1.33</v>
          </cell>
          <cell r="Z203">
            <v>0.83599999999999997</v>
          </cell>
          <cell r="AA203">
            <v>0.73299999999999998</v>
          </cell>
          <cell r="AB203">
            <v>38</v>
          </cell>
          <cell r="AC203">
            <v>1.1579999999999999</v>
          </cell>
          <cell r="AD203">
            <v>139.69999999999999</v>
          </cell>
          <cell r="AE203">
            <v>7.72</v>
          </cell>
          <cell r="AF203">
            <v>1987</v>
          </cell>
          <cell r="AG203">
            <v>2500</v>
          </cell>
          <cell r="AH203">
            <v>2500</v>
          </cell>
          <cell r="AI203">
            <v>0</v>
          </cell>
          <cell r="AJ203">
            <v>0</v>
          </cell>
          <cell r="AK203" t="str">
            <v>откр ствол</v>
          </cell>
          <cell r="AL203" t="str">
            <v xml:space="preserve">1987-2500 </v>
          </cell>
          <cell r="AM203">
            <v>0</v>
          </cell>
          <cell r="AN203">
            <v>1987</v>
          </cell>
          <cell r="AO203">
            <v>95.2</v>
          </cell>
          <cell r="AP203">
            <v>0</v>
          </cell>
          <cell r="AQ203">
            <v>0</v>
          </cell>
          <cell r="AR203">
            <v>0</v>
          </cell>
          <cell r="AS203" t="str">
            <v>Газлифт</v>
          </cell>
          <cell r="AT203">
            <v>600</v>
          </cell>
          <cell r="AU203" t="str">
            <v>ГП</v>
          </cell>
          <cell r="AV203">
            <v>1200</v>
          </cell>
          <cell r="AW203" t="str">
            <v>ГК74/2</v>
          </cell>
          <cell r="AX203">
            <v>1765</v>
          </cell>
          <cell r="AY203" t="str">
            <v>ЦКсОК/4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1777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2423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73</v>
          </cell>
          <cell r="BV203">
            <v>5.5</v>
          </cell>
          <cell r="BW203">
            <v>18</v>
          </cell>
          <cell r="BX203" t="str">
            <v>Угловик</v>
          </cell>
          <cell r="BY203" t="str">
            <v>Периодический</v>
          </cell>
          <cell r="BZ203">
            <v>24</v>
          </cell>
          <cell r="CA203">
            <v>24</v>
          </cell>
          <cell r="CB203">
            <v>33</v>
          </cell>
          <cell r="CC203">
            <v>60</v>
          </cell>
          <cell r="CD203">
            <v>32</v>
          </cell>
          <cell r="CE203">
            <v>43374</v>
          </cell>
          <cell r="CF203">
            <v>114</v>
          </cell>
          <cell r="CG203">
            <v>81</v>
          </cell>
          <cell r="CH203">
            <v>6</v>
          </cell>
          <cell r="CI203">
            <v>0</v>
          </cell>
          <cell r="CJ203">
            <v>0</v>
          </cell>
          <cell r="CK203">
            <v>58</v>
          </cell>
          <cell r="CL203">
            <v>11.702829599999999</v>
          </cell>
          <cell r="CM203">
            <v>14</v>
          </cell>
          <cell r="CN203">
            <v>0.01</v>
          </cell>
          <cell r="CO203">
            <v>201</v>
          </cell>
          <cell r="CP203">
            <v>18</v>
          </cell>
          <cell r="CQ203">
            <v>56</v>
          </cell>
          <cell r="CR203" t="str">
            <v>-</v>
          </cell>
          <cell r="CS203">
            <v>58</v>
          </cell>
          <cell r="CT203" t="str">
            <v>-</v>
          </cell>
          <cell r="CU203">
            <v>44.297170399999999</v>
          </cell>
          <cell r="CV203" t="str">
            <v>-</v>
          </cell>
          <cell r="CW203">
            <v>57.99</v>
          </cell>
          <cell r="CX203" t="str">
            <v>-</v>
          </cell>
          <cell r="CY203">
            <v>3.2</v>
          </cell>
          <cell r="CZ203">
            <v>14.8</v>
          </cell>
          <cell r="DA203">
            <v>1264.6514138768628</v>
          </cell>
          <cell r="DB203">
            <v>1538.0895574178062</v>
          </cell>
          <cell r="DC203">
            <v>0.31982543640897754</v>
          </cell>
          <cell r="DD203">
            <v>0</v>
          </cell>
          <cell r="DE203" t="str">
            <v>Газлифт</v>
          </cell>
          <cell r="DF203">
            <v>11.702829599999999</v>
          </cell>
          <cell r="DG203">
            <v>14</v>
          </cell>
          <cell r="DH203">
            <v>0.01</v>
          </cell>
          <cell r="DI203">
            <v>14.8</v>
          </cell>
          <cell r="DJ203">
            <v>58</v>
          </cell>
          <cell r="DK203">
            <v>0</v>
          </cell>
          <cell r="DL203" t="str">
            <v>-</v>
          </cell>
          <cell r="DM203">
            <v>41719</v>
          </cell>
          <cell r="DN203">
            <v>1726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41719</v>
          </cell>
          <cell r="DT203" t="str">
            <v>ОПЗ</v>
          </cell>
          <cell r="DU203">
            <v>0</v>
          </cell>
          <cell r="DV203">
            <v>18</v>
          </cell>
          <cell r="DW203">
            <v>33</v>
          </cell>
          <cell r="DX203">
            <v>60</v>
          </cell>
          <cell r="DY203">
            <v>32</v>
          </cell>
          <cell r="DZ203" t="str">
            <v>Периодический</v>
          </cell>
          <cell r="EA203">
            <v>24</v>
          </cell>
          <cell r="EB203">
            <v>48</v>
          </cell>
          <cell r="EC203">
            <v>11.702829599999999</v>
          </cell>
          <cell r="ED203">
            <v>14</v>
          </cell>
          <cell r="EE203">
            <v>0.01</v>
          </cell>
          <cell r="EF203">
            <v>18</v>
          </cell>
          <cell r="EG203">
            <v>1264.6514138768628</v>
          </cell>
          <cell r="EH203">
            <v>81</v>
          </cell>
          <cell r="EI203">
            <v>3.2</v>
          </cell>
          <cell r="EJ203">
            <v>58</v>
          </cell>
          <cell r="EK203">
            <v>18</v>
          </cell>
          <cell r="EL203">
            <v>33</v>
          </cell>
          <cell r="EM203">
            <v>60</v>
          </cell>
          <cell r="EN203">
            <v>32</v>
          </cell>
          <cell r="EO203" t="str">
            <v>Периодический</v>
          </cell>
          <cell r="EP203">
            <v>24</v>
          </cell>
          <cell r="EQ203">
            <v>24</v>
          </cell>
          <cell r="ER203">
            <v>11.702829599999999</v>
          </cell>
          <cell r="ES203">
            <v>14</v>
          </cell>
          <cell r="ET203">
            <v>0.01</v>
          </cell>
          <cell r="EU203">
            <v>18</v>
          </cell>
          <cell r="EV203">
            <v>1264.6514138768628</v>
          </cell>
          <cell r="EW203">
            <v>81</v>
          </cell>
          <cell r="EX203">
            <v>3.2</v>
          </cell>
          <cell r="EY203">
            <v>58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-24</v>
          </cell>
          <cell r="FF203">
            <v>0</v>
          </cell>
        </row>
        <row r="204">
          <cell r="J204" t="str">
            <v>1085-1</v>
          </cell>
          <cell r="K204" t="str">
            <v>Куст скважины - 1085</v>
          </cell>
          <cell r="L204">
            <v>39903</v>
          </cell>
          <cell r="M204" t="str">
            <v>Гор.</v>
          </cell>
          <cell r="N204" t="str">
            <v>P1ar_Block II</v>
          </cell>
          <cell r="O204" t="str">
            <v>Действующий</v>
          </cell>
          <cell r="P204">
            <v>-4</v>
          </cell>
          <cell r="Q204" t="str">
            <v xml:space="preserve"> </v>
          </cell>
          <cell r="R204" t="str">
            <v xml:space="preserve"> </v>
          </cell>
          <cell r="S204">
            <v>0</v>
          </cell>
          <cell r="T204">
            <v>143.80000000000001</v>
          </cell>
          <cell r="U204">
            <v>135</v>
          </cell>
          <cell r="V204">
            <v>4.32</v>
          </cell>
          <cell r="W204">
            <v>1</v>
          </cell>
          <cell r="X204">
            <v>4.3057050592034445</v>
          </cell>
          <cell r="Y204">
            <v>1.33</v>
          </cell>
          <cell r="Z204">
            <v>0.83599999999999997</v>
          </cell>
          <cell r="AA204">
            <v>0.73299999999999998</v>
          </cell>
          <cell r="AB204">
            <v>38</v>
          </cell>
          <cell r="AC204">
            <v>1.1579999999999999</v>
          </cell>
          <cell r="AD204">
            <v>139.69999999999999</v>
          </cell>
          <cell r="AE204">
            <v>7.72</v>
          </cell>
          <cell r="AF204">
            <v>1999</v>
          </cell>
          <cell r="AG204" t="str">
            <v>1 ств 2500
2 ств 2370</v>
          </cell>
          <cell r="AH204" t="str">
            <v>1 ств 2500
2 ств 2370</v>
          </cell>
          <cell r="AI204">
            <v>0</v>
          </cell>
          <cell r="AJ204">
            <v>0</v>
          </cell>
          <cell r="AK204" t="str">
            <v>откр ствол</v>
          </cell>
          <cell r="AL204" t="str">
            <v xml:space="preserve">1 ств 1999-2500;
2 ств 2008-2370 </v>
          </cell>
          <cell r="AM204">
            <v>0</v>
          </cell>
          <cell r="AN204">
            <v>1999</v>
          </cell>
          <cell r="AO204">
            <v>113.8</v>
          </cell>
          <cell r="AP204">
            <v>0</v>
          </cell>
          <cell r="AQ204">
            <v>0</v>
          </cell>
          <cell r="AR204">
            <v>0</v>
          </cell>
          <cell r="AS204" t="str">
            <v>Газлифт</v>
          </cell>
          <cell r="AT204">
            <v>588</v>
          </cell>
          <cell r="AU204" t="str">
            <v>ГП</v>
          </cell>
          <cell r="AV204">
            <v>1176</v>
          </cell>
          <cell r="AW204" t="str">
            <v>ГК76/3</v>
          </cell>
          <cell r="AX204">
            <v>1717</v>
          </cell>
          <cell r="AY204" t="str">
            <v>ЦКсОК-неизвл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1729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1790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73</v>
          </cell>
          <cell r="BV204">
            <v>5.5</v>
          </cell>
          <cell r="BW204">
            <v>18</v>
          </cell>
          <cell r="BX204" t="str">
            <v>Угловик</v>
          </cell>
          <cell r="BY204" t="str">
            <v>Периодический</v>
          </cell>
          <cell r="BZ204">
            <v>24</v>
          </cell>
          <cell r="CA204">
            <v>24</v>
          </cell>
          <cell r="CB204">
            <v>31</v>
          </cell>
          <cell r="CC204">
            <v>56</v>
          </cell>
          <cell r="CD204">
            <v>30</v>
          </cell>
          <cell r="CE204">
            <v>43374</v>
          </cell>
          <cell r="CF204">
            <v>77.400000000000006</v>
          </cell>
          <cell r="CG204">
            <v>81</v>
          </cell>
          <cell r="CH204">
            <v>6</v>
          </cell>
          <cell r="CI204">
            <v>0</v>
          </cell>
          <cell r="CJ204">
            <v>0</v>
          </cell>
          <cell r="CK204">
            <v>57</v>
          </cell>
          <cell r="CL204">
            <v>5.8461480000000003</v>
          </cell>
          <cell r="CM204">
            <v>7</v>
          </cell>
          <cell r="CN204">
            <v>0.1</v>
          </cell>
          <cell r="CO204">
            <v>202</v>
          </cell>
          <cell r="CP204">
            <v>14</v>
          </cell>
          <cell r="CQ204">
            <v>20.400000000000006</v>
          </cell>
          <cell r="CR204" t="str">
            <v>-</v>
          </cell>
          <cell r="CS204">
            <v>57</v>
          </cell>
          <cell r="CT204" t="str">
            <v>-</v>
          </cell>
          <cell r="CU204">
            <v>14.553852000000006</v>
          </cell>
          <cell r="CV204" t="str">
            <v>-</v>
          </cell>
          <cell r="CW204">
            <v>56.9</v>
          </cell>
          <cell r="CX204" t="str">
            <v>-</v>
          </cell>
          <cell r="CY204">
            <v>4.5</v>
          </cell>
          <cell r="CZ204">
            <v>9.5</v>
          </cell>
          <cell r="DA204">
            <v>1625.0016250016249</v>
          </cell>
          <cell r="DB204">
            <v>2394.7392368444998</v>
          </cell>
          <cell r="DC204">
            <v>0.38866571018651369</v>
          </cell>
          <cell r="DD204">
            <v>0</v>
          </cell>
          <cell r="DE204" t="str">
            <v>Газлифт</v>
          </cell>
          <cell r="DF204">
            <v>5.8461480000000003</v>
          </cell>
          <cell r="DG204">
            <v>7</v>
          </cell>
          <cell r="DH204">
            <v>0.1</v>
          </cell>
          <cell r="DI204">
            <v>9.5</v>
          </cell>
          <cell r="DJ204">
            <v>57</v>
          </cell>
          <cell r="DK204">
            <v>0</v>
          </cell>
          <cell r="DL204" t="str">
            <v>-</v>
          </cell>
          <cell r="DM204">
            <v>41455</v>
          </cell>
          <cell r="DN204">
            <v>1990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41455</v>
          </cell>
          <cell r="DT204" t="str">
            <v>ОПЗ</v>
          </cell>
          <cell r="DU204">
            <v>0</v>
          </cell>
          <cell r="DV204">
            <v>18</v>
          </cell>
          <cell r="DW204">
            <v>31</v>
          </cell>
          <cell r="DX204">
            <v>56</v>
          </cell>
          <cell r="DY204">
            <v>30</v>
          </cell>
          <cell r="DZ204" t="str">
            <v>Периодический</v>
          </cell>
          <cell r="EA204">
            <v>24</v>
          </cell>
          <cell r="EB204">
            <v>48</v>
          </cell>
          <cell r="EC204">
            <v>3.3406560000000001</v>
          </cell>
          <cell r="ED204">
            <v>4</v>
          </cell>
          <cell r="EE204">
            <v>0.1</v>
          </cell>
          <cell r="EF204">
            <v>2.7</v>
          </cell>
          <cell r="EG204">
            <v>359.21088552667504</v>
          </cell>
          <cell r="EH204">
            <v>81</v>
          </cell>
          <cell r="EI204">
            <v>1.5</v>
          </cell>
          <cell r="EJ204">
            <v>57</v>
          </cell>
          <cell r="EK204">
            <v>18</v>
          </cell>
          <cell r="EL204">
            <v>31</v>
          </cell>
          <cell r="EM204">
            <v>56</v>
          </cell>
          <cell r="EN204">
            <v>30</v>
          </cell>
          <cell r="EO204" t="str">
            <v>Периодический</v>
          </cell>
          <cell r="EP204">
            <v>24</v>
          </cell>
          <cell r="EQ204">
            <v>24</v>
          </cell>
          <cell r="ER204">
            <v>5.8461480000000003</v>
          </cell>
          <cell r="ES204">
            <v>7</v>
          </cell>
          <cell r="ET204">
            <v>0.1</v>
          </cell>
          <cell r="EU204">
            <v>14</v>
          </cell>
          <cell r="EV204">
            <v>1625.0016250016249</v>
          </cell>
          <cell r="EW204">
            <v>81</v>
          </cell>
          <cell r="EX204">
            <v>4.5</v>
          </cell>
          <cell r="EY204">
            <v>57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-24</v>
          </cell>
          <cell r="FF204">
            <v>2.5054920000000003</v>
          </cell>
        </row>
        <row r="205">
          <cell r="J205">
            <v>1092</v>
          </cell>
          <cell r="K205" t="str">
            <v>К - 23</v>
          </cell>
          <cell r="L205">
            <v>41875</v>
          </cell>
          <cell r="M205" t="str">
            <v>Гор.</v>
          </cell>
          <cell r="N205" t="str">
            <v>P1ar_Block III</v>
          </cell>
          <cell r="O205" t="str">
            <v>Действующий</v>
          </cell>
          <cell r="P205">
            <v>-4</v>
          </cell>
          <cell r="Q205">
            <v>0</v>
          </cell>
          <cell r="R205">
            <v>0</v>
          </cell>
          <cell r="S205">
            <v>0</v>
          </cell>
          <cell r="T205">
            <v>143.80000000000001</v>
          </cell>
          <cell r="U205">
            <v>135</v>
          </cell>
          <cell r="V205">
            <v>4.32</v>
          </cell>
          <cell r="W205">
            <v>1</v>
          </cell>
          <cell r="X205">
            <v>4.32</v>
          </cell>
          <cell r="Y205">
            <v>1.33</v>
          </cell>
          <cell r="Z205">
            <v>0.83599999999999997</v>
          </cell>
          <cell r="AA205">
            <v>0.73299999999999998</v>
          </cell>
          <cell r="AB205">
            <v>38</v>
          </cell>
          <cell r="AC205">
            <v>1.1579999999999999</v>
          </cell>
          <cell r="AD205">
            <v>177.8</v>
          </cell>
          <cell r="AE205">
            <v>9.19</v>
          </cell>
          <cell r="AF205">
            <v>2063</v>
          </cell>
          <cell r="AG205">
            <v>3181</v>
          </cell>
          <cell r="AH205">
            <v>3181</v>
          </cell>
          <cell r="AI205">
            <v>0</v>
          </cell>
          <cell r="AJ205">
            <v>0</v>
          </cell>
          <cell r="AK205" t="str">
            <v>откр ствол</v>
          </cell>
          <cell r="AL205" t="str">
            <v>2063-3181</v>
          </cell>
          <cell r="AM205">
            <v>15.8</v>
          </cell>
          <cell r="AN205">
            <v>2063</v>
          </cell>
          <cell r="AO205">
            <v>156.49</v>
          </cell>
          <cell r="AP205">
            <v>0</v>
          </cell>
          <cell r="AQ205">
            <v>0</v>
          </cell>
          <cell r="AR205">
            <v>0</v>
          </cell>
          <cell r="AS205" t="str">
            <v>Газлифт</v>
          </cell>
          <cell r="AT205">
            <v>600</v>
          </cell>
          <cell r="AU205" t="str">
            <v>ГП</v>
          </cell>
          <cell r="AV205">
            <v>1200</v>
          </cell>
          <cell r="AW205" t="str">
            <v>ГК85/1,5</v>
          </cell>
          <cell r="AX205">
            <v>1500</v>
          </cell>
          <cell r="AY205" t="str">
            <v>ЦКсОК(3)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1700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2090</v>
          </cell>
          <cell r="BN205" t="str">
            <v>Есть</v>
          </cell>
          <cell r="BO205">
            <v>0</v>
          </cell>
          <cell r="BP205">
            <v>83.61904761904762</v>
          </cell>
          <cell r="BQ205">
            <v>41</v>
          </cell>
          <cell r="BR205">
            <v>4.5999999999999996</v>
          </cell>
          <cell r="BS205">
            <v>0</v>
          </cell>
          <cell r="BT205">
            <v>0</v>
          </cell>
          <cell r="BU205">
            <v>73</v>
          </cell>
          <cell r="BV205">
            <v>5.5</v>
          </cell>
          <cell r="BW205">
            <v>18</v>
          </cell>
          <cell r="BX205" t="str">
            <v>Угловик</v>
          </cell>
          <cell r="BY205" t="str">
            <v>Периодический</v>
          </cell>
          <cell r="BZ205">
            <v>24</v>
          </cell>
          <cell r="CA205">
            <v>24</v>
          </cell>
          <cell r="CB205">
            <v>25</v>
          </cell>
          <cell r="CC205">
            <v>41</v>
          </cell>
          <cell r="CD205">
            <v>24</v>
          </cell>
          <cell r="CE205">
            <v>43374</v>
          </cell>
          <cell r="CF205">
            <v>88.6</v>
          </cell>
          <cell r="CG205">
            <v>83.61904761904762</v>
          </cell>
          <cell r="CH205">
            <v>6</v>
          </cell>
          <cell r="CI205">
            <v>0</v>
          </cell>
          <cell r="CJ205">
            <v>0</v>
          </cell>
          <cell r="CK205">
            <v>53</v>
          </cell>
          <cell r="CL205">
            <v>3.9291999999999998</v>
          </cell>
          <cell r="CM205">
            <v>4.7</v>
          </cell>
          <cell r="CN205">
            <v>0</v>
          </cell>
          <cell r="CO205">
            <v>203</v>
          </cell>
          <cell r="CP205">
            <v>10</v>
          </cell>
          <cell r="CQ205">
            <v>35.599999999999994</v>
          </cell>
          <cell r="CR205" t="str">
            <v>-</v>
          </cell>
          <cell r="CS205">
            <v>53</v>
          </cell>
          <cell r="CT205" t="str">
            <v>-</v>
          </cell>
          <cell r="CU205">
            <v>31.670799999999993</v>
          </cell>
          <cell r="CV205" t="str">
            <v>-</v>
          </cell>
          <cell r="CW205">
            <v>53</v>
          </cell>
          <cell r="CX205" t="str">
            <v>-</v>
          </cell>
          <cell r="CY205">
            <v>4.5999999999999996</v>
          </cell>
          <cell r="CZ205">
            <v>5.4</v>
          </cell>
          <cell r="DA205">
            <v>1374.3255624554617</v>
          </cell>
          <cell r="DB205">
            <v>2545.0473378804845</v>
          </cell>
          <cell r="DC205">
            <v>0.16072476198644828</v>
          </cell>
          <cell r="DD205">
            <v>0</v>
          </cell>
          <cell r="DE205" t="str">
            <v>Газлифт</v>
          </cell>
          <cell r="DF205">
            <v>3.9291999999999998</v>
          </cell>
          <cell r="DG205">
            <v>4.7</v>
          </cell>
          <cell r="DH205">
            <v>0</v>
          </cell>
          <cell r="DI205">
            <v>5.4</v>
          </cell>
          <cell r="DJ205">
            <v>53</v>
          </cell>
          <cell r="DK205">
            <v>0</v>
          </cell>
          <cell r="DL205" t="str">
            <v>-</v>
          </cell>
          <cell r="DM205">
            <v>41875</v>
          </cell>
          <cell r="DN205">
            <v>1570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41875</v>
          </cell>
          <cell r="DT205" t="str">
            <v>ВНС</v>
          </cell>
          <cell r="DU205">
            <v>0</v>
          </cell>
          <cell r="DV205">
            <v>18</v>
          </cell>
          <cell r="DW205">
            <v>25</v>
          </cell>
          <cell r="DX205">
            <v>41</v>
          </cell>
          <cell r="DY205">
            <v>24</v>
          </cell>
          <cell r="DZ205" t="str">
            <v>Периодический</v>
          </cell>
          <cell r="EA205">
            <v>72</v>
          </cell>
          <cell r="EB205">
            <v>72</v>
          </cell>
          <cell r="EC205">
            <v>3.9291999999999998</v>
          </cell>
          <cell r="ED205">
            <v>4.7</v>
          </cell>
          <cell r="EE205">
            <v>0</v>
          </cell>
          <cell r="EF205">
            <v>10</v>
          </cell>
          <cell r="EG205">
            <v>1374.3255624554617</v>
          </cell>
          <cell r="EH205">
            <v>83.61904761904762</v>
          </cell>
          <cell r="EI205">
            <v>4.5999999999999996</v>
          </cell>
          <cell r="EJ205">
            <v>53</v>
          </cell>
          <cell r="EK205">
            <v>18</v>
          </cell>
          <cell r="EL205">
            <v>25</v>
          </cell>
          <cell r="EM205">
            <v>41</v>
          </cell>
          <cell r="EN205">
            <v>24</v>
          </cell>
          <cell r="EO205" t="str">
            <v>Периодический</v>
          </cell>
          <cell r="EP205">
            <v>24</v>
          </cell>
          <cell r="EQ205">
            <v>24</v>
          </cell>
          <cell r="ER205">
            <v>3.9291999999999998</v>
          </cell>
          <cell r="ES205">
            <v>4.7</v>
          </cell>
          <cell r="ET205">
            <v>0</v>
          </cell>
          <cell r="EU205">
            <v>10</v>
          </cell>
          <cell r="EV205">
            <v>1374.3255624554617</v>
          </cell>
          <cell r="EW205">
            <v>83.61904761904762</v>
          </cell>
          <cell r="EX205">
            <v>4.5999999999999996</v>
          </cell>
          <cell r="EY205">
            <v>53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-48</v>
          </cell>
          <cell r="FE205">
            <v>-48</v>
          </cell>
          <cell r="FF205">
            <v>0</v>
          </cell>
        </row>
        <row r="206">
          <cell r="J206" t="str">
            <v>1092-2</v>
          </cell>
          <cell r="K206" t="str">
            <v>К - 23</v>
          </cell>
          <cell r="L206">
            <v>41814</v>
          </cell>
          <cell r="M206" t="str">
            <v>Гор.</v>
          </cell>
          <cell r="N206" t="str">
            <v>P1ar_Block III</v>
          </cell>
          <cell r="O206" t="str">
            <v>Действующий</v>
          </cell>
          <cell r="P206">
            <v>-4</v>
          </cell>
          <cell r="Q206">
            <v>41787</v>
          </cell>
          <cell r="R206" t="str">
            <v>Slb</v>
          </cell>
          <cell r="S206" t="str">
            <v>160м3 15% HCL 
 64м3 WF130</v>
          </cell>
          <cell r="T206">
            <v>143.80000000000001</v>
          </cell>
          <cell r="U206">
            <v>135</v>
          </cell>
          <cell r="V206">
            <v>4.32</v>
          </cell>
          <cell r="W206">
            <v>1</v>
          </cell>
          <cell r="X206">
            <v>4.2957547601338053</v>
          </cell>
          <cell r="Y206">
            <v>1.33</v>
          </cell>
          <cell r="Z206">
            <v>0.83599999999999997</v>
          </cell>
          <cell r="AA206">
            <v>0.73299999999999998</v>
          </cell>
          <cell r="AB206">
            <v>38</v>
          </cell>
          <cell r="AC206">
            <v>1.1579999999999999</v>
          </cell>
          <cell r="AD206">
            <v>177.8</v>
          </cell>
          <cell r="AE206">
            <v>9.19</v>
          </cell>
          <cell r="AF206">
            <v>2080</v>
          </cell>
          <cell r="AG206">
            <v>2700</v>
          </cell>
          <cell r="AH206">
            <v>2698</v>
          </cell>
          <cell r="AI206">
            <v>0</v>
          </cell>
          <cell r="AJ206">
            <v>0</v>
          </cell>
          <cell r="AK206" t="str">
            <v>закрытый</v>
          </cell>
          <cell r="AL206" t="str">
            <v>2080-2698</v>
          </cell>
          <cell r="AM206">
            <v>17</v>
          </cell>
          <cell r="AN206">
            <v>2105</v>
          </cell>
          <cell r="AO206">
            <v>185.13</v>
          </cell>
          <cell r="AP206" t="str">
            <v>1987-2698</v>
          </cell>
          <cell r="AQ206">
            <v>114.3</v>
          </cell>
          <cell r="AR206">
            <v>7.4</v>
          </cell>
          <cell r="AS206" t="str">
            <v>Газлифт</v>
          </cell>
          <cell r="AT206">
            <v>600</v>
          </cell>
          <cell r="AU206" t="str">
            <v>ГП</v>
          </cell>
          <cell r="AV206">
            <v>1200</v>
          </cell>
          <cell r="AW206" t="str">
            <v>ГК88(1,5)</v>
          </cell>
          <cell r="AX206">
            <v>1780</v>
          </cell>
          <cell r="AY206" t="str">
            <v>ЦКсОК(4)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1790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1993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73</v>
          </cell>
          <cell r="BV206">
            <v>5.5</v>
          </cell>
          <cell r="BW206">
            <v>18</v>
          </cell>
          <cell r="BX206" t="str">
            <v>Угловик</v>
          </cell>
          <cell r="BY206" t="str">
            <v>Постоянный</v>
          </cell>
          <cell r="BZ206">
            <v>24</v>
          </cell>
          <cell r="CA206">
            <v>0</v>
          </cell>
          <cell r="CB206">
            <v>26</v>
          </cell>
          <cell r="CC206">
            <v>66</v>
          </cell>
          <cell r="CD206">
            <v>25</v>
          </cell>
          <cell r="CE206">
            <v>43374</v>
          </cell>
          <cell r="CF206">
            <v>122</v>
          </cell>
          <cell r="CG206">
            <v>88</v>
          </cell>
          <cell r="CH206">
            <v>6</v>
          </cell>
          <cell r="CI206">
            <v>0</v>
          </cell>
          <cell r="CJ206">
            <v>0</v>
          </cell>
          <cell r="CK206">
            <v>50</v>
          </cell>
          <cell r="CL206">
            <v>12.518681999999998</v>
          </cell>
          <cell r="CM206">
            <v>15</v>
          </cell>
          <cell r="CN206">
            <v>0.17</v>
          </cell>
          <cell r="CO206">
            <v>204</v>
          </cell>
          <cell r="CP206">
            <v>8.1</v>
          </cell>
          <cell r="CQ206">
            <v>72</v>
          </cell>
          <cell r="CR206" t="str">
            <v>-</v>
          </cell>
          <cell r="CS206">
            <v>50</v>
          </cell>
          <cell r="CT206" t="str">
            <v>-</v>
          </cell>
          <cell r="CU206">
            <v>59.481318000000002</v>
          </cell>
          <cell r="CV206" t="str">
            <v>-</v>
          </cell>
          <cell r="CW206">
            <v>49.83</v>
          </cell>
          <cell r="CX206" t="str">
            <v>-</v>
          </cell>
          <cell r="CY206">
            <v>3.23</v>
          </cell>
          <cell r="CZ206">
            <v>4.8699999999999992</v>
          </cell>
          <cell r="DA206">
            <v>389.01858837855292</v>
          </cell>
          <cell r="DB206">
            <v>647.03297040375344</v>
          </cell>
          <cell r="DC206">
            <v>0.28240740740740744</v>
          </cell>
          <cell r="DD206">
            <v>0</v>
          </cell>
          <cell r="DE206" t="str">
            <v>Газлифт</v>
          </cell>
          <cell r="DF206">
            <v>12.518681999999998</v>
          </cell>
          <cell r="DG206">
            <v>15</v>
          </cell>
          <cell r="DH206">
            <v>0.17</v>
          </cell>
          <cell r="DI206">
            <v>4.8699999999999992</v>
          </cell>
          <cell r="DJ206">
            <v>50</v>
          </cell>
          <cell r="DK206">
            <v>0</v>
          </cell>
          <cell r="DL206" t="str">
            <v>-</v>
          </cell>
          <cell r="DM206">
            <v>41841</v>
          </cell>
          <cell r="DN206">
            <v>1604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43189</v>
          </cell>
          <cell r="DT206" t="str">
            <v>БОПЗ</v>
          </cell>
          <cell r="DU206" t="str">
            <v>ККГРП+разбур. Портов - 2014г.</v>
          </cell>
          <cell r="DV206">
            <v>18</v>
          </cell>
          <cell r="DW206">
            <v>26</v>
          </cell>
          <cell r="DX206">
            <v>66</v>
          </cell>
          <cell r="DY206">
            <v>25</v>
          </cell>
          <cell r="DZ206" t="str">
            <v>Постоянный</v>
          </cell>
          <cell r="EA206">
            <v>24</v>
          </cell>
          <cell r="EB206">
            <v>0</v>
          </cell>
          <cell r="EC206">
            <v>12.518681999999998</v>
          </cell>
          <cell r="ED206">
            <v>15</v>
          </cell>
          <cell r="EE206">
            <v>0.17</v>
          </cell>
          <cell r="EF206">
            <v>8.1</v>
          </cell>
          <cell r="EG206">
            <v>389.01858837855292</v>
          </cell>
          <cell r="EH206">
            <v>88</v>
          </cell>
          <cell r="EI206">
            <v>3.23</v>
          </cell>
          <cell r="EJ206">
            <v>50</v>
          </cell>
          <cell r="EK206">
            <v>18</v>
          </cell>
          <cell r="EL206">
            <v>26</v>
          </cell>
          <cell r="EM206">
            <v>66</v>
          </cell>
          <cell r="EN206">
            <v>25</v>
          </cell>
          <cell r="EO206" t="str">
            <v>Постоянный</v>
          </cell>
          <cell r="EP206">
            <v>24</v>
          </cell>
          <cell r="EQ206">
            <v>0</v>
          </cell>
          <cell r="ER206">
            <v>12.518681999999998</v>
          </cell>
          <cell r="ES206">
            <v>15</v>
          </cell>
          <cell r="ET206">
            <v>0.17</v>
          </cell>
          <cell r="EU206">
            <v>8.1</v>
          </cell>
          <cell r="EV206">
            <v>389.01858837855292</v>
          </cell>
          <cell r="EW206">
            <v>88</v>
          </cell>
          <cell r="EX206">
            <v>3.23</v>
          </cell>
          <cell r="EY206">
            <v>50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</row>
        <row r="207">
          <cell r="J207" t="str">
            <v>1092-1</v>
          </cell>
          <cell r="K207" t="str">
            <v>К - 23</v>
          </cell>
          <cell r="L207">
            <v>42581</v>
          </cell>
          <cell r="M207" t="str">
            <v>Гор.</v>
          </cell>
          <cell r="N207" t="str">
            <v>P1ar_Block III</v>
          </cell>
          <cell r="O207" t="str">
            <v>Действующий</v>
          </cell>
          <cell r="P207">
            <v>-4</v>
          </cell>
          <cell r="Q207">
            <v>0</v>
          </cell>
          <cell r="R207">
            <v>0</v>
          </cell>
          <cell r="S207">
            <v>0</v>
          </cell>
          <cell r="T207">
            <v>143.80000000000001</v>
          </cell>
          <cell r="U207">
            <v>135</v>
          </cell>
          <cell r="V207">
            <v>4.32</v>
          </cell>
          <cell r="W207">
            <v>1</v>
          </cell>
          <cell r="X207">
            <v>1.0655090765588002</v>
          </cell>
          <cell r="Y207">
            <v>1.33</v>
          </cell>
          <cell r="Z207">
            <v>0.83599999999999997</v>
          </cell>
          <cell r="AA207">
            <v>0.73299999999999998</v>
          </cell>
          <cell r="AB207">
            <v>38</v>
          </cell>
          <cell r="AC207">
            <v>1.1579999999999999</v>
          </cell>
          <cell r="AD207">
            <v>177.8</v>
          </cell>
          <cell r="AE207">
            <v>9.19</v>
          </cell>
          <cell r="AF207">
            <v>2192</v>
          </cell>
          <cell r="AG207" t="str">
            <v>1 ств 2905,
2 ств 3020</v>
          </cell>
          <cell r="AH207" t="str">
            <v>1 ств 2905,
2 ств 3020</v>
          </cell>
          <cell r="AI207">
            <v>0</v>
          </cell>
          <cell r="AJ207">
            <v>0</v>
          </cell>
          <cell r="AK207" t="str">
            <v>откр ствол</v>
          </cell>
          <cell r="AL207" t="str">
            <v>1 ствол-2192-2905;
2 ствол-2235-3020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 t="str">
            <v>Газлифт</v>
          </cell>
          <cell r="AT207">
            <v>450</v>
          </cell>
          <cell r="AU207">
            <v>0</v>
          </cell>
          <cell r="AV207">
            <v>810</v>
          </cell>
          <cell r="AW207">
            <v>0</v>
          </cell>
          <cell r="AX207">
            <v>1090</v>
          </cell>
          <cell r="AY207">
            <v>0</v>
          </cell>
          <cell r="AZ207">
            <v>1330</v>
          </cell>
          <cell r="BA207">
            <v>0</v>
          </cell>
          <cell r="BB207">
            <v>1530</v>
          </cell>
          <cell r="BC207">
            <v>0</v>
          </cell>
          <cell r="BD207">
            <v>0</v>
          </cell>
          <cell r="BE207">
            <v>0</v>
          </cell>
          <cell r="BF207">
            <v>1960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2210</v>
          </cell>
          <cell r="BN207" t="str">
            <v>Есть</v>
          </cell>
          <cell r="BO207">
            <v>0</v>
          </cell>
          <cell r="BP207">
            <v>85</v>
          </cell>
          <cell r="BQ207">
            <v>65</v>
          </cell>
          <cell r="BR207">
            <v>3.028</v>
          </cell>
          <cell r="BS207">
            <v>0</v>
          </cell>
          <cell r="BT207">
            <v>0</v>
          </cell>
          <cell r="BU207">
            <v>73</v>
          </cell>
          <cell r="BV207">
            <v>5.5</v>
          </cell>
          <cell r="BW207">
            <v>18</v>
          </cell>
          <cell r="BX207" t="str">
            <v>Угловик</v>
          </cell>
          <cell r="BY207" t="str">
            <v>Периодический</v>
          </cell>
          <cell r="BZ207">
            <v>24</v>
          </cell>
          <cell r="CA207">
            <v>24</v>
          </cell>
          <cell r="CB207">
            <v>26</v>
          </cell>
          <cell r="CC207">
            <v>65</v>
          </cell>
          <cell r="CD207">
            <v>25</v>
          </cell>
          <cell r="CE207">
            <v>43374</v>
          </cell>
          <cell r="CF207">
            <v>214.5</v>
          </cell>
          <cell r="CG207">
            <v>85</v>
          </cell>
          <cell r="CH207">
            <v>6</v>
          </cell>
          <cell r="CI207">
            <v>0</v>
          </cell>
          <cell r="CJ207">
            <v>0</v>
          </cell>
          <cell r="CK207">
            <v>199</v>
          </cell>
          <cell r="CL207">
            <v>0.60191999999999968</v>
          </cell>
          <cell r="CM207">
            <v>9</v>
          </cell>
          <cell r="CN207">
            <v>92</v>
          </cell>
          <cell r="CO207">
            <v>205</v>
          </cell>
          <cell r="CP207">
            <v>3.5</v>
          </cell>
          <cell r="CQ207">
            <v>15.5</v>
          </cell>
          <cell r="CR207" t="str">
            <v>-</v>
          </cell>
          <cell r="CS207">
            <v>199</v>
          </cell>
          <cell r="CT207" t="str">
            <v>-</v>
          </cell>
          <cell r="CU207">
            <v>14.89808</v>
          </cell>
          <cell r="CV207" t="str">
            <v>-</v>
          </cell>
          <cell r="CW207">
            <v>107</v>
          </cell>
          <cell r="CX207" t="str">
            <v>-</v>
          </cell>
          <cell r="CY207">
            <v>0.50466666666666671</v>
          </cell>
          <cell r="CZ207">
            <v>2.9953333333333334</v>
          </cell>
          <cell r="DA207">
            <v>4976.2980684033346</v>
          </cell>
          <cell r="DB207">
            <v>5814.7262094630551</v>
          </cell>
          <cell r="DC207">
            <v>0.58064516129032262</v>
          </cell>
          <cell r="DD207" t="str">
            <v>Для снижения Рзаб планируется смена СЭ в январе 2018 г.(перевод на УЭЦН)</v>
          </cell>
          <cell r="DE207" t="str">
            <v>Газлифт</v>
          </cell>
          <cell r="DF207">
            <v>0.60191999999999968</v>
          </cell>
          <cell r="DG207">
            <v>9</v>
          </cell>
          <cell r="DH207">
            <v>92</v>
          </cell>
          <cell r="DI207">
            <v>2.9953333333333334</v>
          </cell>
          <cell r="DJ207">
            <v>199</v>
          </cell>
          <cell r="DK207">
            <v>0</v>
          </cell>
          <cell r="DL207">
            <v>41971</v>
          </cell>
          <cell r="DM207">
            <v>42581</v>
          </cell>
          <cell r="DN207">
            <v>864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42581</v>
          </cell>
          <cell r="DT207" t="str">
            <v>ВНС</v>
          </cell>
          <cell r="DU207">
            <v>0</v>
          </cell>
          <cell r="DV207">
            <v>18</v>
          </cell>
          <cell r="DW207">
            <v>26</v>
          </cell>
          <cell r="DX207">
            <v>65</v>
          </cell>
          <cell r="DY207">
            <v>25</v>
          </cell>
          <cell r="DZ207" t="str">
            <v>Периодический</v>
          </cell>
          <cell r="EA207">
            <v>24</v>
          </cell>
          <cell r="EB207">
            <v>120</v>
          </cell>
          <cell r="EC207">
            <v>0.60191999999999968</v>
          </cell>
          <cell r="ED207">
            <v>9</v>
          </cell>
          <cell r="EE207">
            <v>92</v>
          </cell>
          <cell r="EF207">
            <v>3.5</v>
          </cell>
          <cell r="EG207">
            <v>784.15736310473199</v>
          </cell>
          <cell r="EH207">
            <v>85</v>
          </cell>
          <cell r="EI207">
            <v>3.028</v>
          </cell>
          <cell r="EJ207">
            <v>199</v>
          </cell>
          <cell r="EK207">
            <v>18</v>
          </cell>
          <cell r="EL207">
            <v>26</v>
          </cell>
          <cell r="EM207">
            <v>65</v>
          </cell>
          <cell r="EN207">
            <v>25</v>
          </cell>
          <cell r="EO207" t="str">
            <v>Периодический</v>
          </cell>
          <cell r="EP207">
            <v>24</v>
          </cell>
          <cell r="EQ207">
            <v>24</v>
          </cell>
          <cell r="ER207">
            <v>0.60191999999999968</v>
          </cell>
          <cell r="ES207">
            <v>9</v>
          </cell>
          <cell r="ET207">
            <v>92</v>
          </cell>
          <cell r="EU207">
            <v>3.5</v>
          </cell>
          <cell r="EV207">
            <v>4976.2980684033346</v>
          </cell>
          <cell r="EW207">
            <v>85</v>
          </cell>
          <cell r="EX207">
            <v>0.50466666666666671</v>
          </cell>
          <cell r="EY207">
            <v>199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-96</v>
          </cell>
          <cell r="FF207">
            <v>0</v>
          </cell>
        </row>
        <row r="208">
          <cell r="J208">
            <v>1093</v>
          </cell>
          <cell r="K208" t="str">
            <v>Куст скважины - 1093</v>
          </cell>
          <cell r="L208">
            <v>40231</v>
          </cell>
          <cell r="M208" t="str">
            <v>Гор.</v>
          </cell>
          <cell r="N208" t="str">
            <v>P1ar_Block II</v>
          </cell>
          <cell r="O208" t="str">
            <v>Действующий</v>
          </cell>
          <cell r="P208">
            <v>-4</v>
          </cell>
          <cell r="Q208" t="str">
            <v xml:space="preserve"> </v>
          </cell>
          <cell r="R208" t="str">
            <v xml:space="preserve"> </v>
          </cell>
          <cell r="S208">
            <v>0</v>
          </cell>
          <cell r="T208">
            <v>143.80000000000001</v>
          </cell>
          <cell r="U208">
            <v>135</v>
          </cell>
          <cell r="V208">
            <v>4.32</v>
          </cell>
          <cell r="W208">
            <v>1</v>
          </cell>
          <cell r="X208">
            <v>4.291504410712867</v>
          </cell>
          <cell r="Y208">
            <v>1.33</v>
          </cell>
          <cell r="Z208">
            <v>0.83599999999999997</v>
          </cell>
          <cell r="AA208">
            <v>0.73299999999999998</v>
          </cell>
          <cell r="AB208">
            <v>38</v>
          </cell>
          <cell r="AC208">
            <v>1.1579999999999999</v>
          </cell>
          <cell r="AD208">
            <v>139.69999999999999</v>
          </cell>
          <cell r="AE208">
            <v>7.72</v>
          </cell>
          <cell r="AF208">
            <v>1918</v>
          </cell>
          <cell r="AG208">
            <v>2433</v>
          </cell>
          <cell r="AH208">
            <v>2433</v>
          </cell>
          <cell r="AI208">
            <v>0</v>
          </cell>
          <cell r="AJ208">
            <v>0</v>
          </cell>
          <cell r="AK208" t="str">
            <v>откр ствол</v>
          </cell>
          <cell r="AL208" t="str">
            <v xml:space="preserve">1918-2433 </v>
          </cell>
          <cell r="AM208">
            <v>25</v>
          </cell>
          <cell r="AN208">
            <v>1918</v>
          </cell>
          <cell r="AO208">
            <v>11.4</v>
          </cell>
          <cell r="AP208">
            <v>0</v>
          </cell>
          <cell r="AQ208">
            <v>0</v>
          </cell>
          <cell r="AR208">
            <v>0</v>
          </cell>
          <cell r="AS208" t="str">
            <v>Газлифт</v>
          </cell>
          <cell r="AT208">
            <v>600</v>
          </cell>
          <cell r="AU208" t="str">
            <v>ГП</v>
          </cell>
          <cell r="AV208">
            <v>1200</v>
          </cell>
          <cell r="AW208" t="str">
            <v>ГК45/2</v>
          </cell>
          <cell r="AX208">
            <v>1703</v>
          </cell>
          <cell r="AY208" t="str">
            <v>ЦКсОК/3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1713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1900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73</v>
          </cell>
          <cell r="BV208">
            <v>5.5</v>
          </cell>
          <cell r="BW208">
            <v>18</v>
          </cell>
          <cell r="BX208" t="str">
            <v>Угловик</v>
          </cell>
          <cell r="BY208" t="str">
            <v>Постоянный</v>
          </cell>
          <cell r="BZ208">
            <v>24</v>
          </cell>
          <cell r="CA208">
            <v>0</v>
          </cell>
          <cell r="CB208">
            <v>27</v>
          </cell>
          <cell r="CC208">
            <v>56</v>
          </cell>
          <cell r="CD208">
            <v>25</v>
          </cell>
          <cell r="CE208">
            <v>43374</v>
          </cell>
          <cell r="CF208">
            <v>84</v>
          </cell>
          <cell r="CG208">
            <v>78</v>
          </cell>
          <cell r="CH208">
            <v>6</v>
          </cell>
          <cell r="CI208">
            <v>0</v>
          </cell>
          <cell r="CJ208">
            <v>0</v>
          </cell>
          <cell r="CK208">
            <v>49</v>
          </cell>
          <cell r="CL208">
            <v>10.011935999999999</v>
          </cell>
          <cell r="CM208">
            <v>12</v>
          </cell>
          <cell r="CN208">
            <v>0.2</v>
          </cell>
          <cell r="CO208">
            <v>206</v>
          </cell>
          <cell r="CP208">
            <v>25.5</v>
          </cell>
          <cell r="CQ208">
            <v>35</v>
          </cell>
          <cell r="CR208" t="str">
            <v>-</v>
          </cell>
          <cell r="CS208">
            <v>49</v>
          </cell>
          <cell r="CT208" t="str">
            <v>-</v>
          </cell>
          <cell r="CU208">
            <v>24.988064000000001</v>
          </cell>
          <cell r="CV208" t="str">
            <v>-</v>
          </cell>
          <cell r="CW208">
            <v>48.8</v>
          </cell>
          <cell r="CX208" t="str">
            <v>-</v>
          </cell>
          <cell r="CY208">
            <v>12</v>
          </cell>
          <cell r="CZ208">
            <v>13.5</v>
          </cell>
          <cell r="DA208">
            <v>1348.3905610263591</v>
          </cell>
          <cell r="DB208">
            <v>2546.9599486053448</v>
          </cell>
          <cell r="DC208">
            <v>0.42077922077922086</v>
          </cell>
          <cell r="DD208">
            <v>0</v>
          </cell>
          <cell r="DE208" t="str">
            <v>Газлифт</v>
          </cell>
          <cell r="DF208">
            <v>10.011935999999999</v>
          </cell>
          <cell r="DG208">
            <v>12</v>
          </cell>
          <cell r="DH208">
            <v>0.2</v>
          </cell>
          <cell r="DI208">
            <v>13.5</v>
          </cell>
          <cell r="DJ208">
            <v>49</v>
          </cell>
          <cell r="DK208">
            <v>0</v>
          </cell>
          <cell r="DL208">
            <v>42855.083333333336</v>
          </cell>
          <cell r="DM208">
            <v>42864</v>
          </cell>
          <cell r="DN208">
            <v>581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42864</v>
          </cell>
          <cell r="DT208" t="str">
            <v>ОПЗ</v>
          </cell>
          <cell r="DU208">
            <v>0</v>
          </cell>
          <cell r="DV208">
            <v>18</v>
          </cell>
          <cell r="DW208">
            <v>27</v>
          </cell>
          <cell r="DX208">
            <v>56</v>
          </cell>
          <cell r="DY208">
            <v>25</v>
          </cell>
          <cell r="DZ208" t="str">
            <v>Постоянный</v>
          </cell>
          <cell r="EA208">
            <v>24</v>
          </cell>
          <cell r="EB208">
            <v>0</v>
          </cell>
          <cell r="EC208">
            <v>10.011935999999999</v>
          </cell>
          <cell r="ED208">
            <v>12</v>
          </cell>
          <cell r="EE208">
            <v>0.2</v>
          </cell>
          <cell r="EF208">
            <v>25.5</v>
          </cell>
          <cell r="EG208">
            <v>1348.3905610263591</v>
          </cell>
          <cell r="EH208">
            <v>78</v>
          </cell>
          <cell r="EI208">
            <v>12</v>
          </cell>
          <cell r="EJ208">
            <v>51</v>
          </cell>
          <cell r="EK208">
            <v>18</v>
          </cell>
          <cell r="EL208">
            <v>27</v>
          </cell>
          <cell r="EM208">
            <v>56</v>
          </cell>
          <cell r="EN208">
            <v>25</v>
          </cell>
          <cell r="EO208" t="str">
            <v>Постоянный</v>
          </cell>
          <cell r="EP208">
            <v>24</v>
          </cell>
          <cell r="EQ208">
            <v>0</v>
          </cell>
          <cell r="ER208">
            <v>10.011935999999999</v>
          </cell>
          <cell r="ES208">
            <v>12</v>
          </cell>
          <cell r="ET208">
            <v>0.2</v>
          </cell>
          <cell r="EU208">
            <v>25.5</v>
          </cell>
          <cell r="EV208">
            <v>1348.3905610263591</v>
          </cell>
          <cell r="EW208">
            <v>78</v>
          </cell>
          <cell r="EX208">
            <v>12</v>
          </cell>
          <cell r="EY208">
            <v>49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</row>
        <row r="209">
          <cell r="J209" t="str">
            <v>1093-2</v>
          </cell>
          <cell r="K209" t="str">
            <v>Куст скважины - 1093</v>
          </cell>
          <cell r="L209">
            <v>40474</v>
          </cell>
          <cell r="M209" t="str">
            <v>Гор.</v>
          </cell>
          <cell r="N209" t="str">
            <v>P1ar_Block II</v>
          </cell>
          <cell r="O209" t="str">
            <v>Действующий</v>
          </cell>
          <cell r="P209">
            <v>-4</v>
          </cell>
          <cell r="Q209" t="str">
            <v xml:space="preserve"> </v>
          </cell>
          <cell r="R209" t="str">
            <v xml:space="preserve"> </v>
          </cell>
          <cell r="S209">
            <v>0</v>
          </cell>
          <cell r="T209">
            <v>143.80000000000001</v>
          </cell>
          <cell r="U209">
            <v>135</v>
          </cell>
          <cell r="V209">
            <v>4.32</v>
          </cell>
          <cell r="W209">
            <v>1</v>
          </cell>
          <cell r="X209">
            <v>3.6798277295462913</v>
          </cell>
          <cell r="Y209">
            <v>1.33</v>
          </cell>
          <cell r="Z209">
            <v>0.83599999999999997</v>
          </cell>
          <cell r="AA209">
            <v>0.73299999999999998</v>
          </cell>
          <cell r="AB209">
            <v>38</v>
          </cell>
          <cell r="AC209">
            <v>1.1579999999999999</v>
          </cell>
          <cell r="AD209">
            <v>139.69999999999999</v>
          </cell>
          <cell r="AE209">
            <v>7.72</v>
          </cell>
          <cell r="AF209">
            <v>1914</v>
          </cell>
          <cell r="AG209">
            <v>2500</v>
          </cell>
          <cell r="AH209">
            <v>2500</v>
          </cell>
          <cell r="AI209">
            <v>0</v>
          </cell>
          <cell r="AJ209">
            <v>0</v>
          </cell>
          <cell r="AK209" t="str">
            <v>откр ствол</v>
          </cell>
          <cell r="AL209" t="str">
            <v>1914-2500</v>
          </cell>
          <cell r="AM209">
            <v>0</v>
          </cell>
          <cell r="AN209">
            <v>1914</v>
          </cell>
          <cell r="AO209">
            <v>24.53</v>
          </cell>
          <cell r="AP209">
            <v>0</v>
          </cell>
          <cell r="AQ209">
            <v>0</v>
          </cell>
          <cell r="AR209">
            <v>0</v>
          </cell>
          <cell r="AS209" t="str">
            <v>Газлифт</v>
          </cell>
          <cell r="AT209">
            <v>600</v>
          </cell>
          <cell r="AU209" t="str">
            <v>ГП</v>
          </cell>
          <cell r="AV209">
            <v>1205</v>
          </cell>
          <cell r="AW209" t="str">
            <v>ГК77/4</v>
          </cell>
          <cell r="AX209">
            <v>1784</v>
          </cell>
          <cell r="AY209" t="str">
            <v>ЦКсОК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1795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2012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73</v>
          </cell>
          <cell r="BV209">
            <v>5.5</v>
          </cell>
          <cell r="BW209">
            <v>18</v>
          </cell>
          <cell r="BX209" t="str">
            <v>Угловик</v>
          </cell>
          <cell r="BY209" t="str">
            <v>Постоянный</v>
          </cell>
          <cell r="BZ209">
            <v>24</v>
          </cell>
          <cell r="CA209">
            <v>0</v>
          </cell>
          <cell r="CB209">
            <v>24</v>
          </cell>
          <cell r="CC209">
            <v>58</v>
          </cell>
          <cell r="CD209">
            <v>23</v>
          </cell>
          <cell r="CE209">
            <v>43374</v>
          </cell>
          <cell r="CF209">
            <v>131</v>
          </cell>
          <cell r="CG209">
            <v>78</v>
          </cell>
          <cell r="CH209">
            <v>6</v>
          </cell>
          <cell r="CI209">
            <v>0</v>
          </cell>
          <cell r="CJ209">
            <v>0</v>
          </cell>
          <cell r="CK209">
            <v>50</v>
          </cell>
          <cell r="CL209">
            <v>17.547088239999997</v>
          </cell>
          <cell r="CM209">
            <v>22.15</v>
          </cell>
          <cell r="CN209">
            <v>5.24</v>
          </cell>
          <cell r="CO209">
            <v>207</v>
          </cell>
          <cell r="CP209">
            <v>26.257000000000001</v>
          </cell>
          <cell r="CQ209">
            <v>81</v>
          </cell>
          <cell r="CR209" t="str">
            <v>-</v>
          </cell>
          <cell r="CS209">
            <v>50</v>
          </cell>
          <cell r="CT209" t="str">
            <v>-</v>
          </cell>
          <cell r="CU209">
            <v>63.452911760000006</v>
          </cell>
          <cell r="CV209" t="str">
            <v>-</v>
          </cell>
          <cell r="CW209">
            <v>44.76</v>
          </cell>
          <cell r="CX209" t="str">
            <v>-</v>
          </cell>
          <cell r="CY209">
            <v>9.9</v>
          </cell>
          <cell r="CZ209">
            <v>16.356999999999999</v>
          </cell>
          <cell r="DA209">
            <v>932.17745168186389</v>
          </cell>
          <cell r="DB209">
            <v>1496.3736228410285</v>
          </cell>
          <cell r="DC209">
            <v>0.37708252111760887</v>
          </cell>
          <cell r="DD209">
            <v>0</v>
          </cell>
          <cell r="DE209" t="str">
            <v>Газлифт</v>
          </cell>
          <cell r="DF209">
            <v>17.547088239999997</v>
          </cell>
          <cell r="DG209">
            <v>22.15</v>
          </cell>
          <cell r="DH209">
            <v>5.24</v>
          </cell>
          <cell r="DI209">
            <v>16.356999999999999</v>
          </cell>
          <cell r="DJ209">
            <v>50</v>
          </cell>
          <cell r="DK209">
            <v>0</v>
          </cell>
          <cell r="DL209" t="str">
            <v>-</v>
          </cell>
          <cell r="DM209">
            <v>41398</v>
          </cell>
          <cell r="DN209">
            <v>2047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41398</v>
          </cell>
          <cell r="DT209" t="str">
            <v>ОПЗ</v>
          </cell>
          <cell r="DU209">
            <v>0</v>
          </cell>
          <cell r="DV209">
            <v>18</v>
          </cell>
          <cell r="DW209">
            <v>26</v>
          </cell>
          <cell r="DX209">
            <v>58</v>
          </cell>
          <cell r="DY209">
            <v>24</v>
          </cell>
          <cell r="DZ209" t="str">
            <v>Постоянный</v>
          </cell>
          <cell r="EA209">
            <v>24</v>
          </cell>
          <cell r="EB209">
            <v>0</v>
          </cell>
          <cell r="EC209">
            <v>17.547088239999997</v>
          </cell>
          <cell r="ED209">
            <v>22.15</v>
          </cell>
          <cell r="EE209">
            <v>5.24</v>
          </cell>
          <cell r="EF209">
            <v>26.257000000000001</v>
          </cell>
          <cell r="EG209">
            <v>932.17745168186389</v>
          </cell>
          <cell r="EH209">
            <v>78</v>
          </cell>
          <cell r="EI209">
            <v>9.9</v>
          </cell>
          <cell r="EJ209">
            <v>50</v>
          </cell>
          <cell r="EK209">
            <v>18</v>
          </cell>
          <cell r="EL209">
            <v>24</v>
          </cell>
          <cell r="EM209">
            <v>58</v>
          </cell>
          <cell r="EN209">
            <v>23</v>
          </cell>
          <cell r="EO209" t="str">
            <v>Постоянный</v>
          </cell>
          <cell r="EP209">
            <v>24</v>
          </cell>
          <cell r="EQ209">
            <v>0</v>
          </cell>
          <cell r="ER209">
            <v>17.547088239999997</v>
          </cell>
          <cell r="ES209">
            <v>22.15</v>
          </cell>
          <cell r="ET209">
            <v>5.24</v>
          </cell>
          <cell r="EU209">
            <v>26.257000000000001</v>
          </cell>
          <cell r="EV209">
            <v>932.17745168186389</v>
          </cell>
          <cell r="EW209">
            <v>78</v>
          </cell>
          <cell r="EX209">
            <v>9.9</v>
          </cell>
          <cell r="EY209">
            <v>50</v>
          </cell>
          <cell r="EZ209">
            <v>0</v>
          </cell>
          <cell r="FA209">
            <v>-2</v>
          </cell>
          <cell r="FB209">
            <v>0</v>
          </cell>
          <cell r="FC209">
            <v>-1</v>
          </cell>
          <cell r="FD209">
            <v>0</v>
          </cell>
          <cell r="FE209">
            <v>0</v>
          </cell>
          <cell r="FF209">
            <v>0</v>
          </cell>
        </row>
        <row r="210">
          <cell r="J210" t="str">
            <v>1093-1</v>
          </cell>
          <cell r="K210" t="str">
            <v>Куст скважины - 1093</v>
          </cell>
          <cell r="L210">
            <v>40340</v>
          </cell>
          <cell r="M210" t="str">
            <v>Гор.</v>
          </cell>
          <cell r="N210" t="str">
            <v>P1ar_Block II</v>
          </cell>
          <cell r="O210" t="str">
            <v>Действующий</v>
          </cell>
          <cell r="P210">
            <v>-4</v>
          </cell>
          <cell r="Q210" t="str">
            <v xml:space="preserve"> </v>
          </cell>
          <cell r="R210" t="str">
            <v xml:space="preserve"> </v>
          </cell>
          <cell r="S210">
            <v>0</v>
          </cell>
          <cell r="T210">
            <v>143.80000000000001</v>
          </cell>
          <cell r="U210">
            <v>135</v>
          </cell>
          <cell r="V210">
            <v>4.32</v>
          </cell>
          <cell r="W210">
            <v>1</v>
          </cell>
          <cell r="X210">
            <v>4.32</v>
          </cell>
          <cell r="Y210">
            <v>1.33</v>
          </cell>
          <cell r="Z210">
            <v>0.83599999999999997</v>
          </cell>
          <cell r="AA210">
            <v>0.73299999999999998</v>
          </cell>
          <cell r="AB210">
            <v>38</v>
          </cell>
          <cell r="AC210">
            <v>1.1579999999999999</v>
          </cell>
          <cell r="AD210">
            <v>139.69999999999999</v>
          </cell>
          <cell r="AE210">
            <v>7.72</v>
          </cell>
          <cell r="AF210">
            <v>1904</v>
          </cell>
          <cell r="AG210">
            <v>2500</v>
          </cell>
          <cell r="AH210">
            <v>2500</v>
          </cell>
          <cell r="AI210">
            <v>0</v>
          </cell>
          <cell r="AJ210">
            <v>0</v>
          </cell>
          <cell r="AK210" t="str">
            <v>откр ствол</v>
          </cell>
          <cell r="AL210" t="str">
            <v>1904-2500</v>
          </cell>
          <cell r="AM210">
            <v>0</v>
          </cell>
          <cell r="AN210">
            <v>1904</v>
          </cell>
          <cell r="AO210">
            <v>14.97</v>
          </cell>
          <cell r="AP210">
            <v>0</v>
          </cell>
          <cell r="AQ210">
            <v>0</v>
          </cell>
          <cell r="AR210">
            <v>0</v>
          </cell>
          <cell r="AS210" t="str">
            <v>Газлифт</v>
          </cell>
          <cell r="AT210">
            <v>600</v>
          </cell>
          <cell r="AU210" t="str">
            <v>ГП</v>
          </cell>
          <cell r="AV210">
            <v>1200</v>
          </cell>
          <cell r="AW210" t="str">
            <v>ГК80/1,5</v>
          </cell>
          <cell r="AX210">
            <v>1802</v>
          </cell>
          <cell r="AY210" t="str">
            <v>ЦКсОК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1814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1942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73</v>
          </cell>
          <cell r="BV210">
            <v>5.5</v>
          </cell>
          <cell r="BW210">
            <v>18</v>
          </cell>
          <cell r="BX210" t="str">
            <v>Угловик</v>
          </cell>
          <cell r="BY210" t="str">
            <v>Периодический</v>
          </cell>
          <cell r="BZ210">
            <v>24</v>
          </cell>
          <cell r="CA210">
            <v>24</v>
          </cell>
          <cell r="CB210">
            <v>25</v>
          </cell>
          <cell r="CC210">
            <v>54</v>
          </cell>
          <cell r="CD210">
            <v>24</v>
          </cell>
          <cell r="CE210">
            <v>43374</v>
          </cell>
          <cell r="CF210">
            <v>121</v>
          </cell>
          <cell r="CG210">
            <v>78</v>
          </cell>
          <cell r="CH210">
            <v>6</v>
          </cell>
          <cell r="CI210">
            <v>0</v>
          </cell>
          <cell r="CJ210">
            <v>0</v>
          </cell>
          <cell r="CK210">
            <v>61</v>
          </cell>
          <cell r="CL210">
            <v>6.27</v>
          </cell>
          <cell r="CM210">
            <v>7.5</v>
          </cell>
          <cell r="CN210">
            <v>0</v>
          </cell>
          <cell r="CO210">
            <v>208</v>
          </cell>
          <cell r="CP210">
            <v>10</v>
          </cell>
          <cell r="CQ210">
            <v>60</v>
          </cell>
          <cell r="CR210" t="str">
            <v>-</v>
          </cell>
          <cell r="CS210">
            <v>61</v>
          </cell>
          <cell r="CT210" t="str">
            <v>-</v>
          </cell>
          <cell r="CU210">
            <v>53.730000000000004</v>
          </cell>
          <cell r="CV210" t="str">
            <v>-</v>
          </cell>
          <cell r="CW210">
            <v>61</v>
          </cell>
          <cell r="CX210" t="str">
            <v>-</v>
          </cell>
          <cell r="CY210">
            <v>4.8</v>
          </cell>
          <cell r="CZ210">
            <v>5.2</v>
          </cell>
          <cell r="DA210">
            <v>829.34609250398728</v>
          </cell>
          <cell r="DB210">
            <v>1594.8963317384371</v>
          </cell>
          <cell r="DC210">
            <v>0.16033568904593642</v>
          </cell>
          <cell r="DD210">
            <v>0</v>
          </cell>
          <cell r="DE210" t="str">
            <v>Газлифт</v>
          </cell>
          <cell r="DF210">
            <v>6.27</v>
          </cell>
          <cell r="DG210">
            <v>7.5</v>
          </cell>
          <cell r="DH210">
            <v>0</v>
          </cell>
          <cell r="DI210">
            <v>5.2</v>
          </cell>
          <cell r="DJ210">
            <v>61</v>
          </cell>
          <cell r="DK210">
            <v>0</v>
          </cell>
          <cell r="DL210">
            <v>41272</v>
          </cell>
          <cell r="DM210">
            <v>41277</v>
          </cell>
          <cell r="DN210">
            <v>2168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41277</v>
          </cell>
          <cell r="DT210" t="str">
            <v>Интенсификация</v>
          </cell>
          <cell r="DU210">
            <v>0</v>
          </cell>
          <cell r="DV210">
            <v>18</v>
          </cell>
          <cell r="DW210">
            <v>25</v>
          </cell>
          <cell r="DX210">
            <v>54</v>
          </cell>
          <cell r="DY210">
            <v>24</v>
          </cell>
          <cell r="DZ210" t="str">
            <v>Периодический</v>
          </cell>
          <cell r="EA210">
            <v>24</v>
          </cell>
          <cell r="EB210">
            <v>24</v>
          </cell>
          <cell r="EC210">
            <v>6.27</v>
          </cell>
          <cell r="ED210">
            <v>7.5</v>
          </cell>
          <cell r="EE210">
            <v>0</v>
          </cell>
          <cell r="EF210">
            <v>10</v>
          </cell>
          <cell r="EG210">
            <v>829.34609250398728</v>
          </cell>
          <cell r="EH210">
            <v>78</v>
          </cell>
          <cell r="EI210">
            <v>4.8</v>
          </cell>
          <cell r="EJ210">
            <v>61</v>
          </cell>
          <cell r="EK210">
            <v>18</v>
          </cell>
          <cell r="EL210">
            <v>25</v>
          </cell>
          <cell r="EM210">
            <v>54</v>
          </cell>
          <cell r="EN210">
            <v>24</v>
          </cell>
          <cell r="EO210" t="str">
            <v>Периодический</v>
          </cell>
          <cell r="EP210">
            <v>24</v>
          </cell>
          <cell r="EQ210">
            <v>24</v>
          </cell>
          <cell r="ER210">
            <v>6.27</v>
          </cell>
          <cell r="ES210">
            <v>7.5</v>
          </cell>
          <cell r="ET210">
            <v>0</v>
          </cell>
          <cell r="EU210">
            <v>10</v>
          </cell>
          <cell r="EV210">
            <v>829.34609250398728</v>
          </cell>
          <cell r="EW210">
            <v>78</v>
          </cell>
          <cell r="EX210">
            <v>4.8</v>
          </cell>
          <cell r="EY210">
            <v>61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</row>
        <row r="211">
          <cell r="J211">
            <v>1094</v>
          </cell>
          <cell r="K211" t="str">
            <v>Куст скважины - 1094</v>
          </cell>
          <cell r="L211">
            <v>40466</v>
          </cell>
          <cell r="M211" t="str">
            <v>Гор.</v>
          </cell>
          <cell r="N211" t="str">
            <v>P1ar_Block II</v>
          </cell>
          <cell r="O211" t="str">
            <v>Действующий</v>
          </cell>
          <cell r="P211">
            <v>-4</v>
          </cell>
          <cell r="Q211" t="str">
            <v xml:space="preserve"> </v>
          </cell>
          <cell r="R211" t="str">
            <v xml:space="preserve"> </v>
          </cell>
          <cell r="S211">
            <v>0</v>
          </cell>
          <cell r="T211">
            <v>143.80000000000001</v>
          </cell>
          <cell r="U211">
            <v>135</v>
          </cell>
          <cell r="V211">
            <v>4.32</v>
          </cell>
          <cell r="W211">
            <v>1</v>
          </cell>
          <cell r="X211">
            <v>4.32</v>
          </cell>
          <cell r="Y211">
            <v>1.33</v>
          </cell>
          <cell r="Z211">
            <v>0.83599999999999997</v>
          </cell>
          <cell r="AA211">
            <v>0.73299999999999998</v>
          </cell>
          <cell r="AB211">
            <v>38</v>
          </cell>
          <cell r="AC211">
            <v>1.1579999999999999</v>
          </cell>
          <cell r="AD211">
            <v>139.69999999999999</v>
          </cell>
          <cell r="AE211">
            <v>7.72</v>
          </cell>
          <cell r="AF211">
            <v>1953</v>
          </cell>
          <cell r="AG211">
            <v>2400</v>
          </cell>
          <cell r="AH211">
            <v>2400</v>
          </cell>
          <cell r="AI211">
            <v>0</v>
          </cell>
          <cell r="AJ211">
            <v>0</v>
          </cell>
          <cell r="AK211" t="str">
            <v>откр ствол</v>
          </cell>
          <cell r="AL211" t="str">
            <v>1953-2400</v>
          </cell>
          <cell r="AM211">
            <v>0</v>
          </cell>
          <cell r="AN211">
            <v>1953</v>
          </cell>
          <cell r="AO211">
            <v>72.3</v>
          </cell>
          <cell r="AP211">
            <v>0</v>
          </cell>
          <cell r="AQ211">
            <v>0</v>
          </cell>
          <cell r="AR211">
            <v>0</v>
          </cell>
          <cell r="AS211" t="str">
            <v>Газлифт</v>
          </cell>
          <cell r="AT211">
            <v>500</v>
          </cell>
          <cell r="AU211" t="str">
            <v>ГП</v>
          </cell>
          <cell r="AV211">
            <v>900</v>
          </cell>
          <cell r="AW211" t="str">
            <v>ГП</v>
          </cell>
          <cell r="AX211">
            <v>1220</v>
          </cell>
          <cell r="AY211" t="str">
            <v>ГП</v>
          </cell>
          <cell r="AZ211">
            <v>1480</v>
          </cell>
          <cell r="BA211" t="str">
            <v>ГК108/2</v>
          </cell>
          <cell r="BB211">
            <v>1730</v>
          </cell>
          <cell r="BC211" t="str">
            <v>ЦКсОК</v>
          </cell>
          <cell r="BD211">
            <v>0</v>
          </cell>
          <cell r="BE211">
            <v>0</v>
          </cell>
          <cell r="BF211">
            <v>1770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1836</v>
          </cell>
          <cell r="BN211" t="str">
            <v>Есть</v>
          </cell>
          <cell r="BO211">
            <v>0</v>
          </cell>
          <cell r="BP211">
            <v>78</v>
          </cell>
          <cell r="BQ211">
            <v>54</v>
          </cell>
          <cell r="BR211">
            <v>7.2</v>
          </cell>
          <cell r="BS211">
            <v>0</v>
          </cell>
          <cell r="BT211">
            <v>0</v>
          </cell>
          <cell r="BU211">
            <v>73</v>
          </cell>
          <cell r="BV211">
            <v>5.5</v>
          </cell>
          <cell r="BW211">
            <v>18</v>
          </cell>
          <cell r="BX211" t="str">
            <v>Угловик</v>
          </cell>
          <cell r="BY211" t="str">
            <v>Постоянный</v>
          </cell>
          <cell r="BZ211">
            <v>24</v>
          </cell>
          <cell r="CA211">
            <v>0</v>
          </cell>
          <cell r="CB211">
            <v>23</v>
          </cell>
          <cell r="CC211">
            <v>54</v>
          </cell>
          <cell r="CD211">
            <v>22</v>
          </cell>
          <cell r="CE211">
            <v>43374</v>
          </cell>
          <cell r="CF211">
            <v>122</v>
          </cell>
          <cell r="CG211">
            <v>78</v>
          </cell>
          <cell r="CH211">
            <v>6</v>
          </cell>
          <cell r="CI211">
            <v>0</v>
          </cell>
          <cell r="CJ211">
            <v>0</v>
          </cell>
          <cell r="CK211">
            <v>49</v>
          </cell>
          <cell r="CL211">
            <v>7.524</v>
          </cell>
          <cell r="CM211">
            <v>9</v>
          </cell>
          <cell r="CN211">
            <v>0</v>
          </cell>
          <cell r="CO211">
            <v>209</v>
          </cell>
          <cell r="CP211">
            <v>19</v>
          </cell>
          <cell r="CQ211">
            <v>73</v>
          </cell>
          <cell r="CR211" t="str">
            <v>-</v>
          </cell>
          <cell r="CS211">
            <v>49</v>
          </cell>
          <cell r="CT211" t="str">
            <v>-</v>
          </cell>
          <cell r="CU211">
            <v>65.475999999999999</v>
          </cell>
          <cell r="CV211" t="str">
            <v>-</v>
          </cell>
          <cell r="CW211">
            <v>49</v>
          </cell>
          <cell r="CX211" t="str">
            <v>-</v>
          </cell>
          <cell r="CY211">
            <v>7.2</v>
          </cell>
          <cell r="CZ211">
            <v>11.8</v>
          </cell>
          <cell r="DA211">
            <v>1568.3147262094631</v>
          </cell>
          <cell r="DB211">
            <v>2525.2525252525252</v>
          </cell>
          <cell r="DC211">
            <v>0.1679526836398246</v>
          </cell>
          <cell r="DD211">
            <v>0</v>
          </cell>
          <cell r="DE211" t="str">
            <v>Газлифт</v>
          </cell>
          <cell r="DF211">
            <v>7.524</v>
          </cell>
          <cell r="DG211">
            <v>9</v>
          </cell>
          <cell r="DH211">
            <v>0</v>
          </cell>
          <cell r="DI211">
            <v>11.8</v>
          </cell>
          <cell r="DJ211">
            <v>49</v>
          </cell>
          <cell r="DK211">
            <v>0</v>
          </cell>
          <cell r="DL211">
            <v>42663.083333333336</v>
          </cell>
          <cell r="DM211">
            <v>42678</v>
          </cell>
          <cell r="DN211">
            <v>767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42678</v>
          </cell>
          <cell r="DT211" t="str">
            <v>ОПЗ</v>
          </cell>
          <cell r="DU211">
            <v>0</v>
          </cell>
          <cell r="DV211">
            <v>18</v>
          </cell>
          <cell r="DW211">
            <v>26</v>
          </cell>
          <cell r="DX211">
            <v>56</v>
          </cell>
          <cell r="DY211">
            <v>25</v>
          </cell>
          <cell r="DZ211" t="str">
            <v>Постоянный</v>
          </cell>
          <cell r="EA211">
            <v>24</v>
          </cell>
          <cell r="EB211">
            <v>0</v>
          </cell>
          <cell r="EC211">
            <v>7.524</v>
          </cell>
          <cell r="ED211">
            <v>9</v>
          </cell>
          <cell r="EE211">
            <v>0</v>
          </cell>
          <cell r="EF211">
            <v>19</v>
          </cell>
          <cell r="EG211">
            <v>1568.3147262094631</v>
          </cell>
          <cell r="EH211">
            <v>78</v>
          </cell>
          <cell r="EI211">
            <v>7.2</v>
          </cell>
          <cell r="EJ211">
            <v>48</v>
          </cell>
          <cell r="EK211">
            <v>18</v>
          </cell>
          <cell r="EL211">
            <v>23</v>
          </cell>
          <cell r="EM211">
            <v>54</v>
          </cell>
          <cell r="EN211">
            <v>22</v>
          </cell>
          <cell r="EO211" t="str">
            <v>Постоянный</v>
          </cell>
          <cell r="EP211">
            <v>24</v>
          </cell>
          <cell r="EQ211">
            <v>0</v>
          </cell>
          <cell r="ER211">
            <v>7.524</v>
          </cell>
          <cell r="ES211">
            <v>9</v>
          </cell>
          <cell r="ET211">
            <v>0</v>
          </cell>
          <cell r="EU211">
            <v>19</v>
          </cell>
          <cell r="EV211">
            <v>1568.3147262094631</v>
          </cell>
          <cell r="EW211">
            <v>78</v>
          </cell>
          <cell r="EX211">
            <v>7.2</v>
          </cell>
          <cell r="EY211">
            <v>49</v>
          </cell>
          <cell r="EZ211">
            <v>0</v>
          </cell>
          <cell r="FA211">
            <v>-3</v>
          </cell>
          <cell r="FB211">
            <v>-2</v>
          </cell>
          <cell r="FC211">
            <v>-3</v>
          </cell>
          <cell r="FD211">
            <v>0</v>
          </cell>
          <cell r="FE211">
            <v>0</v>
          </cell>
          <cell r="FF211">
            <v>0</v>
          </cell>
        </row>
        <row r="212">
          <cell r="J212" t="str">
            <v>1094-2</v>
          </cell>
          <cell r="K212" t="str">
            <v>Куст скважины - 1094</v>
          </cell>
          <cell r="L212">
            <v>41151</v>
          </cell>
          <cell r="M212" t="str">
            <v>Гор.</v>
          </cell>
          <cell r="N212" t="str">
            <v>P1ar_Block II</v>
          </cell>
          <cell r="O212" t="str">
            <v>Действующий</v>
          </cell>
          <cell r="P212">
            <v>-4</v>
          </cell>
          <cell r="Q212" t="str">
            <v xml:space="preserve"> </v>
          </cell>
          <cell r="R212" t="str">
            <v xml:space="preserve"> </v>
          </cell>
          <cell r="S212">
            <v>0</v>
          </cell>
          <cell r="T212">
            <v>143.80000000000001</v>
          </cell>
          <cell r="U212">
            <v>135</v>
          </cell>
          <cell r="V212">
            <v>4.32</v>
          </cell>
          <cell r="W212">
            <v>1</v>
          </cell>
          <cell r="X212">
            <v>4.3057050592034445</v>
          </cell>
          <cell r="Y212">
            <v>1.33</v>
          </cell>
          <cell r="Z212">
            <v>0.83599999999999997</v>
          </cell>
          <cell r="AA212">
            <v>0.73299999999999998</v>
          </cell>
          <cell r="AB212">
            <v>38</v>
          </cell>
          <cell r="AC212">
            <v>1.1579999999999999</v>
          </cell>
          <cell r="AD212">
            <v>177.8</v>
          </cell>
          <cell r="AE212">
            <v>8.0500000000000007</v>
          </cell>
          <cell r="AF212">
            <v>1899</v>
          </cell>
          <cell r="AG212">
            <v>2472</v>
          </cell>
          <cell r="AH212">
            <v>2472</v>
          </cell>
          <cell r="AI212">
            <v>0</v>
          </cell>
          <cell r="AJ212">
            <v>0</v>
          </cell>
          <cell r="AK212" t="str">
            <v>откр ствол</v>
          </cell>
          <cell r="AL212" t="str">
            <v>1663-2472</v>
          </cell>
          <cell r="AM212">
            <v>0</v>
          </cell>
          <cell r="AN212">
            <v>1663</v>
          </cell>
          <cell r="AO212">
            <v>0.26</v>
          </cell>
          <cell r="AP212">
            <v>0</v>
          </cell>
          <cell r="AQ212">
            <v>0</v>
          </cell>
          <cell r="AR212">
            <v>0</v>
          </cell>
          <cell r="AS212" t="str">
            <v>Газлифт</v>
          </cell>
          <cell r="AT212">
            <v>450</v>
          </cell>
          <cell r="AU212" t="str">
            <v>ГП</v>
          </cell>
          <cell r="AV212">
            <v>820</v>
          </cell>
          <cell r="AW212" t="str">
            <v>ГП</v>
          </cell>
          <cell r="AX212">
            <v>1120</v>
          </cell>
          <cell r="AY212" t="str">
            <v>ГК74/3</v>
          </cell>
          <cell r="AZ212">
            <v>1380</v>
          </cell>
          <cell r="BA212" t="str">
            <v>ГК76/3</v>
          </cell>
          <cell r="BB212">
            <v>1600</v>
          </cell>
          <cell r="BC212" t="str">
            <v>ЦКсОК</v>
          </cell>
          <cell r="BD212">
            <v>0</v>
          </cell>
          <cell r="BE212">
            <v>0</v>
          </cell>
          <cell r="BF212">
            <v>1620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1950</v>
          </cell>
          <cell r="BN212" t="str">
            <v>Есть</v>
          </cell>
          <cell r="BO212">
            <v>0</v>
          </cell>
          <cell r="BP212">
            <v>78</v>
          </cell>
          <cell r="BQ212">
            <v>52</v>
          </cell>
          <cell r="BR212">
            <v>8</v>
          </cell>
          <cell r="BS212">
            <v>1886.8</v>
          </cell>
          <cell r="BT212">
            <v>63.2</v>
          </cell>
          <cell r="BU212">
            <v>73</v>
          </cell>
          <cell r="BV212">
            <v>5.5</v>
          </cell>
          <cell r="BW212">
            <v>18</v>
          </cell>
          <cell r="BX212" t="str">
            <v>Угловик</v>
          </cell>
          <cell r="BY212" t="str">
            <v>Постоянный</v>
          </cell>
          <cell r="BZ212">
            <v>24</v>
          </cell>
          <cell r="CA212">
            <v>0</v>
          </cell>
          <cell r="CB212">
            <v>23</v>
          </cell>
          <cell r="CC212">
            <v>52</v>
          </cell>
          <cell r="CD212">
            <v>22</v>
          </cell>
          <cell r="CE212">
            <v>43374</v>
          </cell>
          <cell r="CF212">
            <v>175</v>
          </cell>
          <cell r="CG212">
            <v>78</v>
          </cell>
          <cell r="CH212">
            <v>6</v>
          </cell>
          <cell r="CI212">
            <v>0</v>
          </cell>
          <cell r="CJ212">
            <v>0</v>
          </cell>
          <cell r="CK212">
            <v>49</v>
          </cell>
          <cell r="CL212">
            <v>8.0175743999999991</v>
          </cell>
          <cell r="CM212">
            <v>9.6</v>
          </cell>
          <cell r="CN212">
            <v>0.1</v>
          </cell>
          <cell r="CO212">
            <v>210</v>
          </cell>
          <cell r="CP212">
            <v>19.600000000000001</v>
          </cell>
          <cell r="CQ212">
            <v>126</v>
          </cell>
          <cell r="CR212" t="str">
            <v>-</v>
          </cell>
          <cell r="CS212">
            <v>49</v>
          </cell>
          <cell r="CT212" t="str">
            <v>-</v>
          </cell>
          <cell r="CU212">
            <v>117.9824256</v>
          </cell>
          <cell r="CV212" t="str">
            <v>-</v>
          </cell>
          <cell r="CW212">
            <v>48.9</v>
          </cell>
          <cell r="CX212" t="str">
            <v>-</v>
          </cell>
          <cell r="CY212">
            <v>8</v>
          </cell>
          <cell r="CZ212">
            <v>11.600000000000001</v>
          </cell>
          <cell r="DA212">
            <v>1446.8216222602191</v>
          </cell>
          <cell r="DB212">
            <v>2444.629637612094</v>
          </cell>
          <cell r="DC212">
            <v>9.7736141869198045E-2</v>
          </cell>
          <cell r="DD212">
            <v>0</v>
          </cell>
          <cell r="DE212" t="str">
            <v>Газлифт</v>
          </cell>
          <cell r="DF212">
            <v>8.0175743999999991</v>
          </cell>
          <cell r="DG212">
            <v>9.6</v>
          </cell>
          <cell r="DH212">
            <v>0.1</v>
          </cell>
          <cell r="DI212">
            <v>11.600000000000001</v>
          </cell>
          <cell r="DJ212">
            <v>49</v>
          </cell>
          <cell r="DK212">
            <v>0</v>
          </cell>
          <cell r="DL212">
            <v>42930.083333333336</v>
          </cell>
          <cell r="DM212">
            <v>43060</v>
          </cell>
          <cell r="DN212">
            <v>385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43060</v>
          </cell>
          <cell r="DT212" t="str">
            <v>ЗБС</v>
          </cell>
          <cell r="DU212">
            <v>0</v>
          </cell>
          <cell r="DV212">
            <v>18</v>
          </cell>
          <cell r="DW212">
            <v>26</v>
          </cell>
          <cell r="DX212">
            <v>50</v>
          </cell>
          <cell r="DY212">
            <v>25</v>
          </cell>
          <cell r="DZ212" t="str">
            <v>Постоянный</v>
          </cell>
          <cell r="EA212">
            <v>24</v>
          </cell>
          <cell r="EB212">
            <v>0</v>
          </cell>
          <cell r="EC212">
            <v>8.0175743999999991</v>
          </cell>
          <cell r="ED212">
            <v>9.6</v>
          </cell>
          <cell r="EE212">
            <v>0.1</v>
          </cell>
          <cell r="EF212">
            <v>19.600000000000001</v>
          </cell>
          <cell r="EG212">
            <v>1446.8216222602191</v>
          </cell>
          <cell r="EH212">
            <v>78</v>
          </cell>
          <cell r="EI212">
            <v>8</v>
          </cell>
          <cell r="EJ212">
            <v>53</v>
          </cell>
          <cell r="EK212">
            <v>18</v>
          </cell>
          <cell r="EL212">
            <v>23</v>
          </cell>
          <cell r="EM212">
            <v>52</v>
          </cell>
          <cell r="EN212">
            <v>22</v>
          </cell>
          <cell r="EO212" t="str">
            <v>Постоянный</v>
          </cell>
          <cell r="EP212">
            <v>24</v>
          </cell>
          <cell r="EQ212">
            <v>0</v>
          </cell>
          <cell r="ER212">
            <v>8.0175743999999991</v>
          </cell>
          <cell r="ES212">
            <v>9.6</v>
          </cell>
          <cell r="ET212">
            <v>0.1</v>
          </cell>
          <cell r="EU212">
            <v>19.600000000000001</v>
          </cell>
          <cell r="EV212">
            <v>1446.8216222602191</v>
          </cell>
          <cell r="EW212">
            <v>78</v>
          </cell>
          <cell r="EX212">
            <v>8</v>
          </cell>
          <cell r="EY212">
            <v>49</v>
          </cell>
          <cell r="EZ212">
            <v>0</v>
          </cell>
          <cell r="FA212">
            <v>-3</v>
          </cell>
          <cell r="FB212">
            <v>2</v>
          </cell>
          <cell r="FC212">
            <v>-3</v>
          </cell>
          <cell r="FD212">
            <v>0</v>
          </cell>
          <cell r="FE212">
            <v>0</v>
          </cell>
          <cell r="FF212">
            <v>0</v>
          </cell>
        </row>
        <row r="213">
          <cell r="J213">
            <v>1099</v>
          </cell>
          <cell r="K213" t="str">
            <v>Куст скважины - 1099</v>
          </cell>
          <cell r="L213">
            <v>41178</v>
          </cell>
          <cell r="M213" t="str">
            <v>Гор.</v>
          </cell>
          <cell r="N213" t="str">
            <v>P1ar_Block II</v>
          </cell>
          <cell r="O213" t="str">
            <v>В бездействии прошлых лет</v>
          </cell>
          <cell r="P213">
            <v>-4</v>
          </cell>
          <cell r="Q213" t="str">
            <v xml:space="preserve"> </v>
          </cell>
          <cell r="R213" t="str">
            <v xml:space="preserve"> </v>
          </cell>
          <cell r="S213">
            <v>0</v>
          </cell>
          <cell r="T213">
            <v>143.80000000000001</v>
          </cell>
          <cell r="U213">
            <v>135</v>
          </cell>
          <cell r="V213">
            <v>4.32</v>
          </cell>
          <cell r="W213">
            <v>1</v>
          </cell>
          <cell r="X213">
            <v>4.32</v>
          </cell>
          <cell r="Y213">
            <v>1.33</v>
          </cell>
          <cell r="Z213">
            <v>0.83599999999999997</v>
          </cell>
          <cell r="AA213">
            <v>0.73299999999999998</v>
          </cell>
          <cell r="AB213">
            <v>38</v>
          </cell>
          <cell r="AC213">
            <v>1.1579999999999999</v>
          </cell>
          <cell r="AD213">
            <v>177.8</v>
          </cell>
          <cell r="AE213">
            <v>8.0500000000000007</v>
          </cell>
          <cell r="AF213">
            <v>1915</v>
          </cell>
          <cell r="AG213">
            <v>2500</v>
          </cell>
          <cell r="AH213">
            <v>2500</v>
          </cell>
          <cell r="AI213">
            <v>0</v>
          </cell>
          <cell r="AJ213">
            <v>0</v>
          </cell>
          <cell r="AK213" t="str">
            <v>откр ствол</v>
          </cell>
          <cell r="AL213" t="str">
            <v>1915-2500</v>
          </cell>
          <cell r="AM213">
            <v>0</v>
          </cell>
          <cell r="AN213">
            <v>1915</v>
          </cell>
          <cell r="AO213">
            <v>23.03</v>
          </cell>
          <cell r="AP213">
            <v>0</v>
          </cell>
          <cell r="AQ213">
            <v>0</v>
          </cell>
          <cell r="AR213">
            <v>0</v>
          </cell>
          <cell r="AS213" t="str">
            <v>Газлифт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2036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73</v>
          </cell>
          <cell r="BV213">
            <v>5.5</v>
          </cell>
          <cell r="BW213">
            <v>0</v>
          </cell>
          <cell r="BX213">
            <v>0</v>
          </cell>
          <cell r="BY213" t="str">
            <v>Постоянный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43374</v>
          </cell>
          <cell r="CF213">
            <v>191.9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211</v>
          </cell>
          <cell r="CP213">
            <v>0</v>
          </cell>
          <cell r="CQ213">
            <v>191.9</v>
          </cell>
          <cell r="CR213" t="str">
            <v>-</v>
          </cell>
          <cell r="CS213" t="str">
            <v>-</v>
          </cell>
          <cell r="CT213" t="str">
            <v>-</v>
          </cell>
          <cell r="CU213">
            <v>191.9</v>
          </cell>
          <cell r="CV213" t="str">
            <v>-</v>
          </cell>
          <cell r="CW213" t="str">
            <v>-</v>
          </cell>
          <cell r="CX213" t="str">
            <v>-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 t="str">
            <v>Газлифт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42465</v>
          </cell>
          <cell r="DM213">
            <v>41178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41178</v>
          </cell>
          <cell r="DT213" t="str">
            <v>ВНС</v>
          </cell>
          <cell r="DU213">
            <v>0</v>
          </cell>
          <cell r="DV213">
            <v>18</v>
          </cell>
          <cell r="DW213">
            <v>0</v>
          </cell>
          <cell r="DX213">
            <v>0</v>
          </cell>
          <cell r="DY213">
            <v>0</v>
          </cell>
          <cell r="DZ213" t="str">
            <v>Постоянный</v>
          </cell>
          <cell r="EA213">
            <v>24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 t="str">
            <v>Постоянный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-18</v>
          </cell>
          <cell r="FA213">
            <v>0</v>
          </cell>
          <cell r="FB213">
            <v>0</v>
          </cell>
          <cell r="FC213">
            <v>0</v>
          </cell>
          <cell r="FD213">
            <v>-24</v>
          </cell>
          <cell r="FE213">
            <v>0</v>
          </cell>
          <cell r="FF213">
            <v>0</v>
          </cell>
        </row>
        <row r="214">
          <cell r="J214" t="str">
            <v>1099-1</v>
          </cell>
          <cell r="K214" t="str">
            <v>Куст скважины - 1099</v>
          </cell>
          <cell r="L214">
            <v>41243</v>
          </cell>
          <cell r="M214" t="str">
            <v>Гор.</v>
          </cell>
          <cell r="N214" t="str">
            <v>P1ar_Block II</v>
          </cell>
          <cell r="O214" t="str">
            <v>В бездействии прошлых лет</v>
          </cell>
          <cell r="P214">
            <v>-4</v>
          </cell>
          <cell r="Q214">
            <v>0</v>
          </cell>
          <cell r="R214">
            <v>0</v>
          </cell>
          <cell r="S214">
            <v>0</v>
          </cell>
          <cell r="T214">
            <v>143.80000000000001</v>
          </cell>
          <cell r="U214">
            <v>135</v>
          </cell>
          <cell r="V214">
            <v>4.32</v>
          </cell>
          <cell r="W214">
            <v>1</v>
          </cell>
          <cell r="X214">
            <v>4.32</v>
          </cell>
          <cell r="Y214">
            <v>1.33</v>
          </cell>
          <cell r="Z214">
            <v>0.83599999999999997</v>
          </cell>
          <cell r="AA214">
            <v>0.73299999999999998</v>
          </cell>
          <cell r="AB214">
            <v>38</v>
          </cell>
          <cell r="AC214">
            <v>1.1579999999999999</v>
          </cell>
          <cell r="AD214">
            <v>177.8</v>
          </cell>
          <cell r="AE214">
            <v>0</v>
          </cell>
          <cell r="AF214">
            <v>0</v>
          </cell>
          <cell r="AG214">
            <v>2500</v>
          </cell>
          <cell r="AH214">
            <v>2500</v>
          </cell>
          <cell r="AI214">
            <v>0</v>
          </cell>
          <cell r="AJ214">
            <v>0</v>
          </cell>
          <cell r="AK214" t="str">
            <v>откр ствол</v>
          </cell>
          <cell r="AL214" t="str">
            <v>1808-2500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 t="str">
            <v>Газлифт</v>
          </cell>
          <cell r="AT214">
            <v>600</v>
          </cell>
          <cell r="AU214" t="str">
            <v>ГП</v>
          </cell>
          <cell r="AV214">
            <v>1200</v>
          </cell>
          <cell r="AW214" t="str">
            <v>ГК</v>
          </cell>
          <cell r="AX214">
            <v>1755</v>
          </cell>
          <cell r="AY214" t="str">
            <v>ЦКсОК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1765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1993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 t="str">
            <v>Периодический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43374</v>
          </cell>
          <cell r="CF214">
            <v>206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212</v>
          </cell>
          <cell r="CP214">
            <v>0</v>
          </cell>
          <cell r="CQ214">
            <v>206</v>
          </cell>
          <cell r="CR214" t="str">
            <v>-</v>
          </cell>
          <cell r="CS214" t="str">
            <v>-</v>
          </cell>
          <cell r="CT214" t="str">
            <v>-</v>
          </cell>
          <cell r="CU214">
            <v>206</v>
          </cell>
          <cell r="CV214" t="str">
            <v>-</v>
          </cell>
          <cell r="CW214" t="str">
            <v>-</v>
          </cell>
          <cell r="CX214" t="str">
            <v>-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 t="str">
            <v>Газлифт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 t="str">
            <v>Периодический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 t="str">
            <v>Периодический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</row>
        <row r="215">
          <cell r="J215" t="str">
            <v>1100-2</v>
          </cell>
          <cell r="K215" t="str">
            <v>К - 40</v>
          </cell>
          <cell r="L215">
            <v>41820</v>
          </cell>
          <cell r="M215" t="str">
            <v>Гор.</v>
          </cell>
          <cell r="N215" t="str">
            <v>P1ar_Block III</v>
          </cell>
          <cell r="O215" t="str">
            <v>Действующий</v>
          </cell>
          <cell r="P215">
            <v>-4</v>
          </cell>
          <cell r="Q215">
            <v>41798</v>
          </cell>
          <cell r="R215" t="str">
            <v>Slb</v>
          </cell>
          <cell r="S215" t="str">
            <v>180м3 15% HCL 
 46м3 WF130</v>
          </cell>
          <cell r="T215">
            <v>143.80000000000001</v>
          </cell>
          <cell r="U215">
            <v>135</v>
          </cell>
          <cell r="V215">
            <v>4.32</v>
          </cell>
          <cell r="W215">
            <v>1</v>
          </cell>
          <cell r="X215">
            <v>4.32</v>
          </cell>
          <cell r="Y215">
            <v>1.33</v>
          </cell>
          <cell r="Z215">
            <v>0.83599999999999997</v>
          </cell>
          <cell r="AA215">
            <v>0.73299999999999998</v>
          </cell>
          <cell r="AB215">
            <v>38</v>
          </cell>
          <cell r="AC215">
            <v>1.1579999999999999</v>
          </cell>
          <cell r="AD215">
            <v>177.8</v>
          </cell>
          <cell r="AE215">
            <v>9.19</v>
          </cell>
          <cell r="AF215">
            <v>2091</v>
          </cell>
          <cell r="AG215">
            <v>2780</v>
          </cell>
          <cell r="AH215">
            <v>2780</v>
          </cell>
          <cell r="AI215">
            <v>0</v>
          </cell>
          <cell r="AJ215">
            <v>0</v>
          </cell>
          <cell r="AK215" t="str">
            <v>закрытый</v>
          </cell>
          <cell r="AL215" t="str">
            <v>2211-2212; 2350-2351; 2503-2504; 2621-2622</v>
          </cell>
          <cell r="AM215">
            <v>32.1</v>
          </cell>
          <cell r="AN215">
            <v>2211</v>
          </cell>
          <cell r="AO215">
            <v>328.14</v>
          </cell>
          <cell r="AP215" t="str">
            <v>2006-2780</v>
          </cell>
          <cell r="AQ215">
            <v>114.3</v>
          </cell>
          <cell r="AR215">
            <v>7.4</v>
          </cell>
          <cell r="AS215" t="str">
            <v>Газлифт</v>
          </cell>
          <cell r="AT215">
            <v>600</v>
          </cell>
          <cell r="AU215" t="str">
            <v>ГП</v>
          </cell>
          <cell r="AV215">
            <v>1200</v>
          </cell>
          <cell r="AW215" t="str">
            <v>ГП</v>
          </cell>
          <cell r="AX215">
            <v>1850</v>
          </cell>
          <cell r="AY215" t="str">
            <v>извлечен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1860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2011</v>
          </cell>
          <cell r="BN215" t="str">
            <v>Есть</v>
          </cell>
          <cell r="BO215">
            <v>0</v>
          </cell>
          <cell r="BP215">
            <v>72</v>
          </cell>
          <cell r="BQ215">
            <v>64</v>
          </cell>
          <cell r="BR215">
            <v>12.9</v>
          </cell>
          <cell r="BS215">
            <v>0</v>
          </cell>
          <cell r="BT215">
            <v>0</v>
          </cell>
          <cell r="BU215">
            <v>73</v>
          </cell>
          <cell r="BV215">
            <v>5.5</v>
          </cell>
          <cell r="BW215">
            <v>18</v>
          </cell>
          <cell r="BX215" t="str">
            <v>Угловик</v>
          </cell>
          <cell r="BY215" t="str">
            <v>Постоянный</v>
          </cell>
          <cell r="BZ215">
            <v>24</v>
          </cell>
          <cell r="CA215">
            <v>0</v>
          </cell>
          <cell r="CB215">
            <v>36</v>
          </cell>
          <cell r="CC215">
            <v>64</v>
          </cell>
          <cell r="CD215">
            <v>34</v>
          </cell>
          <cell r="CE215">
            <v>43374</v>
          </cell>
          <cell r="CF215">
            <v>119</v>
          </cell>
          <cell r="CG215">
            <v>72</v>
          </cell>
          <cell r="CH215">
            <v>6</v>
          </cell>
          <cell r="CI215">
            <v>0</v>
          </cell>
          <cell r="CJ215">
            <v>0</v>
          </cell>
          <cell r="CK215">
            <v>66</v>
          </cell>
          <cell r="CL215">
            <v>19.227999999999998</v>
          </cell>
          <cell r="CM215">
            <v>23</v>
          </cell>
          <cell r="CN215">
            <v>0</v>
          </cell>
          <cell r="CO215">
            <v>213</v>
          </cell>
          <cell r="CP215">
            <v>26</v>
          </cell>
          <cell r="CQ215">
            <v>53</v>
          </cell>
          <cell r="CR215" t="str">
            <v>-</v>
          </cell>
          <cell r="CS215">
            <v>66</v>
          </cell>
          <cell r="CT215" t="str">
            <v>-</v>
          </cell>
          <cell r="CU215">
            <v>33.772000000000006</v>
          </cell>
          <cell r="CV215" t="str">
            <v>-</v>
          </cell>
          <cell r="CW215">
            <v>66</v>
          </cell>
          <cell r="CX215" t="str">
            <v>-</v>
          </cell>
          <cell r="CY215">
            <v>12.9</v>
          </cell>
          <cell r="CZ215">
            <v>13.1</v>
          </cell>
          <cell r="DA215">
            <v>681.29810692739761</v>
          </cell>
          <cell r="DB215">
            <v>1352.1947160391098</v>
          </cell>
          <cell r="DC215">
            <v>0.54106354470973272</v>
          </cell>
          <cell r="DD215">
            <v>0</v>
          </cell>
          <cell r="DE215" t="str">
            <v>Газлифт</v>
          </cell>
          <cell r="DF215">
            <v>19.227999999999998</v>
          </cell>
          <cell r="DG215">
            <v>23</v>
          </cell>
          <cell r="DH215">
            <v>0</v>
          </cell>
          <cell r="DI215">
            <v>13.1</v>
          </cell>
          <cell r="DJ215">
            <v>66</v>
          </cell>
          <cell r="DK215">
            <v>0</v>
          </cell>
          <cell r="DL215" t="str">
            <v>-</v>
          </cell>
          <cell r="DM215">
            <v>41820</v>
          </cell>
          <cell r="DN215">
            <v>1625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41820</v>
          </cell>
          <cell r="DT215" t="str">
            <v>ВНС</v>
          </cell>
          <cell r="DU215">
            <v>0</v>
          </cell>
          <cell r="DV215">
            <v>18</v>
          </cell>
          <cell r="DW215">
            <v>36</v>
          </cell>
          <cell r="DX215">
            <v>64</v>
          </cell>
          <cell r="DY215">
            <v>34</v>
          </cell>
          <cell r="DZ215" t="str">
            <v>Постоянный</v>
          </cell>
          <cell r="EA215">
            <v>24</v>
          </cell>
          <cell r="EB215">
            <v>0</v>
          </cell>
          <cell r="EC215">
            <v>19.227999999999998</v>
          </cell>
          <cell r="ED215">
            <v>23</v>
          </cell>
          <cell r="EE215">
            <v>0</v>
          </cell>
          <cell r="EF215">
            <v>26</v>
          </cell>
          <cell r="EG215">
            <v>681.29810692739761</v>
          </cell>
          <cell r="EH215">
            <v>72</v>
          </cell>
          <cell r="EI215">
            <v>12.9</v>
          </cell>
          <cell r="EJ215">
            <v>66</v>
          </cell>
          <cell r="EK215">
            <v>18</v>
          </cell>
          <cell r="EL215">
            <v>36</v>
          </cell>
          <cell r="EM215">
            <v>64</v>
          </cell>
          <cell r="EN215">
            <v>34</v>
          </cell>
          <cell r="EO215" t="str">
            <v>Постоянный</v>
          </cell>
          <cell r="EP215">
            <v>24</v>
          </cell>
          <cell r="EQ215">
            <v>0</v>
          </cell>
          <cell r="ER215">
            <v>19.227999999999998</v>
          </cell>
          <cell r="ES215">
            <v>23</v>
          </cell>
          <cell r="ET215">
            <v>0</v>
          </cell>
          <cell r="EU215">
            <v>26</v>
          </cell>
          <cell r="EV215">
            <v>681.29810692739761</v>
          </cell>
          <cell r="EW215">
            <v>72</v>
          </cell>
          <cell r="EX215">
            <v>12.9</v>
          </cell>
          <cell r="EY215">
            <v>66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</row>
        <row r="216">
          <cell r="J216" t="str">
            <v>1100-1</v>
          </cell>
          <cell r="K216" t="str">
            <v>Без куста</v>
          </cell>
          <cell r="L216">
            <v>41280</v>
          </cell>
          <cell r="M216" t="str">
            <v>Гор.</v>
          </cell>
          <cell r="N216" t="str">
            <v>P1ar_Block II</v>
          </cell>
          <cell r="O216" t="str">
            <v>Действующий</v>
          </cell>
          <cell r="P216">
            <v>-4</v>
          </cell>
          <cell r="Q216" t="str">
            <v xml:space="preserve"> </v>
          </cell>
          <cell r="R216" t="str">
            <v xml:space="preserve"> </v>
          </cell>
          <cell r="S216">
            <v>0</v>
          </cell>
          <cell r="T216">
            <v>143.80000000000001</v>
          </cell>
          <cell r="U216">
            <v>135</v>
          </cell>
          <cell r="V216">
            <v>4.32</v>
          </cell>
          <cell r="W216">
            <v>1</v>
          </cell>
          <cell r="X216">
            <v>4.32</v>
          </cell>
          <cell r="Y216">
            <v>1.33</v>
          </cell>
          <cell r="Z216">
            <v>0.83599999999999997</v>
          </cell>
          <cell r="AA216">
            <v>0.73299999999999998</v>
          </cell>
          <cell r="AB216">
            <v>38</v>
          </cell>
          <cell r="AC216">
            <v>1.1579999999999999</v>
          </cell>
          <cell r="AD216">
            <v>177.8</v>
          </cell>
          <cell r="AE216">
            <v>8.0500000000000007</v>
          </cell>
          <cell r="AF216">
            <v>2371</v>
          </cell>
          <cell r="AG216">
            <v>2957</v>
          </cell>
          <cell r="AH216">
            <v>2957</v>
          </cell>
          <cell r="AI216">
            <v>0</v>
          </cell>
          <cell r="AJ216">
            <v>0</v>
          </cell>
          <cell r="AK216" t="str">
            <v>откр ствол</v>
          </cell>
          <cell r="AL216" t="str">
            <v>2371-2957</v>
          </cell>
          <cell r="AM216">
            <v>0</v>
          </cell>
          <cell r="AN216">
            <v>2371</v>
          </cell>
          <cell r="AO216">
            <v>493.1</v>
          </cell>
          <cell r="AP216">
            <v>0</v>
          </cell>
          <cell r="AQ216">
            <v>0</v>
          </cell>
          <cell r="AR216">
            <v>0</v>
          </cell>
          <cell r="AS216" t="str">
            <v>Газлифт</v>
          </cell>
          <cell r="AT216">
            <v>600</v>
          </cell>
          <cell r="AU216" t="str">
            <v>ГП</v>
          </cell>
          <cell r="AV216">
            <v>1200</v>
          </cell>
          <cell r="AW216" t="str">
            <v>ГП (авар)</v>
          </cell>
          <cell r="AX216">
            <v>1460</v>
          </cell>
          <cell r="AY216" t="str">
            <v>ЦКсОК(4)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1470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2152</v>
          </cell>
          <cell r="BN216" t="str">
            <v>Есть</v>
          </cell>
          <cell r="BO216">
            <v>0</v>
          </cell>
          <cell r="BP216">
            <v>78</v>
          </cell>
          <cell r="BQ216">
            <v>62</v>
          </cell>
          <cell r="BR216">
            <v>4</v>
          </cell>
          <cell r="BS216">
            <v>0</v>
          </cell>
          <cell r="BT216">
            <v>0</v>
          </cell>
          <cell r="BU216">
            <v>73</v>
          </cell>
          <cell r="BV216">
            <v>5.5</v>
          </cell>
          <cell r="BW216">
            <v>18</v>
          </cell>
          <cell r="BX216" t="str">
            <v>Угловик</v>
          </cell>
          <cell r="BY216" t="str">
            <v>Периодический</v>
          </cell>
          <cell r="BZ216">
            <v>24</v>
          </cell>
          <cell r="CA216">
            <v>24</v>
          </cell>
          <cell r="CB216">
            <v>26</v>
          </cell>
          <cell r="CC216">
            <v>62</v>
          </cell>
          <cell r="CD216">
            <v>25</v>
          </cell>
          <cell r="CE216">
            <v>43374</v>
          </cell>
          <cell r="CF216">
            <v>141</v>
          </cell>
          <cell r="CG216">
            <v>78</v>
          </cell>
          <cell r="CH216">
            <v>6</v>
          </cell>
          <cell r="CI216">
            <v>0</v>
          </cell>
          <cell r="CJ216">
            <v>0</v>
          </cell>
          <cell r="CK216">
            <v>70</v>
          </cell>
          <cell r="CL216">
            <v>5.4340000000000002</v>
          </cell>
          <cell r="CM216">
            <v>6.5</v>
          </cell>
          <cell r="CN216">
            <v>0</v>
          </cell>
          <cell r="CO216">
            <v>214</v>
          </cell>
          <cell r="CP216">
            <v>13.5</v>
          </cell>
          <cell r="CQ216">
            <v>71</v>
          </cell>
          <cell r="CR216" t="str">
            <v>-</v>
          </cell>
          <cell r="CS216">
            <v>70</v>
          </cell>
          <cell r="CT216" t="str">
            <v>-</v>
          </cell>
          <cell r="CU216">
            <v>65.566000000000003</v>
          </cell>
          <cell r="CV216" t="str">
            <v>-</v>
          </cell>
          <cell r="CW216">
            <v>70</v>
          </cell>
          <cell r="CX216" t="str">
            <v>-</v>
          </cell>
          <cell r="CY216">
            <v>4</v>
          </cell>
          <cell r="CZ216">
            <v>9.5</v>
          </cell>
          <cell r="DA216">
            <v>1748.2517482517483</v>
          </cell>
          <cell r="DB216">
            <v>2484.3577475156421</v>
          </cell>
          <cell r="DC216">
            <v>0.11794523486094231</v>
          </cell>
          <cell r="DD216">
            <v>0</v>
          </cell>
          <cell r="DE216" t="str">
            <v>Газлифт</v>
          </cell>
          <cell r="DF216">
            <v>5.4340000000000002</v>
          </cell>
          <cell r="DG216">
            <v>6.5</v>
          </cell>
          <cell r="DH216">
            <v>0</v>
          </cell>
          <cell r="DI216">
            <v>9.5</v>
          </cell>
          <cell r="DJ216">
            <v>70</v>
          </cell>
          <cell r="DK216">
            <v>0</v>
          </cell>
          <cell r="DL216">
            <v>42894.083333333336</v>
          </cell>
          <cell r="DM216">
            <v>42929</v>
          </cell>
          <cell r="DN216">
            <v>516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42929</v>
          </cell>
          <cell r="DT216" t="str">
            <v>ОПЗ</v>
          </cell>
          <cell r="DU216">
            <v>0</v>
          </cell>
          <cell r="DV216">
            <v>18</v>
          </cell>
          <cell r="DW216">
            <v>26</v>
          </cell>
          <cell r="DX216">
            <v>62</v>
          </cell>
          <cell r="DY216">
            <v>25</v>
          </cell>
          <cell r="DZ216" t="str">
            <v>Периодический</v>
          </cell>
          <cell r="EA216">
            <v>24</v>
          </cell>
          <cell r="EB216">
            <v>24</v>
          </cell>
          <cell r="EC216">
            <v>5.4340000000000002</v>
          </cell>
          <cell r="ED216">
            <v>6.5</v>
          </cell>
          <cell r="EE216">
            <v>0</v>
          </cell>
          <cell r="EF216">
            <v>13.5</v>
          </cell>
          <cell r="EG216">
            <v>1748.2517482517483</v>
          </cell>
          <cell r="EH216">
            <v>78</v>
          </cell>
          <cell r="EI216">
            <v>4</v>
          </cell>
          <cell r="EJ216">
            <v>70</v>
          </cell>
          <cell r="EK216">
            <v>18</v>
          </cell>
          <cell r="EL216">
            <v>26</v>
          </cell>
          <cell r="EM216">
            <v>62</v>
          </cell>
          <cell r="EN216">
            <v>25</v>
          </cell>
          <cell r="EO216" t="str">
            <v>Периодический</v>
          </cell>
          <cell r="EP216">
            <v>24</v>
          </cell>
          <cell r="EQ216">
            <v>24</v>
          </cell>
          <cell r="ER216">
            <v>5.4340000000000002</v>
          </cell>
          <cell r="ES216">
            <v>6.5</v>
          </cell>
          <cell r="ET216">
            <v>0</v>
          </cell>
          <cell r="EU216">
            <v>13.5</v>
          </cell>
          <cell r="EV216">
            <v>1748.2517482517483</v>
          </cell>
          <cell r="EW216">
            <v>78</v>
          </cell>
          <cell r="EX216">
            <v>4</v>
          </cell>
          <cell r="EY216">
            <v>70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</row>
        <row r="217">
          <cell r="J217">
            <v>1101</v>
          </cell>
          <cell r="K217" t="str">
            <v>К - 1</v>
          </cell>
          <cell r="L217">
            <v>41552</v>
          </cell>
          <cell r="M217" t="str">
            <v>Гор.</v>
          </cell>
          <cell r="N217" t="str">
            <v>P1ar_Block III</v>
          </cell>
          <cell r="O217" t="str">
            <v>Действующий</v>
          </cell>
          <cell r="P217">
            <v>-4</v>
          </cell>
          <cell r="Q217">
            <v>41533</v>
          </cell>
          <cell r="R217" t="str">
            <v>Slb</v>
          </cell>
          <cell r="S217" t="str">
            <v>200м3 15% HCL 
 80м3 WF130</v>
          </cell>
          <cell r="T217">
            <v>143.80000000000001</v>
          </cell>
          <cell r="U217">
            <v>135</v>
          </cell>
          <cell r="V217">
            <v>4.32</v>
          </cell>
          <cell r="W217">
            <v>1</v>
          </cell>
          <cell r="X217">
            <v>4.3057050592034445</v>
          </cell>
          <cell r="Y217">
            <v>1.33</v>
          </cell>
          <cell r="Z217">
            <v>0.83599999999999997</v>
          </cell>
          <cell r="AA217">
            <v>0.73299999999999998</v>
          </cell>
          <cell r="AB217">
            <v>38</v>
          </cell>
          <cell r="AC217">
            <v>1.1579999999999999</v>
          </cell>
          <cell r="AD217" t="str">
            <v>177,8; 114,3</v>
          </cell>
          <cell r="AE217" t="str">
            <v>9,19; 7,4</v>
          </cell>
          <cell r="AF217" t="str">
            <v>0-2195; 2098-2677</v>
          </cell>
          <cell r="AG217">
            <v>2677</v>
          </cell>
          <cell r="AH217">
            <v>2677</v>
          </cell>
          <cell r="AI217">
            <v>0</v>
          </cell>
          <cell r="AJ217">
            <v>0</v>
          </cell>
          <cell r="AK217" t="str">
            <v>Закрытый</v>
          </cell>
          <cell r="AL217" t="str">
            <v>2241-2240; 2334-2335; 2436-2437; 2538-2539; 2644-2645</v>
          </cell>
          <cell r="AM217">
            <v>40</v>
          </cell>
          <cell r="AN217">
            <v>2241</v>
          </cell>
          <cell r="AO217">
            <v>353.5</v>
          </cell>
          <cell r="AP217">
            <v>0</v>
          </cell>
          <cell r="AQ217">
            <v>0</v>
          </cell>
          <cell r="AR217">
            <v>0</v>
          </cell>
          <cell r="AS217" t="str">
            <v>Газлифт</v>
          </cell>
          <cell r="AT217">
            <v>600</v>
          </cell>
          <cell r="AU217" t="str">
            <v>ГК 65(1,5)</v>
          </cell>
          <cell r="AV217">
            <v>1200</v>
          </cell>
          <cell r="AW217" t="str">
            <v>ГК 45(2,5)</v>
          </cell>
          <cell r="AX217">
            <v>1800</v>
          </cell>
          <cell r="AY217" t="str">
            <v>ЦКсОК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 t="str">
            <v>-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2102</v>
          </cell>
          <cell r="BN217" t="str">
            <v>Есть</v>
          </cell>
          <cell r="BO217">
            <v>0</v>
          </cell>
          <cell r="BP217">
            <v>73</v>
          </cell>
          <cell r="BQ217">
            <v>71</v>
          </cell>
          <cell r="BR217">
            <v>8.3000000000000007</v>
          </cell>
          <cell r="BS217">
            <v>0</v>
          </cell>
          <cell r="BT217">
            <v>0</v>
          </cell>
          <cell r="BU217">
            <v>73</v>
          </cell>
          <cell r="BV217">
            <v>5.5</v>
          </cell>
          <cell r="BW217">
            <v>18</v>
          </cell>
          <cell r="BX217" t="str">
            <v>Угловик</v>
          </cell>
          <cell r="BY217" t="str">
            <v>Постоянный</v>
          </cell>
          <cell r="BZ217">
            <v>24</v>
          </cell>
          <cell r="CA217">
            <v>0</v>
          </cell>
          <cell r="CB217">
            <v>34</v>
          </cell>
          <cell r="CC217">
            <v>71</v>
          </cell>
          <cell r="CD217">
            <v>33</v>
          </cell>
          <cell r="CE217">
            <v>43374</v>
          </cell>
          <cell r="CF217">
            <v>119</v>
          </cell>
          <cell r="CG217">
            <v>73</v>
          </cell>
          <cell r="CH217">
            <v>6</v>
          </cell>
          <cell r="CI217">
            <v>0</v>
          </cell>
          <cell r="CJ217">
            <v>0</v>
          </cell>
          <cell r="CK217">
            <v>60</v>
          </cell>
          <cell r="CL217">
            <v>19.208772</v>
          </cell>
          <cell r="CM217">
            <v>23</v>
          </cell>
          <cell r="CN217">
            <v>0.1</v>
          </cell>
          <cell r="CO217">
            <v>215</v>
          </cell>
          <cell r="CP217">
            <v>29.6</v>
          </cell>
          <cell r="CQ217">
            <v>59</v>
          </cell>
          <cell r="CR217" t="str">
            <v>-</v>
          </cell>
          <cell r="CS217">
            <v>60</v>
          </cell>
          <cell r="CT217" t="str">
            <v>-</v>
          </cell>
          <cell r="CU217">
            <v>39.791228000000004</v>
          </cell>
          <cell r="CV217" t="str">
            <v>-</v>
          </cell>
          <cell r="CW217">
            <v>59.9</v>
          </cell>
          <cell r="CX217" t="str">
            <v>-</v>
          </cell>
          <cell r="CY217">
            <v>8.3000000000000007</v>
          </cell>
          <cell r="CZ217">
            <v>21.3</v>
          </cell>
          <cell r="DA217">
            <v>1108.8683857562576</v>
          </cell>
          <cell r="DB217">
            <v>1540.9626393608087</v>
          </cell>
          <cell r="DC217">
            <v>0.50001014919313913</v>
          </cell>
          <cell r="DD217">
            <v>0</v>
          </cell>
          <cell r="DE217" t="str">
            <v>Газлифт</v>
          </cell>
          <cell r="DF217">
            <v>19.208772</v>
          </cell>
          <cell r="DG217">
            <v>23</v>
          </cell>
          <cell r="DH217">
            <v>0.1</v>
          </cell>
          <cell r="DI217">
            <v>21.3</v>
          </cell>
          <cell r="DJ217">
            <v>60</v>
          </cell>
          <cell r="DK217">
            <v>0</v>
          </cell>
          <cell r="DL217">
            <v>41518</v>
          </cell>
          <cell r="DM217">
            <v>41552</v>
          </cell>
          <cell r="DN217">
            <v>1893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41552</v>
          </cell>
          <cell r="DT217" t="str">
            <v>ВНС</v>
          </cell>
          <cell r="DU217">
            <v>0</v>
          </cell>
          <cell r="DV217">
            <v>18</v>
          </cell>
          <cell r="DW217">
            <v>34</v>
          </cell>
          <cell r="DX217">
            <v>71</v>
          </cell>
          <cell r="DY217">
            <v>33</v>
          </cell>
          <cell r="DZ217" t="str">
            <v>Постоянный</v>
          </cell>
          <cell r="EA217">
            <v>24</v>
          </cell>
          <cell r="EB217">
            <v>0</v>
          </cell>
          <cell r="EC217">
            <v>19.208772</v>
          </cell>
          <cell r="ED217">
            <v>23</v>
          </cell>
          <cell r="EE217">
            <v>0.1</v>
          </cell>
          <cell r="EF217">
            <v>31.5</v>
          </cell>
          <cell r="EG217">
            <v>1207.781528147661</v>
          </cell>
          <cell r="EH217">
            <v>73</v>
          </cell>
          <cell r="EI217">
            <v>8.3000000000000007</v>
          </cell>
          <cell r="EJ217">
            <v>60</v>
          </cell>
          <cell r="EK217">
            <v>18</v>
          </cell>
          <cell r="EL217">
            <v>34</v>
          </cell>
          <cell r="EM217">
            <v>71</v>
          </cell>
          <cell r="EN217">
            <v>33</v>
          </cell>
          <cell r="EO217" t="str">
            <v>Постоянный</v>
          </cell>
          <cell r="EP217">
            <v>24</v>
          </cell>
          <cell r="EQ217">
            <v>0</v>
          </cell>
          <cell r="ER217">
            <v>19.208772</v>
          </cell>
          <cell r="ES217">
            <v>23</v>
          </cell>
          <cell r="ET217">
            <v>0.1</v>
          </cell>
          <cell r="EU217">
            <v>29.6</v>
          </cell>
          <cell r="EV217">
            <v>1108.8683857562576</v>
          </cell>
          <cell r="EW217">
            <v>73</v>
          </cell>
          <cell r="EX217">
            <v>8.3000000000000007</v>
          </cell>
          <cell r="EY217">
            <v>60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</row>
        <row r="218">
          <cell r="J218" t="str">
            <v>1101-2</v>
          </cell>
          <cell r="K218" t="str">
            <v>К - 1</v>
          </cell>
          <cell r="L218">
            <v>41722</v>
          </cell>
          <cell r="M218" t="str">
            <v>Гор.</v>
          </cell>
          <cell r="N218" t="str">
            <v>P1ar_Block III</v>
          </cell>
          <cell r="O218" t="str">
            <v>Действующий</v>
          </cell>
          <cell r="P218">
            <v>-4</v>
          </cell>
          <cell r="Q218">
            <v>41698</v>
          </cell>
          <cell r="R218" t="str">
            <v>Slb</v>
          </cell>
          <cell r="S218" t="str">
            <v>280м3 15% HCL 
 112м3 WF130</v>
          </cell>
          <cell r="T218">
            <v>143.80000000000001</v>
          </cell>
          <cell r="U218">
            <v>135</v>
          </cell>
          <cell r="V218">
            <v>4.32</v>
          </cell>
          <cell r="W218">
            <v>1</v>
          </cell>
          <cell r="X218">
            <v>4.32</v>
          </cell>
          <cell r="Y218">
            <v>1.33</v>
          </cell>
          <cell r="Z218">
            <v>0.83599999999999997</v>
          </cell>
          <cell r="AA218">
            <v>0.73299999999999998</v>
          </cell>
          <cell r="AB218">
            <v>38</v>
          </cell>
          <cell r="AC218">
            <v>1.1579999999999999</v>
          </cell>
          <cell r="AD218" t="str">
            <v>177,8; 114,3</v>
          </cell>
          <cell r="AE218" t="str">
            <v>9,19; 7,4</v>
          </cell>
          <cell r="AF218">
            <v>2040</v>
          </cell>
          <cell r="AG218">
            <v>2687</v>
          </cell>
          <cell r="AH218">
            <v>2687</v>
          </cell>
          <cell r="AI218">
            <v>0</v>
          </cell>
          <cell r="AJ218">
            <v>0</v>
          </cell>
          <cell r="AK218" t="str">
            <v>закрытый</v>
          </cell>
          <cell r="AL218" t="str">
            <v>1970-2687</v>
          </cell>
          <cell r="AM218">
            <v>26</v>
          </cell>
          <cell r="AN218">
            <v>2143</v>
          </cell>
          <cell r="AO218">
            <v>233.2</v>
          </cell>
          <cell r="AP218" t="str">
            <v>1970-2687</v>
          </cell>
          <cell r="AQ218">
            <v>114.3</v>
          </cell>
          <cell r="AR218">
            <v>7.37</v>
          </cell>
          <cell r="AS218" t="str">
            <v>Газлифт</v>
          </cell>
          <cell r="AT218">
            <v>600</v>
          </cell>
          <cell r="AU218" t="str">
            <v>ГП</v>
          </cell>
          <cell r="AV218">
            <v>1200</v>
          </cell>
          <cell r="AW218" t="str">
            <v>ГК80/1,5</v>
          </cell>
          <cell r="AX218">
            <v>1810</v>
          </cell>
          <cell r="AY218" t="str">
            <v>ЦКсОК/3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1820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1980</v>
          </cell>
          <cell r="BN218" t="str">
            <v>Есть</v>
          </cell>
          <cell r="BO218">
            <v>0</v>
          </cell>
          <cell r="BP218">
            <v>73</v>
          </cell>
          <cell r="BQ218">
            <v>73</v>
          </cell>
          <cell r="BR218">
            <v>10.199999999999999</v>
          </cell>
          <cell r="BS218">
            <v>0</v>
          </cell>
          <cell r="BT218">
            <v>0</v>
          </cell>
          <cell r="BU218">
            <v>73</v>
          </cell>
          <cell r="BV218">
            <v>5.5</v>
          </cell>
          <cell r="BW218">
            <v>18</v>
          </cell>
          <cell r="BX218" t="str">
            <v>Угловик</v>
          </cell>
          <cell r="BY218" t="str">
            <v>Постоянный</v>
          </cell>
          <cell r="BZ218">
            <v>24</v>
          </cell>
          <cell r="CA218">
            <v>0</v>
          </cell>
          <cell r="CB218">
            <v>34</v>
          </cell>
          <cell r="CC218">
            <v>73</v>
          </cell>
          <cell r="CD218">
            <v>33</v>
          </cell>
          <cell r="CE218">
            <v>43374</v>
          </cell>
          <cell r="CF218">
            <v>114</v>
          </cell>
          <cell r="CG218">
            <v>73</v>
          </cell>
          <cell r="CH218">
            <v>6</v>
          </cell>
          <cell r="CI218">
            <v>0</v>
          </cell>
          <cell r="CJ218">
            <v>0</v>
          </cell>
          <cell r="CK218">
            <v>72</v>
          </cell>
          <cell r="CL218">
            <v>30.430399999999999</v>
          </cell>
          <cell r="CM218">
            <v>36.4</v>
          </cell>
          <cell r="CN218">
            <v>0</v>
          </cell>
          <cell r="CO218">
            <v>216</v>
          </cell>
          <cell r="CP218">
            <v>45.4</v>
          </cell>
          <cell r="CQ218">
            <v>42</v>
          </cell>
          <cell r="CR218" t="str">
            <v>-</v>
          </cell>
          <cell r="CS218">
            <v>72</v>
          </cell>
          <cell r="CT218" t="str">
            <v>-</v>
          </cell>
          <cell r="CU218">
            <v>11.569600000000001</v>
          </cell>
          <cell r="CV218" t="str">
            <v>-</v>
          </cell>
          <cell r="CW218">
            <v>72</v>
          </cell>
          <cell r="CX218" t="str">
            <v>-</v>
          </cell>
          <cell r="CY218">
            <v>10.199999999999999</v>
          </cell>
          <cell r="CZ218">
            <v>35.200000000000003</v>
          </cell>
          <cell r="DA218">
            <v>1156.7379988432619</v>
          </cell>
          <cell r="DB218">
            <v>1491.9291235080709</v>
          </cell>
          <cell r="DC218">
            <v>1.0363636363636359</v>
          </cell>
          <cell r="DD218">
            <v>0</v>
          </cell>
          <cell r="DE218" t="str">
            <v>Газлифт</v>
          </cell>
          <cell r="DF218">
            <v>30.430399999999999</v>
          </cell>
          <cell r="DG218">
            <v>36.4</v>
          </cell>
          <cell r="DH218">
            <v>0</v>
          </cell>
          <cell r="DI218">
            <v>35.200000000000003</v>
          </cell>
          <cell r="DJ218">
            <v>72</v>
          </cell>
          <cell r="DK218">
            <v>0</v>
          </cell>
          <cell r="DL218" t="str">
            <v>-</v>
          </cell>
          <cell r="DM218">
            <v>41722</v>
          </cell>
          <cell r="DN218">
            <v>1723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41722</v>
          </cell>
          <cell r="DT218" t="str">
            <v>ВНС</v>
          </cell>
          <cell r="DU218">
            <v>0</v>
          </cell>
          <cell r="DV218">
            <v>18</v>
          </cell>
          <cell r="DW218">
            <v>34</v>
          </cell>
          <cell r="DX218">
            <v>73</v>
          </cell>
          <cell r="DY218">
            <v>33</v>
          </cell>
          <cell r="DZ218" t="str">
            <v>Постоянный</v>
          </cell>
          <cell r="EA218">
            <v>24</v>
          </cell>
          <cell r="EB218">
            <v>0</v>
          </cell>
          <cell r="EC218">
            <v>25.916</v>
          </cell>
          <cell r="ED218">
            <v>31</v>
          </cell>
          <cell r="EE218">
            <v>0</v>
          </cell>
          <cell r="EF218">
            <v>23</v>
          </cell>
          <cell r="EG218">
            <v>493.90338015125792</v>
          </cell>
          <cell r="EH218">
            <v>73</v>
          </cell>
          <cell r="EI218">
            <v>10.199999999999999</v>
          </cell>
          <cell r="EJ218">
            <v>65</v>
          </cell>
          <cell r="EK218">
            <v>18</v>
          </cell>
          <cell r="EL218">
            <v>34</v>
          </cell>
          <cell r="EM218">
            <v>73</v>
          </cell>
          <cell r="EN218">
            <v>33</v>
          </cell>
          <cell r="EO218" t="str">
            <v>Постоянный</v>
          </cell>
          <cell r="EP218">
            <v>24</v>
          </cell>
          <cell r="EQ218">
            <v>0</v>
          </cell>
          <cell r="ER218">
            <v>30.430399999999999</v>
          </cell>
          <cell r="ES218">
            <v>36.4</v>
          </cell>
          <cell r="ET218">
            <v>0</v>
          </cell>
          <cell r="EU218">
            <v>45.4</v>
          </cell>
          <cell r="EV218">
            <v>1156.7379988432619</v>
          </cell>
          <cell r="EW218">
            <v>73</v>
          </cell>
          <cell r="EX218">
            <v>10.199999999999999</v>
          </cell>
          <cell r="EY218">
            <v>72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4.5143999999999984</v>
          </cell>
        </row>
        <row r="219">
          <cell r="J219" t="str">
            <v>1101-1</v>
          </cell>
          <cell r="K219" t="str">
            <v>К - 1</v>
          </cell>
          <cell r="L219">
            <v>41632</v>
          </cell>
          <cell r="M219" t="str">
            <v>Гор.</v>
          </cell>
          <cell r="N219" t="str">
            <v>P1ar_Block III</v>
          </cell>
          <cell r="O219" t="str">
            <v>Действующий</v>
          </cell>
          <cell r="P219">
            <v>-4</v>
          </cell>
          <cell r="Q219" t="str">
            <v xml:space="preserve"> </v>
          </cell>
          <cell r="R219" t="str">
            <v xml:space="preserve"> </v>
          </cell>
          <cell r="S219">
            <v>0</v>
          </cell>
          <cell r="T219">
            <v>143.80000000000001</v>
          </cell>
          <cell r="U219">
            <v>135</v>
          </cell>
          <cell r="V219">
            <v>4.32</v>
          </cell>
          <cell r="W219">
            <v>1</v>
          </cell>
          <cell r="X219">
            <v>4.2858503444553797</v>
          </cell>
          <cell r="Y219">
            <v>1.33</v>
          </cell>
          <cell r="Z219">
            <v>0.83599999999999997</v>
          </cell>
          <cell r="AA219">
            <v>0.73299999999999998</v>
          </cell>
          <cell r="AB219">
            <v>38</v>
          </cell>
          <cell r="AC219">
            <v>1.1579999999999999</v>
          </cell>
          <cell r="AD219">
            <v>177.8</v>
          </cell>
          <cell r="AE219">
            <v>9.19</v>
          </cell>
          <cell r="AF219">
            <v>2088</v>
          </cell>
          <cell r="AG219" t="str">
            <v>1 ств 2600
2 ств 2550
3 ств 2500</v>
          </cell>
          <cell r="AH219" t="str">
            <v>1 ств 2600
2 ств 2550
3 ств 2500</v>
          </cell>
          <cell r="AI219">
            <v>0</v>
          </cell>
          <cell r="AJ219">
            <v>0</v>
          </cell>
          <cell r="AK219" t="str">
            <v>откр ствол</v>
          </cell>
          <cell r="AL219" t="str">
            <v>1ств 2094,8-2600;
2 ств 2235,5-2550;
3 ств 2094,8-2500</v>
          </cell>
          <cell r="AM219">
            <v>30</v>
          </cell>
          <cell r="AN219">
            <v>2088</v>
          </cell>
          <cell r="AO219">
            <v>203.7</v>
          </cell>
          <cell r="AP219">
            <v>0</v>
          </cell>
          <cell r="AQ219">
            <v>0</v>
          </cell>
          <cell r="AR219">
            <v>0</v>
          </cell>
          <cell r="AS219" t="str">
            <v>Фонтан</v>
          </cell>
          <cell r="AT219">
            <v>605</v>
          </cell>
          <cell r="AU219" t="str">
            <v>ГК65/2</v>
          </cell>
          <cell r="AV219">
            <v>1206</v>
          </cell>
          <cell r="AW219" t="str">
            <v>ГК45/3+3</v>
          </cell>
          <cell r="AX219">
            <v>1779</v>
          </cell>
          <cell r="AY219" t="str">
            <v>ЦКсОК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1790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2075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73</v>
          </cell>
          <cell r="BV219">
            <v>5.5</v>
          </cell>
          <cell r="BW219">
            <v>18</v>
          </cell>
          <cell r="BX219" t="str">
            <v>Угловик</v>
          </cell>
          <cell r="BY219" t="str">
            <v>Постоянный</v>
          </cell>
          <cell r="BZ219">
            <v>24</v>
          </cell>
          <cell r="CA219">
            <v>0</v>
          </cell>
          <cell r="CB219">
            <v>46</v>
          </cell>
          <cell r="CC219">
            <v>66</v>
          </cell>
          <cell r="CD219">
            <v>41</v>
          </cell>
          <cell r="CE219">
            <v>43374</v>
          </cell>
          <cell r="CF219">
            <v>131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66</v>
          </cell>
          <cell r="CL219">
            <v>15.845878399999998</v>
          </cell>
          <cell r="CM219">
            <v>19</v>
          </cell>
          <cell r="CN219">
            <v>0.24</v>
          </cell>
          <cell r="CO219">
            <v>217</v>
          </cell>
          <cell r="CP219">
            <v>70</v>
          </cell>
          <cell r="CQ219">
            <v>65</v>
          </cell>
          <cell r="CR219" t="str">
            <v>-</v>
          </cell>
          <cell r="CS219">
            <v>66</v>
          </cell>
          <cell r="CT219" t="str">
            <v>-</v>
          </cell>
          <cell r="CU219">
            <v>49.154121600000003</v>
          </cell>
          <cell r="CV219" t="str">
            <v>-</v>
          </cell>
          <cell r="CW219">
            <v>65.760000000000005</v>
          </cell>
          <cell r="CX219" t="str">
            <v>-</v>
          </cell>
          <cell r="CY219">
            <v>0</v>
          </cell>
          <cell r="CZ219">
            <v>70</v>
          </cell>
          <cell r="DA219">
            <v>4417.5525163691782</v>
          </cell>
          <cell r="DB219">
            <v>4417.5525163691782</v>
          </cell>
          <cell r="DC219">
            <v>0.37500627772662598</v>
          </cell>
          <cell r="DD219">
            <v>0</v>
          </cell>
          <cell r="DE219" t="str">
            <v>Фонтан</v>
          </cell>
          <cell r="DF219">
            <v>15.845878399999998</v>
          </cell>
          <cell r="DG219">
            <v>19</v>
          </cell>
          <cell r="DH219">
            <v>0.24</v>
          </cell>
          <cell r="DI219">
            <v>70</v>
          </cell>
          <cell r="DJ219">
            <v>66</v>
          </cell>
          <cell r="DK219">
            <v>0</v>
          </cell>
          <cell r="DL219" t="str">
            <v>-</v>
          </cell>
          <cell r="DM219">
            <v>41632</v>
          </cell>
          <cell r="DN219">
            <v>1813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41632</v>
          </cell>
          <cell r="DT219" t="str">
            <v>ВНС</v>
          </cell>
          <cell r="DU219">
            <v>0</v>
          </cell>
          <cell r="DV219">
            <v>18</v>
          </cell>
          <cell r="DW219">
            <v>46</v>
          </cell>
          <cell r="DX219">
            <v>66</v>
          </cell>
          <cell r="DY219">
            <v>41</v>
          </cell>
          <cell r="DZ219" t="str">
            <v>Постоянный</v>
          </cell>
          <cell r="EA219">
            <v>24</v>
          </cell>
          <cell r="EB219">
            <v>0</v>
          </cell>
          <cell r="EC219">
            <v>15.845878399999998</v>
          </cell>
          <cell r="ED219">
            <v>19</v>
          </cell>
          <cell r="EE219">
            <v>0.24</v>
          </cell>
          <cell r="EF219">
            <v>70</v>
          </cell>
          <cell r="EG219">
            <v>4417.5525163691782</v>
          </cell>
          <cell r="EH219">
            <v>0</v>
          </cell>
          <cell r="EI219">
            <v>0</v>
          </cell>
          <cell r="EJ219">
            <v>66</v>
          </cell>
          <cell r="EK219">
            <v>18</v>
          </cell>
          <cell r="EL219">
            <v>46</v>
          </cell>
          <cell r="EM219">
            <v>66</v>
          </cell>
          <cell r="EN219">
            <v>41</v>
          </cell>
          <cell r="EO219" t="str">
            <v>Постоянный</v>
          </cell>
          <cell r="EP219">
            <v>24</v>
          </cell>
          <cell r="EQ219">
            <v>0</v>
          </cell>
          <cell r="ER219">
            <v>15.845878399999998</v>
          </cell>
          <cell r="ES219">
            <v>19</v>
          </cell>
          <cell r="ET219">
            <v>0.24</v>
          </cell>
          <cell r="EU219">
            <v>70</v>
          </cell>
          <cell r="EV219">
            <v>4417.5525163691782</v>
          </cell>
          <cell r="EW219">
            <v>0</v>
          </cell>
          <cell r="EX219">
            <v>0</v>
          </cell>
          <cell r="EY219">
            <v>66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</row>
        <row r="220">
          <cell r="J220">
            <v>1103</v>
          </cell>
          <cell r="K220" t="str">
            <v>К - 10</v>
          </cell>
          <cell r="L220">
            <v>41528</v>
          </cell>
          <cell r="M220" t="str">
            <v>Гор.</v>
          </cell>
          <cell r="N220" t="str">
            <v>P1ar_Block II</v>
          </cell>
          <cell r="O220" t="str">
            <v>Действующий</v>
          </cell>
          <cell r="P220">
            <v>-4</v>
          </cell>
          <cell r="Q220">
            <v>41508</v>
          </cell>
          <cell r="R220" t="str">
            <v>Slb</v>
          </cell>
          <cell r="S220" t="str">
            <v>160м3 15% HCL 
+ 80м3 WF130</v>
          </cell>
          <cell r="T220">
            <v>143.80000000000001</v>
          </cell>
          <cell r="U220">
            <v>135</v>
          </cell>
          <cell r="V220">
            <v>4.32</v>
          </cell>
          <cell r="W220">
            <v>1</v>
          </cell>
          <cell r="X220">
            <v>1.0923434813391322</v>
          </cell>
          <cell r="Y220">
            <v>1.33</v>
          </cell>
          <cell r="Z220">
            <v>0.83599999999999997</v>
          </cell>
          <cell r="AA220">
            <v>0.73299999999999998</v>
          </cell>
          <cell r="AB220">
            <v>38</v>
          </cell>
          <cell r="AC220">
            <v>1.1579999999999999</v>
          </cell>
          <cell r="AD220">
            <v>177.8</v>
          </cell>
          <cell r="AE220">
            <v>9.19</v>
          </cell>
          <cell r="AF220">
            <v>1983</v>
          </cell>
          <cell r="AG220">
            <v>2756</v>
          </cell>
          <cell r="AH220">
            <v>2745</v>
          </cell>
          <cell r="AI220">
            <v>0</v>
          </cell>
          <cell r="AJ220">
            <v>0</v>
          </cell>
          <cell r="AK220" t="str">
            <v>закрытый</v>
          </cell>
          <cell r="AL220" t="str">
            <v>1915-2745</v>
          </cell>
          <cell r="AM220">
            <v>20</v>
          </cell>
          <cell r="AN220">
            <v>2113.8000000000002</v>
          </cell>
          <cell r="AO220">
            <v>238.3</v>
          </cell>
          <cell r="AP220" t="str">
            <v>1915-2745</v>
          </cell>
          <cell r="AQ220">
            <v>114</v>
          </cell>
          <cell r="AR220">
            <v>7.4</v>
          </cell>
          <cell r="AS220" t="str">
            <v>Газлифт</v>
          </cell>
          <cell r="AT220">
            <v>450</v>
          </cell>
          <cell r="AU220" t="str">
            <v>ГК73/4</v>
          </cell>
          <cell r="AV220">
            <v>815</v>
          </cell>
          <cell r="AW220" t="str">
            <v>ГК74/4</v>
          </cell>
          <cell r="AX220">
            <v>1120</v>
          </cell>
          <cell r="AY220" t="str">
            <v>ГК74/4</v>
          </cell>
          <cell r="AZ220">
            <v>1375</v>
          </cell>
          <cell r="BA220" t="str">
            <v>ГК73/3</v>
          </cell>
          <cell r="BB220">
            <v>1580</v>
          </cell>
          <cell r="BC220" t="str">
            <v>ГК72/2</v>
          </cell>
          <cell r="BD220">
            <v>1760</v>
          </cell>
          <cell r="BE220" t="str">
            <v>ЦКсОК</v>
          </cell>
          <cell r="BF220" t="str">
            <v>отсутствует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 t="str">
            <v>42-103</v>
          </cell>
          <cell r="BM220">
            <v>1742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1687.64</v>
          </cell>
          <cell r="BT220">
            <v>54.36</v>
          </cell>
          <cell r="BU220">
            <v>73</v>
          </cell>
          <cell r="BV220">
            <v>5.5</v>
          </cell>
          <cell r="BW220">
            <v>18</v>
          </cell>
          <cell r="BX220" t="str">
            <v>Угловик</v>
          </cell>
          <cell r="BY220" t="str">
            <v>Постоянный</v>
          </cell>
          <cell r="BZ220">
            <v>24</v>
          </cell>
          <cell r="CA220">
            <v>0</v>
          </cell>
          <cell r="CB220">
            <v>34</v>
          </cell>
          <cell r="CC220">
            <v>62</v>
          </cell>
          <cell r="CD220">
            <v>32</v>
          </cell>
          <cell r="CE220">
            <v>43374</v>
          </cell>
          <cell r="CF220">
            <v>179.1</v>
          </cell>
          <cell r="CG220">
            <v>78</v>
          </cell>
          <cell r="CH220">
            <v>6</v>
          </cell>
          <cell r="CI220">
            <v>0</v>
          </cell>
          <cell r="CJ220">
            <v>0</v>
          </cell>
          <cell r="CK220">
            <v>178</v>
          </cell>
          <cell r="CL220">
            <v>3.3105599999999993</v>
          </cell>
          <cell r="CM220">
            <v>36</v>
          </cell>
          <cell r="CN220">
            <v>89</v>
          </cell>
          <cell r="CO220">
            <v>218</v>
          </cell>
          <cell r="CP220">
            <v>31.2</v>
          </cell>
          <cell r="CQ220">
            <v>1.0999999999999943</v>
          </cell>
          <cell r="CR220" t="str">
            <v>-</v>
          </cell>
          <cell r="CS220">
            <v>178</v>
          </cell>
          <cell r="CT220" t="str">
            <v>-</v>
          </cell>
          <cell r="CU220">
            <v>-2.210560000000005</v>
          </cell>
          <cell r="CV220" t="str">
            <v>-</v>
          </cell>
          <cell r="CW220">
            <v>89</v>
          </cell>
          <cell r="CX220" t="str">
            <v>-</v>
          </cell>
          <cell r="CY220">
            <v>27.8</v>
          </cell>
          <cell r="CZ220">
            <v>3.3999999999999986</v>
          </cell>
          <cell r="DA220">
            <v>1027.0165772558116</v>
          </cell>
          <cell r="DB220">
            <v>9424.3874148180385</v>
          </cell>
          <cell r="DC220">
            <v>32.727272727272897</v>
          </cell>
          <cell r="DD220" t="str">
            <v>Для снижения Рзаб планируется смена СЭ в январе 2018 г.(перевод на УЭЦН)</v>
          </cell>
          <cell r="DE220" t="str">
            <v>Газлифт</v>
          </cell>
          <cell r="DF220">
            <v>3.3105599999999993</v>
          </cell>
          <cell r="DG220">
            <v>36</v>
          </cell>
          <cell r="DH220">
            <v>89</v>
          </cell>
          <cell r="DI220">
            <v>3.399999999999999</v>
          </cell>
          <cell r="DJ220">
            <v>178</v>
          </cell>
          <cell r="DK220">
            <v>0</v>
          </cell>
          <cell r="DL220">
            <v>43104</v>
          </cell>
          <cell r="DM220">
            <v>43218</v>
          </cell>
          <cell r="DN220">
            <v>227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41528</v>
          </cell>
          <cell r="DT220" t="str">
            <v>ВНС</v>
          </cell>
          <cell r="DU220">
            <v>0</v>
          </cell>
          <cell r="DV220">
            <v>18</v>
          </cell>
          <cell r="DW220">
            <v>34</v>
          </cell>
          <cell r="DX220">
            <v>62</v>
          </cell>
          <cell r="DY220">
            <v>32</v>
          </cell>
          <cell r="DZ220" t="str">
            <v>Постоянный</v>
          </cell>
          <cell r="EA220">
            <v>24</v>
          </cell>
          <cell r="EB220">
            <v>0</v>
          </cell>
          <cell r="EC220">
            <v>3.3105599999999993</v>
          </cell>
          <cell r="ED220">
            <v>36</v>
          </cell>
          <cell r="EE220">
            <v>89</v>
          </cell>
          <cell r="EF220">
            <v>31.2</v>
          </cell>
          <cell r="EG220">
            <v>1027.0165772558116</v>
          </cell>
          <cell r="EH220">
            <v>78</v>
          </cell>
          <cell r="EI220">
            <v>27.8</v>
          </cell>
          <cell r="EJ220">
            <v>179</v>
          </cell>
          <cell r="EK220">
            <v>18</v>
          </cell>
          <cell r="EL220">
            <v>34</v>
          </cell>
          <cell r="EM220">
            <v>62</v>
          </cell>
          <cell r="EN220">
            <v>32</v>
          </cell>
          <cell r="EO220" t="str">
            <v>Постоянный</v>
          </cell>
          <cell r="EP220">
            <v>24</v>
          </cell>
          <cell r="EQ220">
            <v>0</v>
          </cell>
          <cell r="ER220">
            <v>3.3105599999999993</v>
          </cell>
          <cell r="ES220">
            <v>36</v>
          </cell>
          <cell r="ET220">
            <v>89</v>
          </cell>
          <cell r="EU220">
            <v>31.2</v>
          </cell>
          <cell r="EV220">
            <v>1027.0165772558116</v>
          </cell>
          <cell r="EW220">
            <v>78</v>
          </cell>
          <cell r="EX220">
            <v>27.8</v>
          </cell>
          <cell r="EY220">
            <v>178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</row>
        <row r="221">
          <cell r="J221" t="str">
            <v>1103-2</v>
          </cell>
          <cell r="K221" t="str">
            <v>К - 40</v>
          </cell>
          <cell r="L221">
            <v>41892</v>
          </cell>
          <cell r="M221" t="str">
            <v>Гор.</v>
          </cell>
          <cell r="N221" t="str">
            <v>P1ar_Block III</v>
          </cell>
          <cell r="O221" t="str">
            <v>Действующий</v>
          </cell>
          <cell r="P221">
            <v>-4</v>
          </cell>
          <cell r="Q221">
            <v>0</v>
          </cell>
          <cell r="R221">
            <v>0</v>
          </cell>
          <cell r="S221">
            <v>0</v>
          </cell>
          <cell r="T221">
            <v>143.80000000000001</v>
          </cell>
          <cell r="U221">
            <v>135</v>
          </cell>
          <cell r="V221">
            <v>4.32</v>
          </cell>
          <cell r="W221">
            <v>1</v>
          </cell>
          <cell r="X221">
            <v>4.291504410712867</v>
          </cell>
          <cell r="Y221">
            <v>1.33</v>
          </cell>
          <cell r="Z221">
            <v>0.83599999999999997</v>
          </cell>
          <cell r="AA221">
            <v>0.73299999999999998</v>
          </cell>
          <cell r="AB221">
            <v>38</v>
          </cell>
          <cell r="AC221">
            <v>1.1579999999999999</v>
          </cell>
          <cell r="AD221">
            <v>177.8</v>
          </cell>
          <cell r="AE221">
            <v>9.19</v>
          </cell>
          <cell r="AF221">
            <v>2092</v>
          </cell>
          <cell r="AG221">
            <v>2676</v>
          </cell>
          <cell r="AH221">
            <v>2676</v>
          </cell>
          <cell r="AI221">
            <v>0</v>
          </cell>
          <cell r="AJ221">
            <v>0</v>
          </cell>
          <cell r="AK221" t="str">
            <v>откр ствол</v>
          </cell>
          <cell r="AL221" t="str">
            <v>2092-2676</v>
          </cell>
          <cell r="AM221">
            <v>45</v>
          </cell>
          <cell r="AN221">
            <v>2092</v>
          </cell>
          <cell r="AO221">
            <v>388.65</v>
          </cell>
          <cell r="AP221">
            <v>0</v>
          </cell>
          <cell r="AQ221">
            <v>0</v>
          </cell>
          <cell r="AR221">
            <v>0</v>
          </cell>
          <cell r="AS221" t="str">
            <v>Газлифт</v>
          </cell>
          <cell r="AT221">
            <v>1810</v>
          </cell>
          <cell r="AU221" t="str">
            <v>ивлечен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1820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2120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73</v>
          </cell>
          <cell r="BV221">
            <v>5.5</v>
          </cell>
          <cell r="BW221">
            <v>18</v>
          </cell>
          <cell r="BX221" t="str">
            <v>Угловик</v>
          </cell>
          <cell r="BY221" t="str">
            <v>Постоянный</v>
          </cell>
          <cell r="BZ221">
            <v>24</v>
          </cell>
          <cell r="CA221">
            <v>0</v>
          </cell>
          <cell r="CB221">
            <v>36</v>
          </cell>
          <cell r="CC221">
            <v>66</v>
          </cell>
          <cell r="CD221">
            <v>34</v>
          </cell>
          <cell r="CE221">
            <v>43374</v>
          </cell>
          <cell r="CF221">
            <v>123</v>
          </cell>
          <cell r="CG221">
            <v>73</v>
          </cell>
          <cell r="CH221">
            <v>6</v>
          </cell>
          <cell r="CI221">
            <v>0</v>
          </cell>
          <cell r="CJ221">
            <v>0</v>
          </cell>
          <cell r="CK221">
            <v>74</v>
          </cell>
          <cell r="CL221">
            <v>8.1346979999999984</v>
          </cell>
          <cell r="CM221">
            <v>9.75</v>
          </cell>
          <cell r="CN221">
            <v>0.2</v>
          </cell>
          <cell r="CO221">
            <v>219</v>
          </cell>
          <cell r="CP221">
            <v>25</v>
          </cell>
          <cell r="CQ221">
            <v>49</v>
          </cell>
          <cell r="CR221" t="str">
            <v>-</v>
          </cell>
          <cell r="CS221">
            <v>74</v>
          </cell>
          <cell r="CT221" t="str">
            <v>-</v>
          </cell>
          <cell r="CU221">
            <v>40.865302</v>
          </cell>
          <cell r="CV221" t="str">
            <v>-</v>
          </cell>
          <cell r="CW221">
            <v>73.8</v>
          </cell>
          <cell r="CX221" t="str">
            <v>-</v>
          </cell>
          <cell r="CY221">
            <v>9.6</v>
          </cell>
          <cell r="CZ221">
            <v>15.4</v>
          </cell>
          <cell r="DA221">
            <v>1893.1249814068085</v>
          </cell>
          <cell r="DB221">
            <v>3073.254839946118</v>
          </cell>
          <cell r="DC221">
            <v>0.24178969062927039</v>
          </cell>
          <cell r="DD221">
            <v>0</v>
          </cell>
          <cell r="DE221" t="str">
            <v>Газлифт</v>
          </cell>
          <cell r="DF221">
            <v>8.1346979999999984</v>
          </cell>
          <cell r="DG221">
            <v>9.75</v>
          </cell>
          <cell r="DH221">
            <v>0.2</v>
          </cell>
          <cell r="DI221">
            <v>15.4</v>
          </cell>
          <cell r="DJ221">
            <v>74</v>
          </cell>
          <cell r="DK221">
            <v>0</v>
          </cell>
          <cell r="DL221">
            <v>42846.083333333336</v>
          </cell>
          <cell r="DM221">
            <v>42855</v>
          </cell>
          <cell r="DN221">
            <v>590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41892</v>
          </cell>
          <cell r="DT221" t="str">
            <v>ВНС</v>
          </cell>
          <cell r="DU221">
            <v>0</v>
          </cell>
          <cell r="DV221">
            <v>18</v>
          </cell>
          <cell r="DW221">
            <v>36</v>
          </cell>
          <cell r="DX221">
            <v>66</v>
          </cell>
          <cell r="DY221">
            <v>34</v>
          </cell>
          <cell r="DZ221" t="str">
            <v>Постоянный</v>
          </cell>
          <cell r="EA221">
            <v>24</v>
          </cell>
          <cell r="EB221">
            <v>0</v>
          </cell>
          <cell r="EC221">
            <v>5.8519999999999994</v>
          </cell>
          <cell r="ED221">
            <v>7</v>
          </cell>
          <cell r="EE221">
            <v>0</v>
          </cell>
          <cell r="EF221">
            <v>18.100000000000001</v>
          </cell>
          <cell r="EG221">
            <v>1555.0239234449766</v>
          </cell>
          <cell r="EH221">
            <v>73</v>
          </cell>
          <cell r="EI221">
            <v>9</v>
          </cell>
          <cell r="EJ221">
            <v>79</v>
          </cell>
          <cell r="EK221">
            <v>18</v>
          </cell>
          <cell r="EL221">
            <v>36</v>
          </cell>
          <cell r="EM221">
            <v>66</v>
          </cell>
          <cell r="EN221">
            <v>34</v>
          </cell>
          <cell r="EO221" t="str">
            <v>Постоянный</v>
          </cell>
          <cell r="EP221">
            <v>24</v>
          </cell>
          <cell r="EQ221">
            <v>0</v>
          </cell>
          <cell r="ER221">
            <v>8.1346979999999984</v>
          </cell>
          <cell r="ES221">
            <v>9.75</v>
          </cell>
          <cell r="ET221">
            <v>0.2</v>
          </cell>
          <cell r="EU221">
            <v>25</v>
          </cell>
          <cell r="EV221">
            <v>1893.1249814068085</v>
          </cell>
          <cell r="EW221">
            <v>73</v>
          </cell>
          <cell r="EX221">
            <v>9.6</v>
          </cell>
          <cell r="EY221">
            <v>74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2.282697999999999</v>
          </cell>
        </row>
        <row r="222">
          <cell r="J222" t="str">
            <v>1103-1</v>
          </cell>
          <cell r="K222" t="str">
            <v>К - 10</v>
          </cell>
          <cell r="L222">
            <v>41568</v>
          </cell>
          <cell r="M222" t="str">
            <v>Гор.</v>
          </cell>
          <cell r="N222" t="str">
            <v>P1ar_Block II</v>
          </cell>
          <cell r="O222" t="str">
            <v>Действующий</v>
          </cell>
          <cell r="P222">
            <v>-4</v>
          </cell>
          <cell r="Q222" t="str">
            <v xml:space="preserve"> </v>
          </cell>
          <cell r="R222" t="str">
            <v xml:space="preserve"> </v>
          </cell>
          <cell r="S222">
            <v>0</v>
          </cell>
          <cell r="T222">
            <v>143.80000000000001</v>
          </cell>
          <cell r="U222">
            <v>135</v>
          </cell>
          <cell r="V222">
            <v>4.32</v>
          </cell>
          <cell r="W222">
            <v>1</v>
          </cell>
          <cell r="X222">
            <v>1.2740611761708089</v>
          </cell>
          <cell r="Y222">
            <v>1.33</v>
          </cell>
          <cell r="Z222">
            <v>0.83599999999999997</v>
          </cell>
          <cell r="AA222">
            <v>0.73299999999999998</v>
          </cell>
          <cell r="AB222">
            <v>38</v>
          </cell>
          <cell r="AC222">
            <v>1.1579999999999999</v>
          </cell>
          <cell r="AD222">
            <v>177.8</v>
          </cell>
          <cell r="AE222">
            <v>8.0500000000000007</v>
          </cell>
          <cell r="AF222">
            <v>2065</v>
          </cell>
          <cell r="AG222">
            <v>2722</v>
          </cell>
          <cell r="AH222">
            <v>2722</v>
          </cell>
          <cell r="AI222">
            <v>0</v>
          </cell>
          <cell r="AJ222">
            <v>0</v>
          </cell>
          <cell r="AK222" t="str">
            <v>откр ствол</v>
          </cell>
          <cell r="AL222" t="str">
            <v>2065-2722</v>
          </cell>
          <cell r="AM222">
            <v>40</v>
          </cell>
          <cell r="AN222">
            <v>2065</v>
          </cell>
          <cell r="AO222">
            <v>213</v>
          </cell>
          <cell r="AP222">
            <v>0</v>
          </cell>
          <cell r="AQ222">
            <v>0</v>
          </cell>
          <cell r="AR222">
            <v>0</v>
          </cell>
          <cell r="AS222" t="str">
            <v>УЭЦН</v>
          </cell>
          <cell r="AT222">
            <v>300</v>
          </cell>
          <cell r="AU222" t="str">
            <v>ЦКсОК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1590</v>
          </cell>
          <cell r="BG222">
            <v>0</v>
          </cell>
          <cell r="BH222">
            <v>0</v>
          </cell>
          <cell r="BI222" t="str">
            <v>D1050N</v>
          </cell>
          <cell r="BJ222">
            <v>2000</v>
          </cell>
          <cell r="BK222">
            <v>50</v>
          </cell>
          <cell r="BL222" t="str">
            <v>56-117</v>
          </cell>
          <cell r="BM222">
            <v>1600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1526.21</v>
          </cell>
          <cell r="BT222">
            <v>73.790000000000006</v>
          </cell>
          <cell r="BU222">
            <v>73</v>
          </cell>
          <cell r="BV222">
            <v>5.5</v>
          </cell>
          <cell r="BW222">
            <v>65</v>
          </cell>
          <cell r="BX222" t="str">
            <v>Угловик</v>
          </cell>
          <cell r="BY222" t="str">
            <v>Периодический</v>
          </cell>
          <cell r="BZ222">
            <v>10</v>
          </cell>
          <cell r="CA222">
            <v>2</v>
          </cell>
          <cell r="CB222">
            <v>39</v>
          </cell>
          <cell r="CC222">
            <v>39</v>
          </cell>
          <cell r="CD222">
            <v>38</v>
          </cell>
          <cell r="CE222">
            <v>43374</v>
          </cell>
          <cell r="CF222">
            <v>195</v>
          </cell>
          <cell r="CG222">
            <v>0</v>
          </cell>
          <cell r="CH222">
            <v>0</v>
          </cell>
          <cell r="CI222">
            <v>563.68349800340798</v>
          </cell>
          <cell r="CJ222">
            <v>113</v>
          </cell>
          <cell r="CK222">
            <v>146.20779726095751</v>
          </cell>
          <cell r="CL222">
            <v>19.983292559999995</v>
          </cell>
          <cell r="CM222">
            <v>85.4</v>
          </cell>
          <cell r="CN222">
            <v>72.010000000000005</v>
          </cell>
          <cell r="CO222">
            <v>220</v>
          </cell>
          <cell r="CP222">
            <v>8.3559999999999999</v>
          </cell>
          <cell r="CQ222">
            <v>48.792202739042494</v>
          </cell>
          <cell r="CR222" t="str">
            <v>-</v>
          </cell>
          <cell r="CS222">
            <v>33.207797260957506</v>
          </cell>
          <cell r="CT222" t="str">
            <v>-</v>
          </cell>
          <cell r="CU222">
            <v>28.808910179042499</v>
          </cell>
          <cell r="CV222" t="str">
            <v>-</v>
          </cell>
          <cell r="CW222">
            <v>-38.8022027390425</v>
          </cell>
          <cell r="CX222" t="str">
            <v>-</v>
          </cell>
          <cell r="CY222">
            <v>0</v>
          </cell>
          <cell r="CZ222">
            <v>8.3559999999999999</v>
          </cell>
          <cell r="DA222">
            <v>418.14931022558187</v>
          </cell>
          <cell r="DB222">
            <v>418.14931022558187</v>
          </cell>
          <cell r="DC222">
            <v>1.7502796595748837</v>
          </cell>
          <cell r="DD222" t="str">
            <v>Для снижения Рзаб необходима оптимизация (смена УЭЦН на больший типоразмер). Датчик ТМС неисправен.</v>
          </cell>
          <cell r="DE222" t="str">
            <v>УЭЦН</v>
          </cell>
          <cell r="DF222">
            <v>19.983292559999995</v>
          </cell>
          <cell r="DG222">
            <v>85.4</v>
          </cell>
          <cell r="DH222">
            <v>72.010000000000005</v>
          </cell>
          <cell r="DI222">
            <v>8.3559999999999999</v>
          </cell>
          <cell r="DJ222">
            <v>146.20779726095751</v>
          </cell>
          <cell r="DK222">
            <v>0</v>
          </cell>
          <cell r="DL222">
            <v>42846.083333333336</v>
          </cell>
          <cell r="DM222">
            <v>42871</v>
          </cell>
          <cell r="DN222">
            <v>574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41568</v>
          </cell>
          <cell r="DT222" t="str">
            <v>ВНС</v>
          </cell>
          <cell r="DU222">
            <v>0</v>
          </cell>
          <cell r="DV222">
            <v>65</v>
          </cell>
          <cell r="DW222">
            <v>46</v>
          </cell>
          <cell r="DX222">
            <v>46</v>
          </cell>
          <cell r="DY222">
            <v>45</v>
          </cell>
          <cell r="DZ222" t="str">
            <v>Периодический</v>
          </cell>
          <cell r="EA222">
            <v>10</v>
          </cell>
          <cell r="EB222">
            <v>2</v>
          </cell>
          <cell r="EC222">
            <v>19.983292559999995</v>
          </cell>
          <cell r="ED222">
            <v>85.4</v>
          </cell>
          <cell r="EE222">
            <v>72.010000000000005</v>
          </cell>
          <cell r="EF222">
            <v>8.3559999999999999</v>
          </cell>
          <cell r="EG222">
            <v>418.14931022558187</v>
          </cell>
          <cell r="EH222">
            <v>0</v>
          </cell>
          <cell r="EI222">
            <v>0</v>
          </cell>
          <cell r="EJ222">
            <v>146.20779726095751</v>
          </cell>
          <cell r="EK222">
            <v>65</v>
          </cell>
          <cell r="EL222">
            <v>39</v>
          </cell>
          <cell r="EM222">
            <v>39</v>
          </cell>
          <cell r="EN222">
            <v>38</v>
          </cell>
          <cell r="EO222" t="str">
            <v>Периодический</v>
          </cell>
          <cell r="EP222">
            <v>10</v>
          </cell>
          <cell r="EQ222">
            <v>2</v>
          </cell>
          <cell r="ER222">
            <v>19.983292559999995</v>
          </cell>
          <cell r="ES222">
            <v>85.4</v>
          </cell>
          <cell r="ET222">
            <v>72.010000000000005</v>
          </cell>
          <cell r="EU222">
            <v>8.3559999999999999</v>
          </cell>
          <cell r="EV222">
            <v>418.14931022558187</v>
          </cell>
          <cell r="EW222">
            <v>0</v>
          </cell>
          <cell r="EX222">
            <v>0</v>
          </cell>
          <cell r="EY222">
            <v>146.20779726095751</v>
          </cell>
          <cell r="EZ222">
            <v>0</v>
          </cell>
          <cell r="FA222">
            <v>-7</v>
          </cell>
          <cell r="FB222">
            <v>-7</v>
          </cell>
          <cell r="FC222">
            <v>-7</v>
          </cell>
          <cell r="FD222">
            <v>0</v>
          </cell>
          <cell r="FE222">
            <v>0</v>
          </cell>
          <cell r="FF222">
            <v>0</v>
          </cell>
        </row>
        <row r="223">
          <cell r="J223" t="str">
            <v>1105-2</v>
          </cell>
          <cell r="K223" t="str">
            <v>К - 5</v>
          </cell>
          <cell r="L223">
            <v>41445</v>
          </cell>
          <cell r="M223" t="str">
            <v>Гор.</v>
          </cell>
          <cell r="N223" t="str">
            <v>P1ar_Block II</v>
          </cell>
          <cell r="O223" t="str">
            <v>Остановлена</v>
          </cell>
          <cell r="P223">
            <v>-4</v>
          </cell>
          <cell r="Q223" t="str">
            <v xml:space="preserve"> </v>
          </cell>
          <cell r="R223" t="str">
            <v xml:space="preserve"> </v>
          </cell>
          <cell r="S223">
            <v>0</v>
          </cell>
          <cell r="T223">
            <v>143.80000000000001</v>
          </cell>
          <cell r="U223">
            <v>135</v>
          </cell>
          <cell r="V223">
            <v>4.32</v>
          </cell>
          <cell r="W223">
            <v>1</v>
          </cell>
          <cell r="X223">
            <v>1.4850464077002408</v>
          </cell>
          <cell r="Y223">
            <v>1.33</v>
          </cell>
          <cell r="Z223">
            <v>0.83599999999999997</v>
          </cell>
          <cell r="AA223">
            <v>0.73299999999999998</v>
          </cell>
          <cell r="AB223">
            <v>38</v>
          </cell>
          <cell r="AC223">
            <v>1.1579999999999999</v>
          </cell>
          <cell r="AD223">
            <v>177.8</v>
          </cell>
          <cell r="AE223">
            <v>8.0500000000000007</v>
          </cell>
          <cell r="AF223">
            <v>1932</v>
          </cell>
          <cell r="AG223">
            <v>2496</v>
          </cell>
          <cell r="AH223">
            <v>2496</v>
          </cell>
          <cell r="AI223">
            <v>0</v>
          </cell>
          <cell r="AJ223">
            <v>0</v>
          </cell>
          <cell r="AK223" t="str">
            <v>откр ствол</v>
          </cell>
          <cell r="AL223" t="str">
            <v xml:space="preserve">1932-2496 </v>
          </cell>
          <cell r="AM223">
            <v>26</v>
          </cell>
          <cell r="AN223">
            <v>1932</v>
          </cell>
          <cell r="AO223">
            <v>86.3</v>
          </cell>
          <cell r="AP223">
            <v>0</v>
          </cell>
          <cell r="AQ223">
            <v>0</v>
          </cell>
          <cell r="AR223">
            <v>0</v>
          </cell>
          <cell r="AS223" t="str">
            <v>Газлифт</v>
          </cell>
          <cell r="AT223">
            <v>430</v>
          </cell>
          <cell r="AU223" t="str">
            <v>ГК76/3</v>
          </cell>
          <cell r="AV223">
            <v>790</v>
          </cell>
          <cell r="AW223" t="str">
            <v>ГК77/3</v>
          </cell>
          <cell r="AX223">
            <v>1080</v>
          </cell>
          <cell r="AY223" t="str">
            <v>ГК78/3</v>
          </cell>
          <cell r="AZ223">
            <v>1320</v>
          </cell>
          <cell r="BA223" t="str">
            <v>ГК78/4</v>
          </cell>
          <cell r="BB223">
            <v>1530</v>
          </cell>
          <cell r="BC223" t="str">
            <v>ГК77/5</v>
          </cell>
          <cell r="BD223">
            <v>1680</v>
          </cell>
          <cell r="BE223" t="str">
            <v>ЦКсОК</v>
          </cell>
          <cell r="BF223">
            <v>1690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 t="str">
            <v>54-117</v>
          </cell>
          <cell r="BM223">
            <v>2050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2028.09</v>
          </cell>
          <cell r="BT223">
            <v>21.91</v>
          </cell>
          <cell r="BU223">
            <v>73</v>
          </cell>
          <cell r="BV223">
            <v>5.5</v>
          </cell>
          <cell r="BW223">
            <v>18</v>
          </cell>
          <cell r="BX223" t="str">
            <v>Угловик</v>
          </cell>
          <cell r="BY223" t="str">
            <v>Постоянный</v>
          </cell>
          <cell r="BZ223">
            <v>24</v>
          </cell>
          <cell r="CA223">
            <v>0</v>
          </cell>
          <cell r="CB223">
            <v>30</v>
          </cell>
          <cell r="CC223">
            <v>80</v>
          </cell>
          <cell r="CD223">
            <v>29</v>
          </cell>
          <cell r="CE223">
            <v>43374</v>
          </cell>
          <cell r="CF223">
            <v>193</v>
          </cell>
          <cell r="CG223">
            <v>80</v>
          </cell>
          <cell r="CH223">
            <v>6</v>
          </cell>
          <cell r="CI223">
            <v>0</v>
          </cell>
          <cell r="CJ223">
            <v>0</v>
          </cell>
          <cell r="CK223">
            <v>167</v>
          </cell>
          <cell r="CL223">
            <v>47.965500000000006</v>
          </cell>
          <cell r="CM223">
            <v>135</v>
          </cell>
          <cell r="CN223">
            <v>57.5</v>
          </cell>
          <cell r="CO223">
            <v>221</v>
          </cell>
          <cell r="CP223">
            <v>41</v>
          </cell>
          <cell r="CQ223">
            <v>26</v>
          </cell>
          <cell r="CR223" t="str">
            <v>-</v>
          </cell>
          <cell r="CS223">
            <v>167</v>
          </cell>
          <cell r="CT223" t="str">
            <v>-</v>
          </cell>
          <cell r="CU223">
            <v>-21.965500000000006</v>
          </cell>
          <cell r="CV223" t="str">
            <v>-</v>
          </cell>
          <cell r="CW223">
            <v>109.5</v>
          </cell>
          <cell r="CX223" t="str">
            <v>-</v>
          </cell>
          <cell r="CY223">
            <v>12.8</v>
          </cell>
          <cell r="CZ223">
            <v>28.2</v>
          </cell>
          <cell r="DA223">
            <v>587.92256934671786</v>
          </cell>
          <cell r="DB223">
            <v>854.7810405395544</v>
          </cell>
          <cell r="DC223">
            <v>5.1923076923076925</v>
          </cell>
          <cell r="DD223" t="str">
            <v>Остановлена 29.11.2018 (смена СЭ)</v>
          </cell>
          <cell r="DE223" t="str">
            <v>УЭЦН</v>
          </cell>
          <cell r="DF223">
            <v>111.9195</v>
          </cell>
          <cell r="DG223">
            <v>315</v>
          </cell>
          <cell r="DH223">
            <v>57.5</v>
          </cell>
          <cell r="DI223">
            <v>65.799999999999983</v>
          </cell>
          <cell r="DJ223">
            <v>80</v>
          </cell>
          <cell r="DK223" t="str">
            <v>План запуска 25.12.2018</v>
          </cell>
          <cell r="DL223">
            <v>42991</v>
          </cell>
          <cell r="DM223">
            <v>43205</v>
          </cell>
          <cell r="DN223">
            <v>240</v>
          </cell>
          <cell r="DO223">
            <v>22</v>
          </cell>
          <cell r="DP223">
            <v>73</v>
          </cell>
          <cell r="DQ223">
            <v>32</v>
          </cell>
          <cell r="DR223">
            <v>0</v>
          </cell>
          <cell r="DS223">
            <v>41445</v>
          </cell>
          <cell r="DT223" t="str">
            <v>ВНС</v>
          </cell>
          <cell r="DU223">
            <v>0</v>
          </cell>
          <cell r="DV223">
            <v>65</v>
          </cell>
          <cell r="DW223">
            <v>30</v>
          </cell>
          <cell r="DX223">
            <v>80</v>
          </cell>
          <cell r="DY223">
            <v>29</v>
          </cell>
          <cell r="DZ223" t="str">
            <v>Постоянный</v>
          </cell>
          <cell r="EA223">
            <v>24</v>
          </cell>
          <cell r="EB223">
            <v>0</v>
          </cell>
          <cell r="EC223">
            <v>47.475186000000001</v>
          </cell>
          <cell r="ED223">
            <v>133.62</v>
          </cell>
          <cell r="EE223">
            <v>57.5</v>
          </cell>
          <cell r="EF223">
            <v>41</v>
          </cell>
          <cell r="EG223">
            <v>593.99451326004282</v>
          </cell>
          <cell r="EH223">
            <v>80</v>
          </cell>
          <cell r="EI223">
            <v>12.8</v>
          </cell>
          <cell r="EJ223">
            <v>167</v>
          </cell>
          <cell r="EK223">
            <v>18</v>
          </cell>
          <cell r="EL223">
            <v>30</v>
          </cell>
          <cell r="EM223">
            <v>80</v>
          </cell>
          <cell r="EN223">
            <v>29</v>
          </cell>
          <cell r="EO223" t="str">
            <v>Постоянный</v>
          </cell>
          <cell r="EP223">
            <v>24</v>
          </cell>
          <cell r="EQ223">
            <v>0</v>
          </cell>
          <cell r="ER223">
            <v>47.965500000000006</v>
          </cell>
          <cell r="ES223">
            <v>135</v>
          </cell>
          <cell r="ET223">
            <v>57.5</v>
          </cell>
          <cell r="EU223">
            <v>41</v>
          </cell>
          <cell r="EV223">
            <v>587.92256934671786</v>
          </cell>
          <cell r="EW223">
            <v>80</v>
          </cell>
          <cell r="EX223">
            <v>12.8</v>
          </cell>
          <cell r="EY223">
            <v>167</v>
          </cell>
          <cell r="EZ223">
            <v>-47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0.49031400000000502</v>
          </cell>
        </row>
        <row r="224">
          <cell r="J224" t="str">
            <v>1105-1</v>
          </cell>
          <cell r="K224" t="str">
            <v>К - 5</v>
          </cell>
          <cell r="L224">
            <v>41521</v>
          </cell>
          <cell r="M224" t="str">
            <v>Гор.</v>
          </cell>
          <cell r="N224" t="str">
            <v>P1ar_Block II</v>
          </cell>
          <cell r="O224" t="str">
            <v>Действующий</v>
          </cell>
          <cell r="P224">
            <v>-4</v>
          </cell>
          <cell r="Q224" t="str">
            <v xml:space="preserve"> </v>
          </cell>
          <cell r="R224" t="str">
            <v xml:space="preserve"> </v>
          </cell>
          <cell r="S224">
            <v>0</v>
          </cell>
          <cell r="T224">
            <v>143.80000000000001</v>
          </cell>
          <cell r="U224">
            <v>135</v>
          </cell>
          <cell r="V224">
            <v>4.32</v>
          </cell>
          <cell r="W224">
            <v>1</v>
          </cell>
          <cell r="X224">
            <v>1.0641148928791009</v>
          </cell>
          <cell r="Y224">
            <v>1.33</v>
          </cell>
          <cell r="Z224">
            <v>0.83599999999999997</v>
          </cell>
          <cell r="AA224">
            <v>0.73299999999999998</v>
          </cell>
          <cell r="AB224">
            <v>38</v>
          </cell>
          <cell r="AC224">
            <v>1.1579999999999999</v>
          </cell>
          <cell r="AD224">
            <v>177.8</v>
          </cell>
          <cell r="AE224">
            <v>9.19</v>
          </cell>
          <cell r="AF224">
            <v>2013</v>
          </cell>
          <cell r="AG224">
            <v>2550</v>
          </cell>
          <cell r="AH224">
            <v>2550</v>
          </cell>
          <cell r="AI224">
            <v>0</v>
          </cell>
          <cell r="AJ224">
            <v>0</v>
          </cell>
          <cell r="AK224" t="str">
            <v>откр ствол</v>
          </cell>
          <cell r="AL224" t="str">
            <v>2013-2550</v>
          </cell>
          <cell r="AM224">
            <v>30</v>
          </cell>
          <cell r="AN224">
            <v>2013</v>
          </cell>
          <cell r="AO224">
            <v>159.19999999999999</v>
          </cell>
          <cell r="AP224">
            <v>0</v>
          </cell>
          <cell r="AQ224">
            <v>0</v>
          </cell>
          <cell r="AR224">
            <v>0</v>
          </cell>
          <cell r="AS224" t="str">
            <v>Газлифт</v>
          </cell>
          <cell r="AT224">
            <v>420</v>
          </cell>
          <cell r="AU224" t="str">
            <v>ГК71/3</v>
          </cell>
          <cell r="AV224">
            <v>755</v>
          </cell>
          <cell r="AW224" t="str">
            <v>ГК72/3</v>
          </cell>
          <cell r="AX224">
            <v>1050</v>
          </cell>
          <cell r="AY224" t="str">
            <v>ГК74/3</v>
          </cell>
          <cell r="AZ224">
            <v>1290</v>
          </cell>
          <cell r="BA224" t="str">
            <v>ГК74/3</v>
          </cell>
          <cell r="BB224">
            <v>1490</v>
          </cell>
          <cell r="BC224" t="str">
            <v>ГК73/3</v>
          </cell>
          <cell r="BD224">
            <v>1660</v>
          </cell>
          <cell r="BE224" t="str">
            <v>ЦКсОК</v>
          </cell>
          <cell r="BF224">
            <v>1700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 t="str">
            <v>75-117</v>
          </cell>
          <cell r="BM224">
            <v>1722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1643.85</v>
          </cell>
          <cell r="BT224">
            <v>78.150000000000006</v>
          </cell>
          <cell r="BU224">
            <v>73</v>
          </cell>
          <cell r="BV224">
            <v>5.5</v>
          </cell>
          <cell r="BW224">
            <v>18</v>
          </cell>
          <cell r="BX224" t="str">
            <v>Угловик</v>
          </cell>
          <cell r="BY224" t="str">
            <v>Постоянный</v>
          </cell>
          <cell r="BZ224">
            <v>24</v>
          </cell>
          <cell r="CA224">
            <v>0</v>
          </cell>
          <cell r="CB224">
            <v>30</v>
          </cell>
          <cell r="CC224">
            <v>78</v>
          </cell>
          <cell r="CD224">
            <v>29</v>
          </cell>
          <cell r="CE224">
            <v>43374</v>
          </cell>
          <cell r="CF224">
            <v>187.7</v>
          </cell>
          <cell r="CG224">
            <v>80</v>
          </cell>
          <cell r="CH224">
            <v>6</v>
          </cell>
          <cell r="CI224">
            <v>0</v>
          </cell>
          <cell r="CJ224">
            <v>0</v>
          </cell>
          <cell r="CK224">
            <v>167</v>
          </cell>
          <cell r="CL224">
            <v>6.3608899200000018</v>
          </cell>
          <cell r="CM224">
            <v>97.05</v>
          </cell>
          <cell r="CN224">
            <v>92.16</v>
          </cell>
          <cell r="CO224">
            <v>222</v>
          </cell>
          <cell r="CP224">
            <v>29</v>
          </cell>
          <cell r="CQ224">
            <v>20.699999999999989</v>
          </cell>
          <cell r="CR224" t="str">
            <v>-</v>
          </cell>
          <cell r="CS224">
            <v>167</v>
          </cell>
          <cell r="CT224" t="str">
            <v>-</v>
          </cell>
          <cell r="CU224">
            <v>14.339110079999987</v>
          </cell>
          <cell r="CV224" t="str">
            <v>-</v>
          </cell>
          <cell r="CW224">
            <v>74.84</v>
          </cell>
          <cell r="CX224" t="str">
            <v>-</v>
          </cell>
          <cell r="CY224">
            <v>17.2</v>
          </cell>
          <cell r="CZ224">
            <v>11.8</v>
          </cell>
          <cell r="DA224">
            <v>1855.0863398686197</v>
          </cell>
          <cell r="DB224">
            <v>4559.110496287286</v>
          </cell>
          <cell r="DC224">
            <v>4.6884057971014519</v>
          </cell>
          <cell r="DD224" t="str">
            <v>Для снижения Рзаб планируется смена СЭ в январе 2018 г.(перевод на УЭЦН)</v>
          </cell>
          <cell r="DE224" t="str">
            <v>Газлифт</v>
          </cell>
          <cell r="DF224">
            <v>6.3608899200000018</v>
          </cell>
          <cell r="DG224">
            <v>97.05</v>
          </cell>
          <cell r="DH224">
            <v>92.16</v>
          </cell>
          <cell r="DI224">
            <v>11.8</v>
          </cell>
          <cell r="DJ224">
            <v>167</v>
          </cell>
          <cell r="DK224">
            <v>0</v>
          </cell>
          <cell r="DL224">
            <v>43018</v>
          </cell>
          <cell r="DM224">
            <v>42302</v>
          </cell>
          <cell r="DN224">
            <v>0</v>
          </cell>
          <cell r="DO224">
            <v>21</v>
          </cell>
          <cell r="DP224">
            <v>71</v>
          </cell>
          <cell r="DQ224">
            <v>37</v>
          </cell>
          <cell r="DR224">
            <v>0</v>
          </cell>
          <cell r="DS224">
            <v>41521</v>
          </cell>
          <cell r="DT224" t="str">
            <v>ВНС</v>
          </cell>
          <cell r="DU224">
            <v>0</v>
          </cell>
          <cell r="DV224">
            <v>18</v>
          </cell>
          <cell r="DW224">
            <v>30</v>
          </cell>
          <cell r="DX224">
            <v>78</v>
          </cell>
          <cell r="DY224">
            <v>29</v>
          </cell>
          <cell r="DZ224" t="str">
            <v>Постоянный</v>
          </cell>
          <cell r="EA224">
            <v>24</v>
          </cell>
          <cell r="EB224">
            <v>0</v>
          </cell>
          <cell r="EC224">
            <v>6.3608899200000018</v>
          </cell>
          <cell r="ED224">
            <v>97.05</v>
          </cell>
          <cell r="EE224">
            <v>92.16</v>
          </cell>
          <cell r="EF224">
            <v>29</v>
          </cell>
          <cell r="EG224">
            <v>1855.0863398686197</v>
          </cell>
          <cell r="EH224">
            <v>80</v>
          </cell>
          <cell r="EI224">
            <v>17.2</v>
          </cell>
          <cell r="EJ224">
            <v>167</v>
          </cell>
          <cell r="EK224">
            <v>18</v>
          </cell>
          <cell r="EL224">
            <v>30</v>
          </cell>
          <cell r="EM224">
            <v>78</v>
          </cell>
          <cell r="EN224">
            <v>29</v>
          </cell>
          <cell r="EO224" t="str">
            <v>Постоянный</v>
          </cell>
          <cell r="EP224">
            <v>24</v>
          </cell>
          <cell r="EQ224">
            <v>0</v>
          </cell>
          <cell r="ER224">
            <v>6.3608899200000018</v>
          </cell>
          <cell r="ES224">
            <v>97.05</v>
          </cell>
          <cell r="ET224">
            <v>92.16</v>
          </cell>
          <cell r="EU224">
            <v>29</v>
          </cell>
          <cell r="EV224">
            <v>1855.0863398686197</v>
          </cell>
          <cell r="EW224">
            <v>80</v>
          </cell>
          <cell r="EX224">
            <v>17.2</v>
          </cell>
          <cell r="EY224">
            <v>167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</row>
        <row r="225">
          <cell r="J225">
            <v>1106</v>
          </cell>
          <cell r="K225" t="str">
            <v>К - 13</v>
          </cell>
          <cell r="L225">
            <v>41797</v>
          </cell>
          <cell r="M225" t="str">
            <v>Гор.</v>
          </cell>
          <cell r="N225" t="str">
            <v>P1ar_Block I</v>
          </cell>
          <cell r="O225" t="str">
            <v>Действующий</v>
          </cell>
          <cell r="P225">
            <v>-4</v>
          </cell>
          <cell r="Q225" t="str">
            <v xml:space="preserve"> </v>
          </cell>
          <cell r="R225" t="str">
            <v xml:space="preserve"> </v>
          </cell>
          <cell r="S225">
            <v>0</v>
          </cell>
          <cell r="T225">
            <v>143.80000000000001</v>
          </cell>
          <cell r="U225">
            <v>135</v>
          </cell>
          <cell r="V225">
            <v>4.32</v>
          </cell>
          <cell r="W225">
            <v>1</v>
          </cell>
          <cell r="X225">
            <v>4.32</v>
          </cell>
          <cell r="Y225">
            <v>1.33</v>
          </cell>
          <cell r="Z225">
            <v>0.83599999999999997</v>
          </cell>
          <cell r="AA225">
            <v>0.73299999999999998</v>
          </cell>
          <cell r="AB225">
            <v>38</v>
          </cell>
          <cell r="AC225">
            <v>1.1579999999999999</v>
          </cell>
          <cell r="AD225">
            <v>177.8</v>
          </cell>
          <cell r="AE225">
            <v>9.19</v>
          </cell>
          <cell r="AF225">
            <v>2114</v>
          </cell>
          <cell r="AG225">
            <v>2749</v>
          </cell>
          <cell r="AH225">
            <v>2749</v>
          </cell>
          <cell r="AI225">
            <v>0</v>
          </cell>
          <cell r="AJ225">
            <v>0</v>
          </cell>
          <cell r="AK225" t="str">
            <v>откр ствол</v>
          </cell>
          <cell r="AL225" t="str">
            <v>2114-2749</v>
          </cell>
          <cell r="AM225">
            <v>13</v>
          </cell>
          <cell r="AN225">
            <v>2114</v>
          </cell>
          <cell r="AO225">
            <v>265.3</v>
          </cell>
          <cell r="AP225">
            <v>0</v>
          </cell>
          <cell r="AQ225">
            <v>0</v>
          </cell>
          <cell r="AR225">
            <v>0</v>
          </cell>
          <cell r="AS225" t="str">
            <v>Газлифт</v>
          </cell>
          <cell r="AT225">
            <v>550</v>
          </cell>
          <cell r="AU225" t="str">
            <v>ГК82/1</v>
          </cell>
          <cell r="AV225">
            <v>1100</v>
          </cell>
          <cell r="AW225" t="str">
            <v>ГК77/2</v>
          </cell>
          <cell r="AX225">
            <v>1680</v>
          </cell>
          <cell r="AY225" t="str">
            <v>ЦКсОК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1690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2217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73</v>
          </cell>
          <cell r="BV225">
            <v>5.5</v>
          </cell>
          <cell r="BW225">
            <v>18</v>
          </cell>
          <cell r="BX225" t="str">
            <v>Угловик</v>
          </cell>
          <cell r="BY225" t="str">
            <v>Периодический</v>
          </cell>
          <cell r="BZ225">
            <v>24</v>
          </cell>
          <cell r="CA225">
            <v>24</v>
          </cell>
          <cell r="CB225">
            <v>25</v>
          </cell>
          <cell r="CC225">
            <v>42</v>
          </cell>
          <cell r="CD225">
            <v>24</v>
          </cell>
          <cell r="CE225">
            <v>43374</v>
          </cell>
          <cell r="CF225">
            <v>132.19999999999999</v>
          </cell>
          <cell r="CG225">
            <v>86</v>
          </cell>
          <cell r="CH225">
            <v>6</v>
          </cell>
          <cell r="CI225">
            <v>0</v>
          </cell>
          <cell r="CJ225">
            <v>0</v>
          </cell>
          <cell r="CK225">
            <v>54</v>
          </cell>
          <cell r="CL225">
            <v>1.6719999999999999</v>
          </cell>
          <cell r="CM225">
            <v>2</v>
          </cell>
          <cell r="CN225">
            <v>0</v>
          </cell>
          <cell r="CO225">
            <v>223</v>
          </cell>
          <cell r="CP225">
            <v>2.5</v>
          </cell>
          <cell r="CQ225">
            <v>78.199999999999989</v>
          </cell>
          <cell r="CR225" t="str">
            <v>-</v>
          </cell>
          <cell r="CS225">
            <v>54</v>
          </cell>
          <cell r="CT225" t="str">
            <v>-</v>
          </cell>
          <cell r="CU225">
            <v>76.527999999999992</v>
          </cell>
          <cell r="CV225" t="str">
            <v>-</v>
          </cell>
          <cell r="CW225">
            <v>54</v>
          </cell>
          <cell r="CX225" t="str">
            <v>-</v>
          </cell>
          <cell r="CY225">
            <v>1.2</v>
          </cell>
          <cell r="CZ225">
            <v>1.3</v>
          </cell>
          <cell r="DA225">
            <v>777.51196172248808</v>
          </cell>
          <cell r="DB225">
            <v>1495.2153110047848</v>
          </cell>
          <cell r="DC225">
            <v>0</v>
          </cell>
          <cell r="DD225">
            <v>0</v>
          </cell>
          <cell r="DE225" t="str">
            <v>Газлифт</v>
          </cell>
          <cell r="DF225">
            <v>1.6719999999999999</v>
          </cell>
          <cell r="DG225">
            <v>2</v>
          </cell>
          <cell r="DH225">
            <v>0</v>
          </cell>
          <cell r="DI225">
            <v>1.3</v>
          </cell>
          <cell r="DJ225">
            <v>54</v>
          </cell>
          <cell r="DK225">
            <v>0</v>
          </cell>
          <cell r="DL225" t="str">
            <v>-</v>
          </cell>
          <cell r="DM225">
            <v>41805</v>
          </cell>
          <cell r="DN225">
            <v>1640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41805</v>
          </cell>
          <cell r="DT225" t="str">
            <v>ВНС</v>
          </cell>
          <cell r="DU225">
            <v>0</v>
          </cell>
          <cell r="DV225">
            <v>18</v>
          </cell>
          <cell r="DW225">
            <v>26</v>
          </cell>
          <cell r="DX225">
            <v>57</v>
          </cell>
          <cell r="DY225">
            <v>24</v>
          </cell>
          <cell r="DZ225" t="str">
            <v>Периодический</v>
          </cell>
          <cell r="EA225">
            <v>24</v>
          </cell>
          <cell r="EB225">
            <v>120</v>
          </cell>
          <cell r="EC225">
            <v>1.6719999999999999</v>
          </cell>
          <cell r="ED225">
            <v>2</v>
          </cell>
          <cell r="EE225">
            <v>0</v>
          </cell>
          <cell r="EF225">
            <v>2.5</v>
          </cell>
          <cell r="EG225">
            <v>777.51196172248808</v>
          </cell>
          <cell r="EH225">
            <v>83</v>
          </cell>
          <cell r="EI225">
            <v>1.2</v>
          </cell>
          <cell r="EJ225">
            <v>61</v>
          </cell>
          <cell r="EK225">
            <v>18</v>
          </cell>
          <cell r="EL225">
            <v>25</v>
          </cell>
          <cell r="EM225">
            <v>42</v>
          </cell>
          <cell r="EN225">
            <v>24</v>
          </cell>
          <cell r="EO225" t="str">
            <v>Периодический</v>
          </cell>
          <cell r="EP225">
            <v>24</v>
          </cell>
          <cell r="EQ225">
            <v>24</v>
          </cell>
          <cell r="ER225">
            <v>1.6719999999999999</v>
          </cell>
          <cell r="ES225">
            <v>2</v>
          </cell>
          <cell r="ET225">
            <v>0</v>
          </cell>
          <cell r="EU225">
            <v>2.5</v>
          </cell>
          <cell r="EV225">
            <v>777.51196172248808</v>
          </cell>
          <cell r="EW225">
            <v>86</v>
          </cell>
          <cell r="EX225">
            <v>1.2</v>
          </cell>
          <cell r="EY225">
            <v>54</v>
          </cell>
          <cell r="EZ225">
            <v>0</v>
          </cell>
          <cell r="FA225">
            <v>-1</v>
          </cell>
          <cell r="FB225">
            <v>-15</v>
          </cell>
          <cell r="FC225">
            <v>0</v>
          </cell>
          <cell r="FD225">
            <v>0</v>
          </cell>
          <cell r="FE225">
            <v>-96</v>
          </cell>
          <cell r="FF225">
            <v>0</v>
          </cell>
        </row>
        <row r="226">
          <cell r="J226" t="str">
            <v>1106-2</v>
          </cell>
          <cell r="K226" t="str">
            <v>К - 50</v>
          </cell>
          <cell r="L226">
            <v>41954</v>
          </cell>
          <cell r="M226" t="str">
            <v>Гор.</v>
          </cell>
          <cell r="N226" t="str">
            <v>P1ar_Block I</v>
          </cell>
          <cell r="O226" t="str">
            <v>Действующий</v>
          </cell>
          <cell r="P226">
            <v>-4</v>
          </cell>
          <cell r="Q226">
            <v>0</v>
          </cell>
          <cell r="R226">
            <v>0</v>
          </cell>
          <cell r="S226">
            <v>0</v>
          </cell>
          <cell r="T226">
            <v>143.80000000000001</v>
          </cell>
          <cell r="U226">
            <v>135</v>
          </cell>
          <cell r="V226">
            <v>4.32</v>
          </cell>
          <cell r="W226">
            <v>1</v>
          </cell>
          <cell r="X226">
            <v>4.2619858486284699</v>
          </cell>
          <cell r="Y226">
            <v>1.33</v>
          </cell>
          <cell r="Z226">
            <v>0.83599999999999997</v>
          </cell>
          <cell r="AA226">
            <v>0.73299999999999998</v>
          </cell>
          <cell r="AB226">
            <v>38</v>
          </cell>
          <cell r="AC226">
            <v>1.1579999999999999</v>
          </cell>
          <cell r="AD226" t="str">
            <v>177,8;
114,3</v>
          </cell>
          <cell r="AE226">
            <v>9.19</v>
          </cell>
          <cell r="AF226">
            <v>2211.1</v>
          </cell>
          <cell r="AG226">
            <v>2957</v>
          </cell>
          <cell r="AH226">
            <v>2957</v>
          </cell>
          <cell r="AI226">
            <v>0</v>
          </cell>
          <cell r="AJ226">
            <v>0</v>
          </cell>
          <cell r="AK226" t="str">
            <v>закрытый</v>
          </cell>
          <cell r="AL226" t="str">
            <v>2243,6-2245,4; 2374,4-2376,1; 2502,1-2503,8; 2655,2-2656,9; 2933,8-2934,8</v>
          </cell>
          <cell r="AM226">
            <v>0</v>
          </cell>
          <cell r="AN226">
            <v>2211.1</v>
          </cell>
          <cell r="AO226">
            <v>0</v>
          </cell>
          <cell r="AP226" t="str">
            <v>2137--2957</v>
          </cell>
          <cell r="AQ226">
            <v>0</v>
          </cell>
          <cell r="AR226">
            <v>0</v>
          </cell>
          <cell r="AS226" t="str">
            <v>Газлифт</v>
          </cell>
          <cell r="AT226">
            <v>600</v>
          </cell>
          <cell r="AU226" t="str">
            <v>ГК82/1</v>
          </cell>
          <cell r="AV226">
            <v>1200</v>
          </cell>
          <cell r="AW226" t="str">
            <v>ГК75/2</v>
          </cell>
          <cell r="AX226">
            <v>1500</v>
          </cell>
          <cell r="AY226" t="str">
            <v>ГК74/2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1700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2142</v>
          </cell>
          <cell r="BN226" t="str">
            <v>Есть</v>
          </cell>
          <cell r="BO226">
            <v>0</v>
          </cell>
          <cell r="BP226">
            <v>86</v>
          </cell>
          <cell r="BQ226">
            <v>55</v>
          </cell>
          <cell r="BR226">
            <v>4.5</v>
          </cell>
          <cell r="BS226">
            <v>0</v>
          </cell>
          <cell r="BT226">
            <v>0</v>
          </cell>
          <cell r="BU226">
            <v>73</v>
          </cell>
          <cell r="BV226">
            <v>5.5</v>
          </cell>
          <cell r="BW226">
            <v>18</v>
          </cell>
          <cell r="BX226" t="str">
            <v>Угловик</v>
          </cell>
          <cell r="BY226" t="str">
            <v>Периодический</v>
          </cell>
          <cell r="BZ226">
            <v>24</v>
          </cell>
          <cell r="CA226">
            <v>24</v>
          </cell>
          <cell r="CB226">
            <v>25</v>
          </cell>
          <cell r="CC226">
            <v>55</v>
          </cell>
          <cell r="CD226">
            <v>24</v>
          </cell>
          <cell r="CE226">
            <v>43374</v>
          </cell>
          <cell r="CF226">
            <v>115.8</v>
          </cell>
          <cell r="CG226">
            <v>86</v>
          </cell>
          <cell r="CH226">
            <v>5</v>
          </cell>
          <cell r="CI226">
            <v>0</v>
          </cell>
          <cell r="CJ226">
            <v>0</v>
          </cell>
          <cell r="CK226">
            <v>52</v>
          </cell>
          <cell r="CL226">
            <v>6.6605791999999999</v>
          </cell>
          <cell r="CM226">
            <v>8</v>
          </cell>
          <cell r="CN226">
            <v>0.41</v>
          </cell>
          <cell r="CO226">
            <v>224</v>
          </cell>
          <cell r="CP226">
            <v>11</v>
          </cell>
          <cell r="CQ226">
            <v>63.8</v>
          </cell>
          <cell r="CR226" t="str">
            <v>-</v>
          </cell>
          <cell r="CS226">
            <v>52</v>
          </cell>
          <cell r="CT226" t="str">
            <v>-</v>
          </cell>
          <cell r="CU226">
            <v>57.139420799999996</v>
          </cell>
          <cell r="CV226" t="str">
            <v>-</v>
          </cell>
          <cell r="CW226">
            <v>51.59</v>
          </cell>
          <cell r="CX226" t="str">
            <v>-</v>
          </cell>
          <cell r="CY226">
            <v>4.5</v>
          </cell>
          <cell r="CZ226">
            <v>6.5</v>
          </cell>
          <cell r="DA226">
            <v>975.89110568642445</v>
          </cell>
          <cell r="DB226">
            <v>1651.5080250077951</v>
          </cell>
          <cell r="DC226">
            <v>0.16605258650563823</v>
          </cell>
          <cell r="DD226">
            <v>0</v>
          </cell>
          <cell r="DE226" t="str">
            <v>Газлифт</v>
          </cell>
          <cell r="DF226">
            <v>6.6605791999999999</v>
          </cell>
          <cell r="DG226">
            <v>8</v>
          </cell>
          <cell r="DH226">
            <v>0.41</v>
          </cell>
          <cell r="DI226">
            <v>6.5</v>
          </cell>
          <cell r="DJ226">
            <v>52</v>
          </cell>
          <cell r="DK226">
            <v>0</v>
          </cell>
          <cell r="DL226">
            <v>41942</v>
          </cell>
          <cell r="DM226">
            <v>41954</v>
          </cell>
          <cell r="DN226">
            <v>1491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41954</v>
          </cell>
          <cell r="DT226" t="str">
            <v>ВНС</v>
          </cell>
          <cell r="DU226">
            <v>0</v>
          </cell>
          <cell r="DV226">
            <v>18</v>
          </cell>
          <cell r="DW226">
            <v>27</v>
          </cell>
          <cell r="DX226">
            <v>44</v>
          </cell>
          <cell r="DY226">
            <v>26</v>
          </cell>
          <cell r="DZ226" t="str">
            <v>Периодический</v>
          </cell>
          <cell r="EA226">
            <v>24</v>
          </cell>
          <cell r="EB226">
            <v>24</v>
          </cell>
          <cell r="EC226">
            <v>6.6605791999999999</v>
          </cell>
          <cell r="ED226">
            <v>8</v>
          </cell>
          <cell r="EE226">
            <v>0.41</v>
          </cell>
          <cell r="EF226">
            <v>11</v>
          </cell>
          <cell r="EG226">
            <v>975.89110568642445</v>
          </cell>
          <cell r="EH226">
            <v>78</v>
          </cell>
          <cell r="EI226">
            <v>4.5</v>
          </cell>
          <cell r="EJ226">
            <v>52</v>
          </cell>
          <cell r="EK226">
            <v>18</v>
          </cell>
          <cell r="EL226">
            <v>25</v>
          </cell>
          <cell r="EM226">
            <v>55</v>
          </cell>
          <cell r="EN226">
            <v>24</v>
          </cell>
          <cell r="EO226" t="str">
            <v>Периодический</v>
          </cell>
          <cell r="EP226">
            <v>24</v>
          </cell>
          <cell r="EQ226">
            <v>24</v>
          </cell>
          <cell r="ER226">
            <v>6.6605791999999999</v>
          </cell>
          <cell r="ES226">
            <v>8</v>
          </cell>
          <cell r="ET226">
            <v>0.41</v>
          </cell>
          <cell r="EU226">
            <v>11</v>
          </cell>
          <cell r="EV226">
            <v>975.89110568642445</v>
          </cell>
          <cell r="EW226">
            <v>86</v>
          </cell>
          <cell r="EX226">
            <v>4.5</v>
          </cell>
          <cell r="EY226">
            <v>52</v>
          </cell>
          <cell r="EZ226">
            <v>0</v>
          </cell>
          <cell r="FA226">
            <v>-2</v>
          </cell>
          <cell r="FB226">
            <v>11</v>
          </cell>
          <cell r="FC226">
            <v>-2</v>
          </cell>
          <cell r="FD226">
            <v>0</v>
          </cell>
          <cell r="FE226">
            <v>0</v>
          </cell>
          <cell r="FF226">
            <v>0</v>
          </cell>
        </row>
        <row r="227">
          <cell r="J227" t="str">
            <v>1106-1</v>
          </cell>
          <cell r="K227" t="str">
            <v>К - 50</v>
          </cell>
          <cell r="L227">
            <v>41901</v>
          </cell>
          <cell r="M227" t="str">
            <v>Гор.</v>
          </cell>
          <cell r="N227" t="str">
            <v>P1ar_Block I</v>
          </cell>
          <cell r="O227" t="str">
            <v>Действующий</v>
          </cell>
          <cell r="P227">
            <v>-4</v>
          </cell>
          <cell r="Q227">
            <v>0</v>
          </cell>
          <cell r="R227">
            <v>0</v>
          </cell>
          <cell r="S227">
            <v>0</v>
          </cell>
          <cell r="T227">
            <v>143.80000000000001</v>
          </cell>
          <cell r="U227">
            <v>135</v>
          </cell>
          <cell r="V227">
            <v>4.32</v>
          </cell>
          <cell r="W227">
            <v>1</v>
          </cell>
          <cell r="X227">
            <v>4.2985930068260068</v>
          </cell>
          <cell r="Y227">
            <v>1.33</v>
          </cell>
          <cell r="Z227">
            <v>0.83599999999999997</v>
          </cell>
          <cell r="AA227">
            <v>0.73299999999999998</v>
          </cell>
          <cell r="AB227">
            <v>38</v>
          </cell>
          <cell r="AC227">
            <v>1.1579999999999999</v>
          </cell>
          <cell r="AD227">
            <v>177.8</v>
          </cell>
          <cell r="AE227">
            <v>9.19</v>
          </cell>
          <cell r="AF227">
            <v>2052</v>
          </cell>
          <cell r="AG227">
            <v>2660</v>
          </cell>
          <cell r="AH227">
            <v>2660</v>
          </cell>
          <cell r="AI227">
            <v>0</v>
          </cell>
          <cell r="AJ227">
            <v>0</v>
          </cell>
          <cell r="AK227" t="str">
            <v>откр ствол</v>
          </cell>
          <cell r="AL227" t="str">
            <v>2052-2660</v>
          </cell>
          <cell r="AM227">
            <v>17.100000000000001</v>
          </cell>
          <cell r="AN227">
            <v>2052</v>
          </cell>
          <cell r="AO227">
            <v>192.29</v>
          </cell>
          <cell r="AP227">
            <v>0</v>
          </cell>
          <cell r="AQ227">
            <v>0</v>
          </cell>
          <cell r="AR227">
            <v>0</v>
          </cell>
          <cell r="AS227" t="str">
            <v>Газлифт</v>
          </cell>
          <cell r="AT227">
            <v>500</v>
          </cell>
          <cell r="AU227" t="str">
            <v>ГП</v>
          </cell>
          <cell r="AV227">
            <v>850</v>
          </cell>
          <cell r="AW227" t="str">
            <v>ГП</v>
          </cell>
          <cell r="AX227">
            <v>1100</v>
          </cell>
          <cell r="AY227" t="str">
            <v>ГП</v>
          </cell>
          <cell r="AZ227">
            <v>1350</v>
          </cell>
          <cell r="BA227" t="str">
            <v>ГК85/1,5</v>
          </cell>
          <cell r="BB227">
            <v>1600</v>
          </cell>
          <cell r="BC227" t="str">
            <v>ЦКсОК</v>
          </cell>
          <cell r="BD227">
            <v>0</v>
          </cell>
          <cell r="BE227">
            <v>0</v>
          </cell>
          <cell r="BF227">
            <v>1805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2070</v>
          </cell>
          <cell r="BN227" t="str">
            <v>Есть</v>
          </cell>
          <cell r="BO227">
            <v>0</v>
          </cell>
          <cell r="BP227">
            <v>86</v>
          </cell>
          <cell r="BQ227">
            <v>50</v>
          </cell>
          <cell r="BR227">
            <v>3</v>
          </cell>
          <cell r="BS227">
            <v>0</v>
          </cell>
          <cell r="BT227">
            <v>0</v>
          </cell>
          <cell r="BU227">
            <v>73</v>
          </cell>
          <cell r="BV227">
            <v>5.5</v>
          </cell>
          <cell r="BW227">
            <v>18</v>
          </cell>
          <cell r="BX227" t="str">
            <v>Угловик</v>
          </cell>
          <cell r="BY227" t="str">
            <v>Периодический</v>
          </cell>
          <cell r="BZ227">
            <v>24</v>
          </cell>
          <cell r="CA227">
            <v>24</v>
          </cell>
          <cell r="CB227">
            <v>26</v>
          </cell>
          <cell r="CC227">
            <v>50</v>
          </cell>
          <cell r="CD227">
            <v>25</v>
          </cell>
          <cell r="CE227">
            <v>43374</v>
          </cell>
          <cell r="CF227">
            <v>124</v>
          </cell>
          <cell r="CG227">
            <v>86</v>
          </cell>
          <cell r="CH227">
            <v>5</v>
          </cell>
          <cell r="CI227">
            <v>0</v>
          </cell>
          <cell r="CJ227">
            <v>0</v>
          </cell>
          <cell r="CK227">
            <v>70</v>
          </cell>
          <cell r="CL227">
            <v>6.2605950000000004</v>
          </cell>
          <cell r="CM227">
            <v>7.5</v>
          </cell>
          <cell r="CN227">
            <v>0.15</v>
          </cell>
          <cell r="CO227">
            <v>225</v>
          </cell>
          <cell r="CP227">
            <v>8.5</v>
          </cell>
          <cell r="CQ227">
            <v>54</v>
          </cell>
          <cell r="CR227" t="str">
            <v>-</v>
          </cell>
          <cell r="CS227">
            <v>70</v>
          </cell>
          <cell r="CT227" t="str">
            <v>-</v>
          </cell>
          <cell r="CU227">
            <v>47.739404999999998</v>
          </cell>
          <cell r="CV227" t="str">
            <v>-</v>
          </cell>
          <cell r="CW227">
            <v>69.849999999999994</v>
          </cell>
          <cell r="CX227" t="str">
            <v>-</v>
          </cell>
          <cell r="CY227">
            <v>3</v>
          </cell>
          <cell r="CZ227">
            <v>5.5</v>
          </cell>
          <cell r="DA227">
            <v>878.5107485790088</v>
          </cell>
          <cell r="DB227">
            <v>1357.6984296221046</v>
          </cell>
          <cell r="DC227">
            <v>0.17222222222222225</v>
          </cell>
          <cell r="DD227">
            <v>0</v>
          </cell>
          <cell r="DE227" t="str">
            <v>Газлифт</v>
          </cell>
          <cell r="DF227">
            <v>6.2605950000000004</v>
          </cell>
          <cell r="DG227">
            <v>7.5</v>
          </cell>
          <cell r="DH227">
            <v>0.15</v>
          </cell>
          <cell r="DI227">
            <v>5.5</v>
          </cell>
          <cell r="DJ227">
            <v>70</v>
          </cell>
          <cell r="DK227">
            <v>0</v>
          </cell>
          <cell r="DL227" t="str">
            <v>-</v>
          </cell>
          <cell r="DM227">
            <v>41901</v>
          </cell>
          <cell r="DN227">
            <v>1544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41901</v>
          </cell>
          <cell r="DT227" t="str">
            <v>ВНС</v>
          </cell>
          <cell r="DU227">
            <v>0</v>
          </cell>
          <cell r="DV227">
            <v>18</v>
          </cell>
          <cell r="DW227">
            <v>27</v>
          </cell>
          <cell r="DX227">
            <v>49</v>
          </cell>
          <cell r="DY227">
            <v>26</v>
          </cell>
          <cell r="DZ227" t="str">
            <v>Периодический</v>
          </cell>
          <cell r="EA227">
            <v>24</v>
          </cell>
          <cell r="EB227">
            <v>24</v>
          </cell>
          <cell r="EC227">
            <v>8.3474599999999999</v>
          </cell>
          <cell r="ED227">
            <v>10</v>
          </cell>
          <cell r="EE227">
            <v>0.15</v>
          </cell>
          <cell r="EF227">
            <v>8.5</v>
          </cell>
          <cell r="EG227">
            <v>658.88306143425666</v>
          </cell>
          <cell r="EH227">
            <v>78</v>
          </cell>
          <cell r="EI227">
            <v>3</v>
          </cell>
          <cell r="EJ227">
            <v>63</v>
          </cell>
          <cell r="EK227">
            <v>18</v>
          </cell>
          <cell r="EL227">
            <v>26</v>
          </cell>
          <cell r="EM227">
            <v>50</v>
          </cell>
          <cell r="EN227">
            <v>25</v>
          </cell>
          <cell r="EO227" t="str">
            <v>Периодический</v>
          </cell>
          <cell r="EP227">
            <v>24</v>
          </cell>
          <cell r="EQ227">
            <v>24</v>
          </cell>
          <cell r="ER227">
            <v>6.2605950000000004</v>
          </cell>
          <cell r="ES227">
            <v>7.5</v>
          </cell>
          <cell r="ET227">
            <v>0.15</v>
          </cell>
          <cell r="EU227">
            <v>8.5</v>
          </cell>
          <cell r="EV227">
            <v>878.5107485790088</v>
          </cell>
          <cell r="EW227">
            <v>86</v>
          </cell>
          <cell r="EX227">
            <v>3</v>
          </cell>
          <cell r="EY227">
            <v>70</v>
          </cell>
          <cell r="EZ227">
            <v>0</v>
          </cell>
          <cell r="FA227">
            <v>-1</v>
          </cell>
          <cell r="FB227">
            <v>1</v>
          </cell>
          <cell r="FC227">
            <v>-1</v>
          </cell>
          <cell r="FD227">
            <v>0</v>
          </cell>
          <cell r="FE227">
            <v>0</v>
          </cell>
          <cell r="FF227">
            <v>-2.0868649999999995</v>
          </cell>
        </row>
        <row r="228">
          <cell r="J228">
            <v>1108</v>
          </cell>
          <cell r="K228" t="str">
            <v>К - 6</v>
          </cell>
          <cell r="L228">
            <v>41425</v>
          </cell>
          <cell r="M228" t="str">
            <v>Гор.</v>
          </cell>
          <cell r="N228" t="str">
            <v>P1ar_Block I</v>
          </cell>
          <cell r="O228" t="str">
            <v>Действующий</v>
          </cell>
          <cell r="P228">
            <v>-4</v>
          </cell>
          <cell r="Q228" t="str">
            <v xml:space="preserve"> </v>
          </cell>
          <cell r="R228" t="str">
            <v xml:space="preserve"> </v>
          </cell>
          <cell r="S228">
            <v>0</v>
          </cell>
          <cell r="T228">
            <v>143.80000000000001</v>
          </cell>
          <cell r="U228">
            <v>135</v>
          </cell>
          <cell r="V228">
            <v>4.32</v>
          </cell>
          <cell r="W228">
            <v>1</v>
          </cell>
          <cell r="X228">
            <v>1.3824884792626728</v>
          </cell>
          <cell r="Y228">
            <v>1.33</v>
          </cell>
          <cell r="Z228">
            <v>0.83599999999999997</v>
          </cell>
          <cell r="AA228">
            <v>0.73299999999999998</v>
          </cell>
          <cell r="AB228">
            <v>38</v>
          </cell>
          <cell r="AC228">
            <v>1.1579999999999999</v>
          </cell>
          <cell r="AD228">
            <v>177.8</v>
          </cell>
          <cell r="AE228">
            <v>9.19</v>
          </cell>
          <cell r="AF228">
            <v>2070</v>
          </cell>
          <cell r="AG228">
            <v>2820</v>
          </cell>
          <cell r="AH228">
            <v>2820</v>
          </cell>
          <cell r="AI228">
            <v>0</v>
          </cell>
          <cell r="AJ228">
            <v>0</v>
          </cell>
          <cell r="AK228" t="str">
            <v>откр ствол</v>
          </cell>
          <cell r="AL228" t="str">
            <v xml:space="preserve">2070-2820 </v>
          </cell>
          <cell r="AM228">
            <v>25</v>
          </cell>
          <cell r="AN228">
            <v>2070</v>
          </cell>
          <cell r="AO228">
            <v>274.69</v>
          </cell>
          <cell r="AP228">
            <v>0</v>
          </cell>
          <cell r="AQ228">
            <v>0</v>
          </cell>
          <cell r="AR228">
            <v>0</v>
          </cell>
          <cell r="AS228" t="str">
            <v>Газлифт</v>
          </cell>
          <cell r="AT228">
            <v>400</v>
          </cell>
          <cell r="AU228" t="str">
            <v>ГК80/2</v>
          </cell>
          <cell r="AV228">
            <v>800</v>
          </cell>
          <cell r="AW228" t="str">
            <v>ГК78/4</v>
          </cell>
          <cell r="AX228">
            <v>1228</v>
          </cell>
          <cell r="AY228" t="str">
            <v>ЦКсОК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1238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2126</v>
          </cell>
          <cell r="BN228" t="str">
            <v>Есть</v>
          </cell>
          <cell r="BO228">
            <v>0</v>
          </cell>
          <cell r="BP228">
            <v>78</v>
          </cell>
          <cell r="BQ228">
            <v>66</v>
          </cell>
          <cell r="BR228">
            <v>19.399999999999999</v>
          </cell>
          <cell r="BS228">
            <v>0</v>
          </cell>
          <cell r="BT228">
            <v>0</v>
          </cell>
          <cell r="BU228">
            <v>73</v>
          </cell>
          <cell r="BV228">
            <v>5.5</v>
          </cell>
          <cell r="BW228">
            <v>18</v>
          </cell>
          <cell r="BX228" t="str">
            <v>Угловик</v>
          </cell>
          <cell r="BY228" t="str">
            <v>Постоянный</v>
          </cell>
          <cell r="BZ228">
            <v>24</v>
          </cell>
          <cell r="CA228">
            <v>0</v>
          </cell>
          <cell r="CB228">
            <v>23</v>
          </cell>
          <cell r="CC228">
            <v>66</v>
          </cell>
          <cell r="CD228">
            <v>22</v>
          </cell>
          <cell r="CE228">
            <v>43374</v>
          </cell>
          <cell r="CF228">
            <v>192</v>
          </cell>
          <cell r="CG228">
            <v>78</v>
          </cell>
          <cell r="CH228">
            <v>6</v>
          </cell>
          <cell r="CI228">
            <v>0</v>
          </cell>
          <cell r="CJ228">
            <v>0</v>
          </cell>
          <cell r="CK228">
            <v>171</v>
          </cell>
          <cell r="CL228">
            <v>5.3570880000000001</v>
          </cell>
          <cell r="CM228">
            <v>17.8</v>
          </cell>
          <cell r="CN228">
            <v>64</v>
          </cell>
          <cell r="CO228">
            <v>226</v>
          </cell>
          <cell r="CP228">
            <v>27</v>
          </cell>
          <cell r="CQ228">
            <v>21</v>
          </cell>
          <cell r="CR228" t="str">
            <v>-</v>
          </cell>
          <cell r="CS228">
            <v>171</v>
          </cell>
          <cell r="CT228" t="str">
            <v>-</v>
          </cell>
          <cell r="CU228">
            <v>15.642911999999999</v>
          </cell>
          <cell r="CV228" t="str">
            <v>-</v>
          </cell>
          <cell r="CW228">
            <v>107</v>
          </cell>
          <cell r="CX228" t="str">
            <v>-</v>
          </cell>
          <cell r="CY228">
            <v>19.399999999999999</v>
          </cell>
          <cell r="CZ228">
            <v>7.6000000000000014</v>
          </cell>
          <cell r="DA228">
            <v>1418.6811939620932</v>
          </cell>
          <cell r="DB228">
            <v>5040.0516101284875</v>
          </cell>
          <cell r="DC228">
            <v>0.84761904761904761</v>
          </cell>
          <cell r="DD228" t="str">
            <v>Для снижения Рзаб планируется смена СЭ в январе 2018 г.(перевод на УЭЦН)</v>
          </cell>
          <cell r="DE228" t="str">
            <v>Газлифт</v>
          </cell>
          <cell r="DF228">
            <v>5.3570880000000001</v>
          </cell>
          <cell r="DG228">
            <v>17.8</v>
          </cell>
          <cell r="DH228">
            <v>64</v>
          </cell>
          <cell r="DI228">
            <v>7.6000000000000014</v>
          </cell>
          <cell r="DJ228">
            <v>171</v>
          </cell>
          <cell r="DK228">
            <v>0</v>
          </cell>
          <cell r="DL228" t="str">
            <v>-</v>
          </cell>
          <cell r="DM228">
            <v>41739</v>
          </cell>
          <cell r="DN228">
            <v>1706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41739</v>
          </cell>
          <cell r="DT228" t="str">
            <v>ОПЗ (ОПЗ в июне 13г.)</v>
          </cell>
          <cell r="DU228">
            <v>0</v>
          </cell>
          <cell r="DV228">
            <v>18</v>
          </cell>
          <cell r="DW228">
            <v>25</v>
          </cell>
          <cell r="DX228">
            <v>67</v>
          </cell>
          <cell r="DY228">
            <v>24</v>
          </cell>
          <cell r="DZ228" t="str">
            <v>Постоянный</v>
          </cell>
          <cell r="EA228">
            <v>24</v>
          </cell>
          <cell r="EB228">
            <v>0</v>
          </cell>
          <cell r="EC228">
            <v>6.6211199999999995</v>
          </cell>
          <cell r="ED228">
            <v>22</v>
          </cell>
          <cell r="EE228">
            <v>64</v>
          </cell>
          <cell r="EF228">
            <v>27</v>
          </cell>
          <cell r="EG228">
            <v>1147.8420569329664</v>
          </cell>
          <cell r="EH228">
            <v>78</v>
          </cell>
          <cell r="EI228">
            <v>19.399999999999999</v>
          </cell>
          <cell r="EJ228">
            <v>171</v>
          </cell>
          <cell r="EK228">
            <v>18</v>
          </cell>
          <cell r="EL228">
            <v>23</v>
          </cell>
          <cell r="EM228">
            <v>66</v>
          </cell>
          <cell r="EN228">
            <v>22</v>
          </cell>
          <cell r="EO228" t="str">
            <v>Постоянный</v>
          </cell>
          <cell r="EP228">
            <v>24</v>
          </cell>
          <cell r="EQ228">
            <v>0</v>
          </cell>
          <cell r="ER228">
            <v>5.3570880000000001</v>
          </cell>
          <cell r="ES228">
            <v>17.8</v>
          </cell>
          <cell r="ET228">
            <v>64</v>
          </cell>
          <cell r="EU228">
            <v>27</v>
          </cell>
          <cell r="EV228">
            <v>1418.6811939620932</v>
          </cell>
          <cell r="EW228">
            <v>78</v>
          </cell>
          <cell r="EX228">
            <v>19.399999999999999</v>
          </cell>
          <cell r="EY228">
            <v>171</v>
          </cell>
          <cell r="EZ228">
            <v>0</v>
          </cell>
          <cell r="FA228">
            <v>-2</v>
          </cell>
          <cell r="FB228">
            <v>-1</v>
          </cell>
          <cell r="FC228">
            <v>-2</v>
          </cell>
          <cell r="FD228">
            <v>0</v>
          </cell>
          <cell r="FE228">
            <v>0</v>
          </cell>
          <cell r="FF228">
            <v>-1.2640319999999994</v>
          </cell>
        </row>
        <row r="229">
          <cell r="J229" t="str">
            <v>1108-2</v>
          </cell>
          <cell r="K229" t="str">
            <v>К - 6</v>
          </cell>
          <cell r="L229">
            <v>41484</v>
          </cell>
          <cell r="M229" t="str">
            <v>Гор.</v>
          </cell>
          <cell r="N229" t="str">
            <v>P1ar_Block I</v>
          </cell>
          <cell r="O229" t="str">
            <v>Остановлена</v>
          </cell>
          <cell r="P229">
            <v>-4</v>
          </cell>
          <cell r="Q229">
            <v>0</v>
          </cell>
          <cell r="R229">
            <v>0</v>
          </cell>
          <cell r="S229">
            <v>0</v>
          </cell>
          <cell r="T229">
            <v>143.80000000000001</v>
          </cell>
          <cell r="U229">
            <v>135</v>
          </cell>
          <cell r="V229">
            <v>4.32</v>
          </cell>
          <cell r="W229">
            <v>1</v>
          </cell>
          <cell r="X229">
            <v>1.2867866078875254</v>
          </cell>
          <cell r="Y229">
            <v>1.33</v>
          </cell>
          <cell r="Z229">
            <v>0.83599999999999997</v>
          </cell>
          <cell r="AA229">
            <v>0.73299999999999998</v>
          </cell>
          <cell r="AB229">
            <v>38</v>
          </cell>
          <cell r="AC229">
            <v>1.1579999999999999</v>
          </cell>
          <cell r="AD229">
            <v>177.8</v>
          </cell>
          <cell r="AE229">
            <v>9.19</v>
          </cell>
          <cell r="AF229">
            <v>2320</v>
          </cell>
          <cell r="AG229">
            <v>2970</v>
          </cell>
          <cell r="AH229">
            <v>2970</v>
          </cell>
          <cell r="AI229">
            <v>0</v>
          </cell>
          <cell r="AJ229">
            <v>0</v>
          </cell>
          <cell r="AK229" t="str">
            <v>откр ствол</v>
          </cell>
          <cell r="AL229" t="str">
            <v>2236-2970</v>
          </cell>
          <cell r="AM229">
            <v>0</v>
          </cell>
          <cell r="AN229">
            <v>2236</v>
          </cell>
          <cell r="AO229">
            <v>371.52</v>
          </cell>
          <cell r="AP229">
            <v>0</v>
          </cell>
          <cell r="AQ229">
            <v>0</v>
          </cell>
          <cell r="AR229">
            <v>0</v>
          </cell>
          <cell r="AS229" t="str">
            <v>УЭЦН</v>
          </cell>
          <cell r="AT229">
            <v>300</v>
          </cell>
          <cell r="AU229" t="str">
            <v>ЦКсОК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1753</v>
          </cell>
          <cell r="BG229">
            <v>0</v>
          </cell>
          <cell r="BH229">
            <v>0</v>
          </cell>
          <cell r="BI229" t="str">
            <v>D1050N</v>
          </cell>
          <cell r="BJ229">
            <v>2100</v>
          </cell>
          <cell r="BK229">
            <v>54</v>
          </cell>
          <cell r="BL229" t="str">
            <v>56-117</v>
          </cell>
          <cell r="BM229">
            <v>1760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1610.9</v>
          </cell>
          <cell r="BT229">
            <v>149.1</v>
          </cell>
          <cell r="BU229">
            <v>73</v>
          </cell>
          <cell r="BV229">
            <v>5.5</v>
          </cell>
          <cell r="BW229">
            <v>65</v>
          </cell>
          <cell r="BX229" t="str">
            <v>Угловик</v>
          </cell>
          <cell r="BY229" t="str">
            <v>Постоянный</v>
          </cell>
          <cell r="BZ229">
            <v>24</v>
          </cell>
          <cell r="CA229">
            <v>0</v>
          </cell>
          <cell r="CB229">
            <v>23</v>
          </cell>
          <cell r="CC229">
            <v>23</v>
          </cell>
          <cell r="CD229">
            <v>22</v>
          </cell>
          <cell r="CE229">
            <v>43374</v>
          </cell>
          <cell r="CF229">
            <v>191</v>
          </cell>
          <cell r="CG229">
            <v>0</v>
          </cell>
          <cell r="CH229">
            <v>0</v>
          </cell>
          <cell r="CI229">
            <v>635.36638311156219</v>
          </cell>
          <cell r="CJ229">
            <v>98</v>
          </cell>
          <cell r="CK229">
            <v>123.7406458805</v>
          </cell>
          <cell r="CL229">
            <v>35.881120000000003</v>
          </cell>
          <cell r="CM229">
            <v>148</v>
          </cell>
          <cell r="CN229">
            <v>71</v>
          </cell>
          <cell r="CO229">
            <v>227</v>
          </cell>
          <cell r="CP229">
            <v>17.600000000000001</v>
          </cell>
          <cell r="CQ229">
            <v>67.259354119500003</v>
          </cell>
          <cell r="CR229" t="str">
            <v>-</v>
          </cell>
          <cell r="CS229">
            <v>25.740645880499997</v>
          </cell>
          <cell r="CT229" t="str">
            <v>-</v>
          </cell>
          <cell r="CU229">
            <v>31.3782341195</v>
          </cell>
          <cell r="CV229" t="str">
            <v>-</v>
          </cell>
          <cell r="CW229">
            <v>-45.259354119500003</v>
          </cell>
          <cell r="CX229" t="str">
            <v>-</v>
          </cell>
          <cell r="CY229">
            <v>0</v>
          </cell>
          <cell r="CZ229">
            <v>17.600000000000001</v>
          </cell>
          <cell r="DA229">
            <v>490.50865747780443</v>
          </cell>
          <cell r="DB229">
            <v>490.50865747780443</v>
          </cell>
          <cell r="DC229">
            <v>2.2418902511043539</v>
          </cell>
          <cell r="DD229" t="str">
            <v>Остановлена 08.11.2018 (R=0)</v>
          </cell>
          <cell r="DE229" t="str">
            <v>УЭЦН</v>
          </cell>
          <cell r="DF229">
            <v>35.881120000000003</v>
          </cell>
          <cell r="DG229">
            <v>148</v>
          </cell>
          <cell r="DH229">
            <v>71</v>
          </cell>
          <cell r="DI229">
            <v>17.600000000000001</v>
          </cell>
          <cell r="DJ229">
            <v>80</v>
          </cell>
          <cell r="DK229" t="str">
            <v>План запуска 14.12.2018</v>
          </cell>
          <cell r="DL229">
            <v>42405</v>
          </cell>
          <cell r="DM229">
            <v>42545</v>
          </cell>
          <cell r="DN229">
            <v>900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41699</v>
          </cell>
          <cell r="DT229" t="str">
            <v>ВНС</v>
          </cell>
          <cell r="DU229">
            <v>0</v>
          </cell>
          <cell r="DV229">
            <v>65</v>
          </cell>
          <cell r="DW229">
            <v>24</v>
          </cell>
          <cell r="DX229">
            <v>24</v>
          </cell>
          <cell r="DY229">
            <v>23</v>
          </cell>
          <cell r="DZ229" t="str">
            <v>Постоянный</v>
          </cell>
          <cell r="EA229">
            <v>24</v>
          </cell>
          <cell r="EB229">
            <v>0</v>
          </cell>
          <cell r="EC229">
            <v>35.881120000000003</v>
          </cell>
          <cell r="ED229">
            <v>148</v>
          </cell>
          <cell r="EE229">
            <v>71</v>
          </cell>
          <cell r="EF229">
            <v>17.600000000000001</v>
          </cell>
          <cell r="EG229">
            <v>490.50865747780443</v>
          </cell>
          <cell r="EH229">
            <v>0</v>
          </cell>
          <cell r="EI229">
            <v>0</v>
          </cell>
          <cell r="EJ229">
            <v>123.7406458805</v>
          </cell>
          <cell r="EK229">
            <v>65</v>
          </cell>
          <cell r="EL229">
            <v>23</v>
          </cell>
          <cell r="EM229">
            <v>23</v>
          </cell>
          <cell r="EN229">
            <v>22</v>
          </cell>
          <cell r="EO229" t="str">
            <v>Постоянный</v>
          </cell>
          <cell r="EP229">
            <v>24</v>
          </cell>
          <cell r="EQ229">
            <v>0</v>
          </cell>
          <cell r="ER229">
            <v>35.881120000000003</v>
          </cell>
          <cell r="ES229">
            <v>148</v>
          </cell>
          <cell r="ET229">
            <v>71</v>
          </cell>
          <cell r="EU229">
            <v>17.600000000000001</v>
          </cell>
          <cell r="EV229">
            <v>490.50865747780443</v>
          </cell>
          <cell r="EW229">
            <v>0</v>
          </cell>
          <cell r="EX229">
            <v>0</v>
          </cell>
          <cell r="EY229">
            <v>123.7406458805</v>
          </cell>
          <cell r="EZ229">
            <v>0</v>
          </cell>
          <cell r="FA229">
            <v>-1</v>
          </cell>
          <cell r="FB229">
            <v>-1</v>
          </cell>
          <cell r="FC229">
            <v>-1</v>
          </cell>
          <cell r="FD229">
            <v>0</v>
          </cell>
          <cell r="FE229">
            <v>0</v>
          </cell>
          <cell r="FF229">
            <v>0</v>
          </cell>
        </row>
        <row r="230">
          <cell r="J230" t="str">
            <v>1110-1</v>
          </cell>
          <cell r="K230" t="str">
            <v>К - 14</v>
          </cell>
          <cell r="L230">
            <v>41886</v>
          </cell>
          <cell r="M230" t="str">
            <v>Гор.</v>
          </cell>
          <cell r="N230" t="str">
            <v>P1ar_Block I</v>
          </cell>
          <cell r="O230" t="str">
            <v>Действующий</v>
          </cell>
          <cell r="P230">
            <v>-4</v>
          </cell>
          <cell r="Q230">
            <v>0</v>
          </cell>
          <cell r="R230">
            <v>0</v>
          </cell>
          <cell r="S230">
            <v>0</v>
          </cell>
          <cell r="T230">
            <v>143.80000000000001</v>
          </cell>
          <cell r="U230">
            <v>135</v>
          </cell>
          <cell r="V230">
            <v>4.32</v>
          </cell>
          <cell r="W230">
            <v>1</v>
          </cell>
          <cell r="X230">
            <v>4.32</v>
          </cell>
          <cell r="Y230">
            <v>1.33</v>
          </cell>
          <cell r="Z230">
            <v>0.83599999999999997</v>
          </cell>
          <cell r="AA230">
            <v>0.73299999999999998</v>
          </cell>
          <cell r="AB230">
            <v>38</v>
          </cell>
          <cell r="AC230">
            <v>1.1579999999999999</v>
          </cell>
          <cell r="AD230">
            <v>177.8</v>
          </cell>
          <cell r="AE230">
            <v>9.19</v>
          </cell>
          <cell r="AF230">
            <v>2011</v>
          </cell>
          <cell r="AG230">
            <v>2700</v>
          </cell>
          <cell r="AH230">
            <v>2700</v>
          </cell>
          <cell r="AI230">
            <v>0</v>
          </cell>
          <cell r="AJ230">
            <v>0</v>
          </cell>
          <cell r="AK230" t="str">
            <v>откр ствол</v>
          </cell>
          <cell r="AL230" t="str">
            <v>2011-2700</v>
          </cell>
          <cell r="AM230">
            <v>10</v>
          </cell>
          <cell r="AN230">
            <v>2011</v>
          </cell>
          <cell r="AO230">
            <v>193.16</v>
          </cell>
          <cell r="AP230">
            <v>0</v>
          </cell>
          <cell r="AQ230">
            <v>0</v>
          </cell>
          <cell r="AR230">
            <v>0</v>
          </cell>
          <cell r="AS230" t="str">
            <v>Газлифт</v>
          </cell>
          <cell r="AT230">
            <v>600</v>
          </cell>
          <cell r="AU230" t="str">
            <v>ГП</v>
          </cell>
          <cell r="AV230">
            <v>1200</v>
          </cell>
          <cell r="AW230" t="str">
            <v>ГК87/1</v>
          </cell>
          <cell r="AX230">
            <v>1500</v>
          </cell>
          <cell r="AY230" t="str">
            <v>ЦКсОК/4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1730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2100</v>
          </cell>
          <cell r="BN230" t="str">
            <v>Есть</v>
          </cell>
          <cell r="BO230">
            <v>0</v>
          </cell>
          <cell r="BP230">
            <v>86</v>
          </cell>
          <cell r="BQ230">
            <v>50</v>
          </cell>
          <cell r="BR230">
            <v>13.752000000000001</v>
          </cell>
          <cell r="BS230">
            <v>0</v>
          </cell>
          <cell r="BT230">
            <v>0</v>
          </cell>
          <cell r="BU230">
            <v>73</v>
          </cell>
          <cell r="BV230">
            <v>5.5</v>
          </cell>
          <cell r="BW230">
            <v>18</v>
          </cell>
          <cell r="BX230" t="str">
            <v>Угловик</v>
          </cell>
          <cell r="BY230" t="str">
            <v>Периодический</v>
          </cell>
          <cell r="BZ230">
            <v>24</v>
          </cell>
          <cell r="CA230">
            <v>24</v>
          </cell>
          <cell r="CB230">
            <v>25</v>
          </cell>
          <cell r="CC230">
            <v>50</v>
          </cell>
          <cell r="CD230">
            <v>24</v>
          </cell>
          <cell r="CE230">
            <v>43374</v>
          </cell>
          <cell r="CF230">
            <v>98.9</v>
          </cell>
          <cell r="CG230">
            <v>86</v>
          </cell>
          <cell r="CH230">
            <v>5</v>
          </cell>
          <cell r="CI230">
            <v>0</v>
          </cell>
          <cell r="CJ230">
            <v>0</v>
          </cell>
          <cell r="CK230">
            <v>65</v>
          </cell>
          <cell r="CL230">
            <v>5.8519999999999994</v>
          </cell>
          <cell r="CM230">
            <v>7</v>
          </cell>
          <cell r="CN230">
            <v>0</v>
          </cell>
          <cell r="CO230">
            <v>228</v>
          </cell>
          <cell r="CP230">
            <v>8</v>
          </cell>
          <cell r="CQ230">
            <v>33.900000000000006</v>
          </cell>
          <cell r="CR230" t="str">
            <v>-</v>
          </cell>
          <cell r="CS230">
            <v>65</v>
          </cell>
          <cell r="CT230" t="str">
            <v>-</v>
          </cell>
          <cell r="CU230">
            <v>28.048000000000005</v>
          </cell>
          <cell r="CV230" t="str">
            <v>-</v>
          </cell>
          <cell r="CW230">
            <v>65</v>
          </cell>
          <cell r="CX230" t="str">
            <v>-</v>
          </cell>
          <cell r="CY230">
            <v>3.5</v>
          </cell>
          <cell r="CZ230">
            <v>4.5</v>
          </cell>
          <cell r="DA230">
            <v>768.96787423103217</v>
          </cell>
          <cell r="DB230">
            <v>1367.0539986329461</v>
          </cell>
          <cell r="DC230">
            <v>0.24360034483365289</v>
          </cell>
          <cell r="DD230">
            <v>0</v>
          </cell>
          <cell r="DE230" t="str">
            <v>Газлифт</v>
          </cell>
          <cell r="DF230">
            <v>5.8519999999999994</v>
          </cell>
          <cell r="DG230">
            <v>7</v>
          </cell>
          <cell r="DH230">
            <v>0</v>
          </cell>
          <cell r="DI230">
            <v>4.5</v>
          </cell>
          <cell r="DJ230">
            <v>65</v>
          </cell>
          <cell r="DK230">
            <v>0</v>
          </cell>
          <cell r="DL230">
            <v>42298</v>
          </cell>
          <cell r="DM230">
            <v>42310</v>
          </cell>
          <cell r="DN230">
            <v>1135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41886</v>
          </cell>
          <cell r="DT230" t="str">
            <v>ВНС</v>
          </cell>
          <cell r="DU230">
            <v>0</v>
          </cell>
          <cell r="DV230">
            <v>18</v>
          </cell>
          <cell r="DW230">
            <v>27</v>
          </cell>
          <cell r="DX230">
            <v>50</v>
          </cell>
          <cell r="DY230">
            <v>26</v>
          </cell>
          <cell r="DZ230" t="str">
            <v>Периодический</v>
          </cell>
          <cell r="EA230">
            <v>24</v>
          </cell>
          <cell r="EB230">
            <v>24</v>
          </cell>
          <cell r="EC230">
            <v>5.8519999999999994</v>
          </cell>
          <cell r="ED230">
            <v>7</v>
          </cell>
          <cell r="EE230">
            <v>0</v>
          </cell>
          <cell r="EF230">
            <v>24.2</v>
          </cell>
          <cell r="EG230">
            <v>2960.355434039644</v>
          </cell>
          <cell r="EH230">
            <v>80</v>
          </cell>
          <cell r="EI230">
            <v>6.8760000000000003</v>
          </cell>
          <cell r="EJ230">
            <v>65</v>
          </cell>
          <cell r="EK230">
            <v>18</v>
          </cell>
          <cell r="EL230">
            <v>25</v>
          </cell>
          <cell r="EM230">
            <v>50</v>
          </cell>
          <cell r="EN230">
            <v>24</v>
          </cell>
          <cell r="EO230" t="str">
            <v>Периодический</v>
          </cell>
          <cell r="EP230">
            <v>24</v>
          </cell>
          <cell r="EQ230">
            <v>24</v>
          </cell>
          <cell r="ER230">
            <v>5.8519999999999994</v>
          </cell>
          <cell r="ES230">
            <v>7</v>
          </cell>
          <cell r="ET230">
            <v>0</v>
          </cell>
          <cell r="EU230">
            <v>8</v>
          </cell>
          <cell r="EV230">
            <v>768.96787423103217</v>
          </cell>
          <cell r="EW230">
            <v>86</v>
          </cell>
          <cell r="EX230">
            <v>3.5</v>
          </cell>
          <cell r="EY230">
            <v>65</v>
          </cell>
          <cell r="EZ230">
            <v>0</v>
          </cell>
          <cell r="FA230">
            <v>-2</v>
          </cell>
          <cell r="FB230">
            <v>0</v>
          </cell>
          <cell r="FC230">
            <v>-2</v>
          </cell>
          <cell r="FD230">
            <v>0</v>
          </cell>
          <cell r="FE230">
            <v>0</v>
          </cell>
          <cell r="FF230">
            <v>0</v>
          </cell>
        </row>
        <row r="231">
          <cell r="J231">
            <v>1111</v>
          </cell>
          <cell r="K231" t="str">
            <v>К - 11</v>
          </cell>
          <cell r="L231">
            <v>42004</v>
          </cell>
          <cell r="M231" t="str">
            <v>Гор.</v>
          </cell>
          <cell r="N231" t="str">
            <v>P1ar_Block I</v>
          </cell>
          <cell r="O231" t="str">
            <v>Действующий</v>
          </cell>
          <cell r="P231">
            <v>-4</v>
          </cell>
          <cell r="Q231">
            <v>0</v>
          </cell>
          <cell r="R231">
            <v>0</v>
          </cell>
          <cell r="S231">
            <v>0</v>
          </cell>
          <cell r="T231">
            <v>143.80000000000001</v>
          </cell>
          <cell r="U231">
            <v>135</v>
          </cell>
          <cell r="V231">
            <v>4.32</v>
          </cell>
          <cell r="W231">
            <v>1</v>
          </cell>
          <cell r="X231">
            <v>4.3185662360096453</v>
          </cell>
          <cell r="Y231">
            <v>1.33</v>
          </cell>
          <cell r="Z231">
            <v>0.83599999999999997</v>
          </cell>
          <cell r="AA231">
            <v>0.73299999999999998</v>
          </cell>
          <cell r="AB231">
            <v>38</v>
          </cell>
          <cell r="AC231">
            <v>1.1579999999999999</v>
          </cell>
          <cell r="AD231">
            <v>177.8</v>
          </cell>
          <cell r="AE231">
            <v>9.19</v>
          </cell>
          <cell r="AF231">
            <v>1996</v>
          </cell>
          <cell r="AG231">
            <v>2870</v>
          </cell>
          <cell r="AH231">
            <v>2870</v>
          </cell>
          <cell r="AI231">
            <v>0</v>
          </cell>
          <cell r="AJ231">
            <v>0</v>
          </cell>
          <cell r="AK231" t="str">
            <v>откр ствол</v>
          </cell>
          <cell r="AL231" t="str">
            <v>1996-2870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 t="str">
            <v>Газлифт</v>
          </cell>
          <cell r="AT231">
            <v>440</v>
          </cell>
          <cell r="AU231" t="str">
            <v>ГП</v>
          </cell>
          <cell r="AV231">
            <v>790</v>
          </cell>
          <cell r="AW231" t="str">
            <v>ГП</v>
          </cell>
          <cell r="AX231">
            <v>1070</v>
          </cell>
          <cell r="AY231" t="str">
            <v>ГП</v>
          </cell>
          <cell r="AZ231">
            <v>1300</v>
          </cell>
          <cell r="BA231" t="str">
            <v>ГК86/1,5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1670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2020</v>
          </cell>
          <cell r="BN231" t="str">
            <v>Есть</v>
          </cell>
          <cell r="BO231">
            <v>0</v>
          </cell>
          <cell r="BP231">
            <v>80</v>
          </cell>
          <cell r="BQ231">
            <v>44</v>
          </cell>
          <cell r="BR231">
            <v>9.6</v>
          </cell>
          <cell r="BS231">
            <v>0</v>
          </cell>
          <cell r="BT231">
            <v>0</v>
          </cell>
          <cell r="BU231">
            <v>73</v>
          </cell>
          <cell r="BV231">
            <v>5.5</v>
          </cell>
          <cell r="BW231">
            <v>18</v>
          </cell>
          <cell r="BX231" t="str">
            <v>Угловик</v>
          </cell>
          <cell r="BY231" t="str">
            <v>Постоянный</v>
          </cell>
          <cell r="BZ231">
            <v>24</v>
          </cell>
          <cell r="CA231">
            <v>0</v>
          </cell>
          <cell r="CB231">
            <v>25</v>
          </cell>
          <cell r="CC231">
            <v>44</v>
          </cell>
          <cell r="CD231">
            <v>24</v>
          </cell>
          <cell r="CE231">
            <v>43374</v>
          </cell>
          <cell r="CF231">
            <v>135</v>
          </cell>
          <cell r="CG231">
            <v>80</v>
          </cell>
          <cell r="CH231">
            <v>6</v>
          </cell>
          <cell r="CI231">
            <v>0</v>
          </cell>
          <cell r="CJ231">
            <v>0</v>
          </cell>
          <cell r="CK231">
            <v>54</v>
          </cell>
          <cell r="CL231">
            <v>9.1950804000000002</v>
          </cell>
          <cell r="CM231">
            <v>11</v>
          </cell>
          <cell r="CN231">
            <v>0.01</v>
          </cell>
          <cell r="CO231">
            <v>229</v>
          </cell>
          <cell r="CP231">
            <v>21</v>
          </cell>
          <cell r="CQ231">
            <v>81</v>
          </cell>
          <cell r="CR231" t="str">
            <v>-</v>
          </cell>
          <cell r="CS231">
            <v>54</v>
          </cell>
          <cell r="CT231" t="str">
            <v>-</v>
          </cell>
          <cell r="CU231">
            <v>71.804919600000005</v>
          </cell>
          <cell r="CV231" t="str">
            <v>-</v>
          </cell>
          <cell r="CW231">
            <v>53.99</v>
          </cell>
          <cell r="CX231" t="str">
            <v>-</v>
          </cell>
          <cell r="CY231">
            <v>9.6</v>
          </cell>
          <cell r="CZ231">
            <v>11.4</v>
          </cell>
          <cell r="DA231">
            <v>1239.7934008276861</v>
          </cell>
          <cell r="DB231">
            <v>2283.8299488931057</v>
          </cell>
          <cell r="DC231">
            <v>0.1851851851851852</v>
          </cell>
          <cell r="DD231">
            <v>0</v>
          </cell>
          <cell r="DE231" t="str">
            <v>Газлифт</v>
          </cell>
          <cell r="DF231">
            <v>9.1950804000000002</v>
          </cell>
          <cell r="DG231">
            <v>11</v>
          </cell>
          <cell r="DH231">
            <v>0.01</v>
          </cell>
          <cell r="DI231">
            <v>11.4</v>
          </cell>
          <cell r="DJ231">
            <v>54</v>
          </cell>
          <cell r="DK231">
            <v>0</v>
          </cell>
          <cell r="DL231">
            <v>42796.083333333336</v>
          </cell>
          <cell r="DM231">
            <v>42801</v>
          </cell>
          <cell r="DN231">
            <v>644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 t="str">
            <v>07.03.2017</v>
          </cell>
          <cell r="DT231" t="str">
            <v>ОПЗ</v>
          </cell>
          <cell r="DU231">
            <v>0</v>
          </cell>
          <cell r="DV231">
            <v>18</v>
          </cell>
          <cell r="DW231">
            <v>26</v>
          </cell>
          <cell r="DX231">
            <v>45</v>
          </cell>
          <cell r="DY231">
            <v>24</v>
          </cell>
          <cell r="DZ231" t="str">
            <v>Постоянный</v>
          </cell>
          <cell r="EA231">
            <v>24</v>
          </cell>
          <cell r="EB231">
            <v>0</v>
          </cell>
          <cell r="EC231">
            <v>9.1950804000000002</v>
          </cell>
          <cell r="ED231">
            <v>11</v>
          </cell>
          <cell r="EE231">
            <v>0.01</v>
          </cell>
          <cell r="EF231">
            <v>21</v>
          </cell>
          <cell r="EG231">
            <v>1239.7934008276861</v>
          </cell>
          <cell r="EH231">
            <v>80</v>
          </cell>
          <cell r="EI231">
            <v>9.6</v>
          </cell>
          <cell r="EJ231">
            <v>52</v>
          </cell>
          <cell r="EK231">
            <v>18</v>
          </cell>
          <cell r="EL231">
            <v>25</v>
          </cell>
          <cell r="EM231">
            <v>44</v>
          </cell>
          <cell r="EN231">
            <v>24</v>
          </cell>
          <cell r="EO231" t="str">
            <v>Постоянный</v>
          </cell>
          <cell r="EP231">
            <v>24</v>
          </cell>
          <cell r="EQ231">
            <v>0</v>
          </cell>
          <cell r="ER231">
            <v>9.1950804000000002</v>
          </cell>
          <cell r="ES231">
            <v>11</v>
          </cell>
          <cell r="ET231">
            <v>0.01</v>
          </cell>
          <cell r="EU231">
            <v>21</v>
          </cell>
          <cell r="EV231">
            <v>1239.7934008276861</v>
          </cell>
          <cell r="EW231">
            <v>80</v>
          </cell>
          <cell r="EX231">
            <v>9.6</v>
          </cell>
          <cell r="EY231">
            <v>54</v>
          </cell>
          <cell r="EZ231">
            <v>0</v>
          </cell>
          <cell r="FA231">
            <v>-1</v>
          </cell>
          <cell r="FB231">
            <v>-1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</row>
        <row r="232">
          <cell r="J232" t="str">
            <v>1111-2</v>
          </cell>
          <cell r="K232" t="str">
            <v>К - 33</v>
          </cell>
          <cell r="L232">
            <v>41882</v>
          </cell>
          <cell r="M232" t="str">
            <v>Гор.</v>
          </cell>
          <cell r="N232" t="str">
            <v>P1ar_Block I</v>
          </cell>
          <cell r="O232" t="str">
            <v>Действующий</v>
          </cell>
          <cell r="P232">
            <v>-4</v>
          </cell>
          <cell r="Q232">
            <v>0</v>
          </cell>
          <cell r="R232">
            <v>0</v>
          </cell>
          <cell r="S232">
            <v>0</v>
          </cell>
          <cell r="T232">
            <v>143.80000000000001</v>
          </cell>
          <cell r="U232">
            <v>135</v>
          </cell>
          <cell r="V232">
            <v>4.32</v>
          </cell>
          <cell r="W232">
            <v>1</v>
          </cell>
          <cell r="X232">
            <v>4.1811846689895473</v>
          </cell>
          <cell r="Y232">
            <v>1.33</v>
          </cell>
          <cell r="Z232">
            <v>0.83599999999999997</v>
          </cell>
          <cell r="AA232">
            <v>0.73299999999999998</v>
          </cell>
          <cell r="AB232">
            <v>38</v>
          </cell>
          <cell r="AC232">
            <v>1.1579999999999999</v>
          </cell>
          <cell r="AD232">
            <v>177.8</v>
          </cell>
          <cell r="AE232">
            <v>9.19</v>
          </cell>
          <cell r="AF232">
            <v>2183</v>
          </cell>
          <cell r="AG232">
            <v>2839</v>
          </cell>
          <cell r="AH232">
            <v>2839</v>
          </cell>
          <cell r="AI232">
            <v>0</v>
          </cell>
          <cell r="AJ232">
            <v>0</v>
          </cell>
          <cell r="AK232" t="str">
            <v>откр ствол</v>
          </cell>
          <cell r="AL232" t="str">
            <v>2183-2839</v>
          </cell>
          <cell r="AM232">
            <v>13.5</v>
          </cell>
          <cell r="AN232">
            <v>2183</v>
          </cell>
          <cell r="AO232">
            <v>253.05</v>
          </cell>
          <cell r="AP232">
            <v>0</v>
          </cell>
          <cell r="AQ232">
            <v>0</v>
          </cell>
          <cell r="AR232">
            <v>0</v>
          </cell>
          <cell r="AS232" t="str">
            <v>Газлифт</v>
          </cell>
          <cell r="AT232">
            <v>600</v>
          </cell>
          <cell r="AU232">
            <v>0</v>
          </cell>
          <cell r="AV232">
            <v>1200</v>
          </cell>
          <cell r="AW232">
            <v>0</v>
          </cell>
          <cell r="AX232">
            <v>1500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1850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2270</v>
          </cell>
          <cell r="BN232" t="str">
            <v>Есть</v>
          </cell>
          <cell r="BO232">
            <v>0</v>
          </cell>
          <cell r="BP232">
            <v>83</v>
          </cell>
          <cell r="BQ232">
            <v>56</v>
          </cell>
          <cell r="BR232">
            <v>8.3759999999999994</v>
          </cell>
          <cell r="BS232">
            <v>0</v>
          </cell>
          <cell r="BT232">
            <v>0</v>
          </cell>
          <cell r="BU232">
            <v>73</v>
          </cell>
          <cell r="BV232">
            <v>5.5</v>
          </cell>
          <cell r="BW232">
            <v>18</v>
          </cell>
          <cell r="BX232" t="str">
            <v>Угловик</v>
          </cell>
          <cell r="BY232" t="str">
            <v>Периодический</v>
          </cell>
          <cell r="BZ232">
            <v>24</v>
          </cell>
          <cell r="CA232">
            <v>24</v>
          </cell>
          <cell r="CB232">
            <v>20</v>
          </cell>
          <cell r="CC232">
            <v>56</v>
          </cell>
          <cell r="CD232">
            <v>19</v>
          </cell>
          <cell r="CE232">
            <v>43374</v>
          </cell>
          <cell r="CF232">
            <v>140</v>
          </cell>
          <cell r="CG232">
            <v>83</v>
          </cell>
          <cell r="CH232">
            <v>6</v>
          </cell>
          <cell r="CI232">
            <v>0</v>
          </cell>
          <cell r="CJ232">
            <v>0</v>
          </cell>
          <cell r="CK232">
            <v>62</v>
          </cell>
          <cell r="CL232">
            <v>7.9453439999999995</v>
          </cell>
          <cell r="CM232">
            <v>9.6</v>
          </cell>
          <cell r="CN232">
            <v>1</v>
          </cell>
          <cell r="CO232">
            <v>230</v>
          </cell>
          <cell r="CP232">
            <v>9</v>
          </cell>
          <cell r="CQ232">
            <v>78</v>
          </cell>
          <cell r="CR232" t="str">
            <v>-</v>
          </cell>
          <cell r="CS232">
            <v>62</v>
          </cell>
          <cell r="CT232" t="str">
            <v>-</v>
          </cell>
          <cell r="CU232">
            <v>70.054655999999994</v>
          </cell>
          <cell r="CV232" t="str">
            <v>-</v>
          </cell>
          <cell r="CW232">
            <v>61</v>
          </cell>
          <cell r="CX232" t="str">
            <v>-</v>
          </cell>
          <cell r="CY232">
            <v>2.0939999999999999</v>
          </cell>
          <cell r="CZ232">
            <v>6.9060000000000006</v>
          </cell>
          <cell r="DA232">
            <v>869.18829442752906</v>
          </cell>
          <cell r="DB232">
            <v>1132.7388719733217</v>
          </cell>
          <cell r="DC232">
            <v>0.1635832521908471</v>
          </cell>
          <cell r="DD232">
            <v>0</v>
          </cell>
          <cell r="DE232" t="str">
            <v>Газлифт</v>
          </cell>
          <cell r="DF232">
            <v>7.9453439999999995</v>
          </cell>
          <cell r="DG232">
            <v>9.6</v>
          </cell>
          <cell r="DH232">
            <v>1</v>
          </cell>
          <cell r="DI232">
            <v>6.9060000000000006</v>
          </cell>
          <cell r="DJ232">
            <v>62</v>
          </cell>
          <cell r="DK232">
            <v>0</v>
          </cell>
          <cell r="DL232">
            <v>42327</v>
          </cell>
          <cell r="DM232">
            <v>42349</v>
          </cell>
          <cell r="DN232">
            <v>1096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41879</v>
          </cell>
          <cell r="DT232" t="str">
            <v>ВНС</v>
          </cell>
          <cell r="DU232">
            <v>0</v>
          </cell>
          <cell r="DV232">
            <v>18</v>
          </cell>
          <cell r="DW232">
            <v>21</v>
          </cell>
          <cell r="DX232">
            <v>35</v>
          </cell>
          <cell r="DY232">
            <v>20</v>
          </cell>
          <cell r="DZ232" t="str">
            <v>Периодический</v>
          </cell>
          <cell r="EA232">
            <v>48</v>
          </cell>
          <cell r="EB232">
            <v>48</v>
          </cell>
          <cell r="EC232">
            <v>4.9658399999999991</v>
          </cell>
          <cell r="ED232">
            <v>6</v>
          </cell>
          <cell r="EE232">
            <v>1</v>
          </cell>
          <cell r="EF232">
            <v>9</v>
          </cell>
          <cell r="EG232">
            <v>1390.7012710840465</v>
          </cell>
          <cell r="EH232">
            <v>83</v>
          </cell>
          <cell r="EI232">
            <v>2.0939999999999999</v>
          </cell>
          <cell r="EJ232">
            <v>48</v>
          </cell>
          <cell r="EK232">
            <v>18</v>
          </cell>
          <cell r="EL232">
            <v>20</v>
          </cell>
          <cell r="EM232">
            <v>56</v>
          </cell>
          <cell r="EN232">
            <v>19</v>
          </cell>
          <cell r="EO232" t="str">
            <v>Периодический</v>
          </cell>
          <cell r="EP232">
            <v>24</v>
          </cell>
          <cell r="EQ232">
            <v>24</v>
          </cell>
          <cell r="ER232">
            <v>7.9453439999999995</v>
          </cell>
          <cell r="ES232">
            <v>9.6</v>
          </cell>
          <cell r="ET232">
            <v>1</v>
          </cell>
          <cell r="EU232">
            <v>9</v>
          </cell>
          <cell r="EV232">
            <v>869.18829442752906</v>
          </cell>
          <cell r="EW232">
            <v>83</v>
          </cell>
          <cell r="EX232">
            <v>2.0939999999999999</v>
          </cell>
          <cell r="EY232">
            <v>62</v>
          </cell>
          <cell r="EZ232">
            <v>0</v>
          </cell>
          <cell r="FA232">
            <v>-1</v>
          </cell>
          <cell r="FB232">
            <v>21</v>
          </cell>
          <cell r="FC232">
            <v>-1</v>
          </cell>
          <cell r="FD232">
            <v>-24</v>
          </cell>
          <cell r="FE232">
            <v>-24</v>
          </cell>
          <cell r="FF232">
            <v>2.9795040000000004</v>
          </cell>
        </row>
        <row r="233">
          <cell r="J233" t="str">
            <v>1111-1</v>
          </cell>
          <cell r="K233" t="str">
            <v>К - 33</v>
          </cell>
          <cell r="L233">
            <v>41814</v>
          </cell>
          <cell r="M233" t="str">
            <v>Гор.</v>
          </cell>
          <cell r="N233" t="str">
            <v>P1ar_Block I</v>
          </cell>
          <cell r="O233" t="str">
            <v>Действующий</v>
          </cell>
          <cell r="P233">
            <v>-4</v>
          </cell>
          <cell r="Q233" t="str">
            <v xml:space="preserve"> </v>
          </cell>
          <cell r="R233" t="str">
            <v xml:space="preserve"> </v>
          </cell>
          <cell r="S233">
            <v>0</v>
          </cell>
          <cell r="T233">
            <v>143.80000000000001</v>
          </cell>
          <cell r="U233">
            <v>135</v>
          </cell>
          <cell r="V233">
            <v>4.32</v>
          </cell>
          <cell r="W233">
            <v>1</v>
          </cell>
          <cell r="X233">
            <v>4.2985930068260068</v>
          </cell>
          <cell r="Y233">
            <v>1.33</v>
          </cell>
          <cell r="Z233">
            <v>0.83599999999999997</v>
          </cell>
          <cell r="AA233">
            <v>0.73299999999999998</v>
          </cell>
          <cell r="AB233">
            <v>38</v>
          </cell>
          <cell r="AC233">
            <v>1.1579999999999999</v>
          </cell>
          <cell r="AD233">
            <v>177.8</v>
          </cell>
          <cell r="AE233">
            <v>9.19</v>
          </cell>
          <cell r="AF233">
            <v>2183</v>
          </cell>
          <cell r="AG233">
            <v>2893</v>
          </cell>
          <cell r="AH233">
            <v>2893</v>
          </cell>
          <cell r="AI233">
            <v>0</v>
          </cell>
          <cell r="AJ233">
            <v>0</v>
          </cell>
          <cell r="AK233" t="str">
            <v>откр ствол</v>
          </cell>
          <cell r="AL233" t="str">
            <v>2183-2893</v>
          </cell>
          <cell r="AM233">
            <v>22</v>
          </cell>
          <cell r="AN233">
            <v>2183</v>
          </cell>
          <cell r="AO233">
            <v>268.82</v>
          </cell>
          <cell r="AP233">
            <v>0</v>
          </cell>
          <cell r="AQ233">
            <v>0</v>
          </cell>
          <cell r="AR233">
            <v>0</v>
          </cell>
          <cell r="AS233" t="str">
            <v>Газлифт</v>
          </cell>
          <cell r="AT233">
            <v>600</v>
          </cell>
          <cell r="AU233" t="str">
            <v>ГП</v>
          </cell>
          <cell r="AV233">
            <v>1200</v>
          </cell>
          <cell r="AW233" t="str">
            <v>ГК85(1,5)</v>
          </cell>
          <cell r="AX233">
            <v>1810</v>
          </cell>
          <cell r="AY233" t="str">
            <v>ЦКсОК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1820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2260</v>
          </cell>
          <cell r="BN233" t="str">
            <v>Есть</v>
          </cell>
          <cell r="BO233">
            <v>0</v>
          </cell>
          <cell r="BP233">
            <v>80</v>
          </cell>
          <cell r="BQ233">
            <v>50</v>
          </cell>
          <cell r="BR233">
            <v>9.8184000000000005</v>
          </cell>
          <cell r="BS233">
            <v>0</v>
          </cell>
          <cell r="BT233">
            <v>0</v>
          </cell>
          <cell r="BU233">
            <v>73</v>
          </cell>
          <cell r="BV233">
            <v>5.5</v>
          </cell>
          <cell r="BW233">
            <v>18</v>
          </cell>
          <cell r="BX233" t="str">
            <v>Угловик</v>
          </cell>
          <cell r="BY233" t="str">
            <v>Периодический</v>
          </cell>
          <cell r="BZ233">
            <v>24</v>
          </cell>
          <cell r="CA233">
            <v>24</v>
          </cell>
          <cell r="CB233">
            <v>21</v>
          </cell>
          <cell r="CC233">
            <v>50</v>
          </cell>
          <cell r="CD233">
            <v>20</v>
          </cell>
          <cell r="CE233">
            <v>43374</v>
          </cell>
          <cell r="CF233">
            <v>129</v>
          </cell>
          <cell r="CG233">
            <v>80</v>
          </cell>
          <cell r="CH233">
            <v>6</v>
          </cell>
          <cell r="CI233">
            <v>0</v>
          </cell>
          <cell r="CJ233">
            <v>0</v>
          </cell>
          <cell r="CK233">
            <v>49</v>
          </cell>
          <cell r="CL233">
            <v>4.7580521999999998</v>
          </cell>
          <cell r="CM233">
            <v>5.7</v>
          </cell>
          <cell r="CN233">
            <v>0.15</v>
          </cell>
          <cell r="CO233">
            <v>231</v>
          </cell>
          <cell r="CP233">
            <v>7</v>
          </cell>
          <cell r="CQ233">
            <v>80</v>
          </cell>
          <cell r="CR233" t="str">
            <v>-</v>
          </cell>
          <cell r="CS233">
            <v>49</v>
          </cell>
          <cell r="CT233" t="str">
            <v>-</v>
          </cell>
          <cell r="CU233">
            <v>75.241947800000005</v>
          </cell>
          <cell r="CV233" t="str">
            <v>-</v>
          </cell>
          <cell r="CW233">
            <v>48.85</v>
          </cell>
          <cell r="CX233" t="str">
            <v>-</v>
          </cell>
          <cell r="CY233">
            <v>4</v>
          </cell>
          <cell r="CZ233">
            <v>3</v>
          </cell>
          <cell r="DA233">
            <v>630.51010663565228</v>
          </cell>
          <cell r="DB233">
            <v>1471.1902488165222</v>
          </cell>
          <cell r="DC233">
            <v>9.836058263971463E-2</v>
          </cell>
          <cell r="DD233">
            <v>0</v>
          </cell>
          <cell r="DE233" t="str">
            <v>Газлифт</v>
          </cell>
          <cell r="DF233">
            <v>4.7580521999999998</v>
          </cell>
          <cell r="DG233">
            <v>5.7</v>
          </cell>
          <cell r="DH233">
            <v>0.15</v>
          </cell>
          <cell r="DI233">
            <v>3</v>
          </cell>
          <cell r="DJ233">
            <v>49</v>
          </cell>
          <cell r="DK233">
            <v>0</v>
          </cell>
          <cell r="DL233">
            <v>42554.083333333336</v>
          </cell>
          <cell r="DM233">
            <v>42560</v>
          </cell>
          <cell r="DN233">
            <v>885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42560</v>
          </cell>
          <cell r="DT233" t="str">
            <v>ОПЗ</v>
          </cell>
          <cell r="DU233">
            <v>0</v>
          </cell>
          <cell r="DV233">
            <v>18</v>
          </cell>
          <cell r="DW233">
            <v>21</v>
          </cell>
          <cell r="DX233">
            <v>47</v>
          </cell>
          <cell r="DY233">
            <v>20</v>
          </cell>
          <cell r="DZ233" t="str">
            <v>Периодический</v>
          </cell>
          <cell r="EA233">
            <v>48</v>
          </cell>
          <cell r="EB233">
            <v>48</v>
          </cell>
          <cell r="EC233">
            <v>7.5127140000000008</v>
          </cell>
          <cell r="ED233">
            <v>9</v>
          </cell>
          <cell r="EE233">
            <v>0.15</v>
          </cell>
          <cell r="EF233">
            <v>10.5</v>
          </cell>
          <cell r="EG233">
            <v>1136.2498292893886</v>
          </cell>
          <cell r="EH233">
            <v>80</v>
          </cell>
          <cell r="EI233">
            <v>1.9636800000000001</v>
          </cell>
          <cell r="EJ233">
            <v>48</v>
          </cell>
          <cell r="EK233">
            <v>18</v>
          </cell>
          <cell r="EL233">
            <v>21</v>
          </cell>
          <cell r="EM233">
            <v>50</v>
          </cell>
          <cell r="EN233">
            <v>20</v>
          </cell>
          <cell r="EO233" t="str">
            <v>Периодический</v>
          </cell>
          <cell r="EP233">
            <v>24</v>
          </cell>
          <cell r="EQ233">
            <v>24</v>
          </cell>
          <cell r="ER233">
            <v>4.7580521999999998</v>
          </cell>
          <cell r="ES233">
            <v>5.7</v>
          </cell>
          <cell r="ET233">
            <v>0.15</v>
          </cell>
          <cell r="EU233">
            <v>7</v>
          </cell>
          <cell r="EV233">
            <v>630.51010663565228</v>
          </cell>
          <cell r="EW233">
            <v>80</v>
          </cell>
          <cell r="EX233">
            <v>4</v>
          </cell>
          <cell r="EY233">
            <v>49</v>
          </cell>
          <cell r="EZ233">
            <v>0</v>
          </cell>
          <cell r="FA233">
            <v>0</v>
          </cell>
          <cell r="FB233">
            <v>3</v>
          </cell>
          <cell r="FC233">
            <v>0</v>
          </cell>
          <cell r="FD233">
            <v>-24</v>
          </cell>
          <cell r="FE233">
            <v>-24</v>
          </cell>
          <cell r="FF233">
            <v>-2.7546618000000009</v>
          </cell>
        </row>
        <row r="234">
          <cell r="J234">
            <v>1112</v>
          </cell>
          <cell r="K234" t="str">
            <v>Куст скважины - 1112</v>
          </cell>
          <cell r="L234">
            <v>40999</v>
          </cell>
          <cell r="M234" t="str">
            <v>Гор.</v>
          </cell>
          <cell r="N234" t="str">
            <v>P1ar_Block I</v>
          </cell>
          <cell r="O234" t="str">
            <v>Действующий</v>
          </cell>
          <cell r="P234">
            <v>-4</v>
          </cell>
          <cell r="Q234" t="str">
            <v xml:space="preserve"> </v>
          </cell>
          <cell r="R234" t="str">
            <v xml:space="preserve"> </v>
          </cell>
          <cell r="S234">
            <v>0</v>
          </cell>
          <cell r="T234">
            <v>143.80000000000001</v>
          </cell>
          <cell r="U234">
            <v>135</v>
          </cell>
          <cell r="V234">
            <v>4.32</v>
          </cell>
          <cell r="W234">
            <v>1</v>
          </cell>
          <cell r="X234">
            <v>4.32</v>
          </cell>
          <cell r="Y234">
            <v>1.33</v>
          </cell>
          <cell r="Z234">
            <v>0.83599999999999997</v>
          </cell>
          <cell r="AA234">
            <v>0.73299999999999998</v>
          </cell>
          <cell r="AB234">
            <v>38</v>
          </cell>
          <cell r="AC234">
            <v>1.1579999999999999</v>
          </cell>
          <cell r="AD234">
            <v>139.69999999999999</v>
          </cell>
          <cell r="AE234">
            <v>7.72</v>
          </cell>
          <cell r="AF234">
            <v>1945</v>
          </cell>
          <cell r="AG234">
            <v>2400</v>
          </cell>
          <cell r="AH234">
            <v>2400</v>
          </cell>
          <cell r="AI234">
            <v>0</v>
          </cell>
          <cell r="AJ234">
            <v>0</v>
          </cell>
          <cell r="AK234" t="str">
            <v>откр ствол</v>
          </cell>
          <cell r="AL234" t="str">
            <v xml:space="preserve">1945-2400 </v>
          </cell>
          <cell r="AM234">
            <v>129.30000000000001</v>
          </cell>
          <cell r="AN234">
            <v>1945</v>
          </cell>
          <cell r="AO234">
            <v>3.46</v>
          </cell>
          <cell r="AP234">
            <v>0</v>
          </cell>
          <cell r="AQ234">
            <v>0</v>
          </cell>
          <cell r="AR234">
            <v>0</v>
          </cell>
          <cell r="AS234" t="str">
            <v>Газлифт</v>
          </cell>
          <cell r="AT234">
            <v>600</v>
          </cell>
          <cell r="AU234">
            <v>0</v>
          </cell>
          <cell r="AV234">
            <v>1200</v>
          </cell>
          <cell r="AW234">
            <v>0</v>
          </cell>
          <cell r="AX234">
            <v>1810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1820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1980</v>
          </cell>
          <cell r="BN234" t="str">
            <v>Есть</v>
          </cell>
          <cell r="BO234">
            <v>0</v>
          </cell>
          <cell r="BP234">
            <v>85</v>
          </cell>
          <cell r="BQ234">
            <v>68</v>
          </cell>
          <cell r="BR234">
            <v>3</v>
          </cell>
          <cell r="BS234">
            <v>0</v>
          </cell>
          <cell r="BT234">
            <v>0</v>
          </cell>
          <cell r="BU234">
            <v>73</v>
          </cell>
          <cell r="BV234">
            <v>5.5</v>
          </cell>
          <cell r="BW234">
            <v>18</v>
          </cell>
          <cell r="BX234" t="str">
            <v>Угловик</v>
          </cell>
          <cell r="BY234" t="str">
            <v>Периодический</v>
          </cell>
          <cell r="BZ234">
            <v>24</v>
          </cell>
          <cell r="CA234">
            <v>24</v>
          </cell>
          <cell r="CB234">
            <v>21</v>
          </cell>
          <cell r="CC234">
            <v>68</v>
          </cell>
          <cell r="CD234">
            <v>20</v>
          </cell>
          <cell r="CE234">
            <v>43374</v>
          </cell>
          <cell r="CF234">
            <v>77.599999999999994</v>
          </cell>
          <cell r="CG234">
            <v>85</v>
          </cell>
          <cell r="CH234">
            <v>6</v>
          </cell>
          <cell r="CI234">
            <v>0</v>
          </cell>
          <cell r="CJ234">
            <v>0</v>
          </cell>
          <cell r="CK234">
            <v>47</v>
          </cell>
          <cell r="CL234">
            <v>6.1027999999999993</v>
          </cell>
          <cell r="CM234">
            <v>7.3</v>
          </cell>
          <cell r="CN234">
            <v>0</v>
          </cell>
          <cell r="CO234">
            <v>232</v>
          </cell>
          <cell r="CP234">
            <v>5</v>
          </cell>
          <cell r="CQ234">
            <v>30.599999999999994</v>
          </cell>
          <cell r="CR234" t="str">
            <v>-</v>
          </cell>
          <cell r="CS234">
            <v>47</v>
          </cell>
          <cell r="CT234" t="str">
            <v>-</v>
          </cell>
          <cell r="CU234">
            <v>24.497199999999996</v>
          </cell>
          <cell r="CV234" t="str">
            <v>-</v>
          </cell>
          <cell r="CW234">
            <v>47</v>
          </cell>
          <cell r="CX234" t="str">
            <v>-</v>
          </cell>
          <cell r="CY234">
            <v>3</v>
          </cell>
          <cell r="CZ234">
            <v>2</v>
          </cell>
          <cell r="DA234">
            <v>327.71842432981583</v>
          </cell>
          <cell r="DB234">
            <v>819.29606082453961</v>
          </cell>
          <cell r="DC234">
            <v>0.2892565359477125</v>
          </cell>
          <cell r="DD234">
            <v>0</v>
          </cell>
          <cell r="DE234" t="str">
            <v>Газлифт</v>
          </cell>
          <cell r="DF234">
            <v>6.1027999999999993</v>
          </cell>
          <cell r="DG234">
            <v>7.3</v>
          </cell>
          <cell r="DH234">
            <v>0</v>
          </cell>
          <cell r="DI234">
            <v>1.9999999999999998</v>
          </cell>
          <cell r="DJ234">
            <v>47</v>
          </cell>
          <cell r="DK234">
            <v>0</v>
          </cell>
          <cell r="DL234">
            <v>42704</v>
          </cell>
          <cell r="DM234">
            <v>42729</v>
          </cell>
          <cell r="DN234">
            <v>716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41638</v>
          </cell>
          <cell r="DT234" t="str">
            <v>Интенсификация (КСБ в окт.13г.)</v>
          </cell>
          <cell r="DU234">
            <v>0</v>
          </cell>
          <cell r="DV234">
            <v>18</v>
          </cell>
          <cell r="DW234">
            <v>22</v>
          </cell>
          <cell r="DX234">
            <v>68</v>
          </cell>
          <cell r="DY234">
            <v>20</v>
          </cell>
          <cell r="DZ234" t="str">
            <v>Периодический</v>
          </cell>
          <cell r="EA234">
            <v>24</v>
          </cell>
          <cell r="EB234">
            <v>48</v>
          </cell>
          <cell r="EC234">
            <v>6.1027999999999993</v>
          </cell>
          <cell r="ED234">
            <v>7.3</v>
          </cell>
          <cell r="EE234">
            <v>0</v>
          </cell>
          <cell r="EF234">
            <v>5</v>
          </cell>
          <cell r="EG234">
            <v>327.71842432981583</v>
          </cell>
          <cell r="EH234">
            <v>85</v>
          </cell>
          <cell r="EI234">
            <v>3</v>
          </cell>
          <cell r="EJ234">
            <v>47</v>
          </cell>
          <cell r="EK234">
            <v>18</v>
          </cell>
          <cell r="EL234">
            <v>21</v>
          </cell>
          <cell r="EM234">
            <v>68</v>
          </cell>
          <cell r="EN234">
            <v>20</v>
          </cell>
          <cell r="EO234" t="str">
            <v>Периодический</v>
          </cell>
          <cell r="EP234">
            <v>24</v>
          </cell>
          <cell r="EQ234">
            <v>24</v>
          </cell>
          <cell r="ER234">
            <v>6.1027999999999993</v>
          </cell>
          <cell r="ES234">
            <v>7.3</v>
          </cell>
          <cell r="ET234">
            <v>0</v>
          </cell>
          <cell r="EU234">
            <v>5</v>
          </cell>
          <cell r="EV234">
            <v>327.71842432981583</v>
          </cell>
          <cell r="EW234">
            <v>85</v>
          </cell>
          <cell r="EX234">
            <v>3</v>
          </cell>
          <cell r="EY234">
            <v>47</v>
          </cell>
          <cell r="EZ234">
            <v>0</v>
          </cell>
          <cell r="FA234">
            <v>-1</v>
          </cell>
          <cell r="FB234">
            <v>0</v>
          </cell>
          <cell r="FC234">
            <v>0</v>
          </cell>
          <cell r="FD234">
            <v>0</v>
          </cell>
          <cell r="FE234">
            <v>-24</v>
          </cell>
          <cell r="FF234">
            <v>0</v>
          </cell>
        </row>
        <row r="235">
          <cell r="J235" t="str">
            <v>1112-2</v>
          </cell>
          <cell r="K235" t="str">
            <v>Куст скважины - 1112</v>
          </cell>
          <cell r="L235">
            <v>41151</v>
          </cell>
          <cell r="M235" t="str">
            <v>Гор.</v>
          </cell>
          <cell r="N235" t="str">
            <v>P1ar_Block I</v>
          </cell>
          <cell r="O235" t="str">
            <v>Действующий</v>
          </cell>
          <cell r="P235">
            <v>-4</v>
          </cell>
          <cell r="Q235" t="str">
            <v xml:space="preserve"> </v>
          </cell>
          <cell r="R235" t="str">
            <v xml:space="preserve"> </v>
          </cell>
          <cell r="S235">
            <v>0</v>
          </cell>
          <cell r="T235">
            <v>143.80000000000001</v>
          </cell>
          <cell r="U235">
            <v>135</v>
          </cell>
          <cell r="V235">
            <v>4.32</v>
          </cell>
          <cell r="W235">
            <v>1</v>
          </cell>
          <cell r="X235">
            <v>4.0510127531882976</v>
          </cell>
          <cell r="Y235">
            <v>1.33</v>
          </cell>
          <cell r="Z235">
            <v>0.83599999999999997</v>
          </cell>
          <cell r="AA235">
            <v>0.73299999999999998</v>
          </cell>
          <cell r="AB235">
            <v>38</v>
          </cell>
          <cell r="AC235">
            <v>1.1579999999999999</v>
          </cell>
          <cell r="AD235">
            <v>177.8</v>
          </cell>
          <cell r="AE235">
            <v>8.0500000000000007</v>
          </cell>
          <cell r="AF235">
            <v>1945</v>
          </cell>
          <cell r="AG235">
            <v>2500</v>
          </cell>
          <cell r="AH235">
            <v>2500</v>
          </cell>
          <cell r="AI235">
            <v>0</v>
          </cell>
          <cell r="AJ235">
            <v>0</v>
          </cell>
          <cell r="AK235" t="str">
            <v>откр ствол</v>
          </cell>
          <cell r="AL235" t="str">
            <v xml:space="preserve">1945-2500 </v>
          </cell>
          <cell r="AM235">
            <v>0</v>
          </cell>
          <cell r="AN235">
            <v>1966</v>
          </cell>
          <cell r="AO235">
            <v>4.6900000000000004</v>
          </cell>
          <cell r="AP235">
            <v>0</v>
          </cell>
          <cell r="AQ235">
            <v>0</v>
          </cell>
          <cell r="AR235">
            <v>0</v>
          </cell>
          <cell r="AS235" t="str">
            <v>Газлифт</v>
          </cell>
          <cell r="AT235">
            <v>604</v>
          </cell>
          <cell r="AU235" t="str">
            <v>ГП</v>
          </cell>
          <cell r="AV235">
            <v>1203</v>
          </cell>
          <cell r="AW235" t="str">
            <v>ГК83/1,5</v>
          </cell>
          <cell r="AX235">
            <v>1773</v>
          </cell>
          <cell r="AY235" t="str">
            <v>ЦКсОК/3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1783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1950</v>
          </cell>
          <cell r="BN235" t="str">
            <v>Есть</v>
          </cell>
          <cell r="BO235">
            <v>0</v>
          </cell>
          <cell r="BP235">
            <v>84</v>
          </cell>
          <cell r="BQ235">
            <v>72</v>
          </cell>
          <cell r="BR235">
            <v>3</v>
          </cell>
          <cell r="BS235">
            <v>0</v>
          </cell>
          <cell r="BT235">
            <v>0</v>
          </cell>
          <cell r="BU235">
            <v>73</v>
          </cell>
          <cell r="BV235">
            <v>5.5</v>
          </cell>
          <cell r="BW235">
            <v>18</v>
          </cell>
          <cell r="BX235" t="str">
            <v>Угловик</v>
          </cell>
          <cell r="BY235" t="str">
            <v>Периодический</v>
          </cell>
          <cell r="BZ235">
            <v>24</v>
          </cell>
          <cell r="CA235">
            <v>24</v>
          </cell>
          <cell r="CB235">
            <v>23</v>
          </cell>
          <cell r="CC235">
            <v>72</v>
          </cell>
          <cell r="CD235">
            <v>21</v>
          </cell>
          <cell r="CE235">
            <v>43374</v>
          </cell>
          <cell r="CF235">
            <v>115</v>
          </cell>
          <cell r="CG235">
            <v>84</v>
          </cell>
          <cell r="CH235">
            <v>6</v>
          </cell>
          <cell r="CI235">
            <v>0</v>
          </cell>
          <cell r="CJ235">
            <v>0</v>
          </cell>
          <cell r="CK235">
            <v>56</v>
          </cell>
          <cell r="CL235">
            <v>4.3421839999999996</v>
          </cell>
          <cell r="CM235">
            <v>5.3</v>
          </cell>
          <cell r="CN235">
            <v>2</v>
          </cell>
          <cell r="CO235">
            <v>233</v>
          </cell>
          <cell r="CP235">
            <v>9.3000000000000007</v>
          </cell>
          <cell r="CQ235">
            <v>59</v>
          </cell>
          <cell r="CR235" t="str">
            <v>-</v>
          </cell>
          <cell r="CS235">
            <v>56</v>
          </cell>
          <cell r="CT235" t="str">
            <v>-</v>
          </cell>
          <cell r="CU235">
            <v>54.657815999999997</v>
          </cell>
          <cell r="CV235" t="str">
            <v>-</v>
          </cell>
          <cell r="CW235">
            <v>54</v>
          </cell>
          <cell r="CX235" t="str">
            <v>-</v>
          </cell>
          <cell r="CY235">
            <v>3</v>
          </cell>
          <cell r="CZ235">
            <v>6.3000000000000007</v>
          </cell>
          <cell r="DA235">
            <v>1450.8827815679854</v>
          </cell>
          <cell r="DB235">
            <v>2141.779344219407</v>
          </cell>
          <cell r="DC235">
            <v>0.11636367493264885</v>
          </cell>
          <cell r="DD235">
            <v>0</v>
          </cell>
          <cell r="DE235" t="str">
            <v>Газлифт</v>
          </cell>
          <cell r="DF235">
            <v>4.3421839999999996</v>
          </cell>
          <cell r="DG235">
            <v>5.3</v>
          </cell>
          <cell r="DH235">
            <v>2</v>
          </cell>
          <cell r="DI235">
            <v>6.3</v>
          </cell>
          <cell r="DJ235">
            <v>56</v>
          </cell>
          <cell r="DK235">
            <v>0</v>
          </cell>
          <cell r="DL235" t="str">
            <v>-</v>
          </cell>
          <cell r="DM235">
            <v>41687</v>
          </cell>
          <cell r="DN235">
            <v>1758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41687</v>
          </cell>
          <cell r="DT235" t="str">
            <v>ОПЗ</v>
          </cell>
          <cell r="DU235">
            <v>0</v>
          </cell>
          <cell r="DV235">
            <v>18</v>
          </cell>
          <cell r="DW235">
            <v>23</v>
          </cell>
          <cell r="DX235">
            <v>72</v>
          </cell>
          <cell r="DY235">
            <v>21</v>
          </cell>
          <cell r="DZ235" t="str">
            <v>Периодический</v>
          </cell>
          <cell r="EA235">
            <v>24</v>
          </cell>
          <cell r="EB235">
            <v>48</v>
          </cell>
          <cell r="EC235">
            <v>4.3421839999999996</v>
          </cell>
          <cell r="ED235">
            <v>5.3</v>
          </cell>
          <cell r="EE235">
            <v>2</v>
          </cell>
          <cell r="EF235">
            <v>9.3000000000000007</v>
          </cell>
          <cell r="EG235">
            <v>1450.8827815679854</v>
          </cell>
          <cell r="EH235">
            <v>84</v>
          </cell>
          <cell r="EI235">
            <v>3</v>
          </cell>
          <cell r="EJ235">
            <v>56</v>
          </cell>
          <cell r="EK235">
            <v>18</v>
          </cell>
          <cell r="EL235">
            <v>23</v>
          </cell>
          <cell r="EM235">
            <v>72</v>
          </cell>
          <cell r="EN235">
            <v>21</v>
          </cell>
          <cell r="EO235" t="str">
            <v>Периодический</v>
          </cell>
          <cell r="EP235">
            <v>24</v>
          </cell>
          <cell r="EQ235">
            <v>24</v>
          </cell>
          <cell r="ER235">
            <v>4.3421839999999996</v>
          </cell>
          <cell r="ES235">
            <v>5.3</v>
          </cell>
          <cell r="ET235">
            <v>2</v>
          </cell>
          <cell r="EU235">
            <v>9.3000000000000007</v>
          </cell>
          <cell r="EV235">
            <v>1450.8827815679854</v>
          </cell>
          <cell r="EW235">
            <v>84</v>
          </cell>
          <cell r="EX235">
            <v>3</v>
          </cell>
          <cell r="EY235">
            <v>56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-24</v>
          </cell>
          <cell r="FF235">
            <v>0</v>
          </cell>
        </row>
        <row r="236">
          <cell r="J236" t="str">
            <v>1112-1</v>
          </cell>
          <cell r="K236" t="str">
            <v>Куст скважины - 1112</v>
          </cell>
          <cell r="L236">
            <v>41070</v>
          </cell>
          <cell r="M236" t="str">
            <v>Гор.</v>
          </cell>
          <cell r="N236" t="str">
            <v>P1ar_Block I</v>
          </cell>
          <cell r="O236" t="str">
            <v>Действующий</v>
          </cell>
          <cell r="P236">
            <v>-4</v>
          </cell>
          <cell r="Q236" t="str">
            <v xml:space="preserve"> </v>
          </cell>
          <cell r="R236" t="str">
            <v xml:space="preserve"> </v>
          </cell>
          <cell r="S236">
            <v>0</v>
          </cell>
          <cell r="T236">
            <v>143.80000000000001</v>
          </cell>
          <cell r="U236">
            <v>135</v>
          </cell>
          <cell r="V236">
            <v>4.32</v>
          </cell>
          <cell r="W236">
            <v>1</v>
          </cell>
          <cell r="X236">
            <v>4.32</v>
          </cell>
          <cell r="Y236">
            <v>1.33</v>
          </cell>
          <cell r="Z236">
            <v>0.83599999999999997</v>
          </cell>
          <cell r="AA236">
            <v>0.73299999999999998</v>
          </cell>
          <cell r="AB236">
            <v>38</v>
          </cell>
          <cell r="AC236">
            <v>1.1579999999999999</v>
          </cell>
          <cell r="AD236">
            <v>139.69999999999999</v>
          </cell>
          <cell r="AE236">
            <v>7.72</v>
          </cell>
          <cell r="AF236">
            <v>1953</v>
          </cell>
          <cell r="AG236">
            <v>2450</v>
          </cell>
          <cell r="AH236">
            <v>2450</v>
          </cell>
          <cell r="AI236">
            <v>0</v>
          </cell>
          <cell r="AJ236">
            <v>0</v>
          </cell>
          <cell r="AK236" t="str">
            <v>откр ствол</v>
          </cell>
          <cell r="AL236" t="str">
            <v xml:space="preserve">1953-2450 </v>
          </cell>
          <cell r="AM236">
            <v>15.8</v>
          </cell>
          <cell r="AN236">
            <v>1953</v>
          </cell>
          <cell r="AO236">
            <v>27.9</v>
          </cell>
          <cell r="AP236">
            <v>0</v>
          </cell>
          <cell r="AQ236">
            <v>0</v>
          </cell>
          <cell r="AR236">
            <v>0</v>
          </cell>
          <cell r="AS236" t="str">
            <v>Газлифт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1950</v>
          </cell>
          <cell r="BN236" t="str">
            <v>Есть</v>
          </cell>
          <cell r="BO236">
            <v>0</v>
          </cell>
          <cell r="BP236">
            <v>86</v>
          </cell>
          <cell r="BQ236">
            <v>53</v>
          </cell>
          <cell r="BR236">
            <v>4.75</v>
          </cell>
          <cell r="BS236">
            <v>0</v>
          </cell>
          <cell r="BT236">
            <v>0</v>
          </cell>
          <cell r="BU236">
            <v>73</v>
          </cell>
          <cell r="BV236">
            <v>5.5</v>
          </cell>
          <cell r="BW236">
            <v>18</v>
          </cell>
          <cell r="BX236" t="str">
            <v>Угловик</v>
          </cell>
          <cell r="BY236" t="str">
            <v>Периодический</v>
          </cell>
          <cell r="BZ236">
            <v>24</v>
          </cell>
          <cell r="CA236">
            <v>24</v>
          </cell>
          <cell r="CB236">
            <v>21</v>
          </cell>
          <cell r="CC236">
            <v>53</v>
          </cell>
          <cell r="CD236">
            <v>20</v>
          </cell>
          <cell r="CE236">
            <v>43374</v>
          </cell>
          <cell r="CF236">
            <v>113</v>
          </cell>
          <cell r="CG236">
            <v>86</v>
          </cell>
          <cell r="CH236">
            <v>6</v>
          </cell>
          <cell r="CI236">
            <v>0</v>
          </cell>
          <cell r="CJ236">
            <v>0</v>
          </cell>
          <cell r="CK236">
            <v>55</v>
          </cell>
          <cell r="CL236">
            <v>4.7652000000000001</v>
          </cell>
          <cell r="CM236">
            <v>5.7</v>
          </cell>
          <cell r="CN236">
            <v>0</v>
          </cell>
          <cell r="CO236">
            <v>234</v>
          </cell>
          <cell r="CP236">
            <v>7.3</v>
          </cell>
          <cell r="CQ236">
            <v>58</v>
          </cell>
          <cell r="CR236" t="str">
            <v>-</v>
          </cell>
          <cell r="CS236">
            <v>55</v>
          </cell>
          <cell r="CT236" t="str">
            <v>-</v>
          </cell>
          <cell r="CU236">
            <v>53.2348</v>
          </cell>
          <cell r="CV236" t="str">
            <v>-</v>
          </cell>
          <cell r="CW236">
            <v>55</v>
          </cell>
          <cell r="CX236" t="str">
            <v>-</v>
          </cell>
          <cell r="CY236">
            <v>4.75</v>
          </cell>
          <cell r="CZ236">
            <v>2.5499999999999998</v>
          </cell>
          <cell r="DA236">
            <v>535.12969025434393</v>
          </cell>
          <cell r="DB236">
            <v>1531.9398975908671</v>
          </cell>
          <cell r="DC236">
            <v>0</v>
          </cell>
          <cell r="DD236">
            <v>0</v>
          </cell>
          <cell r="DE236" t="str">
            <v>Газлифт</v>
          </cell>
          <cell r="DF236">
            <v>4.7652000000000001</v>
          </cell>
          <cell r="DG236">
            <v>5.7</v>
          </cell>
          <cell r="DH236">
            <v>0</v>
          </cell>
          <cell r="DI236">
            <v>2.5499999999999994</v>
          </cell>
          <cell r="DJ236">
            <v>55</v>
          </cell>
          <cell r="DK236">
            <v>0</v>
          </cell>
          <cell r="DL236" t="str">
            <v>-</v>
          </cell>
          <cell r="DM236">
            <v>41070</v>
          </cell>
          <cell r="DN236">
            <v>2375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41070</v>
          </cell>
          <cell r="DT236" t="str">
            <v>ВНС</v>
          </cell>
          <cell r="DU236">
            <v>0</v>
          </cell>
          <cell r="DV236">
            <v>18</v>
          </cell>
          <cell r="DW236">
            <v>21</v>
          </cell>
          <cell r="DX236">
            <v>53</v>
          </cell>
          <cell r="DY236">
            <v>20</v>
          </cell>
          <cell r="DZ236" t="str">
            <v>Периодический</v>
          </cell>
          <cell r="EA236">
            <v>24</v>
          </cell>
          <cell r="EB236">
            <v>48</v>
          </cell>
          <cell r="EC236">
            <v>4.7652000000000001</v>
          </cell>
          <cell r="ED236">
            <v>5.7</v>
          </cell>
          <cell r="EE236">
            <v>0</v>
          </cell>
          <cell r="EF236">
            <v>7.3</v>
          </cell>
          <cell r="EG236">
            <v>535.12969025434393</v>
          </cell>
          <cell r="EH236">
            <v>86</v>
          </cell>
          <cell r="EI236">
            <v>4.75</v>
          </cell>
          <cell r="EJ236">
            <v>55</v>
          </cell>
          <cell r="EK236">
            <v>18</v>
          </cell>
          <cell r="EL236">
            <v>21</v>
          </cell>
          <cell r="EM236">
            <v>53</v>
          </cell>
          <cell r="EN236">
            <v>20</v>
          </cell>
          <cell r="EO236" t="str">
            <v>Периодический</v>
          </cell>
          <cell r="EP236">
            <v>24</v>
          </cell>
          <cell r="EQ236">
            <v>24</v>
          </cell>
          <cell r="ER236">
            <v>4.7652000000000001</v>
          </cell>
          <cell r="ES236">
            <v>5.7</v>
          </cell>
          <cell r="ET236">
            <v>0</v>
          </cell>
          <cell r="EU236">
            <v>7.3</v>
          </cell>
          <cell r="EV236">
            <v>535.12969025434393</v>
          </cell>
          <cell r="EW236">
            <v>86</v>
          </cell>
          <cell r="EX236">
            <v>4.75</v>
          </cell>
          <cell r="EY236">
            <v>55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-24</v>
          </cell>
          <cell r="FF236">
            <v>0</v>
          </cell>
        </row>
        <row r="237">
          <cell r="J237">
            <v>1113</v>
          </cell>
          <cell r="K237" t="str">
            <v>К - 12</v>
          </cell>
          <cell r="L237">
            <v>41912</v>
          </cell>
          <cell r="M237" t="str">
            <v>Гор.</v>
          </cell>
          <cell r="N237" t="str">
            <v>P1ar_Block I</v>
          </cell>
          <cell r="O237" t="str">
            <v>Действующий</v>
          </cell>
          <cell r="P237">
            <v>-4</v>
          </cell>
          <cell r="Q237">
            <v>0</v>
          </cell>
          <cell r="R237">
            <v>0</v>
          </cell>
          <cell r="S237">
            <v>0</v>
          </cell>
          <cell r="T237">
            <v>143.80000000000001</v>
          </cell>
          <cell r="U237">
            <v>135</v>
          </cell>
          <cell r="V237">
            <v>4.32</v>
          </cell>
          <cell r="W237">
            <v>1</v>
          </cell>
          <cell r="X237">
            <v>1.1816192560175054</v>
          </cell>
          <cell r="Y237">
            <v>1.33</v>
          </cell>
          <cell r="Z237">
            <v>0.83599999999999997</v>
          </cell>
          <cell r="AA237">
            <v>0.73299999999999998</v>
          </cell>
          <cell r="AB237">
            <v>38</v>
          </cell>
          <cell r="AC237">
            <v>1.1579999999999999</v>
          </cell>
          <cell r="AD237">
            <v>177.8</v>
          </cell>
          <cell r="AE237">
            <v>9.19</v>
          </cell>
          <cell r="AF237">
            <v>2199</v>
          </cell>
          <cell r="AG237">
            <v>2817</v>
          </cell>
          <cell r="AH237">
            <v>2817</v>
          </cell>
          <cell r="AI237">
            <v>0</v>
          </cell>
          <cell r="AJ237">
            <v>0</v>
          </cell>
          <cell r="AK237" t="str">
            <v>откр ствол</v>
          </cell>
          <cell r="AL237" t="str">
            <v>2199-2817</v>
          </cell>
          <cell r="AM237">
            <v>16.899999999999999</v>
          </cell>
          <cell r="AN237">
            <v>2199</v>
          </cell>
          <cell r="AO237">
            <v>332.87</v>
          </cell>
          <cell r="AP237">
            <v>0</v>
          </cell>
          <cell r="AQ237">
            <v>0</v>
          </cell>
          <cell r="AR237">
            <v>0</v>
          </cell>
          <cell r="AS237" t="str">
            <v>УЭЦН</v>
          </cell>
          <cell r="AT237">
            <v>300</v>
          </cell>
          <cell r="AU237" t="str">
            <v>ГП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1700</v>
          </cell>
          <cell r="BG237">
            <v>0</v>
          </cell>
          <cell r="BH237">
            <v>0</v>
          </cell>
          <cell r="BI237" t="str">
            <v>D1150N</v>
          </cell>
          <cell r="BJ237">
            <v>984</v>
          </cell>
          <cell r="BK237">
            <v>56</v>
          </cell>
          <cell r="BL237" t="str">
            <v>54-117</v>
          </cell>
          <cell r="BM237">
            <v>1745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1593.55</v>
          </cell>
          <cell r="BT237">
            <v>151.44999999999999</v>
          </cell>
          <cell r="BU237">
            <v>73</v>
          </cell>
          <cell r="BV237">
            <v>5.5</v>
          </cell>
          <cell r="BW237">
            <v>65</v>
          </cell>
          <cell r="BX237" t="str">
            <v>Угловик</v>
          </cell>
          <cell r="BY237" t="str">
            <v>Постоянный</v>
          </cell>
          <cell r="BZ237">
            <v>24</v>
          </cell>
          <cell r="CA237">
            <v>0</v>
          </cell>
          <cell r="CB237">
            <v>25</v>
          </cell>
          <cell r="CC237">
            <v>24</v>
          </cell>
          <cell r="CD237">
            <v>24</v>
          </cell>
          <cell r="CE237">
            <v>43374</v>
          </cell>
          <cell r="CF237">
            <v>172</v>
          </cell>
          <cell r="CG237">
            <v>0</v>
          </cell>
          <cell r="CH237">
            <v>0</v>
          </cell>
          <cell r="CI237">
            <v>539.97369376048709</v>
          </cell>
          <cell r="CJ237">
            <v>105</v>
          </cell>
          <cell r="CK237">
            <v>133.69212515400002</v>
          </cell>
          <cell r="CL237">
            <v>58.18559999999998</v>
          </cell>
          <cell r="CM237">
            <v>348</v>
          </cell>
          <cell r="CN237">
            <v>80</v>
          </cell>
          <cell r="CO237">
            <v>235</v>
          </cell>
          <cell r="CP237">
            <v>20.8</v>
          </cell>
          <cell r="CQ237">
            <v>38.307874845999976</v>
          </cell>
          <cell r="CR237" t="str">
            <v>-</v>
          </cell>
          <cell r="CS237">
            <v>28.692125154000024</v>
          </cell>
          <cell r="CT237" t="str">
            <v>-</v>
          </cell>
          <cell r="CU237">
            <v>-19.877725154000004</v>
          </cell>
          <cell r="CV237" t="str">
            <v>-</v>
          </cell>
          <cell r="CW237">
            <v>-51.307874845999976</v>
          </cell>
          <cell r="CX237" t="str">
            <v>-</v>
          </cell>
          <cell r="CY237">
            <v>0</v>
          </cell>
          <cell r="CZ237">
            <v>20.8</v>
          </cell>
          <cell r="DA237">
            <v>357.47676401033948</v>
          </cell>
          <cell r="DB237">
            <v>357.47676401033948</v>
          </cell>
          <cell r="DC237">
            <v>9.1597991468236621</v>
          </cell>
          <cell r="DD237" t="str">
            <v>Для снижения Рзаб необходима оптимизация (смена УЭЦН на больший типоразмер)</v>
          </cell>
          <cell r="DE237" t="str">
            <v>УЭЦН</v>
          </cell>
          <cell r="DF237">
            <v>58.18559999999998</v>
          </cell>
          <cell r="DG237">
            <v>348</v>
          </cell>
          <cell r="DH237">
            <v>80</v>
          </cell>
          <cell r="DI237">
            <v>20.8</v>
          </cell>
          <cell r="DJ237">
            <v>133.69212515400002</v>
          </cell>
          <cell r="DK237">
            <v>0</v>
          </cell>
          <cell r="DL237">
            <v>42732.083333333336</v>
          </cell>
          <cell r="DM237">
            <v>42739</v>
          </cell>
          <cell r="DN237">
            <v>706</v>
          </cell>
          <cell r="DO237">
            <v>20</v>
          </cell>
          <cell r="DP237">
            <v>88</v>
          </cell>
          <cell r="DQ237">
            <v>37</v>
          </cell>
          <cell r="DR237">
            <v>0</v>
          </cell>
          <cell r="DS237">
            <v>41912</v>
          </cell>
          <cell r="DT237" t="str">
            <v>ВНС</v>
          </cell>
          <cell r="DU237">
            <v>0</v>
          </cell>
          <cell r="DV237">
            <v>65</v>
          </cell>
          <cell r="DW237">
            <v>25</v>
          </cell>
          <cell r="DX237">
            <v>25</v>
          </cell>
          <cell r="DY237">
            <v>24</v>
          </cell>
          <cell r="DZ237" t="str">
            <v>Постоянный</v>
          </cell>
          <cell r="EA237">
            <v>24</v>
          </cell>
          <cell r="EB237">
            <v>0</v>
          </cell>
          <cell r="EC237">
            <v>52.277969215999988</v>
          </cell>
          <cell r="ED237">
            <v>331.04</v>
          </cell>
          <cell r="EE237">
            <v>81.11</v>
          </cell>
          <cell r="EF237">
            <v>17.78</v>
          </cell>
          <cell r="EG237">
            <v>340.10502448052864</v>
          </cell>
          <cell r="EH237">
            <v>0</v>
          </cell>
          <cell r="EI237">
            <v>0</v>
          </cell>
          <cell r="EJ237">
            <v>136.81827156631502</v>
          </cell>
          <cell r="EK237">
            <v>65</v>
          </cell>
          <cell r="EL237">
            <v>25</v>
          </cell>
          <cell r="EM237">
            <v>24</v>
          </cell>
          <cell r="EN237">
            <v>24</v>
          </cell>
          <cell r="EO237" t="str">
            <v>Постоянный</v>
          </cell>
          <cell r="EP237">
            <v>24</v>
          </cell>
          <cell r="EQ237">
            <v>0</v>
          </cell>
          <cell r="ER237">
            <v>58.18559999999998</v>
          </cell>
          <cell r="ES237">
            <v>348</v>
          </cell>
          <cell r="ET237">
            <v>80</v>
          </cell>
          <cell r="EU237">
            <v>20.8</v>
          </cell>
          <cell r="EV237">
            <v>357.47676401033948</v>
          </cell>
          <cell r="EW237">
            <v>0</v>
          </cell>
          <cell r="EX237">
            <v>0</v>
          </cell>
          <cell r="EY237">
            <v>133.69212515400002</v>
          </cell>
          <cell r="EZ237">
            <v>0</v>
          </cell>
          <cell r="FA237">
            <v>0</v>
          </cell>
          <cell r="FB237">
            <v>-1</v>
          </cell>
          <cell r="FC237">
            <v>0</v>
          </cell>
          <cell r="FD237">
            <v>0</v>
          </cell>
          <cell r="FE237">
            <v>0</v>
          </cell>
          <cell r="FF237">
            <v>5.9076307839999913</v>
          </cell>
        </row>
        <row r="238">
          <cell r="J238" t="str">
            <v>1113-1</v>
          </cell>
          <cell r="K238" t="str">
            <v>К - 12</v>
          </cell>
          <cell r="L238">
            <v>41814</v>
          </cell>
          <cell r="M238" t="str">
            <v>Гор.</v>
          </cell>
          <cell r="N238" t="str">
            <v>P1ar_Block I</v>
          </cell>
          <cell r="O238" t="str">
            <v>Действующий</v>
          </cell>
          <cell r="P238">
            <v>-4</v>
          </cell>
          <cell r="Q238">
            <v>41794</v>
          </cell>
          <cell r="R238" t="str">
            <v>Slb</v>
          </cell>
          <cell r="S238" t="str">
            <v>160м3 15% HCL 
 40м3 WF130</v>
          </cell>
          <cell r="T238">
            <v>143.80000000000001</v>
          </cell>
          <cell r="U238">
            <v>135</v>
          </cell>
          <cell r="V238">
            <v>4.32</v>
          </cell>
          <cell r="W238">
            <v>1</v>
          </cell>
          <cell r="X238">
            <v>3.8922705993015545</v>
          </cell>
          <cell r="Y238">
            <v>1.33</v>
          </cell>
          <cell r="Z238">
            <v>0.83599999999999997</v>
          </cell>
          <cell r="AA238">
            <v>0.73299999999999998</v>
          </cell>
          <cell r="AB238">
            <v>38</v>
          </cell>
          <cell r="AC238">
            <v>1.1579999999999999</v>
          </cell>
          <cell r="AD238" t="str">
            <v>177,8; 
114,3</v>
          </cell>
          <cell r="AE238">
            <v>9.19</v>
          </cell>
          <cell r="AF238" t="str">
            <v>0-2152 
1969-2722</v>
          </cell>
          <cell r="AG238">
            <v>2730</v>
          </cell>
          <cell r="AH238">
            <v>2730</v>
          </cell>
          <cell r="AI238">
            <v>0</v>
          </cell>
          <cell r="AJ238">
            <v>0</v>
          </cell>
          <cell r="AK238" t="str">
            <v>Закрытый</v>
          </cell>
          <cell r="AL238" t="str">
            <v>2200-2201; 2340-2341; 2533-2534; 2649-2650; 2697-2698</v>
          </cell>
          <cell r="AM238">
            <v>15.3</v>
          </cell>
          <cell r="AN238">
            <v>2200</v>
          </cell>
          <cell r="AO238">
            <v>352</v>
          </cell>
          <cell r="AP238">
            <v>0</v>
          </cell>
          <cell r="AQ238">
            <v>0</v>
          </cell>
          <cell r="AR238">
            <v>0</v>
          </cell>
          <cell r="AS238" t="str">
            <v>Газлифт</v>
          </cell>
          <cell r="AT238">
            <v>300</v>
          </cell>
          <cell r="AU238" t="str">
            <v>ГП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1810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 t="str">
            <v>32-103</v>
          </cell>
          <cell r="BM238">
            <v>1974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1767.72</v>
          </cell>
          <cell r="BT238">
            <v>206.28</v>
          </cell>
          <cell r="BU238">
            <v>73</v>
          </cell>
          <cell r="BV238">
            <v>5.5</v>
          </cell>
          <cell r="BW238">
            <v>18</v>
          </cell>
          <cell r="BX238" t="str">
            <v>Угловик</v>
          </cell>
          <cell r="BY238" t="str">
            <v>Периодический</v>
          </cell>
          <cell r="BZ238">
            <v>24</v>
          </cell>
          <cell r="CA238">
            <v>24</v>
          </cell>
          <cell r="CB238">
            <v>26</v>
          </cell>
          <cell r="CC238">
            <v>66</v>
          </cell>
          <cell r="CD238">
            <v>25</v>
          </cell>
          <cell r="CE238">
            <v>43374</v>
          </cell>
          <cell r="CF238">
            <v>104.7</v>
          </cell>
          <cell r="CG238">
            <v>80</v>
          </cell>
          <cell r="CH238">
            <v>6</v>
          </cell>
          <cell r="CI238">
            <v>0</v>
          </cell>
          <cell r="CJ238">
            <v>0</v>
          </cell>
          <cell r="CK238">
            <v>58</v>
          </cell>
          <cell r="CL238">
            <v>6.8303749799999993</v>
          </cell>
          <cell r="CM238">
            <v>8.4499999999999993</v>
          </cell>
          <cell r="CN238">
            <v>3.31</v>
          </cell>
          <cell r="CO238">
            <v>236</v>
          </cell>
          <cell r="CP238">
            <v>22.44</v>
          </cell>
          <cell r="CQ238">
            <v>46.7</v>
          </cell>
          <cell r="CR238" t="str">
            <v>-</v>
          </cell>
          <cell r="CS238">
            <v>58</v>
          </cell>
          <cell r="CT238" t="str">
            <v>-</v>
          </cell>
          <cell r="CU238">
            <v>39.869625020000001</v>
          </cell>
          <cell r="CV238" t="str">
            <v>-</v>
          </cell>
          <cell r="CW238">
            <v>54.69</v>
          </cell>
          <cell r="CX238" t="str">
            <v>-</v>
          </cell>
          <cell r="CY238">
            <v>14.7</v>
          </cell>
          <cell r="CZ238">
            <v>7.740000000000002</v>
          </cell>
          <cell r="DA238">
            <v>1133.1735113611585</v>
          </cell>
          <cell r="DB238">
            <v>3285.3247538687842</v>
          </cell>
          <cell r="DC238">
            <v>0.22568076787356672</v>
          </cell>
          <cell r="DD238">
            <v>0</v>
          </cell>
          <cell r="DE238" t="str">
            <v>Газлифт</v>
          </cell>
          <cell r="DF238">
            <v>6.8303749799999993</v>
          </cell>
          <cell r="DG238">
            <v>8.4499999999999993</v>
          </cell>
          <cell r="DH238">
            <v>3.31</v>
          </cell>
          <cell r="DI238">
            <v>7.740000000000002</v>
          </cell>
          <cell r="DJ238">
            <v>58</v>
          </cell>
          <cell r="DK238">
            <v>0</v>
          </cell>
          <cell r="DL238">
            <v>42081</v>
          </cell>
          <cell r="DM238">
            <v>42102</v>
          </cell>
          <cell r="DN238">
            <v>1343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41817</v>
          </cell>
          <cell r="DT238" t="str">
            <v>ВНС</v>
          </cell>
          <cell r="DU238">
            <v>0</v>
          </cell>
          <cell r="DV238" t="str">
            <v>-</v>
          </cell>
          <cell r="DW238" t="str">
            <v>-</v>
          </cell>
          <cell r="DX238" t="str">
            <v>-</v>
          </cell>
          <cell r="DY238" t="str">
            <v>-</v>
          </cell>
          <cell r="DZ238" t="str">
            <v>-</v>
          </cell>
          <cell r="EA238" t="str">
            <v>-</v>
          </cell>
          <cell r="EB238" t="str">
            <v>-</v>
          </cell>
          <cell r="EC238">
            <v>6.8303749799999993</v>
          </cell>
          <cell r="ED238">
            <v>8.4499999999999993</v>
          </cell>
          <cell r="EE238">
            <v>3.31</v>
          </cell>
          <cell r="EF238">
            <v>22.44</v>
          </cell>
          <cell r="EG238">
            <v>1133.1735113611585</v>
          </cell>
          <cell r="EH238">
            <v>80</v>
          </cell>
          <cell r="EI238">
            <v>14.7</v>
          </cell>
          <cell r="EJ238">
            <v>61</v>
          </cell>
          <cell r="EK238">
            <v>18</v>
          </cell>
          <cell r="EL238">
            <v>26</v>
          </cell>
          <cell r="EM238">
            <v>66</v>
          </cell>
          <cell r="EN238">
            <v>25</v>
          </cell>
          <cell r="EO238" t="str">
            <v>Периодический</v>
          </cell>
          <cell r="EP238">
            <v>24</v>
          </cell>
          <cell r="EQ238">
            <v>24</v>
          </cell>
          <cell r="ER238">
            <v>6.8303749799999993</v>
          </cell>
          <cell r="ES238">
            <v>8.4499999999999993</v>
          </cell>
          <cell r="ET238">
            <v>3.31</v>
          </cell>
          <cell r="EU238">
            <v>22.44</v>
          </cell>
          <cell r="EV238">
            <v>1133.1735113611585</v>
          </cell>
          <cell r="EW238">
            <v>80</v>
          </cell>
          <cell r="EX238">
            <v>14.7</v>
          </cell>
          <cell r="EY238">
            <v>58</v>
          </cell>
          <cell r="EZ238" t="e">
            <v>#VALUE!</v>
          </cell>
          <cell r="FA238" t="e">
            <v>#VALUE!</v>
          </cell>
          <cell r="FB238" t="e">
            <v>#VALUE!</v>
          </cell>
          <cell r="FC238" t="e">
            <v>#VALUE!</v>
          </cell>
          <cell r="FD238" t="e">
            <v>#VALUE!</v>
          </cell>
          <cell r="FE238" t="e">
            <v>#VALUE!</v>
          </cell>
          <cell r="FF238">
            <v>0</v>
          </cell>
        </row>
        <row r="239">
          <cell r="J239">
            <v>1114</v>
          </cell>
          <cell r="K239" t="str">
            <v>К - 18</v>
          </cell>
          <cell r="L239">
            <v>41680</v>
          </cell>
          <cell r="M239" t="str">
            <v>Гор.</v>
          </cell>
          <cell r="N239" t="str">
            <v>P1ar_Block I</v>
          </cell>
          <cell r="O239" t="str">
            <v>Действующий</v>
          </cell>
          <cell r="P239">
            <v>-4</v>
          </cell>
          <cell r="Q239" t="str">
            <v xml:space="preserve"> </v>
          </cell>
          <cell r="R239" t="str">
            <v xml:space="preserve"> </v>
          </cell>
          <cell r="S239">
            <v>0</v>
          </cell>
          <cell r="T239">
            <v>143.80000000000001</v>
          </cell>
          <cell r="U239">
            <v>135</v>
          </cell>
          <cell r="V239">
            <v>4.32</v>
          </cell>
          <cell r="W239">
            <v>1</v>
          </cell>
          <cell r="X239">
            <v>4.32</v>
          </cell>
          <cell r="Y239">
            <v>1.33</v>
          </cell>
          <cell r="Z239">
            <v>0.83599999999999997</v>
          </cell>
          <cell r="AA239">
            <v>0.73299999999999998</v>
          </cell>
          <cell r="AB239">
            <v>38</v>
          </cell>
          <cell r="AC239">
            <v>1.1579999999999999</v>
          </cell>
          <cell r="AD239">
            <v>177.8</v>
          </cell>
          <cell r="AE239">
            <v>9.19</v>
          </cell>
          <cell r="AF239">
            <v>2492</v>
          </cell>
          <cell r="AG239">
            <v>3237</v>
          </cell>
          <cell r="AH239">
            <v>3237</v>
          </cell>
          <cell r="AI239">
            <v>0</v>
          </cell>
          <cell r="AJ239">
            <v>0</v>
          </cell>
          <cell r="AK239" t="str">
            <v>откр ствол</v>
          </cell>
          <cell r="AL239" t="str">
            <v>2492-3237</v>
          </cell>
          <cell r="AM239">
            <v>18</v>
          </cell>
          <cell r="AN239">
            <v>2471.5300000000002</v>
          </cell>
          <cell r="AO239">
            <v>638</v>
          </cell>
          <cell r="AP239">
            <v>0</v>
          </cell>
          <cell r="AQ239">
            <v>0</v>
          </cell>
          <cell r="AR239">
            <v>0</v>
          </cell>
          <cell r="AS239" t="str">
            <v>Газлифт</v>
          </cell>
          <cell r="AT239">
            <v>480</v>
          </cell>
          <cell r="AU239" t="str">
            <v>ГК78/3</v>
          </cell>
          <cell r="AV239">
            <v>860</v>
          </cell>
          <cell r="AW239" t="str">
            <v>ГК77/3</v>
          </cell>
          <cell r="AX239">
            <v>1170</v>
          </cell>
          <cell r="AY239" t="str">
            <v>ГК77/3</v>
          </cell>
          <cell r="AZ239">
            <v>1420</v>
          </cell>
          <cell r="BA239" t="str">
            <v>ГК76/4</v>
          </cell>
          <cell r="BB239">
            <v>1620</v>
          </cell>
          <cell r="BC239" t="str">
            <v>ГК75/4</v>
          </cell>
          <cell r="BD239">
            <v>1800</v>
          </cell>
          <cell r="BE239" t="str">
            <v>ЦКсОК</v>
          </cell>
          <cell r="BF239">
            <v>1890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2540</v>
          </cell>
          <cell r="BN239" t="str">
            <v>Есть</v>
          </cell>
          <cell r="BO239">
            <v>0</v>
          </cell>
          <cell r="BP239">
            <v>84</v>
          </cell>
          <cell r="BQ239">
            <v>74</v>
          </cell>
          <cell r="BR239">
            <v>8.5440000000000005</v>
          </cell>
          <cell r="BS239">
            <v>0</v>
          </cell>
          <cell r="BT239">
            <v>0</v>
          </cell>
          <cell r="BU239">
            <v>73</v>
          </cell>
          <cell r="BV239">
            <v>5.5</v>
          </cell>
          <cell r="BW239">
            <v>18</v>
          </cell>
          <cell r="BX239" t="str">
            <v>Угловик</v>
          </cell>
          <cell r="BY239" t="str">
            <v>Постоянный</v>
          </cell>
          <cell r="BZ239">
            <v>24</v>
          </cell>
          <cell r="CA239">
            <v>0</v>
          </cell>
          <cell r="CB239">
            <v>25</v>
          </cell>
          <cell r="CC239">
            <v>74</v>
          </cell>
          <cell r="CD239">
            <v>24</v>
          </cell>
          <cell r="CE239">
            <v>43374</v>
          </cell>
          <cell r="CF239">
            <v>165</v>
          </cell>
          <cell r="CG239">
            <v>84</v>
          </cell>
          <cell r="CH239">
            <v>5</v>
          </cell>
          <cell r="CI239">
            <v>0</v>
          </cell>
          <cell r="CJ239">
            <v>0</v>
          </cell>
          <cell r="CK239">
            <v>66</v>
          </cell>
          <cell r="CL239">
            <v>12.54</v>
          </cell>
          <cell r="CM239">
            <v>15</v>
          </cell>
          <cell r="CN239">
            <v>0</v>
          </cell>
          <cell r="CO239">
            <v>237</v>
          </cell>
          <cell r="CP239">
            <v>24</v>
          </cell>
          <cell r="CQ239">
            <v>99</v>
          </cell>
          <cell r="CR239" t="str">
            <v>-</v>
          </cell>
          <cell r="CS239">
            <v>66</v>
          </cell>
          <cell r="CT239" t="str">
            <v>-</v>
          </cell>
          <cell r="CU239">
            <v>86.460000000000008</v>
          </cell>
          <cell r="CV239" t="str">
            <v>-</v>
          </cell>
          <cell r="CW239">
            <v>66</v>
          </cell>
          <cell r="CX239" t="str">
            <v>-</v>
          </cell>
          <cell r="CY239">
            <v>7</v>
          </cell>
          <cell r="CZ239">
            <v>17</v>
          </cell>
          <cell r="DA239">
            <v>1355.6618819776716</v>
          </cell>
          <cell r="DB239">
            <v>1913.8755980861245</v>
          </cell>
          <cell r="DC239">
            <v>0.18681715457447493</v>
          </cell>
          <cell r="DD239">
            <v>0</v>
          </cell>
          <cell r="DE239" t="str">
            <v>Газлифт</v>
          </cell>
          <cell r="DF239">
            <v>12.54</v>
          </cell>
          <cell r="DG239">
            <v>15</v>
          </cell>
          <cell r="DH239">
            <v>0</v>
          </cell>
          <cell r="DI239">
            <v>17</v>
          </cell>
          <cell r="DJ239">
            <v>66</v>
          </cell>
          <cell r="DK239">
            <v>0</v>
          </cell>
          <cell r="DL239">
            <v>42977</v>
          </cell>
          <cell r="DM239">
            <v>43002</v>
          </cell>
          <cell r="DN239">
            <v>443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43117</v>
          </cell>
          <cell r="DT239" t="str">
            <v>Бесп. ОПЗ</v>
          </cell>
          <cell r="DU239">
            <v>0</v>
          </cell>
          <cell r="DV239">
            <v>18</v>
          </cell>
          <cell r="DW239">
            <v>26</v>
          </cell>
          <cell r="DX239">
            <v>44</v>
          </cell>
          <cell r="DY239">
            <v>25</v>
          </cell>
          <cell r="DZ239" t="str">
            <v>Постоянный</v>
          </cell>
          <cell r="EA239">
            <v>24</v>
          </cell>
          <cell r="EB239">
            <v>0</v>
          </cell>
          <cell r="EC239">
            <v>12.54</v>
          </cell>
          <cell r="ED239">
            <v>15</v>
          </cell>
          <cell r="EE239">
            <v>0</v>
          </cell>
          <cell r="EF239">
            <v>17.2</v>
          </cell>
          <cell r="EG239">
            <v>690.27113237639549</v>
          </cell>
          <cell r="EH239">
            <v>74</v>
          </cell>
          <cell r="EI239">
            <v>8.5440000000000005</v>
          </cell>
          <cell r="EJ239">
            <v>66</v>
          </cell>
          <cell r="EK239">
            <v>18</v>
          </cell>
          <cell r="EL239">
            <v>25</v>
          </cell>
          <cell r="EM239">
            <v>74</v>
          </cell>
          <cell r="EN239">
            <v>24</v>
          </cell>
          <cell r="EO239" t="str">
            <v>Постоянный</v>
          </cell>
          <cell r="EP239">
            <v>24</v>
          </cell>
          <cell r="EQ239">
            <v>0</v>
          </cell>
          <cell r="ER239">
            <v>12.54</v>
          </cell>
          <cell r="ES239">
            <v>15</v>
          </cell>
          <cell r="ET239">
            <v>0</v>
          </cell>
          <cell r="EU239">
            <v>24</v>
          </cell>
          <cell r="EV239">
            <v>1355.6618819776716</v>
          </cell>
          <cell r="EW239">
            <v>84</v>
          </cell>
          <cell r="EX239">
            <v>7</v>
          </cell>
          <cell r="EY239">
            <v>66</v>
          </cell>
          <cell r="EZ239">
            <v>0</v>
          </cell>
          <cell r="FA239">
            <v>-1</v>
          </cell>
          <cell r="FB239">
            <v>30</v>
          </cell>
          <cell r="FC239">
            <v>-1</v>
          </cell>
          <cell r="FD239">
            <v>0</v>
          </cell>
          <cell r="FE239">
            <v>0</v>
          </cell>
          <cell r="FF239">
            <v>0</v>
          </cell>
        </row>
        <row r="240">
          <cell r="J240">
            <v>1117</v>
          </cell>
          <cell r="K240" t="str">
            <v>К - 18</v>
          </cell>
          <cell r="L240">
            <v>41642</v>
          </cell>
          <cell r="M240" t="str">
            <v>Гор.</v>
          </cell>
          <cell r="N240" t="str">
            <v>P1ar_Block I</v>
          </cell>
          <cell r="O240" t="str">
            <v>Действующий</v>
          </cell>
          <cell r="P240">
            <v>-4</v>
          </cell>
          <cell r="Q240">
            <v>41627</v>
          </cell>
          <cell r="R240" t="str">
            <v>Slb</v>
          </cell>
          <cell r="S240" t="str">
            <v>90м3 15% HCL + 30м3 WF125</v>
          </cell>
          <cell r="T240">
            <v>143.80000000000001</v>
          </cell>
          <cell r="U240">
            <v>135</v>
          </cell>
          <cell r="V240">
            <v>4.32</v>
          </cell>
          <cell r="W240">
            <v>1</v>
          </cell>
          <cell r="X240">
            <v>4.3142706485786881</v>
          </cell>
          <cell r="Y240">
            <v>1.33</v>
          </cell>
          <cell r="Z240">
            <v>0.83599999999999997</v>
          </cell>
          <cell r="AA240">
            <v>0.73299999999999998</v>
          </cell>
          <cell r="AB240">
            <v>38</v>
          </cell>
          <cell r="AC240">
            <v>1.1579999999999999</v>
          </cell>
          <cell r="AD240">
            <v>177.8</v>
          </cell>
          <cell r="AE240">
            <v>9.19</v>
          </cell>
          <cell r="AF240">
            <v>2037.11</v>
          </cell>
          <cell r="AG240">
            <v>2845</v>
          </cell>
          <cell r="AH240">
            <v>2845</v>
          </cell>
          <cell r="AI240">
            <v>0</v>
          </cell>
          <cell r="AJ240">
            <v>0</v>
          </cell>
          <cell r="AK240" t="str">
            <v>Закрытый</v>
          </cell>
          <cell r="AL240" t="str">
            <v>2037,11-2845</v>
          </cell>
          <cell r="AM240">
            <v>15</v>
          </cell>
          <cell r="AN240">
            <v>2037</v>
          </cell>
          <cell r="AO240">
            <v>165.48</v>
          </cell>
          <cell r="AP240" t="str">
            <v>1646,9-2543,34</v>
          </cell>
          <cell r="AQ240">
            <v>114</v>
          </cell>
          <cell r="AR240">
            <v>6.5</v>
          </cell>
          <cell r="AS240" t="str">
            <v>УЭЦН</v>
          </cell>
          <cell r="AT240">
            <v>1000</v>
          </cell>
          <cell r="AU240" t="str">
            <v>ГП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1545</v>
          </cell>
          <cell r="BG240">
            <v>0</v>
          </cell>
          <cell r="BH240">
            <v>0</v>
          </cell>
          <cell r="BI240" t="str">
            <v>D460N</v>
          </cell>
          <cell r="BJ240">
            <v>1390</v>
          </cell>
          <cell r="BK240">
            <v>52</v>
          </cell>
          <cell r="BL240" t="str">
            <v>32-103</v>
          </cell>
          <cell r="BM240">
            <v>1563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1472.22</v>
          </cell>
          <cell r="BT240">
            <v>90.78</v>
          </cell>
          <cell r="BU240">
            <v>73</v>
          </cell>
          <cell r="BV240">
            <v>5.5</v>
          </cell>
          <cell r="BW240">
            <v>65</v>
          </cell>
          <cell r="BX240" t="str">
            <v>Угловик</v>
          </cell>
          <cell r="BY240" t="str">
            <v>ПКВ</v>
          </cell>
          <cell r="BZ240">
            <v>1.02</v>
          </cell>
          <cell r="CA240">
            <v>2</v>
          </cell>
          <cell r="CB240">
            <v>25</v>
          </cell>
          <cell r="CC240">
            <v>25</v>
          </cell>
          <cell r="CD240">
            <v>24</v>
          </cell>
          <cell r="CE240">
            <v>43374</v>
          </cell>
          <cell r="CF240">
            <v>169</v>
          </cell>
          <cell r="CG240">
            <v>0</v>
          </cell>
          <cell r="CH240">
            <v>0</v>
          </cell>
          <cell r="CI240">
            <v>1186.0634723793914</v>
          </cell>
          <cell r="CJ240">
            <v>47</v>
          </cell>
          <cell r="CK240">
            <v>75.719244016099992</v>
          </cell>
          <cell r="CL240">
            <v>7.1031576000000003</v>
          </cell>
          <cell r="CM240">
            <v>8.5</v>
          </cell>
          <cell r="CN240">
            <v>0.04</v>
          </cell>
          <cell r="CO240">
            <v>238</v>
          </cell>
          <cell r="CP240">
            <v>2</v>
          </cell>
          <cell r="CQ240">
            <v>93.280755983900008</v>
          </cell>
          <cell r="CR240" t="str">
            <v>-</v>
          </cell>
          <cell r="CS240">
            <v>28.719244016099992</v>
          </cell>
          <cell r="CT240" t="str">
            <v>-</v>
          </cell>
          <cell r="CU240">
            <v>86.177598383900005</v>
          </cell>
          <cell r="CV240" t="str">
            <v>-</v>
          </cell>
          <cell r="CW240">
            <v>28.679244016099993</v>
          </cell>
          <cell r="CX240" t="str">
            <v>-</v>
          </cell>
          <cell r="CY240">
            <v>0</v>
          </cell>
          <cell r="CZ240">
            <v>2</v>
          </cell>
          <cell r="DA240">
            <v>281.56491980411641</v>
          </cell>
          <cell r="DB240">
            <v>281.56491980411641</v>
          </cell>
          <cell r="DC240">
            <v>0.10765580048991029</v>
          </cell>
          <cell r="DD240">
            <v>0</v>
          </cell>
          <cell r="DE240" t="str">
            <v>УЭЦН</v>
          </cell>
          <cell r="DF240">
            <v>7.1031576000000003</v>
          </cell>
          <cell r="DG240">
            <v>8.5</v>
          </cell>
          <cell r="DH240">
            <v>0.04</v>
          </cell>
          <cell r="DI240">
            <v>2</v>
          </cell>
          <cell r="DJ240">
            <v>75.719244016099992</v>
          </cell>
          <cell r="DK240">
            <v>0</v>
          </cell>
          <cell r="DL240">
            <v>42753.083333333336</v>
          </cell>
          <cell r="DM240">
            <v>42755</v>
          </cell>
          <cell r="DN240">
            <v>690</v>
          </cell>
          <cell r="DO240">
            <v>17.5</v>
          </cell>
          <cell r="DP240">
            <v>44</v>
          </cell>
          <cell r="DQ240">
            <v>0</v>
          </cell>
          <cell r="DR240">
            <v>0</v>
          </cell>
          <cell r="DS240">
            <v>41642</v>
          </cell>
          <cell r="DT240" t="str">
            <v>ВНС</v>
          </cell>
          <cell r="DU240">
            <v>0</v>
          </cell>
          <cell r="DV240">
            <v>65</v>
          </cell>
          <cell r="DW240">
            <v>25</v>
          </cell>
          <cell r="DX240">
            <v>25</v>
          </cell>
          <cell r="DY240">
            <v>24</v>
          </cell>
          <cell r="DZ240" t="str">
            <v>ПКВ</v>
          </cell>
          <cell r="EA240">
            <v>10.7</v>
          </cell>
          <cell r="EB240">
            <v>13.3</v>
          </cell>
          <cell r="EC240">
            <v>7.9388231999999999</v>
          </cell>
          <cell r="ED240">
            <v>9.5</v>
          </cell>
          <cell r="EE240">
            <v>0.04</v>
          </cell>
          <cell r="EF240">
            <v>1.7</v>
          </cell>
          <cell r="EG240">
            <v>214.13753111418328</v>
          </cell>
          <cell r="EH240">
            <v>0</v>
          </cell>
          <cell r="EI240">
            <v>0</v>
          </cell>
          <cell r="EJ240">
            <v>75.719244016099992</v>
          </cell>
          <cell r="EK240">
            <v>65</v>
          </cell>
          <cell r="EL240">
            <v>25</v>
          </cell>
          <cell r="EM240">
            <v>25</v>
          </cell>
          <cell r="EN240">
            <v>24</v>
          </cell>
          <cell r="EO240" t="str">
            <v>ПКВ</v>
          </cell>
          <cell r="EP240">
            <v>1.02</v>
          </cell>
          <cell r="EQ240">
            <v>2</v>
          </cell>
          <cell r="ER240">
            <v>7.1031576000000003</v>
          </cell>
          <cell r="ES240">
            <v>8.5</v>
          </cell>
          <cell r="ET240">
            <v>0.04</v>
          </cell>
          <cell r="EU240">
            <v>2</v>
          </cell>
          <cell r="EV240">
            <v>281.56491980411641</v>
          </cell>
          <cell r="EW240">
            <v>0</v>
          </cell>
          <cell r="EX240">
            <v>0</v>
          </cell>
          <cell r="EY240">
            <v>75.719244016099992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-9.68</v>
          </cell>
          <cell r="FE240">
            <v>-11.3</v>
          </cell>
          <cell r="FF240">
            <v>-0.83566559999999956</v>
          </cell>
        </row>
        <row r="241">
          <cell r="J241" t="str">
            <v>1117-2</v>
          </cell>
          <cell r="K241" t="str">
            <v>К - 18</v>
          </cell>
          <cell r="L241">
            <v>41794</v>
          </cell>
          <cell r="M241" t="str">
            <v>Гор.</v>
          </cell>
          <cell r="N241" t="str">
            <v>P1ar_Block I</v>
          </cell>
          <cell r="O241" t="str">
            <v>Действующий</v>
          </cell>
          <cell r="P241">
            <v>-4</v>
          </cell>
          <cell r="Q241" t="str">
            <v xml:space="preserve"> </v>
          </cell>
          <cell r="R241" t="str">
            <v xml:space="preserve"> </v>
          </cell>
          <cell r="S241">
            <v>0</v>
          </cell>
          <cell r="T241">
            <v>143.80000000000001</v>
          </cell>
          <cell r="U241">
            <v>135</v>
          </cell>
          <cell r="V241">
            <v>4.32</v>
          </cell>
          <cell r="W241">
            <v>1</v>
          </cell>
          <cell r="X241">
            <v>4.32</v>
          </cell>
          <cell r="Y241">
            <v>1.33</v>
          </cell>
          <cell r="Z241">
            <v>0.83599999999999997</v>
          </cell>
          <cell r="AA241">
            <v>0.73299999999999998</v>
          </cell>
          <cell r="AB241">
            <v>38</v>
          </cell>
          <cell r="AC241">
            <v>1.1579999999999999</v>
          </cell>
          <cell r="AD241">
            <v>177.8</v>
          </cell>
          <cell r="AE241">
            <v>9.19</v>
          </cell>
          <cell r="AF241">
            <v>2041</v>
          </cell>
          <cell r="AG241">
            <v>2740</v>
          </cell>
          <cell r="AH241">
            <v>2740</v>
          </cell>
          <cell r="AI241">
            <v>0</v>
          </cell>
          <cell r="AJ241">
            <v>0</v>
          </cell>
          <cell r="AK241" t="str">
            <v>откр ствол</v>
          </cell>
          <cell r="AL241" t="str">
            <v>2041-2740</v>
          </cell>
          <cell r="AM241">
            <v>17</v>
          </cell>
          <cell r="AN241">
            <v>2041</v>
          </cell>
          <cell r="AO241">
            <v>173</v>
          </cell>
          <cell r="AP241">
            <v>0</v>
          </cell>
          <cell r="AQ241">
            <v>0</v>
          </cell>
          <cell r="AR241">
            <v>0</v>
          </cell>
          <cell r="AS241" t="str">
            <v>Газлифт</v>
          </cell>
          <cell r="AT241">
            <v>400</v>
          </cell>
          <cell r="AU241" t="str">
            <v>ГП</v>
          </cell>
          <cell r="AV241">
            <v>700</v>
          </cell>
          <cell r="AW241" t="str">
            <v>ГП</v>
          </cell>
          <cell r="AX241">
            <v>950</v>
          </cell>
          <cell r="AY241" t="str">
            <v>ГП</v>
          </cell>
          <cell r="AZ241">
            <v>1200</v>
          </cell>
          <cell r="BA241" t="str">
            <v>ГК85/1,5</v>
          </cell>
          <cell r="BB241">
            <v>1400</v>
          </cell>
          <cell r="BC241" t="str">
            <v>ГК83/1</v>
          </cell>
          <cell r="BD241">
            <v>0</v>
          </cell>
          <cell r="BE241">
            <v>0</v>
          </cell>
          <cell r="BF241">
            <v>1750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2060</v>
          </cell>
          <cell r="BN241" t="str">
            <v>Есть</v>
          </cell>
          <cell r="BO241">
            <v>0</v>
          </cell>
          <cell r="BP241">
            <v>82</v>
          </cell>
          <cell r="BQ241">
            <v>50</v>
          </cell>
          <cell r="BR241">
            <v>5.44</v>
          </cell>
          <cell r="BS241">
            <v>0</v>
          </cell>
          <cell r="BT241">
            <v>0</v>
          </cell>
          <cell r="BU241">
            <v>73</v>
          </cell>
          <cell r="BV241">
            <v>5.5</v>
          </cell>
          <cell r="BW241">
            <v>18</v>
          </cell>
          <cell r="BX241" t="str">
            <v>Угловик</v>
          </cell>
          <cell r="BY241" t="str">
            <v>Постоянный</v>
          </cell>
          <cell r="BZ241">
            <v>24</v>
          </cell>
          <cell r="CA241">
            <v>0</v>
          </cell>
          <cell r="CB241">
            <v>25</v>
          </cell>
          <cell r="CC241">
            <v>50</v>
          </cell>
          <cell r="CD241">
            <v>24</v>
          </cell>
          <cell r="CE241">
            <v>43374</v>
          </cell>
          <cell r="CF241">
            <v>129</v>
          </cell>
          <cell r="CG241">
            <v>82</v>
          </cell>
          <cell r="CH241">
            <v>5</v>
          </cell>
          <cell r="CI241">
            <v>0</v>
          </cell>
          <cell r="CJ241">
            <v>0</v>
          </cell>
          <cell r="CK241">
            <v>62</v>
          </cell>
          <cell r="CL241">
            <v>10.2828</v>
          </cell>
          <cell r="CM241">
            <v>12.3</v>
          </cell>
          <cell r="CN241">
            <v>0</v>
          </cell>
          <cell r="CO241">
            <v>239</v>
          </cell>
          <cell r="CP241">
            <v>11.68</v>
          </cell>
          <cell r="CQ241">
            <v>67</v>
          </cell>
          <cell r="CR241" t="str">
            <v>-</v>
          </cell>
          <cell r="CS241">
            <v>62</v>
          </cell>
          <cell r="CT241" t="str">
            <v>-</v>
          </cell>
          <cell r="CU241">
            <v>56.717199999999998</v>
          </cell>
          <cell r="CV241" t="str">
            <v>-</v>
          </cell>
          <cell r="CW241">
            <v>62</v>
          </cell>
          <cell r="CX241" t="str">
            <v>-</v>
          </cell>
          <cell r="CY241">
            <v>5.44</v>
          </cell>
          <cell r="CZ241">
            <v>6.2399999999999993</v>
          </cell>
          <cell r="DA241">
            <v>606.8386042712101</v>
          </cell>
          <cell r="DB241">
            <v>1135.8773874820088</v>
          </cell>
          <cell r="DC241">
            <v>0.23867727432267552</v>
          </cell>
          <cell r="DD241">
            <v>0</v>
          </cell>
          <cell r="DE241" t="str">
            <v>Газлифт</v>
          </cell>
          <cell r="DF241">
            <v>10.2828</v>
          </cell>
          <cell r="DG241">
            <v>12.3</v>
          </cell>
          <cell r="DH241">
            <v>0</v>
          </cell>
          <cell r="DI241">
            <v>6.2399999999999993</v>
          </cell>
          <cell r="DJ241">
            <v>62</v>
          </cell>
          <cell r="DK241">
            <v>0</v>
          </cell>
          <cell r="DL241" t="str">
            <v>-</v>
          </cell>
          <cell r="DM241">
            <v>41794</v>
          </cell>
          <cell r="DN241">
            <v>1651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41794</v>
          </cell>
          <cell r="DT241" t="str">
            <v>ВНС</v>
          </cell>
          <cell r="DU241">
            <v>0</v>
          </cell>
          <cell r="DV241">
            <v>18</v>
          </cell>
          <cell r="DW241">
            <v>27</v>
          </cell>
          <cell r="DX241">
            <v>46</v>
          </cell>
          <cell r="DY241">
            <v>26</v>
          </cell>
          <cell r="DZ241" t="str">
            <v>Периодический</v>
          </cell>
          <cell r="EA241">
            <v>24</v>
          </cell>
          <cell r="EB241">
            <v>24</v>
          </cell>
          <cell r="EC241">
            <v>10.2828</v>
          </cell>
          <cell r="ED241">
            <v>12.3</v>
          </cell>
          <cell r="EE241">
            <v>0</v>
          </cell>
          <cell r="EF241">
            <v>11.68</v>
          </cell>
          <cell r="EG241">
            <v>606.8386042712101</v>
          </cell>
          <cell r="EH241">
            <v>74</v>
          </cell>
          <cell r="EI241">
            <v>5.44</v>
          </cell>
          <cell r="EJ241">
            <v>77</v>
          </cell>
          <cell r="EK241">
            <v>18</v>
          </cell>
          <cell r="EL241">
            <v>25</v>
          </cell>
          <cell r="EM241">
            <v>50</v>
          </cell>
          <cell r="EN241">
            <v>24</v>
          </cell>
          <cell r="EO241" t="str">
            <v>Постоянный</v>
          </cell>
          <cell r="EP241">
            <v>24</v>
          </cell>
          <cell r="EQ241">
            <v>0</v>
          </cell>
          <cell r="ER241">
            <v>10.2828</v>
          </cell>
          <cell r="ES241">
            <v>12.3</v>
          </cell>
          <cell r="ET241">
            <v>0</v>
          </cell>
          <cell r="EU241">
            <v>11.68</v>
          </cell>
          <cell r="EV241">
            <v>606.8386042712101</v>
          </cell>
          <cell r="EW241">
            <v>82</v>
          </cell>
          <cell r="EX241">
            <v>5.44</v>
          </cell>
          <cell r="EY241">
            <v>62</v>
          </cell>
          <cell r="EZ241">
            <v>0</v>
          </cell>
          <cell r="FA241">
            <v>-2</v>
          </cell>
          <cell r="FB241">
            <v>4</v>
          </cell>
          <cell r="FC241">
            <v>-2</v>
          </cell>
          <cell r="FD241">
            <v>0</v>
          </cell>
          <cell r="FE241">
            <v>-24</v>
          </cell>
          <cell r="FF241">
            <v>0</v>
          </cell>
        </row>
        <row r="242">
          <cell r="J242" t="str">
            <v>1117-1</v>
          </cell>
          <cell r="K242" t="str">
            <v>К - 18</v>
          </cell>
          <cell r="L242">
            <v>41757</v>
          </cell>
          <cell r="M242" t="str">
            <v>Гор.</v>
          </cell>
          <cell r="N242" t="str">
            <v>P1ar_Block I</v>
          </cell>
          <cell r="O242" t="str">
            <v>Действующий</v>
          </cell>
          <cell r="P242">
            <v>-4</v>
          </cell>
          <cell r="Q242" t="str">
            <v xml:space="preserve"> </v>
          </cell>
          <cell r="R242" t="str">
            <v xml:space="preserve"> </v>
          </cell>
          <cell r="S242">
            <v>0</v>
          </cell>
          <cell r="T242">
            <v>143.80000000000001</v>
          </cell>
          <cell r="U242">
            <v>135</v>
          </cell>
          <cell r="V242">
            <v>4.32</v>
          </cell>
          <cell r="W242">
            <v>1</v>
          </cell>
          <cell r="X242">
            <v>4.3128406844637901</v>
          </cell>
          <cell r="Y242">
            <v>1.33</v>
          </cell>
          <cell r="Z242">
            <v>0.83599999999999997</v>
          </cell>
          <cell r="AA242">
            <v>0.73299999999999998</v>
          </cell>
          <cell r="AB242">
            <v>38</v>
          </cell>
          <cell r="AC242">
            <v>1.1579999999999999</v>
          </cell>
          <cell r="AD242">
            <v>177.8</v>
          </cell>
          <cell r="AE242">
            <v>9.19</v>
          </cell>
          <cell r="AF242">
            <v>1875</v>
          </cell>
          <cell r="AG242">
            <v>2490</v>
          </cell>
          <cell r="AH242">
            <v>2490</v>
          </cell>
          <cell r="AI242">
            <v>0</v>
          </cell>
          <cell r="AJ242">
            <v>0</v>
          </cell>
          <cell r="AK242" t="str">
            <v>откр ствол</v>
          </cell>
          <cell r="AL242" t="str">
            <v xml:space="preserve">1875-2490 </v>
          </cell>
          <cell r="AM242">
            <v>18</v>
          </cell>
          <cell r="AN242">
            <v>1875</v>
          </cell>
          <cell r="AO242">
            <v>119.3</v>
          </cell>
          <cell r="AP242">
            <v>0</v>
          </cell>
          <cell r="AQ242">
            <v>0</v>
          </cell>
          <cell r="AR242">
            <v>0</v>
          </cell>
          <cell r="AS242" t="str">
            <v>Газлифт</v>
          </cell>
          <cell r="AT242">
            <v>290</v>
          </cell>
          <cell r="AU242" t="str">
            <v>ГП</v>
          </cell>
          <cell r="AV242">
            <v>530</v>
          </cell>
          <cell r="AW242" t="str">
            <v>ГП</v>
          </cell>
          <cell r="AX242">
            <v>740</v>
          </cell>
          <cell r="AY242" t="str">
            <v>ГП</v>
          </cell>
          <cell r="AZ242">
            <v>910</v>
          </cell>
          <cell r="BA242" t="str">
            <v>ГП</v>
          </cell>
          <cell r="BB242">
            <v>1060</v>
          </cell>
          <cell r="BC242" t="str">
            <v>ГП</v>
          </cell>
          <cell r="BD242">
            <v>0</v>
          </cell>
          <cell r="BE242">
            <v>0</v>
          </cell>
          <cell r="BF242">
            <v>1805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2150</v>
          </cell>
          <cell r="BN242" t="str">
            <v>Есть</v>
          </cell>
          <cell r="BO242">
            <v>0</v>
          </cell>
          <cell r="BP242">
            <v>78</v>
          </cell>
          <cell r="BQ242">
            <v>50</v>
          </cell>
          <cell r="BR242">
            <v>10</v>
          </cell>
          <cell r="BS242">
            <v>0</v>
          </cell>
          <cell r="BT242">
            <v>0</v>
          </cell>
          <cell r="BU242">
            <v>73</v>
          </cell>
          <cell r="BV242">
            <v>5.5</v>
          </cell>
          <cell r="BW242">
            <v>18</v>
          </cell>
          <cell r="BX242" t="str">
            <v>Угловик</v>
          </cell>
          <cell r="BY242" t="str">
            <v>Постоянный</v>
          </cell>
          <cell r="BZ242">
            <v>24</v>
          </cell>
          <cell r="CA242">
            <v>0</v>
          </cell>
          <cell r="CB242">
            <v>26</v>
          </cell>
          <cell r="CC242">
            <v>50</v>
          </cell>
          <cell r="CD242">
            <v>25</v>
          </cell>
          <cell r="CE242">
            <v>43374</v>
          </cell>
          <cell r="CF242">
            <v>119</v>
          </cell>
          <cell r="CG242">
            <v>78</v>
          </cell>
          <cell r="CH242">
            <v>5</v>
          </cell>
          <cell r="CI242">
            <v>0</v>
          </cell>
          <cell r="CJ242">
            <v>0</v>
          </cell>
          <cell r="CK242">
            <v>74</v>
          </cell>
          <cell r="CL242">
            <v>8.5647155000000001</v>
          </cell>
          <cell r="CM242">
            <v>10.25</v>
          </cell>
          <cell r="CN242">
            <v>0.05</v>
          </cell>
          <cell r="CO242">
            <v>240</v>
          </cell>
          <cell r="CP242">
            <v>16</v>
          </cell>
          <cell r="CQ242">
            <v>45</v>
          </cell>
          <cell r="CR242" t="str">
            <v>-</v>
          </cell>
          <cell r="CS242">
            <v>74</v>
          </cell>
          <cell r="CT242" t="str">
            <v>-</v>
          </cell>
          <cell r="CU242">
            <v>36.435284500000002</v>
          </cell>
          <cell r="CV242" t="str">
            <v>-</v>
          </cell>
          <cell r="CW242">
            <v>73.95</v>
          </cell>
          <cell r="CX242" t="str">
            <v>-</v>
          </cell>
          <cell r="CY242">
            <v>10</v>
          </cell>
          <cell r="CZ242">
            <v>6</v>
          </cell>
          <cell r="DA242">
            <v>700.54866387564186</v>
          </cell>
          <cell r="DB242">
            <v>1868.1297703350449</v>
          </cell>
          <cell r="DC242">
            <v>0.27379349046015711</v>
          </cell>
          <cell r="DD242">
            <v>0</v>
          </cell>
          <cell r="DE242" t="str">
            <v>Газлифт</v>
          </cell>
          <cell r="DF242">
            <v>8.5647155000000001</v>
          </cell>
          <cell r="DG242">
            <v>10.25</v>
          </cell>
          <cell r="DH242">
            <v>0.05</v>
          </cell>
          <cell r="DI242">
            <v>6</v>
          </cell>
          <cell r="DJ242">
            <v>74</v>
          </cell>
          <cell r="DK242">
            <v>0</v>
          </cell>
          <cell r="DL242">
            <v>41929.085416666669</v>
          </cell>
          <cell r="DM242">
            <v>41939</v>
          </cell>
          <cell r="DN242">
            <v>1506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41757</v>
          </cell>
          <cell r="DT242" t="str">
            <v>ВНС</v>
          </cell>
          <cell r="DU242">
            <v>0</v>
          </cell>
          <cell r="DV242">
            <v>18</v>
          </cell>
          <cell r="DW242">
            <v>27</v>
          </cell>
          <cell r="DX242">
            <v>62</v>
          </cell>
          <cell r="DY242">
            <v>26</v>
          </cell>
          <cell r="DZ242" t="str">
            <v>Периодический</v>
          </cell>
          <cell r="EA242">
            <v>24</v>
          </cell>
          <cell r="EB242">
            <v>24</v>
          </cell>
          <cell r="EC242">
            <v>6.7264350999999998</v>
          </cell>
          <cell r="ED242">
            <v>8.0500000000000007</v>
          </cell>
          <cell r="EE242">
            <v>0.05</v>
          </cell>
          <cell r="EF242">
            <v>6</v>
          </cell>
          <cell r="EG242">
            <v>416.26804665074371</v>
          </cell>
          <cell r="EH242">
            <v>78</v>
          </cell>
          <cell r="EI242">
            <v>3.2</v>
          </cell>
          <cell r="EJ242">
            <v>74</v>
          </cell>
          <cell r="EK242">
            <v>18</v>
          </cell>
          <cell r="EL242">
            <v>26</v>
          </cell>
          <cell r="EM242">
            <v>50</v>
          </cell>
          <cell r="EN242">
            <v>25</v>
          </cell>
          <cell r="EO242" t="str">
            <v>Постоянный</v>
          </cell>
          <cell r="EP242">
            <v>24</v>
          </cell>
          <cell r="EQ242">
            <v>0</v>
          </cell>
          <cell r="ER242">
            <v>8.5647155000000001</v>
          </cell>
          <cell r="ES242">
            <v>10.25</v>
          </cell>
          <cell r="ET242">
            <v>0.05</v>
          </cell>
          <cell r="EU242">
            <v>16</v>
          </cell>
          <cell r="EV242">
            <v>700.54866387564186</v>
          </cell>
          <cell r="EW242">
            <v>78</v>
          </cell>
          <cell r="EX242">
            <v>10</v>
          </cell>
          <cell r="EY242">
            <v>74</v>
          </cell>
          <cell r="EZ242">
            <v>0</v>
          </cell>
          <cell r="FA242">
            <v>-1</v>
          </cell>
          <cell r="FB242">
            <v>-12</v>
          </cell>
          <cell r="FC242">
            <v>-1</v>
          </cell>
          <cell r="FD242">
            <v>0</v>
          </cell>
          <cell r="FE242">
            <v>-24</v>
          </cell>
          <cell r="FF242">
            <v>1.8382804000000004</v>
          </cell>
        </row>
        <row r="243">
          <cell r="J243">
            <v>1118</v>
          </cell>
          <cell r="K243" t="str">
            <v>К - 8</v>
          </cell>
          <cell r="L243">
            <v>41540</v>
          </cell>
          <cell r="M243" t="str">
            <v>Гор.</v>
          </cell>
          <cell r="N243" t="str">
            <v>P1ar_Block I</v>
          </cell>
          <cell r="O243" t="str">
            <v>Действующий</v>
          </cell>
          <cell r="P243">
            <v>-4</v>
          </cell>
          <cell r="Q243">
            <v>41490</v>
          </cell>
          <cell r="R243" t="str">
            <v>ЕВС</v>
          </cell>
          <cell r="S243" t="str">
            <v>32,5т</v>
          </cell>
          <cell r="T243">
            <v>143.80000000000001</v>
          </cell>
          <cell r="U243">
            <v>135</v>
          </cell>
          <cell r="V243">
            <v>4.32</v>
          </cell>
          <cell r="W243">
            <v>1</v>
          </cell>
          <cell r="X243">
            <v>3.8725778459861449</v>
          </cell>
          <cell r="Y243">
            <v>1.33</v>
          </cell>
          <cell r="Z243">
            <v>0.83599999999999997</v>
          </cell>
          <cell r="AA243">
            <v>0.73299999999999998</v>
          </cell>
          <cell r="AB243">
            <v>38</v>
          </cell>
          <cell r="AC243">
            <v>1.1579999999999999</v>
          </cell>
          <cell r="AD243" t="str">
            <v>177,8; 
114,3</v>
          </cell>
          <cell r="AE243">
            <v>9.19</v>
          </cell>
          <cell r="AF243">
            <v>2052</v>
          </cell>
          <cell r="AG243">
            <v>2756</v>
          </cell>
          <cell r="AH243">
            <v>2756</v>
          </cell>
          <cell r="AI243">
            <v>0</v>
          </cell>
          <cell r="AJ243">
            <v>0</v>
          </cell>
          <cell r="AK243" t="str">
            <v>Закрытый</v>
          </cell>
          <cell r="AL243" t="str">
            <v>2115,95-2117,2; 2404,18-2405,43; 2682,66-2683,71</v>
          </cell>
          <cell r="AM243">
            <v>13</v>
          </cell>
          <cell r="AN243">
            <v>2052</v>
          </cell>
          <cell r="AO243">
            <v>76.95</v>
          </cell>
          <cell r="AP243">
            <v>0</v>
          </cell>
          <cell r="AQ243">
            <v>0</v>
          </cell>
          <cell r="AR243">
            <v>0</v>
          </cell>
          <cell r="AS243" t="str">
            <v>Газлифт</v>
          </cell>
          <cell r="AT243">
            <v>600</v>
          </cell>
          <cell r="AU243" t="str">
            <v>ГП</v>
          </cell>
          <cell r="AV243">
            <v>1200</v>
          </cell>
          <cell r="AW243" t="str">
            <v>ГП</v>
          </cell>
          <cell r="AX243">
            <v>1800</v>
          </cell>
          <cell r="AY243" t="str">
            <v>ЦКсОК/3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 t="str">
            <v>-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1952</v>
          </cell>
          <cell r="BN243" t="str">
            <v>Есть</v>
          </cell>
          <cell r="BO243">
            <v>0</v>
          </cell>
          <cell r="BP243">
            <v>84</v>
          </cell>
          <cell r="BQ243">
            <v>43</v>
          </cell>
          <cell r="BR243">
            <v>8.2560000000000002</v>
          </cell>
          <cell r="BS243">
            <v>0</v>
          </cell>
          <cell r="BT243">
            <v>0</v>
          </cell>
          <cell r="BU243">
            <v>73</v>
          </cell>
          <cell r="BV243">
            <v>5.5</v>
          </cell>
          <cell r="BW243">
            <v>18</v>
          </cell>
          <cell r="BX243" t="str">
            <v>Угловик</v>
          </cell>
          <cell r="BY243" t="str">
            <v>Периодический</v>
          </cell>
          <cell r="BZ243">
            <v>24</v>
          </cell>
          <cell r="CA243">
            <v>24</v>
          </cell>
          <cell r="CB243">
            <v>28</v>
          </cell>
          <cell r="CC243">
            <v>43</v>
          </cell>
          <cell r="CD243">
            <v>25</v>
          </cell>
          <cell r="CE243">
            <v>43374</v>
          </cell>
          <cell r="CF243">
            <v>124</v>
          </cell>
          <cell r="CG243">
            <v>84</v>
          </cell>
          <cell r="CH243">
            <v>6</v>
          </cell>
          <cell r="CI243">
            <v>0</v>
          </cell>
          <cell r="CJ243">
            <v>0</v>
          </cell>
          <cell r="CK243">
            <v>59</v>
          </cell>
          <cell r="CL243">
            <v>3.2276288000000002</v>
          </cell>
          <cell r="CM243">
            <v>4</v>
          </cell>
          <cell r="CN243">
            <v>3.48</v>
          </cell>
          <cell r="CO243">
            <v>241</v>
          </cell>
          <cell r="CP243">
            <v>17.899999999999999</v>
          </cell>
          <cell r="CQ243">
            <v>65</v>
          </cell>
          <cell r="CR243" t="str">
            <v>-</v>
          </cell>
          <cell r="CS243">
            <v>59</v>
          </cell>
          <cell r="CT243" t="str">
            <v>-</v>
          </cell>
          <cell r="CU243">
            <v>61.772371200000002</v>
          </cell>
          <cell r="CV243" t="str">
            <v>-</v>
          </cell>
          <cell r="CW243">
            <v>55.52</v>
          </cell>
          <cell r="CX243" t="str">
            <v>-</v>
          </cell>
          <cell r="CY243">
            <v>8.2560000000000002</v>
          </cell>
          <cell r="CZ243">
            <v>9.6439999999999984</v>
          </cell>
          <cell r="DA243">
            <v>2987.9520222399792</v>
          </cell>
          <cell r="DB243">
            <v>5545.8669844562046</v>
          </cell>
          <cell r="DC243">
            <v>8.0230050323508273E-2</v>
          </cell>
          <cell r="DD243">
            <v>0</v>
          </cell>
          <cell r="DE243" t="str">
            <v>Газлифт</v>
          </cell>
          <cell r="DF243">
            <v>3.2276288000000002</v>
          </cell>
          <cell r="DG243">
            <v>4</v>
          </cell>
          <cell r="DH243">
            <v>3.48</v>
          </cell>
          <cell r="DI243">
            <v>9.6439999999999984</v>
          </cell>
          <cell r="DJ243">
            <v>59</v>
          </cell>
          <cell r="DK243">
            <v>0</v>
          </cell>
          <cell r="DL243">
            <v>42853</v>
          </cell>
          <cell r="DM243">
            <v>42925</v>
          </cell>
          <cell r="DN243">
            <v>520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41540</v>
          </cell>
          <cell r="DT243" t="str">
            <v>ВНС</v>
          </cell>
          <cell r="DU243">
            <v>0</v>
          </cell>
          <cell r="DV243">
            <v>18</v>
          </cell>
          <cell r="DW243">
            <v>28</v>
          </cell>
          <cell r="DX243">
            <v>43</v>
          </cell>
          <cell r="DY243">
            <v>25</v>
          </cell>
          <cell r="DZ243" t="str">
            <v>Постоянный</v>
          </cell>
          <cell r="EA243">
            <v>24</v>
          </cell>
          <cell r="EB243">
            <v>0</v>
          </cell>
          <cell r="EC243">
            <v>4.9624792800000002</v>
          </cell>
          <cell r="ED243">
            <v>6.15</v>
          </cell>
          <cell r="EE243">
            <v>3.48</v>
          </cell>
          <cell r="EF243">
            <v>17.899999999999999</v>
          </cell>
          <cell r="EG243">
            <v>1943.3834290991736</v>
          </cell>
          <cell r="EH243">
            <v>83</v>
          </cell>
          <cell r="EI243">
            <v>8.2560000000000002</v>
          </cell>
          <cell r="EJ243">
            <v>52</v>
          </cell>
          <cell r="EK243">
            <v>18</v>
          </cell>
          <cell r="EL243">
            <v>28</v>
          </cell>
          <cell r="EM243">
            <v>43</v>
          </cell>
          <cell r="EN243">
            <v>25</v>
          </cell>
          <cell r="EO243" t="str">
            <v>Периодический</v>
          </cell>
          <cell r="EP243">
            <v>24</v>
          </cell>
          <cell r="EQ243">
            <v>24</v>
          </cell>
          <cell r="ER243">
            <v>3.2276288000000002</v>
          </cell>
          <cell r="ES243">
            <v>4</v>
          </cell>
          <cell r="ET243">
            <v>3.48</v>
          </cell>
          <cell r="EU243">
            <v>17.899999999999999</v>
          </cell>
          <cell r="EV243">
            <v>2987.9520222399792</v>
          </cell>
          <cell r="EW243">
            <v>84</v>
          </cell>
          <cell r="EX243">
            <v>8.2560000000000002</v>
          </cell>
          <cell r="EY243">
            <v>59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24</v>
          </cell>
          <cell r="FF243">
            <v>-1.73485048</v>
          </cell>
        </row>
        <row r="244">
          <cell r="J244" t="str">
            <v>1118-1</v>
          </cell>
          <cell r="K244" t="str">
            <v>К - 8</v>
          </cell>
          <cell r="L244">
            <v>41565</v>
          </cell>
          <cell r="M244" t="str">
            <v>Гор.</v>
          </cell>
          <cell r="N244" t="str">
            <v>P1ar_Block I</v>
          </cell>
          <cell r="O244" t="str">
            <v>В бездействии прошлых лет</v>
          </cell>
          <cell r="P244">
            <v>-4</v>
          </cell>
          <cell r="Q244">
            <v>0</v>
          </cell>
          <cell r="R244">
            <v>0</v>
          </cell>
          <cell r="S244">
            <v>0</v>
          </cell>
          <cell r="T244">
            <v>143.80000000000001</v>
          </cell>
          <cell r="U244">
            <v>135</v>
          </cell>
          <cell r="V244">
            <v>4.32</v>
          </cell>
          <cell r="W244">
            <v>1</v>
          </cell>
          <cell r="X244">
            <v>4.32</v>
          </cell>
          <cell r="Y244">
            <v>1.33</v>
          </cell>
          <cell r="Z244">
            <v>0.83599999999999997</v>
          </cell>
          <cell r="AA244">
            <v>0.73299999999999998</v>
          </cell>
          <cell r="AB244">
            <v>38</v>
          </cell>
          <cell r="AC244">
            <v>1.1579999999999999</v>
          </cell>
          <cell r="AD244">
            <v>177.8</v>
          </cell>
          <cell r="AE244">
            <v>0</v>
          </cell>
          <cell r="AF244">
            <v>0</v>
          </cell>
          <cell r="AG244">
            <v>2666</v>
          </cell>
          <cell r="AH244">
            <v>2666</v>
          </cell>
          <cell r="AI244">
            <v>0</v>
          </cell>
          <cell r="AJ244">
            <v>0</v>
          </cell>
          <cell r="AK244" t="str">
            <v>откр ствол</v>
          </cell>
          <cell r="AL244" t="str">
            <v>2072-2666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Газлифт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2097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43374</v>
          </cell>
          <cell r="CF244">
            <v>202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242</v>
          </cell>
          <cell r="CP244">
            <v>0</v>
          </cell>
          <cell r="CQ244">
            <v>202</v>
          </cell>
          <cell r="CR244" t="str">
            <v>-</v>
          </cell>
          <cell r="CS244" t="str">
            <v>-</v>
          </cell>
          <cell r="CT244" t="str">
            <v>-</v>
          </cell>
          <cell r="CU244">
            <v>202</v>
          </cell>
          <cell r="CV244" t="str">
            <v>-</v>
          </cell>
          <cell r="CW244" t="str">
            <v>-</v>
          </cell>
          <cell r="CX244" t="str">
            <v>-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 t="str">
            <v>Газлифт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 t="str">
            <v>Периодический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</row>
        <row r="245">
          <cell r="J245">
            <v>1119</v>
          </cell>
          <cell r="K245" t="str">
            <v>К - 19</v>
          </cell>
          <cell r="L245">
            <v>41798</v>
          </cell>
          <cell r="M245" t="str">
            <v>Гор.</v>
          </cell>
          <cell r="N245" t="str">
            <v>P1ar_Block I</v>
          </cell>
          <cell r="O245" t="str">
            <v>Действующий</v>
          </cell>
          <cell r="P245">
            <v>-4</v>
          </cell>
          <cell r="Q245" t="str">
            <v xml:space="preserve"> </v>
          </cell>
          <cell r="R245" t="str">
            <v xml:space="preserve"> </v>
          </cell>
          <cell r="S245">
            <v>0</v>
          </cell>
          <cell r="T245">
            <v>143.80000000000001</v>
          </cell>
          <cell r="U245">
            <v>135</v>
          </cell>
          <cell r="V245">
            <v>4.32</v>
          </cell>
          <cell r="W245">
            <v>1</v>
          </cell>
          <cell r="X245">
            <v>4.32</v>
          </cell>
          <cell r="Y245">
            <v>1.33</v>
          </cell>
          <cell r="Z245">
            <v>0.83599999999999997</v>
          </cell>
          <cell r="AA245">
            <v>0.73299999999999998</v>
          </cell>
          <cell r="AB245">
            <v>38</v>
          </cell>
          <cell r="AC245">
            <v>1.1579999999999999</v>
          </cell>
          <cell r="AD245">
            <v>177.8</v>
          </cell>
          <cell r="AE245">
            <v>9.19</v>
          </cell>
          <cell r="AF245">
            <v>2037</v>
          </cell>
          <cell r="AG245">
            <v>2661</v>
          </cell>
          <cell r="AH245">
            <v>2661</v>
          </cell>
          <cell r="AI245">
            <v>0</v>
          </cell>
          <cell r="AJ245">
            <v>0</v>
          </cell>
          <cell r="AK245" t="str">
            <v>откр ствол</v>
          </cell>
          <cell r="AL245" t="str">
            <v>2037-2661</v>
          </cell>
          <cell r="AM245">
            <v>18</v>
          </cell>
          <cell r="AN245">
            <v>2037</v>
          </cell>
          <cell r="AO245">
            <v>194.19</v>
          </cell>
          <cell r="AP245">
            <v>0</v>
          </cell>
          <cell r="AQ245">
            <v>0</v>
          </cell>
          <cell r="AR245">
            <v>0</v>
          </cell>
          <cell r="AS245" t="str">
            <v>Газлифт</v>
          </cell>
          <cell r="AT245">
            <v>530</v>
          </cell>
          <cell r="AU245" t="str">
            <v>ГК75/2</v>
          </cell>
          <cell r="AV245">
            <v>950</v>
          </cell>
          <cell r="AW245" t="str">
            <v>ГК77/2</v>
          </cell>
          <cell r="AX245">
            <v>1270</v>
          </cell>
          <cell r="AY245" t="str">
            <v>ГК78/3</v>
          </cell>
          <cell r="AZ245">
            <v>1530</v>
          </cell>
          <cell r="BA245" t="str">
            <v>ГК75/4</v>
          </cell>
          <cell r="BB245">
            <v>1720</v>
          </cell>
          <cell r="BC245" t="str">
            <v>ЦКсОК</v>
          </cell>
          <cell r="BD245">
            <v>0</v>
          </cell>
          <cell r="BE245">
            <v>0</v>
          </cell>
          <cell r="BF245">
            <v>1730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2050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1847</v>
          </cell>
          <cell r="BT245">
            <v>203</v>
          </cell>
          <cell r="BU245">
            <v>73</v>
          </cell>
          <cell r="BV245">
            <v>5.5</v>
          </cell>
          <cell r="BW245">
            <v>18</v>
          </cell>
          <cell r="BX245" t="str">
            <v>Угловик</v>
          </cell>
          <cell r="BY245" t="str">
            <v>Постоянный</v>
          </cell>
          <cell r="BZ245">
            <v>24</v>
          </cell>
          <cell r="CA245">
            <v>0</v>
          </cell>
          <cell r="CB245">
            <v>27</v>
          </cell>
          <cell r="CC245">
            <v>52</v>
          </cell>
          <cell r="CD245">
            <v>26</v>
          </cell>
          <cell r="CE245">
            <v>43374</v>
          </cell>
          <cell r="CF245">
            <v>185</v>
          </cell>
          <cell r="CG245">
            <v>78</v>
          </cell>
          <cell r="CH245">
            <v>6</v>
          </cell>
          <cell r="CI245">
            <v>0</v>
          </cell>
          <cell r="CJ245">
            <v>0</v>
          </cell>
          <cell r="CK245">
            <v>72</v>
          </cell>
          <cell r="CL245">
            <v>20.9</v>
          </cell>
          <cell r="CM245">
            <v>25</v>
          </cell>
          <cell r="CN245">
            <v>0</v>
          </cell>
          <cell r="CO245">
            <v>243</v>
          </cell>
          <cell r="CP245">
            <v>15.4</v>
          </cell>
          <cell r="CQ245">
            <v>113</v>
          </cell>
          <cell r="CR245" t="str">
            <v>-</v>
          </cell>
          <cell r="CS245">
            <v>72</v>
          </cell>
          <cell r="CT245" t="str">
            <v>-</v>
          </cell>
          <cell r="CU245">
            <v>92.1</v>
          </cell>
          <cell r="CV245" t="str">
            <v>-</v>
          </cell>
          <cell r="CW245">
            <v>72</v>
          </cell>
          <cell r="CX245" t="str">
            <v>-</v>
          </cell>
          <cell r="CY245">
            <v>10.6</v>
          </cell>
          <cell r="CZ245">
            <v>4.8000000000000007</v>
          </cell>
          <cell r="DA245">
            <v>229.66507177033498</v>
          </cell>
          <cell r="DB245">
            <v>736.84210526315792</v>
          </cell>
          <cell r="DC245">
            <v>0.25755502706337757</v>
          </cell>
          <cell r="DD245">
            <v>0</v>
          </cell>
          <cell r="DE245" t="str">
            <v>Газлифт</v>
          </cell>
          <cell r="DF245">
            <v>20.9</v>
          </cell>
          <cell r="DG245">
            <v>25</v>
          </cell>
          <cell r="DH245">
            <v>0</v>
          </cell>
          <cell r="DI245">
            <v>4.8000000000000007</v>
          </cell>
          <cell r="DJ245">
            <v>72</v>
          </cell>
          <cell r="DK245">
            <v>0</v>
          </cell>
          <cell r="DL245">
            <v>43009</v>
          </cell>
          <cell r="DM245">
            <v>43192</v>
          </cell>
          <cell r="DN245">
            <v>253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41798</v>
          </cell>
          <cell r="DT245" t="str">
            <v>ВНС</v>
          </cell>
          <cell r="DU245">
            <v>0</v>
          </cell>
          <cell r="DV245">
            <v>18</v>
          </cell>
          <cell r="DW245">
            <v>29</v>
          </cell>
          <cell r="DX245">
            <v>58</v>
          </cell>
          <cell r="DY245">
            <v>27</v>
          </cell>
          <cell r="DZ245" t="str">
            <v>Постоянный</v>
          </cell>
          <cell r="EA245">
            <v>24</v>
          </cell>
          <cell r="EB245">
            <v>0</v>
          </cell>
          <cell r="EC245">
            <v>15.883999999999999</v>
          </cell>
          <cell r="ED245">
            <v>19</v>
          </cell>
          <cell r="EE245">
            <v>0</v>
          </cell>
          <cell r="EF245">
            <v>23</v>
          </cell>
          <cell r="EG245">
            <v>723.99899269705372</v>
          </cell>
          <cell r="EH245">
            <v>77</v>
          </cell>
          <cell r="EI245">
            <v>11.5</v>
          </cell>
          <cell r="EJ245">
            <v>64</v>
          </cell>
          <cell r="EK245">
            <v>18</v>
          </cell>
          <cell r="EL245">
            <v>27</v>
          </cell>
          <cell r="EM245">
            <v>52</v>
          </cell>
          <cell r="EN245">
            <v>26</v>
          </cell>
          <cell r="EO245" t="str">
            <v>Постоянный</v>
          </cell>
          <cell r="EP245">
            <v>24</v>
          </cell>
          <cell r="EQ245">
            <v>0</v>
          </cell>
          <cell r="ER245">
            <v>20.9</v>
          </cell>
          <cell r="ES245">
            <v>25</v>
          </cell>
          <cell r="ET245">
            <v>0</v>
          </cell>
          <cell r="EU245">
            <v>15.4</v>
          </cell>
          <cell r="EV245">
            <v>229.66507177033498</v>
          </cell>
          <cell r="EW245">
            <v>78</v>
          </cell>
          <cell r="EX245">
            <v>10.6</v>
          </cell>
          <cell r="EY245">
            <v>72</v>
          </cell>
          <cell r="EZ245">
            <v>0</v>
          </cell>
          <cell r="FA245">
            <v>-2</v>
          </cell>
          <cell r="FB245">
            <v>-6</v>
          </cell>
          <cell r="FC245">
            <v>-1</v>
          </cell>
          <cell r="FD245">
            <v>0</v>
          </cell>
          <cell r="FE245">
            <v>0</v>
          </cell>
          <cell r="FF245">
            <v>5.016</v>
          </cell>
        </row>
        <row r="246">
          <cell r="J246">
            <v>1122</v>
          </cell>
          <cell r="K246" t="str">
            <v>К - 19</v>
          </cell>
          <cell r="L246">
            <v>41878</v>
          </cell>
          <cell r="M246" t="str">
            <v>Гор.</v>
          </cell>
          <cell r="N246" t="str">
            <v>P1ar_Block I</v>
          </cell>
          <cell r="O246" t="str">
            <v>Действующий</v>
          </cell>
          <cell r="P246">
            <v>-4</v>
          </cell>
          <cell r="Q246">
            <v>0</v>
          </cell>
          <cell r="R246">
            <v>0</v>
          </cell>
          <cell r="S246">
            <v>0</v>
          </cell>
          <cell r="T246">
            <v>143.80000000000001</v>
          </cell>
          <cell r="U246">
            <v>135</v>
          </cell>
          <cell r="V246">
            <v>4.32</v>
          </cell>
          <cell r="W246">
            <v>1</v>
          </cell>
          <cell r="X246">
            <v>4.32</v>
          </cell>
          <cell r="Y246">
            <v>1.33</v>
          </cell>
          <cell r="Z246">
            <v>0.83599999999999997</v>
          </cell>
          <cell r="AA246">
            <v>0.73299999999999998</v>
          </cell>
          <cell r="AB246">
            <v>38</v>
          </cell>
          <cell r="AC246">
            <v>1.1579999999999999</v>
          </cell>
          <cell r="AD246">
            <v>177.8</v>
          </cell>
          <cell r="AE246">
            <v>9.19</v>
          </cell>
          <cell r="AF246">
            <v>2036</v>
          </cell>
          <cell r="AG246">
            <v>2700</v>
          </cell>
          <cell r="AH246">
            <v>2700</v>
          </cell>
          <cell r="AI246">
            <v>0</v>
          </cell>
          <cell r="AJ246">
            <v>0</v>
          </cell>
          <cell r="AK246" t="str">
            <v>откр ствол</v>
          </cell>
          <cell r="AL246" t="str">
            <v>2036-2700</v>
          </cell>
          <cell r="AM246">
            <v>12</v>
          </cell>
          <cell r="AN246">
            <v>2036</v>
          </cell>
          <cell r="AO246">
            <v>262.39</v>
          </cell>
          <cell r="AP246">
            <v>0</v>
          </cell>
          <cell r="AQ246">
            <v>0</v>
          </cell>
          <cell r="AR246">
            <v>0</v>
          </cell>
          <cell r="AS246" t="str">
            <v>Газлифт</v>
          </cell>
          <cell r="AT246">
            <v>595</v>
          </cell>
          <cell r="AU246" t="str">
            <v>ГП</v>
          </cell>
          <cell r="AV246">
            <v>1025</v>
          </cell>
          <cell r="AW246" t="str">
            <v>ГК87/1,5</v>
          </cell>
          <cell r="AX246">
            <v>1345</v>
          </cell>
          <cell r="AY246" t="str">
            <v>ГК80/2</v>
          </cell>
          <cell r="AZ246">
            <v>1595</v>
          </cell>
          <cell r="BA246" t="str">
            <v>ГК80/2</v>
          </cell>
          <cell r="BB246">
            <v>1755</v>
          </cell>
          <cell r="BC246" t="str">
            <v>ЦКсОК</v>
          </cell>
          <cell r="BD246">
            <v>0</v>
          </cell>
          <cell r="BE246">
            <v>0</v>
          </cell>
          <cell r="BF246">
            <v>1765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2100</v>
          </cell>
          <cell r="BN246" t="str">
            <v>Есть</v>
          </cell>
          <cell r="BO246">
            <v>0</v>
          </cell>
          <cell r="BP246">
            <v>81</v>
          </cell>
          <cell r="BQ246">
            <v>50</v>
          </cell>
          <cell r="BR246">
            <v>8.1</v>
          </cell>
          <cell r="BS246">
            <v>2037.5</v>
          </cell>
          <cell r="BT246">
            <v>62.5</v>
          </cell>
          <cell r="BU246">
            <v>73</v>
          </cell>
          <cell r="BV246">
            <v>5.5</v>
          </cell>
          <cell r="BW246">
            <v>18</v>
          </cell>
          <cell r="BX246" t="str">
            <v>Угловик</v>
          </cell>
          <cell r="BY246" t="str">
            <v>Постоянный</v>
          </cell>
          <cell r="BZ246">
            <v>24</v>
          </cell>
          <cell r="CA246">
            <v>0</v>
          </cell>
          <cell r="CB246">
            <v>27</v>
          </cell>
          <cell r="CC246">
            <v>50</v>
          </cell>
          <cell r="CD246">
            <v>26</v>
          </cell>
          <cell r="CE246">
            <v>43374</v>
          </cell>
          <cell r="CF246">
            <v>171</v>
          </cell>
          <cell r="CG246">
            <v>81</v>
          </cell>
          <cell r="CH246">
            <v>5</v>
          </cell>
          <cell r="CI246">
            <v>0</v>
          </cell>
          <cell r="CJ246">
            <v>0</v>
          </cell>
          <cell r="CK246">
            <v>68</v>
          </cell>
          <cell r="CL246">
            <v>13.375999999999999</v>
          </cell>
          <cell r="CM246">
            <v>16</v>
          </cell>
          <cell r="CN246">
            <v>0</v>
          </cell>
          <cell r="CO246">
            <v>244</v>
          </cell>
          <cell r="CP246">
            <v>13</v>
          </cell>
          <cell r="CQ246">
            <v>103</v>
          </cell>
          <cell r="CR246" t="str">
            <v>-</v>
          </cell>
          <cell r="CS246">
            <v>68</v>
          </cell>
          <cell r="CT246" t="str">
            <v>-</v>
          </cell>
          <cell r="CU246">
            <v>89.623999999999995</v>
          </cell>
          <cell r="CV246" t="str">
            <v>-</v>
          </cell>
          <cell r="CW246">
            <v>68</v>
          </cell>
          <cell r="CX246" t="str">
            <v>-</v>
          </cell>
          <cell r="CY246">
            <v>8.1</v>
          </cell>
          <cell r="CZ246">
            <v>4.9000000000000004</v>
          </cell>
          <cell r="DA246">
            <v>366.32775119617224</v>
          </cell>
          <cell r="DB246">
            <v>971.88995215311013</v>
          </cell>
          <cell r="DC246">
            <v>0.18770116472038989</v>
          </cell>
          <cell r="DD246">
            <v>0</v>
          </cell>
          <cell r="DE246" t="str">
            <v>Газлифт</v>
          </cell>
          <cell r="DF246">
            <v>13.375999999999999</v>
          </cell>
          <cell r="DG246">
            <v>16</v>
          </cell>
          <cell r="DH246">
            <v>0</v>
          </cell>
          <cell r="DI246">
            <v>4.9000000000000004</v>
          </cell>
          <cell r="DJ246">
            <v>68</v>
          </cell>
          <cell r="DK246">
            <v>0</v>
          </cell>
          <cell r="DL246">
            <v>42951.083333333336</v>
          </cell>
          <cell r="DM246">
            <v>42994</v>
          </cell>
          <cell r="DN246">
            <v>451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 t="str">
            <v>Бесп. ОПЗ</v>
          </cell>
          <cell r="DU246" t="str">
            <v>ВНС - 2014г.</v>
          </cell>
          <cell r="DV246">
            <v>18</v>
          </cell>
          <cell r="DW246">
            <v>29</v>
          </cell>
          <cell r="DX246">
            <v>43</v>
          </cell>
          <cell r="DY246">
            <v>26</v>
          </cell>
          <cell r="DZ246" t="str">
            <v>Постоянный</v>
          </cell>
          <cell r="EA246">
            <v>24</v>
          </cell>
          <cell r="EB246">
            <v>0</v>
          </cell>
          <cell r="EC246">
            <v>9.1959999999999997</v>
          </cell>
          <cell r="ED246">
            <v>11</v>
          </cell>
          <cell r="EE246">
            <v>0</v>
          </cell>
          <cell r="EF246">
            <v>18</v>
          </cell>
          <cell r="EG246">
            <v>1076.5550239234451</v>
          </cell>
          <cell r="EH246">
            <v>81</v>
          </cell>
          <cell r="EI246">
            <v>8.1</v>
          </cell>
          <cell r="EJ246">
            <v>57</v>
          </cell>
          <cell r="EK246">
            <v>18</v>
          </cell>
          <cell r="EL246">
            <v>27</v>
          </cell>
          <cell r="EM246">
            <v>50</v>
          </cell>
          <cell r="EN246">
            <v>26</v>
          </cell>
          <cell r="EO246" t="str">
            <v>Постоянный</v>
          </cell>
          <cell r="EP246">
            <v>24</v>
          </cell>
          <cell r="EQ246">
            <v>0</v>
          </cell>
          <cell r="ER246">
            <v>13.375999999999999</v>
          </cell>
          <cell r="ES246">
            <v>16</v>
          </cell>
          <cell r="ET246">
            <v>0</v>
          </cell>
          <cell r="EU246">
            <v>13</v>
          </cell>
          <cell r="EV246">
            <v>366.32775119617224</v>
          </cell>
          <cell r="EW246">
            <v>81</v>
          </cell>
          <cell r="EX246">
            <v>8.1</v>
          </cell>
          <cell r="EY246">
            <v>68</v>
          </cell>
          <cell r="EZ246">
            <v>0</v>
          </cell>
          <cell r="FA246">
            <v>-2</v>
          </cell>
          <cell r="FB246">
            <v>7</v>
          </cell>
          <cell r="FC246">
            <v>0</v>
          </cell>
          <cell r="FD246">
            <v>0</v>
          </cell>
          <cell r="FE246">
            <v>0</v>
          </cell>
          <cell r="FF246">
            <v>4.18</v>
          </cell>
        </row>
        <row r="247">
          <cell r="J247">
            <v>1123</v>
          </cell>
          <cell r="K247" t="str">
            <v>Куст скважины - 1123</v>
          </cell>
          <cell r="L247">
            <v>40510</v>
          </cell>
          <cell r="M247" t="str">
            <v>Гор.</v>
          </cell>
          <cell r="N247" t="str">
            <v>P1ar_Block I</v>
          </cell>
          <cell r="O247" t="str">
            <v>Действующий</v>
          </cell>
          <cell r="P247">
            <v>-4</v>
          </cell>
          <cell r="Q247" t="str">
            <v xml:space="preserve"> </v>
          </cell>
          <cell r="R247" t="str">
            <v xml:space="preserve"> </v>
          </cell>
          <cell r="S247">
            <v>0</v>
          </cell>
          <cell r="T247">
            <v>143.80000000000001</v>
          </cell>
          <cell r="U247">
            <v>135</v>
          </cell>
          <cell r="V247">
            <v>4.32</v>
          </cell>
          <cell r="W247">
            <v>1</v>
          </cell>
          <cell r="X247">
            <v>4.2773971246385996</v>
          </cell>
          <cell r="Y247">
            <v>1.33</v>
          </cell>
          <cell r="Z247">
            <v>0.83599999999999997</v>
          </cell>
          <cell r="AA247">
            <v>0.73299999999999998</v>
          </cell>
          <cell r="AB247">
            <v>38</v>
          </cell>
          <cell r="AC247">
            <v>1.1579999999999999</v>
          </cell>
          <cell r="AD247">
            <v>139.69999999999999</v>
          </cell>
          <cell r="AE247">
            <v>7.72</v>
          </cell>
          <cell r="AF247">
            <v>1839</v>
          </cell>
          <cell r="AG247">
            <v>2400</v>
          </cell>
          <cell r="AH247">
            <v>2400</v>
          </cell>
          <cell r="AI247">
            <v>0</v>
          </cell>
          <cell r="AJ247">
            <v>0</v>
          </cell>
          <cell r="AK247" t="str">
            <v>откр ствол</v>
          </cell>
          <cell r="AL247" t="str">
            <v>1839-2400</v>
          </cell>
          <cell r="AM247">
            <v>0</v>
          </cell>
          <cell r="AN247">
            <v>1986</v>
          </cell>
          <cell r="AO247">
            <v>10.3</v>
          </cell>
          <cell r="AP247">
            <v>0</v>
          </cell>
          <cell r="AQ247">
            <v>0</v>
          </cell>
          <cell r="AR247">
            <v>0</v>
          </cell>
          <cell r="AS247" t="str">
            <v>Газлифт</v>
          </cell>
          <cell r="AT247">
            <v>600</v>
          </cell>
          <cell r="AU247" t="str">
            <v>ГП</v>
          </cell>
          <cell r="AV247">
            <v>1200</v>
          </cell>
          <cell r="AW247" t="str">
            <v>ГК80/1,5</v>
          </cell>
          <cell r="AX247">
            <v>1750</v>
          </cell>
          <cell r="AY247" t="str">
            <v>ЦКсОК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1767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1945</v>
          </cell>
          <cell r="BN247" t="str">
            <v>Есть</v>
          </cell>
          <cell r="BO247">
            <v>0</v>
          </cell>
          <cell r="BP247">
            <v>80</v>
          </cell>
          <cell r="BQ247">
            <v>46</v>
          </cell>
          <cell r="BR247">
            <v>8.1999999999999993</v>
          </cell>
          <cell r="BS247">
            <v>0</v>
          </cell>
          <cell r="BT247">
            <v>0</v>
          </cell>
          <cell r="BU247">
            <v>73</v>
          </cell>
          <cell r="BV247">
            <v>5.5</v>
          </cell>
          <cell r="BW247">
            <v>18</v>
          </cell>
          <cell r="BX247" t="str">
            <v>Угловик</v>
          </cell>
          <cell r="BY247" t="str">
            <v>Постоянный</v>
          </cell>
          <cell r="BZ247">
            <v>24</v>
          </cell>
          <cell r="CA247">
            <v>0</v>
          </cell>
          <cell r="CB247">
            <v>25</v>
          </cell>
          <cell r="CC247">
            <v>46</v>
          </cell>
          <cell r="CD247">
            <v>24</v>
          </cell>
          <cell r="CE247">
            <v>43374</v>
          </cell>
          <cell r="CF247">
            <v>131</v>
          </cell>
          <cell r="CG247">
            <v>80</v>
          </cell>
          <cell r="CH247">
            <v>6</v>
          </cell>
          <cell r="CI247">
            <v>0</v>
          </cell>
          <cell r="CJ247">
            <v>0</v>
          </cell>
          <cell r="CK247">
            <v>50</v>
          </cell>
          <cell r="CL247">
            <v>17.503332</v>
          </cell>
          <cell r="CM247">
            <v>21</v>
          </cell>
          <cell r="CN247">
            <v>0.3</v>
          </cell>
          <cell r="CO247">
            <v>245</v>
          </cell>
          <cell r="CP247">
            <v>17.8</v>
          </cell>
          <cell r="CQ247">
            <v>81</v>
          </cell>
          <cell r="CR247" t="str">
            <v>-</v>
          </cell>
          <cell r="CS247">
            <v>50</v>
          </cell>
          <cell r="CT247" t="str">
            <v>-</v>
          </cell>
          <cell r="CU247">
            <v>63.496668</v>
          </cell>
          <cell r="CV247" t="str">
            <v>-</v>
          </cell>
          <cell r="CW247">
            <v>49.7</v>
          </cell>
          <cell r="CX247" t="str">
            <v>-</v>
          </cell>
          <cell r="CY247">
            <v>8.1999999999999993</v>
          </cell>
          <cell r="CZ247">
            <v>9.6000000000000014</v>
          </cell>
          <cell r="DA247">
            <v>548.46700045454213</v>
          </cell>
          <cell r="DB247">
            <v>1016.9492300094633</v>
          </cell>
          <cell r="DC247">
            <v>0.35750487329434705</v>
          </cell>
          <cell r="DD247">
            <v>0</v>
          </cell>
          <cell r="DE247" t="str">
            <v>Газлифт</v>
          </cell>
          <cell r="DF247">
            <v>17.503332</v>
          </cell>
          <cell r="DG247">
            <v>21</v>
          </cell>
          <cell r="DH247">
            <v>0.3</v>
          </cell>
          <cell r="DI247">
            <v>9.6000000000000014</v>
          </cell>
          <cell r="DJ247">
            <v>50</v>
          </cell>
          <cell r="DK247">
            <v>0</v>
          </cell>
          <cell r="DL247">
            <v>41153</v>
          </cell>
          <cell r="DM247">
            <v>41156</v>
          </cell>
          <cell r="DN247">
            <v>2289</v>
          </cell>
          <cell r="DO247">
            <v>30</v>
          </cell>
          <cell r="DP247">
            <v>78</v>
          </cell>
          <cell r="DQ247">
            <v>0</v>
          </cell>
          <cell r="DR247">
            <v>0</v>
          </cell>
          <cell r="DS247">
            <v>41156</v>
          </cell>
          <cell r="DT247" t="str">
            <v>ОПЗ</v>
          </cell>
          <cell r="DU247">
            <v>0</v>
          </cell>
          <cell r="DV247">
            <v>18</v>
          </cell>
          <cell r="DW247">
            <v>25</v>
          </cell>
          <cell r="DX247">
            <v>46</v>
          </cell>
          <cell r="DY247">
            <v>24</v>
          </cell>
          <cell r="DZ247" t="str">
            <v>Постоянный</v>
          </cell>
          <cell r="EA247">
            <v>24</v>
          </cell>
          <cell r="EB247">
            <v>0</v>
          </cell>
          <cell r="EC247">
            <v>17.503332</v>
          </cell>
          <cell r="ED247">
            <v>21</v>
          </cell>
          <cell r="EE247">
            <v>0.3</v>
          </cell>
          <cell r="EF247">
            <v>17.8</v>
          </cell>
          <cell r="EG247">
            <v>548.46700045454213</v>
          </cell>
          <cell r="EH247">
            <v>80</v>
          </cell>
          <cell r="EI247">
            <v>8.1999999999999993</v>
          </cell>
          <cell r="EJ247">
            <v>50</v>
          </cell>
          <cell r="EK247">
            <v>18</v>
          </cell>
          <cell r="EL247">
            <v>25</v>
          </cell>
          <cell r="EM247">
            <v>46</v>
          </cell>
          <cell r="EN247">
            <v>24</v>
          </cell>
          <cell r="EO247" t="str">
            <v>Постоянный</v>
          </cell>
          <cell r="EP247">
            <v>24</v>
          </cell>
          <cell r="EQ247">
            <v>0</v>
          </cell>
          <cell r="ER247">
            <v>17.503332</v>
          </cell>
          <cell r="ES247">
            <v>21</v>
          </cell>
          <cell r="ET247">
            <v>0.3</v>
          </cell>
          <cell r="EU247">
            <v>17.8</v>
          </cell>
          <cell r="EV247">
            <v>548.46700045454213</v>
          </cell>
          <cell r="EW247">
            <v>80</v>
          </cell>
          <cell r="EX247">
            <v>8.1999999999999993</v>
          </cell>
          <cell r="EY247">
            <v>50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</row>
        <row r="248">
          <cell r="J248" t="str">
            <v>1123-2</v>
          </cell>
          <cell r="K248" t="str">
            <v>Куст скважины - 1123</v>
          </cell>
          <cell r="L248">
            <v>41044</v>
          </cell>
          <cell r="M248" t="str">
            <v>Гор.</v>
          </cell>
          <cell r="N248" t="str">
            <v>P1ar_Block I</v>
          </cell>
          <cell r="O248" t="str">
            <v>Действующий</v>
          </cell>
          <cell r="P248">
            <v>-4</v>
          </cell>
          <cell r="Q248" t="str">
            <v xml:space="preserve"> </v>
          </cell>
          <cell r="R248" t="str">
            <v xml:space="preserve"> </v>
          </cell>
          <cell r="S248">
            <v>0</v>
          </cell>
          <cell r="T248">
            <v>143.80000000000001</v>
          </cell>
          <cell r="U248">
            <v>135</v>
          </cell>
          <cell r="V248">
            <v>4.32</v>
          </cell>
          <cell r="W248">
            <v>1</v>
          </cell>
          <cell r="X248">
            <v>4.1811846689895473</v>
          </cell>
          <cell r="Y248">
            <v>1.33</v>
          </cell>
          <cell r="Z248">
            <v>0.83599999999999997</v>
          </cell>
          <cell r="AA248">
            <v>0.73299999999999998</v>
          </cell>
          <cell r="AB248">
            <v>38</v>
          </cell>
          <cell r="AC248">
            <v>1.1579999999999999</v>
          </cell>
          <cell r="AD248">
            <v>139.69999999999999</v>
          </cell>
          <cell r="AE248">
            <v>7.72</v>
          </cell>
          <cell r="AF248">
            <v>1910</v>
          </cell>
          <cell r="AG248">
            <v>2500</v>
          </cell>
          <cell r="AH248">
            <v>2500</v>
          </cell>
          <cell r="AI248">
            <v>0</v>
          </cell>
          <cell r="AJ248">
            <v>0</v>
          </cell>
          <cell r="AK248" t="str">
            <v>откр ствол</v>
          </cell>
          <cell r="AL248" t="str">
            <v xml:space="preserve">1910-2500 </v>
          </cell>
          <cell r="AM248">
            <v>0</v>
          </cell>
          <cell r="AN248">
            <v>1910</v>
          </cell>
          <cell r="AO248">
            <v>49.2</v>
          </cell>
          <cell r="AP248">
            <v>0</v>
          </cell>
          <cell r="AQ248">
            <v>0</v>
          </cell>
          <cell r="AR248">
            <v>0</v>
          </cell>
          <cell r="AS248" t="str">
            <v>УЭЦН</v>
          </cell>
          <cell r="AT248">
            <v>250</v>
          </cell>
          <cell r="AU248" t="str">
            <v>ЦКсОК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1550</v>
          </cell>
          <cell r="BG248">
            <v>0</v>
          </cell>
          <cell r="BH248">
            <v>0</v>
          </cell>
          <cell r="BI248" t="str">
            <v>D1050N</v>
          </cell>
          <cell r="BJ248">
            <v>1075</v>
          </cell>
          <cell r="BK248">
            <v>50</v>
          </cell>
          <cell r="BL248" t="str">
            <v>56-117</v>
          </cell>
          <cell r="BM248">
            <v>1560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1557.9</v>
          </cell>
          <cell r="BT248">
            <v>2.1</v>
          </cell>
          <cell r="BU248">
            <v>73</v>
          </cell>
          <cell r="BV248">
            <v>5.5</v>
          </cell>
          <cell r="BW248">
            <v>65</v>
          </cell>
          <cell r="BX248" t="str">
            <v>Угловик</v>
          </cell>
          <cell r="BY248" t="str">
            <v>ПКВ</v>
          </cell>
          <cell r="BZ248">
            <v>8</v>
          </cell>
          <cell r="CA248">
            <v>16</v>
          </cell>
          <cell r="CB248">
            <v>24</v>
          </cell>
          <cell r="CC248">
            <v>24</v>
          </cell>
          <cell r="CD248">
            <v>23</v>
          </cell>
          <cell r="CE248">
            <v>43374</v>
          </cell>
          <cell r="CF248">
            <v>142</v>
          </cell>
          <cell r="CG248">
            <v>0</v>
          </cell>
          <cell r="CH248">
            <v>0</v>
          </cell>
          <cell r="CI248">
            <v>751.45887670555805</v>
          </cell>
          <cell r="CJ248">
            <v>86</v>
          </cell>
          <cell r="CK248">
            <v>107.90700775249999</v>
          </cell>
          <cell r="CL248">
            <v>9.9316799999999983</v>
          </cell>
          <cell r="CM248">
            <v>12</v>
          </cell>
          <cell r="CN248">
            <v>1</v>
          </cell>
          <cell r="CO248">
            <v>246</v>
          </cell>
          <cell r="CP248">
            <v>2.4</v>
          </cell>
          <cell r="CQ248">
            <v>34.092992247500007</v>
          </cell>
          <cell r="CR248" t="str">
            <v>-</v>
          </cell>
          <cell r="CS248">
            <v>21.907007752499993</v>
          </cell>
          <cell r="CT248" t="str">
            <v>-</v>
          </cell>
          <cell r="CU248">
            <v>24.161312247500007</v>
          </cell>
          <cell r="CV248" t="str">
            <v>-</v>
          </cell>
          <cell r="CW248">
            <v>20.907007752499993</v>
          </cell>
          <cell r="CX248" t="str">
            <v>-</v>
          </cell>
          <cell r="CY248">
            <v>0</v>
          </cell>
          <cell r="CZ248">
            <v>2.4</v>
          </cell>
          <cell r="DA248">
            <v>241.65095935430867</v>
          </cell>
          <cell r="DB248">
            <v>241.65095935430867</v>
          </cell>
          <cell r="DC248">
            <v>0.39402371051972129</v>
          </cell>
          <cell r="DD248" t="str">
            <v>Для снижения Рзаб необходима оптимизация (смена УЭЦН на больший типоразмер)</v>
          </cell>
          <cell r="DE248" t="str">
            <v>УЭЦН</v>
          </cell>
          <cell r="DF248">
            <v>9.9316799999999983</v>
          </cell>
          <cell r="DG248">
            <v>12</v>
          </cell>
          <cell r="DH248">
            <v>1</v>
          </cell>
          <cell r="DI248">
            <v>2.4</v>
          </cell>
          <cell r="DJ248">
            <v>107.90700775249999</v>
          </cell>
          <cell r="DK248">
            <v>0</v>
          </cell>
          <cell r="DL248">
            <v>42773.083333333336</v>
          </cell>
          <cell r="DM248">
            <v>42801</v>
          </cell>
          <cell r="DN248">
            <v>644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41919</v>
          </cell>
          <cell r="DT248" t="str">
            <v>ОПЗ</v>
          </cell>
          <cell r="DU248">
            <v>0</v>
          </cell>
          <cell r="DV248">
            <v>65</v>
          </cell>
          <cell r="DW248">
            <v>24</v>
          </cell>
          <cell r="DX248">
            <v>24</v>
          </cell>
          <cell r="DY248">
            <v>23</v>
          </cell>
          <cell r="DZ248" t="str">
            <v>ПКВ</v>
          </cell>
          <cell r="EA248">
            <v>8</v>
          </cell>
          <cell r="EB248">
            <v>16</v>
          </cell>
          <cell r="EC248">
            <v>9.9316799999999983</v>
          </cell>
          <cell r="ED248">
            <v>12</v>
          </cell>
          <cell r="EE248">
            <v>1</v>
          </cell>
          <cell r="EF248">
            <v>2.4</v>
          </cell>
          <cell r="EG248">
            <v>241.65095935430867</v>
          </cell>
          <cell r="EH248">
            <v>0</v>
          </cell>
          <cell r="EI248">
            <v>0</v>
          </cell>
          <cell r="EJ248">
            <v>107.90700775249999</v>
          </cell>
          <cell r="EK248">
            <v>65</v>
          </cell>
          <cell r="EL248">
            <v>24</v>
          </cell>
          <cell r="EM248">
            <v>24</v>
          </cell>
          <cell r="EN248">
            <v>23</v>
          </cell>
          <cell r="EO248" t="str">
            <v>ПКВ</v>
          </cell>
          <cell r="EP248">
            <v>8</v>
          </cell>
          <cell r="EQ248">
            <v>16</v>
          </cell>
          <cell r="ER248">
            <v>9.9316799999999983</v>
          </cell>
          <cell r="ES248">
            <v>12</v>
          </cell>
          <cell r="ET248">
            <v>1</v>
          </cell>
          <cell r="EU248">
            <v>2.4</v>
          </cell>
          <cell r="EV248">
            <v>241.65095935430867</v>
          </cell>
          <cell r="EW248">
            <v>0</v>
          </cell>
          <cell r="EX248">
            <v>0</v>
          </cell>
          <cell r="EY248">
            <v>107.90700775249999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</row>
        <row r="249">
          <cell r="J249" t="str">
            <v>1123-1</v>
          </cell>
          <cell r="K249" t="str">
            <v>Куст скважины - 1123</v>
          </cell>
          <cell r="L249">
            <v>40957</v>
          </cell>
          <cell r="M249" t="str">
            <v>Гор.</v>
          </cell>
          <cell r="N249" t="str">
            <v>P1ar_Block I</v>
          </cell>
          <cell r="O249" t="str">
            <v>Действующий</v>
          </cell>
          <cell r="P249">
            <v>-4</v>
          </cell>
          <cell r="Q249" t="str">
            <v xml:space="preserve"> </v>
          </cell>
          <cell r="R249" t="str">
            <v xml:space="preserve"> </v>
          </cell>
          <cell r="S249">
            <v>0</v>
          </cell>
          <cell r="T249">
            <v>143.80000000000001</v>
          </cell>
          <cell r="U249">
            <v>135</v>
          </cell>
          <cell r="V249">
            <v>4.32</v>
          </cell>
          <cell r="W249">
            <v>1</v>
          </cell>
          <cell r="X249">
            <v>4.2703782052549384</v>
          </cell>
          <cell r="Y249">
            <v>1.33</v>
          </cell>
          <cell r="Z249">
            <v>0.83599999999999997</v>
          </cell>
          <cell r="AA249">
            <v>0.73299999999999998</v>
          </cell>
          <cell r="AB249">
            <v>38</v>
          </cell>
          <cell r="AC249">
            <v>1.1579999999999999</v>
          </cell>
          <cell r="AD249">
            <v>139.69999999999999</v>
          </cell>
          <cell r="AE249">
            <v>7.72</v>
          </cell>
          <cell r="AF249">
            <v>1840</v>
          </cell>
          <cell r="AG249">
            <v>2450</v>
          </cell>
          <cell r="AH249">
            <v>2450</v>
          </cell>
          <cell r="AI249">
            <v>0</v>
          </cell>
          <cell r="AJ249">
            <v>0</v>
          </cell>
          <cell r="AK249" t="str">
            <v>откр ствол</v>
          </cell>
          <cell r="AL249" t="str">
            <v xml:space="preserve">1840-2450 </v>
          </cell>
          <cell r="AM249">
            <v>0</v>
          </cell>
          <cell r="AN249">
            <v>1840</v>
          </cell>
          <cell r="AO249">
            <v>20.3</v>
          </cell>
          <cell r="AP249">
            <v>0</v>
          </cell>
          <cell r="AQ249">
            <v>0</v>
          </cell>
          <cell r="AR249">
            <v>0</v>
          </cell>
          <cell r="AS249" t="str">
            <v>Газлифт</v>
          </cell>
          <cell r="AT249">
            <v>450</v>
          </cell>
          <cell r="AU249" t="str">
            <v>ГК80/1</v>
          </cell>
          <cell r="AV249">
            <v>820</v>
          </cell>
          <cell r="AW249" t="str">
            <v>ГК82/1,5</v>
          </cell>
          <cell r="AX249">
            <v>1110</v>
          </cell>
          <cell r="AY249" t="str">
            <v>ГК77/2</v>
          </cell>
          <cell r="AZ249">
            <v>1340</v>
          </cell>
          <cell r="BA249" t="str">
            <v>ГК75/2</v>
          </cell>
          <cell r="BB249">
            <v>1540</v>
          </cell>
          <cell r="BC249" t="str">
            <v>ГК70/3</v>
          </cell>
          <cell r="BD249">
            <v>1700</v>
          </cell>
          <cell r="BE249">
            <v>0</v>
          </cell>
          <cell r="BF249">
            <v>1735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1940</v>
          </cell>
          <cell r="BN249" t="str">
            <v>Есть</v>
          </cell>
          <cell r="BO249">
            <v>0</v>
          </cell>
          <cell r="BP249">
            <v>76</v>
          </cell>
          <cell r="BQ249">
            <v>42</v>
          </cell>
          <cell r="BR249">
            <v>6</v>
          </cell>
          <cell r="BS249">
            <v>0</v>
          </cell>
          <cell r="BT249">
            <v>0</v>
          </cell>
          <cell r="BU249">
            <v>73</v>
          </cell>
          <cell r="BV249">
            <v>5.5</v>
          </cell>
          <cell r="BW249">
            <v>18</v>
          </cell>
          <cell r="BX249" t="str">
            <v>Угловик</v>
          </cell>
          <cell r="BY249" t="str">
            <v>Постоянный</v>
          </cell>
          <cell r="BZ249">
            <v>24</v>
          </cell>
          <cell r="CA249">
            <v>0</v>
          </cell>
          <cell r="CB249">
            <v>25</v>
          </cell>
          <cell r="CC249">
            <v>42</v>
          </cell>
          <cell r="CD249">
            <v>24</v>
          </cell>
          <cell r="CE249">
            <v>43374</v>
          </cell>
          <cell r="CF249">
            <v>129</v>
          </cell>
          <cell r="CG249">
            <v>76</v>
          </cell>
          <cell r="CH249">
            <v>6</v>
          </cell>
          <cell r="CI249">
            <v>0</v>
          </cell>
          <cell r="CJ249">
            <v>0</v>
          </cell>
          <cell r="CK249">
            <v>54</v>
          </cell>
          <cell r="CL249">
            <v>21.909846200000004</v>
          </cell>
          <cell r="CM249">
            <v>26.3</v>
          </cell>
          <cell r="CN249">
            <v>0.35</v>
          </cell>
          <cell r="CO249">
            <v>247</v>
          </cell>
          <cell r="CP249">
            <v>22</v>
          </cell>
          <cell r="CQ249">
            <v>75</v>
          </cell>
          <cell r="CR249" t="str">
            <v>-</v>
          </cell>
          <cell r="CS249">
            <v>54</v>
          </cell>
          <cell r="CT249" t="str">
            <v>-</v>
          </cell>
          <cell r="CU249">
            <v>53.090153799999996</v>
          </cell>
          <cell r="CV249" t="str">
            <v>-</v>
          </cell>
          <cell r="CW249">
            <v>53.65</v>
          </cell>
          <cell r="CX249" t="str">
            <v>-</v>
          </cell>
          <cell r="CY249">
            <v>6</v>
          </cell>
          <cell r="CZ249">
            <v>16</v>
          </cell>
          <cell r="DA249">
            <v>730.26528136925015</v>
          </cell>
          <cell r="DB249">
            <v>1004.114761882719</v>
          </cell>
          <cell r="DC249">
            <v>0.47285017421602787</v>
          </cell>
          <cell r="DD249">
            <v>0</v>
          </cell>
          <cell r="DE249" t="str">
            <v>Газлифт</v>
          </cell>
          <cell r="DF249">
            <v>21.909846200000004</v>
          </cell>
          <cell r="DG249">
            <v>26.3</v>
          </cell>
          <cell r="DH249">
            <v>0.35</v>
          </cell>
          <cell r="DI249">
            <v>15.999999999999998</v>
          </cell>
          <cell r="DJ249">
            <v>54</v>
          </cell>
          <cell r="DK249">
            <v>0</v>
          </cell>
          <cell r="DL249">
            <v>42632.083333333336</v>
          </cell>
          <cell r="DM249">
            <v>42656</v>
          </cell>
          <cell r="DN249">
            <v>789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42656</v>
          </cell>
          <cell r="DT249" t="str">
            <v>ОПЗ</v>
          </cell>
          <cell r="DU249">
            <v>0</v>
          </cell>
          <cell r="DV249">
            <v>18</v>
          </cell>
          <cell r="DW249">
            <v>25</v>
          </cell>
          <cell r="DX249">
            <v>42</v>
          </cell>
          <cell r="DY249">
            <v>24</v>
          </cell>
          <cell r="DZ249" t="str">
            <v>Постоянный</v>
          </cell>
          <cell r="EA249">
            <v>24</v>
          </cell>
          <cell r="EB249">
            <v>0</v>
          </cell>
          <cell r="EC249">
            <v>21.909846200000004</v>
          </cell>
          <cell r="ED249">
            <v>26.3</v>
          </cell>
          <cell r="EE249">
            <v>0.35</v>
          </cell>
          <cell r="EF249">
            <v>22</v>
          </cell>
          <cell r="EG249">
            <v>730.26528136925015</v>
          </cell>
          <cell r="EH249">
            <v>76</v>
          </cell>
          <cell r="EI249">
            <v>6</v>
          </cell>
          <cell r="EJ249">
            <v>54</v>
          </cell>
          <cell r="EK249">
            <v>18</v>
          </cell>
          <cell r="EL249">
            <v>25</v>
          </cell>
          <cell r="EM249">
            <v>42</v>
          </cell>
          <cell r="EN249">
            <v>24</v>
          </cell>
          <cell r="EO249" t="str">
            <v>Постоянный</v>
          </cell>
          <cell r="EP249">
            <v>24</v>
          </cell>
          <cell r="EQ249">
            <v>0</v>
          </cell>
          <cell r="ER249">
            <v>21.909846200000004</v>
          </cell>
          <cell r="ES249">
            <v>26.3</v>
          </cell>
          <cell r="ET249">
            <v>0.35</v>
          </cell>
          <cell r="EU249">
            <v>22</v>
          </cell>
          <cell r="EV249">
            <v>730.26528136925015</v>
          </cell>
          <cell r="EW249">
            <v>76</v>
          </cell>
          <cell r="EX249">
            <v>6</v>
          </cell>
          <cell r="EY249">
            <v>54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</row>
        <row r="250">
          <cell r="J250">
            <v>1124</v>
          </cell>
          <cell r="K250" t="str">
            <v>К - 55</v>
          </cell>
          <cell r="L250">
            <v>41837</v>
          </cell>
          <cell r="M250" t="str">
            <v>Гор.</v>
          </cell>
          <cell r="N250" t="str">
            <v>P1ar_Block II</v>
          </cell>
          <cell r="O250" t="str">
            <v>Действующий</v>
          </cell>
          <cell r="P250">
            <v>-4</v>
          </cell>
          <cell r="Q250">
            <v>41818</v>
          </cell>
          <cell r="R250" t="str">
            <v>Slb</v>
          </cell>
          <cell r="S250" t="str">
            <v>200м3 15% HCL 
 50м3 WF130</v>
          </cell>
          <cell r="T250">
            <v>143.80000000000001</v>
          </cell>
          <cell r="U250">
            <v>135</v>
          </cell>
          <cell r="V250">
            <v>4.32</v>
          </cell>
          <cell r="W250">
            <v>1</v>
          </cell>
          <cell r="X250">
            <v>4.32</v>
          </cell>
          <cell r="Y250">
            <v>1.33</v>
          </cell>
          <cell r="Z250">
            <v>0.83599999999999997</v>
          </cell>
          <cell r="AA250">
            <v>0.73299999999999998</v>
          </cell>
          <cell r="AB250">
            <v>38</v>
          </cell>
          <cell r="AC250">
            <v>1.1579999999999999</v>
          </cell>
          <cell r="AD250" t="str">
            <v>177,8; 
114,3</v>
          </cell>
          <cell r="AE250">
            <v>9.19</v>
          </cell>
          <cell r="AF250" t="str">
            <v>2114 
2032-2826</v>
          </cell>
          <cell r="AG250">
            <v>2830</v>
          </cell>
          <cell r="AH250">
            <v>2830</v>
          </cell>
          <cell r="AI250">
            <v>0</v>
          </cell>
          <cell r="AJ250">
            <v>0</v>
          </cell>
          <cell r="AK250" t="str">
            <v>Закрытый</v>
          </cell>
          <cell r="AL250" t="str">
            <v>2303-2304; 2431-2432; 2558-2559; 2675-2676; 2800-2801</v>
          </cell>
          <cell r="AM250">
            <v>47</v>
          </cell>
          <cell r="AN250">
            <v>2303</v>
          </cell>
          <cell r="AO250">
            <v>388.15</v>
          </cell>
          <cell r="AP250">
            <v>0</v>
          </cell>
          <cell r="AQ250">
            <v>0</v>
          </cell>
          <cell r="AR250">
            <v>0</v>
          </cell>
          <cell r="AS250" t="str">
            <v>Газлифт</v>
          </cell>
          <cell r="AT250">
            <v>600</v>
          </cell>
          <cell r="AU250" t="str">
            <v>ГК77/3</v>
          </cell>
          <cell r="AV250">
            <v>1200</v>
          </cell>
          <cell r="AW250" t="str">
            <v>ГК78/3</v>
          </cell>
          <cell r="AX250">
            <v>1840</v>
          </cell>
          <cell r="AY250" t="str">
            <v>ЦКсОК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1850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2037</v>
          </cell>
          <cell r="BN250" t="str">
            <v>Есть</v>
          </cell>
          <cell r="BO250">
            <v>0</v>
          </cell>
          <cell r="BP250">
            <v>82</v>
          </cell>
          <cell r="BQ250">
            <v>54</v>
          </cell>
          <cell r="BR250">
            <v>10</v>
          </cell>
          <cell r="BS250">
            <v>0</v>
          </cell>
          <cell r="BT250">
            <v>0</v>
          </cell>
          <cell r="BU250">
            <v>73</v>
          </cell>
          <cell r="BV250">
            <v>5.5</v>
          </cell>
          <cell r="BW250">
            <v>18</v>
          </cell>
          <cell r="BX250" t="str">
            <v>Угловик</v>
          </cell>
          <cell r="BY250" t="str">
            <v>Постоянный</v>
          </cell>
          <cell r="BZ250">
            <v>24</v>
          </cell>
          <cell r="CA250">
            <v>0</v>
          </cell>
          <cell r="CB250">
            <v>34</v>
          </cell>
          <cell r="CC250">
            <v>54</v>
          </cell>
          <cell r="CD250">
            <v>33</v>
          </cell>
          <cell r="CE250">
            <v>43374</v>
          </cell>
          <cell r="CF250">
            <v>125</v>
          </cell>
          <cell r="CG250">
            <v>82</v>
          </cell>
          <cell r="CH250">
            <v>6</v>
          </cell>
          <cell r="CI250">
            <v>0</v>
          </cell>
          <cell r="CJ250">
            <v>0</v>
          </cell>
          <cell r="CK250">
            <v>59</v>
          </cell>
          <cell r="CL250">
            <v>28.423999999999999</v>
          </cell>
          <cell r="CM250">
            <v>34</v>
          </cell>
          <cell r="CN250">
            <v>0</v>
          </cell>
          <cell r="CO250">
            <v>248</v>
          </cell>
          <cell r="CP250">
            <v>43</v>
          </cell>
          <cell r="CQ250">
            <v>66</v>
          </cell>
          <cell r="CR250" t="str">
            <v>-</v>
          </cell>
          <cell r="CS250">
            <v>59</v>
          </cell>
          <cell r="CT250" t="str">
            <v>-</v>
          </cell>
          <cell r="CU250">
            <v>37.576000000000001</v>
          </cell>
          <cell r="CV250" t="str">
            <v>-</v>
          </cell>
          <cell r="CW250">
            <v>59</v>
          </cell>
          <cell r="CX250" t="str">
            <v>-</v>
          </cell>
          <cell r="CY250">
            <v>10</v>
          </cell>
          <cell r="CZ250">
            <v>33</v>
          </cell>
          <cell r="DA250">
            <v>1160.9907120743035</v>
          </cell>
          <cell r="DB250">
            <v>1512.806079369547</v>
          </cell>
          <cell r="DC250">
            <v>0.67310738042445362</v>
          </cell>
          <cell r="DD250">
            <v>0</v>
          </cell>
          <cell r="DE250" t="str">
            <v>Газлифт</v>
          </cell>
          <cell r="DF250">
            <v>28.423999999999999</v>
          </cell>
          <cell r="DG250">
            <v>34</v>
          </cell>
          <cell r="DH250">
            <v>0</v>
          </cell>
          <cell r="DI250">
            <v>33</v>
          </cell>
          <cell r="DJ250">
            <v>59</v>
          </cell>
          <cell r="DK250">
            <v>0</v>
          </cell>
          <cell r="DL250" t="str">
            <v>-</v>
          </cell>
          <cell r="DM250">
            <v>41837</v>
          </cell>
          <cell r="DN250">
            <v>1608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41837</v>
          </cell>
          <cell r="DT250" t="str">
            <v>ВНС</v>
          </cell>
          <cell r="DU250">
            <v>0</v>
          </cell>
          <cell r="DV250">
            <v>18</v>
          </cell>
          <cell r="DW250">
            <v>34</v>
          </cell>
          <cell r="DX250">
            <v>54</v>
          </cell>
          <cell r="DY250">
            <v>33</v>
          </cell>
          <cell r="DZ250" t="str">
            <v>Постоянный</v>
          </cell>
          <cell r="EA250">
            <v>24</v>
          </cell>
          <cell r="EB250">
            <v>0</v>
          </cell>
          <cell r="EC250">
            <v>17.556000000000001</v>
          </cell>
          <cell r="ED250">
            <v>21</v>
          </cell>
          <cell r="EE250">
            <v>0</v>
          </cell>
          <cell r="EF250">
            <v>37.25</v>
          </cell>
          <cell r="EG250">
            <v>1552.1758942811573</v>
          </cell>
          <cell r="EH250">
            <v>82</v>
          </cell>
          <cell r="EI250">
            <v>10</v>
          </cell>
          <cell r="EJ250">
            <v>59</v>
          </cell>
          <cell r="EK250">
            <v>18</v>
          </cell>
          <cell r="EL250">
            <v>34</v>
          </cell>
          <cell r="EM250">
            <v>54</v>
          </cell>
          <cell r="EN250">
            <v>33</v>
          </cell>
          <cell r="EO250" t="str">
            <v>Постоянный</v>
          </cell>
          <cell r="EP250">
            <v>24</v>
          </cell>
          <cell r="EQ250">
            <v>0</v>
          </cell>
          <cell r="ER250">
            <v>28.423999999999999</v>
          </cell>
          <cell r="ES250">
            <v>34</v>
          </cell>
          <cell r="ET250">
            <v>0</v>
          </cell>
          <cell r="EU250">
            <v>43</v>
          </cell>
          <cell r="EV250">
            <v>1160.9907120743035</v>
          </cell>
          <cell r="EW250">
            <v>82</v>
          </cell>
          <cell r="EX250">
            <v>10</v>
          </cell>
          <cell r="EY250">
            <v>59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10.867999999999999</v>
          </cell>
        </row>
        <row r="251">
          <cell r="J251" t="str">
            <v>1124-2</v>
          </cell>
          <cell r="K251" t="str">
            <v>К - 11</v>
          </cell>
          <cell r="L251">
            <v>42088</v>
          </cell>
          <cell r="M251" t="str">
            <v>Гор.</v>
          </cell>
          <cell r="N251" t="str">
            <v>P1ar_Block I</v>
          </cell>
          <cell r="O251" t="str">
            <v>Действующий</v>
          </cell>
          <cell r="P251">
            <v>-4</v>
          </cell>
          <cell r="Q251">
            <v>0</v>
          </cell>
          <cell r="R251">
            <v>0</v>
          </cell>
          <cell r="S251">
            <v>0</v>
          </cell>
          <cell r="T251">
            <v>143.80000000000001</v>
          </cell>
          <cell r="U251">
            <v>135</v>
          </cell>
          <cell r="V251">
            <v>4.32</v>
          </cell>
          <cell r="W251">
            <v>1</v>
          </cell>
          <cell r="X251">
            <v>4.32</v>
          </cell>
          <cell r="Y251">
            <v>1.33</v>
          </cell>
          <cell r="Z251">
            <v>0.83599999999999997</v>
          </cell>
          <cell r="AA251">
            <v>0.73299999999999998</v>
          </cell>
          <cell r="AB251">
            <v>38</v>
          </cell>
          <cell r="AC251">
            <v>1.1579999999999999</v>
          </cell>
          <cell r="AD251">
            <v>177.8</v>
          </cell>
          <cell r="AE251">
            <v>9.19</v>
          </cell>
          <cell r="AF251">
            <v>2104</v>
          </cell>
          <cell r="AG251">
            <v>2970</v>
          </cell>
          <cell r="AH251">
            <v>2970</v>
          </cell>
          <cell r="AI251">
            <v>0</v>
          </cell>
          <cell r="AJ251">
            <v>0</v>
          </cell>
          <cell r="AK251" t="str">
            <v>откр ствол</v>
          </cell>
          <cell r="AL251" t="str">
            <v>2104-2970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 t="str">
            <v>Газлифт</v>
          </cell>
          <cell r="AT251">
            <v>530</v>
          </cell>
          <cell r="AU251" t="str">
            <v>ГП</v>
          </cell>
          <cell r="AV251">
            <v>820</v>
          </cell>
          <cell r="AW251" t="str">
            <v>ГП</v>
          </cell>
          <cell r="AX251">
            <v>1080</v>
          </cell>
          <cell r="AY251" t="str">
            <v>ГП</v>
          </cell>
          <cell r="AZ251">
            <v>1310</v>
          </cell>
          <cell r="BA251" t="str">
            <v>ГП</v>
          </cell>
          <cell r="BB251">
            <v>1520</v>
          </cell>
          <cell r="BC251" t="str">
            <v>ГП</v>
          </cell>
          <cell r="BD251">
            <v>0</v>
          </cell>
          <cell r="BE251">
            <v>0</v>
          </cell>
          <cell r="BF251">
            <v>1700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2120</v>
          </cell>
          <cell r="BN251" t="str">
            <v>Есть</v>
          </cell>
          <cell r="BO251">
            <v>0</v>
          </cell>
          <cell r="BP251">
            <v>80</v>
          </cell>
          <cell r="BQ251">
            <v>50</v>
          </cell>
          <cell r="BR251">
            <v>8.1999999999999993</v>
          </cell>
          <cell r="BS251">
            <v>0</v>
          </cell>
          <cell r="BT251">
            <v>0</v>
          </cell>
          <cell r="BU251">
            <v>73</v>
          </cell>
          <cell r="BV251">
            <v>5.5</v>
          </cell>
          <cell r="BW251">
            <v>18</v>
          </cell>
          <cell r="BX251" t="str">
            <v>Угловик</v>
          </cell>
          <cell r="BY251" t="str">
            <v>Постоянный</v>
          </cell>
          <cell r="BZ251">
            <v>24</v>
          </cell>
          <cell r="CA251">
            <v>0</v>
          </cell>
          <cell r="CB251">
            <v>24</v>
          </cell>
          <cell r="CC251">
            <v>50</v>
          </cell>
          <cell r="CD251">
            <v>23</v>
          </cell>
          <cell r="CE251">
            <v>43374</v>
          </cell>
          <cell r="CF251">
            <v>89.5</v>
          </cell>
          <cell r="CG251">
            <v>80</v>
          </cell>
          <cell r="CH251">
            <v>6</v>
          </cell>
          <cell r="CI251">
            <v>0</v>
          </cell>
          <cell r="CJ251">
            <v>0</v>
          </cell>
          <cell r="CK251">
            <v>59</v>
          </cell>
          <cell r="CL251">
            <v>10.608839999999999</v>
          </cell>
          <cell r="CM251">
            <v>12.69</v>
          </cell>
          <cell r="CN251">
            <v>0</v>
          </cell>
          <cell r="CO251">
            <v>249</v>
          </cell>
          <cell r="CP251">
            <v>13.5</v>
          </cell>
          <cell r="CQ251">
            <v>30.5</v>
          </cell>
          <cell r="CR251" t="str">
            <v>-</v>
          </cell>
          <cell r="CS251">
            <v>59</v>
          </cell>
          <cell r="CT251" t="str">
            <v>-</v>
          </cell>
          <cell r="CU251">
            <v>19.891159999999999</v>
          </cell>
          <cell r="CV251" t="str">
            <v>-</v>
          </cell>
          <cell r="CW251">
            <v>59</v>
          </cell>
          <cell r="CX251" t="str">
            <v>-</v>
          </cell>
          <cell r="CY251">
            <v>8.1999999999999993</v>
          </cell>
          <cell r="CZ251">
            <v>5.3000000000000007</v>
          </cell>
          <cell r="DA251">
            <v>499.58336632468786</v>
          </cell>
          <cell r="DB251">
            <v>1272.5236689402425</v>
          </cell>
          <cell r="DC251">
            <v>0.49033038723062344</v>
          </cell>
          <cell r="DD251">
            <v>0</v>
          </cell>
          <cell r="DE251" t="str">
            <v>Газлифт</v>
          </cell>
          <cell r="DF251">
            <v>10.608839999999999</v>
          </cell>
          <cell r="DG251">
            <v>12.69</v>
          </cell>
          <cell r="DH251">
            <v>0</v>
          </cell>
          <cell r="DI251">
            <v>5.3000000000000007</v>
          </cell>
          <cell r="DJ251">
            <v>59</v>
          </cell>
          <cell r="DK251">
            <v>0</v>
          </cell>
          <cell r="DL251">
            <v>42768.083333333336</v>
          </cell>
          <cell r="DM251">
            <v>42776</v>
          </cell>
          <cell r="DN251">
            <v>669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42776</v>
          </cell>
          <cell r="DT251" t="str">
            <v>ОПЗ</v>
          </cell>
          <cell r="DU251">
            <v>0</v>
          </cell>
          <cell r="DV251">
            <v>18</v>
          </cell>
          <cell r="DW251">
            <v>27</v>
          </cell>
          <cell r="DX251">
            <v>47</v>
          </cell>
          <cell r="DY251">
            <v>25</v>
          </cell>
          <cell r="DZ251" t="str">
            <v>Постоянный</v>
          </cell>
          <cell r="EA251">
            <v>24</v>
          </cell>
          <cell r="EB251">
            <v>0</v>
          </cell>
          <cell r="EC251">
            <v>7.2731999999999992</v>
          </cell>
          <cell r="ED251">
            <v>8.6999999999999993</v>
          </cell>
          <cell r="EE251">
            <v>0</v>
          </cell>
          <cell r="EF251">
            <v>18</v>
          </cell>
          <cell r="EG251">
            <v>1347.4124181928175</v>
          </cell>
          <cell r="EH251">
            <v>80</v>
          </cell>
          <cell r="EI251">
            <v>8.1999999999999993</v>
          </cell>
          <cell r="EJ251">
            <v>52</v>
          </cell>
          <cell r="EK251">
            <v>18</v>
          </cell>
          <cell r="EL251">
            <v>24</v>
          </cell>
          <cell r="EM251">
            <v>50</v>
          </cell>
          <cell r="EN251">
            <v>23</v>
          </cell>
          <cell r="EO251" t="str">
            <v>Постоянный</v>
          </cell>
          <cell r="EP251">
            <v>24</v>
          </cell>
          <cell r="EQ251">
            <v>0</v>
          </cell>
          <cell r="ER251">
            <v>10.608839999999999</v>
          </cell>
          <cell r="ES251">
            <v>12.69</v>
          </cell>
          <cell r="ET251">
            <v>0</v>
          </cell>
          <cell r="EU251">
            <v>13.5</v>
          </cell>
          <cell r="EV251">
            <v>499.58336632468786</v>
          </cell>
          <cell r="EW251">
            <v>80</v>
          </cell>
          <cell r="EX251">
            <v>8.1999999999999993</v>
          </cell>
          <cell r="EY251">
            <v>59</v>
          </cell>
          <cell r="EZ251">
            <v>0</v>
          </cell>
          <cell r="FA251">
            <v>-3</v>
          </cell>
          <cell r="FB251">
            <v>3</v>
          </cell>
          <cell r="FC251">
            <v>-2</v>
          </cell>
          <cell r="FD251">
            <v>0</v>
          </cell>
          <cell r="FE251">
            <v>0</v>
          </cell>
          <cell r="FF251">
            <v>3.3356399999999997</v>
          </cell>
        </row>
        <row r="252">
          <cell r="J252" t="str">
            <v>1124-1</v>
          </cell>
          <cell r="K252" t="str">
            <v>К - 11</v>
          </cell>
          <cell r="L252">
            <v>41908</v>
          </cell>
          <cell r="M252" t="str">
            <v>Гор.</v>
          </cell>
          <cell r="N252" t="str">
            <v>P1ar_Block I</v>
          </cell>
          <cell r="O252" t="str">
            <v>Действующий</v>
          </cell>
          <cell r="P252">
            <v>-4</v>
          </cell>
          <cell r="Q252">
            <v>0</v>
          </cell>
          <cell r="R252">
            <v>0</v>
          </cell>
          <cell r="S252">
            <v>0</v>
          </cell>
          <cell r="T252">
            <v>143.80000000000001</v>
          </cell>
          <cell r="U252">
            <v>135</v>
          </cell>
          <cell r="V252">
            <v>4.32</v>
          </cell>
          <cell r="W252">
            <v>1</v>
          </cell>
          <cell r="X252">
            <v>4.32</v>
          </cell>
          <cell r="Y252">
            <v>1.33</v>
          </cell>
          <cell r="Z252">
            <v>0.83599999999999997</v>
          </cell>
          <cell r="AA252">
            <v>0.73299999999999998</v>
          </cell>
          <cell r="AB252">
            <v>38</v>
          </cell>
          <cell r="AC252">
            <v>1.1579999999999999</v>
          </cell>
          <cell r="AD252">
            <v>177.8</v>
          </cell>
          <cell r="AE252">
            <v>9.19</v>
          </cell>
          <cell r="AF252">
            <v>2105</v>
          </cell>
          <cell r="AG252">
            <v>2841</v>
          </cell>
          <cell r="AH252">
            <v>2841</v>
          </cell>
          <cell r="AI252">
            <v>0</v>
          </cell>
          <cell r="AJ252">
            <v>0</v>
          </cell>
          <cell r="AK252" t="str">
            <v>откр ствол</v>
          </cell>
          <cell r="AL252" t="str">
            <v>2105-2841</v>
          </cell>
          <cell r="AM252">
            <v>39</v>
          </cell>
          <cell r="AN252">
            <v>2105</v>
          </cell>
          <cell r="AO252">
            <v>288.95</v>
          </cell>
          <cell r="AP252">
            <v>0</v>
          </cell>
          <cell r="AQ252">
            <v>0</v>
          </cell>
          <cell r="AR252">
            <v>0</v>
          </cell>
          <cell r="AS252" t="str">
            <v>Газлифт</v>
          </cell>
          <cell r="AT252">
            <v>480</v>
          </cell>
          <cell r="AU252" t="str">
            <v>ГК79/3</v>
          </cell>
          <cell r="AV252">
            <v>930</v>
          </cell>
          <cell r="AW252" t="str">
            <v>ГК80/3</v>
          </cell>
          <cell r="AX252">
            <v>1280</v>
          </cell>
          <cell r="AY252" t="str">
            <v>ГК78/3</v>
          </cell>
          <cell r="AZ252">
            <v>1540</v>
          </cell>
          <cell r="BA252" t="str">
            <v>ГК77/3</v>
          </cell>
          <cell r="BB252">
            <v>1660</v>
          </cell>
          <cell r="BC252" t="str">
            <v>ЦКсОК</v>
          </cell>
          <cell r="BD252">
            <v>0</v>
          </cell>
          <cell r="BE252">
            <v>0</v>
          </cell>
          <cell r="BF252">
            <v>1670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2130</v>
          </cell>
          <cell r="BN252" t="str">
            <v>Есть</v>
          </cell>
          <cell r="BO252">
            <v>0</v>
          </cell>
          <cell r="BP252">
            <v>80</v>
          </cell>
          <cell r="BQ252">
            <v>40</v>
          </cell>
          <cell r="BR252">
            <v>9.6</v>
          </cell>
          <cell r="BS252">
            <v>0</v>
          </cell>
          <cell r="BT252">
            <v>0</v>
          </cell>
          <cell r="BU252">
            <v>73</v>
          </cell>
          <cell r="BV252">
            <v>5.5</v>
          </cell>
          <cell r="BW252">
            <v>18</v>
          </cell>
          <cell r="BX252" t="str">
            <v>Угловик</v>
          </cell>
          <cell r="BY252" t="str">
            <v>Постоянный</v>
          </cell>
          <cell r="BZ252">
            <v>24</v>
          </cell>
          <cell r="CA252">
            <v>0</v>
          </cell>
          <cell r="CB252">
            <v>25</v>
          </cell>
          <cell r="CC252">
            <v>40</v>
          </cell>
          <cell r="CD252">
            <v>24</v>
          </cell>
          <cell r="CE252">
            <v>43374</v>
          </cell>
          <cell r="CF252">
            <v>142</v>
          </cell>
          <cell r="CG252">
            <v>80</v>
          </cell>
          <cell r="CH252">
            <v>6</v>
          </cell>
          <cell r="CI252">
            <v>0</v>
          </cell>
          <cell r="CJ252">
            <v>0</v>
          </cell>
          <cell r="CK252">
            <v>49</v>
          </cell>
          <cell r="CL252">
            <v>6.1780399999999993</v>
          </cell>
          <cell r="CM252">
            <v>7.39</v>
          </cell>
          <cell r="CN252">
            <v>0</v>
          </cell>
          <cell r="CO252">
            <v>250</v>
          </cell>
          <cell r="CP252">
            <v>16.399999999999999</v>
          </cell>
          <cell r="CQ252">
            <v>93</v>
          </cell>
          <cell r="CR252" t="str">
            <v>-</v>
          </cell>
          <cell r="CS252">
            <v>49</v>
          </cell>
          <cell r="CT252" t="str">
            <v>-</v>
          </cell>
          <cell r="CU252">
            <v>86.821960000000004</v>
          </cell>
          <cell r="CV252" t="str">
            <v>-</v>
          </cell>
          <cell r="CW252">
            <v>49</v>
          </cell>
          <cell r="CX252" t="str">
            <v>-</v>
          </cell>
          <cell r="CY252">
            <v>9.6</v>
          </cell>
          <cell r="CZ252">
            <v>6.7999999999999989</v>
          </cell>
          <cell r="DA252">
            <v>1100.6727052592732</v>
          </cell>
          <cell r="DB252">
            <v>2654.5635832723651</v>
          </cell>
          <cell r="DC252">
            <v>0.11208929715872679</v>
          </cell>
          <cell r="DD252">
            <v>0</v>
          </cell>
          <cell r="DE252" t="str">
            <v>Газлифт</v>
          </cell>
          <cell r="DF252">
            <v>6.1780399999999993</v>
          </cell>
          <cell r="DG252">
            <v>7.39</v>
          </cell>
          <cell r="DH252">
            <v>0</v>
          </cell>
          <cell r="DI252">
            <v>6.8</v>
          </cell>
          <cell r="DJ252">
            <v>49</v>
          </cell>
          <cell r="DK252">
            <v>0</v>
          </cell>
          <cell r="DL252">
            <v>42688.083333333336</v>
          </cell>
          <cell r="DM252">
            <v>42716</v>
          </cell>
          <cell r="DN252">
            <v>729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43122</v>
          </cell>
          <cell r="DT252" t="str">
            <v>Бесп. ОПЗ</v>
          </cell>
          <cell r="DU252">
            <v>0</v>
          </cell>
          <cell r="DV252">
            <v>18</v>
          </cell>
          <cell r="DW252">
            <v>26</v>
          </cell>
          <cell r="DX252">
            <v>41</v>
          </cell>
          <cell r="DY252">
            <v>24</v>
          </cell>
          <cell r="DZ252" t="str">
            <v>Постоянный</v>
          </cell>
          <cell r="EA252">
            <v>24</v>
          </cell>
          <cell r="EB252">
            <v>0</v>
          </cell>
          <cell r="EC252">
            <v>7.524</v>
          </cell>
          <cell r="ED252">
            <v>9</v>
          </cell>
          <cell r="EE252">
            <v>0</v>
          </cell>
          <cell r="EF252">
            <v>23</v>
          </cell>
          <cell r="EG252">
            <v>1710.7921318447634</v>
          </cell>
          <cell r="EH252">
            <v>80</v>
          </cell>
          <cell r="EI252">
            <v>10.128</v>
          </cell>
          <cell r="EJ252">
            <v>49</v>
          </cell>
          <cell r="EK252">
            <v>18</v>
          </cell>
          <cell r="EL252">
            <v>25</v>
          </cell>
          <cell r="EM252">
            <v>40</v>
          </cell>
          <cell r="EN252">
            <v>24</v>
          </cell>
          <cell r="EO252" t="str">
            <v>Постоянный</v>
          </cell>
          <cell r="EP252">
            <v>24</v>
          </cell>
          <cell r="EQ252">
            <v>0</v>
          </cell>
          <cell r="ER252">
            <v>6.1780399999999993</v>
          </cell>
          <cell r="ES252">
            <v>7.39</v>
          </cell>
          <cell r="ET252">
            <v>0</v>
          </cell>
          <cell r="EU252">
            <v>16.399999999999999</v>
          </cell>
          <cell r="EV252">
            <v>1100.6727052592732</v>
          </cell>
          <cell r="EW252">
            <v>80</v>
          </cell>
          <cell r="EX252">
            <v>9.6</v>
          </cell>
          <cell r="EY252">
            <v>49</v>
          </cell>
          <cell r="EZ252">
            <v>0</v>
          </cell>
          <cell r="FA252">
            <v>-1</v>
          </cell>
          <cell r="FB252">
            <v>-1</v>
          </cell>
          <cell r="FC252">
            <v>0</v>
          </cell>
          <cell r="FD252">
            <v>0</v>
          </cell>
          <cell r="FE252">
            <v>0</v>
          </cell>
          <cell r="FF252">
            <v>-1.3459600000000007</v>
          </cell>
        </row>
        <row r="253">
          <cell r="J253">
            <v>1129</v>
          </cell>
          <cell r="K253" t="str">
            <v>К - 15</v>
          </cell>
          <cell r="L253">
            <v>41713</v>
          </cell>
          <cell r="M253" t="str">
            <v>Гор.</v>
          </cell>
          <cell r="N253" t="str">
            <v>P1ar_Block I</v>
          </cell>
          <cell r="O253" t="str">
            <v>Действующий</v>
          </cell>
          <cell r="P253">
            <v>-4</v>
          </cell>
          <cell r="Q253" t="str">
            <v xml:space="preserve"> </v>
          </cell>
          <cell r="R253" t="str">
            <v xml:space="preserve"> </v>
          </cell>
          <cell r="S253">
            <v>0</v>
          </cell>
          <cell r="T253">
            <v>143.80000000000001</v>
          </cell>
          <cell r="U253">
            <v>135</v>
          </cell>
          <cell r="V253">
            <v>4.32</v>
          </cell>
          <cell r="W253">
            <v>1</v>
          </cell>
          <cell r="X253">
            <v>4.32</v>
          </cell>
          <cell r="Y253">
            <v>1.33</v>
          </cell>
          <cell r="Z253">
            <v>0.83599999999999997</v>
          </cell>
          <cell r="AA253">
            <v>0.73299999999999998</v>
          </cell>
          <cell r="AB253">
            <v>38</v>
          </cell>
          <cell r="AC253">
            <v>1.1579999999999999</v>
          </cell>
          <cell r="AD253">
            <v>177.8</v>
          </cell>
          <cell r="AE253">
            <v>9.19</v>
          </cell>
          <cell r="AF253">
            <v>1957</v>
          </cell>
          <cell r="AG253">
            <v>2741</v>
          </cell>
          <cell r="AH253">
            <v>2247</v>
          </cell>
          <cell r="AI253">
            <v>0</v>
          </cell>
          <cell r="AJ253">
            <v>0</v>
          </cell>
          <cell r="AK253" t="str">
            <v>откр ствол</v>
          </cell>
          <cell r="AL253" t="str">
            <v xml:space="preserve">1957-2247 </v>
          </cell>
          <cell r="AM253">
            <v>12</v>
          </cell>
          <cell r="AN253">
            <v>1957</v>
          </cell>
          <cell r="AO253">
            <v>157.05000000000001</v>
          </cell>
          <cell r="AP253">
            <v>0</v>
          </cell>
          <cell r="AQ253">
            <v>0</v>
          </cell>
          <cell r="AR253">
            <v>0</v>
          </cell>
          <cell r="AS253" t="str">
            <v>Газлифт</v>
          </cell>
          <cell r="AT253">
            <v>500</v>
          </cell>
          <cell r="AU253" t="str">
            <v>ГП</v>
          </cell>
          <cell r="AV253">
            <v>885</v>
          </cell>
          <cell r="AW253" t="str">
            <v>ГК83/1,5</v>
          </cell>
          <cell r="AX253">
            <v>1200</v>
          </cell>
          <cell r="AY253" t="str">
            <v>ГК82/2</v>
          </cell>
          <cell r="AZ253">
            <v>1460</v>
          </cell>
          <cell r="BA253" t="str">
            <v>ГК79/2</v>
          </cell>
          <cell r="BB253">
            <v>1700</v>
          </cell>
          <cell r="BC253" t="str">
            <v>ЦКсОК</v>
          </cell>
          <cell r="BD253">
            <v>0</v>
          </cell>
          <cell r="BE253">
            <v>0</v>
          </cell>
          <cell r="BF253">
            <v>1780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2250</v>
          </cell>
          <cell r="BN253" t="str">
            <v>Есть</v>
          </cell>
          <cell r="BO253">
            <v>0</v>
          </cell>
          <cell r="BP253">
            <v>83</v>
          </cell>
          <cell r="BQ253">
            <v>42</v>
          </cell>
          <cell r="BR253">
            <v>10.032</v>
          </cell>
          <cell r="BS253">
            <v>0</v>
          </cell>
          <cell r="BT253">
            <v>0</v>
          </cell>
          <cell r="BU253">
            <v>73</v>
          </cell>
          <cell r="BV253">
            <v>5.5</v>
          </cell>
          <cell r="BW253">
            <v>18</v>
          </cell>
          <cell r="BX253" t="str">
            <v>Угловик</v>
          </cell>
          <cell r="BY253" t="str">
            <v>Постоянный</v>
          </cell>
          <cell r="BZ253">
            <v>24</v>
          </cell>
          <cell r="CA253">
            <v>0</v>
          </cell>
          <cell r="CB253">
            <v>26</v>
          </cell>
          <cell r="CC253">
            <v>42</v>
          </cell>
          <cell r="CD253">
            <v>25</v>
          </cell>
          <cell r="CE253">
            <v>43374</v>
          </cell>
          <cell r="CF253">
            <v>175</v>
          </cell>
          <cell r="CG253">
            <v>83</v>
          </cell>
          <cell r="CH253">
            <v>6</v>
          </cell>
          <cell r="CI253">
            <v>0</v>
          </cell>
          <cell r="CJ253">
            <v>0</v>
          </cell>
          <cell r="CK253">
            <v>51</v>
          </cell>
          <cell r="CL253">
            <v>6.6879999999999997</v>
          </cell>
          <cell r="CM253">
            <v>8</v>
          </cell>
          <cell r="CN253">
            <v>0</v>
          </cell>
          <cell r="CO253">
            <v>251</v>
          </cell>
          <cell r="CP253">
            <v>15</v>
          </cell>
          <cell r="CQ253">
            <v>124</v>
          </cell>
          <cell r="CR253" t="str">
            <v>-</v>
          </cell>
          <cell r="CS253">
            <v>51</v>
          </cell>
          <cell r="CT253" t="str">
            <v>-</v>
          </cell>
          <cell r="CU253">
            <v>117.312</v>
          </cell>
          <cell r="CV253" t="str">
            <v>-</v>
          </cell>
          <cell r="CW253">
            <v>51</v>
          </cell>
          <cell r="CX253" t="str">
            <v>-</v>
          </cell>
          <cell r="CY253">
            <v>10.032</v>
          </cell>
          <cell r="CZ253">
            <v>4.968</v>
          </cell>
          <cell r="DA253">
            <v>742.82296650717706</v>
          </cell>
          <cell r="DB253">
            <v>2242.8229665071772</v>
          </cell>
          <cell r="DC253">
            <v>8.214962632139533E-2</v>
          </cell>
          <cell r="DD253">
            <v>0</v>
          </cell>
          <cell r="DE253" t="str">
            <v>Газлифт</v>
          </cell>
          <cell r="DF253">
            <v>6.6879999999999997</v>
          </cell>
          <cell r="DG253">
            <v>8</v>
          </cell>
          <cell r="DH253">
            <v>0</v>
          </cell>
          <cell r="DI253">
            <v>4.968</v>
          </cell>
          <cell r="DJ253">
            <v>51</v>
          </cell>
          <cell r="DK253">
            <v>0</v>
          </cell>
          <cell r="DL253">
            <v>42985.083333333336</v>
          </cell>
          <cell r="DM253">
            <v>43071</v>
          </cell>
          <cell r="DN253">
            <v>374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43071</v>
          </cell>
          <cell r="DT253" t="str">
            <v>ЗБС</v>
          </cell>
          <cell r="DU253">
            <v>0</v>
          </cell>
          <cell r="DV253">
            <v>18</v>
          </cell>
          <cell r="DW253">
            <v>26</v>
          </cell>
          <cell r="DX253">
            <v>42</v>
          </cell>
          <cell r="DY253">
            <v>25</v>
          </cell>
          <cell r="DZ253" t="str">
            <v>Постоянный</v>
          </cell>
          <cell r="EA253">
            <v>24</v>
          </cell>
          <cell r="EB253">
            <v>0</v>
          </cell>
          <cell r="EC253">
            <v>8.36</v>
          </cell>
          <cell r="ED253">
            <v>10</v>
          </cell>
          <cell r="EE253">
            <v>0</v>
          </cell>
          <cell r="EF253">
            <v>15</v>
          </cell>
          <cell r="EG253">
            <v>594.25837320574169</v>
          </cell>
          <cell r="EH253">
            <v>83</v>
          </cell>
          <cell r="EI253">
            <v>10.032</v>
          </cell>
          <cell r="EJ253">
            <v>52</v>
          </cell>
          <cell r="EK253">
            <v>18</v>
          </cell>
          <cell r="EL253">
            <v>26</v>
          </cell>
          <cell r="EM253">
            <v>42</v>
          </cell>
          <cell r="EN253">
            <v>25</v>
          </cell>
          <cell r="EO253" t="str">
            <v>Постоянный</v>
          </cell>
          <cell r="EP253">
            <v>24</v>
          </cell>
          <cell r="EQ253">
            <v>0</v>
          </cell>
          <cell r="ER253">
            <v>6.6879999999999997</v>
          </cell>
          <cell r="ES253">
            <v>8</v>
          </cell>
          <cell r="ET253">
            <v>0</v>
          </cell>
          <cell r="EU253">
            <v>15</v>
          </cell>
          <cell r="EV253">
            <v>742.82296650717706</v>
          </cell>
          <cell r="EW253">
            <v>83</v>
          </cell>
          <cell r="EX253">
            <v>10.032</v>
          </cell>
          <cell r="EY253">
            <v>51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-1.6719999999999997</v>
          </cell>
        </row>
        <row r="254">
          <cell r="J254" t="str">
            <v>1129-2</v>
          </cell>
          <cell r="K254" t="str">
            <v>К - 15</v>
          </cell>
          <cell r="L254">
            <v>41891</v>
          </cell>
          <cell r="M254" t="str">
            <v>Гор.</v>
          </cell>
          <cell r="N254" t="str">
            <v>P1ar_Block I</v>
          </cell>
          <cell r="O254" t="str">
            <v>Действующий</v>
          </cell>
          <cell r="P254">
            <v>-4</v>
          </cell>
          <cell r="Q254">
            <v>0</v>
          </cell>
          <cell r="R254">
            <v>0</v>
          </cell>
          <cell r="S254">
            <v>0</v>
          </cell>
          <cell r="T254">
            <v>143.80000000000001</v>
          </cell>
          <cell r="U254">
            <v>135</v>
          </cell>
          <cell r="V254">
            <v>4.32</v>
          </cell>
          <cell r="W254">
            <v>1</v>
          </cell>
          <cell r="X254">
            <v>4.32</v>
          </cell>
          <cell r="Y254">
            <v>1.33</v>
          </cell>
          <cell r="Z254">
            <v>0.83599999999999997</v>
          </cell>
          <cell r="AA254">
            <v>0.73299999999999998</v>
          </cell>
          <cell r="AB254">
            <v>38</v>
          </cell>
          <cell r="AC254">
            <v>1.1579999999999999</v>
          </cell>
          <cell r="AD254">
            <v>177.8</v>
          </cell>
          <cell r="AE254">
            <v>9.19</v>
          </cell>
          <cell r="AF254">
            <v>2014</v>
          </cell>
          <cell r="AG254">
            <v>2850</v>
          </cell>
          <cell r="AH254">
            <v>2850</v>
          </cell>
          <cell r="AI254">
            <v>0</v>
          </cell>
          <cell r="AJ254">
            <v>0</v>
          </cell>
          <cell r="AK254" t="str">
            <v>откр ствол</v>
          </cell>
          <cell r="AL254" t="str">
            <v>2014-2850</v>
          </cell>
          <cell r="AM254">
            <v>22</v>
          </cell>
          <cell r="AN254">
            <v>2014</v>
          </cell>
          <cell r="AO254">
            <v>203.01</v>
          </cell>
          <cell r="AP254">
            <v>0</v>
          </cell>
          <cell r="AQ254">
            <v>0</v>
          </cell>
          <cell r="AR254">
            <v>0</v>
          </cell>
          <cell r="AS254" t="str">
            <v>Газлифт</v>
          </cell>
          <cell r="AT254">
            <v>600</v>
          </cell>
          <cell r="AU254" t="str">
            <v>ГП</v>
          </cell>
          <cell r="AV254">
            <v>1200</v>
          </cell>
          <cell r="AW254" t="str">
            <v>ГК85/1,5</v>
          </cell>
          <cell r="AX254">
            <v>1500</v>
          </cell>
          <cell r="AY254" t="str">
            <v>ГК76/4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1750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2040</v>
          </cell>
          <cell r="BN254" t="str">
            <v>Есть</v>
          </cell>
          <cell r="BO254">
            <v>0</v>
          </cell>
          <cell r="BP254">
            <v>83</v>
          </cell>
          <cell r="BQ254">
            <v>54</v>
          </cell>
          <cell r="BR254">
            <v>8.9280000000000008</v>
          </cell>
          <cell r="BS254">
            <v>0</v>
          </cell>
          <cell r="BT254">
            <v>0</v>
          </cell>
          <cell r="BU254">
            <v>73</v>
          </cell>
          <cell r="BV254">
            <v>5.5</v>
          </cell>
          <cell r="BW254">
            <v>18</v>
          </cell>
          <cell r="BX254" t="str">
            <v>Угловик</v>
          </cell>
          <cell r="BY254" t="str">
            <v>Постоянный</v>
          </cell>
          <cell r="BZ254">
            <v>24</v>
          </cell>
          <cell r="CA254">
            <v>0</v>
          </cell>
          <cell r="CB254">
            <v>26</v>
          </cell>
          <cell r="CC254">
            <v>54</v>
          </cell>
          <cell r="CD254">
            <v>25</v>
          </cell>
          <cell r="CE254">
            <v>43374</v>
          </cell>
          <cell r="CF254">
            <v>129</v>
          </cell>
          <cell r="CG254">
            <v>83</v>
          </cell>
          <cell r="CH254">
            <v>6</v>
          </cell>
          <cell r="CI254">
            <v>0</v>
          </cell>
          <cell r="CJ254">
            <v>0</v>
          </cell>
          <cell r="CK254">
            <v>51</v>
          </cell>
          <cell r="CL254">
            <v>11.703999999999999</v>
          </cell>
          <cell r="CM254">
            <v>14</v>
          </cell>
          <cell r="CN254">
            <v>0</v>
          </cell>
          <cell r="CO254">
            <v>252</v>
          </cell>
          <cell r="CP254">
            <v>15</v>
          </cell>
          <cell r="CQ254">
            <v>78</v>
          </cell>
          <cell r="CR254" t="str">
            <v>-</v>
          </cell>
          <cell r="CS254">
            <v>51</v>
          </cell>
          <cell r="CT254" t="str">
            <v>-</v>
          </cell>
          <cell r="CU254">
            <v>66.296000000000006</v>
          </cell>
          <cell r="CV254" t="str">
            <v>-</v>
          </cell>
          <cell r="CW254">
            <v>51</v>
          </cell>
          <cell r="CX254" t="str">
            <v>-</v>
          </cell>
          <cell r="CY254">
            <v>8.9280000000000008</v>
          </cell>
          <cell r="CZ254">
            <v>6.0719999999999992</v>
          </cell>
          <cell r="DA254">
            <v>518.79699248120301</v>
          </cell>
          <cell r="DB254">
            <v>1281.613123718387</v>
          </cell>
          <cell r="DC254">
            <v>0.24544713237292745</v>
          </cell>
          <cell r="DD254">
            <v>0</v>
          </cell>
          <cell r="DE254" t="str">
            <v>Газлифт</v>
          </cell>
          <cell r="DF254">
            <v>11.703999999999999</v>
          </cell>
          <cell r="DG254">
            <v>14</v>
          </cell>
          <cell r="DH254">
            <v>0</v>
          </cell>
          <cell r="DI254">
            <v>6.0719999999999992</v>
          </cell>
          <cell r="DJ254">
            <v>51</v>
          </cell>
          <cell r="DK254">
            <v>0</v>
          </cell>
          <cell r="DL254">
            <v>41872</v>
          </cell>
          <cell r="DM254">
            <v>41891</v>
          </cell>
          <cell r="DN254">
            <v>1554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41891</v>
          </cell>
          <cell r="DT254" t="str">
            <v>ВНС</v>
          </cell>
          <cell r="DU254">
            <v>0</v>
          </cell>
          <cell r="DV254">
            <v>18</v>
          </cell>
          <cell r="DW254">
            <v>26</v>
          </cell>
          <cell r="DX254">
            <v>42</v>
          </cell>
          <cell r="DY254">
            <v>25</v>
          </cell>
          <cell r="DZ254" t="str">
            <v>Постоянный</v>
          </cell>
          <cell r="EA254">
            <v>24</v>
          </cell>
          <cell r="EB254">
            <v>0</v>
          </cell>
          <cell r="EC254">
            <v>10.032</v>
          </cell>
          <cell r="ED254">
            <v>12</v>
          </cell>
          <cell r="EE254">
            <v>0</v>
          </cell>
          <cell r="EF254">
            <v>15.8</v>
          </cell>
          <cell r="EG254">
            <v>685.00797448165872</v>
          </cell>
          <cell r="EH254">
            <v>83</v>
          </cell>
          <cell r="EI254">
            <v>8.9280000000000008</v>
          </cell>
          <cell r="EJ254">
            <v>52</v>
          </cell>
          <cell r="EK254">
            <v>18</v>
          </cell>
          <cell r="EL254">
            <v>26</v>
          </cell>
          <cell r="EM254">
            <v>54</v>
          </cell>
          <cell r="EN254">
            <v>25</v>
          </cell>
          <cell r="EO254" t="str">
            <v>Постоянный</v>
          </cell>
          <cell r="EP254">
            <v>24</v>
          </cell>
          <cell r="EQ254">
            <v>0</v>
          </cell>
          <cell r="ER254">
            <v>11.703999999999999</v>
          </cell>
          <cell r="ES254">
            <v>14</v>
          </cell>
          <cell r="ET254">
            <v>0</v>
          </cell>
          <cell r="EU254">
            <v>15</v>
          </cell>
          <cell r="EV254">
            <v>518.79699248120301</v>
          </cell>
          <cell r="EW254">
            <v>83</v>
          </cell>
          <cell r="EX254">
            <v>8.9280000000000008</v>
          </cell>
          <cell r="EY254">
            <v>51</v>
          </cell>
          <cell r="EZ254">
            <v>0</v>
          </cell>
          <cell r="FA254">
            <v>0</v>
          </cell>
          <cell r="FB254">
            <v>12</v>
          </cell>
          <cell r="FC254">
            <v>0</v>
          </cell>
          <cell r="FD254">
            <v>0</v>
          </cell>
          <cell r="FE254">
            <v>0</v>
          </cell>
          <cell r="FF254">
            <v>1.6719999999999988</v>
          </cell>
        </row>
        <row r="255">
          <cell r="J255" t="str">
            <v>1129-1</v>
          </cell>
          <cell r="K255" t="str">
            <v>К - 15</v>
          </cell>
          <cell r="L255">
            <v>41810</v>
          </cell>
          <cell r="M255" t="str">
            <v>Гор.</v>
          </cell>
          <cell r="N255" t="str">
            <v>P1ar_Block I</v>
          </cell>
          <cell r="O255" t="str">
            <v>Действующий</v>
          </cell>
          <cell r="P255">
            <v>-4</v>
          </cell>
          <cell r="Q255" t="str">
            <v xml:space="preserve"> </v>
          </cell>
          <cell r="R255" t="str">
            <v xml:space="preserve"> </v>
          </cell>
          <cell r="S255">
            <v>0</v>
          </cell>
          <cell r="T255">
            <v>143.80000000000001</v>
          </cell>
          <cell r="U255">
            <v>135</v>
          </cell>
          <cell r="V255">
            <v>4.32</v>
          </cell>
          <cell r="W255">
            <v>1</v>
          </cell>
          <cell r="X255">
            <v>4.3128406844637901</v>
          </cell>
          <cell r="Y255">
            <v>1.33</v>
          </cell>
          <cell r="Z255">
            <v>0.83599999999999997</v>
          </cell>
          <cell r="AA255">
            <v>0.73299999999999998</v>
          </cell>
          <cell r="AB255">
            <v>38</v>
          </cell>
          <cell r="AC255">
            <v>1.1579999999999999</v>
          </cell>
          <cell r="AD255">
            <v>177.8</v>
          </cell>
          <cell r="AE255">
            <v>9.19</v>
          </cell>
          <cell r="AF255">
            <v>2176</v>
          </cell>
          <cell r="AG255">
            <v>2980</v>
          </cell>
          <cell r="AH255">
            <v>2980</v>
          </cell>
          <cell r="AI255">
            <v>0</v>
          </cell>
          <cell r="AJ255">
            <v>0</v>
          </cell>
          <cell r="AK255" t="str">
            <v>откр ствол</v>
          </cell>
          <cell r="AL255" t="str">
            <v>2176-2980</v>
          </cell>
          <cell r="AM255">
            <v>12</v>
          </cell>
          <cell r="AN255">
            <v>2176</v>
          </cell>
          <cell r="AO255">
            <v>283.49</v>
          </cell>
          <cell r="AP255">
            <v>0</v>
          </cell>
          <cell r="AQ255">
            <v>0</v>
          </cell>
          <cell r="AR255">
            <v>0</v>
          </cell>
          <cell r="AS255" t="str">
            <v>Газлифт</v>
          </cell>
          <cell r="AT255">
            <v>430</v>
          </cell>
          <cell r="AU255" t="str">
            <v>ГП</v>
          </cell>
          <cell r="AV255">
            <v>770</v>
          </cell>
          <cell r="AW255" t="str">
            <v>ГП</v>
          </cell>
          <cell r="AX255">
            <v>1030</v>
          </cell>
          <cell r="AY255" t="str">
            <v>ГП</v>
          </cell>
          <cell r="AZ255">
            <v>1260</v>
          </cell>
          <cell r="BA255" t="str">
            <v xml:space="preserve">ГП </v>
          </cell>
          <cell r="BB255">
            <v>1430</v>
          </cell>
          <cell r="BC255" t="str">
            <v>ГК84/1,5</v>
          </cell>
          <cell r="BD255">
            <v>1600</v>
          </cell>
          <cell r="BE255" t="str">
            <v>ЦКсОК</v>
          </cell>
          <cell r="BF255">
            <v>1805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2200</v>
          </cell>
          <cell r="BN255" t="str">
            <v>Есть</v>
          </cell>
          <cell r="BO255">
            <v>0</v>
          </cell>
          <cell r="BP255">
            <v>82</v>
          </cell>
          <cell r="BQ255">
            <v>44</v>
          </cell>
          <cell r="BR255">
            <v>8.8800000000000008</v>
          </cell>
          <cell r="BS255">
            <v>0</v>
          </cell>
          <cell r="BT255">
            <v>0</v>
          </cell>
          <cell r="BU255">
            <v>73</v>
          </cell>
          <cell r="BV255">
            <v>5.5</v>
          </cell>
          <cell r="BW255">
            <v>18</v>
          </cell>
          <cell r="BX255" t="str">
            <v>Угловик</v>
          </cell>
          <cell r="BY255" t="str">
            <v>Постоянный</v>
          </cell>
          <cell r="BZ255">
            <v>24</v>
          </cell>
          <cell r="CA255">
            <v>0</v>
          </cell>
          <cell r="CB255">
            <v>26</v>
          </cell>
          <cell r="CC255">
            <v>44</v>
          </cell>
          <cell r="CD255">
            <v>25</v>
          </cell>
          <cell r="CE255">
            <v>43374</v>
          </cell>
          <cell r="CF255">
            <v>135</v>
          </cell>
          <cell r="CG255">
            <v>82</v>
          </cell>
          <cell r="CH255">
            <v>6</v>
          </cell>
          <cell r="CI255">
            <v>0</v>
          </cell>
          <cell r="CJ255">
            <v>0</v>
          </cell>
          <cell r="CK255">
            <v>62</v>
          </cell>
          <cell r="CL255">
            <v>16.711640000000003</v>
          </cell>
          <cell r="CM255">
            <v>20</v>
          </cell>
          <cell r="CN255">
            <v>0.05</v>
          </cell>
          <cell r="CO255">
            <v>253</v>
          </cell>
          <cell r="CP255">
            <v>19</v>
          </cell>
          <cell r="CQ255">
            <v>73</v>
          </cell>
          <cell r="CR255" t="str">
            <v>-</v>
          </cell>
          <cell r="CS255">
            <v>62</v>
          </cell>
          <cell r="CT255" t="str">
            <v>-</v>
          </cell>
          <cell r="CU255">
            <v>56.288359999999997</v>
          </cell>
          <cell r="CV255" t="str">
            <v>-</v>
          </cell>
          <cell r="CW255">
            <v>61.95</v>
          </cell>
          <cell r="CX255" t="str">
            <v>-</v>
          </cell>
          <cell r="CY255">
            <v>8.8800000000000008</v>
          </cell>
          <cell r="CZ255">
            <v>10.119999999999999</v>
          </cell>
          <cell r="DA255">
            <v>605.5659408651693</v>
          </cell>
          <cell r="DB255">
            <v>1136.9321024148437</v>
          </cell>
          <cell r="DC255">
            <v>0.36064649223051692</v>
          </cell>
          <cell r="DD255">
            <v>0</v>
          </cell>
          <cell r="DE255" t="str">
            <v>Газлифт</v>
          </cell>
          <cell r="DF255">
            <v>16.711640000000003</v>
          </cell>
          <cell r="DG255">
            <v>20</v>
          </cell>
          <cell r="DH255">
            <v>0.05</v>
          </cell>
          <cell r="DI255">
            <v>10.119999999999999</v>
          </cell>
          <cell r="DJ255">
            <v>62</v>
          </cell>
          <cell r="DK255">
            <v>0</v>
          </cell>
          <cell r="DL255">
            <v>42443</v>
          </cell>
          <cell r="DM255">
            <v>42447</v>
          </cell>
          <cell r="DN255">
            <v>998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41814</v>
          </cell>
          <cell r="DT255" t="str">
            <v>ВНС</v>
          </cell>
          <cell r="DU255">
            <v>0</v>
          </cell>
          <cell r="DV255">
            <v>18</v>
          </cell>
          <cell r="DW255">
            <v>26</v>
          </cell>
          <cell r="DX255">
            <v>44</v>
          </cell>
          <cell r="DY255">
            <v>25</v>
          </cell>
          <cell r="DZ255" t="str">
            <v>Постоянный</v>
          </cell>
          <cell r="EA255">
            <v>24</v>
          </cell>
          <cell r="EB255">
            <v>0</v>
          </cell>
          <cell r="EC255">
            <v>16.711640000000003</v>
          </cell>
          <cell r="ED255">
            <v>20</v>
          </cell>
          <cell r="EE255">
            <v>0.05</v>
          </cell>
          <cell r="EF255">
            <v>19</v>
          </cell>
          <cell r="EG255">
            <v>605.5659408651693</v>
          </cell>
          <cell r="EH255">
            <v>82</v>
          </cell>
          <cell r="EI255">
            <v>8.8800000000000008</v>
          </cell>
          <cell r="EJ255">
            <v>62</v>
          </cell>
          <cell r="EK255">
            <v>18</v>
          </cell>
          <cell r="EL255">
            <v>26</v>
          </cell>
          <cell r="EM255">
            <v>44</v>
          </cell>
          <cell r="EN255">
            <v>25</v>
          </cell>
          <cell r="EO255" t="str">
            <v>Постоянный</v>
          </cell>
          <cell r="EP255">
            <v>24</v>
          </cell>
          <cell r="EQ255">
            <v>0</v>
          </cell>
          <cell r="ER255">
            <v>16.711640000000003</v>
          </cell>
          <cell r="ES255">
            <v>20</v>
          </cell>
          <cell r="ET255">
            <v>0.05</v>
          </cell>
          <cell r="EU255">
            <v>19</v>
          </cell>
          <cell r="EV255">
            <v>605.5659408651693</v>
          </cell>
          <cell r="EW255">
            <v>82</v>
          </cell>
          <cell r="EX255">
            <v>8.8800000000000008</v>
          </cell>
          <cell r="EY255">
            <v>62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</row>
        <row r="256">
          <cell r="J256">
            <v>1130</v>
          </cell>
          <cell r="K256" t="str">
            <v>К - 15</v>
          </cell>
          <cell r="L256">
            <v>42006</v>
          </cell>
          <cell r="M256" t="str">
            <v>Гор.</v>
          </cell>
          <cell r="N256" t="str">
            <v>P1ar_Block I</v>
          </cell>
          <cell r="O256" t="str">
            <v>Действующий</v>
          </cell>
          <cell r="P256">
            <v>-4</v>
          </cell>
          <cell r="Q256">
            <v>0</v>
          </cell>
          <cell r="R256">
            <v>0</v>
          </cell>
          <cell r="S256">
            <v>0</v>
          </cell>
          <cell r="T256">
            <v>143.80000000000001</v>
          </cell>
          <cell r="U256">
            <v>135</v>
          </cell>
          <cell r="V256">
            <v>4.32</v>
          </cell>
          <cell r="W256">
            <v>1</v>
          </cell>
          <cell r="X256">
            <v>4.3057050592034445</v>
          </cell>
          <cell r="Y256">
            <v>1.33</v>
          </cell>
          <cell r="Z256">
            <v>0.83599999999999997</v>
          </cell>
          <cell r="AA256">
            <v>0.73299999999999998</v>
          </cell>
          <cell r="AB256">
            <v>38</v>
          </cell>
          <cell r="AC256">
            <v>1.1579999999999999</v>
          </cell>
          <cell r="AD256">
            <v>177.8</v>
          </cell>
          <cell r="AE256">
            <v>9.19</v>
          </cell>
          <cell r="AF256">
            <v>2779</v>
          </cell>
          <cell r="AG256">
            <v>3670</v>
          </cell>
          <cell r="AH256">
            <v>3670</v>
          </cell>
          <cell r="AI256">
            <v>0</v>
          </cell>
          <cell r="AJ256">
            <v>0</v>
          </cell>
          <cell r="AK256" t="str">
            <v>откр ствол</v>
          </cell>
          <cell r="AL256" t="str">
            <v>2779-3670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Газлифт</v>
          </cell>
          <cell r="AT256">
            <v>520</v>
          </cell>
          <cell r="AU256" t="str">
            <v>ГП</v>
          </cell>
          <cell r="AV256">
            <v>940</v>
          </cell>
          <cell r="AW256" t="str">
            <v>ГК82/2</v>
          </cell>
          <cell r="AX256">
            <v>1270</v>
          </cell>
          <cell r="AY256" t="str">
            <v>ГК80/3</v>
          </cell>
          <cell r="AZ256">
            <v>1535</v>
          </cell>
          <cell r="BA256" t="str">
            <v>ГК77/3</v>
          </cell>
          <cell r="BB256">
            <v>1720</v>
          </cell>
          <cell r="BC256" t="str">
            <v>ЦКсОК</v>
          </cell>
          <cell r="BD256">
            <v>0</v>
          </cell>
          <cell r="BE256">
            <v>0</v>
          </cell>
          <cell r="BF256">
            <v>1730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2880</v>
          </cell>
          <cell r="BN256" t="str">
            <v>Есть</v>
          </cell>
          <cell r="BO256">
            <v>0</v>
          </cell>
          <cell r="BP256">
            <v>83</v>
          </cell>
          <cell r="BQ256">
            <v>47</v>
          </cell>
          <cell r="BR256">
            <v>4.5</v>
          </cell>
          <cell r="BS256">
            <v>0</v>
          </cell>
          <cell r="BT256">
            <v>0</v>
          </cell>
          <cell r="BU256">
            <v>73</v>
          </cell>
          <cell r="BV256">
            <v>5.5</v>
          </cell>
          <cell r="BW256">
            <v>18</v>
          </cell>
          <cell r="BX256" t="str">
            <v>Угловик</v>
          </cell>
          <cell r="BY256" t="str">
            <v>Периодический</v>
          </cell>
          <cell r="BZ256">
            <v>24</v>
          </cell>
          <cell r="CA256">
            <v>24</v>
          </cell>
          <cell r="CB256">
            <v>26</v>
          </cell>
          <cell r="CC256">
            <v>47</v>
          </cell>
          <cell r="CD256">
            <v>25</v>
          </cell>
          <cell r="CE256">
            <v>43374</v>
          </cell>
          <cell r="CF256">
            <v>139</v>
          </cell>
          <cell r="CG256">
            <v>83</v>
          </cell>
          <cell r="CH256">
            <v>6</v>
          </cell>
          <cell r="CI256">
            <v>0</v>
          </cell>
          <cell r="CJ256">
            <v>0</v>
          </cell>
          <cell r="CK256">
            <v>57</v>
          </cell>
          <cell r="CL256">
            <v>8.3516399999999997</v>
          </cell>
          <cell r="CM256">
            <v>10</v>
          </cell>
          <cell r="CN256">
            <v>0.1</v>
          </cell>
          <cell r="CO256">
            <v>254</v>
          </cell>
          <cell r="CP256">
            <v>10</v>
          </cell>
          <cell r="CQ256">
            <v>82</v>
          </cell>
          <cell r="CR256" t="str">
            <v>-</v>
          </cell>
          <cell r="CS256">
            <v>57</v>
          </cell>
          <cell r="CT256" t="str">
            <v>-</v>
          </cell>
          <cell r="CU256">
            <v>73.648359999999997</v>
          </cell>
          <cell r="CV256" t="str">
            <v>-</v>
          </cell>
          <cell r="CW256">
            <v>56.9</v>
          </cell>
          <cell r="CX256" t="str">
            <v>-</v>
          </cell>
          <cell r="CY256">
            <v>4.5</v>
          </cell>
          <cell r="CZ256">
            <v>5.5</v>
          </cell>
          <cell r="DA256">
            <v>658.55329013223752</v>
          </cell>
          <cell r="DB256">
            <v>1197.3696184222501</v>
          </cell>
          <cell r="DC256">
            <v>0.16528816425759058</v>
          </cell>
          <cell r="DD256">
            <v>0</v>
          </cell>
          <cell r="DE256" t="str">
            <v>Газлифт</v>
          </cell>
          <cell r="DF256">
            <v>8.3516399999999997</v>
          </cell>
          <cell r="DG256">
            <v>10</v>
          </cell>
          <cell r="DH256">
            <v>0.1</v>
          </cell>
          <cell r="DI256">
            <v>5.5</v>
          </cell>
          <cell r="DJ256">
            <v>57</v>
          </cell>
          <cell r="DK256">
            <v>0</v>
          </cell>
          <cell r="DL256">
            <v>42846.083333333336</v>
          </cell>
          <cell r="DM256">
            <v>42960</v>
          </cell>
          <cell r="DN256">
            <v>485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43058</v>
          </cell>
          <cell r="DT256" t="str">
            <v>Бесп. ОПЗ с растворителем</v>
          </cell>
          <cell r="DU256">
            <v>0</v>
          </cell>
          <cell r="DV256">
            <v>18</v>
          </cell>
          <cell r="DW256">
            <v>26</v>
          </cell>
          <cell r="DX256">
            <v>47</v>
          </cell>
          <cell r="DY256">
            <v>25</v>
          </cell>
          <cell r="DZ256" t="str">
            <v>Постоянный</v>
          </cell>
          <cell r="EA256">
            <v>24</v>
          </cell>
          <cell r="EB256">
            <v>0</v>
          </cell>
          <cell r="EC256">
            <v>7.516475999999999</v>
          </cell>
          <cell r="ED256">
            <v>9</v>
          </cell>
          <cell r="EE256">
            <v>0.1</v>
          </cell>
          <cell r="EF256">
            <v>18</v>
          </cell>
          <cell r="EG256">
            <v>1085.6151207028402</v>
          </cell>
          <cell r="EH256">
            <v>83</v>
          </cell>
          <cell r="EI256">
            <v>9.84</v>
          </cell>
          <cell r="EJ256">
            <v>57</v>
          </cell>
          <cell r="EK256">
            <v>18</v>
          </cell>
          <cell r="EL256">
            <v>26</v>
          </cell>
          <cell r="EM256">
            <v>47</v>
          </cell>
          <cell r="EN256">
            <v>25</v>
          </cell>
          <cell r="EO256" t="str">
            <v>Периодический</v>
          </cell>
          <cell r="EP256">
            <v>24</v>
          </cell>
          <cell r="EQ256">
            <v>24</v>
          </cell>
          <cell r="ER256">
            <v>8.3516399999999997</v>
          </cell>
          <cell r="ES256">
            <v>10</v>
          </cell>
          <cell r="ET256">
            <v>0.1</v>
          </cell>
          <cell r="EU256">
            <v>10</v>
          </cell>
          <cell r="EV256">
            <v>658.55329013223752</v>
          </cell>
          <cell r="EW256">
            <v>83</v>
          </cell>
          <cell r="EX256">
            <v>4.5</v>
          </cell>
          <cell r="EY256">
            <v>57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24</v>
          </cell>
          <cell r="FF256">
            <v>0.83516400000000068</v>
          </cell>
        </row>
        <row r="257">
          <cell r="J257" t="str">
            <v>1130-2</v>
          </cell>
          <cell r="K257" t="str">
            <v>К - 55</v>
          </cell>
          <cell r="L257">
            <v>41943</v>
          </cell>
          <cell r="M257" t="str">
            <v>Гор.</v>
          </cell>
          <cell r="N257" t="str">
            <v>P1ar_Block II</v>
          </cell>
          <cell r="O257" t="str">
            <v>Действующий</v>
          </cell>
          <cell r="P257">
            <v>-4</v>
          </cell>
          <cell r="Q257">
            <v>0</v>
          </cell>
          <cell r="R257">
            <v>0</v>
          </cell>
          <cell r="S257">
            <v>0</v>
          </cell>
          <cell r="T257">
            <v>143.80000000000001</v>
          </cell>
          <cell r="U257">
            <v>135</v>
          </cell>
          <cell r="V257">
            <v>4.32</v>
          </cell>
          <cell r="W257">
            <v>1</v>
          </cell>
          <cell r="X257">
            <v>3.3134424519474148</v>
          </cell>
          <cell r="Y257">
            <v>1.33</v>
          </cell>
          <cell r="Z257">
            <v>0.83599999999999997</v>
          </cell>
          <cell r="AA257">
            <v>0.73299999999999998</v>
          </cell>
          <cell r="AB257">
            <v>38</v>
          </cell>
          <cell r="AC257">
            <v>1.1579999999999999</v>
          </cell>
          <cell r="AD257">
            <v>177.8</v>
          </cell>
          <cell r="AE257">
            <v>9.19</v>
          </cell>
          <cell r="AF257">
            <v>2146</v>
          </cell>
          <cell r="AG257" t="str">
            <v>1 ств 2577
2 ств 2824</v>
          </cell>
          <cell r="AH257" t="str">
            <v>1 ств 2577
2 ств 2824</v>
          </cell>
          <cell r="AI257">
            <v>0</v>
          </cell>
          <cell r="AJ257">
            <v>0</v>
          </cell>
          <cell r="AK257" t="str">
            <v>откр ствол</v>
          </cell>
          <cell r="AL257" t="str">
            <v>1ый ст-л 2146-2577;
2ой ст-л 2146-2824</v>
          </cell>
          <cell r="AM257">
            <v>0</v>
          </cell>
          <cell r="AN257">
            <v>2146</v>
          </cell>
          <cell r="AO257">
            <v>259.3</v>
          </cell>
          <cell r="AP257">
            <v>0</v>
          </cell>
          <cell r="AQ257">
            <v>0</v>
          </cell>
          <cell r="AR257">
            <v>0</v>
          </cell>
          <cell r="AS257" t="str">
            <v>Газлифт</v>
          </cell>
          <cell r="AT257">
            <v>600</v>
          </cell>
          <cell r="AU257" t="str">
            <v>ГК81/3</v>
          </cell>
          <cell r="AV257">
            <v>1200</v>
          </cell>
          <cell r="AW257" t="str">
            <v>ГК83/3</v>
          </cell>
          <cell r="AX257">
            <v>1500</v>
          </cell>
          <cell r="AY257" t="str">
            <v>ГК80/3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1950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2153</v>
          </cell>
          <cell r="BN257" t="str">
            <v>Есть</v>
          </cell>
          <cell r="BO257">
            <v>0</v>
          </cell>
          <cell r="BP257">
            <v>77</v>
          </cell>
          <cell r="BQ257">
            <v>72</v>
          </cell>
          <cell r="BR257">
            <v>9.75</v>
          </cell>
          <cell r="BS257">
            <v>0</v>
          </cell>
          <cell r="BT257">
            <v>0</v>
          </cell>
          <cell r="BU257">
            <v>73</v>
          </cell>
          <cell r="BV257">
            <v>5.5</v>
          </cell>
          <cell r="BW257">
            <v>18</v>
          </cell>
          <cell r="BX257" t="str">
            <v>Угловик</v>
          </cell>
          <cell r="BY257" t="str">
            <v>Постоянный</v>
          </cell>
          <cell r="BZ257">
            <v>24</v>
          </cell>
          <cell r="CA257">
            <v>0</v>
          </cell>
          <cell r="CB257">
            <v>37</v>
          </cell>
          <cell r="CC257">
            <v>72</v>
          </cell>
          <cell r="CD257">
            <v>34</v>
          </cell>
          <cell r="CE257">
            <v>43374</v>
          </cell>
          <cell r="CF257">
            <v>149.1</v>
          </cell>
          <cell r="CG257">
            <v>77</v>
          </cell>
          <cell r="CH257">
            <v>6</v>
          </cell>
          <cell r="CI257">
            <v>0</v>
          </cell>
          <cell r="CJ257">
            <v>0</v>
          </cell>
          <cell r="CK257">
            <v>85</v>
          </cell>
          <cell r="CL257">
            <v>14.590110259999999</v>
          </cell>
          <cell r="CM257">
            <v>19.21</v>
          </cell>
          <cell r="CN257">
            <v>9.15</v>
          </cell>
          <cell r="CO257">
            <v>255</v>
          </cell>
          <cell r="CP257">
            <v>19.89</v>
          </cell>
          <cell r="CQ257">
            <v>64.099999999999994</v>
          </cell>
          <cell r="CR257" t="str">
            <v>-</v>
          </cell>
          <cell r="CS257">
            <v>85</v>
          </cell>
          <cell r="CT257" t="str">
            <v>-</v>
          </cell>
          <cell r="CU257">
            <v>49.509889739999991</v>
          </cell>
          <cell r="CV257" t="str">
            <v>-</v>
          </cell>
          <cell r="CW257">
            <v>75.849999999999994</v>
          </cell>
          <cell r="CX257" t="str">
            <v>-</v>
          </cell>
          <cell r="CY257">
            <v>17.3</v>
          </cell>
          <cell r="CZ257">
            <v>2.59</v>
          </cell>
          <cell r="DA257">
            <v>177.51750698558465</v>
          </cell>
          <cell r="DB257">
            <v>1363.2522061557061</v>
          </cell>
          <cell r="DC257">
            <v>0.3596432207516268</v>
          </cell>
          <cell r="DD257" t="str">
            <v>ГТМ тек. месяца (бесп. ОПЗ)</v>
          </cell>
          <cell r="DE257" t="str">
            <v>Газлифт</v>
          </cell>
          <cell r="DF257">
            <v>14.590110259999999</v>
          </cell>
          <cell r="DG257">
            <v>19.21</v>
          </cell>
          <cell r="DH257">
            <v>9.15</v>
          </cell>
          <cell r="DI257">
            <v>2.59</v>
          </cell>
          <cell r="DJ257">
            <v>85</v>
          </cell>
          <cell r="DK257">
            <v>0</v>
          </cell>
          <cell r="DL257">
            <v>42861.083333333336</v>
          </cell>
          <cell r="DM257">
            <v>42864</v>
          </cell>
          <cell r="DN257">
            <v>581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42864</v>
          </cell>
          <cell r="DT257" t="str">
            <v>ОПЗ</v>
          </cell>
          <cell r="DU257">
            <v>0</v>
          </cell>
          <cell r="DV257">
            <v>18</v>
          </cell>
          <cell r="DW257">
            <v>36</v>
          </cell>
          <cell r="DX257">
            <v>64</v>
          </cell>
          <cell r="DY257">
            <v>34</v>
          </cell>
          <cell r="DZ257" t="str">
            <v>Постоянный</v>
          </cell>
          <cell r="EA257">
            <v>24</v>
          </cell>
          <cell r="EB257">
            <v>0</v>
          </cell>
          <cell r="EC257">
            <v>8.34328</v>
          </cell>
          <cell r="ED257">
            <v>10</v>
          </cell>
          <cell r="EE257">
            <v>0.2</v>
          </cell>
          <cell r="EF257">
            <v>21</v>
          </cell>
          <cell r="EG257">
            <v>1348.3905610263589</v>
          </cell>
          <cell r="EH257">
            <v>76</v>
          </cell>
          <cell r="EI257">
            <v>9.75</v>
          </cell>
          <cell r="EJ257">
            <v>97</v>
          </cell>
          <cell r="EK257">
            <v>18</v>
          </cell>
          <cell r="EL257">
            <v>37</v>
          </cell>
          <cell r="EM257">
            <v>72</v>
          </cell>
          <cell r="EN257">
            <v>34</v>
          </cell>
          <cell r="EO257" t="str">
            <v>Постоянный</v>
          </cell>
          <cell r="EP257">
            <v>24</v>
          </cell>
          <cell r="EQ257">
            <v>0</v>
          </cell>
          <cell r="ER257">
            <v>14.590110259999999</v>
          </cell>
          <cell r="ES257">
            <v>19.21</v>
          </cell>
          <cell r="ET257">
            <v>9.15</v>
          </cell>
          <cell r="EU257">
            <v>19.89</v>
          </cell>
          <cell r="EV257">
            <v>177.51750698558465</v>
          </cell>
          <cell r="EW257">
            <v>77</v>
          </cell>
          <cell r="EX257">
            <v>17.3</v>
          </cell>
          <cell r="EY257">
            <v>85</v>
          </cell>
          <cell r="EZ257">
            <v>0</v>
          </cell>
          <cell r="FA257">
            <v>1</v>
          </cell>
          <cell r="FB257">
            <v>8</v>
          </cell>
          <cell r="FC257">
            <v>0</v>
          </cell>
          <cell r="FD257">
            <v>0</v>
          </cell>
          <cell r="FE257">
            <v>0</v>
          </cell>
          <cell r="FF257">
            <v>6.2468302599999994</v>
          </cell>
        </row>
        <row r="258">
          <cell r="J258" t="str">
            <v>1130-1</v>
          </cell>
          <cell r="K258" t="str">
            <v>К - 15</v>
          </cell>
          <cell r="L258">
            <v>42080</v>
          </cell>
          <cell r="M258" t="str">
            <v>Гор.</v>
          </cell>
          <cell r="N258" t="str">
            <v>P1ar_Block I</v>
          </cell>
          <cell r="O258" t="str">
            <v>Действующий</v>
          </cell>
          <cell r="P258">
            <v>-4</v>
          </cell>
          <cell r="Q258">
            <v>0</v>
          </cell>
          <cell r="R258">
            <v>0</v>
          </cell>
          <cell r="S258">
            <v>0</v>
          </cell>
          <cell r="T258">
            <v>143.80000000000001</v>
          </cell>
          <cell r="U258">
            <v>135</v>
          </cell>
          <cell r="V258">
            <v>4.32</v>
          </cell>
          <cell r="W258">
            <v>1</v>
          </cell>
          <cell r="X258">
            <v>4.2633822832780677</v>
          </cell>
          <cell r="Y258">
            <v>1.33</v>
          </cell>
          <cell r="Z258">
            <v>0.83599999999999997</v>
          </cell>
          <cell r="AA258">
            <v>0.73299999999999998</v>
          </cell>
          <cell r="AB258">
            <v>38</v>
          </cell>
          <cell r="AC258">
            <v>1.1579999999999999</v>
          </cell>
          <cell r="AD258" t="str">
            <v>177,8; 114,3</v>
          </cell>
          <cell r="AE258" t="str">
            <v>9,19; 7,4</v>
          </cell>
          <cell r="AF258" t="str">
            <v>2503
2350-3269</v>
          </cell>
          <cell r="AG258">
            <v>3270</v>
          </cell>
          <cell r="AH258">
            <v>3270</v>
          </cell>
          <cell r="AI258">
            <v>0</v>
          </cell>
          <cell r="AJ258">
            <v>0</v>
          </cell>
          <cell r="AK258" t="str">
            <v>Закрытый</v>
          </cell>
          <cell r="AL258" t="str">
            <v>2622-2623; 2804-2805; 2945-2946; 3077-3078; 3219-3220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 t="str">
            <v>Газлифт</v>
          </cell>
          <cell r="AT258">
            <v>290</v>
          </cell>
          <cell r="AU258" t="str">
            <v>ГП</v>
          </cell>
          <cell r="AV258">
            <v>520</v>
          </cell>
          <cell r="AW258" t="str">
            <v>ГК80/0,125</v>
          </cell>
          <cell r="AX258">
            <v>835</v>
          </cell>
          <cell r="AY258" t="str">
            <v>ГК75/0,125</v>
          </cell>
          <cell r="AZ258">
            <v>1190</v>
          </cell>
          <cell r="BA258" t="str">
            <v>ГК  65/0,156</v>
          </cell>
          <cell r="BB258">
            <v>1525</v>
          </cell>
          <cell r="BC258" t="str">
            <v>ГК  60/0,156</v>
          </cell>
          <cell r="BD258">
            <v>0</v>
          </cell>
          <cell r="BE258">
            <v>0</v>
          </cell>
          <cell r="BF258">
            <v>1840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2355</v>
          </cell>
          <cell r="BN258" t="str">
            <v>Есть</v>
          </cell>
          <cell r="BO258">
            <v>0</v>
          </cell>
          <cell r="BP258">
            <v>82</v>
          </cell>
          <cell r="BQ258">
            <v>48</v>
          </cell>
          <cell r="BR258">
            <v>8</v>
          </cell>
          <cell r="BS258">
            <v>0</v>
          </cell>
          <cell r="BT258">
            <v>0</v>
          </cell>
          <cell r="BU258">
            <v>73</v>
          </cell>
          <cell r="BV258">
            <v>5.5</v>
          </cell>
          <cell r="BW258">
            <v>18</v>
          </cell>
          <cell r="BX258" t="str">
            <v>Угловик</v>
          </cell>
          <cell r="BY258" t="str">
            <v>Постоянный</v>
          </cell>
          <cell r="BZ258">
            <v>24</v>
          </cell>
          <cell r="CA258">
            <v>0</v>
          </cell>
          <cell r="CB258">
            <v>26</v>
          </cell>
          <cell r="CC258">
            <v>48</v>
          </cell>
          <cell r="CD258">
            <v>25</v>
          </cell>
          <cell r="CE258">
            <v>43374</v>
          </cell>
          <cell r="CF258">
            <v>139</v>
          </cell>
          <cell r="CG258">
            <v>82</v>
          </cell>
          <cell r="CH258">
            <v>6</v>
          </cell>
          <cell r="CI258">
            <v>0</v>
          </cell>
          <cell r="CJ258">
            <v>0</v>
          </cell>
          <cell r="CK258">
            <v>53</v>
          </cell>
          <cell r="CL258">
            <v>14.155151999999998</v>
          </cell>
          <cell r="CM258">
            <v>17</v>
          </cell>
          <cell r="CN258">
            <v>0.4</v>
          </cell>
          <cell r="CO258">
            <v>256</v>
          </cell>
          <cell r="CP258">
            <v>26</v>
          </cell>
          <cell r="CQ258">
            <v>86</v>
          </cell>
          <cell r="CR258" t="str">
            <v>-</v>
          </cell>
          <cell r="CS258">
            <v>53</v>
          </cell>
          <cell r="CT258" t="str">
            <v>-</v>
          </cell>
          <cell r="CU258">
            <v>71.844847999999999</v>
          </cell>
          <cell r="CV258" t="str">
            <v>-</v>
          </cell>
          <cell r="CW258">
            <v>52.6</v>
          </cell>
          <cell r="CX258" t="str">
            <v>-</v>
          </cell>
          <cell r="CY258">
            <v>7.9</v>
          </cell>
          <cell r="CZ258">
            <v>18.100000000000001</v>
          </cell>
          <cell r="DA258">
            <v>1278.6863751092185</v>
          </cell>
          <cell r="DB258">
            <v>1836.7870581679381</v>
          </cell>
          <cell r="DC258">
            <v>0.2726468552088408</v>
          </cell>
          <cell r="DD258">
            <v>0</v>
          </cell>
          <cell r="DE258" t="str">
            <v>Газлифт</v>
          </cell>
          <cell r="DF258">
            <v>14.155151999999998</v>
          </cell>
          <cell r="DG258">
            <v>17</v>
          </cell>
          <cell r="DH258">
            <v>0.4</v>
          </cell>
          <cell r="DI258">
            <v>18.100000000000001</v>
          </cell>
          <cell r="DJ258">
            <v>53</v>
          </cell>
          <cell r="DK258">
            <v>0</v>
          </cell>
          <cell r="DL258">
            <v>42830.083333333336</v>
          </cell>
          <cell r="DM258">
            <v>42836</v>
          </cell>
          <cell r="DN258">
            <v>609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42836</v>
          </cell>
          <cell r="DT258" t="str">
            <v>ОПЗ</v>
          </cell>
          <cell r="DU258">
            <v>0</v>
          </cell>
          <cell r="DV258">
            <v>18</v>
          </cell>
          <cell r="DW258">
            <v>26</v>
          </cell>
          <cell r="DX258">
            <v>48</v>
          </cell>
          <cell r="DY258">
            <v>25</v>
          </cell>
          <cell r="DZ258" t="str">
            <v>Постоянный</v>
          </cell>
          <cell r="EA258">
            <v>24</v>
          </cell>
          <cell r="EB258">
            <v>0</v>
          </cell>
          <cell r="EC258">
            <v>14.155151999999998</v>
          </cell>
          <cell r="ED258">
            <v>17</v>
          </cell>
          <cell r="EE258">
            <v>0.4</v>
          </cell>
          <cell r="EF258">
            <v>24</v>
          </cell>
          <cell r="EG258">
            <v>1056.2938497587311</v>
          </cell>
          <cell r="EH258">
            <v>82</v>
          </cell>
          <cell r="EI258">
            <v>9.048</v>
          </cell>
          <cell r="EJ258">
            <v>59</v>
          </cell>
          <cell r="EK258">
            <v>18</v>
          </cell>
          <cell r="EL258">
            <v>26</v>
          </cell>
          <cell r="EM258">
            <v>48</v>
          </cell>
          <cell r="EN258">
            <v>25</v>
          </cell>
          <cell r="EO258" t="str">
            <v>Постоянный</v>
          </cell>
          <cell r="EP258">
            <v>24</v>
          </cell>
          <cell r="EQ258">
            <v>0</v>
          </cell>
          <cell r="ER258">
            <v>14.155151999999998</v>
          </cell>
          <cell r="ES258">
            <v>17</v>
          </cell>
          <cell r="ET258">
            <v>0.4</v>
          </cell>
          <cell r="EU258">
            <v>26</v>
          </cell>
          <cell r="EV258">
            <v>1278.6863751092185</v>
          </cell>
          <cell r="EW258">
            <v>82</v>
          </cell>
          <cell r="EX258">
            <v>7.9</v>
          </cell>
          <cell r="EY258">
            <v>53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</row>
        <row r="259">
          <cell r="J259" t="str">
            <v>1131-2</v>
          </cell>
          <cell r="K259" t="str">
            <v>К - 12</v>
          </cell>
          <cell r="L259">
            <v>41517</v>
          </cell>
          <cell r="M259" t="str">
            <v>Гор.</v>
          </cell>
          <cell r="N259" t="str">
            <v>P1ar_Block I</v>
          </cell>
          <cell r="O259" t="str">
            <v>Действующий</v>
          </cell>
          <cell r="P259">
            <v>-4</v>
          </cell>
          <cell r="Q259" t="str">
            <v xml:space="preserve"> </v>
          </cell>
          <cell r="R259" t="str">
            <v xml:space="preserve"> </v>
          </cell>
          <cell r="S259">
            <v>0</v>
          </cell>
          <cell r="T259">
            <v>143.80000000000001</v>
          </cell>
          <cell r="U259">
            <v>135</v>
          </cell>
          <cell r="V259">
            <v>4.32</v>
          </cell>
          <cell r="W259">
            <v>1</v>
          </cell>
          <cell r="X259">
            <v>2.5364378079540812</v>
          </cell>
          <cell r="Y259">
            <v>1.33</v>
          </cell>
          <cell r="Z259">
            <v>0.83599999999999997</v>
          </cell>
          <cell r="AA259">
            <v>0.73299999999999998</v>
          </cell>
          <cell r="AB259">
            <v>38</v>
          </cell>
          <cell r="AC259">
            <v>1.1579999999999999</v>
          </cell>
          <cell r="AD259">
            <v>177.8</v>
          </cell>
          <cell r="AE259">
            <v>9.19</v>
          </cell>
          <cell r="AF259">
            <v>2219</v>
          </cell>
          <cell r="AG259">
            <v>2805</v>
          </cell>
          <cell r="AH259">
            <v>2805</v>
          </cell>
          <cell r="AI259">
            <v>0</v>
          </cell>
          <cell r="AJ259">
            <v>0</v>
          </cell>
          <cell r="AK259" t="str">
            <v>откр ствол</v>
          </cell>
          <cell r="AL259" t="str">
            <v>2064-2072; 2100-2108; 2130-2140; 2152-2172 (ПВР ЭК); 2219-2805 (откр.ствол)</v>
          </cell>
          <cell r="AM259">
            <v>21</v>
          </cell>
          <cell r="AN259">
            <v>2219</v>
          </cell>
          <cell r="AO259">
            <v>289.62</v>
          </cell>
          <cell r="AP259">
            <v>0</v>
          </cell>
          <cell r="AQ259">
            <v>0</v>
          </cell>
          <cell r="AR259">
            <v>0</v>
          </cell>
          <cell r="AS259" t="str">
            <v>Газлифт</v>
          </cell>
          <cell r="AT259">
            <v>510</v>
          </cell>
          <cell r="AU259" t="str">
            <v>ГК80/3</v>
          </cell>
          <cell r="AV259">
            <v>905</v>
          </cell>
          <cell r="AW259" t="str">
            <v>ГК82/3</v>
          </cell>
          <cell r="AX259">
            <v>1205</v>
          </cell>
          <cell r="AY259" t="str">
            <v>ГК82/3</v>
          </cell>
          <cell r="AZ259">
            <v>1525</v>
          </cell>
          <cell r="BA259" t="str">
            <v>ГК82/3</v>
          </cell>
          <cell r="BB259">
            <v>1790</v>
          </cell>
          <cell r="BC259" t="str">
            <v>ГК81/4</v>
          </cell>
          <cell r="BD259">
            <v>1900</v>
          </cell>
          <cell r="BE259" t="str">
            <v>ЦКсОК</v>
          </cell>
          <cell r="BF259">
            <v>1910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 t="str">
            <v>56-117</v>
          </cell>
          <cell r="BM259">
            <v>2120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1913.4</v>
          </cell>
          <cell r="BT259">
            <v>206.6</v>
          </cell>
          <cell r="BU259">
            <v>73</v>
          </cell>
          <cell r="BV259">
            <v>5.5</v>
          </cell>
          <cell r="BW259">
            <v>18</v>
          </cell>
          <cell r="BX259" t="str">
            <v>Угловик</v>
          </cell>
          <cell r="BY259" t="str">
            <v>Постоянный</v>
          </cell>
          <cell r="BZ259">
            <v>24</v>
          </cell>
          <cell r="CA259">
            <v>0</v>
          </cell>
          <cell r="CB259">
            <v>25</v>
          </cell>
          <cell r="CC259">
            <v>74</v>
          </cell>
          <cell r="CD259">
            <v>24</v>
          </cell>
          <cell r="CE259">
            <v>43374</v>
          </cell>
          <cell r="CF259">
            <v>138</v>
          </cell>
          <cell r="CG259">
            <v>86</v>
          </cell>
          <cell r="CH259">
            <v>6</v>
          </cell>
          <cell r="CI259">
            <v>0</v>
          </cell>
          <cell r="CJ259">
            <v>0</v>
          </cell>
          <cell r="CK259">
            <v>130</v>
          </cell>
          <cell r="CL259">
            <v>16.750132783999998</v>
          </cell>
          <cell r="CM259">
            <v>25.42</v>
          </cell>
          <cell r="CN259">
            <v>21.18</v>
          </cell>
          <cell r="CO259">
            <v>0</v>
          </cell>
          <cell r="CP259">
            <v>21.26</v>
          </cell>
          <cell r="CQ259">
            <v>8</v>
          </cell>
          <cell r="CR259">
            <v>0</v>
          </cell>
          <cell r="CS259">
            <v>130</v>
          </cell>
          <cell r="CT259" t="str">
            <v>-</v>
          </cell>
          <cell r="CU259">
            <v>-8.7501327839999981</v>
          </cell>
          <cell r="CV259">
            <v>-25.42</v>
          </cell>
          <cell r="CW259">
            <v>108.82</v>
          </cell>
          <cell r="CX259" t="str">
            <v>-</v>
          </cell>
          <cell r="CY259">
            <v>16.2</v>
          </cell>
          <cell r="CZ259">
            <v>5.0600000000000023</v>
          </cell>
          <cell r="DA259">
            <v>302.08715747217224</v>
          </cell>
          <cell r="DB259">
            <v>1269.2436695372292</v>
          </cell>
          <cell r="DC259">
            <v>3.261533057851238</v>
          </cell>
          <cell r="DD259" t="str">
            <v>Произведены работы по переоснащению ПО с целью снижения Рзаб.</v>
          </cell>
          <cell r="DE259" t="str">
            <v>Газлифт</v>
          </cell>
          <cell r="DF259">
            <v>16.750132783999998</v>
          </cell>
          <cell r="DG259">
            <v>25.42</v>
          </cell>
          <cell r="DH259">
            <v>21.18</v>
          </cell>
          <cell r="DI259">
            <v>5.0600000000000014</v>
          </cell>
          <cell r="DJ259">
            <v>130</v>
          </cell>
          <cell r="DK259">
            <v>0</v>
          </cell>
          <cell r="DL259">
            <v>42530.083333333336</v>
          </cell>
          <cell r="DM259">
            <v>42591</v>
          </cell>
          <cell r="DN259">
            <v>854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42591</v>
          </cell>
          <cell r="DT259" t="str">
            <v>Интенсификация</v>
          </cell>
          <cell r="DU259">
            <v>0</v>
          </cell>
          <cell r="DV259">
            <v>18</v>
          </cell>
          <cell r="DW259">
            <v>26</v>
          </cell>
          <cell r="DX259">
            <v>60</v>
          </cell>
          <cell r="DY259">
            <v>24</v>
          </cell>
          <cell r="DZ259" t="str">
            <v>Постоянный</v>
          </cell>
          <cell r="EA259">
            <v>24</v>
          </cell>
          <cell r="EB259">
            <v>0</v>
          </cell>
          <cell r="EC259">
            <v>13.270884704</v>
          </cell>
          <cell r="ED259">
            <v>18.68</v>
          </cell>
          <cell r="EE259">
            <v>15.02</v>
          </cell>
          <cell r="EF259">
            <v>22.42</v>
          </cell>
          <cell r="EG259">
            <v>415.94815440874186</v>
          </cell>
          <cell r="EH259">
            <v>82</v>
          </cell>
          <cell r="EI259">
            <v>16.899999999999999</v>
          </cell>
          <cell r="EJ259">
            <v>130</v>
          </cell>
          <cell r="EK259">
            <v>18</v>
          </cell>
          <cell r="EL259">
            <v>25</v>
          </cell>
          <cell r="EM259">
            <v>74</v>
          </cell>
          <cell r="EN259">
            <v>24</v>
          </cell>
          <cell r="EO259" t="str">
            <v>Постоянный</v>
          </cell>
          <cell r="EP259">
            <v>24</v>
          </cell>
          <cell r="EQ259">
            <v>0</v>
          </cell>
          <cell r="ER259">
            <v>16.750132783999998</v>
          </cell>
          <cell r="ES259">
            <v>25.42</v>
          </cell>
          <cell r="ET259">
            <v>21.18</v>
          </cell>
          <cell r="EU259">
            <v>21.26</v>
          </cell>
          <cell r="EV259">
            <v>302.08715747217224</v>
          </cell>
          <cell r="EW259">
            <v>86</v>
          </cell>
          <cell r="EX259">
            <v>16.2</v>
          </cell>
          <cell r="EY259">
            <v>130</v>
          </cell>
          <cell r="EZ259">
            <v>0</v>
          </cell>
          <cell r="FA259">
            <v>-1</v>
          </cell>
          <cell r="FB259">
            <v>14</v>
          </cell>
          <cell r="FC259">
            <v>0</v>
          </cell>
          <cell r="FD259">
            <v>0</v>
          </cell>
          <cell r="FE259">
            <v>0</v>
          </cell>
          <cell r="FF259">
            <v>3.4792480799999979</v>
          </cell>
        </row>
        <row r="260">
          <cell r="J260" t="str">
            <v>1131-1</v>
          </cell>
          <cell r="K260" t="str">
            <v>К - 12</v>
          </cell>
          <cell r="L260">
            <v>41757</v>
          </cell>
          <cell r="M260" t="str">
            <v>Гор.</v>
          </cell>
          <cell r="N260" t="str">
            <v>P1ar_Block I</v>
          </cell>
          <cell r="O260" t="str">
            <v>Действующий</v>
          </cell>
          <cell r="P260">
            <v>-4</v>
          </cell>
          <cell r="Q260" t="str">
            <v xml:space="preserve"> </v>
          </cell>
          <cell r="R260" t="str">
            <v xml:space="preserve"> </v>
          </cell>
          <cell r="S260">
            <v>0</v>
          </cell>
          <cell r="T260">
            <v>143.80000000000001</v>
          </cell>
          <cell r="U260">
            <v>135</v>
          </cell>
          <cell r="V260">
            <v>4.32</v>
          </cell>
          <cell r="W260">
            <v>1</v>
          </cell>
          <cell r="X260">
            <v>3.2432432432432434</v>
          </cell>
          <cell r="Y260">
            <v>1.33</v>
          </cell>
          <cell r="Z260">
            <v>0.83599999999999997</v>
          </cell>
          <cell r="AA260">
            <v>0.73299999999999998</v>
          </cell>
          <cell r="AB260">
            <v>38</v>
          </cell>
          <cell r="AC260">
            <v>1.1579999999999999</v>
          </cell>
          <cell r="AD260">
            <v>177.8</v>
          </cell>
          <cell r="AE260">
            <v>9.19</v>
          </cell>
          <cell r="AF260">
            <v>2114</v>
          </cell>
          <cell r="AG260">
            <v>2900</v>
          </cell>
          <cell r="AH260">
            <v>2900</v>
          </cell>
          <cell r="AI260">
            <v>0</v>
          </cell>
          <cell r="AJ260">
            <v>0</v>
          </cell>
          <cell r="AK260" t="str">
            <v>откр ствол</v>
          </cell>
          <cell r="AL260" t="str">
            <v>2114-2900</v>
          </cell>
          <cell r="AM260">
            <v>17</v>
          </cell>
          <cell r="AN260">
            <v>2114</v>
          </cell>
          <cell r="AO260">
            <v>278.43</v>
          </cell>
          <cell r="AP260">
            <v>0</v>
          </cell>
          <cell r="AQ260">
            <v>0</v>
          </cell>
          <cell r="AR260">
            <v>0</v>
          </cell>
          <cell r="AS260" t="str">
            <v>УЭЦН</v>
          </cell>
          <cell r="AT260">
            <v>300</v>
          </cell>
          <cell r="AU260" t="str">
            <v>ГП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1890</v>
          </cell>
          <cell r="BG260">
            <v>0</v>
          </cell>
          <cell r="BH260">
            <v>0</v>
          </cell>
          <cell r="BI260" t="str">
            <v>D1050N</v>
          </cell>
          <cell r="BJ260">
            <v>1652</v>
          </cell>
          <cell r="BK260">
            <v>52</v>
          </cell>
          <cell r="BL260">
            <v>0</v>
          </cell>
          <cell r="BM260">
            <v>1900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1682.53</v>
          </cell>
          <cell r="BT260">
            <v>217.47</v>
          </cell>
          <cell r="BU260">
            <v>73</v>
          </cell>
          <cell r="BV260">
            <v>5.5</v>
          </cell>
          <cell r="BW260">
            <v>65</v>
          </cell>
          <cell r="BX260" t="str">
            <v>Угловик</v>
          </cell>
          <cell r="BY260" t="str">
            <v>ПКВ</v>
          </cell>
          <cell r="BZ260">
            <v>3.1</v>
          </cell>
          <cell r="CA260">
            <v>20.9</v>
          </cell>
          <cell r="CB260">
            <v>24</v>
          </cell>
          <cell r="CC260">
            <v>23</v>
          </cell>
          <cell r="CD260">
            <v>23</v>
          </cell>
          <cell r="CE260">
            <v>43374</v>
          </cell>
          <cell r="CF260">
            <v>151</v>
          </cell>
          <cell r="CG260">
            <v>0</v>
          </cell>
          <cell r="CH260">
            <v>0</v>
          </cell>
          <cell r="CI260">
            <v>1409.3805872712373</v>
          </cell>
          <cell r="CJ260">
            <v>44</v>
          </cell>
          <cell r="CK260">
            <v>55.642755211999997</v>
          </cell>
          <cell r="CL260">
            <v>11.286</v>
          </cell>
          <cell r="CM260">
            <v>15</v>
          </cell>
          <cell r="CN260">
            <v>10</v>
          </cell>
          <cell r="CO260">
            <v>258</v>
          </cell>
          <cell r="CP260">
            <v>2.8</v>
          </cell>
          <cell r="CQ260">
            <v>95.357244788000003</v>
          </cell>
          <cell r="CR260" t="str">
            <v>-</v>
          </cell>
          <cell r="CS260">
            <v>11.642755211999997</v>
          </cell>
          <cell r="CT260" t="str">
            <v>-</v>
          </cell>
          <cell r="CU260">
            <v>84.071244788000001</v>
          </cell>
          <cell r="CV260" t="str">
            <v>-</v>
          </cell>
          <cell r="CW260">
            <v>1.6427552119999973</v>
          </cell>
          <cell r="CX260" t="str">
            <v>-</v>
          </cell>
          <cell r="CY260">
            <v>0</v>
          </cell>
          <cell r="CZ260">
            <v>2.8</v>
          </cell>
          <cell r="DA260">
            <v>248.0949849370902</v>
          </cell>
          <cell r="DB260">
            <v>248.0949849370902</v>
          </cell>
          <cell r="DC260">
            <v>0.21026910650608818</v>
          </cell>
          <cell r="DD260">
            <v>0</v>
          </cell>
          <cell r="DE260" t="str">
            <v>УЭЦН</v>
          </cell>
          <cell r="DF260">
            <v>11.286</v>
          </cell>
          <cell r="DG260">
            <v>15</v>
          </cell>
          <cell r="DH260">
            <v>10</v>
          </cell>
          <cell r="DI260">
            <v>2.8</v>
          </cell>
          <cell r="DJ260">
            <v>55.642755211999997</v>
          </cell>
          <cell r="DK260">
            <v>0</v>
          </cell>
          <cell r="DL260">
            <v>42517.083333333336</v>
          </cell>
          <cell r="DM260">
            <v>42611</v>
          </cell>
          <cell r="DN260">
            <v>834</v>
          </cell>
          <cell r="DO260">
            <v>22.5</v>
          </cell>
          <cell r="DP260">
            <v>60</v>
          </cell>
          <cell r="DQ260">
            <v>0</v>
          </cell>
          <cell r="DR260">
            <v>0</v>
          </cell>
          <cell r="DS260">
            <v>42597</v>
          </cell>
          <cell r="DT260" t="str">
            <v>ЗБС</v>
          </cell>
          <cell r="DU260" t="str">
            <v>НСL-12% V-50м3</v>
          </cell>
          <cell r="DV260">
            <v>65</v>
          </cell>
          <cell r="DW260">
            <v>25</v>
          </cell>
          <cell r="DX260">
            <v>24</v>
          </cell>
          <cell r="DY260">
            <v>24</v>
          </cell>
          <cell r="DZ260" t="str">
            <v>ПКВ</v>
          </cell>
          <cell r="EA260">
            <v>3.1</v>
          </cell>
          <cell r="EB260">
            <v>20.9</v>
          </cell>
          <cell r="EC260">
            <v>11.6782512</v>
          </cell>
          <cell r="ED260">
            <v>14</v>
          </cell>
          <cell r="EE260">
            <v>0.22</v>
          </cell>
          <cell r="EF260">
            <v>3.7</v>
          </cell>
          <cell r="EG260">
            <v>316.82825935444856</v>
          </cell>
          <cell r="EH260">
            <v>0</v>
          </cell>
          <cell r="EI260">
            <v>0</v>
          </cell>
          <cell r="EJ260">
            <v>55.018730556439998</v>
          </cell>
          <cell r="EK260">
            <v>65</v>
          </cell>
          <cell r="EL260">
            <v>24</v>
          </cell>
          <cell r="EM260">
            <v>23</v>
          </cell>
          <cell r="EN260">
            <v>23</v>
          </cell>
          <cell r="EO260" t="str">
            <v>ПКВ</v>
          </cell>
          <cell r="EP260">
            <v>3.1</v>
          </cell>
          <cell r="EQ260">
            <v>20.9</v>
          </cell>
          <cell r="ER260">
            <v>11.286</v>
          </cell>
          <cell r="ES260">
            <v>15</v>
          </cell>
          <cell r="ET260">
            <v>10</v>
          </cell>
          <cell r="EU260">
            <v>2.8</v>
          </cell>
          <cell r="EV260">
            <v>248.0949849370902</v>
          </cell>
          <cell r="EW260">
            <v>0</v>
          </cell>
          <cell r="EX260">
            <v>0</v>
          </cell>
          <cell r="EY260">
            <v>55.642755211999997</v>
          </cell>
          <cell r="EZ260">
            <v>0</v>
          </cell>
          <cell r="FA260">
            <v>-1</v>
          </cell>
          <cell r="FB260">
            <v>-1</v>
          </cell>
          <cell r="FC260">
            <v>-1</v>
          </cell>
          <cell r="FD260">
            <v>0</v>
          </cell>
          <cell r="FE260">
            <v>0</v>
          </cell>
          <cell r="FF260">
            <v>-0.39225120000000047</v>
          </cell>
        </row>
        <row r="261">
          <cell r="J261">
            <v>1134</v>
          </cell>
          <cell r="K261" t="str">
            <v>К - 55</v>
          </cell>
          <cell r="L261">
            <v>42014</v>
          </cell>
          <cell r="M261" t="str">
            <v>Гор.</v>
          </cell>
          <cell r="N261" t="str">
            <v>P1ar_Block II</v>
          </cell>
          <cell r="O261" t="str">
            <v>Действующий</v>
          </cell>
          <cell r="P261">
            <v>-4</v>
          </cell>
          <cell r="Q261">
            <v>0</v>
          </cell>
          <cell r="R261">
            <v>0</v>
          </cell>
          <cell r="S261">
            <v>0</v>
          </cell>
          <cell r="T261">
            <v>143.80000000000001</v>
          </cell>
          <cell r="U261">
            <v>135</v>
          </cell>
          <cell r="V261">
            <v>4.32</v>
          </cell>
          <cell r="W261">
            <v>1</v>
          </cell>
          <cell r="X261">
            <v>4.2872624638262238</v>
          </cell>
          <cell r="Y261">
            <v>1.33</v>
          </cell>
          <cell r="Z261">
            <v>0.83599999999999997</v>
          </cell>
          <cell r="AA261">
            <v>0.73299999999999998</v>
          </cell>
          <cell r="AB261">
            <v>38</v>
          </cell>
          <cell r="AC261">
            <v>1.1579999999999999</v>
          </cell>
          <cell r="AD261">
            <v>177.8</v>
          </cell>
          <cell r="AE261">
            <v>9.19</v>
          </cell>
          <cell r="AF261">
            <v>2255</v>
          </cell>
          <cell r="AG261">
            <v>2880</v>
          </cell>
          <cell r="AH261">
            <v>2880</v>
          </cell>
          <cell r="AI261">
            <v>0</v>
          </cell>
          <cell r="AJ261">
            <v>0</v>
          </cell>
          <cell r="AK261" t="str">
            <v>откр ствол</v>
          </cell>
          <cell r="AL261" t="str">
            <v>2255-2880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 t="str">
            <v>Газлифт</v>
          </cell>
          <cell r="AT261">
            <v>450</v>
          </cell>
          <cell r="AU261" t="str">
            <v>ГП</v>
          </cell>
          <cell r="AV261">
            <v>820</v>
          </cell>
          <cell r="AW261" t="str">
            <v>ГП</v>
          </cell>
          <cell r="AX261">
            <v>1130</v>
          </cell>
          <cell r="AY261" t="str">
            <v>ГП</v>
          </cell>
          <cell r="AZ261">
            <v>1360</v>
          </cell>
          <cell r="BA261" t="str">
            <v>ГК86/2</v>
          </cell>
          <cell r="BB261">
            <v>1540</v>
          </cell>
          <cell r="BC261" t="str">
            <v>ЦКсОК/5</v>
          </cell>
          <cell r="BD261">
            <v>0</v>
          </cell>
          <cell r="BE261">
            <v>0</v>
          </cell>
          <cell r="BF261">
            <v>1950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2300</v>
          </cell>
          <cell r="BN261" t="str">
            <v>Есть</v>
          </cell>
          <cell r="BO261">
            <v>0</v>
          </cell>
          <cell r="BP261">
            <v>82</v>
          </cell>
          <cell r="BQ261">
            <v>50</v>
          </cell>
          <cell r="BR261">
            <v>10</v>
          </cell>
          <cell r="BS261">
            <v>0</v>
          </cell>
          <cell r="BT261">
            <v>0</v>
          </cell>
          <cell r="BU261">
            <v>73</v>
          </cell>
          <cell r="BV261">
            <v>5.5</v>
          </cell>
          <cell r="BW261">
            <v>18</v>
          </cell>
          <cell r="BX261" t="str">
            <v>Угловик</v>
          </cell>
          <cell r="BY261" t="str">
            <v>Постоянный</v>
          </cell>
          <cell r="BZ261">
            <v>24</v>
          </cell>
          <cell r="CA261">
            <v>0</v>
          </cell>
          <cell r="CB261">
            <v>33</v>
          </cell>
          <cell r="CC261">
            <v>50</v>
          </cell>
          <cell r="CD261">
            <v>32</v>
          </cell>
          <cell r="CE261">
            <v>43374</v>
          </cell>
          <cell r="CF261">
            <v>139</v>
          </cell>
          <cell r="CG261">
            <v>82</v>
          </cell>
          <cell r="CH261">
            <v>6</v>
          </cell>
          <cell r="CI261">
            <v>0</v>
          </cell>
          <cell r="CJ261">
            <v>0</v>
          </cell>
          <cell r="CK261">
            <v>70</v>
          </cell>
          <cell r="CL261">
            <v>7.3398793600000012</v>
          </cell>
          <cell r="CM261">
            <v>8.8000000000000007</v>
          </cell>
          <cell r="CN261">
            <v>0.23</v>
          </cell>
          <cell r="CO261">
            <v>259</v>
          </cell>
          <cell r="CP261">
            <v>19.899999999999999</v>
          </cell>
          <cell r="CQ261">
            <v>69</v>
          </cell>
          <cell r="CR261" t="str">
            <v>-</v>
          </cell>
          <cell r="CS261">
            <v>70</v>
          </cell>
          <cell r="CT261" t="str">
            <v>-</v>
          </cell>
          <cell r="CU261">
            <v>61.660120640000002</v>
          </cell>
          <cell r="CV261" t="str">
            <v>-</v>
          </cell>
          <cell r="CW261">
            <v>69.77</v>
          </cell>
          <cell r="CX261" t="str">
            <v>-</v>
          </cell>
          <cell r="CY261">
            <v>10</v>
          </cell>
          <cell r="CZ261">
            <v>9.8999999999999986</v>
          </cell>
          <cell r="DA261">
            <v>1348.7960107289823</v>
          </cell>
          <cell r="DB261">
            <v>2711.2162235865408</v>
          </cell>
          <cell r="DC261">
            <v>0.16363879598662212</v>
          </cell>
          <cell r="DD261">
            <v>0</v>
          </cell>
          <cell r="DE261" t="str">
            <v>Газлифт</v>
          </cell>
          <cell r="DF261">
            <v>7.3398793600000012</v>
          </cell>
          <cell r="DG261">
            <v>8.8000000000000007</v>
          </cell>
          <cell r="DH261">
            <v>0.23</v>
          </cell>
          <cell r="DI261">
            <v>9.8999999999999986</v>
          </cell>
          <cell r="DJ261">
            <v>70</v>
          </cell>
          <cell r="DK261">
            <v>0</v>
          </cell>
          <cell r="DL261">
            <v>41994</v>
          </cell>
          <cell r="DM261">
            <v>42014</v>
          </cell>
          <cell r="DN261">
            <v>1431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43172</v>
          </cell>
          <cell r="DT261" t="str">
            <v>БОПЗ</v>
          </cell>
          <cell r="DU261" t="str">
            <v>Предыдущий ГТМ - 2015г. (ВНС)</v>
          </cell>
          <cell r="DV261">
            <v>18</v>
          </cell>
          <cell r="DW261">
            <v>33</v>
          </cell>
          <cell r="DX261">
            <v>50</v>
          </cell>
          <cell r="DY261">
            <v>32</v>
          </cell>
          <cell r="DZ261" t="str">
            <v>Постоянный</v>
          </cell>
          <cell r="EA261">
            <v>24</v>
          </cell>
          <cell r="EB261">
            <v>0</v>
          </cell>
          <cell r="EC261">
            <v>7.3398793600000012</v>
          </cell>
          <cell r="ED261">
            <v>8.8000000000000007</v>
          </cell>
          <cell r="EE261">
            <v>0.23</v>
          </cell>
          <cell r="EF261">
            <v>19.899999999999999</v>
          </cell>
          <cell r="EG261">
            <v>1348.7960107289823</v>
          </cell>
          <cell r="EH261">
            <v>82</v>
          </cell>
          <cell r="EI261">
            <v>10</v>
          </cell>
          <cell r="EJ261">
            <v>70</v>
          </cell>
          <cell r="EK261">
            <v>18</v>
          </cell>
          <cell r="EL261">
            <v>33</v>
          </cell>
          <cell r="EM261">
            <v>50</v>
          </cell>
          <cell r="EN261">
            <v>32</v>
          </cell>
          <cell r="EO261" t="str">
            <v>Постоянный</v>
          </cell>
          <cell r="EP261">
            <v>24</v>
          </cell>
          <cell r="EQ261">
            <v>0</v>
          </cell>
          <cell r="ER261">
            <v>7.3398793600000012</v>
          </cell>
          <cell r="ES261">
            <v>8.8000000000000007</v>
          </cell>
          <cell r="ET261">
            <v>0.23</v>
          </cell>
          <cell r="EU261">
            <v>19.899999999999999</v>
          </cell>
          <cell r="EV261">
            <v>1348.7960107289823</v>
          </cell>
          <cell r="EW261">
            <v>82</v>
          </cell>
          <cell r="EX261">
            <v>10</v>
          </cell>
          <cell r="EY261">
            <v>70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</row>
        <row r="262">
          <cell r="J262">
            <v>1135</v>
          </cell>
          <cell r="K262" t="str">
            <v>К - 7</v>
          </cell>
          <cell r="L262">
            <v>41423</v>
          </cell>
          <cell r="M262" t="str">
            <v>Гор.</v>
          </cell>
          <cell r="N262" t="str">
            <v>P1ar_Block I</v>
          </cell>
          <cell r="O262" t="str">
            <v>Действующий</v>
          </cell>
          <cell r="P262">
            <v>-4</v>
          </cell>
          <cell r="Q262">
            <v>0</v>
          </cell>
          <cell r="R262">
            <v>0</v>
          </cell>
          <cell r="S262">
            <v>0</v>
          </cell>
          <cell r="T262">
            <v>143.80000000000001</v>
          </cell>
          <cell r="U262">
            <v>135</v>
          </cell>
          <cell r="V262">
            <v>4.32</v>
          </cell>
          <cell r="W262">
            <v>1</v>
          </cell>
          <cell r="X262">
            <v>2.7614420864229099</v>
          </cell>
          <cell r="Y262">
            <v>1.33</v>
          </cell>
          <cell r="Z262">
            <v>0.83599999999999997</v>
          </cell>
          <cell r="AA262">
            <v>0.73299999999999998</v>
          </cell>
          <cell r="AB262">
            <v>38</v>
          </cell>
          <cell r="AC262">
            <v>1.1579999999999999</v>
          </cell>
          <cell r="AD262">
            <v>177.8</v>
          </cell>
          <cell r="AE262">
            <v>0</v>
          </cell>
          <cell r="AF262">
            <v>0</v>
          </cell>
          <cell r="AG262" t="str">
            <v>1 ств 2750
1 ств 2700</v>
          </cell>
          <cell r="AH262">
            <v>2250</v>
          </cell>
          <cell r="AI262">
            <v>0</v>
          </cell>
          <cell r="AJ262">
            <v>0</v>
          </cell>
          <cell r="AK262" t="str">
            <v>закрытый</v>
          </cell>
          <cell r="AL262" t="str">
            <v>2150-2182
2192-2220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 t="str">
            <v>Газлифт</v>
          </cell>
          <cell r="AT262">
            <v>520</v>
          </cell>
          <cell r="AU262" t="str">
            <v>ГП</v>
          </cell>
          <cell r="AV262">
            <v>920</v>
          </cell>
          <cell r="AW262" t="str">
            <v>ГП</v>
          </cell>
          <cell r="AX262">
            <v>1245</v>
          </cell>
          <cell r="AY262" t="str">
            <v>ГК74/4</v>
          </cell>
          <cell r="AZ262">
            <v>1530</v>
          </cell>
          <cell r="BA262" t="str">
            <v>ГК75/4</v>
          </cell>
          <cell r="BB262">
            <v>1730</v>
          </cell>
          <cell r="BC262" t="str">
            <v>ЦКсОК</v>
          </cell>
          <cell r="BD262">
            <v>0</v>
          </cell>
          <cell r="BE262">
            <v>0</v>
          </cell>
          <cell r="BF262">
            <v>1740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1762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18</v>
          </cell>
          <cell r="BX262" t="str">
            <v>Угловик</v>
          </cell>
          <cell r="BY262" t="str">
            <v>Периодический</v>
          </cell>
          <cell r="BZ262">
            <v>24</v>
          </cell>
          <cell r="CA262">
            <v>24</v>
          </cell>
          <cell r="CB262">
            <v>24</v>
          </cell>
          <cell r="CC262">
            <v>45</v>
          </cell>
          <cell r="CD262">
            <v>22</v>
          </cell>
          <cell r="CE262">
            <v>43374</v>
          </cell>
          <cell r="CF262">
            <v>182</v>
          </cell>
          <cell r="CG262">
            <v>84</v>
          </cell>
          <cell r="CH262">
            <v>6</v>
          </cell>
          <cell r="CI262">
            <v>0</v>
          </cell>
          <cell r="CJ262">
            <v>0</v>
          </cell>
          <cell r="CK262">
            <v>49</v>
          </cell>
          <cell r="CL262">
            <v>3.4693999999999994</v>
          </cell>
          <cell r="CM262">
            <v>5</v>
          </cell>
          <cell r="CN262">
            <v>17</v>
          </cell>
          <cell r="CO262">
            <v>260</v>
          </cell>
          <cell r="CP262">
            <v>3.5</v>
          </cell>
          <cell r="CQ262">
            <v>133</v>
          </cell>
          <cell r="CR262" t="str">
            <v>-</v>
          </cell>
          <cell r="CS262">
            <v>49</v>
          </cell>
          <cell r="CT262" t="str">
            <v>-</v>
          </cell>
          <cell r="CU262">
            <v>129.53059999999999</v>
          </cell>
          <cell r="CV262" t="str">
            <v>-</v>
          </cell>
          <cell r="CW262">
            <v>32</v>
          </cell>
          <cell r="CX262" t="str">
            <v>-</v>
          </cell>
          <cell r="CY262">
            <v>3</v>
          </cell>
          <cell r="CZ262">
            <v>0.5</v>
          </cell>
          <cell r="DA262">
            <v>144.11713841009976</v>
          </cell>
          <cell r="DB262">
            <v>1008.8199688706983</v>
          </cell>
          <cell r="DC262">
            <v>0</v>
          </cell>
          <cell r="DD262">
            <v>0</v>
          </cell>
          <cell r="DE262" t="str">
            <v>Газлифт</v>
          </cell>
          <cell r="DF262">
            <v>3.4693999999999994</v>
          </cell>
          <cell r="DG262">
            <v>5</v>
          </cell>
          <cell r="DH262">
            <v>17</v>
          </cell>
          <cell r="DI262">
            <v>0.5</v>
          </cell>
          <cell r="DJ262">
            <v>49</v>
          </cell>
          <cell r="DK262">
            <v>0</v>
          </cell>
          <cell r="DL262">
            <v>42218</v>
          </cell>
          <cell r="DM262">
            <v>43241</v>
          </cell>
          <cell r="DN262">
            <v>204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43241</v>
          </cell>
          <cell r="DT262" t="str">
            <v>Дострел</v>
          </cell>
          <cell r="DU262">
            <v>0</v>
          </cell>
          <cell r="DV262">
            <v>18</v>
          </cell>
          <cell r="DW262">
            <v>24</v>
          </cell>
          <cell r="DX262">
            <v>45</v>
          </cell>
          <cell r="DY262">
            <v>22</v>
          </cell>
          <cell r="DZ262" t="str">
            <v>Постоянный</v>
          </cell>
          <cell r="EA262">
            <v>24</v>
          </cell>
          <cell r="EB262">
            <v>0</v>
          </cell>
          <cell r="EC262">
            <v>5.0786999999999995</v>
          </cell>
          <cell r="ED262">
            <v>7.5</v>
          </cell>
          <cell r="EE262">
            <v>19</v>
          </cell>
          <cell r="EF262">
            <v>14</v>
          </cell>
          <cell r="EG262">
            <v>1988.6978951306439</v>
          </cell>
          <cell r="EH262">
            <v>83</v>
          </cell>
          <cell r="EI262">
            <v>3.9</v>
          </cell>
          <cell r="EJ262">
            <v>47</v>
          </cell>
          <cell r="EK262">
            <v>18</v>
          </cell>
          <cell r="EL262">
            <v>24</v>
          </cell>
          <cell r="EM262">
            <v>45</v>
          </cell>
          <cell r="EN262">
            <v>22</v>
          </cell>
          <cell r="EO262" t="str">
            <v>Периодический</v>
          </cell>
          <cell r="EP262">
            <v>24</v>
          </cell>
          <cell r="EQ262">
            <v>24</v>
          </cell>
          <cell r="ER262">
            <v>3.4693999999999994</v>
          </cell>
          <cell r="ES262">
            <v>5</v>
          </cell>
          <cell r="ET262">
            <v>17</v>
          </cell>
          <cell r="EU262">
            <v>3.5</v>
          </cell>
          <cell r="EV262">
            <v>144.11713841009976</v>
          </cell>
          <cell r="EW262">
            <v>84</v>
          </cell>
          <cell r="EX262">
            <v>3</v>
          </cell>
          <cell r="EY262">
            <v>49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24</v>
          </cell>
          <cell r="FF262">
            <v>-1.6093000000000002</v>
          </cell>
        </row>
        <row r="263">
          <cell r="J263" t="str">
            <v>1135-2</v>
          </cell>
          <cell r="K263" t="str">
            <v>К - 7</v>
          </cell>
          <cell r="L263">
            <v>41582</v>
          </cell>
          <cell r="M263" t="str">
            <v>Гор.</v>
          </cell>
          <cell r="N263" t="str">
            <v>P1ar_Block I</v>
          </cell>
          <cell r="O263" t="str">
            <v>Действующий</v>
          </cell>
          <cell r="P263">
            <v>-4</v>
          </cell>
          <cell r="Q263" t="str">
            <v xml:space="preserve"> </v>
          </cell>
          <cell r="R263" t="str">
            <v xml:space="preserve"> </v>
          </cell>
          <cell r="S263">
            <v>0</v>
          </cell>
          <cell r="T263">
            <v>143.80000000000001</v>
          </cell>
          <cell r="U263">
            <v>135</v>
          </cell>
          <cell r="V263">
            <v>4.32</v>
          </cell>
          <cell r="W263">
            <v>1</v>
          </cell>
          <cell r="X263">
            <v>2.360655737704918</v>
          </cell>
          <cell r="Y263">
            <v>1.33</v>
          </cell>
          <cell r="Z263">
            <v>0.83599999999999997</v>
          </cell>
          <cell r="AA263">
            <v>0.73299999999999998</v>
          </cell>
          <cell r="AB263">
            <v>38</v>
          </cell>
          <cell r="AC263">
            <v>1.1579999999999999</v>
          </cell>
          <cell r="AD263" t="str">
            <v>177,8; 114,3</v>
          </cell>
          <cell r="AE263" t="str">
            <v>9,19; 6,14</v>
          </cell>
          <cell r="AF263" t="str">
            <v>2020
2045,34</v>
          </cell>
          <cell r="AG263">
            <v>2812</v>
          </cell>
          <cell r="AH263">
            <v>2812</v>
          </cell>
          <cell r="AI263">
            <v>0</v>
          </cell>
          <cell r="AJ263">
            <v>0</v>
          </cell>
          <cell r="AK263" t="str">
            <v>откр ствол</v>
          </cell>
          <cell r="AL263" t="str">
            <v>2045,3-2812</v>
          </cell>
          <cell r="AM263">
            <v>17.100000000000001</v>
          </cell>
          <cell r="AN263">
            <v>2045.34</v>
          </cell>
          <cell r="AO263">
            <v>184.8</v>
          </cell>
          <cell r="AP263">
            <v>0</v>
          </cell>
          <cell r="AQ263">
            <v>0</v>
          </cell>
          <cell r="AR263">
            <v>0</v>
          </cell>
          <cell r="AS263" t="str">
            <v>УЭЦН</v>
          </cell>
          <cell r="AT263">
            <v>300</v>
          </cell>
          <cell r="AU263" t="str">
            <v>ГП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1700</v>
          </cell>
          <cell r="BG263">
            <v>0</v>
          </cell>
          <cell r="BH263">
            <v>0</v>
          </cell>
          <cell r="BI263" t="str">
            <v>D1050N</v>
          </cell>
          <cell r="BJ263">
            <v>725</v>
          </cell>
          <cell r="BK263">
            <v>53</v>
          </cell>
          <cell r="BL263" t="str">
            <v>56-117</v>
          </cell>
          <cell r="BM263">
            <v>1765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1633.26</v>
          </cell>
          <cell r="BT263">
            <v>131.74</v>
          </cell>
          <cell r="BU263">
            <v>73</v>
          </cell>
          <cell r="BV263">
            <v>5.5</v>
          </cell>
          <cell r="BW263">
            <v>65</v>
          </cell>
          <cell r="BX263" t="str">
            <v>Угловик</v>
          </cell>
          <cell r="BY263" t="str">
            <v>Периодический</v>
          </cell>
          <cell r="BZ263">
            <v>1</v>
          </cell>
          <cell r="CA263">
            <v>1</v>
          </cell>
          <cell r="CB263">
            <v>24</v>
          </cell>
          <cell r="CC263">
            <v>23</v>
          </cell>
          <cell r="CD263">
            <v>23</v>
          </cell>
          <cell r="CE263">
            <v>43374</v>
          </cell>
          <cell r="CF263">
            <v>130</v>
          </cell>
          <cell r="CG263">
            <v>0</v>
          </cell>
          <cell r="CH263">
            <v>0</v>
          </cell>
          <cell r="CI263">
            <v>1021.9256000832455</v>
          </cell>
          <cell r="CJ263">
            <v>70</v>
          </cell>
          <cell r="CK263">
            <v>88.712058993999989</v>
          </cell>
          <cell r="CL263">
            <v>30.096</v>
          </cell>
          <cell r="CM263">
            <v>48</v>
          </cell>
          <cell r="CN263">
            <v>25</v>
          </cell>
          <cell r="CO263">
            <v>261</v>
          </cell>
          <cell r="CP263">
            <v>17</v>
          </cell>
          <cell r="CQ263">
            <v>41.287941006000011</v>
          </cell>
          <cell r="CR263" t="str">
            <v>-</v>
          </cell>
          <cell r="CS263">
            <v>18.712058993999989</v>
          </cell>
          <cell r="CT263" t="str">
            <v>-</v>
          </cell>
          <cell r="CU263">
            <v>11.191941006000011</v>
          </cell>
          <cell r="CV263" t="str">
            <v>-</v>
          </cell>
          <cell r="CW263">
            <v>-6.2879410060000112</v>
          </cell>
          <cell r="CX263" t="str">
            <v>-</v>
          </cell>
          <cell r="CY263">
            <v>0</v>
          </cell>
          <cell r="CZ263">
            <v>17</v>
          </cell>
          <cell r="DA263">
            <v>564.85911749069646</v>
          </cell>
          <cell r="DB263">
            <v>564.85911749069646</v>
          </cell>
          <cell r="DC263">
            <v>1.3536406853804597</v>
          </cell>
          <cell r="DD263">
            <v>0</v>
          </cell>
          <cell r="DE263" t="str">
            <v>УЭЦН</v>
          </cell>
          <cell r="DF263">
            <v>30.096</v>
          </cell>
          <cell r="DG263">
            <v>48</v>
          </cell>
          <cell r="DH263">
            <v>25</v>
          </cell>
          <cell r="DI263">
            <v>17</v>
          </cell>
          <cell r="DJ263">
            <v>88.712058993999989</v>
          </cell>
          <cell r="DK263">
            <v>0</v>
          </cell>
          <cell r="DL263">
            <v>42890.083333333336</v>
          </cell>
          <cell r="DM263">
            <v>42919</v>
          </cell>
          <cell r="DN263">
            <v>526</v>
          </cell>
          <cell r="DO263">
            <v>26</v>
          </cell>
          <cell r="DP263">
            <v>75</v>
          </cell>
          <cell r="DQ263">
            <v>32</v>
          </cell>
          <cell r="DR263">
            <v>0</v>
          </cell>
          <cell r="DS263">
            <v>41582</v>
          </cell>
          <cell r="DT263" t="str">
            <v>ВНС</v>
          </cell>
          <cell r="DU263">
            <v>0</v>
          </cell>
          <cell r="DV263">
            <v>18</v>
          </cell>
          <cell r="DW263">
            <v>25</v>
          </cell>
          <cell r="DX263">
            <v>82</v>
          </cell>
          <cell r="DY263">
            <v>24</v>
          </cell>
          <cell r="DZ263" t="str">
            <v>Постоянный</v>
          </cell>
          <cell r="EA263">
            <v>24</v>
          </cell>
          <cell r="EB263">
            <v>0</v>
          </cell>
          <cell r="EC263">
            <v>23.647570847999994</v>
          </cell>
          <cell r="ED263">
            <v>47.16</v>
          </cell>
          <cell r="EE263">
            <v>40.020000000000003</v>
          </cell>
          <cell r="EF263">
            <v>17.899999999999999</v>
          </cell>
          <cell r="EG263">
            <v>756.94878408679779</v>
          </cell>
          <cell r="EH263">
            <v>0</v>
          </cell>
          <cell r="EI263">
            <v>0</v>
          </cell>
          <cell r="EJ263">
            <v>93.135334878280005</v>
          </cell>
          <cell r="EK263">
            <v>65</v>
          </cell>
          <cell r="EL263">
            <v>24</v>
          </cell>
          <cell r="EM263">
            <v>23</v>
          </cell>
          <cell r="EN263">
            <v>23</v>
          </cell>
          <cell r="EO263" t="str">
            <v>Периодический</v>
          </cell>
          <cell r="EP263">
            <v>1</v>
          </cell>
          <cell r="EQ263">
            <v>1</v>
          </cell>
          <cell r="ER263">
            <v>30.096</v>
          </cell>
          <cell r="ES263">
            <v>48</v>
          </cell>
          <cell r="ET263">
            <v>25</v>
          </cell>
          <cell r="EU263">
            <v>17</v>
          </cell>
          <cell r="EV263">
            <v>564.85911749069646</v>
          </cell>
          <cell r="EW263">
            <v>0</v>
          </cell>
          <cell r="EX263">
            <v>0</v>
          </cell>
          <cell r="EY263">
            <v>88.712058993999989</v>
          </cell>
          <cell r="EZ263">
            <v>47</v>
          </cell>
          <cell r="FA263">
            <v>-1</v>
          </cell>
          <cell r="FB263">
            <v>-59</v>
          </cell>
          <cell r="FC263">
            <v>-1</v>
          </cell>
          <cell r="FD263">
            <v>-23</v>
          </cell>
          <cell r="FE263">
            <v>1</v>
          </cell>
          <cell r="FF263">
            <v>6.4484291520000063</v>
          </cell>
        </row>
        <row r="264">
          <cell r="J264" t="str">
            <v>1135-1</v>
          </cell>
          <cell r="K264" t="str">
            <v>К - 7</v>
          </cell>
          <cell r="L264">
            <v>41466</v>
          </cell>
          <cell r="M264" t="str">
            <v>Гор.</v>
          </cell>
          <cell r="N264" t="str">
            <v>P1ar_Block I</v>
          </cell>
          <cell r="O264" t="str">
            <v>Остановлена</v>
          </cell>
          <cell r="P264">
            <v>-4</v>
          </cell>
          <cell r="Q264">
            <v>0</v>
          </cell>
          <cell r="R264">
            <v>0</v>
          </cell>
          <cell r="S264">
            <v>0</v>
          </cell>
          <cell r="T264">
            <v>143.80000000000001</v>
          </cell>
          <cell r="U264">
            <v>135</v>
          </cell>
          <cell r="V264">
            <v>4.32</v>
          </cell>
          <cell r="W264">
            <v>1</v>
          </cell>
          <cell r="X264">
            <v>1.0483401281304598</v>
          </cell>
          <cell r="Y264">
            <v>1.33</v>
          </cell>
          <cell r="Z264">
            <v>0.83599999999999997</v>
          </cell>
          <cell r="AA264">
            <v>0.73299999999999998</v>
          </cell>
          <cell r="AB264">
            <v>38</v>
          </cell>
          <cell r="AC264">
            <v>1.1579999999999999</v>
          </cell>
          <cell r="AD264">
            <v>177.8</v>
          </cell>
          <cell r="AE264">
            <v>9.19</v>
          </cell>
          <cell r="AF264">
            <v>2102</v>
          </cell>
          <cell r="AG264">
            <v>2207</v>
          </cell>
          <cell r="AH264">
            <v>2207</v>
          </cell>
          <cell r="AI264">
            <v>0</v>
          </cell>
          <cell r="AJ264">
            <v>0</v>
          </cell>
          <cell r="AK264" t="str">
            <v>откр ствол</v>
          </cell>
          <cell r="AL264" t="str">
            <v>2102-2207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 t="str">
            <v>Газлифт</v>
          </cell>
          <cell r="AT264">
            <v>485</v>
          </cell>
          <cell r="AU264" t="str">
            <v>ГК85/2</v>
          </cell>
          <cell r="AV264">
            <v>860</v>
          </cell>
          <cell r="AW264" t="str">
            <v>ГК85/3</v>
          </cell>
          <cell r="AX264">
            <v>1150</v>
          </cell>
          <cell r="AY264" t="str">
            <v>ГК65/4</v>
          </cell>
          <cell r="AZ264">
            <v>1370</v>
          </cell>
          <cell r="BA264" t="str">
            <v>ЦКсОК</v>
          </cell>
          <cell r="BB264">
            <v>1480</v>
          </cell>
          <cell r="BC264" t="str">
            <v>ЦКсОК</v>
          </cell>
          <cell r="BD264">
            <v>0</v>
          </cell>
          <cell r="BE264">
            <v>0</v>
          </cell>
          <cell r="BF264">
            <v>1650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2120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73</v>
          </cell>
          <cell r="BV264">
            <v>5.5</v>
          </cell>
          <cell r="BW264">
            <v>18</v>
          </cell>
          <cell r="BX264" t="str">
            <v>Угловик</v>
          </cell>
          <cell r="BY264" t="str">
            <v>Постоянный</v>
          </cell>
          <cell r="BZ264">
            <v>24</v>
          </cell>
          <cell r="CA264">
            <v>0</v>
          </cell>
          <cell r="CB264">
            <v>24</v>
          </cell>
          <cell r="CC264">
            <v>80</v>
          </cell>
          <cell r="CD264">
            <v>23</v>
          </cell>
          <cell r="CE264">
            <v>43374</v>
          </cell>
          <cell r="CF264">
            <v>195</v>
          </cell>
          <cell r="CG264">
            <v>84</v>
          </cell>
          <cell r="CH264">
            <v>6</v>
          </cell>
          <cell r="CI264">
            <v>0</v>
          </cell>
          <cell r="CJ264">
            <v>0</v>
          </cell>
          <cell r="CK264">
            <v>175</v>
          </cell>
          <cell r="CL264">
            <v>4.8153600000000036</v>
          </cell>
          <cell r="CM264">
            <v>96</v>
          </cell>
          <cell r="CN264">
            <v>94</v>
          </cell>
          <cell r="CO264">
            <v>262</v>
          </cell>
          <cell r="CP264">
            <v>32</v>
          </cell>
          <cell r="CQ264">
            <v>20</v>
          </cell>
          <cell r="CR264" t="str">
            <v>-</v>
          </cell>
          <cell r="CS264">
            <v>175</v>
          </cell>
          <cell r="CT264" t="str">
            <v>-</v>
          </cell>
          <cell r="CU264">
            <v>15.184639999999996</v>
          </cell>
          <cell r="CV264" t="str">
            <v>-</v>
          </cell>
          <cell r="CW264">
            <v>81</v>
          </cell>
          <cell r="CX264" t="str">
            <v>-</v>
          </cell>
          <cell r="CY264">
            <v>24</v>
          </cell>
          <cell r="CZ264">
            <v>8</v>
          </cell>
          <cell r="DA264">
            <v>1661.3503455608707</v>
          </cell>
          <cell r="DB264">
            <v>6645.4013822434827</v>
          </cell>
          <cell r="DC264">
            <v>4.8</v>
          </cell>
          <cell r="DD264" t="str">
            <v>Остановлена 29.11.2018 (смена СЭ)</v>
          </cell>
          <cell r="DE264" t="str">
            <v>УЭЦН</v>
          </cell>
          <cell r="DF264">
            <v>15.700080000000012</v>
          </cell>
          <cell r="DG264">
            <v>313</v>
          </cell>
          <cell r="DH264">
            <v>94</v>
          </cell>
          <cell r="DI264">
            <v>26.083333333333336</v>
          </cell>
          <cell r="DJ264">
            <v>80</v>
          </cell>
          <cell r="DK264" t="str">
            <v>План запуска 26.12.2018</v>
          </cell>
          <cell r="DL264">
            <v>42076</v>
          </cell>
          <cell r="DM264">
            <v>42140</v>
          </cell>
          <cell r="DN264">
            <v>1305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41466</v>
          </cell>
          <cell r="DT264" t="str">
            <v>ВНС</v>
          </cell>
          <cell r="DU264">
            <v>0</v>
          </cell>
          <cell r="DV264">
            <v>18</v>
          </cell>
          <cell r="DW264">
            <v>25</v>
          </cell>
          <cell r="DX264">
            <v>80</v>
          </cell>
          <cell r="DY264">
            <v>23</v>
          </cell>
          <cell r="DZ264" t="str">
            <v>Постоянный</v>
          </cell>
          <cell r="EA264">
            <v>24</v>
          </cell>
          <cell r="EB264">
            <v>0</v>
          </cell>
          <cell r="EC264">
            <v>9.9316799999999983</v>
          </cell>
          <cell r="ED264">
            <v>99</v>
          </cell>
          <cell r="EE264">
            <v>88</v>
          </cell>
          <cell r="EF264">
            <v>27</v>
          </cell>
          <cell r="EG264">
            <v>1560.6624458299102</v>
          </cell>
          <cell r="EH264">
            <v>83</v>
          </cell>
          <cell r="EI264">
            <v>11.5</v>
          </cell>
          <cell r="EJ264">
            <v>174</v>
          </cell>
          <cell r="EK264">
            <v>18</v>
          </cell>
          <cell r="EL264">
            <v>24</v>
          </cell>
          <cell r="EM264">
            <v>80</v>
          </cell>
          <cell r="EN264">
            <v>23</v>
          </cell>
          <cell r="EO264" t="str">
            <v>Постоянный</v>
          </cell>
          <cell r="EP264">
            <v>24</v>
          </cell>
          <cell r="EQ264">
            <v>0</v>
          </cell>
          <cell r="ER264">
            <v>4.8153600000000036</v>
          </cell>
          <cell r="ES264">
            <v>96</v>
          </cell>
          <cell r="ET264">
            <v>94</v>
          </cell>
          <cell r="EU264">
            <v>32</v>
          </cell>
          <cell r="EV264">
            <v>1661.3503455608707</v>
          </cell>
          <cell r="EW264">
            <v>84</v>
          </cell>
          <cell r="EX264">
            <v>24</v>
          </cell>
          <cell r="EY264">
            <v>175</v>
          </cell>
          <cell r="EZ264">
            <v>0</v>
          </cell>
          <cell r="FA264">
            <v>-1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-5.1163199999999946</v>
          </cell>
        </row>
        <row r="265">
          <cell r="J265">
            <v>1136</v>
          </cell>
          <cell r="K265" t="str">
            <v>К - 12</v>
          </cell>
          <cell r="L265">
            <v>41670</v>
          </cell>
          <cell r="M265" t="str">
            <v>Гор.</v>
          </cell>
          <cell r="N265" t="str">
            <v>P1ar_Block I</v>
          </cell>
          <cell r="O265" t="str">
            <v>Действующий</v>
          </cell>
          <cell r="P265">
            <v>-4</v>
          </cell>
          <cell r="Q265" t="str">
            <v xml:space="preserve"> </v>
          </cell>
          <cell r="R265" t="str">
            <v xml:space="preserve"> </v>
          </cell>
          <cell r="S265">
            <v>0</v>
          </cell>
          <cell r="T265">
            <v>143.80000000000001</v>
          </cell>
          <cell r="U265">
            <v>135</v>
          </cell>
          <cell r="V265">
            <v>4.32</v>
          </cell>
          <cell r="W265">
            <v>1</v>
          </cell>
          <cell r="X265">
            <v>4.2773971246385996</v>
          </cell>
          <cell r="Y265">
            <v>1.33</v>
          </cell>
          <cell r="Z265">
            <v>0.83599999999999997</v>
          </cell>
          <cell r="AA265">
            <v>0.73299999999999998</v>
          </cell>
          <cell r="AB265">
            <v>38</v>
          </cell>
          <cell r="AC265">
            <v>1.1579999999999999</v>
          </cell>
          <cell r="AD265">
            <v>177.8</v>
          </cell>
          <cell r="AE265">
            <v>9.19</v>
          </cell>
          <cell r="AF265">
            <v>1740</v>
          </cell>
          <cell r="AG265">
            <v>2992</v>
          </cell>
          <cell r="AH265">
            <v>2992</v>
          </cell>
          <cell r="AI265">
            <v>0</v>
          </cell>
          <cell r="AJ265">
            <v>0</v>
          </cell>
          <cell r="AK265" t="str">
            <v>откр ствол</v>
          </cell>
          <cell r="AL265" t="str">
            <v xml:space="preserve">1740-2992 </v>
          </cell>
          <cell r="AM265">
            <v>14.1</v>
          </cell>
          <cell r="AN265">
            <v>1740</v>
          </cell>
          <cell r="AO265">
            <v>174.22</v>
          </cell>
          <cell r="AP265">
            <v>0</v>
          </cell>
          <cell r="AQ265">
            <v>0</v>
          </cell>
          <cell r="AR265">
            <v>0</v>
          </cell>
          <cell r="AS265" t="str">
            <v>Газлифт</v>
          </cell>
          <cell r="AT265">
            <v>450</v>
          </cell>
          <cell r="AU265" t="str">
            <v>ГП</v>
          </cell>
          <cell r="AV265">
            <v>890</v>
          </cell>
          <cell r="AW265" t="str">
            <v>ГК85/2</v>
          </cell>
          <cell r="AX265">
            <v>1320</v>
          </cell>
          <cell r="AY265" t="str">
            <v>ГК85/2</v>
          </cell>
          <cell r="AZ265">
            <v>1630</v>
          </cell>
          <cell r="BA265" t="str">
            <v>ГК80/3</v>
          </cell>
          <cell r="BB265">
            <v>1800</v>
          </cell>
          <cell r="BC265" t="str">
            <v>ЦКсОК</v>
          </cell>
          <cell r="BD265">
            <v>0</v>
          </cell>
          <cell r="BE265">
            <v>0</v>
          </cell>
          <cell r="BF265">
            <v>1840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2180</v>
          </cell>
          <cell r="BN265" t="str">
            <v>Есть</v>
          </cell>
          <cell r="BO265">
            <v>0</v>
          </cell>
          <cell r="BP265">
            <v>83</v>
          </cell>
          <cell r="BQ265">
            <v>54</v>
          </cell>
          <cell r="BR265">
            <v>9</v>
          </cell>
          <cell r="BS265">
            <v>0</v>
          </cell>
          <cell r="BT265">
            <v>0</v>
          </cell>
          <cell r="BU265">
            <v>73</v>
          </cell>
          <cell r="BV265">
            <v>5.5</v>
          </cell>
          <cell r="BW265">
            <v>18</v>
          </cell>
          <cell r="BX265" t="str">
            <v>Угловик</v>
          </cell>
          <cell r="BY265" t="str">
            <v>Постоянный</v>
          </cell>
          <cell r="BZ265">
            <v>24</v>
          </cell>
          <cell r="CA265">
            <v>0</v>
          </cell>
          <cell r="CB265">
            <v>26</v>
          </cell>
          <cell r="CC265">
            <v>54</v>
          </cell>
          <cell r="CD265">
            <v>25</v>
          </cell>
          <cell r="CE265">
            <v>43374</v>
          </cell>
          <cell r="CF265">
            <v>131</v>
          </cell>
          <cell r="CG265">
            <v>83</v>
          </cell>
          <cell r="CH265">
            <v>6</v>
          </cell>
          <cell r="CI265">
            <v>0</v>
          </cell>
          <cell r="CJ265">
            <v>0</v>
          </cell>
          <cell r="CK265">
            <v>52</v>
          </cell>
          <cell r="CL265">
            <v>14.169364000000002</v>
          </cell>
          <cell r="CM265">
            <v>17</v>
          </cell>
          <cell r="CN265">
            <v>0.3</v>
          </cell>
          <cell r="CO265">
            <v>263</v>
          </cell>
          <cell r="CP265">
            <v>25</v>
          </cell>
          <cell r="CQ265">
            <v>79</v>
          </cell>
          <cell r="CR265" t="str">
            <v>-</v>
          </cell>
          <cell r="CS265">
            <v>52</v>
          </cell>
          <cell r="CT265" t="str">
            <v>-</v>
          </cell>
          <cell r="CU265">
            <v>64.830635999999998</v>
          </cell>
          <cell r="CV265" t="str">
            <v>-</v>
          </cell>
          <cell r="CW265">
            <v>51.7</v>
          </cell>
          <cell r="CX265" t="str">
            <v>-</v>
          </cell>
          <cell r="CY265">
            <v>9</v>
          </cell>
          <cell r="CZ265">
            <v>16</v>
          </cell>
          <cell r="DA265">
            <v>1129.1967656417041</v>
          </cell>
          <cell r="DB265">
            <v>1764.3699463151627</v>
          </cell>
          <cell r="DC265">
            <v>0.29398477492409464</v>
          </cell>
          <cell r="DD265">
            <v>0</v>
          </cell>
          <cell r="DE265" t="str">
            <v>Газлифт</v>
          </cell>
          <cell r="DF265">
            <v>14.169364000000002</v>
          </cell>
          <cell r="DG265">
            <v>17</v>
          </cell>
          <cell r="DH265">
            <v>0.3</v>
          </cell>
          <cell r="DI265">
            <v>16.000000000000004</v>
          </cell>
          <cell r="DJ265">
            <v>52</v>
          </cell>
          <cell r="DK265">
            <v>0</v>
          </cell>
          <cell r="DL265">
            <v>42673.083333333336</v>
          </cell>
          <cell r="DM265">
            <v>42739</v>
          </cell>
          <cell r="DN265">
            <v>706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42739</v>
          </cell>
          <cell r="DT265" t="str">
            <v>ОПЗ</v>
          </cell>
          <cell r="DU265">
            <v>0</v>
          </cell>
          <cell r="DV265">
            <v>18</v>
          </cell>
          <cell r="DW265">
            <v>27</v>
          </cell>
          <cell r="DX265">
            <v>53</v>
          </cell>
          <cell r="DY265">
            <v>25</v>
          </cell>
          <cell r="DZ265" t="str">
            <v>Постоянный</v>
          </cell>
          <cell r="EA265">
            <v>24</v>
          </cell>
          <cell r="EB265">
            <v>0</v>
          </cell>
          <cell r="EC265">
            <v>14.169364000000002</v>
          </cell>
          <cell r="ED265">
            <v>17</v>
          </cell>
          <cell r="EE265">
            <v>0.3</v>
          </cell>
          <cell r="EF265">
            <v>22</v>
          </cell>
          <cell r="EG265">
            <v>952.75977101018782</v>
          </cell>
          <cell r="EH265">
            <v>83</v>
          </cell>
          <cell r="EI265">
            <v>8.5</v>
          </cell>
          <cell r="EJ265">
            <v>54</v>
          </cell>
          <cell r="EK265">
            <v>18</v>
          </cell>
          <cell r="EL265">
            <v>26</v>
          </cell>
          <cell r="EM265">
            <v>54</v>
          </cell>
          <cell r="EN265">
            <v>25</v>
          </cell>
          <cell r="EO265" t="str">
            <v>Постоянный</v>
          </cell>
          <cell r="EP265">
            <v>24</v>
          </cell>
          <cell r="EQ265">
            <v>0</v>
          </cell>
          <cell r="ER265">
            <v>14.169364000000002</v>
          </cell>
          <cell r="ES265">
            <v>17</v>
          </cell>
          <cell r="ET265">
            <v>0.3</v>
          </cell>
          <cell r="EU265">
            <v>25</v>
          </cell>
          <cell r="EV265">
            <v>1129.1967656417041</v>
          </cell>
          <cell r="EW265">
            <v>83</v>
          </cell>
          <cell r="EX265">
            <v>9</v>
          </cell>
          <cell r="EY265">
            <v>52</v>
          </cell>
          <cell r="EZ265">
            <v>0</v>
          </cell>
          <cell r="FA265">
            <v>-1</v>
          </cell>
          <cell r="FB265">
            <v>1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</row>
        <row r="266">
          <cell r="J266" t="str">
            <v>1136-1</v>
          </cell>
          <cell r="K266" t="str">
            <v>К - 14</v>
          </cell>
          <cell r="L266">
            <v>41860</v>
          </cell>
          <cell r="M266" t="str">
            <v>Гор.</v>
          </cell>
          <cell r="N266" t="str">
            <v>P1ar_Block I</v>
          </cell>
          <cell r="O266" t="str">
            <v>Действующий</v>
          </cell>
          <cell r="P266">
            <v>-4</v>
          </cell>
          <cell r="Q266">
            <v>41815</v>
          </cell>
          <cell r="R266" t="str">
            <v>Slb</v>
          </cell>
          <cell r="S266" t="str">
            <v>190м3 15% HCL 
 48м3 WF130</v>
          </cell>
          <cell r="T266">
            <v>143.80000000000001</v>
          </cell>
          <cell r="U266">
            <v>135</v>
          </cell>
          <cell r="V266">
            <v>4.32</v>
          </cell>
          <cell r="W266">
            <v>1</v>
          </cell>
          <cell r="X266">
            <v>4.2773971246385996</v>
          </cell>
          <cell r="Y266">
            <v>1.33</v>
          </cell>
          <cell r="Z266">
            <v>0.83599999999999997</v>
          </cell>
          <cell r="AA266">
            <v>0.73299999999999998</v>
          </cell>
          <cell r="AB266">
            <v>38</v>
          </cell>
          <cell r="AC266">
            <v>1.1579999999999999</v>
          </cell>
          <cell r="AD266" t="str">
            <v>177,8;
114,3</v>
          </cell>
          <cell r="AE266">
            <v>9.19</v>
          </cell>
          <cell r="AF266" t="str">
            <v>2067
1983,6-2764</v>
          </cell>
          <cell r="AG266">
            <v>2770</v>
          </cell>
          <cell r="AH266">
            <v>2770</v>
          </cell>
          <cell r="AI266">
            <v>0</v>
          </cell>
          <cell r="AJ266">
            <v>0</v>
          </cell>
          <cell r="AK266" t="str">
            <v>Закрытый</v>
          </cell>
          <cell r="AL266" t="str">
            <v>2158-2159; 2392-2393; 2509-2510; 2617-2618; 2730-2731</v>
          </cell>
          <cell r="AM266">
            <v>12.7</v>
          </cell>
          <cell r="AN266">
            <v>2158</v>
          </cell>
          <cell r="AO266">
            <v>318.89999999999998</v>
          </cell>
          <cell r="AP266">
            <v>0</v>
          </cell>
          <cell r="AQ266">
            <v>0</v>
          </cell>
          <cell r="AR266">
            <v>0</v>
          </cell>
          <cell r="AS266" t="str">
            <v>Газлифт</v>
          </cell>
          <cell r="AT266">
            <v>390</v>
          </cell>
          <cell r="AU266" t="str">
            <v>ГП</v>
          </cell>
          <cell r="AV266">
            <v>735</v>
          </cell>
          <cell r="AW266" t="str">
            <v>ГП</v>
          </cell>
          <cell r="AX266">
            <v>1055</v>
          </cell>
          <cell r="AY266" t="str">
            <v>ГП</v>
          </cell>
          <cell r="AZ266">
            <v>1315</v>
          </cell>
          <cell r="BA266" t="str">
            <v>ГП</v>
          </cell>
          <cell r="BB266">
            <v>1530</v>
          </cell>
          <cell r="BC266" t="str">
            <v>ГК80(3)</v>
          </cell>
          <cell r="BD266">
            <v>1700</v>
          </cell>
          <cell r="BE266" t="str">
            <v>ЦКсОК</v>
          </cell>
          <cell r="BF266">
            <v>1840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1989</v>
          </cell>
          <cell r="BN266" t="str">
            <v>Есть</v>
          </cell>
          <cell r="BO266">
            <v>0</v>
          </cell>
          <cell r="BP266">
            <v>78</v>
          </cell>
          <cell r="BQ266">
            <v>50</v>
          </cell>
          <cell r="BR266">
            <v>4</v>
          </cell>
          <cell r="BS266">
            <v>0</v>
          </cell>
          <cell r="BT266">
            <v>0</v>
          </cell>
          <cell r="BU266">
            <v>73</v>
          </cell>
          <cell r="BV266">
            <v>5.5</v>
          </cell>
          <cell r="BW266">
            <v>18</v>
          </cell>
          <cell r="BX266" t="str">
            <v>Угловик</v>
          </cell>
          <cell r="BY266" t="str">
            <v>Периодический</v>
          </cell>
          <cell r="BZ266">
            <v>24</v>
          </cell>
          <cell r="CA266">
            <v>24</v>
          </cell>
          <cell r="CB266">
            <v>26</v>
          </cell>
          <cell r="CC266">
            <v>50</v>
          </cell>
          <cell r="CD266">
            <v>24</v>
          </cell>
          <cell r="CE266">
            <v>43374</v>
          </cell>
          <cell r="CF266">
            <v>121</v>
          </cell>
          <cell r="CG266">
            <v>78</v>
          </cell>
          <cell r="CH266">
            <v>5</v>
          </cell>
          <cell r="CI266">
            <v>0</v>
          </cell>
          <cell r="CJ266">
            <v>0</v>
          </cell>
          <cell r="CK266">
            <v>53</v>
          </cell>
          <cell r="CL266">
            <v>1.666984</v>
          </cell>
          <cell r="CM266">
            <v>2</v>
          </cell>
          <cell r="CN266">
            <v>0.3</v>
          </cell>
          <cell r="CO266">
            <v>264</v>
          </cell>
          <cell r="CP266">
            <v>6</v>
          </cell>
          <cell r="CQ266">
            <v>68</v>
          </cell>
          <cell r="CR266" t="str">
            <v>-</v>
          </cell>
          <cell r="CS266">
            <v>53</v>
          </cell>
          <cell r="CT266" t="str">
            <v>-</v>
          </cell>
          <cell r="CU266">
            <v>66.333016000000001</v>
          </cell>
          <cell r="CV266" t="str">
            <v>-</v>
          </cell>
          <cell r="CW266">
            <v>52.7</v>
          </cell>
          <cell r="CX266" t="str">
            <v>-</v>
          </cell>
          <cell r="CY266">
            <v>4</v>
          </cell>
          <cell r="CZ266">
            <v>2</v>
          </cell>
          <cell r="DA266">
            <v>1199.7715634943106</v>
          </cell>
          <cell r="DB266">
            <v>3599.3146904829318</v>
          </cell>
          <cell r="DC266">
            <v>3.9203686370509042E-2</v>
          </cell>
          <cell r="DD266">
            <v>0</v>
          </cell>
          <cell r="DE266" t="str">
            <v>Газлифт</v>
          </cell>
          <cell r="DF266">
            <v>1.666984</v>
          </cell>
          <cell r="DG266">
            <v>2</v>
          </cell>
          <cell r="DH266">
            <v>0.3</v>
          </cell>
          <cell r="DI266">
            <v>2</v>
          </cell>
          <cell r="DJ266">
            <v>53</v>
          </cell>
          <cell r="DK266">
            <v>0</v>
          </cell>
          <cell r="DL266">
            <v>42357</v>
          </cell>
          <cell r="DM266">
            <v>42368</v>
          </cell>
          <cell r="DN266">
            <v>1077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41860</v>
          </cell>
          <cell r="DT266" t="str">
            <v>ВНС</v>
          </cell>
          <cell r="DU266">
            <v>0</v>
          </cell>
          <cell r="DV266">
            <v>18</v>
          </cell>
          <cell r="DW266">
            <v>26</v>
          </cell>
          <cell r="DX266">
            <v>50</v>
          </cell>
          <cell r="DY266">
            <v>24</v>
          </cell>
          <cell r="DZ266" t="str">
            <v>Периодический</v>
          </cell>
          <cell r="EA266">
            <v>24</v>
          </cell>
          <cell r="EB266">
            <v>48</v>
          </cell>
          <cell r="EC266">
            <v>1.666984</v>
          </cell>
          <cell r="ED266">
            <v>2</v>
          </cell>
          <cell r="EE266">
            <v>0.3</v>
          </cell>
          <cell r="EF266">
            <v>7</v>
          </cell>
          <cell r="EG266">
            <v>2999.4289087357765</v>
          </cell>
          <cell r="EH266">
            <v>78</v>
          </cell>
          <cell r="EI266">
            <v>2</v>
          </cell>
          <cell r="EJ266">
            <v>53</v>
          </cell>
          <cell r="EK266">
            <v>18</v>
          </cell>
          <cell r="EL266">
            <v>26</v>
          </cell>
          <cell r="EM266">
            <v>50</v>
          </cell>
          <cell r="EN266">
            <v>24</v>
          </cell>
          <cell r="EO266" t="str">
            <v>Периодический</v>
          </cell>
          <cell r="EP266">
            <v>24</v>
          </cell>
          <cell r="EQ266">
            <v>24</v>
          </cell>
          <cell r="ER266">
            <v>1.666984</v>
          </cell>
          <cell r="ES266">
            <v>2</v>
          </cell>
          <cell r="ET266">
            <v>0.3</v>
          </cell>
          <cell r="EU266">
            <v>6</v>
          </cell>
          <cell r="EV266">
            <v>1199.7715634943106</v>
          </cell>
          <cell r="EW266">
            <v>78</v>
          </cell>
          <cell r="EX266">
            <v>4</v>
          </cell>
          <cell r="EY266">
            <v>53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-24</v>
          </cell>
          <cell r="FF266">
            <v>0</v>
          </cell>
        </row>
        <row r="267">
          <cell r="J267">
            <v>1141</v>
          </cell>
          <cell r="K267" t="str">
            <v>К - 11</v>
          </cell>
          <cell r="L267">
            <v>41512</v>
          </cell>
          <cell r="M267" t="str">
            <v>Гор.</v>
          </cell>
          <cell r="N267" t="str">
            <v>P1ar_Block I</v>
          </cell>
          <cell r="O267" t="str">
            <v>Остановлена</v>
          </cell>
          <cell r="P267">
            <v>-4</v>
          </cell>
          <cell r="Q267" t="str">
            <v xml:space="preserve"> </v>
          </cell>
          <cell r="R267" t="str">
            <v xml:space="preserve"> </v>
          </cell>
          <cell r="S267">
            <v>0</v>
          </cell>
          <cell r="T267">
            <v>143.80000000000001</v>
          </cell>
          <cell r="U267">
            <v>135</v>
          </cell>
          <cell r="V267">
            <v>4.32</v>
          </cell>
          <cell r="W267">
            <v>1</v>
          </cell>
          <cell r="X267">
            <v>1.5286624203821655</v>
          </cell>
          <cell r="Y267">
            <v>1.33</v>
          </cell>
          <cell r="Z267">
            <v>0.83599999999999997</v>
          </cell>
          <cell r="AA267">
            <v>0.73299999999999998</v>
          </cell>
          <cell r="AB267">
            <v>38</v>
          </cell>
          <cell r="AC267">
            <v>1.1579999999999999</v>
          </cell>
          <cell r="AD267">
            <v>177.8</v>
          </cell>
          <cell r="AE267">
            <v>8.0500000000000007</v>
          </cell>
          <cell r="AF267">
            <v>2202</v>
          </cell>
          <cell r="AG267">
            <v>2998</v>
          </cell>
          <cell r="AH267">
            <v>2998</v>
          </cell>
          <cell r="AI267">
            <v>0</v>
          </cell>
          <cell r="AJ267">
            <v>0</v>
          </cell>
          <cell r="AK267" t="str">
            <v>откр ствол</v>
          </cell>
          <cell r="AL267" t="str">
            <v>2202-2998</v>
          </cell>
          <cell r="AM267">
            <v>18</v>
          </cell>
          <cell r="AN267">
            <v>2202</v>
          </cell>
          <cell r="AO267">
            <v>285.77999999999997</v>
          </cell>
          <cell r="AP267">
            <v>0</v>
          </cell>
          <cell r="AQ267">
            <v>0</v>
          </cell>
          <cell r="AR267">
            <v>0</v>
          </cell>
          <cell r="AS267" t="str">
            <v>УЭЦН</v>
          </cell>
          <cell r="AT267">
            <v>1450</v>
          </cell>
          <cell r="AU267" t="str">
            <v>ЦКсОК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 t="str">
            <v>отсутствует</v>
          </cell>
          <cell r="BG267">
            <v>0</v>
          </cell>
          <cell r="BH267">
            <v>0</v>
          </cell>
          <cell r="BI267" t="str">
            <v>D1150N</v>
          </cell>
          <cell r="BJ267">
            <v>1780</v>
          </cell>
          <cell r="BK267">
            <v>50</v>
          </cell>
          <cell r="BL267" t="str">
            <v>56-117</v>
          </cell>
          <cell r="BM267">
            <v>1470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1295.8699999999999</v>
          </cell>
          <cell r="BT267">
            <v>174.13</v>
          </cell>
          <cell r="BU267">
            <v>73</v>
          </cell>
          <cell r="BV267">
            <v>5.5</v>
          </cell>
          <cell r="BW267">
            <v>65</v>
          </cell>
          <cell r="BX267" t="str">
            <v>Угловик</v>
          </cell>
          <cell r="BY267" t="str">
            <v>ПКВ</v>
          </cell>
          <cell r="BZ267">
            <v>4</v>
          </cell>
          <cell r="CA267">
            <v>2</v>
          </cell>
          <cell r="CB267">
            <v>24</v>
          </cell>
          <cell r="CC267">
            <v>23</v>
          </cell>
          <cell r="CD267">
            <v>23</v>
          </cell>
          <cell r="CE267">
            <v>43374</v>
          </cell>
          <cell r="CF267">
            <v>134</v>
          </cell>
          <cell r="CG267">
            <v>0</v>
          </cell>
          <cell r="CH267">
            <v>0</v>
          </cell>
          <cell r="CI267">
            <v>1022.7205872712373</v>
          </cell>
          <cell r="CJ267">
            <v>44</v>
          </cell>
          <cell r="CK267">
            <v>102.83286186125001</v>
          </cell>
          <cell r="CL267">
            <v>33.4818</v>
          </cell>
          <cell r="CM267">
            <v>89</v>
          </cell>
          <cell r="CN267">
            <v>55</v>
          </cell>
          <cell r="CO267">
            <v>265</v>
          </cell>
          <cell r="CP267">
            <v>4.3</v>
          </cell>
          <cell r="CQ267">
            <v>31.167138138749991</v>
          </cell>
          <cell r="CR267" t="str">
            <v>-</v>
          </cell>
          <cell r="CS267">
            <v>58.832861861250009</v>
          </cell>
          <cell r="CT267" t="str">
            <v>-</v>
          </cell>
          <cell r="CU267">
            <v>-2.3146618612500092</v>
          </cell>
          <cell r="CV267" t="str">
            <v>-</v>
          </cell>
          <cell r="CW267">
            <v>3.8328618612500094</v>
          </cell>
          <cell r="CX267" t="str">
            <v>-</v>
          </cell>
          <cell r="CY267">
            <v>0</v>
          </cell>
          <cell r="CZ267">
            <v>4.3</v>
          </cell>
          <cell r="DA267">
            <v>128.42798176919999</v>
          </cell>
          <cell r="DB267">
            <v>128.42798176919999</v>
          </cell>
          <cell r="DC267">
            <v>3.184795531189728</v>
          </cell>
          <cell r="DD267" t="str">
            <v>Остановлена 08.11.2018 (R=0)</v>
          </cell>
          <cell r="DE267" t="str">
            <v>УЭЦН</v>
          </cell>
          <cell r="DF267">
            <v>33.4818</v>
          </cell>
          <cell r="DG267">
            <v>89</v>
          </cell>
          <cell r="DH267">
            <v>55</v>
          </cell>
          <cell r="DI267">
            <v>4.3</v>
          </cell>
          <cell r="DJ267">
            <v>100</v>
          </cell>
          <cell r="DK267" t="str">
            <v>План запуска 13.12.2018</v>
          </cell>
          <cell r="DL267">
            <v>42752.083333333336</v>
          </cell>
          <cell r="DM267">
            <v>42780</v>
          </cell>
          <cell r="DN267">
            <v>665</v>
          </cell>
          <cell r="DO267">
            <v>32.5</v>
          </cell>
          <cell r="DP267">
            <v>73</v>
          </cell>
          <cell r="DQ267">
            <v>32</v>
          </cell>
          <cell r="DR267">
            <v>0</v>
          </cell>
          <cell r="DS267">
            <v>41512</v>
          </cell>
          <cell r="DT267" t="str">
            <v>ВНС</v>
          </cell>
          <cell r="DU267">
            <v>0</v>
          </cell>
          <cell r="DV267">
            <v>65</v>
          </cell>
          <cell r="DW267">
            <v>25</v>
          </cell>
          <cell r="DX267">
            <v>25</v>
          </cell>
          <cell r="DY267">
            <v>24</v>
          </cell>
          <cell r="DZ267" t="str">
            <v>ПКВ</v>
          </cell>
          <cell r="EA267">
            <v>16</v>
          </cell>
          <cell r="EB267">
            <v>8</v>
          </cell>
          <cell r="EC267">
            <v>33.4818</v>
          </cell>
          <cell r="ED267">
            <v>89</v>
          </cell>
          <cell r="EE267">
            <v>55</v>
          </cell>
          <cell r="EF267">
            <v>4.3</v>
          </cell>
          <cell r="EG267">
            <v>128.42798176919999</v>
          </cell>
          <cell r="EH267">
            <v>0</v>
          </cell>
          <cell r="EI267">
            <v>0</v>
          </cell>
          <cell r="EJ267">
            <v>102.83286186125001</v>
          </cell>
          <cell r="EK267">
            <v>65</v>
          </cell>
          <cell r="EL267">
            <v>24</v>
          </cell>
          <cell r="EM267">
            <v>23</v>
          </cell>
          <cell r="EN267">
            <v>23</v>
          </cell>
          <cell r="EO267" t="str">
            <v>ПКВ</v>
          </cell>
          <cell r="EP267">
            <v>4</v>
          </cell>
          <cell r="EQ267">
            <v>2</v>
          </cell>
          <cell r="ER267">
            <v>33.4818</v>
          </cell>
          <cell r="ES267">
            <v>89</v>
          </cell>
          <cell r="ET267">
            <v>55</v>
          </cell>
          <cell r="EU267">
            <v>4.3</v>
          </cell>
          <cell r="EV267">
            <v>128.42798176919999</v>
          </cell>
          <cell r="EW267">
            <v>0</v>
          </cell>
          <cell r="EX267">
            <v>0</v>
          </cell>
          <cell r="EY267">
            <v>102.83286186125001</v>
          </cell>
          <cell r="EZ267">
            <v>0</v>
          </cell>
          <cell r="FA267">
            <v>-1</v>
          </cell>
          <cell r="FB267">
            <v>-2</v>
          </cell>
          <cell r="FC267">
            <v>-1</v>
          </cell>
          <cell r="FD267">
            <v>-12</v>
          </cell>
          <cell r="FE267">
            <v>-6</v>
          </cell>
          <cell r="FF267">
            <v>0</v>
          </cell>
        </row>
        <row r="268">
          <cell r="J268" t="str">
            <v>1145-2</v>
          </cell>
          <cell r="K268" t="str">
            <v>К - 11</v>
          </cell>
          <cell r="L268">
            <v>41718</v>
          </cell>
          <cell r="M268" t="str">
            <v>Гор.</v>
          </cell>
          <cell r="N268" t="str">
            <v>P1ar_Block I</v>
          </cell>
          <cell r="O268" t="str">
            <v>Действующий</v>
          </cell>
          <cell r="P268">
            <v>-4</v>
          </cell>
          <cell r="Q268" t="str">
            <v xml:space="preserve"> </v>
          </cell>
          <cell r="R268" t="str">
            <v xml:space="preserve"> </v>
          </cell>
          <cell r="S268">
            <v>0</v>
          </cell>
          <cell r="T268">
            <v>143.80000000000001</v>
          </cell>
          <cell r="U268">
            <v>135</v>
          </cell>
          <cell r="V268">
            <v>4.32</v>
          </cell>
          <cell r="W268">
            <v>1</v>
          </cell>
          <cell r="X268">
            <v>2.8761957517523489</v>
          </cell>
          <cell r="Y268">
            <v>1.33</v>
          </cell>
          <cell r="Z268">
            <v>0.83599999999999997</v>
          </cell>
          <cell r="AA268">
            <v>0.73299999999999998</v>
          </cell>
          <cell r="AB268">
            <v>38</v>
          </cell>
          <cell r="AC268">
            <v>1.1579999999999999</v>
          </cell>
          <cell r="AD268">
            <v>177.8</v>
          </cell>
          <cell r="AE268">
            <v>9.19</v>
          </cell>
          <cell r="AF268">
            <v>1918</v>
          </cell>
          <cell r="AG268">
            <v>2433</v>
          </cell>
          <cell r="AH268">
            <v>2433</v>
          </cell>
          <cell r="AI268">
            <v>0</v>
          </cell>
          <cell r="AJ268">
            <v>0</v>
          </cell>
          <cell r="AK268" t="str">
            <v>откр ствол</v>
          </cell>
          <cell r="AL268" t="str">
            <v xml:space="preserve">1918-2433 </v>
          </cell>
          <cell r="AM268">
            <v>25</v>
          </cell>
          <cell r="AN268">
            <v>1918</v>
          </cell>
          <cell r="AO268">
            <v>134.51</v>
          </cell>
          <cell r="AP268">
            <v>0</v>
          </cell>
          <cell r="AQ268">
            <v>0</v>
          </cell>
          <cell r="AR268">
            <v>0</v>
          </cell>
          <cell r="AS268" t="str">
            <v>Фонтан</v>
          </cell>
          <cell r="AT268">
            <v>600</v>
          </cell>
          <cell r="AU268">
            <v>0</v>
          </cell>
          <cell r="AV268">
            <v>1200</v>
          </cell>
          <cell r="AW268">
            <v>0</v>
          </cell>
          <cell r="AX268">
            <v>1740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1750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2030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73</v>
          </cell>
          <cell r="BV268">
            <v>5.5</v>
          </cell>
          <cell r="BW268">
            <v>18</v>
          </cell>
          <cell r="BX268" t="str">
            <v>Угловик</v>
          </cell>
          <cell r="BY268" t="str">
            <v>Постоянный</v>
          </cell>
          <cell r="BZ268">
            <v>24</v>
          </cell>
          <cell r="CA268">
            <v>0</v>
          </cell>
          <cell r="CB268">
            <v>31</v>
          </cell>
          <cell r="CC268">
            <v>57</v>
          </cell>
          <cell r="CD268">
            <v>30</v>
          </cell>
          <cell r="CE268">
            <v>43374</v>
          </cell>
          <cell r="CF268">
            <v>141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81</v>
          </cell>
          <cell r="CL268">
            <v>42.079090239999992</v>
          </cell>
          <cell r="CM268">
            <v>59.3</v>
          </cell>
          <cell r="CN268">
            <v>15.12</v>
          </cell>
          <cell r="CO268">
            <v>266</v>
          </cell>
          <cell r="CP268">
            <v>116</v>
          </cell>
          <cell r="CQ268">
            <v>60</v>
          </cell>
          <cell r="CR268" t="str">
            <v>-</v>
          </cell>
          <cell r="CS268">
            <v>81</v>
          </cell>
          <cell r="CT268" t="str">
            <v>-</v>
          </cell>
          <cell r="CU268">
            <v>17.920909760000008</v>
          </cell>
          <cell r="CV268" t="str">
            <v>-</v>
          </cell>
          <cell r="CW268">
            <v>65.88</v>
          </cell>
          <cell r="CX268" t="str">
            <v>-</v>
          </cell>
          <cell r="CY268">
            <v>0</v>
          </cell>
          <cell r="CZ268">
            <v>116</v>
          </cell>
          <cell r="DA268">
            <v>2756.7135919143871</v>
          </cell>
          <cell r="DB268">
            <v>2756.7135919143871</v>
          </cell>
          <cell r="DC268">
            <v>1.2188483965014578</v>
          </cell>
          <cell r="DD268">
            <v>0</v>
          </cell>
          <cell r="DE268" t="str">
            <v>Фонтан</v>
          </cell>
          <cell r="DF268">
            <v>42.079090239999992</v>
          </cell>
          <cell r="DG268">
            <v>59.3</v>
          </cell>
          <cell r="DH268">
            <v>15.12</v>
          </cell>
          <cell r="DI268">
            <v>116</v>
          </cell>
          <cell r="DJ268">
            <v>81</v>
          </cell>
          <cell r="DK268">
            <v>0</v>
          </cell>
          <cell r="DL268" t="str">
            <v>-</v>
          </cell>
          <cell r="DM268">
            <v>41718</v>
          </cell>
          <cell r="DN268">
            <v>1727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41718</v>
          </cell>
          <cell r="DT268" t="str">
            <v>ВНС</v>
          </cell>
          <cell r="DU268">
            <v>0</v>
          </cell>
          <cell r="DV268">
            <v>12</v>
          </cell>
          <cell r="DW268">
            <v>27</v>
          </cell>
          <cell r="DX268">
            <v>52</v>
          </cell>
          <cell r="DY268">
            <v>26</v>
          </cell>
          <cell r="DZ268" t="str">
            <v>Постоянный</v>
          </cell>
          <cell r="EA268">
            <v>24</v>
          </cell>
          <cell r="EB268">
            <v>0</v>
          </cell>
          <cell r="EC268">
            <v>23.594093599999997</v>
          </cell>
          <cell r="ED268">
            <v>33.25</v>
          </cell>
          <cell r="EE268">
            <v>15.12</v>
          </cell>
          <cell r="EF268">
            <v>108.6</v>
          </cell>
          <cell r="EG268">
            <v>4602.8468752026993</v>
          </cell>
          <cell r="EH268">
            <v>0</v>
          </cell>
          <cell r="EI268">
            <v>0</v>
          </cell>
          <cell r="EJ268">
            <v>78</v>
          </cell>
          <cell r="EK268">
            <v>18</v>
          </cell>
          <cell r="EL268">
            <v>31</v>
          </cell>
          <cell r="EM268">
            <v>57</v>
          </cell>
          <cell r="EN268">
            <v>30</v>
          </cell>
          <cell r="EO268" t="str">
            <v>Постоянный</v>
          </cell>
          <cell r="EP268">
            <v>24</v>
          </cell>
          <cell r="EQ268">
            <v>0</v>
          </cell>
          <cell r="ER268">
            <v>42.079090239999992</v>
          </cell>
          <cell r="ES268">
            <v>59.3</v>
          </cell>
          <cell r="ET268">
            <v>15.12</v>
          </cell>
          <cell r="EU268">
            <v>116</v>
          </cell>
          <cell r="EV268">
            <v>2756.7135919143871</v>
          </cell>
          <cell r="EW268">
            <v>0</v>
          </cell>
          <cell r="EX268">
            <v>0</v>
          </cell>
          <cell r="EY268">
            <v>81</v>
          </cell>
          <cell r="EZ268">
            <v>6</v>
          </cell>
          <cell r="FA268">
            <v>4</v>
          </cell>
          <cell r="FB268">
            <v>5</v>
          </cell>
          <cell r="FC268">
            <v>4</v>
          </cell>
          <cell r="FD268">
            <v>0</v>
          </cell>
          <cell r="FE268">
            <v>0</v>
          </cell>
          <cell r="FF268">
            <v>18.484996639999995</v>
          </cell>
        </row>
        <row r="269">
          <cell r="J269" t="str">
            <v>1145-1</v>
          </cell>
          <cell r="K269" t="str">
            <v>К - 11</v>
          </cell>
          <cell r="L269">
            <v>41822</v>
          </cell>
          <cell r="M269" t="str">
            <v>Гор.</v>
          </cell>
          <cell r="N269" t="str">
            <v>P1ar_Block I</v>
          </cell>
          <cell r="O269" t="str">
            <v>Действующий</v>
          </cell>
          <cell r="P269">
            <v>-4</v>
          </cell>
          <cell r="Q269" t="str">
            <v xml:space="preserve"> </v>
          </cell>
          <cell r="R269" t="str">
            <v xml:space="preserve"> </v>
          </cell>
          <cell r="S269">
            <v>0</v>
          </cell>
          <cell r="T269">
            <v>143.80000000000001</v>
          </cell>
          <cell r="U269">
            <v>135</v>
          </cell>
          <cell r="V269">
            <v>4.32</v>
          </cell>
          <cell r="W269">
            <v>1</v>
          </cell>
          <cell r="X269">
            <v>4.32</v>
          </cell>
          <cell r="Y269">
            <v>1.33</v>
          </cell>
          <cell r="Z269">
            <v>0.83599999999999997</v>
          </cell>
          <cell r="AA269">
            <v>0.73299999999999998</v>
          </cell>
          <cell r="AB269">
            <v>38</v>
          </cell>
          <cell r="AC269">
            <v>1.1579999999999999</v>
          </cell>
          <cell r="AD269">
            <v>177.8</v>
          </cell>
          <cell r="AE269">
            <v>9.19</v>
          </cell>
          <cell r="AF269">
            <v>2001</v>
          </cell>
          <cell r="AG269">
            <v>2665</v>
          </cell>
          <cell r="AH269">
            <v>2665</v>
          </cell>
          <cell r="AI269">
            <v>0</v>
          </cell>
          <cell r="AJ269">
            <v>0</v>
          </cell>
          <cell r="AK269" t="str">
            <v>откр ствол</v>
          </cell>
          <cell r="AL269" t="str">
            <v>2001-2665</v>
          </cell>
          <cell r="AM269">
            <v>14</v>
          </cell>
          <cell r="AN269">
            <v>2001</v>
          </cell>
          <cell r="AO269">
            <v>181.1</v>
          </cell>
          <cell r="AP269">
            <v>0</v>
          </cell>
          <cell r="AQ269">
            <v>0</v>
          </cell>
          <cell r="AR269">
            <v>0</v>
          </cell>
          <cell r="AS269" t="str">
            <v>Газлифт</v>
          </cell>
          <cell r="AT269">
            <v>600</v>
          </cell>
          <cell r="AU269" t="str">
            <v>ГК82/2</v>
          </cell>
          <cell r="AV269">
            <v>1200</v>
          </cell>
          <cell r="AW269" t="str">
            <v>ГК79/2</v>
          </cell>
          <cell r="AX269">
            <v>1720</v>
          </cell>
          <cell r="AY269" t="str">
            <v>ЦКсОК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1730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2070</v>
          </cell>
          <cell r="BN269" t="str">
            <v>Есть</v>
          </cell>
          <cell r="BO269">
            <v>0</v>
          </cell>
          <cell r="BP269">
            <v>80</v>
          </cell>
          <cell r="BQ269">
            <v>44</v>
          </cell>
          <cell r="BR269">
            <v>5</v>
          </cell>
          <cell r="BS269">
            <v>0</v>
          </cell>
          <cell r="BT269">
            <v>0</v>
          </cell>
          <cell r="BU269">
            <v>73</v>
          </cell>
          <cell r="BV269">
            <v>5.5</v>
          </cell>
          <cell r="BW269">
            <v>18</v>
          </cell>
          <cell r="BX269" t="str">
            <v>Угловик</v>
          </cell>
          <cell r="BY269" t="str">
            <v>Постоянный</v>
          </cell>
          <cell r="BZ269">
            <v>24</v>
          </cell>
          <cell r="CA269">
            <v>0</v>
          </cell>
          <cell r="CB269">
            <v>26</v>
          </cell>
          <cell r="CC269">
            <v>44</v>
          </cell>
          <cell r="CD269">
            <v>25</v>
          </cell>
          <cell r="CE269">
            <v>43374</v>
          </cell>
          <cell r="CF269">
            <v>124</v>
          </cell>
          <cell r="CG269">
            <v>80</v>
          </cell>
          <cell r="CH269">
            <v>6</v>
          </cell>
          <cell r="CI269">
            <v>0</v>
          </cell>
          <cell r="CJ269">
            <v>0</v>
          </cell>
          <cell r="CK269">
            <v>53</v>
          </cell>
          <cell r="CL269">
            <v>9.5471199999999996</v>
          </cell>
          <cell r="CM269">
            <v>11.42</v>
          </cell>
          <cell r="CN269">
            <v>0</v>
          </cell>
          <cell r="CO269">
            <v>267</v>
          </cell>
          <cell r="CP269">
            <v>17</v>
          </cell>
          <cell r="CQ269">
            <v>71</v>
          </cell>
          <cell r="CR269" t="str">
            <v>-</v>
          </cell>
          <cell r="CS269">
            <v>53</v>
          </cell>
          <cell r="CT269" t="str">
            <v>-</v>
          </cell>
          <cell r="CU269">
            <v>61.45288</v>
          </cell>
          <cell r="CV269" t="str">
            <v>-</v>
          </cell>
          <cell r="CW269">
            <v>53</v>
          </cell>
          <cell r="CX269" t="str">
            <v>-</v>
          </cell>
          <cell r="CY269">
            <v>5</v>
          </cell>
          <cell r="CZ269">
            <v>12</v>
          </cell>
          <cell r="DA269">
            <v>1256.9235539094514</v>
          </cell>
          <cell r="DB269">
            <v>1780.6417013717225</v>
          </cell>
          <cell r="DC269">
            <v>0.21574891657638137</v>
          </cell>
          <cell r="DD269">
            <v>0</v>
          </cell>
          <cell r="DE269" t="str">
            <v>Газлифт</v>
          </cell>
          <cell r="DF269">
            <v>9.5471199999999996</v>
          </cell>
          <cell r="DG269">
            <v>11.42</v>
          </cell>
          <cell r="DH269">
            <v>0</v>
          </cell>
          <cell r="DI269">
            <v>12</v>
          </cell>
          <cell r="DJ269">
            <v>53</v>
          </cell>
          <cell r="DK269">
            <v>0</v>
          </cell>
          <cell r="DL269" t="str">
            <v>-</v>
          </cell>
          <cell r="DM269">
            <v>41822</v>
          </cell>
          <cell r="DN269">
            <v>1623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43020</v>
          </cell>
          <cell r="DT269" t="str">
            <v>Бесп. ОПЗ</v>
          </cell>
          <cell r="DU269">
            <v>0</v>
          </cell>
          <cell r="DV269">
            <v>18</v>
          </cell>
          <cell r="DW269">
            <v>25</v>
          </cell>
          <cell r="DX269">
            <v>44</v>
          </cell>
          <cell r="DY269">
            <v>24</v>
          </cell>
          <cell r="DZ269" t="str">
            <v>Постоянный</v>
          </cell>
          <cell r="EA269">
            <v>24</v>
          </cell>
          <cell r="EB269">
            <v>0</v>
          </cell>
          <cell r="EC269">
            <v>12.54</v>
          </cell>
          <cell r="ED269">
            <v>15</v>
          </cell>
          <cell r="EE269">
            <v>0</v>
          </cell>
          <cell r="EF269">
            <v>29</v>
          </cell>
          <cell r="EG269">
            <v>1159.4896331738437</v>
          </cell>
          <cell r="EH269">
            <v>80</v>
          </cell>
          <cell r="EI269">
            <v>14.46</v>
          </cell>
          <cell r="EJ269">
            <v>50</v>
          </cell>
          <cell r="EK269">
            <v>18</v>
          </cell>
          <cell r="EL269">
            <v>26</v>
          </cell>
          <cell r="EM269">
            <v>44</v>
          </cell>
          <cell r="EN269">
            <v>25</v>
          </cell>
          <cell r="EO269" t="str">
            <v>Постоянный</v>
          </cell>
          <cell r="EP269">
            <v>24</v>
          </cell>
          <cell r="EQ269">
            <v>0</v>
          </cell>
          <cell r="ER269">
            <v>9.5471199999999996</v>
          </cell>
          <cell r="ES269">
            <v>11.42</v>
          </cell>
          <cell r="ET269">
            <v>0</v>
          </cell>
          <cell r="EU269">
            <v>17</v>
          </cell>
          <cell r="EV269">
            <v>1256.9235539094514</v>
          </cell>
          <cell r="EW269">
            <v>80</v>
          </cell>
          <cell r="EX269">
            <v>5</v>
          </cell>
          <cell r="EY269">
            <v>53</v>
          </cell>
          <cell r="EZ269">
            <v>0</v>
          </cell>
          <cell r="FA269">
            <v>1</v>
          </cell>
          <cell r="FB269">
            <v>0</v>
          </cell>
          <cell r="FC269">
            <v>1</v>
          </cell>
          <cell r="FD269">
            <v>0</v>
          </cell>
          <cell r="FE269">
            <v>0</v>
          </cell>
          <cell r="FF269">
            <v>-2.9928799999999995</v>
          </cell>
        </row>
        <row r="270">
          <cell r="J270">
            <v>1148</v>
          </cell>
          <cell r="K270" t="str">
            <v>К - 26</v>
          </cell>
          <cell r="L270">
            <v>41768</v>
          </cell>
          <cell r="M270" t="str">
            <v>Гор.</v>
          </cell>
          <cell r="N270" t="str">
            <v>P1ar_Block III</v>
          </cell>
          <cell r="O270" t="str">
            <v>Действующий</v>
          </cell>
          <cell r="P270">
            <v>-4</v>
          </cell>
          <cell r="Q270">
            <v>0</v>
          </cell>
          <cell r="R270">
            <v>0</v>
          </cell>
          <cell r="S270">
            <v>0</v>
          </cell>
          <cell r="T270">
            <v>143.80000000000001</v>
          </cell>
          <cell r="U270">
            <v>135</v>
          </cell>
          <cell r="V270">
            <v>4.32</v>
          </cell>
          <cell r="W270">
            <v>1</v>
          </cell>
          <cell r="X270">
            <v>4.32</v>
          </cell>
          <cell r="Y270">
            <v>1.33</v>
          </cell>
          <cell r="Z270">
            <v>0.83599999999999997</v>
          </cell>
          <cell r="AA270">
            <v>0.73299999999999998</v>
          </cell>
          <cell r="AB270">
            <v>38</v>
          </cell>
          <cell r="AC270">
            <v>1.1579999999999999</v>
          </cell>
          <cell r="AD270">
            <v>177.8</v>
          </cell>
          <cell r="AE270">
            <v>8.0500000000000007</v>
          </cell>
          <cell r="AF270">
            <v>2104</v>
          </cell>
          <cell r="AG270">
            <v>2593</v>
          </cell>
          <cell r="AH270">
            <v>2593</v>
          </cell>
          <cell r="AI270">
            <v>0</v>
          </cell>
          <cell r="AJ270">
            <v>0</v>
          </cell>
          <cell r="AK270" t="str">
            <v>Закрытый</v>
          </cell>
          <cell r="AL270" t="str">
            <v>2104-2593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 t="str">
            <v>Фонтан</v>
          </cell>
          <cell r="AT270">
            <v>450</v>
          </cell>
          <cell r="AU270" t="str">
            <v>ГП</v>
          </cell>
          <cell r="AV270">
            <v>790</v>
          </cell>
          <cell r="AW270" t="str">
            <v>ГП</v>
          </cell>
          <cell r="AX270">
            <v>1070</v>
          </cell>
          <cell r="AY270" t="str">
            <v>ГП</v>
          </cell>
          <cell r="AZ270">
            <v>1300</v>
          </cell>
          <cell r="BA270" t="str">
            <v>ГК100/1</v>
          </cell>
          <cell r="BB270">
            <v>1500</v>
          </cell>
          <cell r="BC270" t="str">
            <v>извлечен</v>
          </cell>
          <cell r="BD270">
            <v>0</v>
          </cell>
          <cell r="BE270">
            <v>0</v>
          </cell>
          <cell r="BF270">
            <v>1520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1550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73</v>
          </cell>
          <cell r="BV270">
            <v>5.5</v>
          </cell>
          <cell r="BW270">
            <v>18</v>
          </cell>
          <cell r="BX270" t="str">
            <v>Угловик</v>
          </cell>
          <cell r="BY270" t="str">
            <v>Постоянный</v>
          </cell>
          <cell r="BZ270">
            <v>24</v>
          </cell>
          <cell r="CA270">
            <v>0</v>
          </cell>
          <cell r="CB270">
            <v>28</v>
          </cell>
          <cell r="CC270">
            <v>46</v>
          </cell>
          <cell r="CD270">
            <v>26</v>
          </cell>
          <cell r="CE270">
            <v>43374</v>
          </cell>
          <cell r="CF270">
            <v>132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51</v>
          </cell>
          <cell r="CL270">
            <v>21.736000000000001</v>
          </cell>
          <cell r="CM270">
            <v>26</v>
          </cell>
          <cell r="CN270">
            <v>0</v>
          </cell>
          <cell r="CO270">
            <v>268</v>
          </cell>
          <cell r="CP270">
            <v>16.399999999999999</v>
          </cell>
          <cell r="CQ270">
            <v>81</v>
          </cell>
          <cell r="CR270" t="str">
            <v>-</v>
          </cell>
          <cell r="CS270">
            <v>51</v>
          </cell>
          <cell r="CT270" t="str">
            <v>-</v>
          </cell>
          <cell r="CU270">
            <v>59.263999999999996</v>
          </cell>
          <cell r="CV270" t="str">
            <v>-</v>
          </cell>
          <cell r="CW270">
            <v>51</v>
          </cell>
          <cell r="CX270" t="str">
            <v>-</v>
          </cell>
          <cell r="CY270">
            <v>0</v>
          </cell>
          <cell r="CZ270">
            <v>16.399999999999999</v>
          </cell>
          <cell r="DA270">
            <v>754.50864924549137</v>
          </cell>
          <cell r="DB270">
            <v>754.50864924549137</v>
          </cell>
          <cell r="DC270">
            <v>0.44135802469135804</v>
          </cell>
          <cell r="DD270">
            <v>0</v>
          </cell>
          <cell r="DE270" t="str">
            <v>Фонтан</v>
          </cell>
          <cell r="DF270">
            <v>21.736000000000001</v>
          </cell>
          <cell r="DG270">
            <v>26</v>
          </cell>
          <cell r="DH270">
            <v>0</v>
          </cell>
          <cell r="DI270">
            <v>16.399999999999999</v>
          </cell>
          <cell r="DJ270">
            <v>51</v>
          </cell>
          <cell r="DK270">
            <v>0</v>
          </cell>
          <cell r="DL270">
            <v>42444</v>
          </cell>
          <cell r="DM270">
            <v>42538</v>
          </cell>
          <cell r="DN270">
            <v>907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42538</v>
          </cell>
          <cell r="DT270" t="str">
            <v>ЗБС</v>
          </cell>
          <cell r="DU270">
            <v>0</v>
          </cell>
          <cell r="DV270">
            <v>8</v>
          </cell>
          <cell r="DW270">
            <v>28</v>
          </cell>
          <cell r="DX270">
            <v>46</v>
          </cell>
          <cell r="DY270">
            <v>26</v>
          </cell>
          <cell r="DZ270" t="str">
            <v>Постоянный</v>
          </cell>
          <cell r="EA270">
            <v>24</v>
          </cell>
          <cell r="EB270">
            <v>0</v>
          </cell>
          <cell r="EC270">
            <v>21.736000000000001</v>
          </cell>
          <cell r="ED270">
            <v>26</v>
          </cell>
          <cell r="EE270">
            <v>0</v>
          </cell>
          <cell r="EF270">
            <v>16.399999999999999</v>
          </cell>
          <cell r="EG270">
            <v>754.50864924549137</v>
          </cell>
          <cell r="EH270">
            <v>0</v>
          </cell>
          <cell r="EI270">
            <v>0</v>
          </cell>
          <cell r="EJ270">
            <v>51</v>
          </cell>
          <cell r="EK270">
            <v>18</v>
          </cell>
          <cell r="EL270">
            <v>28</v>
          </cell>
          <cell r="EM270">
            <v>46</v>
          </cell>
          <cell r="EN270">
            <v>26</v>
          </cell>
          <cell r="EO270" t="str">
            <v>Постоянный</v>
          </cell>
          <cell r="EP270">
            <v>24</v>
          </cell>
          <cell r="EQ270">
            <v>0</v>
          </cell>
          <cell r="ER270">
            <v>21.736000000000001</v>
          </cell>
          <cell r="ES270">
            <v>26</v>
          </cell>
          <cell r="ET270">
            <v>0</v>
          </cell>
          <cell r="EU270">
            <v>16.399999999999999</v>
          </cell>
          <cell r="EV270">
            <v>754.50864924549137</v>
          </cell>
          <cell r="EW270">
            <v>0</v>
          </cell>
          <cell r="EX270">
            <v>0</v>
          </cell>
          <cell r="EY270">
            <v>51</v>
          </cell>
          <cell r="EZ270">
            <v>10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</row>
        <row r="271">
          <cell r="J271">
            <v>1151</v>
          </cell>
          <cell r="K271" t="str">
            <v>К - 11</v>
          </cell>
          <cell r="L271">
            <v>42277</v>
          </cell>
          <cell r="M271" t="str">
            <v>Гор.</v>
          </cell>
          <cell r="N271" t="str">
            <v>P1ar_Block I</v>
          </cell>
          <cell r="O271" t="str">
            <v>Действующий</v>
          </cell>
          <cell r="P271">
            <v>-4</v>
          </cell>
          <cell r="Q271">
            <v>0</v>
          </cell>
          <cell r="R271">
            <v>0</v>
          </cell>
          <cell r="S271">
            <v>0</v>
          </cell>
          <cell r="T271">
            <v>143.80000000000001</v>
          </cell>
          <cell r="U271">
            <v>135</v>
          </cell>
          <cell r="V271">
            <v>4.32</v>
          </cell>
          <cell r="W271">
            <v>1</v>
          </cell>
          <cell r="X271">
            <v>4.32</v>
          </cell>
          <cell r="Y271">
            <v>1.33</v>
          </cell>
          <cell r="Z271">
            <v>0.83599999999999997</v>
          </cell>
          <cell r="AA271">
            <v>0.73299999999999998</v>
          </cell>
          <cell r="AB271">
            <v>38</v>
          </cell>
          <cell r="AC271">
            <v>1.1579999999999999</v>
          </cell>
          <cell r="AD271">
            <v>177.8</v>
          </cell>
          <cell r="AE271">
            <v>9.19</v>
          </cell>
          <cell r="AF271">
            <v>2155</v>
          </cell>
          <cell r="AG271">
            <v>2930</v>
          </cell>
          <cell r="AH271">
            <v>2930</v>
          </cell>
          <cell r="AI271">
            <v>0</v>
          </cell>
          <cell r="AJ271">
            <v>0</v>
          </cell>
          <cell r="AK271" t="str">
            <v>откр ствол</v>
          </cell>
          <cell r="AL271" t="str">
            <v>2905-2930</v>
          </cell>
          <cell r="AM271">
            <v>0</v>
          </cell>
          <cell r="AN271">
            <v>0</v>
          </cell>
          <cell r="AO271">
            <v>0</v>
          </cell>
          <cell r="AP271" t="str">
            <v>1995,6-2905</v>
          </cell>
          <cell r="AQ271">
            <v>0</v>
          </cell>
          <cell r="AR271">
            <v>0</v>
          </cell>
          <cell r="AS271" t="str">
            <v>Газлифт</v>
          </cell>
          <cell r="AT271">
            <v>475</v>
          </cell>
          <cell r="AU271" t="str">
            <v>ГП</v>
          </cell>
          <cell r="AV271">
            <v>905</v>
          </cell>
          <cell r="AW271" t="str">
            <v>ГК80/3</v>
          </cell>
          <cell r="AX271">
            <v>1295</v>
          </cell>
          <cell r="AY271" t="str">
            <v>ГК78/3</v>
          </cell>
          <cell r="AZ271">
            <v>1615</v>
          </cell>
          <cell r="BA271" t="str">
            <v>ЦКсОК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1790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2000</v>
          </cell>
          <cell r="BN271" t="str">
            <v>Есть</v>
          </cell>
          <cell r="BO271">
            <v>0</v>
          </cell>
          <cell r="BP271">
            <v>80</v>
          </cell>
          <cell r="BQ271">
            <v>44</v>
          </cell>
          <cell r="BR271">
            <v>7</v>
          </cell>
          <cell r="BS271">
            <v>0</v>
          </cell>
          <cell r="BT271">
            <v>0</v>
          </cell>
          <cell r="BU271">
            <v>73</v>
          </cell>
          <cell r="BV271">
            <v>5.5</v>
          </cell>
          <cell r="BW271">
            <v>18</v>
          </cell>
          <cell r="BX271" t="str">
            <v>Угловик</v>
          </cell>
          <cell r="BY271" t="str">
            <v>Постоянный</v>
          </cell>
          <cell r="BZ271">
            <v>24</v>
          </cell>
          <cell r="CA271">
            <v>0</v>
          </cell>
          <cell r="CB271">
            <v>25</v>
          </cell>
          <cell r="CC271">
            <v>44</v>
          </cell>
          <cell r="CD271">
            <v>24</v>
          </cell>
          <cell r="CE271">
            <v>43374</v>
          </cell>
          <cell r="CF271">
            <v>152</v>
          </cell>
          <cell r="CG271">
            <v>80</v>
          </cell>
          <cell r="CH271">
            <v>6</v>
          </cell>
          <cell r="CI271">
            <v>0</v>
          </cell>
          <cell r="CJ271">
            <v>0</v>
          </cell>
          <cell r="CK271">
            <v>49</v>
          </cell>
          <cell r="CL271">
            <v>4.4307999999999996</v>
          </cell>
          <cell r="CM271">
            <v>5.3</v>
          </cell>
          <cell r="CN271">
            <v>0</v>
          </cell>
          <cell r="CO271">
            <v>269</v>
          </cell>
          <cell r="CP271">
            <v>8.4</v>
          </cell>
          <cell r="CQ271">
            <v>103</v>
          </cell>
          <cell r="CR271" t="str">
            <v>-</v>
          </cell>
          <cell r="CS271">
            <v>49</v>
          </cell>
          <cell r="CT271" t="str">
            <v>-</v>
          </cell>
          <cell r="CU271">
            <v>98.569199999999995</v>
          </cell>
          <cell r="CV271" t="str">
            <v>-</v>
          </cell>
          <cell r="CW271">
            <v>49</v>
          </cell>
          <cell r="CX271" t="str">
            <v>-</v>
          </cell>
          <cell r="CY271">
            <v>7</v>
          </cell>
          <cell r="CZ271">
            <v>1.4000000000000004</v>
          </cell>
          <cell r="DA271">
            <v>315.97002798591689</v>
          </cell>
          <cell r="DB271">
            <v>1895.8201679155006</v>
          </cell>
          <cell r="DC271">
            <v>7.0456570855936304E-2</v>
          </cell>
          <cell r="DD271">
            <v>0</v>
          </cell>
          <cell r="DE271" t="str">
            <v>Газлифт</v>
          </cell>
          <cell r="DF271">
            <v>4.4307999999999996</v>
          </cell>
          <cell r="DG271">
            <v>5.3</v>
          </cell>
          <cell r="DH271">
            <v>0</v>
          </cell>
          <cell r="DI271">
            <v>1.4000000000000004</v>
          </cell>
          <cell r="DJ271">
            <v>49</v>
          </cell>
          <cell r="DK271">
            <v>0</v>
          </cell>
          <cell r="DL271">
            <v>42185</v>
          </cell>
          <cell r="DM271">
            <v>42277</v>
          </cell>
          <cell r="DN271">
            <v>1168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42238</v>
          </cell>
          <cell r="DT271" t="str">
            <v>ВНС</v>
          </cell>
          <cell r="DU271">
            <v>0</v>
          </cell>
          <cell r="DV271">
            <v>18</v>
          </cell>
          <cell r="DW271">
            <v>26</v>
          </cell>
          <cell r="DX271">
            <v>42</v>
          </cell>
          <cell r="DY271">
            <v>24</v>
          </cell>
          <cell r="DZ271" t="str">
            <v>Постоянный</v>
          </cell>
          <cell r="EA271">
            <v>24</v>
          </cell>
          <cell r="EB271">
            <v>0</v>
          </cell>
          <cell r="EC271">
            <v>7.2982800000000001</v>
          </cell>
          <cell r="ED271">
            <v>9</v>
          </cell>
          <cell r="EE271">
            <v>3</v>
          </cell>
          <cell r="EF271">
            <v>20.7</v>
          </cell>
          <cell r="EG271">
            <v>1794.9434661317462</v>
          </cell>
          <cell r="EH271">
            <v>80</v>
          </cell>
          <cell r="EI271">
            <v>7.6</v>
          </cell>
          <cell r="EJ271">
            <v>53</v>
          </cell>
          <cell r="EK271">
            <v>18</v>
          </cell>
          <cell r="EL271">
            <v>25</v>
          </cell>
          <cell r="EM271">
            <v>44</v>
          </cell>
          <cell r="EN271">
            <v>24</v>
          </cell>
          <cell r="EO271" t="str">
            <v>Постоянный</v>
          </cell>
          <cell r="EP271">
            <v>24</v>
          </cell>
          <cell r="EQ271">
            <v>0</v>
          </cell>
          <cell r="ER271">
            <v>4.4307999999999996</v>
          </cell>
          <cell r="ES271">
            <v>5.3</v>
          </cell>
          <cell r="ET271">
            <v>0</v>
          </cell>
          <cell r="EU271">
            <v>8.4</v>
          </cell>
          <cell r="EV271">
            <v>315.97002798591689</v>
          </cell>
          <cell r="EW271">
            <v>80</v>
          </cell>
          <cell r="EX271">
            <v>7</v>
          </cell>
          <cell r="EY271">
            <v>49</v>
          </cell>
          <cell r="EZ271">
            <v>0</v>
          </cell>
          <cell r="FA271">
            <v>-1</v>
          </cell>
          <cell r="FB271">
            <v>2</v>
          </cell>
          <cell r="FC271">
            <v>0</v>
          </cell>
          <cell r="FD271">
            <v>0</v>
          </cell>
          <cell r="FE271">
            <v>0</v>
          </cell>
          <cell r="FF271">
            <v>-2.8674800000000005</v>
          </cell>
        </row>
        <row r="272">
          <cell r="J272">
            <v>1158</v>
          </cell>
          <cell r="K272" t="str">
            <v>К - 8</v>
          </cell>
          <cell r="L272">
            <v>41630</v>
          </cell>
          <cell r="M272" t="str">
            <v>Гор.</v>
          </cell>
          <cell r="N272" t="str">
            <v>P1ar_Block I</v>
          </cell>
          <cell r="O272" t="str">
            <v>Действующий</v>
          </cell>
          <cell r="P272">
            <v>-4</v>
          </cell>
          <cell r="Q272">
            <v>0</v>
          </cell>
          <cell r="R272">
            <v>0</v>
          </cell>
          <cell r="S272">
            <v>0</v>
          </cell>
          <cell r="T272">
            <v>143.80000000000001</v>
          </cell>
          <cell r="U272">
            <v>135</v>
          </cell>
          <cell r="V272">
            <v>4.32</v>
          </cell>
          <cell r="W272">
            <v>1</v>
          </cell>
          <cell r="X272">
            <v>4.32</v>
          </cell>
          <cell r="Y272">
            <v>1.33</v>
          </cell>
          <cell r="Z272">
            <v>0.83599999999999997</v>
          </cell>
          <cell r="AA272">
            <v>0.73299999999999998</v>
          </cell>
          <cell r="AB272">
            <v>38</v>
          </cell>
          <cell r="AC272">
            <v>1.1579999999999999</v>
          </cell>
          <cell r="AD272">
            <v>177.8</v>
          </cell>
          <cell r="AE272">
            <v>9.19</v>
          </cell>
          <cell r="AF272">
            <v>2080</v>
          </cell>
          <cell r="AG272">
            <v>3780</v>
          </cell>
          <cell r="AH272">
            <v>3780</v>
          </cell>
          <cell r="AI272">
            <v>0</v>
          </cell>
          <cell r="AJ272">
            <v>0</v>
          </cell>
          <cell r="AK272" t="str">
            <v>откр ствол</v>
          </cell>
          <cell r="AL272" t="str">
            <v>2080-3780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 t="str">
            <v>Газлифт</v>
          </cell>
          <cell r="AT272">
            <v>520</v>
          </cell>
          <cell r="AU272" t="str">
            <v>ГП</v>
          </cell>
          <cell r="AV272">
            <v>1005</v>
          </cell>
          <cell r="AW272" t="str">
            <v>ГП</v>
          </cell>
          <cell r="AX272">
            <v>1450</v>
          </cell>
          <cell r="AY272" t="str">
            <v>ГК86/1</v>
          </cell>
          <cell r="AZ272">
            <v>1810</v>
          </cell>
          <cell r="BA272" t="str">
            <v>ЦКсОК/5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 t="str">
            <v>отсутствует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2100</v>
          </cell>
          <cell r="BN272" t="str">
            <v>Есть</v>
          </cell>
          <cell r="BO272">
            <v>0</v>
          </cell>
          <cell r="BP272">
            <v>80</v>
          </cell>
          <cell r="BQ272">
            <v>56</v>
          </cell>
          <cell r="BR272">
            <v>8.4</v>
          </cell>
          <cell r="BS272">
            <v>0</v>
          </cell>
          <cell r="BT272">
            <v>0</v>
          </cell>
          <cell r="BU272">
            <v>73</v>
          </cell>
          <cell r="BV272">
            <v>5.5</v>
          </cell>
          <cell r="BW272">
            <v>18</v>
          </cell>
          <cell r="BX272" t="str">
            <v>Угловик</v>
          </cell>
          <cell r="BY272" t="str">
            <v>Периодический</v>
          </cell>
          <cell r="BZ272">
            <v>24</v>
          </cell>
          <cell r="CA272">
            <v>24</v>
          </cell>
          <cell r="CB272">
            <v>25</v>
          </cell>
          <cell r="CC272">
            <v>56</v>
          </cell>
          <cell r="CD272">
            <v>24</v>
          </cell>
          <cell r="CE272">
            <v>43374</v>
          </cell>
          <cell r="CF272">
            <v>162</v>
          </cell>
          <cell r="CG272">
            <v>80</v>
          </cell>
          <cell r="CH272">
            <v>6</v>
          </cell>
          <cell r="CI272">
            <v>0</v>
          </cell>
          <cell r="CJ272">
            <v>0</v>
          </cell>
          <cell r="CK272">
            <v>61</v>
          </cell>
          <cell r="CL272">
            <v>4.5979999999999999</v>
          </cell>
          <cell r="CM272">
            <v>5.5</v>
          </cell>
          <cell r="CN272">
            <v>0</v>
          </cell>
          <cell r="CO272">
            <v>270</v>
          </cell>
          <cell r="CP272">
            <v>10.6</v>
          </cell>
          <cell r="CQ272">
            <v>101</v>
          </cell>
          <cell r="CR272" t="str">
            <v>-</v>
          </cell>
          <cell r="CS272">
            <v>61</v>
          </cell>
          <cell r="CT272" t="str">
            <v>-</v>
          </cell>
          <cell r="CU272">
            <v>96.402000000000001</v>
          </cell>
          <cell r="CV272" t="str">
            <v>-</v>
          </cell>
          <cell r="CW272">
            <v>61</v>
          </cell>
          <cell r="CX272" t="str">
            <v>-</v>
          </cell>
          <cell r="CY272">
            <v>8.4</v>
          </cell>
          <cell r="CZ272">
            <v>2.1999999999999993</v>
          </cell>
          <cell r="DA272">
            <v>478.46889952153094</v>
          </cell>
          <cell r="DB272">
            <v>2305.3501522401043</v>
          </cell>
          <cell r="DC272">
            <v>0</v>
          </cell>
          <cell r="DD272">
            <v>0</v>
          </cell>
          <cell r="DE272" t="str">
            <v>Газлифт</v>
          </cell>
          <cell r="DF272">
            <v>4.5979999999999999</v>
          </cell>
          <cell r="DG272">
            <v>5.5</v>
          </cell>
          <cell r="DH272">
            <v>0</v>
          </cell>
          <cell r="DI272">
            <v>2.1999999999999993</v>
          </cell>
          <cell r="DJ272">
            <v>61</v>
          </cell>
          <cell r="DK272">
            <v>0</v>
          </cell>
          <cell r="DL272">
            <v>41881</v>
          </cell>
          <cell r="DM272">
            <v>42342</v>
          </cell>
          <cell r="DN272">
            <v>1103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42342</v>
          </cell>
          <cell r="DT272" t="str">
            <v>ЗБС</v>
          </cell>
          <cell r="DU272">
            <v>0</v>
          </cell>
          <cell r="DV272">
            <v>18</v>
          </cell>
          <cell r="DW272">
            <v>25</v>
          </cell>
          <cell r="DX272">
            <v>80</v>
          </cell>
          <cell r="DY272">
            <v>24</v>
          </cell>
          <cell r="DZ272" t="str">
            <v>Постоянный</v>
          </cell>
          <cell r="EA272">
            <v>24</v>
          </cell>
          <cell r="EB272">
            <v>0</v>
          </cell>
          <cell r="EC272">
            <v>4.5399314400000002</v>
          </cell>
          <cell r="ED272">
            <v>8.6999999999999993</v>
          </cell>
          <cell r="EE272">
            <v>37.58</v>
          </cell>
          <cell r="EF272">
            <v>10.6</v>
          </cell>
          <cell r="EG272">
            <v>484.58881572889987</v>
          </cell>
          <cell r="EH272">
            <v>80</v>
          </cell>
          <cell r="EI272">
            <v>8.4</v>
          </cell>
          <cell r="EJ272">
            <v>104</v>
          </cell>
          <cell r="EK272">
            <v>18</v>
          </cell>
          <cell r="EL272">
            <v>25</v>
          </cell>
          <cell r="EM272">
            <v>56</v>
          </cell>
          <cell r="EN272">
            <v>24</v>
          </cell>
          <cell r="EO272" t="str">
            <v>Периодический</v>
          </cell>
          <cell r="EP272">
            <v>24</v>
          </cell>
          <cell r="EQ272">
            <v>24</v>
          </cell>
          <cell r="ER272">
            <v>4.5979999999999999</v>
          </cell>
          <cell r="ES272">
            <v>5.5</v>
          </cell>
          <cell r="ET272">
            <v>0</v>
          </cell>
          <cell r="EU272">
            <v>10.6</v>
          </cell>
          <cell r="EV272">
            <v>478.46889952153094</v>
          </cell>
          <cell r="EW272">
            <v>80</v>
          </cell>
          <cell r="EX272">
            <v>8.4</v>
          </cell>
          <cell r="EY272">
            <v>61</v>
          </cell>
          <cell r="EZ272">
            <v>0</v>
          </cell>
          <cell r="FA272">
            <v>0</v>
          </cell>
          <cell r="FB272">
            <v>-24</v>
          </cell>
          <cell r="FC272">
            <v>0</v>
          </cell>
          <cell r="FD272">
            <v>0</v>
          </cell>
          <cell r="FE272">
            <v>24</v>
          </cell>
          <cell r="FF272">
            <v>5.8068559999999714E-2</v>
          </cell>
        </row>
        <row r="273">
          <cell r="J273" t="str">
            <v>1158-1</v>
          </cell>
          <cell r="K273" t="str">
            <v>К - 8</v>
          </cell>
          <cell r="L273">
            <v>41759</v>
          </cell>
          <cell r="M273" t="str">
            <v>Гор.</v>
          </cell>
          <cell r="N273" t="str">
            <v>P1ar_Block I</v>
          </cell>
          <cell r="O273" t="str">
            <v>Действующий</v>
          </cell>
          <cell r="P273">
            <v>-4</v>
          </cell>
          <cell r="Q273" t="str">
            <v xml:space="preserve"> </v>
          </cell>
          <cell r="R273" t="str">
            <v xml:space="preserve"> </v>
          </cell>
          <cell r="S273">
            <v>0</v>
          </cell>
          <cell r="T273">
            <v>143.80000000000001</v>
          </cell>
          <cell r="U273">
            <v>135</v>
          </cell>
          <cell r="V273">
            <v>4.32</v>
          </cell>
          <cell r="W273">
            <v>1</v>
          </cell>
          <cell r="X273">
            <v>3.8046388411351915</v>
          </cell>
          <cell r="Y273">
            <v>1.33</v>
          </cell>
          <cell r="Z273">
            <v>0.83599999999999997</v>
          </cell>
          <cell r="AA273">
            <v>0.73299999999999998</v>
          </cell>
          <cell r="AB273">
            <v>38</v>
          </cell>
          <cell r="AC273">
            <v>1.1579999999999999</v>
          </cell>
          <cell r="AD273">
            <v>177.8</v>
          </cell>
          <cell r="AE273">
            <v>9.19</v>
          </cell>
          <cell r="AF273">
            <v>1916</v>
          </cell>
          <cell r="AG273">
            <v>2590</v>
          </cell>
          <cell r="AH273">
            <v>2590</v>
          </cell>
          <cell r="AI273">
            <v>0</v>
          </cell>
          <cell r="AJ273">
            <v>0</v>
          </cell>
          <cell r="AK273" t="str">
            <v>откр ствол</v>
          </cell>
          <cell r="AL273" t="str">
            <v xml:space="preserve">1916-2590  </v>
          </cell>
          <cell r="AM273">
            <v>12.5</v>
          </cell>
          <cell r="AN273">
            <v>1916</v>
          </cell>
          <cell r="AO273">
            <v>146.54</v>
          </cell>
          <cell r="AP273">
            <v>0</v>
          </cell>
          <cell r="AQ273">
            <v>0</v>
          </cell>
          <cell r="AR273">
            <v>0</v>
          </cell>
          <cell r="AS273" t="str">
            <v>Газлифт</v>
          </cell>
          <cell r="AT273">
            <v>600</v>
          </cell>
          <cell r="AU273" t="str">
            <v>ГК82/3</v>
          </cell>
          <cell r="AV273">
            <v>1200</v>
          </cell>
          <cell r="AW273" t="str">
            <v>ГК80/3</v>
          </cell>
          <cell r="AX273">
            <v>1790</v>
          </cell>
          <cell r="AY273" t="str">
            <v>ЦКсОК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1800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2200</v>
          </cell>
          <cell r="BN273" t="str">
            <v>Есть</v>
          </cell>
          <cell r="BO273">
            <v>0</v>
          </cell>
          <cell r="BP273">
            <v>82</v>
          </cell>
          <cell r="BQ273">
            <v>60</v>
          </cell>
          <cell r="BR273">
            <v>19</v>
          </cell>
          <cell r="BS273">
            <v>0</v>
          </cell>
          <cell r="BT273">
            <v>0</v>
          </cell>
          <cell r="BU273">
            <v>73</v>
          </cell>
          <cell r="BV273">
            <v>5.5</v>
          </cell>
          <cell r="BW273">
            <v>18</v>
          </cell>
          <cell r="BX273" t="str">
            <v>Угловик</v>
          </cell>
          <cell r="BY273" t="str">
            <v>Постоянный</v>
          </cell>
          <cell r="BZ273">
            <v>24</v>
          </cell>
          <cell r="CA273">
            <v>0</v>
          </cell>
          <cell r="CB273">
            <v>25</v>
          </cell>
          <cell r="CC273">
            <v>60</v>
          </cell>
          <cell r="CD273">
            <v>24</v>
          </cell>
          <cell r="CE273">
            <v>43374</v>
          </cell>
          <cell r="CF273">
            <v>142</v>
          </cell>
          <cell r="CG273">
            <v>82</v>
          </cell>
          <cell r="CH273">
            <v>6</v>
          </cell>
          <cell r="CI273">
            <v>0</v>
          </cell>
          <cell r="CJ273">
            <v>0</v>
          </cell>
          <cell r="CK273">
            <v>58</v>
          </cell>
          <cell r="CL273">
            <v>9.6226944000000003</v>
          </cell>
          <cell r="CM273">
            <v>12</v>
          </cell>
          <cell r="CN273">
            <v>4.08</v>
          </cell>
          <cell r="CO273">
            <v>271</v>
          </cell>
          <cell r="CP273">
            <v>24</v>
          </cell>
          <cell r="CQ273">
            <v>84</v>
          </cell>
          <cell r="CR273" t="str">
            <v>-</v>
          </cell>
          <cell r="CS273">
            <v>58</v>
          </cell>
          <cell r="CT273" t="str">
            <v>-</v>
          </cell>
          <cell r="CU273">
            <v>74.3773056</v>
          </cell>
          <cell r="CV273" t="str">
            <v>-</v>
          </cell>
          <cell r="CW273">
            <v>53.92</v>
          </cell>
          <cell r="CX273" t="str">
            <v>-</v>
          </cell>
          <cell r="CY273">
            <v>19</v>
          </cell>
          <cell r="CZ273">
            <v>5</v>
          </cell>
          <cell r="DA273">
            <v>519.60498714372557</v>
          </cell>
          <cell r="DB273">
            <v>2494.1039382898825</v>
          </cell>
          <cell r="DC273">
            <v>0.19381255686988172</v>
          </cell>
          <cell r="DD273">
            <v>0</v>
          </cell>
          <cell r="DE273" t="str">
            <v>Газлифт</v>
          </cell>
          <cell r="DF273">
            <v>9.6226944000000003</v>
          </cell>
          <cell r="DG273">
            <v>12</v>
          </cell>
          <cell r="DH273">
            <v>4.08</v>
          </cell>
          <cell r="DI273">
            <v>5</v>
          </cell>
          <cell r="DJ273">
            <v>58</v>
          </cell>
          <cell r="DK273">
            <v>0</v>
          </cell>
          <cell r="DL273" t="str">
            <v>-</v>
          </cell>
          <cell r="DM273">
            <v>41759</v>
          </cell>
          <cell r="DN273">
            <v>1686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41759</v>
          </cell>
          <cell r="DT273" t="str">
            <v>ВНС</v>
          </cell>
          <cell r="DU273">
            <v>0</v>
          </cell>
          <cell r="DV273">
            <v>18</v>
          </cell>
          <cell r="DW273">
            <v>26</v>
          </cell>
          <cell r="DX273">
            <v>59</v>
          </cell>
          <cell r="DY273">
            <v>24</v>
          </cell>
          <cell r="DZ273" t="str">
            <v>Постоянный</v>
          </cell>
          <cell r="EA273">
            <v>24</v>
          </cell>
          <cell r="EB273">
            <v>0</v>
          </cell>
          <cell r="EC273">
            <v>11.483081984</v>
          </cell>
          <cell r="ED273">
            <v>14.32</v>
          </cell>
          <cell r="EE273">
            <v>4.08</v>
          </cell>
          <cell r="EF273">
            <v>29</v>
          </cell>
          <cell r="EG273">
            <v>801.17863939479469</v>
          </cell>
          <cell r="EH273">
            <v>82</v>
          </cell>
          <cell r="EI273">
            <v>19.8</v>
          </cell>
          <cell r="EJ273">
            <v>78</v>
          </cell>
          <cell r="EK273">
            <v>18</v>
          </cell>
          <cell r="EL273">
            <v>25</v>
          </cell>
          <cell r="EM273">
            <v>60</v>
          </cell>
          <cell r="EN273">
            <v>24</v>
          </cell>
          <cell r="EO273" t="str">
            <v>Постоянный</v>
          </cell>
          <cell r="EP273">
            <v>24</v>
          </cell>
          <cell r="EQ273">
            <v>0</v>
          </cell>
          <cell r="ER273">
            <v>9.6226944000000003</v>
          </cell>
          <cell r="ES273">
            <v>12</v>
          </cell>
          <cell r="ET273">
            <v>4.08</v>
          </cell>
          <cell r="EU273">
            <v>24</v>
          </cell>
          <cell r="EV273">
            <v>519.60498714372557</v>
          </cell>
          <cell r="EW273">
            <v>82</v>
          </cell>
          <cell r="EX273">
            <v>19</v>
          </cell>
          <cell r="EY273">
            <v>58</v>
          </cell>
          <cell r="EZ273">
            <v>0</v>
          </cell>
          <cell r="FA273">
            <v>-1</v>
          </cell>
          <cell r="FB273">
            <v>1</v>
          </cell>
          <cell r="FC273">
            <v>0</v>
          </cell>
          <cell r="FD273">
            <v>0</v>
          </cell>
          <cell r="FE273">
            <v>0</v>
          </cell>
          <cell r="FF273">
            <v>-1.8603875839999997</v>
          </cell>
        </row>
        <row r="274">
          <cell r="J274">
            <v>1162</v>
          </cell>
          <cell r="K274" t="str">
            <v>К - 15</v>
          </cell>
          <cell r="L274">
            <v>41601</v>
          </cell>
          <cell r="M274" t="str">
            <v>Гор.</v>
          </cell>
          <cell r="N274" t="str">
            <v>P1ar_Block I</v>
          </cell>
          <cell r="O274" t="str">
            <v>Действующий</v>
          </cell>
          <cell r="P274">
            <v>-4</v>
          </cell>
          <cell r="Q274" t="str">
            <v xml:space="preserve"> </v>
          </cell>
          <cell r="R274" t="str">
            <v xml:space="preserve"> </v>
          </cell>
          <cell r="S274">
            <v>0</v>
          </cell>
          <cell r="T274">
            <v>143.80000000000001</v>
          </cell>
          <cell r="U274">
            <v>135</v>
          </cell>
          <cell r="V274">
            <v>4.32</v>
          </cell>
          <cell r="W274">
            <v>1</v>
          </cell>
          <cell r="X274">
            <v>4.3114116679574295</v>
          </cell>
          <cell r="Y274">
            <v>1.33</v>
          </cell>
          <cell r="Z274">
            <v>0.83599999999999997</v>
          </cell>
          <cell r="AA274">
            <v>0.73299999999999998</v>
          </cell>
          <cell r="AB274">
            <v>38</v>
          </cell>
          <cell r="AC274">
            <v>1.1579999999999999</v>
          </cell>
          <cell r="AD274">
            <v>177.8</v>
          </cell>
          <cell r="AE274">
            <v>9.19</v>
          </cell>
          <cell r="AF274">
            <v>1910</v>
          </cell>
          <cell r="AG274">
            <v>2683</v>
          </cell>
          <cell r="AH274">
            <v>2683</v>
          </cell>
          <cell r="AI274">
            <v>0</v>
          </cell>
          <cell r="AJ274">
            <v>0</v>
          </cell>
          <cell r="AK274" t="str">
            <v>откр ствол</v>
          </cell>
          <cell r="AL274" t="str">
            <v xml:space="preserve">1910-2683 </v>
          </cell>
          <cell r="AM274">
            <v>0</v>
          </cell>
          <cell r="AN274">
            <v>1910</v>
          </cell>
          <cell r="AO274">
            <v>207.12</v>
          </cell>
          <cell r="AP274">
            <v>0</v>
          </cell>
          <cell r="AQ274">
            <v>0</v>
          </cell>
          <cell r="AR274">
            <v>0</v>
          </cell>
          <cell r="AS274" t="str">
            <v>Газлифт</v>
          </cell>
          <cell r="AT274">
            <v>600</v>
          </cell>
          <cell r="AU274" t="str">
            <v>ГП</v>
          </cell>
          <cell r="AV274">
            <v>1200</v>
          </cell>
          <cell r="AW274" t="str">
            <v>ГК78/2</v>
          </cell>
          <cell r="AX274">
            <v>1838</v>
          </cell>
          <cell r="AY274" t="str">
            <v>ЦКсОК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1848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2250</v>
          </cell>
          <cell r="BN274" t="str">
            <v>Есть</v>
          </cell>
          <cell r="BO274">
            <v>0</v>
          </cell>
          <cell r="BP274">
            <v>80</v>
          </cell>
          <cell r="BQ274">
            <v>44</v>
          </cell>
          <cell r="BR274">
            <v>12.024000000000001</v>
          </cell>
          <cell r="BS274">
            <v>0</v>
          </cell>
          <cell r="BT274">
            <v>0</v>
          </cell>
          <cell r="BU274">
            <v>73</v>
          </cell>
          <cell r="BV274">
            <v>5.5</v>
          </cell>
          <cell r="BW274">
            <v>18</v>
          </cell>
          <cell r="BX274" t="str">
            <v>Угловик</v>
          </cell>
          <cell r="BY274" t="str">
            <v>Постоянный</v>
          </cell>
          <cell r="BZ274">
            <v>24</v>
          </cell>
          <cell r="CA274">
            <v>0</v>
          </cell>
          <cell r="CB274">
            <v>25</v>
          </cell>
          <cell r="CC274">
            <v>44</v>
          </cell>
          <cell r="CD274">
            <v>24</v>
          </cell>
          <cell r="CE274">
            <v>43374</v>
          </cell>
          <cell r="CF274">
            <v>144</v>
          </cell>
          <cell r="CG274">
            <v>80</v>
          </cell>
          <cell r="CH274">
            <v>6</v>
          </cell>
          <cell r="CI274">
            <v>0</v>
          </cell>
          <cell r="CJ274">
            <v>0</v>
          </cell>
          <cell r="CK274">
            <v>53</v>
          </cell>
          <cell r="CL274">
            <v>11.6969776</v>
          </cell>
          <cell r="CM274">
            <v>14</v>
          </cell>
          <cell r="CN274">
            <v>0.06</v>
          </cell>
          <cell r="CO274">
            <v>272</v>
          </cell>
          <cell r="CP274">
            <v>21.7</v>
          </cell>
          <cell r="CQ274">
            <v>91</v>
          </cell>
          <cell r="CR274" t="str">
            <v>-</v>
          </cell>
          <cell r="CS274">
            <v>53</v>
          </cell>
          <cell r="CT274" t="str">
            <v>-</v>
          </cell>
          <cell r="CU274">
            <v>79.303022400000003</v>
          </cell>
          <cell r="CV274" t="str">
            <v>-</v>
          </cell>
          <cell r="CW274">
            <v>52.94</v>
          </cell>
          <cell r="CX274" t="str">
            <v>-</v>
          </cell>
          <cell r="CY274">
            <v>12.024000000000001</v>
          </cell>
          <cell r="CZ274">
            <v>9.6759999999999984</v>
          </cell>
          <cell r="DA274">
            <v>827.22223901668394</v>
          </cell>
          <cell r="DB274">
            <v>1855.1800937021542</v>
          </cell>
          <cell r="DC274">
            <v>0.21368112042365442</v>
          </cell>
          <cell r="DD274">
            <v>0</v>
          </cell>
          <cell r="DE274" t="str">
            <v>Газлифт</v>
          </cell>
          <cell r="DF274">
            <v>11.6969776</v>
          </cell>
          <cell r="DG274">
            <v>14</v>
          </cell>
          <cell r="DH274">
            <v>0.06</v>
          </cell>
          <cell r="DI274">
            <v>9.6759999999999984</v>
          </cell>
          <cell r="DJ274">
            <v>53</v>
          </cell>
          <cell r="DK274">
            <v>0</v>
          </cell>
          <cell r="DL274">
            <v>42523.083333333336</v>
          </cell>
          <cell r="DM274">
            <v>42544</v>
          </cell>
          <cell r="DN274">
            <v>901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43174</v>
          </cell>
          <cell r="DT274" t="str">
            <v>БОПЗ</v>
          </cell>
          <cell r="DU274">
            <v>0</v>
          </cell>
          <cell r="DV274">
            <v>18</v>
          </cell>
          <cell r="DW274">
            <v>26</v>
          </cell>
          <cell r="DX274">
            <v>43</v>
          </cell>
          <cell r="DY274">
            <v>25</v>
          </cell>
          <cell r="DZ274" t="str">
            <v>Постоянный</v>
          </cell>
          <cell r="EA274">
            <v>24</v>
          </cell>
          <cell r="EB274">
            <v>0</v>
          </cell>
          <cell r="EC274">
            <v>11.6969776</v>
          </cell>
          <cell r="ED274">
            <v>14</v>
          </cell>
          <cell r="EE274">
            <v>0.06</v>
          </cell>
          <cell r="EF274">
            <v>19.850000000000001</v>
          </cell>
          <cell r="EG274">
            <v>669.06172411580928</v>
          </cell>
          <cell r="EH274">
            <v>80</v>
          </cell>
          <cell r="EI274">
            <v>12.024000000000001</v>
          </cell>
          <cell r="EJ274">
            <v>53</v>
          </cell>
          <cell r="EK274">
            <v>18</v>
          </cell>
          <cell r="EL274">
            <v>25</v>
          </cell>
          <cell r="EM274">
            <v>44</v>
          </cell>
          <cell r="EN274">
            <v>24</v>
          </cell>
          <cell r="EO274" t="str">
            <v>Постоянный</v>
          </cell>
          <cell r="EP274">
            <v>24</v>
          </cell>
          <cell r="EQ274">
            <v>0</v>
          </cell>
          <cell r="ER274">
            <v>11.6969776</v>
          </cell>
          <cell r="ES274">
            <v>14</v>
          </cell>
          <cell r="ET274">
            <v>0.06</v>
          </cell>
          <cell r="EU274">
            <v>21.7</v>
          </cell>
          <cell r="EV274">
            <v>827.22223901668394</v>
          </cell>
          <cell r="EW274">
            <v>80</v>
          </cell>
          <cell r="EX274">
            <v>12.024000000000001</v>
          </cell>
          <cell r="EY274">
            <v>53</v>
          </cell>
          <cell r="EZ274">
            <v>0</v>
          </cell>
          <cell r="FA274">
            <v>-1</v>
          </cell>
          <cell r="FB274">
            <v>1</v>
          </cell>
          <cell r="FC274">
            <v>-1</v>
          </cell>
          <cell r="FD274">
            <v>0</v>
          </cell>
          <cell r="FE274">
            <v>0</v>
          </cell>
          <cell r="FF274">
            <v>0</v>
          </cell>
        </row>
        <row r="275">
          <cell r="J275" t="str">
            <v>1162-1</v>
          </cell>
          <cell r="K275" t="str">
            <v>К - 26</v>
          </cell>
          <cell r="L275">
            <v>41836</v>
          </cell>
          <cell r="M275" t="str">
            <v>Гор.</v>
          </cell>
          <cell r="N275" t="str">
            <v>P1ar_Block III</v>
          </cell>
          <cell r="O275" t="str">
            <v>Действующий</v>
          </cell>
          <cell r="P275">
            <v>-4</v>
          </cell>
          <cell r="Q275" t="str">
            <v xml:space="preserve"> </v>
          </cell>
          <cell r="R275" t="str">
            <v xml:space="preserve"> </v>
          </cell>
          <cell r="S275">
            <v>0</v>
          </cell>
          <cell r="T275">
            <v>143.80000000000001</v>
          </cell>
          <cell r="U275">
            <v>135</v>
          </cell>
          <cell r="V275">
            <v>4.32</v>
          </cell>
          <cell r="W275">
            <v>1</v>
          </cell>
          <cell r="X275">
            <v>1.6445865692096848</v>
          </cell>
          <cell r="Y275">
            <v>1.33</v>
          </cell>
          <cell r="Z275">
            <v>0.83599999999999997</v>
          </cell>
          <cell r="AA275">
            <v>0.73299999999999998</v>
          </cell>
          <cell r="AB275">
            <v>38</v>
          </cell>
          <cell r="AC275">
            <v>1.1579999999999999</v>
          </cell>
          <cell r="AD275">
            <v>177.8</v>
          </cell>
          <cell r="AE275">
            <v>9.19</v>
          </cell>
          <cell r="AF275">
            <v>2116</v>
          </cell>
          <cell r="AG275" t="str">
            <v>1 ств 2830 
2 ств 3136</v>
          </cell>
          <cell r="AH275" t="str">
            <v>1 ств 2830 
2 ств 3136</v>
          </cell>
          <cell r="AI275">
            <v>0</v>
          </cell>
          <cell r="AJ275">
            <v>0</v>
          </cell>
          <cell r="AK275" t="str">
            <v>откр ствол</v>
          </cell>
          <cell r="AL275" t="str">
            <v>1ый ст-л 2116-2830;
2ой ст-л 2140-3136</v>
          </cell>
          <cell r="AM275">
            <v>9</v>
          </cell>
          <cell r="AN275">
            <v>2116</v>
          </cell>
          <cell r="AO275">
            <v>205.61</v>
          </cell>
          <cell r="AP275">
            <v>0</v>
          </cell>
          <cell r="AQ275">
            <v>0</v>
          </cell>
          <cell r="AR275">
            <v>0</v>
          </cell>
          <cell r="AS275" t="str">
            <v>Газлифт</v>
          </cell>
          <cell r="AT275">
            <v>530</v>
          </cell>
          <cell r="AU275" t="str">
            <v>ГП</v>
          </cell>
          <cell r="AV275">
            <v>960</v>
          </cell>
          <cell r="AW275" t="str">
            <v>ГП</v>
          </cell>
          <cell r="AX275">
            <v>1310</v>
          </cell>
          <cell r="AY275" t="str">
            <v>ГП</v>
          </cell>
          <cell r="AZ275">
            <v>1580</v>
          </cell>
          <cell r="BA275" t="str">
            <v>ГП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1590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 t="str">
            <v>70-117</v>
          </cell>
          <cell r="BM275">
            <v>1530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1522.06</v>
          </cell>
          <cell r="BT275">
            <v>7.94</v>
          </cell>
          <cell r="BU275">
            <v>73</v>
          </cell>
          <cell r="BV275">
            <v>5.5</v>
          </cell>
          <cell r="BW275">
            <v>18</v>
          </cell>
          <cell r="BX275" t="str">
            <v>Угловик</v>
          </cell>
          <cell r="BY275" t="str">
            <v>Постоянный</v>
          </cell>
          <cell r="BZ275">
            <v>24</v>
          </cell>
          <cell r="CA275">
            <v>0</v>
          </cell>
          <cell r="CB275">
            <v>30</v>
          </cell>
          <cell r="CC275">
            <v>67</v>
          </cell>
          <cell r="CD275">
            <v>29</v>
          </cell>
          <cell r="CE275">
            <v>43374</v>
          </cell>
          <cell r="CF275">
            <v>153</v>
          </cell>
          <cell r="CG275">
            <v>82</v>
          </cell>
          <cell r="CH275">
            <v>6</v>
          </cell>
          <cell r="CI275">
            <v>0</v>
          </cell>
          <cell r="CJ275">
            <v>0</v>
          </cell>
          <cell r="CK275">
            <v>99</v>
          </cell>
          <cell r="CL275">
            <v>25.794779999999999</v>
          </cell>
          <cell r="CM275">
            <v>60.5</v>
          </cell>
          <cell r="CN275">
            <v>49</v>
          </cell>
          <cell r="CO275">
            <v>273</v>
          </cell>
          <cell r="CP275">
            <v>46.9</v>
          </cell>
          <cell r="CQ275">
            <v>54</v>
          </cell>
          <cell r="CR275" t="str">
            <v>-</v>
          </cell>
          <cell r="CS275">
            <v>99</v>
          </cell>
          <cell r="CT275" t="str">
            <v>-</v>
          </cell>
          <cell r="CU275">
            <v>28.205220000000001</v>
          </cell>
          <cell r="CV275" t="str">
            <v>-</v>
          </cell>
          <cell r="CW275">
            <v>50</v>
          </cell>
          <cell r="CX275" t="str">
            <v>-</v>
          </cell>
          <cell r="CY275">
            <v>23.2</v>
          </cell>
          <cell r="CZ275">
            <v>23.7</v>
          </cell>
          <cell r="DA275">
            <v>918.79054599418953</v>
          </cell>
          <cell r="DB275">
            <v>1818.1973251952527</v>
          </cell>
          <cell r="DC275">
            <v>1.2657746759385591</v>
          </cell>
          <cell r="DD275" t="str">
            <v>Для снижения Рзаб планируется смена СЭ в декабре 2018 г.(перевод на УЭЦН)</v>
          </cell>
          <cell r="DE275" t="str">
            <v>Газлифт</v>
          </cell>
          <cell r="DF275">
            <v>25.794779999999999</v>
          </cell>
          <cell r="DG275">
            <v>60.5</v>
          </cell>
          <cell r="DH275">
            <v>49</v>
          </cell>
          <cell r="DI275">
            <v>23.7</v>
          </cell>
          <cell r="DJ275">
            <v>99</v>
          </cell>
          <cell r="DK275">
            <v>0</v>
          </cell>
          <cell r="DL275">
            <v>42963.083333333336</v>
          </cell>
          <cell r="DM275">
            <v>42971</v>
          </cell>
          <cell r="DN275">
            <v>474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41836</v>
          </cell>
          <cell r="DT275" t="str">
            <v>ВНС</v>
          </cell>
          <cell r="DU275">
            <v>0</v>
          </cell>
          <cell r="DV275">
            <v>18</v>
          </cell>
          <cell r="DW275">
            <v>33</v>
          </cell>
          <cell r="DX275">
            <v>62</v>
          </cell>
          <cell r="DY275">
            <v>32</v>
          </cell>
          <cell r="DZ275" t="str">
            <v>Постоянный</v>
          </cell>
          <cell r="EA275">
            <v>24</v>
          </cell>
          <cell r="EB275">
            <v>0</v>
          </cell>
          <cell r="EC275">
            <v>35.987459200000004</v>
          </cell>
          <cell r="ED275">
            <v>76.87</v>
          </cell>
          <cell r="EE275">
            <v>44</v>
          </cell>
          <cell r="EF275">
            <v>60.6</v>
          </cell>
          <cell r="EG275">
            <v>647.44776424783004</v>
          </cell>
          <cell r="EH275">
            <v>82</v>
          </cell>
          <cell r="EI275">
            <v>37.299999999999997</v>
          </cell>
          <cell r="EJ275">
            <v>83</v>
          </cell>
          <cell r="EK275">
            <v>18</v>
          </cell>
          <cell r="EL275">
            <v>30</v>
          </cell>
          <cell r="EM275">
            <v>67</v>
          </cell>
          <cell r="EN275">
            <v>29</v>
          </cell>
          <cell r="EO275" t="str">
            <v>Постоянный</v>
          </cell>
          <cell r="EP275">
            <v>24</v>
          </cell>
          <cell r="EQ275">
            <v>0</v>
          </cell>
          <cell r="ER275">
            <v>25.794779999999999</v>
          </cell>
          <cell r="ES275">
            <v>60.5</v>
          </cell>
          <cell r="ET275">
            <v>49</v>
          </cell>
          <cell r="EU275">
            <v>46.9</v>
          </cell>
          <cell r="EV275">
            <v>918.79054599418953</v>
          </cell>
          <cell r="EW275">
            <v>82</v>
          </cell>
          <cell r="EX275">
            <v>23.2</v>
          </cell>
          <cell r="EY275">
            <v>99</v>
          </cell>
          <cell r="EZ275">
            <v>0</v>
          </cell>
          <cell r="FA275">
            <v>-3</v>
          </cell>
          <cell r="FB275">
            <v>5</v>
          </cell>
          <cell r="FC275">
            <v>-3</v>
          </cell>
          <cell r="FD275">
            <v>0</v>
          </cell>
          <cell r="FE275">
            <v>0</v>
          </cell>
          <cell r="FF275">
            <v>-10.192679200000004</v>
          </cell>
        </row>
        <row r="276">
          <cell r="J276">
            <v>1200</v>
          </cell>
          <cell r="K276" t="str">
            <v>К - 10</v>
          </cell>
          <cell r="L276">
            <v>41417</v>
          </cell>
          <cell r="M276" t="str">
            <v>Гор.</v>
          </cell>
          <cell r="N276" t="str">
            <v>P1ar_Block I</v>
          </cell>
          <cell r="O276" t="str">
            <v>контрольный</v>
          </cell>
          <cell r="P276">
            <v>-4</v>
          </cell>
          <cell r="Q276" t="str">
            <v xml:space="preserve"> </v>
          </cell>
          <cell r="R276" t="str">
            <v xml:space="preserve"> </v>
          </cell>
          <cell r="S276">
            <v>0</v>
          </cell>
          <cell r="T276">
            <v>143.80000000000001</v>
          </cell>
          <cell r="U276">
            <v>135</v>
          </cell>
          <cell r="V276">
            <v>4.32</v>
          </cell>
          <cell r="W276">
            <v>1</v>
          </cell>
          <cell r="X276">
            <v>4.32</v>
          </cell>
          <cell r="Y276">
            <v>1.33</v>
          </cell>
          <cell r="Z276">
            <v>0.83599999999999997</v>
          </cell>
          <cell r="AA276">
            <v>0.73299999999999998</v>
          </cell>
          <cell r="AB276">
            <v>38</v>
          </cell>
          <cell r="AC276">
            <v>1.1579999999999999</v>
          </cell>
          <cell r="AD276">
            <v>177.8</v>
          </cell>
          <cell r="AE276">
            <v>8.0500000000000007</v>
          </cell>
          <cell r="AF276">
            <v>2015</v>
          </cell>
          <cell r="AG276">
            <v>2360</v>
          </cell>
          <cell r="AH276">
            <v>2360</v>
          </cell>
          <cell r="AI276">
            <v>0</v>
          </cell>
          <cell r="AJ276">
            <v>0</v>
          </cell>
          <cell r="AK276" t="str">
            <v>откр ствол</v>
          </cell>
          <cell r="AL276" t="str">
            <v>2015-2360</v>
          </cell>
          <cell r="AM276">
            <v>0</v>
          </cell>
          <cell r="AN276">
            <v>2015</v>
          </cell>
          <cell r="AO276">
            <v>158</v>
          </cell>
          <cell r="AP276">
            <v>0</v>
          </cell>
          <cell r="AQ276">
            <v>0</v>
          </cell>
          <cell r="AR276">
            <v>0</v>
          </cell>
          <cell r="AS276" t="str">
            <v>Газлифт</v>
          </cell>
          <cell r="AT276">
            <v>600</v>
          </cell>
          <cell r="AU276" t="str">
            <v>ЦКсОК/4</v>
          </cell>
          <cell r="AV276">
            <v>1200</v>
          </cell>
          <cell r="AW276" t="str">
            <v>ЦКсОК</v>
          </cell>
          <cell r="AX276">
            <v>1780</v>
          </cell>
          <cell r="AY276" t="str">
            <v>ГП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1789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2100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73</v>
          </cell>
          <cell r="BV276">
            <v>5.51</v>
          </cell>
          <cell r="BW276">
            <v>0</v>
          </cell>
          <cell r="BX276">
            <v>0</v>
          </cell>
          <cell r="BY276" t="str">
            <v>Постоянный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43374</v>
          </cell>
          <cell r="CF276">
            <v>182.2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274</v>
          </cell>
          <cell r="CP276">
            <v>0</v>
          </cell>
          <cell r="CQ276">
            <v>182.2</v>
          </cell>
          <cell r="CR276" t="str">
            <v>-</v>
          </cell>
          <cell r="CS276" t="str">
            <v>-</v>
          </cell>
          <cell r="CT276" t="str">
            <v>-</v>
          </cell>
          <cell r="CU276">
            <v>182.2</v>
          </cell>
          <cell r="CV276" t="str">
            <v>-</v>
          </cell>
          <cell r="CW276" t="str">
            <v>-</v>
          </cell>
          <cell r="CX276" t="str">
            <v>-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 t="str">
            <v>Газлифт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42962</v>
          </cell>
          <cell r="DM276">
            <v>41417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41417</v>
          </cell>
          <cell r="DT276" t="str">
            <v>ВНС</v>
          </cell>
          <cell r="DU276">
            <v>0</v>
          </cell>
          <cell r="DV276">
            <v>18</v>
          </cell>
          <cell r="DW276">
            <v>0</v>
          </cell>
          <cell r="DX276">
            <v>0</v>
          </cell>
          <cell r="DY276">
            <v>0</v>
          </cell>
          <cell r="DZ276" t="str">
            <v>Постоянный</v>
          </cell>
          <cell r="EA276">
            <v>24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0.03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 t="str">
            <v>Постоянный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-18</v>
          </cell>
          <cell r="FA276">
            <v>0</v>
          </cell>
          <cell r="FB276">
            <v>0</v>
          </cell>
          <cell r="FC276">
            <v>0</v>
          </cell>
          <cell r="FD276">
            <v>-24</v>
          </cell>
          <cell r="FE276">
            <v>0</v>
          </cell>
          <cell r="FF276">
            <v>0</v>
          </cell>
        </row>
        <row r="277">
          <cell r="J277" t="str">
            <v>1200-1</v>
          </cell>
          <cell r="K277" t="str">
            <v>К - 10</v>
          </cell>
          <cell r="L277">
            <v>41460</v>
          </cell>
          <cell r="M277" t="str">
            <v>Гор.</v>
          </cell>
          <cell r="N277" t="str">
            <v>P1ar_Block II</v>
          </cell>
          <cell r="O277" t="str">
            <v>Действующий</v>
          </cell>
          <cell r="P277">
            <v>-4</v>
          </cell>
          <cell r="Q277" t="str">
            <v xml:space="preserve"> </v>
          </cell>
          <cell r="R277" t="str">
            <v xml:space="preserve"> </v>
          </cell>
          <cell r="S277">
            <v>0</v>
          </cell>
          <cell r="T277">
            <v>143.80000000000001</v>
          </cell>
          <cell r="U277">
            <v>135</v>
          </cell>
          <cell r="V277">
            <v>4.32</v>
          </cell>
          <cell r="W277">
            <v>1</v>
          </cell>
          <cell r="X277">
            <v>1.6240601503759398</v>
          </cell>
          <cell r="Y277">
            <v>1.33</v>
          </cell>
          <cell r="Z277">
            <v>0.83599999999999997</v>
          </cell>
          <cell r="AA277">
            <v>0.73299999999999998</v>
          </cell>
          <cell r="AB277">
            <v>38</v>
          </cell>
          <cell r="AC277">
            <v>1.1579999999999999</v>
          </cell>
          <cell r="AD277">
            <v>177.8</v>
          </cell>
          <cell r="AE277">
            <v>8.0500000000000007</v>
          </cell>
          <cell r="AF277">
            <v>2128</v>
          </cell>
          <cell r="AG277">
            <v>2696</v>
          </cell>
          <cell r="AH277">
            <v>2696</v>
          </cell>
          <cell r="AI277">
            <v>0</v>
          </cell>
          <cell r="AJ277">
            <v>0</v>
          </cell>
          <cell r="AK277" t="str">
            <v>откр ствол</v>
          </cell>
          <cell r="AL277" t="str">
            <v>2128-2696</v>
          </cell>
          <cell r="AM277">
            <v>0</v>
          </cell>
          <cell r="AN277">
            <v>2128</v>
          </cell>
          <cell r="AO277">
            <v>280.7</v>
          </cell>
          <cell r="AP277">
            <v>0</v>
          </cell>
          <cell r="AQ277">
            <v>0</v>
          </cell>
          <cell r="AR277">
            <v>0</v>
          </cell>
          <cell r="AS277" t="str">
            <v>Газлифт</v>
          </cell>
          <cell r="AT277">
            <v>600</v>
          </cell>
          <cell r="AU277" t="str">
            <v>ГК77/3</v>
          </cell>
          <cell r="AV277">
            <v>1069</v>
          </cell>
          <cell r="AW277" t="str">
            <v>ГК75</v>
          </cell>
          <cell r="AX277">
            <v>1868</v>
          </cell>
          <cell r="AY277" t="str">
            <v>ЦКсОК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1878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2183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73</v>
          </cell>
          <cell r="BV277">
            <v>5.5</v>
          </cell>
          <cell r="BW277">
            <v>18</v>
          </cell>
          <cell r="BX277" t="str">
            <v>Угловик</v>
          </cell>
          <cell r="BY277" t="str">
            <v>Постоянный</v>
          </cell>
          <cell r="BZ277">
            <v>24</v>
          </cell>
          <cell r="CA277">
            <v>0</v>
          </cell>
          <cell r="CB277">
            <v>23</v>
          </cell>
          <cell r="CC277">
            <v>68</v>
          </cell>
          <cell r="CD277">
            <v>22</v>
          </cell>
          <cell r="CE277">
            <v>43374</v>
          </cell>
          <cell r="CF277">
            <v>189</v>
          </cell>
          <cell r="CG277">
            <v>74</v>
          </cell>
          <cell r="CH277">
            <v>6</v>
          </cell>
          <cell r="CI277">
            <v>0</v>
          </cell>
          <cell r="CJ277">
            <v>0</v>
          </cell>
          <cell r="CK277">
            <v>106</v>
          </cell>
          <cell r="CL277">
            <v>50.16</v>
          </cell>
          <cell r="CM277">
            <v>120</v>
          </cell>
          <cell r="CN277">
            <v>50</v>
          </cell>
          <cell r="CO277">
            <v>275</v>
          </cell>
          <cell r="CP277">
            <v>59</v>
          </cell>
          <cell r="CQ277">
            <v>83</v>
          </cell>
          <cell r="CR277" t="str">
            <v>-</v>
          </cell>
          <cell r="CS277">
            <v>106</v>
          </cell>
          <cell r="CT277" t="str">
            <v>-</v>
          </cell>
          <cell r="CU277">
            <v>32.840000000000003</v>
          </cell>
          <cell r="CV277" t="str">
            <v>-</v>
          </cell>
          <cell r="CW277">
            <v>56</v>
          </cell>
          <cell r="CX277" t="str">
            <v>-</v>
          </cell>
          <cell r="CY277">
            <v>16.8</v>
          </cell>
          <cell r="CZ277">
            <v>42.2</v>
          </cell>
          <cell r="DA277">
            <v>841.30781499202556</v>
          </cell>
          <cell r="DB277">
            <v>1176.2360446570974</v>
          </cell>
          <cell r="DC277">
            <v>1.5270309972425655</v>
          </cell>
          <cell r="DD277" t="str">
            <v>Для снижения Рзаб планируется смена СЭ в январе 2019 г.(перевод на УЭЦН)</v>
          </cell>
          <cell r="DE277" t="str">
            <v>Газлифт</v>
          </cell>
          <cell r="DF277">
            <v>50.16</v>
          </cell>
          <cell r="DG277">
            <v>120</v>
          </cell>
          <cell r="DH277">
            <v>50</v>
          </cell>
          <cell r="DI277">
            <v>42.2</v>
          </cell>
          <cell r="DJ277">
            <v>106</v>
          </cell>
          <cell r="DK277">
            <v>0</v>
          </cell>
          <cell r="DL277">
            <v>42307</v>
          </cell>
          <cell r="DM277">
            <v>42338</v>
          </cell>
          <cell r="DN277">
            <v>1107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41460</v>
          </cell>
          <cell r="DT277" t="str">
            <v>ВНС</v>
          </cell>
          <cell r="DU277">
            <v>0</v>
          </cell>
          <cell r="DV277">
            <v>18</v>
          </cell>
          <cell r="DW277">
            <v>32</v>
          </cell>
          <cell r="DX277">
            <v>68</v>
          </cell>
          <cell r="DY277">
            <v>31</v>
          </cell>
          <cell r="DZ277" t="str">
            <v>Постоянный</v>
          </cell>
          <cell r="EA277">
            <v>24</v>
          </cell>
          <cell r="EB277">
            <v>0</v>
          </cell>
          <cell r="EC277">
            <v>8.2262399999999989</v>
          </cell>
          <cell r="ED277">
            <v>24</v>
          </cell>
          <cell r="EE277">
            <v>59</v>
          </cell>
          <cell r="EF277">
            <v>35</v>
          </cell>
          <cell r="EG277">
            <v>2212.4324114054539</v>
          </cell>
          <cell r="EH277">
            <v>74</v>
          </cell>
          <cell r="EI277">
            <v>16.8</v>
          </cell>
          <cell r="EJ277">
            <v>134</v>
          </cell>
          <cell r="EK277">
            <v>18</v>
          </cell>
          <cell r="EL277">
            <v>23</v>
          </cell>
          <cell r="EM277">
            <v>68</v>
          </cell>
          <cell r="EN277">
            <v>22</v>
          </cell>
          <cell r="EO277" t="str">
            <v>Постоянный</v>
          </cell>
          <cell r="EP277">
            <v>24</v>
          </cell>
          <cell r="EQ277">
            <v>0</v>
          </cell>
          <cell r="ER277">
            <v>50.16</v>
          </cell>
          <cell r="ES277">
            <v>120</v>
          </cell>
          <cell r="ET277">
            <v>50</v>
          </cell>
          <cell r="EU277">
            <v>59</v>
          </cell>
          <cell r="EV277">
            <v>841.30781499202556</v>
          </cell>
          <cell r="EW277">
            <v>74</v>
          </cell>
          <cell r="EX277">
            <v>16.8</v>
          </cell>
          <cell r="EY277">
            <v>106</v>
          </cell>
          <cell r="EZ277">
            <v>0</v>
          </cell>
          <cell r="FA277">
            <v>-9</v>
          </cell>
          <cell r="FB277">
            <v>0</v>
          </cell>
          <cell r="FC277">
            <v>-9</v>
          </cell>
          <cell r="FD277">
            <v>0</v>
          </cell>
          <cell r="FE277">
            <v>0</v>
          </cell>
          <cell r="FF277">
            <v>41.933759999999999</v>
          </cell>
        </row>
        <row r="278">
          <cell r="J278">
            <v>1201</v>
          </cell>
          <cell r="K278" t="str">
            <v>К - 26</v>
          </cell>
          <cell r="L278">
            <v>41862</v>
          </cell>
          <cell r="M278" t="str">
            <v>Гор.</v>
          </cell>
          <cell r="N278" t="str">
            <v>P1ar_Block III</v>
          </cell>
          <cell r="O278" t="str">
            <v>Действующий</v>
          </cell>
          <cell r="P278">
            <v>-4</v>
          </cell>
          <cell r="Q278">
            <v>0</v>
          </cell>
          <cell r="R278">
            <v>0</v>
          </cell>
          <cell r="S278">
            <v>0</v>
          </cell>
          <cell r="T278">
            <v>143.80000000000001</v>
          </cell>
          <cell r="U278">
            <v>135</v>
          </cell>
          <cell r="V278">
            <v>4.32</v>
          </cell>
          <cell r="W278">
            <v>1</v>
          </cell>
          <cell r="X278">
            <v>1.8556701030927834</v>
          </cell>
          <cell r="Y278">
            <v>1.33</v>
          </cell>
          <cell r="Z278">
            <v>0.83599999999999997</v>
          </cell>
          <cell r="AA278">
            <v>0.73299999999999998</v>
          </cell>
          <cell r="AB278">
            <v>38</v>
          </cell>
          <cell r="AC278">
            <v>1.1579999999999999</v>
          </cell>
          <cell r="AD278">
            <v>177.8</v>
          </cell>
          <cell r="AE278">
            <v>9.19</v>
          </cell>
          <cell r="AF278">
            <v>2444</v>
          </cell>
          <cell r="AG278">
            <v>3259</v>
          </cell>
          <cell r="AH278">
            <v>3259</v>
          </cell>
          <cell r="AI278">
            <v>0</v>
          </cell>
          <cell r="AJ278">
            <v>0</v>
          </cell>
          <cell r="AK278" t="str">
            <v>откр ствол</v>
          </cell>
          <cell r="AL278" t="str">
            <v>2450-3160</v>
          </cell>
          <cell r="AM278">
            <v>14</v>
          </cell>
          <cell r="AN278">
            <v>2450</v>
          </cell>
          <cell r="AO278">
            <v>523.85</v>
          </cell>
          <cell r="AP278">
            <v>0</v>
          </cell>
          <cell r="AQ278">
            <v>0</v>
          </cell>
          <cell r="AR278">
            <v>0</v>
          </cell>
          <cell r="AS278" t="str">
            <v>Газлифт</v>
          </cell>
          <cell r="AT278">
            <v>480</v>
          </cell>
          <cell r="AU278" t="str">
            <v>ГП</v>
          </cell>
          <cell r="AV278">
            <v>830</v>
          </cell>
          <cell r="AW278" t="str">
            <v>ГП</v>
          </cell>
          <cell r="AX278">
            <v>1100</v>
          </cell>
          <cell r="AY278" t="str">
            <v>ГК85/0,313</v>
          </cell>
          <cell r="AZ278">
            <v>1325</v>
          </cell>
          <cell r="BA278" t="str">
            <v>ГК87/0,313</v>
          </cell>
          <cell r="BB278">
            <v>1500</v>
          </cell>
          <cell r="BC278" t="str">
            <v>ГК88/0,313</v>
          </cell>
          <cell r="BD278">
            <v>1700</v>
          </cell>
          <cell r="BE278" t="str">
            <v>ЦКсОК</v>
          </cell>
          <cell r="BF278">
            <v>1710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2483</v>
          </cell>
          <cell r="BN278" t="str">
            <v>Есть</v>
          </cell>
          <cell r="BO278">
            <v>0</v>
          </cell>
          <cell r="BP278">
            <v>74</v>
          </cell>
          <cell r="BQ278">
            <v>74</v>
          </cell>
          <cell r="BR278">
            <v>47.5</v>
          </cell>
          <cell r="BS278">
            <v>2460.6</v>
          </cell>
          <cell r="BT278">
            <v>22.4</v>
          </cell>
          <cell r="BU278">
            <v>73</v>
          </cell>
          <cell r="BV278">
            <v>5.5</v>
          </cell>
          <cell r="BW278">
            <v>18</v>
          </cell>
          <cell r="BX278" t="str">
            <v>Угловик</v>
          </cell>
          <cell r="BY278" t="str">
            <v>Постоянный</v>
          </cell>
          <cell r="BZ278">
            <v>24</v>
          </cell>
          <cell r="CA278">
            <v>0</v>
          </cell>
          <cell r="CB278">
            <v>33</v>
          </cell>
          <cell r="CC278">
            <v>74</v>
          </cell>
          <cell r="CD278">
            <v>32</v>
          </cell>
          <cell r="CE278">
            <v>43374</v>
          </cell>
          <cell r="CF278">
            <v>163</v>
          </cell>
          <cell r="CG278">
            <v>74</v>
          </cell>
          <cell r="CH278">
            <v>6</v>
          </cell>
          <cell r="CI278">
            <v>0</v>
          </cell>
          <cell r="CJ278">
            <v>0</v>
          </cell>
          <cell r="CK278">
            <v>116</v>
          </cell>
          <cell r="CL278">
            <v>35.56344</v>
          </cell>
          <cell r="CM278">
            <v>70.900000000000006</v>
          </cell>
          <cell r="CN278">
            <v>40</v>
          </cell>
          <cell r="CO278">
            <v>276</v>
          </cell>
          <cell r="CP278">
            <v>55.8</v>
          </cell>
          <cell r="CQ278">
            <v>47</v>
          </cell>
          <cell r="CR278" t="str">
            <v>-</v>
          </cell>
          <cell r="CS278">
            <v>116</v>
          </cell>
          <cell r="CT278" t="str">
            <v>-</v>
          </cell>
          <cell r="CU278">
            <v>11.43656</v>
          </cell>
          <cell r="CV278" t="str">
            <v>-</v>
          </cell>
          <cell r="CW278">
            <v>76</v>
          </cell>
          <cell r="CX278" t="str">
            <v>-</v>
          </cell>
          <cell r="CY278">
            <v>47.5</v>
          </cell>
          <cell r="CZ278">
            <v>8.2999999999999972</v>
          </cell>
          <cell r="DA278">
            <v>233.38574671066681</v>
          </cell>
          <cell r="DB278">
            <v>1569.0270682476162</v>
          </cell>
          <cell r="DC278">
            <v>1.5892808027706786</v>
          </cell>
          <cell r="DD278" t="str">
            <v>Для снижения Рзаб планируется смена СЭ в декабре 2018 г.(перевод на УЭЦН)</v>
          </cell>
          <cell r="DE278" t="str">
            <v>Газлифт</v>
          </cell>
          <cell r="DF278">
            <v>100.32</v>
          </cell>
          <cell r="DG278">
            <v>200</v>
          </cell>
          <cell r="DH278">
            <v>40</v>
          </cell>
          <cell r="DI278">
            <v>23.413258110014091</v>
          </cell>
          <cell r="DJ278">
            <v>116</v>
          </cell>
          <cell r="DK278">
            <v>0</v>
          </cell>
          <cell r="DL278">
            <v>42999</v>
          </cell>
          <cell r="DM278">
            <v>43214</v>
          </cell>
          <cell r="DN278">
            <v>231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41869</v>
          </cell>
          <cell r="DT278" t="str">
            <v>ВНС</v>
          </cell>
          <cell r="DU278">
            <v>0</v>
          </cell>
          <cell r="DV278">
            <v>65</v>
          </cell>
          <cell r="DW278">
            <v>35</v>
          </cell>
          <cell r="DX278">
            <v>69</v>
          </cell>
          <cell r="DY278">
            <v>33</v>
          </cell>
          <cell r="DZ278" t="str">
            <v>Постоянный</v>
          </cell>
          <cell r="EA278">
            <v>24</v>
          </cell>
          <cell r="EB278">
            <v>0</v>
          </cell>
          <cell r="EC278">
            <v>60.00808</v>
          </cell>
          <cell r="ED278">
            <v>97</v>
          </cell>
          <cell r="EE278">
            <v>26</v>
          </cell>
          <cell r="EF278">
            <v>54.8</v>
          </cell>
          <cell r="EG278">
            <v>121.65028442836361</v>
          </cell>
          <cell r="EH278">
            <v>78</v>
          </cell>
          <cell r="EI278">
            <v>47.5</v>
          </cell>
          <cell r="EJ278">
            <v>103</v>
          </cell>
          <cell r="EK278">
            <v>18</v>
          </cell>
          <cell r="EL278">
            <v>33</v>
          </cell>
          <cell r="EM278">
            <v>74</v>
          </cell>
          <cell r="EN278">
            <v>32</v>
          </cell>
          <cell r="EO278" t="str">
            <v>Постоянный</v>
          </cell>
          <cell r="EP278">
            <v>24</v>
          </cell>
          <cell r="EQ278">
            <v>0</v>
          </cell>
          <cell r="ER278">
            <v>35.56344</v>
          </cell>
          <cell r="ES278">
            <v>70.900000000000006</v>
          </cell>
          <cell r="ET278">
            <v>40</v>
          </cell>
          <cell r="EU278">
            <v>55.8</v>
          </cell>
          <cell r="EV278">
            <v>233.38574671066681</v>
          </cell>
          <cell r="EW278">
            <v>74</v>
          </cell>
          <cell r="EX278">
            <v>47.5</v>
          </cell>
          <cell r="EY278">
            <v>116</v>
          </cell>
          <cell r="EZ278">
            <v>-47</v>
          </cell>
          <cell r="FA278">
            <v>-2</v>
          </cell>
          <cell r="FB278">
            <v>5</v>
          </cell>
          <cell r="FC278">
            <v>-1</v>
          </cell>
          <cell r="FD278">
            <v>0</v>
          </cell>
          <cell r="FE278">
            <v>0</v>
          </cell>
          <cell r="FF278">
            <v>-24.44464</v>
          </cell>
        </row>
        <row r="279">
          <cell r="J279">
            <v>1202</v>
          </cell>
          <cell r="K279" t="str">
            <v>К - 2</v>
          </cell>
          <cell r="L279">
            <v>41566</v>
          </cell>
          <cell r="M279" t="str">
            <v>Гор.</v>
          </cell>
          <cell r="N279" t="str">
            <v>P1ar_Block III</v>
          </cell>
          <cell r="O279" t="str">
            <v>Действующий</v>
          </cell>
          <cell r="P279">
            <v>-4</v>
          </cell>
          <cell r="Q279" t="str">
            <v xml:space="preserve"> </v>
          </cell>
          <cell r="R279" t="str">
            <v xml:space="preserve"> </v>
          </cell>
          <cell r="S279">
            <v>0</v>
          </cell>
          <cell r="T279">
            <v>143.80000000000001</v>
          </cell>
          <cell r="U279">
            <v>135</v>
          </cell>
          <cell r="V279">
            <v>4.32</v>
          </cell>
          <cell r="W279">
            <v>1</v>
          </cell>
          <cell r="X279">
            <v>4.0510127531882976</v>
          </cell>
          <cell r="Y279">
            <v>1.33</v>
          </cell>
          <cell r="Z279">
            <v>0.83599999999999997</v>
          </cell>
          <cell r="AA279">
            <v>0.73299999999999998</v>
          </cell>
          <cell r="AB279">
            <v>38</v>
          </cell>
          <cell r="AC279">
            <v>1.1579999999999999</v>
          </cell>
          <cell r="AD279">
            <v>177.8</v>
          </cell>
          <cell r="AE279">
            <v>8.0500000000000007</v>
          </cell>
          <cell r="AF279">
            <v>1973</v>
          </cell>
          <cell r="AG279">
            <v>2930</v>
          </cell>
          <cell r="AH279">
            <v>2930</v>
          </cell>
          <cell r="AI279">
            <v>0</v>
          </cell>
          <cell r="AJ279">
            <v>0</v>
          </cell>
          <cell r="AK279" t="str">
            <v>откр ствол</v>
          </cell>
          <cell r="AL279" t="str">
            <v>1973-2930</v>
          </cell>
          <cell r="AM279">
            <v>75</v>
          </cell>
          <cell r="AN279">
            <v>1973</v>
          </cell>
          <cell r="AO279">
            <v>251.8</v>
          </cell>
          <cell r="AP279">
            <v>0</v>
          </cell>
          <cell r="AQ279">
            <v>0</v>
          </cell>
          <cell r="AR279">
            <v>0</v>
          </cell>
          <cell r="AS279" t="str">
            <v>Газлифт</v>
          </cell>
          <cell r="AT279">
            <v>450</v>
          </cell>
          <cell r="AU279" t="str">
            <v>ГП</v>
          </cell>
          <cell r="AV279">
            <v>1000</v>
          </cell>
          <cell r="AW279" t="str">
            <v>ГП</v>
          </cell>
          <cell r="AX279">
            <v>1500</v>
          </cell>
          <cell r="AY279" t="str">
            <v>ГК94/2</v>
          </cell>
          <cell r="AZ279">
            <v>1908</v>
          </cell>
          <cell r="BA279" t="str">
            <v>ЦКсОК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1918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2200</v>
          </cell>
          <cell r="BN279" t="str">
            <v>Есть</v>
          </cell>
          <cell r="BO279">
            <v>0</v>
          </cell>
          <cell r="BP279">
            <v>80</v>
          </cell>
          <cell r="BQ279">
            <v>57</v>
          </cell>
          <cell r="BR279">
            <v>6</v>
          </cell>
          <cell r="BS279">
            <v>0</v>
          </cell>
          <cell r="BT279">
            <v>0</v>
          </cell>
          <cell r="BU279">
            <v>73</v>
          </cell>
          <cell r="BV279">
            <v>5.5</v>
          </cell>
          <cell r="BW279">
            <v>18</v>
          </cell>
          <cell r="BX279" t="str">
            <v>Угловик</v>
          </cell>
          <cell r="BY279" t="str">
            <v>Постоянный</v>
          </cell>
          <cell r="BZ279">
            <v>24</v>
          </cell>
          <cell r="CA279">
            <v>0</v>
          </cell>
          <cell r="CB279">
            <v>39</v>
          </cell>
          <cell r="CC279">
            <v>57</v>
          </cell>
          <cell r="CD279">
            <v>38</v>
          </cell>
          <cell r="CE279">
            <v>43374</v>
          </cell>
          <cell r="CF279">
            <v>142</v>
          </cell>
          <cell r="CG279">
            <v>80</v>
          </cell>
          <cell r="CH279">
            <v>6</v>
          </cell>
          <cell r="CI279">
            <v>0</v>
          </cell>
          <cell r="CJ279">
            <v>0</v>
          </cell>
          <cell r="CK279">
            <v>75</v>
          </cell>
          <cell r="CL279">
            <v>20.481999999999999</v>
          </cell>
          <cell r="CM279">
            <v>25</v>
          </cell>
          <cell r="CN279">
            <v>2</v>
          </cell>
          <cell r="CO279">
            <v>277</v>
          </cell>
          <cell r="CP279">
            <v>28.6</v>
          </cell>
          <cell r="CQ279">
            <v>67</v>
          </cell>
          <cell r="CR279" t="str">
            <v>-</v>
          </cell>
          <cell r="CS279">
            <v>75</v>
          </cell>
          <cell r="CT279" t="str">
            <v>-</v>
          </cell>
          <cell r="CU279">
            <v>46.518000000000001</v>
          </cell>
          <cell r="CV279" t="str">
            <v>-</v>
          </cell>
          <cell r="CW279">
            <v>73</v>
          </cell>
          <cell r="CX279" t="str">
            <v>-</v>
          </cell>
          <cell r="CY279">
            <v>6</v>
          </cell>
          <cell r="CZ279">
            <v>22.6</v>
          </cell>
          <cell r="DA279">
            <v>1103.4078703251637</v>
          </cell>
          <cell r="DB279">
            <v>1396.3480128893664</v>
          </cell>
          <cell r="DC279">
            <v>0.47214422934830796</v>
          </cell>
          <cell r="DD279">
            <v>0</v>
          </cell>
          <cell r="DE279" t="str">
            <v>Газлифт</v>
          </cell>
          <cell r="DF279">
            <v>20.481999999999999</v>
          </cell>
          <cell r="DG279">
            <v>25</v>
          </cell>
          <cell r="DH279">
            <v>2</v>
          </cell>
          <cell r="DI279">
            <v>22.600000000000005</v>
          </cell>
          <cell r="DJ279">
            <v>75</v>
          </cell>
          <cell r="DK279">
            <v>0</v>
          </cell>
          <cell r="DL279">
            <v>42503.083333333336</v>
          </cell>
          <cell r="DM279">
            <v>42507</v>
          </cell>
          <cell r="DN279">
            <v>938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42507</v>
          </cell>
          <cell r="DT279" t="str">
            <v>Проведение бесподходной ОПЗ (БОПЗ)</v>
          </cell>
          <cell r="DU279">
            <v>0</v>
          </cell>
          <cell r="DV279">
            <v>18</v>
          </cell>
          <cell r="DW279">
            <v>39</v>
          </cell>
          <cell r="DX279">
            <v>57</v>
          </cell>
          <cell r="DY279">
            <v>38</v>
          </cell>
          <cell r="DZ279" t="str">
            <v>Постоянный</v>
          </cell>
          <cell r="EA279">
            <v>24</v>
          </cell>
          <cell r="EB279">
            <v>0</v>
          </cell>
          <cell r="EC279">
            <v>20.481999999999999</v>
          </cell>
          <cell r="ED279">
            <v>25</v>
          </cell>
          <cell r="EE279">
            <v>2</v>
          </cell>
          <cell r="EF279">
            <v>28.6</v>
          </cell>
          <cell r="EG279">
            <v>1103.4078703251637</v>
          </cell>
          <cell r="EH279">
            <v>80</v>
          </cell>
          <cell r="EI279">
            <v>6</v>
          </cell>
          <cell r="EJ279">
            <v>75</v>
          </cell>
          <cell r="EK279">
            <v>18</v>
          </cell>
          <cell r="EL279">
            <v>39</v>
          </cell>
          <cell r="EM279">
            <v>57</v>
          </cell>
          <cell r="EN279">
            <v>38</v>
          </cell>
          <cell r="EO279" t="str">
            <v>Постоянный</v>
          </cell>
          <cell r="EP279">
            <v>24</v>
          </cell>
          <cell r="EQ279">
            <v>0</v>
          </cell>
          <cell r="ER279">
            <v>20.481999999999999</v>
          </cell>
          <cell r="ES279">
            <v>25</v>
          </cell>
          <cell r="ET279">
            <v>2</v>
          </cell>
          <cell r="EU279">
            <v>28.6</v>
          </cell>
          <cell r="EV279">
            <v>1103.4078703251637</v>
          </cell>
          <cell r="EW279">
            <v>80</v>
          </cell>
          <cell r="EX279">
            <v>6</v>
          </cell>
          <cell r="EY279">
            <v>75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</row>
        <row r="280">
          <cell r="J280" t="str">
            <v>1202-2</v>
          </cell>
          <cell r="K280" t="str">
            <v>К - 2</v>
          </cell>
          <cell r="L280">
            <v>41449</v>
          </cell>
          <cell r="M280" t="str">
            <v>Гор.</v>
          </cell>
          <cell r="N280" t="str">
            <v>P1ar_Block III</v>
          </cell>
          <cell r="O280" t="str">
            <v>Действующий</v>
          </cell>
          <cell r="P280">
            <v>-4</v>
          </cell>
          <cell r="Q280" t="str">
            <v xml:space="preserve"> </v>
          </cell>
          <cell r="R280" t="str">
            <v xml:space="preserve"> </v>
          </cell>
          <cell r="S280">
            <v>0</v>
          </cell>
          <cell r="T280">
            <v>143.80000000000001</v>
          </cell>
          <cell r="U280">
            <v>135</v>
          </cell>
          <cell r="V280">
            <v>4.32</v>
          </cell>
          <cell r="W280">
            <v>1</v>
          </cell>
          <cell r="X280">
            <v>4.32</v>
          </cell>
          <cell r="Y280">
            <v>1.33</v>
          </cell>
          <cell r="Z280">
            <v>0.83599999999999997</v>
          </cell>
          <cell r="AA280">
            <v>0.73299999999999998</v>
          </cell>
          <cell r="AB280">
            <v>38</v>
          </cell>
          <cell r="AC280">
            <v>1.1579999999999999</v>
          </cell>
          <cell r="AD280">
            <v>177.8</v>
          </cell>
          <cell r="AE280">
            <v>8.0500000000000007</v>
          </cell>
          <cell r="AF280">
            <v>2034</v>
          </cell>
          <cell r="AG280">
            <v>2900</v>
          </cell>
          <cell r="AH280">
            <v>2900</v>
          </cell>
          <cell r="AI280">
            <v>0</v>
          </cell>
          <cell r="AJ280">
            <v>0</v>
          </cell>
          <cell r="AK280" t="str">
            <v>откр ствол</v>
          </cell>
          <cell r="AL280" t="str">
            <v xml:space="preserve">2034-2900 </v>
          </cell>
          <cell r="AM280">
            <v>10</v>
          </cell>
          <cell r="AN280">
            <v>2034</v>
          </cell>
          <cell r="AO280">
            <v>176.78</v>
          </cell>
          <cell r="AP280">
            <v>0</v>
          </cell>
          <cell r="AQ280">
            <v>0</v>
          </cell>
          <cell r="AR280">
            <v>0</v>
          </cell>
          <cell r="AS280" t="str">
            <v>Газлифт</v>
          </cell>
          <cell r="AT280">
            <v>600</v>
          </cell>
          <cell r="AU280" t="str">
            <v>ГП</v>
          </cell>
          <cell r="AV280">
            <v>1200</v>
          </cell>
          <cell r="AW280" t="str">
            <v>ГК93/1,5</v>
          </cell>
          <cell r="AX280">
            <v>1768</v>
          </cell>
          <cell r="AY280" t="str">
            <v>ЦКсОК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1778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2047</v>
          </cell>
          <cell r="BN280" t="str">
            <v>Есть</v>
          </cell>
          <cell r="BO280">
            <v>0</v>
          </cell>
          <cell r="BP280">
            <v>84</v>
          </cell>
          <cell r="BQ280">
            <v>73</v>
          </cell>
          <cell r="BR280">
            <v>11</v>
          </cell>
          <cell r="BS280">
            <v>0</v>
          </cell>
          <cell r="BT280">
            <v>0</v>
          </cell>
          <cell r="BU280">
            <v>73</v>
          </cell>
          <cell r="BV280">
            <v>5.5</v>
          </cell>
          <cell r="BW280">
            <v>18</v>
          </cell>
          <cell r="BX280" t="str">
            <v>Угловик</v>
          </cell>
          <cell r="BY280" t="str">
            <v>Постоянный</v>
          </cell>
          <cell r="BZ280">
            <v>24</v>
          </cell>
          <cell r="CA280">
            <v>0</v>
          </cell>
          <cell r="CB280">
            <v>42</v>
          </cell>
          <cell r="CC280">
            <v>73</v>
          </cell>
          <cell r="CD280">
            <v>39</v>
          </cell>
          <cell r="CE280">
            <v>43374</v>
          </cell>
          <cell r="CF280">
            <v>152</v>
          </cell>
          <cell r="CG280">
            <v>84</v>
          </cell>
          <cell r="CH280">
            <v>6</v>
          </cell>
          <cell r="CI280">
            <v>0</v>
          </cell>
          <cell r="CJ280">
            <v>0</v>
          </cell>
          <cell r="CK280">
            <v>72</v>
          </cell>
          <cell r="CL280">
            <v>31.767999999999997</v>
          </cell>
          <cell r="CM280">
            <v>38</v>
          </cell>
          <cell r="CN280">
            <v>0</v>
          </cell>
          <cell r="CO280">
            <v>278</v>
          </cell>
          <cell r="CP280">
            <v>53.1</v>
          </cell>
          <cell r="CQ280">
            <v>80</v>
          </cell>
          <cell r="CR280" t="str">
            <v>-</v>
          </cell>
          <cell r="CS280">
            <v>72</v>
          </cell>
          <cell r="CT280" t="str">
            <v>-</v>
          </cell>
          <cell r="CU280">
            <v>48.231999999999999</v>
          </cell>
          <cell r="CV280" t="str">
            <v>-</v>
          </cell>
          <cell r="CW280">
            <v>72</v>
          </cell>
          <cell r="CX280" t="str">
            <v>-</v>
          </cell>
          <cell r="CY280">
            <v>11</v>
          </cell>
          <cell r="CZ280">
            <v>42.1</v>
          </cell>
          <cell r="DA280">
            <v>1325.2329388063461</v>
          </cell>
          <cell r="DB280">
            <v>1671.4933266179805</v>
          </cell>
          <cell r="DC280">
            <v>0.59313244014596156</v>
          </cell>
          <cell r="DD280">
            <v>0</v>
          </cell>
          <cell r="DE280" t="str">
            <v>Газлифт</v>
          </cell>
          <cell r="DF280">
            <v>31.767999999999997</v>
          </cell>
          <cell r="DG280">
            <v>38</v>
          </cell>
          <cell r="DH280">
            <v>0</v>
          </cell>
          <cell r="DI280">
            <v>42.1</v>
          </cell>
          <cell r="DJ280">
            <v>72</v>
          </cell>
          <cell r="DK280">
            <v>0</v>
          </cell>
          <cell r="DL280">
            <v>42508.083333333336</v>
          </cell>
          <cell r="DM280">
            <v>42513</v>
          </cell>
          <cell r="DN280">
            <v>932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42513</v>
          </cell>
          <cell r="DT280" t="str">
            <v>Проведение бесподходной ОПЗ (БОПЗ)</v>
          </cell>
          <cell r="DU280">
            <v>0</v>
          </cell>
          <cell r="DV280">
            <v>18</v>
          </cell>
          <cell r="DW280">
            <v>42</v>
          </cell>
          <cell r="DX280">
            <v>73</v>
          </cell>
          <cell r="DY280">
            <v>39</v>
          </cell>
          <cell r="DZ280" t="str">
            <v>Постоянный</v>
          </cell>
          <cell r="EA280">
            <v>24</v>
          </cell>
          <cell r="EB280">
            <v>0</v>
          </cell>
          <cell r="EC280">
            <v>31.767999999999997</v>
          </cell>
          <cell r="ED280">
            <v>38</v>
          </cell>
          <cell r="EE280">
            <v>0</v>
          </cell>
          <cell r="EF280">
            <v>53.1</v>
          </cell>
          <cell r="EG280">
            <v>1325.2329388063461</v>
          </cell>
          <cell r="EH280">
            <v>84</v>
          </cell>
          <cell r="EI280">
            <v>11</v>
          </cell>
          <cell r="EJ280">
            <v>72</v>
          </cell>
          <cell r="EK280">
            <v>18</v>
          </cell>
          <cell r="EL280">
            <v>42</v>
          </cell>
          <cell r="EM280">
            <v>73</v>
          </cell>
          <cell r="EN280">
            <v>39</v>
          </cell>
          <cell r="EO280" t="str">
            <v>Постоянный</v>
          </cell>
          <cell r="EP280">
            <v>24</v>
          </cell>
          <cell r="EQ280">
            <v>0</v>
          </cell>
          <cell r="ER280">
            <v>31.767999999999997</v>
          </cell>
          <cell r="ES280">
            <v>38</v>
          </cell>
          <cell r="ET280">
            <v>0</v>
          </cell>
          <cell r="EU280">
            <v>53.1</v>
          </cell>
          <cell r="EV280">
            <v>1325.2329388063461</v>
          </cell>
          <cell r="EW280">
            <v>84</v>
          </cell>
          <cell r="EX280">
            <v>11</v>
          </cell>
          <cell r="EY280">
            <v>72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</row>
        <row r="281">
          <cell r="J281" t="str">
            <v>1202-1</v>
          </cell>
          <cell r="K281" t="str">
            <v>К - 2</v>
          </cell>
          <cell r="L281">
            <v>41498</v>
          </cell>
          <cell r="M281" t="str">
            <v>Гор.</v>
          </cell>
          <cell r="N281" t="str">
            <v>P1ar_Block III</v>
          </cell>
          <cell r="O281" t="str">
            <v>Действующий</v>
          </cell>
          <cell r="P281">
            <v>-4</v>
          </cell>
          <cell r="Q281" t="str">
            <v xml:space="preserve"> </v>
          </cell>
          <cell r="R281" t="str">
            <v xml:space="preserve"> </v>
          </cell>
          <cell r="S281">
            <v>0</v>
          </cell>
          <cell r="T281">
            <v>143.80000000000001</v>
          </cell>
          <cell r="U281">
            <v>135</v>
          </cell>
          <cell r="V281">
            <v>4.32</v>
          </cell>
          <cell r="W281">
            <v>1</v>
          </cell>
          <cell r="X281">
            <v>3.5566152219838338</v>
          </cell>
          <cell r="Y281">
            <v>1.33</v>
          </cell>
          <cell r="Z281">
            <v>0.83599999999999997</v>
          </cell>
          <cell r="AA281">
            <v>0.73299999999999998</v>
          </cell>
          <cell r="AB281">
            <v>38</v>
          </cell>
          <cell r="AC281">
            <v>1.1579999999999999</v>
          </cell>
          <cell r="AD281">
            <v>177.8</v>
          </cell>
          <cell r="AE281">
            <v>8.0500000000000007</v>
          </cell>
          <cell r="AF281">
            <v>2516</v>
          </cell>
          <cell r="AG281">
            <v>2995</v>
          </cell>
          <cell r="AH281">
            <v>2995</v>
          </cell>
          <cell r="AI281">
            <v>0</v>
          </cell>
          <cell r="AJ281">
            <v>0</v>
          </cell>
          <cell r="AK281" t="str">
            <v>откр ствол</v>
          </cell>
          <cell r="AL281" t="str">
            <v xml:space="preserve">2516-2995 </v>
          </cell>
          <cell r="AM281">
            <v>50</v>
          </cell>
          <cell r="AN281">
            <v>2516</v>
          </cell>
          <cell r="AO281">
            <v>661.95</v>
          </cell>
          <cell r="AP281">
            <v>0</v>
          </cell>
          <cell r="AQ281">
            <v>0</v>
          </cell>
          <cell r="AR281">
            <v>0</v>
          </cell>
          <cell r="AS281" t="str">
            <v>Газлифт</v>
          </cell>
          <cell r="AT281">
            <v>600</v>
          </cell>
          <cell r="AU281" t="str">
            <v>ГП</v>
          </cell>
          <cell r="AV281">
            <v>1200</v>
          </cell>
          <cell r="AW281" t="str">
            <v>ГК95(1,5)</v>
          </cell>
          <cell r="AX281">
            <v>1918</v>
          </cell>
          <cell r="AY281" t="str">
            <v>ЦКсОК(3+3)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1928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2524</v>
          </cell>
          <cell r="BN281" t="str">
            <v>Есть</v>
          </cell>
          <cell r="BO281">
            <v>0</v>
          </cell>
          <cell r="BP281">
            <v>84</v>
          </cell>
          <cell r="BQ281">
            <v>66</v>
          </cell>
          <cell r="BR281">
            <v>14.3</v>
          </cell>
          <cell r="BS281">
            <v>0</v>
          </cell>
          <cell r="BT281">
            <v>0</v>
          </cell>
          <cell r="BU281">
            <v>73</v>
          </cell>
          <cell r="BV281">
            <v>5.5</v>
          </cell>
          <cell r="BW281">
            <v>18</v>
          </cell>
          <cell r="BX281" t="str">
            <v>Угловик</v>
          </cell>
          <cell r="BY281" t="str">
            <v>Постоянный</v>
          </cell>
          <cell r="BZ281">
            <v>24</v>
          </cell>
          <cell r="CA281">
            <v>0</v>
          </cell>
          <cell r="CB281">
            <v>43</v>
          </cell>
          <cell r="CC281">
            <v>66</v>
          </cell>
          <cell r="CD281">
            <v>40</v>
          </cell>
          <cell r="CE281">
            <v>43374</v>
          </cell>
          <cell r="CF281">
            <v>116.7</v>
          </cell>
          <cell r="CG281">
            <v>84</v>
          </cell>
          <cell r="CH281">
            <v>6</v>
          </cell>
          <cell r="CI281">
            <v>0</v>
          </cell>
          <cell r="CJ281">
            <v>0</v>
          </cell>
          <cell r="CK281">
            <v>78</v>
          </cell>
          <cell r="CL281">
            <v>41.834464100000005</v>
          </cell>
          <cell r="CM281">
            <v>53.5</v>
          </cell>
          <cell r="CN281">
            <v>6.4649999999999999</v>
          </cell>
          <cell r="CO281">
            <v>279</v>
          </cell>
          <cell r="CP281">
            <v>45.3</v>
          </cell>
          <cell r="CQ281">
            <v>38.700000000000003</v>
          </cell>
          <cell r="CR281" t="str">
            <v>-</v>
          </cell>
          <cell r="CS281">
            <v>78</v>
          </cell>
          <cell r="CT281" t="str">
            <v>-</v>
          </cell>
          <cell r="CU281">
            <v>-3.1344641000000024</v>
          </cell>
          <cell r="CV281" t="str">
            <v>-</v>
          </cell>
          <cell r="CW281">
            <v>71.534999999999997</v>
          </cell>
          <cell r="CX281" t="str">
            <v>-</v>
          </cell>
          <cell r="CY281">
            <v>14.3</v>
          </cell>
          <cell r="CZ281">
            <v>30.999999999999996</v>
          </cell>
          <cell r="DA281">
            <v>741.0158267092512</v>
          </cell>
          <cell r="DB281">
            <v>1082.8392564493254</v>
          </cell>
          <cell r="DC281">
            <v>1.6214015815511664</v>
          </cell>
          <cell r="DD281">
            <v>0</v>
          </cell>
          <cell r="DE281" t="str">
            <v>Газлифт</v>
          </cell>
          <cell r="DF281">
            <v>41.834464100000005</v>
          </cell>
          <cell r="DG281">
            <v>53.5</v>
          </cell>
          <cell r="DH281">
            <v>6.4649999999999999</v>
          </cell>
          <cell r="DI281">
            <v>30.999999999999993</v>
          </cell>
          <cell r="DJ281">
            <v>78</v>
          </cell>
          <cell r="DK281">
            <v>0</v>
          </cell>
          <cell r="DL281" t="str">
            <v>-</v>
          </cell>
          <cell r="DM281">
            <v>41498</v>
          </cell>
          <cell r="DN281">
            <v>1947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41498</v>
          </cell>
          <cell r="DT281" t="str">
            <v>ВНС</v>
          </cell>
          <cell r="DU281">
            <v>0</v>
          </cell>
          <cell r="DV281">
            <v>18</v>
          </cell>
          <cell r="DW281">
            <v>43</v>
          </cell>
          <cell r="DX281">
            <v>66</v>
          </cell>
          <cell r="DY281">
            <v>40</v>
          </cell>
          <cell r="DZ281" t="str">
            <v>Постоянный</v>
          </cell>
          <cell r="EA281">
            <v>24</v>
          </cell>
          <cell r="EB281">
            <v>0</v>
          </cell>
          <cell r="EC281">
            <v>41.834464100000005</v>
          </cell>
          <cell r="ED281">
            <v>53.5</v>
          </cell>
          <cell r="EE281">
            <v>6.4649999999999999</v>
          </cell>
          <cell r="EF281">
            <v>45.3</v>
          </cell>
          <cell r="EG281">
            <v>741.0158267092512</v>
          </cell>
          <cell r="EH281">
            <v>84</v>
          </cell>
          <cell r="EI281">
            <v>14.3</v>
          </cell>
          <cell r="EJ281">
            <v>78</v>
          </cell>
          <cell r="EK281">
            <v>18</v>
          </cell>
          <cell r="EL281">
            <v>43</v>
          </cell>
          <cell r="EM281">
            <v>66</v>
          </cell>
          <cell r="EN281">
            <v>40</v>
          </cell>
          <cell r="EO281" t="str">
            <v>Постоянный</v>
          </cell>
          <cell r="EP281">
            <v>24</v>
          </cell>
          <cell r="EQ281">
            <v>0</v>
          </cell>
          <cell r="ER281">
            <v>41.834464100000005</v>
          </cell>
          <cell r="ES281">
            <v>53.5</v>
          </cell>
          <cell r="ET281">
            <v>6.4649999999999999</v>
          </cell>
          <cell r="EU281">
            <v>45.3</v>
          </cell>
          <cell r="EV281">
            <v>741.0158267092512</v>
          </cell>
          <cell r="EW281">
            <v>84</v>
          </cell>
          <cell r="EX281">
            <v>14.3</v>
          </cell>
          <cell r="EY281">
            <v>78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</row>
        <row r="282">
          <cell r="J282">
            <v>1205</v>
          </cell>
          <cell r="K282" t="str">
            <v>К - 13</v>
          </cell>
          <cell r="L282">
            <v>41737</v>
          </cell>
          <cell r="M282" t="str">
            <v>Гор.</v>
          </cell>
          <cell r="N282" t="str">
            <v>P1ar_Block I</v>
          </cell>
          <cell r="O282" t="str">
            <v>Действующий</v>
          </cell>
          <cell r="P282">
            <v>-4</v>
          </cell>
          <cell r="Q282" t="str">
            <v xml:space="preserve"> </v>
          </cell>
          <cell r="R282" t="str">
            <v xml:space="preserve"> </v>
          </cell>
          <cell r="S282">
            <v>0</v>
          </cell>
          <cell r="T282">
            <v>143.80000000000001</v>
          </cell>
          <cell r="U282">
            <v>135</v>
          </cell>
          <cell r="V282">
            <v>4.32</v>
          </cell>
          <cell r="W282">
            <v>1</v>
          </cell>
          <cell r="X282">
            <v>4.3028574160544393</v>
          </cell>
          <cell r="Y282">
            <v>1.33</v>
          </cell>
          <cell r="Z282">
            <v>0.83599999999999997</v>
          </cell>
          <cell r="AA282">
            <v>0.73299999999999998</v>
          </cell>
          <cell r="AB282">
            <v>38</v>
          </cell>
          <cell r="AC282">
            <v>1.1579999999999999</v>
          </cell>
          <cell r="AD282">
            <v>177.8</v>
          </cell>
          <cell r="AE282">
            <v>9.19</v>
          </cell>
          <cell r="AF282">
            <v>1891</v>
          </cell>
          <cell r="AG282">
            <v>2592</v>
          </cell>
          <cell r="AH282">
            <v>2592</v>
          </cell>
          <cell r="AI282">
            <v>0</v>
          </cell>
          <cell r="AJ282">
            <v>0</v>
          </cell>
          <cell r="AK282" t="str">
            <v>откр ствол</v>
          </cell>
          <cell r="AL282" t="str">
            <v xml:space="preserve">1891-2592 </v>
          </cell>
          <cell r="AM282">
            <v>16</v>
          </cell>
          <cell r="AN282">
            <v>1891</v>
          </cell>
          <cell r="AO282">
            <v>76.11</v>
          </cell>
          <cell r="AP282">
            <v>0</v>
          </cell>
          <cell r="AQ282">
            <v>0</v>
          </cell>
          <cell r="AR282">
            <v>0</v>
          </cell>
          <cell r="AS282" t="str">
            <v>Газлифт</v>
          </cell>
          <cell r="AT282">
            <v>600</v>
          </cell>
          <cell r="AU282" t="str">
            <v>ГП</v>
          </cell>
          <cell r="AV282">
            <v>1200</v>
          </cell>
          <cell r="AW282" t="str">
            <v>ГК80/2</v>
          </cell>
          <cell r="AX282">
            <v>1770</v>
          </cell>
          <cell r="AY282" t="str">
            <v>ЦКсОК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1780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1950</v>
          </cell>
          <cell r="BN282" t="str">
            <v>Есть</v>
          </cell>
          <cell r="BO282">
            <v>0</v>
          </cell>
          <cell r="BP282">
            <v>84</v>
          </cell>
          <cell r="BQ282">
            <v>50</v>
          </cell>
          <cell r="BR282">
            <v>11</v>
          </cell>
          <cell r="BS282">
            <v>0</v>
          </cell>
          <cell r="BT282">
            <v>0</v>
          </cell>
          <cell r="BU282">
            <v>73</v>
          </cell>
          <cell r="BV282">
            <v>5.5</v>
          </cell>
          <cell r="BW282">
            <v>18</v>
          </cell>
          <cell r="BX282" t="str">
            <v>Угловик</v>
          </cell>
          <cell r="BY282" t="str">
            <v>Периодический</v>
          </cell>
          <cell r="BZ282">
            <v>24</v>
          </cell>
          <cell r="CA282">
            <v>24</v>
          </cell>
          <cell r="CB282">
            <v>25</v>
          </cell>
          <cell r="CC282">
            <v>50</v>
          </cell>
          <cell r="CD282">
            <v>24</v>
          </cell>
          <cell r="CE282">
            <v>43374</v>
          </cell>
          <cell r="CF282">
            <v>100.4</v>
          </cell>
          <cell r="CG282">
            <v>84</v>
          </cell>
          <cell r="CH282">
            <v>6</v>
          </cell>
          <cell r="CI282">
            <v>0</v>
          </cell>
          <cell r="CJ282">
            <v>0</v>
          </cell>
          <cell r="CK282">
            <v>62</v>
          </cell>
          <cell r="CL282">
            <v>1.6699936</v>
          </cell>
          <cell r="CM282">
            <v>2</v>
          </cell>
          <cell r="CN282">
            <v>0.12</v>
          </cell>
          <cell r="CO282">
            <v>280</v>
          </cell>
          <cell r="CP282">
            <v>9</v>
          </cell>
          <cell r="CQ282">
            <v>38.400000000000006</v>
          </cell>
          <cell r="CR282" t="str">
            <v>-</v>
          </cell>
          <cell r="CS282">
            <v>62</v>
          </cell>
          <cell r="CT282" t="str">
            <v>-</v>
          </cell>
          <cell r="CU282">
            <v>36.730006400000008</v>
          </cell>
          <cell r="CV282" t="str">
            <v>-</v>
          </cell>
          <cell r="CW282">
            <v>61.88</v>
          </cell>
          <cell r="CX282" t="str">
            <v>-</v>
          </cell>
          <cell r="CY282">
            <v>5.5</v>
          </cell>
          <cell r="CZ282">
            <v>3.5</v>
          </cell>
          <cell r="DA282">
            <v>2095.8164151048245</v>
          </cell>
          <cell r="DB282">
            <v>5389.2422102695482</v>
          </cell>
          <cell r="DC282">
            <v>6.275E-2</v>
          </cell>
          <cell r="DD282">
            <v>0</v>
          </cell>
          <cell r="DE282" t="str">
            <v>Газлифт</v>
          </cell>
          <cell r="DF282">
            <v>1.6699936</v>
          </cell>
          <cell r="DG282">
            <v>2</v>
          </cell>
          <cell r="DH282">
            <v>0.12</v>
          </cell>
          <cell r="DI282">
            <v>3.5</v>
          </cell>
          <cell r="DJ282">
            <v>62</v>
          </cell>
          <cell r="DK282">
            <v>0</v>
          </cell>
          <cell r="DL282" t="str">
            <v>-</v>
          </cell>
          <cell r="DM282">
            <v>41739</v>
          </cell>
          <cell r="DN282">
            <v>1706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43064</v>
          </cell>
          <cell r="DT282" t="str">
            <v>Бесп. ОПЗ</v>
          </cell>
          <cell r="DU282">
            <v>0</v>
          </cell>
          <cell r="DV282">
            <v>18</v>
          </cell>
          <cell r="DW282">
            <v>30</v>
          </cell>
          <cell r="DX282">
            <v>66</v>
          </cell>
          <cell r="DY282">
            <v>28</v>
          </cell>
          <cell r="DZ282" t="str">
            <v>Постоянный</v>
          </cell>
          <cell r="EA282">
            <v>24</v>
          </cell>
          <cell r="EB282">
            <v>0</v>
          </cell>
          <cell r="EC282">
            <v>5.0099808000000001</v>
          </cell>
          <cell r="ED282">
            <v>6</v>
          </cell>
          <cell r="EE282">
            <v>0.12</v>
          </cell>
          <cell r="EF282">
            <v>18.7</v>
          </cell>
          <cell r="EG282">
            <v>1536.9320377435376</v>
          </cell>
          <cell r="EH282">
            <v>83</v>
          </cell>
          <cell r="EI282">
            <v>11</v>
          </cell>
          <cell r="EJ282">
            <v>62</v>
          </cell>
          <cell r="EK282">
            <v>18</v>
          </cell>
          <cell r="EL282">
            <v>25</v>
          </cell>
          <cell r="EM282">
            <v>50</v>
          </cell>
          <cell r="EN282">
            <v>24</v>
          </cell>
          <cell r="EO282" t="str">
            <v>Периодический</v>
          </cell>
          <cell r="EP282">
            <v>24</v>
          </cell>
          <cell r="EQ282">
            <v>24</v>
          </cell>
          <cell r="ER282">
            <v>1.6699936</v>
          </cell>
          <cell r="ES282">
            <v>2</v>
          </cell>
          <cell r="ET282">
            <v>0.12</v>
          </cell>
          <cell r="EU282">
            <v>9</v>
          </cell>
          <cell r="EV282">
            <v>2095.8164151048245</v>
          </cell>
          <cell r="EW282">
            <v>84</v>
          </cell>
          <cell r="EX282">
            <v>5.5</v>
          </cell>
          <cell r="EY282">
            <v>62</v>
          </cell>
          <cell r="EZ282">
            <v>0</v>
          </cell>
          <cell r="FA282">
            <v>-5</v>
          </cell>
          <cell r="FB282">
            <v>-16</v>
          </cell>
          <cell r="FC282">
            <v>-4</v>
          </cell>
          <cell r="FD282">
            <v>0</v>
          </cell>
          <cell r="FE282">
            <v>24</v>
          </cell>
          <cell r="FF282">
            <v>-3.3399872000000004</v>
          </cell>
        </row>
        <row r="283">
          <cell r="J283" t="str">
            <v>1206-1</v>
          </cell>
          <cell r="K283" t="str">
            <v>К - 17</v>
          </cell>
          <cell r="L283">
            <v>41698</v>
          </cell>
          <cell r="M283" t="str">
            <v>Гор.</v>
          </cell>
          <cell r="N283" t="str">
            <v>P1ar_Block I</v>
          </cell>
          <cell r="O283" t="str">
            <v>В бездействии текущего года.</v>
          </cell>
          <cell r="P283">
            <v>-4</v>
          </cell>
          <cell r="Q283" t="str">
            <v xml:space="preserve"> </v>
          </cell>
          <cell r="R283" t="str">
            <v xml:space="preserve"> </v>
          </cell>
          <cell r="S283">
            <v>0</v>
          </cell>
          <cell r="T283">
            <v>143.80000000000001</v>
          </cell>
          <cell r="U283">
            <v>135</v>
          </cell>
          <cell r="V283">
            <v>4.32</v>
          </cell>
          <cell r="W283">
            <v>1</v>
          </cell>
          <cell r="X283" t="e">
            <v>#VALUE!</v>
          </cell>
          <cell r="Y283">
            <v>1.33</v>
          </cell>
          <cell r="Z283">
            <v>0.83599999999999997</v>
          </cell>
          <cell r="AA283">
            <v>0.73299999999999998</v>
          </cell>
          <cell r="AB283">
            <v>38</v>
          </cell>
          <cell r="AC283">
            <v>1.1579999999999999</v>
          </cell>
          <cell r="AD283">
            <v>177.8</v>
          </cell>
          <cell r="AE283">
            <v>8.0500000000000007</v>
          </cell>
          <cell r="AF283">
            <v>1998</v>
          </cell>
          <cell r="AG283">
            <v>2605</v>
          </cell>
          <cell r="AH283">
            <v>2605</v>
          </cell>
          <cell r="AI283">
            <v>0</v>
          </cell>
          <cell r="AJ283">
            <v>0</v>
          </cell>
          <cell r="AK283" t="str">
            <v>откр ствол</v>
          </cell>
          <cell r="AL283" t="str">
            <v>1998-2605</v>
          </cell>
          <cell r="AM283">
            <v>12</v>
          </cell>
          <cell r="AN283">
            <v>1983</v>
          </cell>
          <cell r="AO283">
            <v>157.69999999999999</v>
          </cell>
          <cell r="AP283">
            <v>0</v>
          </cell>
          <cell r="AQ283">
            <v>0</v>
          </cell>
          <cell r="AR283">
            <v>0</v>
          </cell>
          <cell r="AS283" t="str">
            <v>УЭЦН</v>
          </cell>
          <cell r="AT283">
            <v>300</v>
          </cell>
          <cell r="AU283" t="str">
            <v>ГП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1710</v>
          </cell>
          <cell r="BG283">
            <v>0</v>
          </cell>
          <cell r="BH283">
            <v>0</v>
          </cell>
          <cell r="BI283" t="str">
            <v>D2400N</v>
          </cell>
          <cell r="BJ283">
            <v>2100</v>
          </cell>
          <cell r="BK283">
            <v>61</v>
          </cell>
          <cell r="BL283" t="str">
            <v>56-117</v>
          </cell>
          <cell r="BM283">
            <v>1720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1676.36</v>
          </cell>
          <cell r="BT283">
            <v>43.64</v>
          </cell>
          <cell r="BU283">
            <v>73</v>
          </cell>
          <cell r="BV283">
            <v>5.5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43374</v>
          </cell>
          <cell r="CF283">
            <v>197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 t="str">
            <v>-</v>
          </cell>
          <cell r="CM283" t="str">
            <v>-</v>
          </cell>
          <cell r="CN283" t="str">
            <v>-</v>
          </cell>
          <cell r="CO283">
            <v>281</v>
          </cell>
          <cell r="CP283" t="str">
            <v>-</v>
          </cell>
          <cell r="CQ283">
            <v>197</v>
          </cell>
          <cell r="CR283" t="str">
            <v>-</v>
          </cell>
          <cell r="CS283">
            <v>0</v>
          </cell>
          <cell r="CT283" t="str">
            <v>-</v>
          </cell>
          <cell r="CU283" t="str">
            <v>-</v>
          </cell>
          <cell r="CV283" t="str">
            <v>-</v>
          </cell>
          <cell r="CW283" t="str">
            <v>-</v>
          </cell>
          <cell r="CX283" t="str">
            <v>-</v>
          </cell>
          <cell r="CY283" t="str">
            <v>-</v>
          </cell>
          <cell r="CZ283" t="str">
            <v>-</v>
          </cell>
          <cell r="DA283" t="str">
            <v>-</v>
          </cell>
          <cell r="DB283" t="str">
            <v>-</v>
          </cell>
          <cell r="DC283" t="e">
            <v>#VALUE!</v>
          </cell>
          <cell r="DD283" t="str">
            <v>Остановлена 11.10.2018 (R=0)</v>
          </cell>
          <cell r="DE283" t="str">
            <v>УЭЦН</v>
          </cell>
          <cell r="DF283">
            <v>49.507920000000006</v>
          </cell>
          <cell r="DG283">
            <v>141</v>
          </cell>
          <cell r="DH283">
            <v>58</v>
          </cell>
          <cell r="DI283">
            <v>90.5</v>
          </cell>
          <cell r="DJ283">
            <v>80</v>
          </cell>
          <cell r="DK283" t="str">
            <v>План запуска 08.12.2018</v>
          </cell>
          <cell r="DL283">
            <v>42540.083333333336</v>
          </cell>
          <cell r="DM283">
            <v>42555</v>
          </cell>
          <cell r="DN283">
            <v>890</v>
          </cell>
          <cell r="DO283">
            <v>34.6</v>
          </cell>
          <cell r="DP283">
            <v>66</v>
          </cell>
          <cell r="DQ283">
            <v>0</v>
          </cell>
          <cell r="DR283">
            <v>0</v>
          </cell>
          <cell r="DS283">
            <v>41698</v>
          </cell>
          <cell r="DT283" t="str">
            <v>ВНС</v>
          </cell>
          <cell r="DU283">
            <v>0</v>
          </cell>
          <cell r="DV283">
            <v>65</v>
          </cell>
          <cell r="DW283">
            <v>66</v>
          </cell>
          <cell r="DX283">
            <v>77</v>
          </cell>
          <cell r="DY283">
            <v>65</v>
          </cell>
          <cell r="DZ283" t="str">
            <v>Постоянный</v>
          </cell>
          <cell r="EA283">
            <v>24</v>
          </cell>
          <cell r="EB283">
            <v>0</v>
          </cell>
          <cell r="EC283">
            <v>49.507920000000006</v>
          </cell>
          <cell r="ED283">
            <v>141</v>
          </cell>
          <cell r="EE283">
            <v>58</v>
          </cell>
          <cell r="EF283">
            <v>90.5</v>
          </cell>
          <cell r="EG283">
            <v>1827.9903498268557</v>
          </cell>
          <cell r="EH283">
            <v>0</v>
          </cell>
          <cell r="EI283">
            <v>0</v>
          </cell>
          <cell r="EJ283">
            <v>156.31148821300002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 t="str">
            <v>-</v>
          </cell>
          <cell r="ES283" t="str">
            <v>-</v>
          </cell>
          <cell r="ET283" t="str">
            <v>-</v>
          </cell>
          <cell r="EU283" t="str">
            <v>-</v>
          </cell>
          <cell r="EV283" t="str">
            <v>-</v>
          </cell>
          <cell r="EW283">
            <v>0</v>
          </cell>
          <cell r="EX283" t="str">
            <v>-</v>
          </cell>
          <cell r="EY283">
            <v>0</v>
          </cell>
          <cell r="EZ283">
            <v>-65</v>
          </cell>
          <cell r="FA283">
            <v>-66</v>
          </cell>
          <cell r="FB283">
            <v>-77</v>
          </cell>
          <cell r="FC283">
            <v>-65</v>
          </cell>
          <cell r="FD283">
            <v>-24</v>
          </cell>
          <cell r="FE283">
            <v>0</v>
          </cell>
          <cell r="FF283" t="e">
            <v>#VALUE!</v>
          </cell>
        </row>
        <row r="284">
          <cell r="J284" t="str">
            <v>1209-2</v>
          </cell>
          <cell r="K284" t="str">
            <v>Без куста</v>
          </cell>
          <cell r="L284">
            <v>41743</v>
          </cell>
          <cell r="M284" t="str">
            <v>Гор.</v>
          </cell>
          <cell r="N284" t="str">
            <v>P1ar_Block III</v>
          </cell>
          <cell r="O284" t="str">
            <v>Действующий</v>
          </cell>
          <cell r="P284">
            <v>-4</v>
          </cell>
          <cell r="Q284" t="str">
            <v xml:space="preserve"> </v>
          </cell>
          <cell r="R284" t="str">
            <v xml:space="preserve"> </v>
          </cell>
          <cell r="S284">
            <v>0</v>
          </cell>
          <cell r="T284">
            <v>143.80000000000001</v>
          </cell>
          <cell r="U284">
            <v>135</v>
          </cell>
          <cell r="V284">
            <v>4.32</v>
          </cell>
          <cell r="W284">
            <v>1</v>
          </cell>
          <cell r="X284">
            <v>4.1281247611038907</v>
          </cell>
          <cell r="Y284">
            <v>1.33</v>
          </cell>
          <cell r="Z284">
            <v>0.83599999999999997</v>
          </cell>
          <cell r="AA284">
            <v>0.73299999999999998</v>
          </cell>
          <cell r="AB284">
            <v>38</v>
          </cell>
          <cell r="AC284">
            <v>1.1579999999999999</v>
          </cell>
          <cell r="AD284">
            <v>177.8</v>
          </cell>
          <cell r="AE284">
            <v>9.19</v>
          </cell>
          <cell r="AF284">
            <v>2190</v>
          </cell>
          <cell r="AG284">
            <v>3080</v>
          </cell>
          <cell r="AH284">
            <v>3080</v>
          </cell>
          <cell r="AI284">
            <v>0</v>
          </cell>
          <cell r="AJ284">
            <v>0</v>
          </cell>
          <cell r="AK284" t="str">
            <v>откр ствол</v>
          </cell>
          <cell r="AL284" t="str">
            <v>2190-3080</v>
          </cell>
          <cell r="AM284">
            <v>13</v>
          </cell>
          <cell r="AN284">
            <v>2190</v>
          </cell>
          <cell r="AO284">
            <v>224.38</v>
          </cell>
          <cell r="AP284">
            <v>0</v>
          </cell>
          <cell r="AQ284">
            <v>0</v>
          </cell>
          <cell r="AR284">
            <v>0</v>
          </cell>
          <cell r="AS284" t="str">
            <v>Газлифт</v>
          </cell>
          <cell r="AT284">
            <v>450</v>
          </cell>
          <cell r="AU284" t="str">
            <v>ГП</v>
          </cell>
          <cell r="AV284">
            <v>900</v>
          </cell>
          <cell r="AW284" t="str">
            <v>ГП</v>
          </cell>
          <cell r="AX284">
            <v>1400</v>
          </cell>
          <cell r="AY284" t="str">
            <v>ГК80/1,5</v>
          </cell>
          <cell r="AZ284">
            <v>1910</v>
          </cell>
          <cell r="BA284" t="str">
            <v>ЦКсОК/5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1920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2450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73</v>
          </cell>
          <cell r="BV284">
            <v>5.5</v>
          </cell>
          <cell r="BW284">
            <v>18</v>
          </cell>
          <cell r="BX284" t="str">
            <v>Угловик</v>
          </cell>
          <cell r="BY284" t="str">
            <v>Периодический</v>
          </cell>
          <cell r="BZ284">
            <v>24</v>
          </cell>
          <cell r="CA284">
            <v>24</v>
          </cell>
          <cell r="CB284">
            <v>33</v>
          </cell>
          <cell r="CC284">
            <v>71</v>
          </cell>
          <cell r="CD284">
            <v>31</v>
          </cell>
          <cell r="CE284">
            <v>43374</v>
          </cell>
          <cell r="CF284">
            <v>141</v>
          </cell>
          <cell r="CG284">
            <v>83</v>
          </cell>
          <cell r="CH284">
            <v>6</v>
          </cell>
          <cell r="CI284">
            <v>0</v>
          </cell>
          <cell r="CJ284">
            <v>0</v>
          </cell>
          <cell r="CK284">
            <v>67</v>
          </cell>
          <cell r="CL284">
            <v>12.364439999999998</v>
          </cell>
          <cell r="CM284">
            <v>15</v>
          </cell>
          <cell r="CN284">
            <v>1.4</v>
          </cell>
          <cell r="CO284">
            <v>282</v>
          </cell>
          <cell r="CP284">
            <v>12.1</v>
          </cell>
          <cell r="CQ284">
            <v>74</v>
          </cell>
          <cell r="CR284" t="str">
            <v>-</v>
          </cell>
          <cell r="CS284">
            <v>67</v>
          </cell>
          <cell r="CT284" t="str">
            <v>-</v>
          </cell>
          <cell r="CU284">
            <v>61.635559999999998</v>
          </cell>
          <cell r="CV284" t="str">
            <v>-</v>
          </cell>
          <cell r="CW284">
            <v>65.599999999999994</v>
          </cell>
          <cell r="CX284" t="str">
            <v>-</v>
          </cell>
          <cell r="CY284">
            <v>5</v>
          </cell>
          <cell r="CZ284">
            <v>7.1</v>
          </cell>
          <cell r="DA284">
            <v>574.22738110258138</v>
          </cell>
          <cell r="DB284">
            <v>978.61286075228657</v>
          </cell>
          <cell r="DC284">
            <v>0.26436765645398741</v>
          </cell>
          <cell r="DD284">
            <v>0</v>
          </cell>
          <cell r="DE284" t="str">
            <v>Газлифт</v>
          </cell>
          <cell r="DF284">
            <v>12.364439999999998</v>
          </cell>
          <cell r="DG284">
            <v>15</v>
          </cell>
          <cell r="DH284">
            <v>1.4</v>
          </cell>
          <cell r="DI284">
            <v>7.1</v>
          </cell>
          <cell r="DJ284">
            <v>67</v>
          </cell>
          <cell r="DK284">
            <v>0</v>
          </cell>
          <cell r="DL284" t="str">
            <v>-</v>
          </cell>
          <cell r="DM284">
            <v>41743</v>
          </cell>
          <cell r="DN284">
            <v>1702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41743</v>
          </cell>
          <cell r="DT284" t="str">
            <v>ВНС</v>
          </cell>
          <cell r="DU284">
            <v>0</v>
          </cell>
          <cell r="DV284">
            <v>18</v>
          </cell>
          <cell r="DW284">
            <v>33</v>
          </cell>
          <cell r="DX284">
            <v>71</v>
          </cell>
          <cell r="DY284">
            <v>31</v>
          </cell>
          <cell r="DZ284" t="str">
            <v>Постоянный</v>
          </cell>
          <cell r="EA284">
            <v>24</v>
          </cell>
          <cell r="EB284">
            <v>0</v>
          </cell>
          <cell r="EC284">
            <v>12.364439999999998</v>
          </cell>
          <cell r="ED284">
            <v>15</v>
          </cell>
          <cell r="EE284">
            <v>1.4</v>
          </cell>
          <cell r="EF284">
            <v>12.1</v>
          </cell>
          <cell r="EG284">
            <v>574.22738110258138</v>
          </cell>
          <cell r="EH284">
            <v>83</v>
          </cell>
          <cell r="EI284">
            <v>5</v>
          </cell>
          <cell r="EJ284">
            <v>67</v>
          </cell>
          <cell r="EK284">
            <v>18</v>
          </cell>
          <cell r="EL284">
            <v>33</v>
          </cell>
          <cell r="EM284">
            <v>71</v>
          </cell>
          <cell r="EN284">
            <v>31</v>
          </cell>
          <cell r="EO284" t="str">
            <v>Периодический</v>
          </cell>
          <cell r="EP284">
            <v>24</v>
          </cell>
          <cell r="EQ284">
            <v>24</v>
          </cell>
          <cell r="ER284">
            <v>12.364439999999998</v>
          </cell>
          <cell r="ES284">
            <v>15</v>
          </cell>
          <cell r="ET284">
            <v>1.4</v>
          </cell>
          <cell r="EU284">
            <v>12.1</v>
          </cell>
          <cell r="EV284">
            <v>574.22738110258138</v>
          </cell>
          <cell r="EW284">
            <v>83</v>
          </cell>
          <cell r="EX284">
            <v>5</v>
          </cell>
          <cell r="EY284">
            <v>67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24</v>
          </cell>
          <cell r="FF284">
            <v>0</v>
          </cell>
        </row>
        <row r="285">
          <cell r="J285" t="str">
            <v>1209-1</v>
          </cell>
          <cell r="K285" t="str">
            <v>К - 7</v>
          </cell>
          <cell r="L285">
            <v>41643</v>
          </cell>
          <cell r="M285" t="str">
            <v>Гор.</v>
          </cell>
          <cell r="N285" t="str">
            <v>P1ar_Block I</v>
          </cell>
          <cell r="O285" t="str">
            <v>Действующий</v>
          </cell>
          <cell r="P285">
            <v>-4</v>
          </cell>
          <cell r="Q285" t="str">
            <v xml:space="preserve"> </v>
          </cell>
          <cell r="R285" t="str">
            <v xml:space="preserve"> </v>
          </cell>
          <cell r="S285">
            <v>0</v>
          </cell>
          <cell r="T285">
            <v>143.80000000000001</v>
          </cell>
          <cell r="U285">
            <v>135</v>
          </cell>
          <cell r="V285">
            <v>4.32</v>
          </cell>
          <cell r="W285">
            <v>1</v>
          </cell>
          <cell r="X285">
            <v>4.2564092458667515</v>
          </cell>
          <cell r="Y285">
            <v>1.33</v>
          </cell>
          <cell r="Z285">
            <v>0.83599999999999997</v>
          </cell>
          <cell r="AA285">
            <v>0.73299999999999998</v>
          </cell>
          <cell r="AB285">
            <v>38</v>
          </cell>
          <cell r="AC285">
            <v>1.1579999999999999</v>
          </cell>
          <cell r="AD285">
            <v>177.8</v>
          </cell>
          <cell r="AE285">
            <v>9.19</v>
          </cell>
          <cell r="AF285">
            <v>1916</v>
          </cell>
          <cell r="AG285">
            <v>2644</v>
          </cell>
          <cell r="AH285">
            <v>2644</v>
          </cell>
          <cell r="AI285">
            <v>0</v>
          </cell>
          <cell r="AJ285">
            <v>0</v>
          </cell>
          <cell r="AK285" t="str">
            <v>откр ствол</v>
          </cell>
          <cell r="AL285" t="str">
            <v xml:space="preserve">1916-2644  </v>
          </cell>
          <cell r="AM285">
            <v>17</v>
          </cell>
          <cell r="AN285">
            <v>1916</v>
          </cell>
          <cell r="AO285">
            <v>103.48</v>
          </cell>
          <cell r="AP285">
            <v>0</v>
          </cell>
          <cell r="AQ285">
            <v>0</v>
          </cell>
          <cell r="AR285">
            <v>0</v>
          </cell>
          <cell r="AS285" t="str">
            <v>Газлифт</v>
          </cell>
          <cell r="AT285">
            <v>540</v>
          </cell>
          <cell r="AU285" t="str">
            <v>ГК82/3</v>
          </cell>
          <cell r="AV285">
            <v>980</v>
          </cell>
          <cell r="AW285" t="str">
            <v>ГК79/3</v>
          </cell>
          <cell r="AX285">
            <v>1325</v>
          </cell>
          <cell r="AY285" t="str">
            <v>ГК77/4</v>
          </cell>
          <cell r="AZ285">
            <v>1610</v>
          </cell>
          <cell r="BA285" t="str">
            <v>ГК75/4</v>
          </cell>
          <cell r="BB285">
            <v>1760</v>
          </cell>
          <cell r="BC285" t="str">
            <v xml:space="preserve">ЦКсОК </v>
          </cell>
          <cell r="BD285">
            <v>0</v>
          </cell>
          <cell r="BE285">
            <v>0</v>
          </cell>
          <cell r="BF285">
            <v>1765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1910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73</v>
          </cell>
          <cell r="BV285">
            <v>5.5</v>
          </cell>
          <cell r="BW285">
            <v>18</v>
          </cell>
          <cell r="BX285" t="str">
            <v>Угловик</v>
          </cell>
          <cell r="BY285" t="str">
            <v>Постоянный</v>
          </cell>
          <cell r="BZ285">
            <v>24</v>
          </cell>
          <cell r="CA285">
            <v>0</v>
          </cell>
          <cell r="CB285">
            <v>24</v>
          </cell>
          <cell r="CC285">
            <v>58</v>
          </cell>
          <cell r="CD285">
            <v>23</v>
          </cell>
          <cell r="CE285">
            <v>43374</v>
          </cell>
          <cell r="CF285">
            <v>194</v>
          </cell>
          <cell r="CG285">
            <v>86</v>
          </cell>
          <cell r="CH285">
            <v>6</v>
          </cell>
          <cell r="CI285">
            <v>0</v>
          </cell>
          <cell r="CJ285">
            <v>0</v>
          </cell>
          <cell r="CK285">
            <v>57</v>
          </cell>
          <cell r="CL285">
            <v>6.8659635000000003</v>
          </cell>
          <cell r="CM285">
            <v>8.25</v>
          </cell>
          <cell r="CN285">
            <v>0.45</v>
          </cell>
          <cell r="CO285">
            <v>283</v>
          </cell>
          <cell r="CP285">
            <v>25</v>
          </cell>
          <cell r="CQ285">
            <v>137</v>
          </cell>
          <cell r="CR285" t="str">
            <v>-</v>
          </cell>
          <cell r="CS285">
            <v>57</v>
          </cell>
          <cell r="CT285" t="str">
            <v>-</v>
          </cell>
          <cell r="CU285">
            <v>130.13403650000001</v>
          </cell>
          <cell r="CV285" t="str">
            <v>-</v>
          </cell>
          <cell r="CW285">
            <v>56.55</v>
          </cell>
          <cell r="CX285" t="str">
            <v>-</v>
          </cell>
          <cell r="CY285">
            <v>6.5</v>
          </cell>
          <cell r="CZ285">
            <v>18.5</v>
          </cell>
          <cell r="DA285">
            <v>2694.4506768787801</v>
          </cell>
          <cell r="DB285">
            <v>3641.1495633497029</v>
          </cell>
          <cell r="DC285">
            <v>7.2550541406839683E-2</v>
          </cell>
          <cell r="DD285">
            <v>0</v>
          </cell>
          <cell r="DE285" t="str">
            <v>Газлифт</v>
          </cell>
          <cell r="DF285">
            <v>6.8659635000000003</v>
          </cell>
          <cell r="DG285">
            <v>8.25</v>
          </cell>
          <cell r="DH285">
            <v>0.45</v>
          </cell>
          <cell r="DI285">
            <v>18.5</v>
          </cell>
          <cell r="DJ285">
            <v>57</v>
          </cell>
          <cell r="DK285">
            <v>0</v>
          </cell>
          <cell r="DL285">
            <v>42841.083333333336</v>
          </cell>
          <cell r="DM285">
            <v>42866</v>
          </cell>
          <cell r="DN285">
            <v>579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42398</v>
          </cell>
          <cell r="DT285" t="str">
            <v>РИР</v>
          </cell>
          <cell r="DU285">
            <v>0</v>
          </cell>
          <cell r="DV285">
            <v>18</v>
          </cell>
          <cell r="DW285">
            <v>26</v>
          </cell>
          <cell r="DX285">
            <v>55</v>
          </cell>
          <cell r="DY285">
            <v>25</v>
          </cell>
          <cell r="DZ285" t="str">
            <v>Постоянный</v>
          </cell>
          <cell r="EA285">
            <v>24</v>
          </cell>
          <cell r="EB285">
            <v>0</v>
          </cell>
          <cell r="EC285">
            <v>10.819094000000002</v>
          </cell>
          <cell r="ED285">
            <v>13</v>
          </cell>
          <cell r="EE285">
            <v>0.45</v>
          </cell>
          <cell r="EF285">
            <v>27.8</v>
          </cell>
          <cell r="EG285">
            <v>1774.6402794910555</v>
          </cell>
          <cell r="EH285">
            <v>80</v>
          </cell>
          <cell r="EI285">
            <v>8.6</v>
          </cell>
          <cell r="EJ285">
            <v>60</v>
          </cell>
          <cell r="EK285">
            <v>18</v>
          </cell>
          <cell r="EL285">
            <v>24</v>
          </cell>
          <cell r="EM285">
            <v>58</v>
          </cell>
          <cell r="EN285">
            <v>23</v>
          </cell>
          <cell r="EO285" t="str">
            <v>Постоянный</v>
          </cell>
          <cell r="EP285">
            <v>24</v>
          </cell>
          <cell r="EQ285">
            <v>0</v>
          </cell>
          <cell r="ER285">
            <v>6.8659635000000003</v>
          </cell>
          <cell r="ES285">
            <v>8.25</v>
          </cell>
          <cell r="ET285">
            <v>0.45</v>
          </cell>
          <cell r="EU285">
            <v>25</v>
          </cell>
          <cell r="EV285">
            <v>2694.4506768787801</v>
          </cell>
          <cell r="EW285">
            <v>86</v>
          </cell>
          <cell r="EX285">
            <v>6.5</v>
          </cell>
          <cell r="EY285">
            <v>57</v>
          </cell>
          <cell r="EZ285">
            <v>0</v>
          </cell>
          <cell r="FA285">
            <v>-2</v>
          </cell>
          <cell r="FB285">
            <v>3</v>
          </cell>
          <cell r="FC285">
            <v>-2</v>
          </cell>
          <cell r="FD285">
            <v>0</v>
          </cell>
          <cell r="FE285">
            <v>0</v>
          </cell>
          <cell r="FF285">
            <v>-3.9531305000000012</v>
          </cell>
        </row>
        <row r="286">
          <cell r="J286">
            <v>1210</v>
          </cell>
          <cell r="K286" t="str">
            <v>К - 13</v>
          </cell>
          <cell r="L286">
            <v>41840</v>
          </cell>
          <cell r="M286" t="str">
            <v>Гор.</v>
          </cell>
          <cell r="N286" t="str">
            <v>P1ar_Block I</v>
          </cell>
          <cell r="O286" t="str">
            <v>Действующий</v>
          </cell>
          <cell r="P286">
            <v>-4</v>
          </cell>
          <cell r="Q286">
            <v>41810</v>
          </cell>
          <cell r="R286" t="str">
            <v>Slb</v>
          </cell>
          <cell r="S286" t="str">
            <v>100м3 15% HCL</v>
          </cell>
          <cell r="T286">
            <v>143.80000000000001</v>
          </cell>
          <cell r="U286">
            <v>135</v>
          </cell>
          <cell r="V286">
            <v>4.32</v>
          </cell>
          <cell r="W286">
            <v>1</v>
          </cell>
          <cell r="X286">
            <v>4.32</v>
          </cell>
          <cell r="Y286">
            <v>1.33</v>
          </cell>
          <cell r="Z286">
            <v>0.83599999999999997</v>
          </cell>
          <cell r="AA286">
            <v>0.73299999999999998</v>
          </cell>
          <cell r="AB286">
            <v>38</v>
          </cell>
          <cell r="AC286">
            <v>1.1579999999999999</v>
          </cell>
          <cell r="AD286" t="str">
            <v>177,8; 
114,3</v>
          </cell>
          <cell r="AE286">
            <v>9.19</v>
          </cell>
          <cell r="AF286">
            <v>2294</v>
          </cell>
          <cell r="AG286">
            <v>2858</v>
          </cell>
          <cell r="AH286">
            <v>2858</v>
          </cell>
          <cell r="AI286">
            <v>0</v>
          </cell>
          <cell r="AJ286">
            <v>0</v>
          </cell>
          <cell r="AK286" t="str">
            <v>Закрытый</v>
          </cell>
          <cell r="AL286" t="str">
            <v>2379,08-2380,35; 2497,52-2498,79; 2623,79-2625,06; 2720,28-2721,55; 2824,12-2825,17</v>
          </cell>
          <cell r="AM286">
            <v>5.2</v>
          </cell>
          <cell r="AN286">
            <v>2294</v>
          </cell>
          <cell r="AO286">
            <v>436.8</v>
          </cell>
          <cell r="AP286">
            <v>0</v>
          </cell>
          <cell r="AQ286">
            <v>0</v>
          </cell>
          <cell r="AR286">
            <v>0</v>
          </cell>
          <cell r="AS286" t="str">
            <v>Газлифт</v>
          </cell>
          <cell r="AT286">
            <v>600</v>
          </cell>
          <cell r="AU286" t="str">
            <v>ГК75/3</v>
          </cell>
          <cell r="AV286">
            <v>1200</v>
          </cell>
          <cell r="AW286" t="str">
            <v>ГК76/3</v>
          </cell>
          <cell r="AX286">
            <v>1830</v>
          </cell>
          <cell r="AY286" t="str">
            <v>ЦКсОК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1840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2205</v>
          </cell>
          <cell r="BN286" t="str">
            <v>Есть</v>
          </cell>
          <cell r="BO286">
            <v>0</v>
          </cell>
          <cell r="BP286">
            <v>84</v>
          </cell>
          <cell r="BQ286">
            <v>56</v>
          </cell>
          <cell r="BR286">
            <v>4</v>
          </cell>
          <cell r="BS286">
            <v>0</v>
          </cell>
          <cell r="BT286">
            <v>0</v>
          </cell>
          <cell r="BU286">
            <v>73</v>
          </cell>
          <cell r="BV286">
            <v>5.5</v>
          </cell>
          <cell r="BW286">
            <v>18</v>
          </cell>
          <cell r="BX286" t="str">
            <v>Угловик</v>
          </cell>
          <cell r="BY286" t="str">
            <v>Периодический</v>
          </cell>
          <cell r="BZ286">
            <v>24</v>
          </cell>
          <cell r="CA286">
            <v>24</v>
          </cell>
          <cell r="CB286">
            <v>25</v>
          </cell>
          <cell r="CC286">
            <v>56</v>
          </cell>
          <cell r="CD286">
            <v>24</v>
          </cell>
          <cell r="CE286">
            <v>43374</v>
          </cell>
          <cell r="CF286">
            <v>138</v>
          </cell>
          <cell r="CG286">
            <v>84</v>
          </cell>
          <cell r="CH286">
            <v>6</v>
          </cell>
          <cell r="CI286">
            <v>0</v>
          </cell>
          <cell r="CJ286">
            <v>0</v>
          </cell>
          <cell r="CK286">
            <v>62</v>
          </cell>
          <cell r="CL286">
            <v>1.9645999999999999</v>
          </cell>
          <cell r="CM286">
            <v>2.35</v>
          </cell>
          <cell r="CN286">
            <v>0</v>
          </cell>
          <cell r="CO286">
            <v>284</v>
          </cell>
          <cell r="CP286">
            <v>7</v>
          </cell>
          <cell r="CQ286">
            <v>76</v>
          </cell>
          <cell r="CR286" t="str">
            <v>-</v>
          </cell>
          <cell r="CS286">
            <v>62</v>
          </cell>
          <cell r="CT286" t="str">
            <v>-</v>
          </cell>
          <cell r="CU286">
            <v>74.035399999999996</v>
          </cell>
          <cell r="CV286" t="str">
            <v>-</v>
          </cell>
          <cell r="CW286">
            <v>62</v>
          </cell>
          <cell r="CX286" t="str">
            <v>-</v>
          </cell>
          <cell r="CY286">
            <v>4</v>
          </cell>
          <cell r="CZ286">
            <v>3</v>
          </cell>
          <cell r="DA286">
            <v>1527.0284027282908</v>
          </cell>
          <cell r="DB286">
            <v>3563.0662730326785</v>
          </cell>
          <cell r="DC286">
            <v>4.0942374593199424E-2</v>
          </cell>
          <cell r="DD286">
            <v>0</v>
          </cell>
          <cell r="DE286" t="str">
            <v>Газлифт</v>
          </cell>
          <cell r="DF286">
            <v>1.9645999999999999</v>
          </cell>
          <cell r="DG286">
            <v>2.35</v>
          </cell>
          <cell r="DH286">
            <v>0</v>
          </cell>
          <cell r="DI286">
            <v>3</v>
          </cell>
          <cell r="DJ286">
            <v>62</v>
          </cell>
          <cell r="DK286">
            <v>0</v>
          </cell>
          <cell r="DL286" t="str">
            <v>-</v>
          </cell>
          <cell r="DM286">
            <v>41840</v>
          </cell>
          <cell r="DN286">
            <v>1605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41840</v>
          </cell>
          <cell r="DT286" t="str">
            <v>ВНС</v>
          </cell>
          <cell r="DU286">
            <v>0</v>
          </cell>
          <cell r="DV286">
            <v>18</v>
          </cell>
          <cell r="DW286">
            <v>26</v>
          </cell>
          <cell r="DX286">
            <v>56</v>
          </cell>
          <cell r="DY286">
            <v>24</v>
          </cell>
          <cell r="DZ286" t="str">
            <v>Периодический</v>
          </cell>
          <cell r="EA286">
            <v>24</v>
          </cell>
          <cell r="EB286">
            <v>72</v>
          </cell>
          <cell r="EC286">
            <v>1.5047999999999999</v>
          </cell>
          <cell r="ED286">
            <v>1.8</v>
          </cell>
          <cell r="EE286">
            <v>0</v>
          </cell>
          <cell r="EF286">
            <v>3</v>
          </cell>
          <cell r="EG286">
            <v>664.54013822434877</v>
          </cell>
          <cell r="EH286">
            <v>83</v>
          </cell>
          <cell r="EI286">
            <v>2</v>
          </cell>
          <cell r="EJ286">
            <v>62</v>
          </cell>
          <cell r="EK286">
            <v>18</v>
          </cell>
          <cell r="EL286">
            <v>25</v>
          </cell>
          <cell r="EM286">
            <v>56</v>
          </cell>
          <cell r="EN286">
            <v>24</v>
          </cell>
          <cell r="EO286" t="str">
            <v>Периодический</v>
          </cell>
          <cell r="EP286">
            <v>24</v>
          </cell>
          <cell r="EQ286">
            <v>24</v>
          </cell>
          <cell r="ER286">
            <v>1.9645999999999999</v>
          </cell>
          <cell r="ES286">
            <v>2.35</v>
          </cell>
          <cell r="ET286">
            <v>0</v>
          </cell>
          <cell r="EU286">
            <v>7</v>
          </cell>
          <cell r="EV286">
            <v>1527.0284027282908</v>
          </cell>
          <cell r="EW286">
            <v>84</v>
          </cell>
          <cell r="EX286">
            <v>4</v>
          </cell>
          <cell r="EY286">
            <v>62</v>
          </cell>
          <cell r="EZ286">
            <v>0</v>
          </cell>
          <cell r="FA286">
            <v>-1</v>
          </cell>
          <cell r="FB286">
            <v>0</v>
          </cell>
          <cell r="FC286">
            <v>0</v>
          </cell>
          <cell r="FD286">
            <v>0</v>
          </cell>
          <cell r="FE286">
            <v>-48</v>
          </cell>
          <cell r="FF286">
            <v>0.45979999999999999</v>
          </cell>
        </row>
        <row r="287">
          <cell r="J287" t="str">
            <v>1210-1</v>
          </cell>
          <cell r="K287" t="str">
            <v>К - 17</v>
          </cell>
          <cell r="L287">
            <v>41952</v>
          </cell>
          <cell r="M287" t="str">
            <v>Гор.</v>
          </cell>
          <cell r="N287" t="str">
            <v>P1ar_Block I</v>
          </cell>
          <cell r="O287" t="str">
            <v>Действующий</v>
          </cell>
          <cell r="P287">
            <v>-4</v>
          </cell>
          <cell r="Q287">
            <v>0</v>
          </cell>
          <cell r="R287">
            <v>0</v>
          </cell>
          <cell r="S287">
            <v>0</v>
          </cell>
          <cell r="T287">
            <v>143.80000000000001</v>
          </cell>
          <cell r="U287">
            <v>135</v>
          </cell>
          <cell r="V287">
            <v>4.32</v>
          </cell>
          <cell r="W287">
            <v>1</v>
          </cell>
          <cell r="X287">
            <v>4.32</v>
          </cell>
          <cell r="Y287">
            <v>1.33</v>
          </cell>
          <cell r="Z287">
            <v>0.83599999999999997</v>
          </cell>
          <cell r="AA287">
            <v>0.73299999999999998</v>
          </cell>
          <cell r="AB287">
            <v>38</v>
          </cell>
          <cell r="AC287">
            <v>1.1579999999999999</v>
          </cell>
          <cell r="AD287">
            <v>177.8</v>
          </cell>
          <cell r="AE287">
            <v>9.19</v>
          </cell>
          <cell r="AF287">
            <v>2368</v>
          </cell>
          <cell r="AG287">
            <v>3140</v>
          </cell>
          <cell r="AH287">
            <v>3140</v>
          </cell>
          <cell r="AI287">
            <v>0</v>
          </cell>
          <cell r="AJ287">
            <v>0</v>
          </cell>
          <cell r="AK287" t="str">
            <v>Закрытый</v>
          </cell>
          <cell r="AL287" t="str">
            <v>2417,77-2418,4; 2509,26-2509,89; 2590,96-2591,59; 2844,32-2844,95; 3027,41-3028,46</v>
          </cell>
          <cell r="AM287">
            <v>0</v>
          </cell>
          <cell r="AN287">
            <v>0</v>
          </cell>
          <cell r="AO287">
            <v>0</v>
          </cell>
          <cell r="AP287" t="str">
            <v>2279-3138</v>
          </cell>
          <cell r="AQ287">
            <v>0</v>
          </cell>
          <cell r="AR287">
            <v>0</v>
          </cell>
          <cell r="AS287" t="str">
            <v>Газлифт</v>
          </cell>
          <cell r="AT287">
            <v>480</v>
          </cell>
          <cell r="AU287" t="str">
            <v>ГП</v>
          </cell>
          <cell r="AV287">
            <v>880</v>
          </cell>
          <cell r="AW287" t="str">
            <v>ГП</v>
          </cell>
          <cell r="AX287">
            <v>1200</v>
          </cell>
          <cell r="AY287" t="str">
            <v>ГП</v>
          </cell>
          <cell r="AZ287">
            <v>1450</v>
          </cell>
          <cell r="BA287" t="str">
            <v>ГК83/3</v>
          </cell>
          <cell r="BB287">
            <v>1660</v>
          </cell>
          <cell r="BC287" t="str">
            <v>ГК81/3</v>
          </cell>
          <cell r="BD287">
            <v>1800</v>
          </cell>
          <cell r="BE287" t="str">
            <v>ЦКсОК</v>
          </cell>
          <cell r="BF287">
            <v>1835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1870</v>
          </cell>
          <cell r="BN287" t="str">
            <v>Есть</v>
          </cell>
          <cell r="BO287">
            <v>0</v>
          </cell>
          <cell r="BP287">
            <v>72</v>
          </cell>
          <cell r="BQ287">
            <v>64</v>
          </cell>
          <cell r="BR287">
            <v>12.024000000000001</v>
          </cell>
          <cell r="BS287">
            <v>0</v>
          </cell>
          <cell r="BT287">
            <v>0</v>
          </cell>
          <cell r="BU287">
            <v>73</v>
          </cell>
          <cell r="BV287">
            <v>5.5</v>
          </cell>
          <cell r="BW287">
            <v>18</v>
          </cell>
          <cell r="BX287" t="str">
            <v>Угловик</v>
          </cell>
          <cell r="BY287" t="str">
            <v>Постоянный</v>
          </cell>
          <cell r="BZ287">
            <v>24</v>
          </cell>
          <cell r="CA287">
            <v>0</v>
          </cell>
          <cell r="CB287">
            <v>28</v>
          </cell>
          <cell r="CC287">
            <v>64</v>
          </cell>
          <cell r="CD287">
            <v>27</v>
          </cell>
          <cell r="CE287">
            <v>43374</v>
          </cell>
          <cell r="CF287">
            <v>155</v>
          </cell>
          <cell r="CG287">
            <v>72</v>
          </cell>
          <cell r="CH287">
            <v>6</v>
          </cell>
          <cell r="CI287">
            <v>0</v>
          </cell>
          <cell r="CJ287">
            <v>0</v>
          </cell>
          <cell r="CK287">
            <v>56</v>
          </cell>
          <cell r="CL287">
            <v>17.556000000000001</v>
          </cell>
          <cell r="CM287">
            <v>21</v>
          </cell>
          <cell r="CN287">
            <v>0</v>
          </cell>
          <cell r="CO287">
            <v>285</v>
          </cell>
          <cell r="CP287">
            <v>22</v>
          </cell>
          <cell r="CQ287">
            <v>99</v>
          </cell>
          <cell r="CR287" t="str">
            <v>-</v>
          </cell>
          <cell r="CS287">
            <v>56</v>
          </cell>
          <cell r="CT287" t="str">
            <v>-</v>
          </cell>
          <cell r="CU287">
            <v>81.444000000000003</v>
          </cell>
          <cell r="CV287" t="str">
            <v>-</v>
          </cell>
          <cell r="CW287">
            <v>56</v>
          </cell>
          <cell r="CX287" t="str">
            <v>-</v>
          </cell>
          <cell r="CY287">
            <v>12.024000000000001</v>
          </cell>
          <cell r="CZ287">
            <v>9.9759999999999991</v>
          </cell>
          <cell r="DA287">
            <v>568.23877876509448</v>
          </cell>
          <cell r="DB287">
            <v>1253.1328320802004</v>
          </cell>
          <cell r="DC287">
            <v>0.27935118805095338</v>
          </cell>
          <cell r="DD287">
            <v>0</v>
          </cell>
          <cell r="DE287" t="str">
            <v>Газлифт</v>
          </cell>
          <cell r="DF287">
            <v>17.556000000000001</v>
          </cell>
          <cell r="DG287">
            <v>21</v>
          </cell>
          <cell r="DH287">
            <v>0</v>
          </cell>
          <cell r="DI287">
            <v>9.9760000000000009</v>
          </cell>
          <cell r="DJ287">
            <v>56</v>
          </cell>
          <cell r="DK287">
            <v>0</v>
          </cell>
          <cell r="DL287">
            <v>42509.083333333336</v>
          </cell>
          <cell r="DM287">
            <v>42628</v>
          </cell>
          <cell r="DN287">
            <v>817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42628</v>
          </cell>
          <cell r="DT287" t="str">
            <v>ЗБС</v>
          </cell>
          <cell r="DU287">
            <v>0</v>
          </cell>
          <cell r="DV287">
            <v>18</v>
          </cell>
          <cell r="DW287">
            <v>29</v>
          </cell>
          <cell r="DX287">
            <v>57</v>
          </cell>
          <cell r="DY287">
            <v>28</v>
          </cell>
          <cell r="DZ287" t="str">
            <v>Постоянный</v>
          </cell>
          <cell r="EA287">
            <v>24</v>
          </cell>
          <cell r="EB287">
            <v>0</v>
          </cell>
          <cell r="EC287">
            <v>17.556000000000001</v>
          </cell>
          <cell r="ED287">
            <v>21</v>
          </cell>
          <cell r="EE287">
            <v>0</v>
          </cell>
          <cell r="EF287">
            <v>22</v>
          </cell>
          <cell r="EG287">
            <v>568.23877876509448</v>
          </cell>
          <cell r="EH287">
            <v>72</v>
          </cell>
          <cell r="EI287">
            <v>12.024000000000001</v>
          </cell>
          <cell r="EJ287">
            <v>56</v>
          </cell>
          <cell r="EK287">
            <v>18</v>
          </cell>
          <cell r="EL287">
            <v>28</v>
          </cell>
          <cell r="EM287">
            <v>64</v>
          </cell>
          <cell r="EN287">
            <v>27</v>
          </cell>
          <cell r="EO287" t="str">
            <v>Постоянный</v>
          </cell>
          <cell r="EP287">
            <v>24</v>
          </cell>
          <cell r="EQ287">
            <v>0</v>
          </cell>
          <cell r="ER287">
            <v>17.556000000000001</v>
          </cell>
          <cell r="ES287">
            <v>21</v>
          </cell>
          <cell r="ET287">
            <v>0</v>
          </cell>
          <cell r="EU287">
            <v>22</v>
          </cell>
          <cell r="EV287">
            <v>568.23877876509448</v>
          </cell>
          <cell r="EW287">
            <v>72</v>
          </cell>
          <cell r="EX287">
            <v>12.024000000000001</v>
          </cell>
          <cell r="EY287">
            <v>56</v>
          </cell>
          <cell r="EZ287">
            <v>0</v>
          </cell>
          <cell r="FA287">
            <v>-1</v>
          </cell>
          <cell r="FB287">
            <v>7</v>
          </cell>
          <cell r="FC287">
            <v>-1</v>
          </cell>
          <cell r="FD287">
            <v>0</v>
          </cell>
          <cell r="FE287">
            <v>0</v>
          </cell>
          <cell r="FF287">
            <v>0</v>
          </cell>
        </row>
        <row r="288">
          <cell r="J288">
            <v>1220</v>
          </cell>
          <cell r="K288" t="str">
            <v>К - 20</v>
          </cell>
          <cell r="L288">
            <v>42185</v>
          </cell>
          <cell r="M288" t="str">
            <v>Гор.</v>
          </cell>
          <cell r="N288" t="str">
            <v>P1ar_Block II</v>
          </cell>
          <cell r="O288" t="str">
            <v>Действующий</v>
          </cell>
          <cell r="P288">
            <v>-4</v>
          </cell>
          <cell r="Q288">
            <v>0</v>
          </cell>
          <cell r="R288">
            <v>0</v>
          </cell>
          <cell r="S288">
            <v>0</v>
          </cell>
          <cell r="T288">
            <v>143.80000000000001</v>
          </cell>
          <cell r="U288">
            <v>135</v>
          </cell>
          <cell r="V288">
            <v>4.32</v>
          </cell>
          <cell r="W288">
            <v>1</v>
          </cell>
          <cell r="X288">
            <v>4.3028574160544393</v>
          </cell>
          <cell r="Y288">
            <v>1.33</v>
          </cell>
          <cell r="Z288">
            <v>0.83599999999999997</v>
          </cell>
          <cell r="AA288">
            <v>0.73299999999999998</v>
          </cell>
          <cell r="AB288">
            <v>38</v>
          </cell>
          <cell r="AC288">
            <v>1.1579999999999999</v>
          </cell>
          <cell r="AD288">
            <v>177.8</v>
          </cell>
          <cell r="AE288">
            <v>9.19</v>
          </cell>
          <cell r="AF288">
            <v>2069.5</v>
          </cell>
          <cell r="AG288" t="str">
            <v>1 ств 2302
2 ств 2720
3 ств 2311</v>
          </cell>
          <cell r="AH288" t="str">
            <v>1 ств 2302
2 ств 2720
3 ств 2311</v>
          </cell>
          <cell r="AI288">
            <v>0</v>
          </cell>
          <cell r="AJ288">
            <v>0</v>
          </cell>
          <cell r="AK288" t="str">
            <v>откр ствол</v>
          </cell>
          <cell r="AL288" t="str">
            <v>1 ств 2070-2302;
2 ств 2090-2720;
3 ств 2090-2311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Газлифт</v>
          </cell>
          <cell r="AT288">
            <v>370</v>
          </cell>
          <cell r="AU288" t="str">
            <v>ГП</v>
          </cell>
          <cell r="AV288">
            <v>680</v>
          </cell>
          <cell r="AW288" t="str">
            <v>ГП</v>
          </cell>
          <cell r="AX288">
            <v>970</v>
          </cell>
          <cell r="AY288" t="str">
            <v>ГП</v>
          </cell>
          <cell r="AZ288">
            <v>1220</v>
          </cell>
          <cell r="BA288" t="str">
            <v>ГП</v>
          </cell>
          <cell r="BB288">
            <v>1430</v>
          </cell>
          <cell r="BC288" t="str">
            <v>ГК85/1,5</v>
          </cell>
          <cell r="BD288">
            <v>0</v>
          </cell>
          <cell r="BE288">
            <v>0</v>
          </cell>
          <cell r="BF288">
            <v>1730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2080</v>
          </cell>
          <cell r="BN288" t="str">
            <v>Есть</v>
          </cell>
          <cell r="BO288">
            <v>0</v>
          </cell>
          <cell r="BP288">
            <v>84</v>
          </cell>
          <cell r="BQ288">
            <v>42</v>
          </cell>
          <cell r="BR288">
            <v>2.1</v>
          </cell>
          <cell r="BS288">
            <v>0</v>
          </cell>
          <cell r="BT288">
            <v>0</v>
          </cell>
          <cell r="BU288">
            <v>73</v>
          </cell>
          <cell r="BV288">
            <v>5.5</v>
          </cell>
          <cell r="BW288">
            <v>18</v>
          </cell>
          <cell r="BX288" t="str">
            <v>Угловик</v>
          </cell>
          <cell r="BY288" t="str">
            <v>Периодический</v>
          </cell>
          <cell r="BZ288">
            <v>24</v>
          </cell>
          <cell r="CA288">
            <v>24</v>
          </cell>
          <cell r="CB288">
            <v>22</v>
          </cell>
          <cell r="CC288">
            <v>42</v>
          </cell>
          <cell r="CD288">
            <v>21</v>
          </cell>
          <cell r="CE288">
            <v>43374</v>
          </cell>
          <cell r="CF288">
            <v>129</v>
          </cell>
          <cell r="CG288">
            <v>84</v>
          </cell>
          <cell r="CH288">
            <v>6</v>
          </cell>
          <cell r="CI288">
            <v>0</v>
          </cell>
          <cell r="CJ288">
            <v>0</v>
          </cell>
          <cell r="CK288">
            <v>44</v>
          </cell>
          <cell r="CL288">
            <v>6.0954766400000002</v>
          </cell>
          <cell r="CM288">
            <v>7.3</v>
          </cell>
          <cell r="CN288">
            <v>0.12</v>
          </cell>
          <cell r="CO288">
            <v>286</v>
          </cell>
          <cell r="CP288">
            <v>4</v>
          </cell>
          <cell r="CQ288">
            <v>85</v>
          </cell>
          <cell r="CR288" t="str">
            <v>-</v>
          </cell>
          <cell r="CS288">
            <v>44</v>
          </cell>
          <cell r="CT288" t="str">
            <v>-</v>
          </cell>
          <cell r="CU288">
            <v>78.904523359999999</v>
          </cell>
          <cell r="CV288" t="str">
            <v>-</v>
          </cell>
          <cell r="CW288">
            <v>43.88</v>
          </cell>
          <cell r="CX288" t="str">
            <v>-</v>
          </cell>
          <cell r="CY288">
            <v>2.1</v>
          </cell>
          <cell r="CZ288">
            <v>1.9</v>
          </cell>
          <cell r="DA288">
            <v>311.70655097449441</v>
          </cell>
          <cell r="DB288">
            <v>656.22431784104083</v>
          </cell>
          <cell r="DC288">
            <v>0.12144873540159058</v>
          </cell>
          <cell r="DD288">
            <v>0</v>
          </cell>
          <cell r="DE288" t="str">
            <v>Газлифт</v>
          </cell>
          <cell r="DF288">
            <v>6.0954766400000002</v>
          </cell>
          <cell r="DG288">
            <v>7.3</v>
          </cell>
          <cell r="DH288">
            <v>0.12</v>
          </cell>
          <cell r="DI288">
            <v>1.9</v>
          </cell>
          <cell r="DJ288">
            <v>44</v>
          </cell>
          <cell r="DK288">
            <v>0</v>
          </cell>
          <cell r="DL288" t="str">
            <v>-</v>
          </cell>
          <cell r="DM288">
            <v>42185</v>
          </cell>
          <cell r="DN288">
            <v>1260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42185</v>
          </cell>
          <cell r="DT288" t="str">
            <v>ВНС</v>
          </cell>
          <cell r="DU288">
            <v>0</v>
          </cell>
          <cell r="DV288">
            <v>18</v>
          </cell>
          <cell r="DW288">
            <v>22</v>
          </cell>
          <cell r="DX288">
            <v>42</v>
          </cell>
          <cell r="DY288">
            <v>21</v>
          </cell>
          <cell r="DZ288" t="str">
            <v>Периодический</v>
          </cell>
          <cell r="EA288">
            <v>120</v>
          </cell>
          <cell r="EB288">
            <v>120</v>
          </cell>
          <cell r="EC288">
            <v>6.0954766400000002</v>
          </cell>
          <cell r="ED288">
            <v>7.3</v>
          </cell>
          <cell r="EE288">
            <v>0.12</v>
          </cell>
          <cell r="EF288">
            <v>4</v>
          </cell>
          <cell r="EG288">
            <v>311.70655097449441</v>
          </cell>
          <cell r="EH288">
            <v>84</v>
          </cell>
          <cell r="EI288">
            <v>2.1</v>
          </cell>
          <cell r="EJ288">
            <v>44</v>
          </cell>
          <cell r="EK288">
            <v>18</v>
          </cell>
          <cell r="EL288">
            <v>22</v>
          </cell>
          <cell r="EM288">
            <v>42</v>
          </cell>
          <cell r="EN288">
            <v>21</v>
          </cell>
          <cell r="EO288" t="str">
            <v>Периодический</v>
          </cell>
          <cell r="EP288">
            <v>24</v>
          </cell>
          <cell r="EQ288">
            <v>24</v>
          </cell>
          <cell r="ER288">
            <v>6.0954766400000002</v>
          </cell>
          <cell r="ES288">
            <v>7.3</v>
          </cell>
          <cell r="ET288">
            <v>0.12</v>
          </cell>
          <cell r="EU288">
            <v>4</v>
          </cell>
          <cell r="EV288">
            <v>311.70655097449441</v>
          </cell>
          <cell r="EW288">
            <v>84</v>
          </cell>
          <cell r="EX288">
            <v>2.1</v>
          </cell>
          <cell r="EY288">
            <v>44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-96</v>
          </cell>
          <cell r="FE288">
            <v>-96</v>
          </cell>
          <cell r="FF288">
            <v>0</v>
          </cell>
        </row>
        <row r="289">
          <cell r="J289">
            <v>1221</v>
          </cell>
          <cell r="K289" t="str">
            <v>К - 56</v>
          </cell>
          <cell r="L289">
            <v>41976</v>
          </cell>
          <cell r="M289" t="str">
            <v>Гор.</v>
          </cell>
          <cell r="N289" t="str">
            <v>P1ar_Block II</v>
          </cell>
          <cell r="O289" t="str">
            <v>Действующий</v>
          </cell>
          <cell r="P289">
            <v>-4</v>
          </cell>
          <cell r="Q289">
            <v>0</v>
          </cell>
          <cell r="R289">
            <v>0</v>
          </cell>
          <cell r="S289">
            <v>0</v>
          </cell>
          <cell r="T289">
            <v>143.80000000000001</v>
          </cell>
          <cell r="U289">
            <v>135</v>
          </cell>
          <cell r="V289">
            <v>4.32</v>
          </cell>
          <cell r="W289">
            <v>1</v>
          </cell>
          <cell r="X289">
            <v>4.0969303370104546</v>
          </cell>
          <cell r="Y289">
            <v>1.33</v>
          </cell>
          <cell r="Z289">
            <v>0.83599999999999997</v>
          </cell>
          <cell r="AA289">
            <v>0.73299999999999998</v>
          </cell>
          <cell r="AB289">
            <v>38</v>
          </cell>
          <cell r="AC289">
            <v>1.1579999999999999</v>
          </cell>
          <cell r="AD289">
            <v>177.8</v>
          </cell>
          <cell r="AE289">
            <v>9.19</v>
          </cell>
          <cell r="AF289">
            <v>2572</v>
          </cell>
          <cell r="AG289" t="str">
            <v>1 ств 2900
2 ств 2970</v>
          </cell>
          <cell r="AH289" t="str">
            <v>1 ств 2900
2 ств 2970</v>
          </cell>
          <cell r="AI289">
            <v>0</v>
          </cell>
          <cell r="AJ289">
            <v>0</v>
          </cell>
          <cell r="AK289" t="str">
            <v>откр ствол</v>
          </cell>
          <cell r="AL289" t="str">
            <v>1 ствол-2572-2900;
2 ствол-2572-2970</v>
          </cell>
          <cell r="AM289">
            <v>0</v>
          </cell>
          <cell r="AN289">
            <v>2572</v>
          </cell>
          <cell r="AO289">
            <v>739</v>
          </cell>
          <cell r="AP289">
            <v>0</v>
          </cell>
          <cell r="AQ289">
            <v>0</v>
          </cell>
          <cell r="AR289">
            <v>0</v>
          </cell>
          <cell r="AS289" t="str">
            <v>Газлифт</v>
          </cell>
          <cell r="AT289">
            <v>360</v>
          </cell>
          <cell r="AU289" t="str">
            <v>ГП</v>
          </cell>
          <cell r="AV289">
            <v>600</v>
          </cell>
          <cell r="AW289" t="str">
            <v>ГП</v>
          </cell>
          <cell r="AX289">
            <v>830</v>
          </cell>
          <cell r="AY289" t="str">
            <v>ГП</v>
          </cell>
          <cell r="AZ289">
            <v>1040</v>
          </cell>
          <cell r="BA289" t="str">
            <v>ГП</v>
          </cell>
          <cell r="BB289">
            <v>1230</v>
          </cell>
          <cell r="BC289" t="str">
            <v>ГК84/1,5</v>
          </cell>
          <cell r="BD289">
            <v>0</v>
          </cell>
          <cell r="BE289">
            <v>0</v>
          </cell>
          <cell r="BF289">
            <v>1770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2600</v>
          </cell>
          <cell r="BN289" t="str">
            <v>Есть</v>
          </cell>
          <cell r="BO289">
            <v>0</v>
          </cell>
          <cell r="BP289">
            <v>88</v>
          </cell>
          <cell r="BQ289">
            <v>54</v>
          </cell>
          <cell r="BR289">
            <v>10.8</v>
          </cell>
          <cell r="BS289">
            <v>0</v>
          </cell>
          <cell r="BT289">
            <v>0</v>
          </cell>
          <cell r="BU289">
            <v>73</v>
          </cell>
          <cell r="BV289">
            <v>5.5</v>
          </cell>
          <cell r="BW289">
            <v>18</v>
          </cell>
          <cell r="BX289" t="str">
            <v>Угловик</v>
          </cell>
          <cell r="BY289" t="str">
            <v>Постоянный</v>
          </cell>
          <cell r="BZ289">
            <v>24</v>
          </cell>
          <cell r="CA289">
            <v>0</v>
          </cell>
          <cell r="CB289">
            <v>25</v>
          </cell>
          <cell r="CC289">
            <v>54</v>
          </cell>
          <cell r="CD289">
            <v>24</v>
          </cell>
          <cell r="CE289">
            <v>43374</v>
          </cell>
          <cell r="CF289">
            <v>142</v>
          </cell>
          <cell r="CG289">
            <v>88</v>
          </cell>
          <cell r="CH289">
            <v>6</v>
          </cell>
          <cell r="CI289">
            <v>0</v>
          </cell>
          <cell r="CJ289">
            <v>0</v>
          </cell>
          <cell r="CK289">
            <v>76</v>
          </cell>
          <cell r="CL289">
            <v>12.334344</v>
          </cell>
          <cell r="CM289">
            <v>15</v>
          </cell>
          <cell r="CN289">
            <v>1.64</v>
          </cell>
          <cell r="CO289">
            <v>287</v>
          </cell>
          <cell r="CP289">
            <v>24</v>
          </cell>
          <cell r="CQ289">
            <v>66</v>
          </cell>
          <cell r="CR289" t="str">
            <v>-</v>
          </cell>
          <cell r="CS289">
            <v>76</v>
          </cell>
          <cell r="CT289" t="str">
            <v>-</v>
          </cell>
          <cell r="CU289">
            <v>53.665655999999998</v>
          </cell>
          <cell r="CV289" t="str">
            <v>-</v>
          </cell>
          <cell r="CW289">
            <v>74.36</v>
          </cell>
          <cell r="CX289" t="str">
            <v>-</v>
          </cell>
          <cell r="CY289">
            <v>10.8</v>
          </cell>
          <cell r="CZ289">
            <v>13.2</v>
          </cell>
          <cell r="DA289">
            <v>1070.1825731469789</v>
          </cell>
          <cell r="DB289">
            <v>1945.7864966308707</v>
          </cell>
          <cell r="DC289">
            <v>0.2864443249058633</v>
          </cell>
          <cell r="DD289">
            <v>0</v>
          </cell>
          <cell r="DE289" t="str">
            <v>Газлифт</v>
          </cell>
          <cell r="DF289">
            <v>12.334344</v>
          </cell>
          <cell r="DG289">
            <v>15</v>
          </cell>
          <cell r="DH289">
            <v>1.64</v>
          </cell>
          <cell r="DI289">
            <v>13.2</v>
          </cell>
          <cell r="DJ289">
            <v>76</v>
          </cell>
          <cell r="DK289">
            <v>0</v>
          </cell>
          <cell r="DL289" t="str">
            <v>-</v>
          </cell>
          <cell r="DM289">
            <v>41976</v>
          </cell>
          <cell r="DN289">
            <v>1469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41976</v>
          </cell>
          <cell r="DT289" t="str">
            <v>ВНС</v>
          </cell>
          <cell r="DU289">
            <v>0</v>
          </cell>
          <cell r="DV289">
            <v>18</v>
          </cell>
          <cell r="DW289">
            <v>25</v>
          </cell>
          <cell r="DX289">
            <v>50</v>
          </cell>
          <cell r="DY289">
            <v>24</v>
          </cell>
          <cell r="DZ289" t="str">
            <v>Постоянный</v>
          </cell>
          <cell r="EA289">
            <v>24</v>
          </cell>
          <cell r="EB289">
            <v>0</v>
          </cell>
          <cell r="EC289">
            <v>41.377612671999998</v>
          </cell>
          <cell r="ED289">
            <v>50.32</v>
          </cell>
          <cell r="EE289">
            <v>1.64</v>
          </cell>
          <cell r="EF289">
            <v>26</v>
          </cell>
          <cell r="EG289">
            <v>367.34840457061352</v>
          </cell>
          <cell r="EH289">
            <v>80</v>
          </cell>
          <cell r="EI289">
            <v>10.8</v>
          </cell>
          <cell r="EJ289">
            <v>74</v>
          </cell>
          <cell r="EK289">
            <v>18</v>
          </cell>
          <cell r="EL289">
            <v>25</v>
          </cell>
          <cell r="EM289">
            <v>54</v>
          </cell>
          <cell r="EN289">
            <v>24</v>
          </cell>
          <cell r="EO289" t="str">
            <v>Постоянный</v>
          </cell>
          <cell r="EP289">
            <v>24</v>
          </cell>
          <cell r="EQ289">
            <v>0</v>
          </cell>
          <cell r="ER289">
            <v>12.334344</v>
          </cell>
          <cell r="ES289">
            <v>15</v>
          </cell>
          <cell r="ET289">
            <v>1.64</v>
          </cell>
          <cell r="EU289">
            <v>24</v>
          </cell>
          <cell r="EV289">
            <v>1070.1825731469789</v>
          </cell>
          <cell r="EW289">
            <v>88</v>
          </cell>
          <cell r="EX289">
            <v>10.8</v>
          </cell>
          <cell r="EY289">
            <v>76</v>
          </cell>
          <cell r="EZ289">
            <v>0</v>
          </cell>
          <cell r="FA289">
            <v>0</v>
          </cell>
          <cell r="FB289">
            <v>4</v>
          </cell>
          <cell r="FC289">
            <v>0</v>
          </cell>
          <cell r="FD289">
            <v>0</v>
          </cell>
          <cell r="FE289">
            <v>0</v>
          </cell>
          <cell r="FF289">
            <v>-29.043268671999996</v>
          </cell>
        </row>
        <row r="290">
          <cell r="J290">
            <v>1222</v>
          </cell>
          <cell r="K290" t="str">
            <v>К - 21</v>
          </cell>
          <cell r="L290">
            <v>42173</v>
          </cell>
          <cell r="M290" t="str">
            <v>Гор.</v>
          </cell>
          <cell r="N290" t="str">
            <v>P1ar_Block III</v>
          </cell>
          <cell r="O290" t="str">
            <v>Действующий</v>
          </cell>
          <cell r="P290">
            <v>-4</v>
          </cell>
          <cell r="Q290">
            <v>0</v>
          </cell>
          <cell r="R290">
            <v>0</v>
          </cell>
          <cell r="S290">
            <v>0</v>
          </cell>
          <cell r="T290">
            <v>143.80000000000001</v>
          </cell>
          <cell r="U290">
            <v>135</v>
          </cell>
          <cell r="V290">
            <v>4.32</v>
          </cell>
          <cell r="W290">
            <v>1</v>
          </cell>
          <cell r="X290">
            <v>3.0176026823134956</v>
          </cell>
          <cell r="Y290">
            <v>1.33</v>
          </cell>
          <cell r="Z290">
            <v>0.83599999999999997</v>
          </cell>
          <cell r="AA290">
            <v>0.73299999999999998</v>
          </cell>
          <cell r="AB290">
            <v>38</v>
          </cell>
          <cell r="AC290">
            <v>1.1579999999999999</v>
          </cell>
          <cell r="AD290">
            <v>177.8</v>
          </cell>
          <cell r="AE290">
            <v>9.19</v>
          </cell>
          <cell r="AF290">
            <v>2197</v>
          </cell>
          <cell r="AG290" t="str">
            <v>1 ств 2355
2 ств 2850</v>
          </cell>
          <cell r="AH290" t="str">
            <v>1 ств 2355
2 ств 2850</v>
          </cell>
          <cell r="AI290">
            <v>0</v>
          </cell>
          <cell r="AJ290">
            <v>0</v>
          </cell>
          <cell r="AK290" t="str">
            <v>откр ствол</v>
          </cell>
          <cell r="AL290" t="str">
            <v>1 ств 2197-2355;
2 ств 2237-2850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 t="str">
            <v>Газлифт</v>
          </cell>
          <cell r="AT290">
            <v>615</v>
          </cell>
          <cell r="AU290" t="str">
            <v>ГП</v>
          </cell>
          <cell r="AV290">
            <v>1010</v>
          </cell>
          <cell r="AW290" t="str">
            <v>ГП</v>
          </cell>
          <cell r="AX290">
            <v>1320</v>
          </cell>
          <cell r="AY290" t="str">
            <v>ГП</v>
          </cell>
          <cell r="AZ290">
            <v>1570</v>
          </cell>
          <cell r="BA290" t="str">
            <v>ГК79/2</v>
          </cell>
          <cell r="BB290">
            <v>1800</v>
          </cell>
          <cell r="BC290" t="str">
            <v>ЦКсОК</v>
          </cell>
          <cell r="BD290">
            <v>0</v>
          </cell>
          <cell r="BE290">
            <v>0</v>
          </cell>
          <cell r="BF290">
            <v>1810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2205</v>
          </cell>
          <cell r="BN290" t="str">
            <v>Есть</v>
          </cell>
          <cell r="BO290">
            <v>0</v>
          </cell>
          <cell r="BP290">
            <v>78</v>
          </cell>
          <cell r="BQ290">
            <v>54</v>
          </cell>
          <cell r="BR290">
            <v>13.9</v>
          </cell>
          <cell r="BS290">
            <v>0</v>
          </cell>
          <cell r="BT290">
            <v>0</v>
          </cell>
          <cell r="BU290">
            <v>73</v>
          </cell>
          <cell r="BV290">
            <v>5.5</v>
          </cell>
          <cell r="BW290">
            <v>18</v>
          </cell>
          <cell r="BX290" t="str">
            <v>Угловик</v>
          </cell>
          <cell r="BY290" t="str">
            <v>Постоянный</v>
          </cell>
          <cell r="BZ290">
            <v>24</v>
          </cell>
          <cell r="CA290">
            <v>0</v>
          </cell>
          <cell r="CB290">
            <v>28</v>
          </cell>
          <cell r="CC290">
            <v>54</v>
          </cell>
          <cell r="CD290">
            <v>25</v>
          </cell>
          <cell r="CE290">
            <v>43374</v>
          </cell>
          <cell r="CF290">
            <v>151</v>
          </cell>
          <cell r="CG290">
            <v>78</v>
          </cell>
          <cell r="CH290">
            <v>6</v>
          </cell>
          <cell r="CI290">
            <v>0</v>
          </cell>
          <cell r="CJ290">
            <v>0</v>
          </cell>
          <cell r="CK290">
            <v>56</v>
          </cell>
          <cell r="CL290">
            <v>11.637119999999999</v>
          </cell>
          <cell r="CM290">
            <v>16</v>
          </cell>
          <cell r="CN290">
            <v>13</v>
          </cell>
          <cell r="CO290">
            <v>288</v>
          </cell>
          <cell r="CP290">
            <v>19</v>
          </cell>
          <cell r="CQ290">
            <v>95</v>
          </cell>
          <cell r="CR290" t="str">
            <v>-</v>
          </cell>
          <cell r="CS290">
            <v>56</v>
          </cell>
          <cell r="CT290" t="str">
            <v>-</v>
          </cell>
          <cell r="CU290">
            <v>83.362880000000004</v>
          </cell>
          <cell r="CV290" t="str">
            <v>-</v>
          </cell>
          <cell r="CW290">
            <v>43</v>
          </cell>
          <cell r="CX290" t="str">
            <v>-</v>
          </cell>
          <cell r="CY290">
            <v>13.9</v>
          </cell>
          <cell r="CZ290">
            <v>5.0999999999999996</v>
          </cell>
          <cell r="DA290">
            <v>438.25276357036796</v>
          </cell>
          <cell r="DB290">
            <v>1632.7063740856845</v>
          </cell>
          <cell r="DC290">
            <v>0.22480058327952296</v>
          </cell>
          <cell r="DD290">
            <v>0</v>
          </cell>
          <cell r="DE290" t="str">
            <v>Газлифт</v>
          </cell>
          <cell r="DF290">
            <v>11.637119999999999</v>
          </cell>
          <cell r="DG290">
            <v>16</v>
          </cell>
          <cell r="DH290">
            <v>13</v>
          </cell>
          <cell r="DI290">
            <v>5.0999999999999996</v>
          </cell>
          <cell r="DJ290">
            <v>56</v>
          </cell>
          <cell r="DK290">
            <v>0</v>
          </cell>
          <cell r="DL290">
            <v>42790.083333333336</v>
          </cell>
          <cell r="DM290">
            <v>42824</v>
          </cell>
          <cell r="DN290">
            <v>621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42179</v>
          </cell>
          <cell r="DT290" t="str">
            <v>ВНС</v>
          </cell>
          <cell r="DU290">
            <v>0</v>
          </cell>
          <cell r="DV290">
            <v>18</v>
          </cell>
          <cell r="DW290">
            <v>28</v>
          </cell>
          <cell r="DX290">
            <v>54</v>
          </cell>
          <cell r="DY290">
            <v>25</v>
          </cell>
          <cell r="DZ290" t="str">
            <v>Постоянный</v>
          </cell>
          <cell r="EA290">
            <v>24</v>
          </cell>
          <cell r="EB290">
            <v>0</v>
          </cell>
          <cell r="EC290">
            <v>11.637119999999999</v>
          </cell>
          <cell r="ED290">
            <v>16</v>
          </cell>
          <cell r="EE290">
            <v>13</v>
          </cell>
          <cell r="EF290">
            <v>19</v>
          </cell>
          <cell r="EG290">
            <v>438.25276357036796</v>
          </cell>
          <cell r="EH290">
            <v>78</v>
          </cell>
          <cell r="EI290">
            <v>13.9</v>
          </cell>
          <cell r="EJ290">
            <v>56</v>
          </cell>
          <cell r="EK290">
            <v>18</v>
          </cell>
          <cell r="EL290">
            <v>28</v>
          </cell>
          <cell r="EM290">
            <v>54</v>
          </cell>
          <cell r="EN290">
            <v>25</v>
          </cell>
          <cell r="EO290" t="str">
            <v>Постоянный</v>
          </cell>
          <cell r="EP290">
            <v>24</v>
          </cell>
          <cell r="EQ290">
            <v>0</v>
          </cell>
          <cell r="ER290">
            <v>11.637119999999999</v>
          </cell>
          <cell r="ES290">
            <v>16</v>
          </cell>
          <cell r="ET290">
            <v>13</v>
          </cell>
          <cell r="EU290">
            <v>19</v>
          </cell>
          <cell r="EV290">
            <v>438.25276357036796</v>
          </cell>
          <cell r="EW290">
            <v>78</v>
          </cell>
          <cell r="EX290">
            <v>13.9</v>
          </cell>
          <cell r="EY290">
            <v>56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</row>
        <row r="291">
          <cell r="J291">
            <v>1223</v>
          </cell>
          <cell r="K291" t="str">
            <v>К - 21</v>
          </cell>
          <cell r="L291">
            <v>42053</v>
          </cell>
          <cell r="M291" t="str">
            <v>Гор.</v>
          </cell>
          <cell r="N291" t="str">
            <v>P1ar_Block III</v>
          </cell>
          <cell r="O291" t="str">
            <v>Действующий</v>
          </cell>
          <cell r="P291">
            <v>-4</v>
          </cell>
          <cell r="Q291">
            <v>0</v>
          </cell>
          <cell r="R291">
            <v>0</v>
          </cell>
          <cell r="S291">
            <v>0</v>
          </cell>
          <cell r="T291">
            <v>143.80000000000001</v>
          </cell>
          <cell r="U291">
            <v>135</v>
          </cell>
          <cell r="V291">
            <v>4.32</v>
          </cell>
          <cell r="W291">
            <v>1</v>
          </cell>
          <cell r="X291">
            <v>4.2218834291075416</v>
          </cell>
          <cell r="Y291">
            <v>1.33</v>
          </cell>
          <cell r="Z291">
            <v>0.83599999999999997</v>
          </cell>
          <cell r="AA291">
            <v>0.73299999999999998</v>
          </cell>
          <cell r="AB291">
            <v>38</v>
          </cell>
          <cell r="AC291">
            <v>1.1579999999999999</v>
          </cell>
          <cell r="AD291">
            <v>177.8</v>
          </cell>
          <cell r="AE291">
            <v>9.19</v>
          </cell>
          <cell r="AF291">
            <v>2214</v>
          </cell>
          <cell r="AG291" t="str">
            <v>1 ств 2676
2 ств 2971</v>
          </cell>
          <cell r="AH291" t="str">
            <v>1 ств 2676
2 ств 2971</v>
          </cell>
          <cell r="AI291">
            <v>0</v>
          </cell>
          <cell r="AJ291">
            <v>0</v>
          </cell>
          <cell r="AK291" t="str">
            <v>откр ствол</v>
          </cell>
          <cell r="AL291" t="str">
            <v>1 ствол 2214-2676;
2 ствол 2270-2971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 t="str">
            <v>Газлифт</v>
          </cell>
          <cell r="AT291">
            <v>450</v>
          </cell>
          <cell r="AU291" t="str">
            <v>ГП</v>
          </cell>
          <cell r="AV291">
            <v>810</v>
          </cell>
          <cell r="AW291" t="str">
            <v>ГП</v>
          </cell>
          <cell r="AX291">
            <v>1090</v>
          </cell>
          <cell r="AY291" t="str">
            <v>ГП</v>
          </cell>
          <cell r="AZ291">
            <v>1330</v>
          </cell>
          <cell r="BA291" t="str">
            <v>ГК85/1,5</v>
          </cell>
          <cell r="BB291">
            <v>1530</v>
          </cell>
          <cell r="BC291" t="str">
            <v>ГК81/2</v>
          </cell>
          <cell r="BD291">
            <v>0</v>
          </cell>
          <cell r="BE291">
            <v>0</v>
          </cell>
          <cell r="BF291">
            <v>1850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2230</v>
          </cell>
          <cell r="BN291" t="str">
            <v>Есть</v>
          </cell>
          <cell r="BO291">
            <v>0</v>
          </cell>
          <cell r="BP291">
            <v>80</v>
          </cell>
          <cell r="BQ291">
            <v>45</v>
          </cell>
          <cell r="BR291">
            <v>12</v>
          </cell>
          <cell r="BS291">
            <v>0</v>
          </cell>
          <cell r="BT291">
            <v>0</v>
          </cell>
          <cell r="BU291">
            <v>73</v>
          </cell>
          <cell r="BV291">
            <v>5.5</v>
          </cell>
          <cell r="BW291">
            <v>18</v>
          </cell>
          <cell r="BX291" t="str">
            <v>Угловик</v>
          </cell>
          <cell r="BY291" t="str">
            <v>Постоянный</v>
          </cell>
          <cell r="BZ291">
            <v>24</v>
          </cell>
          <cell r="CA291">
            <v>0</v>
          </cell>
          <cell r="CB291">
            <v>27</v>
          </cell>
          <cell r="CC291">
            <v>45</v>
          </cell>
          <cell r="CD291">
            <v>25</v>
          </cell>
          <cell r="CE291">
            <v>43374</v>
          </cell>
          <cell r="CF291">
            <v>126</v>
          </cell>
          <cell r="CG291">
            <v>80</v>
          </cell>
          <cell r="CH291">
            <v>6</v>
          </cell>
          <cell r="CI291">
            <v>0</v>
          </cell>
          <cell r="CJ291">
            <v>0</v>
          </cell>
          <cell r="CK291">
            <v>57</v>
          </cell>
          <cell r="CL291">
            <v>14.444575199999997</v>
          </cell>
          <cell r="CM291">
            <v>17.399999999999999</v>
          </cell>
          <cell r="CN291">
            <v>0.7</v>
          </cell>
          <cell r="CO291">
            <v>289</v>
          </cell>
          <cell r="CP291">
            <v>31.2</v>
          </cell>
          <cell r="CQ291">
            <v>69</v>
          </cell>
          <cell r="CR291" t="str">
            <v>-</v>
          </cell>
          <cell r="CS291">
            <v>57</v>
          </cell>
          <cell r="CT291" t="str">
            <v>-</v>
          </cell>
          <cell r="CU291">
            <v>54.555424800000004</v>
          </cell>
          <cell r="CV291" t="str">
            <v>-</v>
          </cell>
          <cell r="CW291">
            <v>56.3</v>
          </cell>
          <cell r="CX291" t="str">
            <v>-</v>
          </cell>
          <cell r="CY291">
            <v>12</v>
          </cell>
          <cell r="CZ291">
            <v>19.2</v>
          </cell>
          <cell r="DA291">
            <v>1329.2187367337742</v>
          </cell>
          <cell r="DB291">
            <v>2159.9804471923831</v>
          </cell>
          <cell r="DC291">
            <v>0.33329279416235935</v>
          </cell>
          <cell r="DD291">
            <v>0</v>
          </cell>
          <cell r="DE291" t="str">
            <v>Газлифт</v>
          </cell>
          <cell r="DF291">
            <v>14.444575199999997</v>
          </cell>
          <cell r="DG291">
            <v>17.399999999999999</v>
          </cell>
          <cell r="DH291">
            <v>0.7</v>
          </cell>
          <cell r="DI291">
            <v>19.2</v>
          </cell>
          <cell r="DJ291">
            <v>57</v>
          </cell>
          <cell r="DK291">
            <v>0</v>
          </cell>
          <cell r="DL291">
            <v>42034</v>
          </cell>
          <cell r="DM291">
            <v>42053</v>
          </cell>
          <cell r="DN291">
            <v>1392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42053</v>
          </cell>
          <cell r="DT291" t="str">
            <v>ВНС</v>
          </cell>
          <cell r="DU291" t="str">
            <v>Предыдущий ГТМ-2000г(ОПЗ)</v>
          </cell>
          <cell r="DV291">
            <v>18</v>
          </cell>
          <cell r="DW291">
            <v>27</v>
          </cell>
          <cell r="DX291">
            <v>45</v>
          </cell>
          <cell r="DY291">
            <v>25</v>
          </cell>
          <cell r="DZ291" t="str">
            <v>Постоянный</v>
          </cell>
          <cell r="EA291">
            <v>24</v>
          </cell>
          <cell r="EB291">
            <v>0</v>
          </cell>
          <cell r="EC291">
            <v>11.904640000000001</v>
          </cell>
          <cell r="ED291">
            <v>16</v>
          </cell>
          <cell r="EE291">
            <v>11</v>
          </cell>
          <cell r="EF291">
            <v>29.6</v>
          </cell>
          <cell r="EG291">
            <v>1537.2157410891887</v>
          </cell>
          <cell r="EH291">
            <v>80</v>
          </cell>
          <cell r="EI291">
            <v>11.3</v>
          </cell>
          <cell r="EJ291">
            <v>57</v>
          </cell>
          <cell r="EK291">
            <v>18</v>
          </cell>
          <cell r="EL291">
            <v>27</v>
          </cell>
          <cell r="EM291">
            <v>45</v>
          </cell>
          <cell r="EN291">
            <v>25</v>
          </cell>
          <cell r="EO291" t="str">
            <v>Постоянный</v>
          </cell>
          <cell r="EP291">
            <v>24</v>
          </cell>
          <cell r="EQ291">
            <v>0</v>
          </cell>
          <cell r="ER291">
            <v>14.444575199999997</v>
          </cell>
          <cell r="ES291">
            <v>17.399999999999999</v>
          </cell>
          <cell r="ET291">
            <v>0.7</v>
          </cell>
          <cell r="EU291">
            <v>31.2</v>
          </cell>
          <cell r="EV291">
            <v>1329.2187367337742</v>
          </cell>
          <cell r="EW291">
            <v>80</v>
          </cell>
          <cell r="EX291">
            <v>12</v>
          </cell>
          <cell r="EY291">
            <v>57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2.5399351999999968</v>
          </cell>
        </row>
        <row r="292">
          <cell r="J292">
            <v>1224</v>
          </cell>
          <cell r="K292" t="str">
            <v>К - 21</v>
          </cell>
          <cell r="L292">
            <v>41603</v>
          </cell>
          <cell r="M292" t="str">
            <v>Гор.</v>
          </cell>
          <cell r="N292" t="str">
            <v>P1ar_Block III</v>
          </cell>
          <cell r="O292" t="str">
            <v>Действующий</v>
          </cell>
          <cell r="P292">
            <v>-4</v>
          </cell>
          <cell r="Q292" t="str">
            <v xml:space="preserve"> </v>
          </cell>
          <cell r="R292" t="str">
            <v xml:space="preserve"> </v>
          </cell>
          <cell r="S292">
            <v>0</v>
          </cell>
          <cell r="T292">
            <v>143.80000000000001</v>
          </cell>
          <cell r="U292">
            <v>135</v>
          </cell>
          <cell r="V292">
            <v>4.32</v>
          </cell>
          <cell r="W292">
            <v>1</v>
          </cell>
          <cell r="X292">
            <v>3.2430007485926731</v>
          </cell>
          <cell r="Y292">
            <v>1.33</v>
          </cell>
          <cell r="Z292">
            <v>0.83599999999999997</v>
          </cell>
          <cell r="AA292">
            <v>0.73299999999999998</v>
          </cell>
          <cell r="AB292">
            <v>38</v>
          </cell>
          <cell r="AC292">
            <v>1.1579999999999999</v>
          </cell>
          <cell r="AD292">
            <v>177.8</v>
          </cell>
          <cell r="AE292">
            <v>9.19</v>
          </cell>
          <cell r="AF292">
            <v>2068</v>
          </cell>
          <cell r="AG292">
            <v>2713</v>
          </cell>
          <cell r="AH292">
            <v>2713</v>
          </cell>
          <cell r="AI292">
            <v>0</v>
          </cell>
          <cell r="AJ292">
            <v>0</v>
          </cell>
          <cell r="AK292" t="str">
            <v>откр ствол</v>
          </cell>
          <cell r="AL292" t="str">
            <v>2068-2713</v>
          </cell>
          <cell r="AM292">
            <v>0</v>
          </cell>
          <cell r="AN292">
            <v>2068</v>
          </cell>
          <cell r="AO292">
            <v>82.54</v>
          </cell>
          <cell r="AP292">
            <v>0</v>
          </cell>
          <cell r="AQ292">
            <v>0</v>
          </cell>
          <cell r="AR292">
            <v>0</v>
          </cell>
          <cell r="AS292" t="str">
            <v>Газлифт</v>
          </cell>
          <cell r="AT292">
            <v>350</v>
          </cell>
          <cell r="AU292">
            <v>0</v>
          </cell>
          <cell r="AV292">
            <v>700</v>
          </cell>
          <cell r="AW292">
            <v>0</v>
          </cell>
          <cell r="AX292">
            <v>1200</v>
          </cell>
          <cell r="AY292">
            <v>0</v>
          </cell>
          <cell r="AZ292">
            <v>1808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1818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2080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73</v>
          </cell>
          <cell r="BV292">
            <v>5.5</v>
          </cell>
          <cell r="BW292">
            <v>18</v>
          </cell>
          <cell r="BX292" t="str">
            <v>Угловик</v>
          </cell>
          <cell r="BY292" t="str">
            <v>Постоянный</v>
          </cell>
          <cell r="BZ292">
            <v>24</v>
          </cell>
          <cell r="CA292">
            <v>0</v>
          </cell>
          <cell r="CB292">
            <v>28</v>
          </cell>
          <cell r="CC292">
            <v>87</v>
          </cell>
          <cell r="CD292">
            <v>25</v>
          </cell>
          <cell r="CE292">
            <v>43374</v>
          </cell>
          <cell r="CF292">
            <v>129</v>
          </cell>
          <cell r="CG292">
            <v>92</v>
          </cell>
          <cell r="CH292">
            <v>6</v>
          </cell>
          <cell r="CI292">
            <v>0</v>
          </cell>
          <cell r="CJ292">
            <v>0</v>
          </cell>
          <cell r="CK292">
            <v>60</v>
          </cell>
          <cell r="CL292">
            <v>22.909816313999997</v>
          </cell>
          <cell r="CM292">
            <v>30.45</v>
          </cell>
          <cell r="CN292">
            <v>10.003</v>
          </cell>
          <cell r="CO292">
            <v>290</v>
          </cell>
          <cell r="CP292">
            <v>52.34</v>
          </cell>
          <cell r="CQ292">
            <v>69</v>
          </cell>
          <cell r="CR292" t="str">
            <v>-</v>
          </cell>
          <cell r="CS292">
            <v>60</v>
          </cell>
          <cell r="CT292" t="str">
            <v>-</v>
          </cell>
          <cell r="CU292">
            <v>46.090183686000003</v>
          </cell>
          <cell r="CV292" t="str">
            <v>-</v>
          </cell>
          <cell r="CW292">
            <v>49.997</v>
          </cell>
          <cell r="CX292" t="str">
            <v>-</v>
          </cell>
          <cell r="CY292">
            <v>11.5</v>
          </cell>
          <cell r="CZ292">
            <v>40.840000000000003</v>
          </cell>
          <cell r="DA292">
            <v>1782.6419662318731</v>
          </cell>
          <cell r="DB292">
            <v>2284.6101986429053</v>
          </cell>
          <cell r="DC292">
            <v>0.5789314664701547</v>
          </cell>
          <cell r="DD292" t="str">
            <v>ГТМ тек. месяца (бесп. ОПЗ).</v>
          </cell>
          <cell r="DE292" t="str">
            <v>Газлифт</v>
          </cell>
          <cell r="DF292">
            <v>22.909816313999997</v>
          </cell>
          <cell r="DG292">
            <v>30.45</v>
          </cell>
          <cell r="DH292">
            <v>10.003</v>
          </cell>
          <cell r="DI292">
            <v>40.840000000000003</v>
          </cell>
          <cell r="DJ292">
            <v>60</v>
          </cell>
          <cell r="DK292">
            <v>0</v>
          </cell>
          <cell r="DL292" t="str">
            <v>-</v>
          </cell>
          <cell r="DM292">
            <v>41603</v>
          </cell>
          <cell r="DN292">
            <v>1842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41603</v>
          </cell>
          <cell r="DT292" t="str">
            <v>ВНС</v>
          </cell>
          <cell r="DU292">
            <v>0</v>
          </cell>
          <cell r="DV292">
            <v>18</v>
          </cell>
          <cell r="DW292">
            <v>28</v>
          </cell>
          <cell r="DX292">
            <v>87</v>
          </cell>
          <cell r="DY292">
            <v>25</v>
          </cell>
          <cell r="DZ292" t="str">
            <v>Постоянный</v>
          </cell>
          <cell r="EA292">
            <v>24</v>
          </cell>
          <cell r="EB292">
            <v>0</v>
          </cell>
          <cell r="EC292">
            <v>13.375999999999999</v>
          </cell>
          <cell r="ED292">
            <v>16</v>
          </cell>
          <cell r="EE292">
            <v>0</v>
          </cell>
          <cell r="EF292">
            <v>25</v>
          </cell>
          <cell r="EG292">
            <v>1869.019138755981</v>
          </cell>
          <cell r="EH292">
            <v>0</v>
          </cell>
          <cell r="EI292">
            <v>0</v>
          </cell>
          <cell r="EJ292">
            <v>48</v>
          </cell>
          <cell r="EK292">
            <v>18</v>
          </cell>
          <cell r="EL292">
            <v>28</v>
          </cell>
          <cell r="EM292">
            <v>87</v>
          </cell>
          <cell r="EN292">
            <v>25</v>
          </cell>
          <cell r="EO292" t="str">
            <v>Постоянный</v>
          </cell>
          <cell r="EP292">
            <v>24</v>
          </cell>
          <cell r="EQ292">
            <v>0</v>
          </cell>
          <cell r="ER292">
            <v>22.909816313999997</v>
          </cell>
          <cell r="ES292">
            <v>30.45</v>
          </cell>
          <cell r="ET292">
            <v>10.003</v>
          </cell>
          <cell r="EU292">
            <v>52.34</v>
          </cell>
          <cell r="EV292">
            <v>1782.6419662318731</v>
          </cell>
          <cell r="EW292">
            <v>92</v>
          </cell>
          <cell r="EX292">
            <v>11.5</v>
          </cell>
          <cell r="EY292">
            <v>60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9.5338163139999974</v>
          </cell>
        </row>
        <row r="293">
          <cell r="J293">
            <v>1226</v>
          </cell>
          <cell r="K293" t="str">
            <v>К - 21</v>
          </cell>
          <cell r="L293">
            <v>42131</v>
          </cell>
          <cell r="M293" t="str">
            <v>Гор.</v>
          </cell>
          <cell r="N293" t="str">
            <v>P1ar_Block III</v>
          </cell>
          <cell r="O293" t="str">
            <v>Действующий</v>
          </cell>
          <cell r="P293">
            <v>-4</v>
          </cell>
          <cell r="Q293">
            <v>0</v>
          </cell>
          <cell r="R293">
            <v>0</v>
          </cell>
          <cell r="S293">
            <v>0</v>
          </cell>
          <cell r="T293">
            <v>143.80000000000001</v>
          </cell>
          <cell r="U293">
            <v>135</v>
          </cell>
          <cell r="V293">
            <v>4.32</v>
          </cell>
          <cell r="W293">
            <v>1</v>
          </cell>
          <cell r="X293">
            <v>3.9646121654858488</v>
          </cell>
          <cell r="Y293">
            <v>1.33</v>
          </cell>
          <cell r="Z293">
            <v>0.83599999999999997</v>
          </cell>
          <cell r="AA293">
            <v>0.73299999999999998</v>
          </cell>
          <cell r="AB293">
            <v>38</v>
          </cell>
          <cell r="AC293">
            <v>1.1579999999999999</v>
          </cell>
          <cell r="AD293">
            <v>177.8</v>
          </cell>
          <cell r="AE293">
            <v>9.19</v>
          </cell>
          <cell r="AF293">
            <v>2175</v>
          </cell>
          <cell r="AG293" t="str">
            <v xml:space="preserve">1 ств 2393
2 ств 2780 </v>
          </cell>
          <cell r="AH293" t="str">
            <v xml:space="preserve">1 ств 2393
2 ств 2780 </v>
          </cell>
          <cell r="AI293">
            <v>0</v>
          </cell>
          <cell r="AJ293">
            <v>0</v>
          </cell>
          <cell r="AK293" t="str">
            <v>откр ствол</v>
          </cell>
          <cell r="AL293" t="str">
            <v xml:space="preserve">1 ствол 2180-2393;
2 ствол 2210-2780 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Газлифт</v>
          </cell>
          <cell r="AT293">
            <v>345</v>
          </cell>
          <cell r="AU293" t="str">
            <v>ГП</v>
          </cell>
          <cell r="AV293">
            <v>670</v>
          </cell>
          <cell r="AW293" t="str">
            <v>ГК83/3</v>
          </cell>
          <cell r="AX293">
            <v>970</v>
          </cell>
          <cell r="AY293" t="str">
            <v>ГК82/3</v>
          </cell>
          <cell r="AZ293">
            <v>1245</v>
          </cell>
          <cell r="BA293" t="str">
            <v>ГК80/2</v>
          </cell>
          <cell r="BB293">
            <v>1480</v>
          </cell>
          <cell r="BC293" t="str">
            <v>ГК78/3</v>
          </cell>
          <cell r="BD293">
            <v>0</v>
          </cell>
          <cell r="BE293">
            <v>0</v>
          </cell>
          <cell r="BF293">
            <v>1750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2195</v>
          </cell>
          <cell r="BN293" t="str">
            <v>Есть</v>
          </cell>
          <cell r="BO293">
            <v>0</v>
          </cell>
          <cell r="BP293">
            <v>83</v>
          </cell>
          <cell r="BQ293">
            <v>63</v>
          </cell>
          <cell r="BR293">
            <v>2</v>
          </cell>
          <cell r="BS293">
            <v>0</v>
          </cell>
          <cell r="BT293">
            <v>0</v>
          </cell>
          <cell r="BU293">
            <v>73</v>
          </cell>
          <cell r="BV293">
            <v>5.5</v>
          </cell>
          <cell r="BW293">
            <v>18</v>
          </cell>
          <cell r="BX293" t="str">
            <v>Угловик</v>
          </cell>
          <cell r="BY293" t="str">
            <v>Постоянный</v>
          </cell>
          <cell r="BZ293">
            <v>24</v>
          </cell>
          <cell r="CA293">
            <v>0</v>
          </cell>
          <cell r="CB293">
            <v>26</v>
          </cell>
          <cell r="CC293">
            <v>63</v>
          </cell>
          <cell r="CD293">
            <v>25</v>
          </cell>
          <cell r="CE293">
            <v>43374</v>
          </cell>
          <cell r="CF293">
            <v>141</v>
          </cell>
          <cell r="CG293">
            <v>83</v>
          </cell>
          <cell r="CH293">
            <v>6</v>
          </cell>
          <cell r="CI293">
            <v>0</v>
          </cell>
          <cell r="CJ293">
            <v>0</v>
          </cell>
          <cell r="CK293">
            <v>69</v>
          </cell>
          <cell r="CL293">
            <v>5.2059391999999995</v>
          </cell>
          <cell r="CM293">
            <v>6.4</v>
          </cell>
          <cell r="CN293">
            <v>2.7</v>
          </cell>
          <cell r="CO293">
            <v>291</v>
          </cell>
          <cell r="CP293">
            <v>4.5</v>
          </cell>
          <cell r="CQ293">
            <v>72</v>
          </cell>
          <cell r="CR293" t="str">
            <v>-</v>
          </cell>
          <cell r="CS293">
            <v>69</v>
          </cell>
          <cell r="CT293" t="str">
            <v>-</v>
          </cell>
          <cell r="CU293">
            <v>66.794060799999997</v>
          </cell>
          <cell r="CV293" t="str">
            <v>-</v>
          </cell>
          <cell r="CW293">
            <v>66.3</v>
          </cell>
          <cell r="CX293" t="str">
            <v>-</v>
          </cell>
          <cell r="CY293">
            <v>2</v>
          </cell>
          <cell r="CZ293">
            <v>2.5</v>
          </cell>
          <cell r="DA293">
            <v>480.22074479855627</v>
          </cell>
          <cell r="DB293">
            <v>864.39734063740127</v>
          </cell>
          <cell r="DC293">
            <v>0.11498470948012232</v>
          </cell>
          <cell r="DD293">
            <v>0</v>
          </cell>
          <cell r="DE293" t="str">
            <v>Газлифт</v>
          </cell>
          <cell r="DF293">
            <v>5.2059391999999995</v>
          </cell>
          <cell r="DG293">
            <v>6.4</v>
          </cell>
          <cell r="DH293">
            <v>2.7</v>
          </cell>
          <cell r="DI293">
            <v>2.5</v>
          </cell>
          <cell r="DJ293">
            <v>69</v>
          </cell>
          <cell r="DK293">
            <v>0</v>
          </cell>
          <cell r="DL293">
            <v>42708.083333333336</v>
          </cell>
          <cell r="DM293">
            <v>42712</v>
          </cell>
          <cell r="DN293">
            <v>733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43174</v>
          </cell>
          <cell r="DT293" t="str">
            <v>БОПЗ</v>
          </cell>
          <cell r="DU293">
            <v>0</v>
          </cell>
          <cell r="DV293">
            <v>18</v>
          </cell>
          <cell r="DW293">
            <v>26</v>
          </cell>
          <cell r="DX293">
            <v>63</v>
          </cell>
          <cell r="DY293">
            <v>25</v>
          </cell>
          <cell r="DZ293" t="str">
            <v>Постоянный</v>
          </cell>
          <cell r="EA293">
            <v>24</v>
          </cell>
          <cell r="EB293">
            <v>0</v>
          </cell>
          <cell r="EC293">
            <v>1.35432</v>
          </cell>
          <cell r="ED293">
            <v>2</v>
          </cell>
          <cell r="EE293">
            <v>19</v>
          </cell>
          <cell r="EF293">
            <v>8.9</v>
          </cell>
          <cell r="EG293">
            <v>5094.8077263866735</v>
          </cell>
          <cell r="EH293">
            <v>83</v>
          </cell>
          <cell r="EI293">
            <v>2</v>
          </cell>
          <cell r="EJ293">
            <v>68</v>
          </cell>
          <cell r="EK293">
            <v>18</v>
          </cell>
          <cell r="EL293">
            <v>26</v>
          </cell>
          <cell r="EM293">
            <v>63</v>
          </cell>
          <cell r="EN293">
            <v>25</v>
          </cell>
          <cell r="EO293" t="str">
            <v>Постоянный</v>
          </cell>
          <cell r="EP293">
            <v>24</v>
          </cell>
          <cell r="EQ293">
            <v>0</v>
          </cell>
          <cell r="ER293">
            <v>5.2059391999999995</v>
          </cell>
          <cell r="ES293">
            <v>6.4</v>
          </cell>
          <cell r="ET293">
            <v>2.7</v>
          </cell>
          <cell r="EU293">
            <v>4.5</v>
          </cell>
          <cell r="EV293">
            <v>480.22074479855627</v>
          </cell>
          <cell r="EW293">
            <v>83</v>
          </cell>
          <cell r="EX293">
            <v>2</v>
          </cell>
          <cell r="EY293">
            <v>69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3.8516191999999996</v>
          </cell>
        </row>
        <row r="294">
          <cell r="J294">
            <v>1234</v>
          </cell>
          <cell r="K294" t="str">
            <v>К - 102</v>
          </cell>
          <cell r="L294">
            <v>42643</v>
          </cell>
          <cell r="M294" t="str">
            <v>Гор.</v>
          </cell>
          <cell r="N294" t="str">
            <v>P1ar_Block III</v>
          </cell>
          <cell r="O294" t="str">
            <v>Действующий</v>
          </cell>
          <cell r="P294">
            <v>-4</v>
          </cell>
          <cell r="Q294">
            <v>0</v>
          </cell>
          <cell r="R294">
            <v>0</v>
          </cell>
          <cell r="S294">
            <v>0</v>
          </cell>
          <cell r="T294">
            <v>143.80000000000001</v>
          </cell>
          <cell r="U294">
            <v>135</v>
          </cell>
          <cell r="V294">
            <v>4.32</v>
          </cell>
          <cell r="W294">
            <v>1</v>
          </cell>
          <cell r="X294">
            <v>4.3057050592034445</v>
          </cell>
          <cell r="Y294">
            <v>1.33</v>
          </cell>
          <cell r="Z294">
            <v>0.83599999999999997</v>
          </cell>
          <cell r="AA294">
            <v>0.73299999999999998</v>
          </cell>
          <cell r="AB294">
            <v>38</v>
          </cell>
          <cell r="AC294">
            <v>1.1579999999999999</v>
          </cell>
          <cell r="AD294">
            <v>177.8</v>
          </cell>
          <cell r="AE294">
            <v>9.19</v>
          </cell>
          <cell r="AF294">
            <v>2214</v>
          </cell>
          <cell r="AG294">
            <v>2810</v>
          </cell>
          <cell r="AH294">
            <v>2810</v>
          </cell>
          <cell r="AI294">
            <v>0</v>
          </cell>
          <cell r="AJ294">
            <v>0</v>
          </cell>
          <cell r="AK294" t="str">
            <v>откр ствол</v>
          </cell>
          <cell r="AL294" t="str">
            <v>2220-2810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 t="str">
            <v>Газлифт</v>
          </cell>
          <cell r="AT294">
            <v>500</v>
          </cell>
          <cell r="AU294" t="str">
            <v>ГК83/1,5</v>
          </cell>
          <cell r="AV294">
            <v>900</v>
          </cell>
          <cell r="AW294" t="str">
            <v>ГК84/1,5</v>
          </cell>
          <cell r="AX294">
            <v>1220</v>
          </cell>
          <cell r="AY294" t="str">
            <v>ГК80/1,5</v>
          </cell>
          <cell r="AZ294">
            <v>1480</v>
          </cell>
          <cell r="BA294" t="str">
            <v>ГК77/2,5</v>
          </cell>
          <cell r="BB294">
            <v>1720</v>
          </cell>
          <cell r="BC294" t="str">
            <v>ЦКсОК</v>
          </cell>
          <cell r="BD294">
            <v>0</v>
          </cell>
          <cell r="BE294">
            <v>0</v>
          </cell>
          <cell r="BF294">
            <v>1815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2220</v>
          </cell>
          <cell r="BN294" t="str">
            <v>Есть</v>
          </cell>
          <cell r="BO294">
            <v>0</v>
          </cell>
          <cell r="BP294">
            <v>83</v>
          </cell>
          <cell r="BQ294">
            <v>31</v>
          </cell>
          <cell r="BR294">
            <v>12</v>
          </cell>
          <cell r="BS294">
            <v>0</v>
          </cell>
          <cell r="BT294">
            <v>0</v>
          </cell>
          <cell r="BU294">
            <v>73</v>
          </cell>
          <cell r="BV294">
            <v>5.5</v>
          </cell>
          <cell r="BW294">
            <v>18</v>
          </cell>
          <cell r="BX294" t="str">
            <v>Угловик</v>
          </cell>
          <cell r="BY294" t="str">
            <v>Постоянный</v>
          </cell>
          <cell r="BZ294">
            <v>24</v>
          </cell>
          <cell r="CA294">
            <v>0</v>
          </cell>
          <cell r="CB294">
            <v>38</v>
          </cell>
          <cell r="CC294">
            <v>52</v>
          </cell>
          <cell r="CD294">
            <v>34</v>
          </cell>
          <cell r="CE294">
            <v>43374</v>
          </cell>
          <cell r="CF294">
            <v>141</v>
          </cell>
          <cell r="CG294">
            <v>83</v>
          </cell>
          <cell r="CH294">
            <v>6</v>
          </cell>
          <cell r="CI294">
            <v>0</v>
          </cell>
          <cell r="CJ294">
            <v>0</v>
          </cell>
          <cell r="CK294">
            <v>62</v>
          </cell>
          <cell r="CL294">
            <v>16.369214400000001</v>
          </cell>
          <cell r="CM294">
            <v>19.600000000000001</v>
          </cell>
          <cell r="CN294">
            <v>0.1</v>
          </cell>
          <cell r="CO294">
            <v>292</v>
          </cell>
          <cell r="CP294">
            <v>50.3</v>
          </cell>
          <cell r="CQ294">
            <v>79</v>
          </cell>
          <cell r="CR294" t="str">
            <v>-</v>
          </cell>
          <cell r="CS294">
            <v>62</v>
          </cell>
          <cell r="CT294" t="str">
            <v>-</v>
          </cell>
          <cell r="CU294">
            <v>62.630785599999996</v>
          </cell>
          <cell r="CV294" t="str">
            <v>-</v>
          </cell>
          <cell r="CW294">
            <v>61.9</v>
          </cell>
          <cell r="CX294" t="str">
            <v>-</v>
          </cell>
          <cell r="CY294">
            <v>12</v>
          </cell>
          <cell r="CZ294">
            <v>38.299999999999997</v>
          </cell>
          <cell r="DA294">
            <v>2339.7579788557232</v>
          </cell>
          <cell r="DB294">
            <v>3072.8414187060803</v>
          </cell>
          <cell r="DC294">
            <v>0.33036779258039239</v>
          </cell>
          <cell r="DD294">
            <v>0</v>
          </cell>
          <cell r="DE294" t="str">
            <v>Газлифт</v>
          </cell>
          <cell r="DF294">
            <v>16.369214400000001</v>
          </cell>
          <cell r="DG294">
            <v>19.600000000000001</v>
          </cell>
          <cell r="DH294">
            <v>0.1</v>
          </cell>
          <cell r="DI294">
            <v>38.299999999999997</v>
          </cell>
          <cell r="DJ294">
            <v>62</v>
          </cell>
          <cell r="DK294">
            <v>0</v>
          </cell>
          <cell r="DL294">
            <v>42625</v>
          </cell>
          <cell r="DM294">
            <v>42643</v>
          </cell>
          <cell r="DN294">
            <v>802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42643</v>
          </cell>
          <cell r="DT294" t="str">
            <v>ВНС</v>
          </cell>
          <cell r="DU294" t="str">
            <v>НСL-15% V-100м3</v>
          </cell>
          <cell r="DV294">
            <v>18</v>
          </cell>
          <cell r="DW294">
            <v>36.700000000000003</v>
          </cell>
          <cell r="DX294">
            <v>31</v>
          </cell>
          <cell r="DY294">
            <v>34</v>
          </cell>
          <cell r="DZ294" t="str">
            <v>Постоянный</v>
          </cell>
          <cell r="EA294">
            <v>24</v>
          </cell>
          <cell r="EB294">
            <v>0</v>
          </cell>
          <cell r="EC294">
            <v>16.369214400000001</v>
          </cell>
          <cell r="ED294">
            <v>19.600000000000001</v>
          </cell>
          <cell r="EE294">
            <v>0.1</v>
          </cell>
          <cell r="EF294">
            <v>50.3</v>
          </cell>
          <cell r="EG294">
            <v>2339.7579788557232</v>
          </cell>
          <cell r="EH294">
            <v>83</v>
          </cell>
          <cell r="EI294">
            <v>12</v>
          </cell>
          <cell r="EJ294">
            <v>80</v>
          </cell>
          <cell r="EK294">
            <v>18</v>
          </cell>
          <cell r="EL294">
            <v>38</v>
          </cell>
          <cell r="EM294">
            <v>52</v>
          </cell>
          <cell r="EN294">
            <v>34</v>
          </cell>
          <cell r="EO294" t="str">
            <v>Постоянный</v>
          </cell>
          <cell r="EP294">
            <v>24</v>
          </cell>
          <cell r="EQ294">
            <v>0</v>
          </cell>
          <cell r="ER294">
            <v>16.369214400000001</v>
          </cell>
          <cell r="ES294">
            <v>19.600000000000001</v>
          </cell>
          <cell r="ET294">
            <v>0.1</v>
          </cell>
          <cell r="EU294">
            <v>50.3</v>
          </cell>
          <cell r="EV294">
            <v>2339.7579788557232</v>
          </cell>
          <cell r="EW294">
            <v>83</v>
          </cell>
          <cell r="EX294">
            <v>12</v>
          </cell>
          <cell r="EY294">
            <v>62</v>
          </cell>
          <cell r="EZ294">
            <v>0</v>
          </cell>
          <cell r="FA294">
            <v>1.2999999999999972</v>
          </cell>
          <cell r="FB294">
            <v>21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</row>
        <row r="295">
          <cell r="J295">
            <v>1241</v>
          </cell>
          <cell r="K295" t="str">
            <v>К - 26</v>
          </cell>
          <cell r="L295">
            <v>41926</v>
          </cell>
          <cell r="M295" t="str">
            <v>Гор.</v>
          </cell>
          <cell r="N295" t="str">
            <v>P1ar_Block III</v>
          </cell>
          <cell r="O295" t="str">
            <v>Действующий</v>
          </cell>
          <cell r="P295">
            <v>-4</v>
          </cell>
          <cell r="Q295">
            <v>0</v>
          </cell>
          <cell r="R295">
            <v>0</v>
          </cell>
          <cell r="S295">
            <v>0</v>
          </cell>
          <cell r="T295">
            <v>143.80000000000001</v>
          </cell>
          <cell r="U295">
            <v>135</v>
          </cell>
          <cell r="V295">
            <v>4.32</v>
          </cell>
          <cell r="W295">
            <v>1</v>
          </cell>
          <cell r="X295">
            <v>4.32</v>
          </cell>
          <cell r="Y295">
            <v>1.33</v>
          </cell>
          <cell r="Z295">
            <v>0.83599999999999997</v>
          </cell>
          <cell r="AA295">
            <v>0.73299999999999998</v>
          </cell>
          <cell r="AB295">
            <v>38</v>
          </cell>
          <cell r="AC295">
            <v>1.1579999999999999</v>
          </cell>
          <cell r="AD295">
            <v>177.8</v>
          </cell>
          <cell r="AE295">
            <v>9.19</v>
          </cell>
          <cell r="AF295">
            <v>2091</v>
          </cell>
          <cell r="AG295" t="str">
            <v>1 ств 2373
2 ств 2737
3 ств 2737</v>
          </cell>
          <cell r="AH295" t="str">
            <v>1 ств 2373
2 ств 2737
3 ств 2737</v>
          </cell>
          <cell r="AI295">
            <v>0</v>
          </cell>
          <cell r="AJ295">
            <v>0</v>
          </cell>
          <cell r="AK295" t="str">
            <v>откр ствол</v>
          </cell>
          <cell r="AL295" t="str">
            <v>1ый ст-л 2091-2373;
2ой ст-л 2091-2737;
3й ст-л 2091-2737</v>
          </cell>
          <cell r="AM295">
            <v>0</v>
          </cell>
          <cell r="AN295">
            <v>2091</v>
          </cell>
          <cell r="AO295">
            <v>165.86</v>
          </cell>
          <cell r="AP295">
            <v>0</v>
          </cell>
          <cell r="AQ295">
            <v>0</v>
          </cell>
          <cell r="AR295">
            <v>0</v>
          </cell>
          <cell r="AS295" t="str">
            <v>Газлифт</v>
          </cell>
          <cell r="AT295">
            <v>600</v>
          </cell>
          <cell r="AU295" t="str">
            <v>ГК83(1)</v>
          </cell>
          <cell r="AV295">
            <v>1200</v>
          </cell>
          <cell r="AW295" t="str">
            <v>ГК80(2)</v>
          </cell>
          <cell r="AX295">
            <v>1500</v>
          </cell>
          <cell r="AY295" t="str">
            <v>ГК81/3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1810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2100</v>
          </cell>
          <cell r="BN295" t="str">
            <v>Есть</v>
          </cell>
          <cell r="BO295">
            <v>0</v>
          </cell>
          <cell r="BP295">
            <v>79</v>
          </cell>
          <cell r="BQ295">
            <v>42</v>
          </cell>
          <cell r="BR295">
            <v>15.6</v>
          </cell>
          <cell r="BS295">
            <v>0</v>
          </cell>
          <cell r="BT295">
            <v>0</v>
          </cell>
          <cell r="BU295">
            <v>73</v>
          </cell>
          <cell r="BV295">
            <v>5.5</v>
          </cell>
          <cell r="BW295">
            <v>18</v>
          </cell>
          <cell r="BX295" t="str">
            <v>Угловик</v>
          </cell>
          <cell r="BY295" t="str">
            <v>Постоянный</v>
          </cell>
          <cell r="BZ295">
            <v>24</v>
          </cell>
          <cell r="CA295">
            <v>0</v>
          </cell>
          <cell r="CB295">
            <v>28</v>
          </cell>
          <cell r="CC295">
            <v>42</v>
          </cell>
          <cell r="CD295">
            <v>26</v>
          </cell>
          <cell r="CE295">
            <v>43374</v>
          </cell>
          <cell r="CF295">
            <v>144</v>
          </cell>
          <cell r="CG295">
            <v>79</v>
          </cell>
          <cell r="CH295">
            <v>6</v>
          </cell>
          <cell r="CI295">
            <v>0</v>
          </cell>
          <cell r="CJ295">
            <v>0</v>
          </cell>
          <cell r="CK295">
            <v>71</v>
          </cell>
          <cell r="CL295">
            <v>17.556000000000001</v>
          </cell>
          <cell r="CM295">
            <v>21</v>
          </cell>
          <cell r="CN295">
            <v>0</v>
          </cell>
          <cell r="CO295">
            <v>293</v>
          </cell>
          <cell r="CP295">
            <v>22</v>
          </cell>
          <cell r="CQ295">
            <v>73</v>
          </cell>
          <cell r="CR295" t="str">
            <v>-</v>
          </cell>
          <cell r="CS295">
            <v>71</v>
          </cell>
          <cell r="CT295" t="str">
            <v>-</v>
          </cell>
          <cell r="CU295">
            <v>55.444000000000003</v>
          </cell>
          <cell r="CV295" t="str">
            <v>-</v>
          </cell>
          <cell r="CW295">
            <v>71</v>
          </cell>
          <cell r="CX295" t="str">
            <v>-</v>
          </cell>
          <cell r="CY295">
            <v>15.6</v>
          </cell>
          <cell r="CZ295">
            <v>6.4</v>
          </cell>
          <cell r="DA295">
            <v>364.54773296878557</v>
          </cell>
          <cell r="DB295">
            <v>1253.1328320802004</v>
          </cell>
          <cell r="DC295">
            <v>0.37089551953648914</v>
          </cell>
          <cell r="DD295">
            <v>0</v>
          </cell>
          <cell r="DE295" t="str">
            <v>Газлифт</v>
          </cell>
          <cell r="DF295">
            <v>17.556000000000001</v>
          </cell>
          <cell r="DG295">
            <v>21</v>
          </cell>
          <cell r="DH295">
            <v>0</v>
          </cell>
          <cell r="DI295">
            <v>6.4</v>
          </cell>
          <cell r="DJ295">
            <v>71</v>
          </cell>
          <cell r="DK295">
            <v>0</v>
          </cell>
          <cell r="DL295" t="str">
            <v>-</v>
          </cell>
          <cell r="DM295">
            <v>41926</v>
          </cell>
          <cell r="DN295">
            <v>1519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41926</v>
          </cell>
          <cell r="DT295" t="str">
            <v>ВНС</v>
          </cell>
          <cell r="DU295" t="str">
            <v>НСL-16% V-60м3 с растворителем 40м3</v>
          </cell>
          <cell r="DV295">
            <v>18</v>
          </cell>
          <cell r="DW295">
            <v>28</v>
          </cell>
          <cell r="DX295">
            <v>42</v>
          </cell>
          <cell r="DY295">
            <v>26</v>
          </cell>
          <cell r="DZ295" t="str">
            <v>Постоянный</v>
          </cell>
          <cell r="EA295">
            <v>24</v>
          </cell>
          <cell r="EB295">
            <v>0</v>
          </cell>
          <cell r="EC295">
            <v>17.556000000000001</v>
          </cell>
          <cell r="ED295">
            <v>21</v>
          </cell>
          <cell r="EE295">
            <v>0</v>
          </cell>
          <cell r="EF295">
            <v>22</v>
          </cell>
          <cell r="EG295">
            <v>364.54773296878557</v>
          </cell>
          <cell r="EH295">
            <v>79</v>
          </cell>
          <cell r="EI295">
            <v>15.6</v>
          </cell>
          <cell r="EJ295">
            <v>65</v>
          </cell>
          <cell r="EK295">
            <v>18</v>
          </cell>
          <cell r="EL295">
            <v>28</v>
          </cell>
          <cell r="EM295">
            <v>42</v>
          </cell>
          <cell r="EN295">
            <v>26</v>
          </cell>
          <cell r="EO295" t="str">
            <v>Постоянный</v>
          </cell>
          <cell r="EP295">
            <v>24</v>
          </cell>
          <cell r="EQ295">
            <v>0</v>
          </cell>
          <cell r="ER295">
            <v>17.556000000000001</v>
          </cell>
          <cell r="ES295">
            <v>21</v>
          </cell>
          <cell r="ET295">
            <v>0</v>
          </cell>
          <cell r="EU295">
            <v>22</v>
          </cell>
          <cell r="EV295">
            <v>364.54773296878557</v>
          </cell>
          <cell r="EW295">
            <v>79</v>
          </cell>
          <cell r="EX295">
            <v>15.6</v>
          </cell>
          <cell r="EY295">
            <v>71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</row>
        <row r="296">
          <cell r="J296">
            <v>1244</v>
          </cell>
          <cell r="K296" t="str">
            <v>К - 30</v>
          </cell>
          <cell r="L296">
            <v>42014</v>
          </cell>
          <cell r="M296" t="str">
            <v>Гор.</v>
          </cell>
          <cell r="N296" t="str">
            <v>P1ar_Block II</v>
          </cell>
          <cell r="O296" t="str">
            <v>Действующий</v>
          </cell>
          <cell r="P296">
            <v>-4</v>
          </cell>
          <cell r="Q296">
            <v>0</v>
          </cell>
          <cell r="R296">
            <v>0</v>
          </cell>
          <cell r="S296">
            <v>0</v>
          </cell>
          <cell r="T296">
            <v>143.80000000000001</v>
          </cell>
          <cell r="U296">
            <v>135</v>
          </cell>
          <cell r="V296">
            <v>4.32</v>
          </cell>
          <cell r="W296">
            <v>1</v>
          </cell>
          <cell r="X296">
            <v>4.32</v>
          </cell>
          <cell r="Y296">
            <v>1.33</v>
          </cell>
          <cell r="Z296">
            <v>0.83599999999999997</v>
          </cell>
          <cell r="AA296">
            <v>0.73299999999999998</v>
          </cell>
          <cell r="AB296">
            <v>38</v>
          </cell>
          <cell r="AC296">
            <v>1.1579999999999999</v>
          </cell>
          <cell r="AD296">
            <v>177.8</v>
          </cell>
          <cell r="AE296">
            <v>9.19</v>
          </cell>
          <cell r="AF296">
            <v>2271</v>
          </cell>
          <cell r="AG296">
            <v>2990</v>
          </cell>
          <cell r="AH296">
            <v>2990</v>
          </cell>
          <cell r="AI296">
            <v>0</v>
          </cell>
          <cell r="AJ296">
            <v>0</v>
          </cell>
          <cell r="AK296" t="str">
            <v>откр ствол</v>
          </cell>
          <cell r="AL296" t="str">
            <v>2190-2216; 2226-2250 перфорация; 
2271-2990 открытый ствол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 t="str">
            <v>Газлифт</v>
          </cell>
          <cell r="AT296">
            <v>550</v>
          </cell>
          <cell r="AU296" t="str">
            <v>ГП</v>
          </cell>
          <cell r="AV296">
            <v>1000</v>
          </cell>
          <cell r="AW296" t="str">
            <v>ГП</v>
          </cell>
          <cell r="AX296">
            <v>1350</v>
          </cell>
          <cell r="AY296" t="str">
            <v>ГК86/1,5</v>
          </cell>
          <cell r="AZ296">
            <v>1700</v>
          </cell>
          <cell r="BA296" t="str">
            <v>ЦКсОК/5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1740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2140</v>
          </cell>
          <cell r="BN296" t="str">
            <v>Есть</v>
          </cell>
          <cell r="BO296">
            <v>0</v>
          </cell>
          <cell r="BP296">
            <v>88</v>
          </cell>
          <cell r="BQ296">
            <v>68</v>
          </cell>
          <cell r="BR296">
            <v>10</v>
          </cell>
          <cell r="BS296">
            <v>0</v>
          </cell>
          <cell r="BT296">
            <v>0</v>
          </cell>
          <cell r="BU296">
            <v>73</v>
          </cell>
          <cell r="BV296">
            <v>5.5</v>
          </cell>
          <cell r="BW296">
            <v>18</v>
          </cell>
          <cell r="BX296" t="str">
            <v>Угловик</v>
          </cell>
          <cell r="BY296" t="str">
            <v>Постоянный</v>
          </cell>
          <cell r="BZ296">
            <v>24</v>
          </cell>
          <cell r="CA296">
            <v>0</v>
          </cell>
          <cell r="CB296">
            <v>31</v>
          </cell>
          <cell r="CC296">
            <v>68</v>
          </cell>
          <cell r="CD296">
            <v>30</v>
          </cell>
          <cell r="CE296">
            <v>43374</v>
          </cell>
          <cell r="CF296">
            <v>133</v>
          </cell>
          <cell r="CG296">
            <v>88</v>
          </cell>
          <cell r="CH296">
            <v>6</v>
          </cell>
          <cell r="CI296">
            <v>0</v>
          </cell>
          <cell r="CJ296">
            <v>0</v>
          </cell>
          <cell r="CK296">
            <v>42</v>
          </cell>
          <cell r="CL296">
            <v>9.2795999999999985</v>
          </cell>
          <cell r="CM296">
            <v>11.1</v>
          </cell>
          <cell r="CN296">
            <v>0</v>
          </cell>
          <cell r="CO296">
            <v>294</v>
          </cell>
          <cell r="CP296">
            <v>12</v>
          </cell>
          <cell r="CQ296">
            <v>91</v>
          </cell>
          <cell r="CR296" t="str">
            <v>-</v>
          </cell>
          <cell r="CS296">
            <v>42</v>
          </cell>
          <cell r="CT296" t="str">
            <v>-</v>
          </cell>
          <cell r="CU296">
            <v>81.720399999999998</v>
          </cell>
          <cell r="CV296" t="str">
            <v>-</v>
          </cell>
          <cell r="CW296">
            <v>42</v>
          </cell>
          <cell r="CX296" t="str">
            <v>-</v>
          </cell>
          <cell r="CY296">
            <v>10</v>
          </cell>
          <cell r="CZ296">
            <v>2</v>
          </cell>
          <cell r="DA296">
            <v>215.52653131600505</v>
          </cell>
          <cell r="DB296">
            <v>1293.1591878960303</v>
          </cell>
          <cell r="DC296">
            <v>0.17527934250623328</v>
          </cell>
          <cell r="DD296">
            <v>0</v>
          </cell>
          <cell r="DE296" t="str">
            <v>Газлифт</v>
          </cell>
          <cell r="DF296">
            <v>9.2795999999999985</v>
          </cell>
          <cell r="DG296">
            <v>11.1</v>
          </cell>
          <cell r="DH296">
            <v>0</v>
          </cell>
          <cell r="DI296">
            <v>2.0000000000000004</v>
          </cell>
          <cell r="DJ296">
            <v>42</v>
          </cell>
          <cell r="DK296">
            <v>0</v>
          </cell>
          <cell r="DL296">
            <v>42884.083333333336</v>
          </cell>
          <cell r="DM296">
            <v>42952</v>
          </cell>
          <cell r="DN296">
            <v>493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42952</v>
          </cell>
          <cell r="DT296" t="str">
            <v>ОПЗ+РПВР</v>
          </cell>
          <cell r="DU296">
            <v>0</v>
          </cell>
          <cell r="DV296">
            <v>18</v>
          </cell>
          <cell r="DW296">
            <v>22</v>
          </cell>
          <cell r="DX296">
            <v>66</v>
          </cell>
          <cell r="DY296">
            <v>21</v>
          </cell>
          <cell r="DZ296" t="str">
            <v>Постоянный</v>
          </cell>
          <cell r="EA296">
            <v>24</v>
          </cell>
          <cell r="EB296">
            <v>0</v>
          </cell>
          <cell r="EC296">
            <v>9.2795999999999985</v>
          </cell>
          <cell r="ED296">
            <v>11.1</v>
          </cell>
          <cell r="EE296">
            <v>0</v>
          </cell>
          <cell r="EF296">
            <v>17</v>
          </cell>
          <cell r="EG296">
            <v>754.34285960601767</v>
          </cell>
          <cell r="EH296">
            <v>80</v>
          </cell>
          <cell r="EI296">
            <v>10</v>
          </cell>
          <cell r="EJ296">
            <v>42</v>
          </cell>
          <cell r="EK296">
            <v>18</v>
          </cell>
          <cell r="EL296">
            <v>31</v>
          </cell>
          <cell r="EM296">
            <v>68</v>
          </cell>
          <cell r="EN296">
            <v>30</v>
          </cell>
          <cell r="EO296" t="str">
            <v>Постоянный</v>
          </cell>
          <cell r="EP296">
            <v>24</v>
          </cell>
          <cell r="EQ296">
            <v>0</v>
          </cell>
          <cell r="ER296">
            <v>9.2795999999999985</v>
          </cell>
          <cell r="ES296">
            <v>11.1</v>
          </cell>
          <cell r="ET296">
            <v>0</v>
          </cell>
          <cell r="EU296">
            <v>12</v>
          </cell>
          <cell r="EV296">
            <v>215.52653131600505</v>
          </cell>
          <cell r="EW296">
            <v>88</v>
          </cell>
          <cell r="EX296">
            <v>10</v>
          </cell>
          <cell r="EY296">
            <v>42</v>
          </cell>
          <cell r="EZ296">
            <v>0</v>
          </cell>
          <cell r="FA296">
            <v>9</v>
          </cell>
          <cell r="FB296">
            <v>2</v>
          </cell>
          <cell r="FC296">
            <v>9</v>
          </cell>
          <cell r="FD296">
            <v>0</v>
          </cell>
          <cell r="FE296">
            <v>0</v>
          </cell>
          <cell r="FF296">
            <v>0</v>
          </cell>
        </row>
        <row r="297">
          <cell r="J297">
            <v>1246</v>
          </cell>
          <cell r="K297" t="str">
            <v>К - 31/1</v>
          </cell>
          <cell r="L297">
            <v>42144</v>
          </cell>
          <cell r="M297" t="str">
            <v>Гор.</v>
          </cell>
          <cell r="N297" t="str">
            <v>P1ar_Block I</v>
          </cell>
          <cell r="O297" t="str">
            <v>Действующий</v>
          </cell>
          <cell r="P297">
            <v>-4</v>
          </cell>
          <cell r="Q297">
            <v>0</v>
          </cell>
          <cell r="R297">
            <v>0</v>
          </cell>
          <cell r="S297">
            <v>0</v>
          </cell>
          <cell r="T297">
            <v>143.80000000000001</v>
          </cell>
          <cell r="U297">
            <v>135</v>
          </cell>
          <cell r="V297">
            <v>4.32</v>
          </cell>
          <cell r="W297">
            <v>1</v>
          </cell>
          <cell r="X297">
            <v>4.2858503444553797</v>
          </cell>
          <cell r="Y297">
            <v>1.33</v>
          </cell>
          <cell r="Z297">
            <v>0.83599999999999997</v>
          </cell>
          <cell r="AA297">
            <v>0.73299999999999998</v>
          </cell>
          <cell r="AB297">
            <v>38</v>
          </cell>
          <cell r="AC297">
            <v>1.1579999999999999</v>
          </cell>
          <cell r="AD297">
            <v>177.8</v>
          </cell>
          <cell r="AE297">
            <v>9.19</v>
          </cell>
          <cell r="AF297">
            <v>2330</v>
          </cell>
          <cell r="AG297">
            <v>3095</v>
          </cell>
          <cell r="AH297">
            <v>3095</v>
          </cell>
          <cell r="AI297">
            <v>0</v>
          </cell>
          <cell r="AJ297">
            <v>0</v>
          </cell>
          <cell r="AK297" t="str">
            <v>откр ствол</v>
          </cell>
          <cell r="AL297" t="str">
            <v>2330-3095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 t="str">
            <v>Газлифт</v>
          </cell>
          <cell r="AT297">
            <v>375</v>
          </cell>
          <cell r="AU297" t="str">
            <v>ГП</v>
          </cell>
          <cell r="AV297">
            <v>745</v>
          </cell>
          <cell r="AW297" t="str">
            <v>ГП</v>
          </cell>
          <cell r="AX297">
            <v>1140</v>
          </cell>
          <cell r="AY297" t="str">
            <v>ГП</v>
          </cell>
          <cell r="AZ297">
            <v>1490</v>
          </cell>
          <cell r="BA297" t="str">
            <v>ГП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1800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2340</v>
          </cell>
          <cell r="BN297" t="str">
            <v>Есть</v>
          </cell>
          <cell r="BO297">
            <v>0</v>
          </cell>
          <cell r="BP297">
            <v>88</v>
          </cell>
          <cell r="BQ297">
            <v>44</v>
          </cell>
          <cell r="BR297">
            <v>9.6479999999999997</v>
          </cell>
          <cell r="BS297">
            <v>0</v>
          </cell>
          <cell r="BT297">
            <v>0</v>
          </cell>
          <cell r="BU297">
            <v>73</v>
          </cell>
          <cell r="BV297">
            <v>5.5</v>
          </cell>
          <cell r="BW297">
            <v>18</v>
          </cell>
          <cell r="BX297" t="str">
            <v>Угловик</v>
          </cell>
          <cell r="BY297" t="str">
            <v>Периодический</v>
          </cell>
          <cell r="BZ297">
            <v>24</v>
          </cell>
          <cell r="CA297">
            <v>24</v>
          </cell>
          <cell r="CB297">
            <v>20</v>
          </cell>
          <cell r="CC297">
            <v>44</v>
          </cell>
          <cell r="CD297">
            <v>19</v>
          </cell>
          <cell r="CE297">
            <v>43374</v>
          </cell>
          <cell r="CF297">
            <v>127</v>
          </cell>
          <cell r="CG297">
            <v>88</v>
          </cell>
          <cell r="CH297">
            <v>6</v>
          </cell>
          <cell r="CI297">
            <v>0</v>
          </cell>
          <cell r="CJ297">
            <v>0</v>
          </cell>
          <cell r="CK297">
            <v>60</v>
          </cell>
          <cell r="CL297">
            <v>8.3399359999999998</v>
          </cell>
          <cell r="CM297">
            <v>10</v>
          </cell>
          <cell r="CN297">
            <v>0.24</v>
          </cell>
          <cell r="CO297">
            <v>295</v>
          </cell>
          <cell r="CP297">
            <v>14</v>
          </cell>
          <cell r="CQ297">
            <v>67</v>
          </cell>
          <cell r="CR297" t="str">
            <v>-</v>
          </cell>
          <cell r="CS297">
            <v>60</v>
          </cell>
          <cell r="CT297" t="str">
            <v>-</v>
          </cell>
          <cell r="CU297">
            <v>58.660063999999998</v>
          </cell>
          <cell r="CV297" t="str">
            <v>-</v>
          </cell>
          <cell r="CW297">
            <v>59.76</v>
          </cell>
          <cell r="CX297" t="str">
            <v>-</v>
          </cell>
          <cell r="CY297">
            <v>5</v>
          </cell>
          <cell r="CZ297">
            <v>9</v>
          </cell>
          <cell r="DA297">
            <v>1079.1449718558993</v>
          </cell>
          <cell r="DB297">
            <v>1678.6699562202875</v>
          </cell>
          <cell r="DC297">
            <v>0.19496801705756933</v>
          </cell>
          <cell r="DD297">
            <v>0</v>
          </cell>
          <cell r="DE297" t="str">
            <v>Газлифт</v>
          </cell>
          <cell r="DF297">
            <v>8.3399359999999998</v>
          </cell>
          <cell r="DG297">
            <v>10</v>
          </cell>
          <cell r="DH297">
            <v>0.24</v>
          </cell>
          <cell r="DI297">
            <v>9</v>
          </cell>
          <cell r="DJ297">
            <v>60</v>
          </cell>
          <cell r="DK297">
            <v>0</v>
          </cell>
          <cell r="DL297">
            <v>42781.083333333336</v>
          </cell>
          <cell r="DM297">
            <v>42788</v>
          </cell>
          <cell r="DN297">
            <v>657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42151</v>
          </cell>
          <cell r="DT297" t="str">
            <v>ВНС</v>
          </cell>
          <cell r="DU297">
            <v>0</v>
          </cell>
          <cell r="DV297">
            <v>18</v>
          </cell>
          <cell r="DW297">
            <v>30</v>
          </cell>
          <cell r="DX297">
            <v>34</v>
          </cell>
          <cell r="DY297">
            <v>19</v>
          </cell>
          <cell r="DZ297" t="str">
            <v>Постоянный</v>
          </cell>
          <cell r="EA297">
            <v>24</v>
          </cell>
          <cell r="EB297">
            <v>0</v>
          </cell>
          <cell r="EC297">
            <v>11.675910399999999</v>
          </cell>
          <cell r="ED297">
            <v>14</v>
          </cell>
          <cell r="EE297">
            <v>0.24</v>
          </cell>
          <cell r="EF297">
            <v>25</v>
          </cell>
          <cell r="EG297">
            <v>1314.8439371374416</v>
          </cell>
          <cell r="EH297">
            <v>88</v>
          </cell>
          <cell r="EI297">
            <v>9.6479999999999997</v>
          </cell>
          <cell r="EJ297">
            <v>65</v>
          </cell>
          <cell r="EK297">
            <v>18</v>
          </cell>
          <cell r="EL297">
            <v>20</v>
          </cell>
          <cell r="EM297">
            <v>44</v>
          </cell>
          <cell r="EN297">
            <v>19</v>
          </cell>
          <cell r="EO297" t="str">
            <v>Периодический</v>
          </cell>
          <cell r="EP297">
            <v>24</v>
          </cell>
          <cell r="EQ297">
            <v>24</v>
          </cell>
          <cell r="ER297">
            <v>8.3399359999999998</v>
          </cell>
          <cell r="ES297">
            <v>10</v>
          </cell>
          <cell r="ET297">
            <v>0.24</v>
          </cell>
          <cell r="EU297">
            <v>14</v>
          </cell>
          <cell r="EV297">
            <v>1079.1449718558993</v>
          </cell>
          <cell r="EW297">
            <v>88</v>
          </cell>
          <cell r="EX297">
            <v>5</v>
          </cell>
          <cell r="EY297">
            <v>60</v>
          </cell>
          <cell r="EZ297">
            <v>0</v>
          </cell>
          <cell r="FA297">
            <v>-10</v>
          </cell>
          <cell r="FB297">
            <v>10</v>
          </cell>
          <cell r="FC297">
            <v>0</v>
          </cell>
          <cell r="FD297">
            <v>0</v>
          </cell>
          <cell r="FE297">
            <v>24</v>
          </cell>
          <cell r="FF297">
            <v>-3.3359743999999996</v>
          </cell>
        </row>
        <row r="298">
          <cell r="J298">
            <v>1247</v>
          </cell>
          <cell r="K298" t="str">
            <v>К - 29</v>
          </cell>
          <cell r="L298">
            <v>42073</v>
          </cell>
          <cell r="M298" t="str">
            <v>Гор.</v>
          </cell>
          <cell r="N298" t="str">
            <v>P1ar_Block II</v>
          </cell>
          <cell r="O298" t="str">
            <v>Действующий</v>
          </cell>
          <cell r="P298">
            <v>-4</v>
          </cell>
          <cell r="Q298">
            <v>0</v>
          </cell>
          <cell r="R298">
            <v>0</v>
          </cell>
          <cell r="S298">
            <v>0</v>
          </cell>
          <cell r="T298">
            <v>143.80000000000001</v>
          </cell>
          <cell r="U298">
            <v>135</v>
          </cell>
          <cell r="V298">
            <v>4.32</v>
          </cell>
          <cell r="W298">
            <v>1</v>
          </cell>
          <cell r="X298">
            <v>4.3071302946794976</v>
          </cell>
          <cell r="Y298">
            <v>1.33</v>
          </cell>
          <cell r="Z298">
            <v>0.83599999999999997</v>
          </cell>
          <cell r="AA298">
            <v>0.73299999999999998</v>
          </cell>
          <cell r="AB298">
            <v>38</v>
          </cell>
          <cell r="AC298">
            <v>1.1579999999999999</v>
          </cell>
          <cell r="AD298">
            <v>177.8</v>
          </cell>
          <cell r="AE298">
            <v>9.19</v>
          </cell>
          <cell r="AF298">
            <v>2367</v>
          </cell>
          <cell r="AG298" t="str">
            <v>1 ств 3052
2 ств 2700</v>
          </cell>
          <cell r="AH298" t="str">
            <v>1 ств 3052
2 ств 2700</v>
          </cell>
          <cell r="AI298">
            <v>0</v>
          </cell>
          <cell r="AJ298">
            <v>0</v>
          </cell>
          <cell r="AK298" t="str">
            <v>откр ствол</v>
          </cell>
          <cell r="AL298" t="str">
            <v>1 ствол-3052;
2 ствол-2700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 t="str">
            <v>Газлифт</v>
          </cell>
          <cell r="AT298">
            <v>400</v>
          </cell>
          <cell r="AU298">
            <v>0</v>
          </cell>
          <cell r="AV298">
            <v>780</v>
          </cell>
          <cell r="AW298">
            <v>0</v>
          </cell>
          <cell r="AX298">
            <v>1130</v>
          </cell>
          <cell r="AY298">
            <v>0</v>
          </cell>
          <cell r="AZ298">
            <v>1450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1810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2377</v>
          </cell>
          <cell r="BN298" t="str">
            <v>Есть</v>
          </cell>
          <cell r="BO298">
            <v>0</v>
          </cell>
          <cell r="BP298">
            <v>86</v>
          </cell>
          <cell r="BQ298">
            <v>34</v>
          </cell>
          <cell r="BR298">
            <v>5</v>
          </cell>
          <cell r="BS298">
            <v>0</v>
          </cell>
          <cell r="BT298">
            <v>0</v>
          </cell>
          <cell r="BU298">
            <v>73</v>
          </cell>
          <cell r="BV298">
            <v>5.5</v>
          </cell>
          <cell r="BW298">
            <v>18</v>
          </cell>
          <cell r="BX298" t="str">
            <v>Угловик</v>
          </cell>
          <cell r="BY298" t="str">
            <v>Периодический</v>
          </cell>
          <cell r="BZ298">
            <v>24</v>
          </cell>
          <cell r="CA298">
            <v>24</v>
          </cell>
          <cell r="CB298">
            <v>20</v>
          </cell>
          <cell r="CC298">
            <v>34</v>
          </cell>
          <cell r="CD298">
            <v>19</v>
          </cell>
          <cell r="CE298">
            <v>43374</v>
          </cell>
          <cell r="CF298">
            <v>124</v>
          </cell>
          <cell r="CG298">
            <v>86</v>
          </cell>
          <cell r="CH298">
            <v>6</v>
          </cell>
          <cell r="CI298">
            <v>0</v>
          </cell>
          <cell r="CJ298">
            <v>0</v>
          </cell>
          <cell r="CK298">
            <v>42</v>
          </cell>
          <cell r="CL298">
            <v>6.2643569999999995</v>
          </cell>
          <cell r="CM298">
            <v>7.5</v>
          </cell>
          <cell r="CN298">
            <v>0.09</v>
          </cell>
          <cell r="CO298">
            <v>296</v>
          </cell>
          <cell r="CP298">
            <v>10</v>
          </cell>
          <cell r="CQ298">
            <v>82</v>
          </cell>
          <cell r="CR298" t="str">
            <v>-</v>
          </cell>
          <cell r="CS298">
            <v>42</v>
          </cell>
          <cell r="CT298" t="str">
            <v>-</v>
          </cell>
          <cell r="CU298">
            <v>75.735642999999996</v>
          </cell>
          <cell r="CV298" t="str">
            <v>-</v>
          </cell>
          <cell r="CW298">
            <v>41.91</v>
          </cell>
          <cell r="CX298" t="str">
            <v>-</v>
          </cell>
          <cell r="CY298">
            <v>5</v>
          </cell>
          <cell r="CZ298">
            <v>5</v>
          </cell>
          <cell r="DA298">
            <v>798.16651573337856</v>
          </cell>
          <cell r="DB298">
            <v>1596.3330314667571</v>
          </cell>
          <cell r="DC298">
            <v>0.12953448062399406</v>
          </cell>
          <cell r="DD298">
            <v>0</v>
          </cell>
          <cell r="DE298" t="str">
            <v>Газлифт</v>
          </cell>
          <cell r="DF298">
            <v>6.2643569999999995</v>
          </cell>
          <cell r="DG298">
            <v>7.5</v>
          </cell>
          <cell r="DH298">
            <v>0.09</v>
          </cell>
          <cell r="DI298">
            <v>5</v>
          </cell>
          <cell r="DJ298">
            <v>42</v>
          </cell>
          <cell r="DK298">
            <v>0</v>
          </cell>
          <cell r="DL298">
            <v>42063</v>
          </cell>
          <cell r="DM298">
            <v>42073</v>
          </cell>
          <cell r="DN298">
            <v>1372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42089</v>
          </cell>
          <cell r="DT298" t="str">
            <v>ВНС</v>
          </cell>
          <cell r="DU298" t="str">
            <v>МСКО-60м3</v>
          </cell>
          <cell r="DV298">
            <v>18</v>
          </cell>
          <cell r="DW298">
            <v>20</v>
          </cell>
          <cell r="DX298">
            <v>34</v>
          </cell>
          <cell r="DY298">
            <v>19</v>
          </cell>
          <cell r="DZ298" t="str">
            <v>Постоянный</v>
          </cell>
          <cell r="EA298">
            <v>24</v>
          </cell>
          <cell r="EB298">
            <v>0</v>
          </cell>
          <cell r="EC298">
            <v>10.8582188</v>
          </cell>
          <cell r="ED298">
            <v>13</v>
          </cell>
          <cell r="EE298">
            <v>0.09</v>
          </cell>
          <cell r="EF298">
            <v>21.9</v>
          </cell>
          <cell r="EG298">
            <v>816.70853786810767</v>
          </cell>
          <cell r="EH298">
            <v>86</v>
          </cell>
          <cell r="EI298">
            <v>13.032</v>
          </cell>
          <cell r="EJ298">
            <v>42</v>
          </cell>
          <cell r="EK298">
            <v>18</v>
          </cell>
          <cell r="EL298">
            <v>20</v>
          </cell>
          <cell r="EM298">
            <v>34</v>
          </cell>
          <cell r="EN298">
            <v>19</v>
          </cell>
          <cell r="EO298" t="str">
            <v>Периодический</v>
          </cell>
          <cell r="EP298">
            <v>24</v>
          </cell>
          <cell r="EQ298">
            <v>24</v>
          </cell>
          <cell r="ER298">
            <v>6.2643569999999995</v>
          </cell>
          <cell r="ES298">
            <v>7.5</v>
          </cell>
          <cell r="ET298">
            <v>0.09</v>
          </cell>
          <cell r="EU298">
            <v>10</v>
          </cell>
          <cell r="EV298">
            <v>798.16651573337856</v>
          </cell>
          <cell r="EW298">
            <v>86</v>
          </cell>
          <cell r="EX298">
            <v>5</v>
          </cell>
          <cell r="EY298">
            <v>42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24</v>
          </cell>
          <cell r="FF298">
            <v>-4.5938618</v>
          </cell>
        </row>
        <row r="299">
          <cell r="J299">
            <v>1250</v>
          </cell>
          <cell r="K299" t="str">
            <v>К - 61</v>
          </cell>
          <cell r="L299">
            <v>42230</v>
          </cell>
          <cell r="M299" t="str">
            <v>Гор.</v>
          </cell>
          <cell r="N299" t="str">
            <v>P1ar_Block II</v>
          </cell>
          <cell r="O299" t="str">
            <v>Действующий</v>
          </cell>
          <cell r="P299">
            <v>-4</v>
          </cell>
          <cell r="Q299">
            <v>0</v>
          </cell>
          <cell r="R299">
            <v>0</v>
          </cell>
          <cell r="S299">
            <v>0</v>
          </cell>
          <cell r="T299">
            <v>143.80000000000001</v>
          </cell>
          <cell r="U299">
            <v>135</v>
          </cell>
          <cell r="V299">
            <v>4.32</v>
          </cell>
          <cell r="W299">
            <v>1</v>
          </cell>
          <cell r="X299">
            <v>4.32</v>
          </cell>
          <cell r="Y299">
            <v>1.33</v>
          </cell>
          <cell r="Z299">
            <v>0.83599999999999997</v>
          </cell>
          <cell r="AA299">
            <v>0.73299999999999998</v>
          </cell>
          <cell r="AB299">
            <v>38</v>
          </cell>
          <cell r="AC299">
            <v>1.1579999999999999</v>
          </cell>
          <cell r="AD299">
            <v>177.8</v>
          </cell>
          <cell r="AE299">
            <v>9.19</v>
          </cell>
          <cell r="AF299">
            <v>2338</v>
          </cell>
          <cell r="AG299">
            <v>3035</v>
          </cell>
          <cell r="AH299">
            <v>3035</v>
          </cell>
          <cell r="AI299">
            <v>0</v>
          </cell>
          <cell r="AJ299">
            <v>0</v>
          </cell>
          <cell r="AK299" t="str">
            <v>откр ствол</v>
          </cell>
          <cell r="AL299" t="str">
            <v>2338-3035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 t="str">
            <v>Газлифт</v>
          </cell>
          <cell r="AT299">
            <v>380</v>
          </cell>
          <cell r="AU299" t="str">
            <v>ГП</v>
          </cell>
          <cell r="AV299">
            <v>700</v>
          </cell>
          <cell r="AW299" t="str">
            <v>ГП</v>
          </cell>
          <cell r="AX299">
            <v>995</v>
          </cell>
          <cell r="AY299" t="str">
            <v>ГП</v>
          </cell>
          <cell r="AZ299">
            <v>1270</v>
          </cell>
          <cell r="BA299" t="str">
            <v>ГП 51390125/38</v>
          </cell>
          <cell r="BB299">
            <v>1505</v>
          </cell>
          <cell r="BC299" t="str">
            <v>ЦКсОК/3</v>
          </cell>
          <cell r="BD299">
            <v>0</v>
          </cell>
          <cell r="BE299">
            <v>0</v>
          </cell>
          <cell r="BF299">
            <v>1700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2150</v>
          </cell>
          <cell r="BN299" t="str">
            <v>Есть</v>
          </cell>
          <cell r="BO299">
            <v>0</v>
          </cell>
          <cell r="BP299">
            <v>82</v>
          </cell>
          <cell r="BQ299">
            <v>72</v>
          </cell>
          <cell r="BR299">
            <v>4</v>
          </cell>
          <cell r="BS299">
            <v>0</v>
          </cell>
          <cell r="BT299">
            <v>0</v>
          </cell>
          <cell r="BU299">
            <v>73</v>
          </cell>
          <cell r="BV299">
            <v>5.5</v>
          </cell>
          <cell r="BW299">
            <v>18</v>
          </cell>
          <cell r="BX299" t="str">
            <v>Угловик</v>
          </cell>
          <cell r="BY299" t="str">
            <v>Периодический</v>
          </cell>
          <cell r="BZ299">
            <v>24</v>
          </cell>
          <cell r="CA299">
            <v>24</v>
          </cell>
          <cell r="CB299">
            <v>31</v>
          </cell>
          <cell r="CC299">
            <v>72</v>
          </cell>
          <cell r="CD299">
            <v>30</v>
          </cell>
          <cell r="CE299">
            <v>43374</v>
          </cell>
          <cell r="CF299">
            <v>95.4</v>
          </cell>
          <cell r="CG299">
            <v>82</v>
          </cell>
          <cell r="CH299">
            <v>6</v>
          </cell>
          <cell r="CI299">
            <v>0</v>
          </cell>
          <cell r="CJ299">
            <v>0</v>
          </cell>
          <cell r="CK299">
            <v>64</v>
          </cell>
          <cell r="CL299">
            <v>10.032</v>
          </cell>
          <cell r="CM299">
            <v>12</v>
          </cell>
          <cell r="CN299">
            <v>0</v>
          </cell>
          <cell r="CO299">
            <v>297</v>
          </cell>
          <cell r="CP299">
            <v>9</v>
          </cell>
          <cell r="CQ299">
            <v>31.400000000000006</v>
          </cell>
          <cell r="CR299" t="str">
            <v>-</v>
          </cell>
          <cell r="CS299">
            <v>64</v>
          </cell>
          <cell r="CT299" t="str">
            <v>-</v>
          </cell>
          <cell r="CU299">
            <v>21.368000000000006</v>
          </cell>
          <cell r="CV299" t="str">
            <v>-</v>
          </cell>
          <cell r="CW299">
            <v>64</v>
          </cell>
          <cell r="CX299" t="str">
            <v>-</v>
          </cell>
          <cell r="CY299">
            <v>4</v>
          </cell>
          <cell r="CZ299">
            <v>5</v>
          </cell>
          <cell r="DA299">
            <v>498.40510366826157</v>
          </cell>
          <cell r="DB299">
            <v>897.12918660287085</v>
          </cell>
          <cell r="DC299">
            <v>0.44764991614601884</v>
          </cell>
          <cell r="DD299">
            <v>0</v>
          </cell>
          <cell r="DE299" t="str">
            <v>Газлифт</v>
          </cell>
          <cell r="DF299">
            <v>10.032</v>
          </cell>
          <cell r="DG299">
            <v>12</v>
          </cell>
          <cell r="DH299">
            <v>0</v>
          </cell>
          <cell r="DI299">
            <v>5</v>
          </cell>
          <cell r="DJ299">
            <v>64</v>
          </cell>
          <cell r="DK299">
            <v>0</v>
          </cell>
          <cell r="DL299" t="str">
            <v>-</v>
          </cell>
          <cell r="DM299">
            <v>42230</v>
          </cell>
          <cell r="DN299">
            <v>1215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42230</v>
          </cell>
          <cell r="DT299" t="str">
            <v>ВНС</v>
          </cell>
          <cell r="DU299">
            <v>0</v>
          </cell>
          <cell r="DV299">
            <v>18</v>
          </cell>
          <cell r="DW299">
            <v>31</v>
          </cell>
          <cell r="DX299">
            <v>72</v>
          </cell>
          <cell r="DY299">
            <v>30</v>
          </cell>
          <cell r="DZ299" t="str">
            <v>Периодический</v>
          </cell>
          <cell r="EA299">
            <v>72</v>
          </cell>
          <cell r="EB299">
            <v>72</v>
          </cell>
          <cell r="EC299">
            <v>7.524</v>
          </cell>
          <cell r="ED299">
            <v>9</v>
          </cell>
          <cell r="EE299">
            <v>0</v>
          </cell>
          <cell r="EF299">
            <v>8.5</v>
          </cell>
          <cell r="EG299">
            <v>598.08612440191382</v>
          </cell>
          <cell r="EH299">
            <v>82</v>
          </cell>
          <cell r="EI299">
            <v>4</v>
          </cell>
          <cell r="EJ299">
            <v>64</v>
          </cell>
          <cell r="EK299">
            <v>18</v>
          </cell>
          <cell r="EL299">
            <v>31</v>
          </cell>
          <cell r="EM299">
            <v>72</v>
          </cell>
          <cell r="EN299">
            <v>30</v>
          </cell>
          <cell r="EO299" t="str">
            <v>Периодический</v>
          </cell>
          <cell r="EP299">
            <v>24</v>
          </cell>
          <cell r="EQ299">
            <v>24</v>
          </cell>
          <cell r="ER299">
            <v>10.032</v>
          </cell>
          <cell r="ES299">
            <v>12</v>
          </cell>
          <cell r="ET299">
            <v>0</v>
          </cell>
          <cell r="EU299">
            <v>9</v>
          </cell>
          <cell r="EV299">
            <v>498.40510366826157</v>
          </cell>
          <cell r="EW299">
            <v>82</v>
          </cell>
          <cell r="EX299">
            <v>4</v>
          </cell>
          <cell r="EY299">
            <v>64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-48</v>
          </cell>
          <cell r="FE299">
            <v>-48</v>
          </cell>
          <cell r="FF299">
            <v>2.508</v>
          </cell>
        </row>
        <row r="300">
          <cell r="J300">
            <v>1251</v>
          </cell>
          <cell r="K300" t="str">
            <v>К - 62</v>
          </cell>
          <cell r="L300">
            <v>42285</v>
          </cell>
          <cell r="M300" t="str">
            <v>Гор.</v>
          </cell>
          <cell r="N300" t="str">
            <v>P1ar_Block III</v>
          </cell>
          <cell r="O300" t="str">
            <v>Действующий</v>
          </cell>
          <cell r="P300">
            <v>-4</v>
          </cell>
          <cell r="Q300">
            <v>0</v>
          </cell>
          <cell r="R300">
            <v>0</v>
          </cell>
          <cell r="S300">
            <v>0</v>
          </cell>
          <cell r="T300">
            <v>143.80000000000001</v>
          </cell>
          <cell r="U300">
            <v>135</v>
          </cell>
          <cell r="V300">
            <v>4.32</v>
          </cell>
          <cell r="W300">
            <v>1</v>
          </cell>
          <cell r="X300">
            <v>2.9967535170232251</v>
          </cell>
          <cell r="Y300">
            <v>1.33</v>
          </cell>
          <cell r="Z300">
            <v>0.83599999999999997</v>
          </cell>
          <cell r="AA300">
            <v>0.73299999999999998</v>
          </cell>
          <cell r="AB300">
            <v>38</v>
          </cell>
          <cell r="AC300">
            <v>1.1579999999999999</v>
          </cell>
          <cell r="AD300">
            <v>177.8</v>
          </cell>
          <cell r="AE300">
            <v>9.19</v>
          </cell>
          <cell r="AF300">
            <v>2102</v>
          </cell>
          <cell r="AG300">
            <v>2725</v>
          </cell>
          <cell r="AH300">
            <v>2725</v>
          </cell>
          <cell r="AI300">
            <v>0</v>
          </cell>
          <cell r="AJ300">
            <v>0</v>
          </cell>
          <cell r="AK300" t="str">
            <v>откр ствол</v>
          </cell>
          <cell r="AL300" t="str">
            <v>2102 - 2725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 t="str">
            <v>Газлифт</v>
          </cell>
          <cell r="AT300">
            <v>880</v>
          </cell>
          <cell r="AU300" t="str">
            <v>ГП</v>
          </cell>
          <cell r="AV300">
            <v>1200</v>
          </cell>
          <cell r="AW300" t="str">
            <v>ГК78/2</v>
          </cell>
          <cell r="AX300">
            <v>1460</v>
          </cell>
          <cell r="AY300" t="str">
            <v>ГК79/3</v>
          </cell>
          <cell r="AZ300">
            <v>1680</v>
          </cell>
          <cell r="BA300" t="str">
            <v>ЦКсОК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1740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2110</v>
          </cell>
          <cell r="BN300" t="str">
            <v>Есть</v>
          </cell>
          <cell r="BO300">
            <v>0</v>
          </cell>
          <cell r="BP300">
            <v>84</v>
          </cell>
          <cell r="BQ300">
            <v>80</v>
          </cell>
          <cell r="BR300">
            <v>3.1</v>
          </cell>
          <cell r="BS300">
            <v>0</v>
          </cell>
          <cell r="BT300">
            <v>0</v>
          </cell>
          <cell r="BU300">
            <v>73</v>
          </cell>
          <cell r="BV300">
            <v>5.5</v>
          </cell>
          <cell r="BW300">
            <v>18</v>
          </cell>
          <cell r="BX300" t="str">
            <v>Угловик</v>
          </cell>
          <cell r="BY300" t="str">
            <v>Постоянный</v>
          </cell>
          <cell r="BZ300">
            <v>24</v>
          </cell>
          <cell r="CA300">
            <v>0</v>
          </cell>
          <cell r="CB300">
            <v>31</v>
          </cell>
          <cell r="CC300">
            <v>80</v>
          </cell>
          <cell r="CD300">
            <v>30</v>
          </cell>
          <cell r="CE300">
            <v>43374</v>
          </cell>
          <cell r="CF300">
            <v>123</v>
          </cell>
          <cell r="CG300">
            <v>84</v>
          </cell>
          <cell r="CH300">
            <v>6</v>
          </cell>
          <cell r="CI300">
            <v>0</v>
          </cell>
          <cell r="CJ300">
            <v>0</v>
          </cell>
          <cell r="CK300">
            <v>87</v>
          </cell>
          <cell r="CL300">
            <v>1.1596991999999999</v>
          </cell>
          <cell r="CM300">
            <v>1.6</v>
          </cell>
          <cell r="CN300">
            <v>13.3</v>
          </cell>
          <cell r="CO300">
            <v>298</v>
          </cell>
          <cell r="CP300">
            <v>6.26</v>
          </cell>
          <cell r="CQ300">
            <v>36</v>
          </cell>
          <cell r="CR300" t="str">
            <v>-</v>
          </cell>
          <cell r="CS300">
            <v>87</v>
          </cell>
          <cell r="CT300" t="str">
            <v>-</v>
          </cell>
          <cell r="CU300">
            <v>34.840300800000001</v>
          </cell>
          <cell r="CV300" t="str">
            <v>-</v>
          </cell>
          <cell r="CW300">
            <v>73.7</v>
          </cell>
          <cell r="CX300" t="str">
            <v>-</v>
          </cell>
          <cell r="CY300">
            <v>3.1</v>
          </cell>
          <cell r="CZ300">
            <v>3.1599999999999997</v>
          </cell>
          <cell r="DA300">
            <v>2724.8445114043366</v>
          </cell>
          <cell r="DB300">
            <v>5397.9514687946667</v>
          </cell>
          <cell r="DC300">
            <v>5.1090342679127737E-2</v>
          </cell>
          <cell r="DD300">
            <v>0</v>
          </cell>
          <cell r="DE300" t="str">
            <v>Газлифт</v>
          </cell>
          <cell r="DF300">
            <v>1.1596991999999999</v>
          </cell>
          <cell r="DG300">
            <v>1.6</v>
          </cell>
          <cell r="DH300">
            <v>13.3</v>
          </cell>
          <cell r="DI300">
            <v>3.16</v>
          </cell>
          <cell r="DJ300">
            <v>87</v>
          </cell>
          <cell r="DK300">
            <v>0</v>
          </cell>
          <cell r="DL300">
            <v>42275</v>
          </cell>
          <cell r="DM300">
            <v>42285</v>
          </cell>
          <cell r="DN300">
            <v>1160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42651</v>
          </cell>
          <cell r="DT300" t="str">
            <v>ВНС</v>
          </cell>
          <cell r="DU300">
            <v>0</v>
          </cell>
          <cell r="DV300">
            <v>18</v>
          </cell>
          <cell r="DW300">
            <v>34</v>
          </cell>
          <cell r="DX300">
            <v>67</v>
          </cell>
          <cell r="DY300">
            <v>32</v>
          </cell>
          <cell r="DZ300" t="str">
            <v>Постоянный</v>
          </cell>
          <cell r="EA300">
            <v>24</v>
          </cell>
          <cell r="EB300">
            <v>0</v>
          </cell>
          <cell r="EC300">
            <v>17.999961645599999</v>
          </cell>
          <cell r="ED300">
            <v>24.51</v>
          </cell>
          <cell r="EE300">
            <v>12.154</v>
          </cell>
          <cell r="EF300">
            <v>6.26</v>
          </cell>
          <cell r="EG300">
            <v>175.55592963013041</v>
          </cell>
          <cell r="EH300">
            <v>84</v>
          </cell>
          <cell r="EI300">
            <v>3.1</v>
          </cell>
          <cell r="EJ300">
            <v>79</v>
          </cell>
          <cell r="EK300">
            <v>18</v>
          </cell>
          <cell r="EL300">
            <v>31</v>
          </cell>
          <cell r="EM300">
            <v>80</v>
          </cell>
          <cell r="EN300">
            <v>30</v>
          </cell>
          <cell r="EO300" t="str">
            <v>Постоянный</v>
          </cell>
          <cell r="EP300">
            <v>24</v>
          </cell>
          <cell r="EQ300">
            <v>0</v>
          </cell>
          <cell r="ER300">
            <v>1.1596991999999999</v>
          </cell>
          <cell r="ES300">
            <v>1.6</v>
          </cell>
          <cell r="ET300">
            <v>13.3</v>
          </cell>
          <cell r="EU300">
            <v>6.26</v>
          </cell>
          <cell r="EV300">
            <v>2724.8445114043366</v>
          </cell>
          <cell r="EW300">
            <v>84</v>
          </cell>
          <cell r="EX300">
            <v>3.1</v>
          </cell>
          <cell r="EY300">
            <v>87</v>
          </cell>
          <cell r="EZ300">
            <v>0</v>
          </cell>
          <cell r="FA300">
            <v>-3</v>
          </cell>
          <cell r="FB300">
            <v>13</v>
          </cell>
          <cell r="FC300">
            <v>-2</v>
          </cell>
          <cell r="FD300">
            <v>0</v>
          </cell>
          <cell r="FE300">
            <v>0</v>
          </cell>
          <cell r="FF300">
            <v>-16.840262445600001</v>
          </cell>
        </row>
        <row r="301">
          <cell r="J301" t="str">
            <v>1252-1</v>
          </cell>
          <cell r="K301" t="str">
            <v>К - 40-1</v>
          </cell>
          <cell r="L301">
            <v>42757</v>
          </cell>
          <cell r="M301" t="str">
            <v>Гор.</v>
          </cell>
          <cell r="N301" t="str">
            <v>P1ar_Block III</v>
          </cell>
          <cell r="O301" t="str">
            <v>Действующий</v>
          </cell>
          <cell r="P301">
            <v>-4</v>
          </cell>
          <cell r="Q301">
            <v>0</v>
          </cell>
          <cell r="R301">
            <v>0</v>
          </cell>
          <cell r="S301">
            <v>0</v>
          </cell>
          <cell r="T301">
            <v>143.80000000000001</v>
          </cell>
          <cell r="U301">
            <v>135</v>
          </cell>
          <cell r="V301">
            <v>4.32</v>
          </cell>
          <cell r="W301">
            <v>1</v>
          </cell>
          <cell r="X301">
            <v>4.32</v>
          </cell>
          <cell r="Y301">
            <v>1.33</v>
          </cell>
          <cell r="Z301">
            <v>0.83599999999999997</v>
          </cell>
          <cell r="AA301">
            <v>0.73299999999999998</v>
          </cell>
          <cell r="AB301">
            <v>38</v>
          </cell>
          <cell r="AC301">
            <v>1.1579999999999999</v>
          </cell>
          <cell r="AD301">
            <v>177.8</v>
          </cell>
          <cell r="AE301">
            <v>9.19</v>
          </cell>
          <cell r="AF301">
            <v>2091</v>
          </cell>
          <cell r="AG301">
            <v>2706</v>
          </cell>
          <cell r="AH301">
            <v>2706</v>
          </cell>
          <cell r="AI301">
            <v>0</v>
          </cell>
          <cell r="AJ301">
            <v>0</v>
          </cell>
          <cell r="AK301" t="str">
            <v>откр ствол</v>
          </cell>
          <cell r="AL301" t="str">
            <v xml:space="preserve">2091-2706 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Фонтан</v>
          </cell>
          <cell r="AT301">
            <v>600</v>
          </cell>
          <cell r="AU301" t="str">
            <v>ГП</v>
          </cell>
          <cell r="AV301">
            <v>1100</v>
          </cell>
          <cell r="AW301" t="str">
            <v>ГП</v>
          </cell>
          <cell r="AX301">
            <v>1470</v>
          </cell>
          <cell r="AY301" t="str">
            <v>ГП</v>
          </cell>
          <cell r="AZ301">
            <v>1760</v>
          </cell>
          <cell r="BA301" t="str">
            <v>ЦКсОК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1770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2110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73</v>
          </cell>
          <cell r="BV301">
            <v>5.5</v>
          </cell>
          <cell r="BW301">
            <v>18</v>
          </cell>
          <cell r="BX301" t="str">
            <v>Угловик</v>
          </cell>
          <cell r="BY301" t="str">
            <v>Постоянный</v>
          </cell>
          <cell r="BZ301">
            <v>24</v>
          </cell>
          <cell r="CA301">
            <v>0</v>
          </cell>
          <cell r="CB301">
            <v>76</v>
          </cell>
          <cell r="CC301">
            <v>1</v>
          </cell>
          <cell r="CD301">
            <v>50</v>
          </cell>
          <cell r="CE301">
            <v>43374</v>
          </cell>
          <cell r="CF301">
            <v>182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129</v>
          </cell>
          <cell r="CL301">
            <v>29.761600000000001</v>
          </cell>
          <cell r="CM301">
            <v>35.6</v>
          </cell>
          <cell r="CN301">
            <v>0</v>
          </cell>
          <cell r="CO301">
            <v>299</v>
          </cell>
          <cell r="CP301">
            <v>260</v>
          </cell>
          <cell r="CQ301">
            <v>53</v>
          </cell>
          <cell r="CR301" t="str">
            <v>-</v>
          </cell>
          <cell r="CS301">
            <v>129</v>
          </cell>
          <cell r="CT301" t="str">
            <v>-</v>
          </cell>
          <cell r="CU301">
            <v>23.238399999999999</v>
          </cell>
          <cell r="CV301" t="str">
            <v>-</v>
          </cell>
          <cell r="CW301">
            <v>129</v>
          </cell>
          <cell r="CX301" t="str">
            <v>-</v>
          </cell>
          <cell r="CY301">
            <v>0</v>
          </cell>
          <cell r="CZ301">
            <v>260</v>
          </cell>
          <cell r="DA301">
            <v>8736.0894575560451</v>
          </cell>
          <cell r="DB301">
            <v>8736.0894575560451</v>
          </cell>
          <cell r="DC301">
            <v>0.6803889867807581</v>
          </cell>
          <cell r="DD301">
            <v>0</v>
          </cell>
          <cell r="DE301" t="str">
            <v>Фонтан</v>
          </cell>
          <cell r="DF301">
            <v>29.761600000000001</v>
          </cell>
          <cell r="DG301">
            <v>35.6</v>
          </cell>
          <cell r="DH301">
            <v>0</v>
          </cell>
          <cell r="DI301">
            <v>260</v>
          </cell>
          <cell r="DJ301">
            <v>129</v>
          </cell>
          <cell r="DK301">
            <v>0</v>
          </cell>
          <cell r="DL301">
            <v>42748.083333333336</v>
          </cell>
          <cell r="DM301">
            <v>42757</v>
          </cell>
          <cell r="DN301">
            <v>688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42757</v>
          </cell>
          <cell r="DT301" t="str">
            <v>ВНС</v>
          </cell>
          <cell r="DU301">
            <v>0</v>
          </cell>
          <cell r="DV301">
            <v>18</v>
          </cell>
          <cell r="DW301">
            <v>79</v>
          </cell>
          <cell r="DX301">
            <v>1</v>
          </cell>
          <cell r="DY301">
            <v>52</v>
          </cell>
          <cell r="DZ301" t="str">
            <v>Постоянный</v>
          </cell>
          <cell r="EA301">
            <v>24</v>
          </cell>
          <cell r="EB301">
            <v>0</v>
          </cell>
          <cell r="EC301">
            <v>26.166799999999999</v>
          </cell>
          <cell r="ED301">
            <v>31.3</v>
          </cell>
          <cell r="EE301">
            <v>0</v>
          </cell>
          <cell r="EF301">
            <v>204</v>
          </cell>
          <cell r="EG301">
            <v>7796.1386184019448</v>
          </cell>
          <cell r="EH301">
            <v>0</v>
          </cell>
          <cell r="EI301">
            <v>0</v>
          </cell>
          <cell r="EJ301">
            <v>129</v>
          </cell>
          <cell r="EK301">
            <v>18</v>
          </cell>
          <cell r="EL301">
            <v>76</v>
          </cell>
          <cell r="EM301">
            <v>1</v>
          </cell>
          <cell r="EN301">
            <v>50</v>
          </cell>
          <cell r="EO301" t="str">
            <v>Постоянный</v>
          </cell>
          <cell r="EP301">
            <v>24</v>
          </cell>
          <cell r="EQ301">
            <v>0</v>
          </cell>
          <cell r="ER301">
            <v>29.761600000000001</v>
          </cell>
          <cell r="ES301">
            <v>35.6</v>
          </cell>
          <cell r="ET301">
            <v>0</v>
          </cell>
          <cell r="EU301">
            <v>260</v>
          </cell>
          <cell r="EV301">
            <v>8736.0894575560451</v>
          </cell>
          <cell r="EW301">
            <v>0</v>
          </cell>
          <cell r="EX301">
            <v>0</v>
          </cell>
          <cell r="EY301">
            <v>129</v>
          </cell>
          <cell r="EZ301">
            <v>0</v>
          </cell>
          <cell r="FA301">
            <v>-3</v>
          </cell>
          <cell r="FB301">
            <v>0</v>
          </cell>
          <cell r="FC301">
            <v>-2</v>
          </cell>
          <cell r="FD301">
            <v>0</v>
          </cell>
          <cell r="FE301">
            <v>0</v>
          </cell>
          <cell r="FF301">
            <v>3.5948000000000029</v>
          </cell>
        </row>
        <row r="302">
          <cell r="J302">
            <v>1256</v>
          </cell>
          <cell r="K302" t="str">
            <v>К - 61</v>
          </cell>
          <cell r="L302">
            <v>42297</v>
          </cell>
          <cell r="M302" t="str">
            <v>Гор.</v>
          </cell>
          <cell r="N302" t="str">
            <v>P1ar_Block II</v>
          </cell>
          <cell r="O302" t="str">
            <v>Действующий</v>
          </cell>
          <cell r="P302">
            <v>-4</v>
          </cell>
          <cell r="Q302">
            <v>0</v>
          </cell>
          <cell r="R302">
            <v>0</v>
          </cell>
          <cell r="S302">
            <v>0</v>
          </cell>
          <cell r="T302">
            <v>143.80000000000001</v>
          </cell>
          <cell r="U302">
            <v>135</v>
          </cell>
          <cell r="V302">
            <v>4.32</v>
          </cell>
          <cell r="W302">
            <v>1</v>
          </cell>
          <cell r="X302">
            <v>4.32</v>
          </cell>
          <cell r="Y302">
            <v>1.33</v>
          </cell>
          <cell r="Z302">
            <v>0.83599999999999997</v>
          </cell>
          <cell r="AA302">
            <v>0.73299999999999998</v>
          </cell>
          <cell r="AB302">
            <v>38</v>
          </cell>
          <cell r="AC302">
            <v>1.1579999999999999</v>
          </cell>
          <cell r="AD302">
            <v>177.8</v>
          </cell>
          <cell r="AE302">
            <v>9.19</v>
          </cell>
          <cell r="AF302">
            <v>2123</v>
          </cell>
          <cell r="AG302" t="str">
            <v>1 ств 2851;
2 ств 3018</v>
          </cell>
          <cell r="AH302" t="str">
            <v>1 ств 2851;
2 ств 3018</v>
          </cell>
          <cell r="AI302">
            <v>43115</v>
          </cell>
          <cell r="AJ302" t="str">
            <v>По спущенной компановке</v>
          </cell>
          <cell r="AK302" t="str">
            <v>откр ствол</v>
          </cell>
          <cell r="AL302" t="str">
            <v>1ый ст-л 2123-2851;
2ой ст-л 2206-3018</v>
          </cell>
          <cell r="AM302">
            <v>0</v>
          </cell>
          <cell r="AN302" t="str">
            <v>2123;
2206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 t="str">
            <v>Газлифт</v>
          </cell>
          <cell r="AT302">
            <v>540</v>
          </cell>
          <cell r="AU302" t="str">
            <v>ГК78/4</v>
          </cell>
          <cell r="AV302">
            <v>970</v>
          </cell>
          <cell r="AW302" t="str">
            <v>ГК79/4</v>
          </cell>
          <cell r="AX302">
            <v>1310</v>
          </cell>
          <cell r="AY302" t="str">
            <v>ГК77/3</v>
          </cell>
          <cell r="AZ302">
            <v>1590</v>
          </cell>
          <cell r="BA302" t="str">
            <v>ГК77/3</v>
          </cell>
          <cell r="BB302">
            <v>1790</v>
          </cell>
          <cell r="BC302" t="str">
            <v>ЦКсОК</v>
          </cell>
          <cell r="BD302">
            <v>0</v>
          </cell>
          <cell r="BE302">
            <v>0</v>
          </cell>
          <cell r="BF302">
            <v>1800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2120</v>
          </cell>
          <cell r="BN302" t="str">
            <v>Есть</v>
          </cell>
          <cell r="BO302">
            <v>0</v>
          </cell>
          <cell r="BP302">
            <v>82</v>
          </cell>
          <cell r="BQ302">
            <v>54</v>
          </cell>
          <cell r="BR302">
            <v>7.5</v>
          </cell>
          <cell r="BS302">
            <v>1881.7</v>
          </cell>
          <cell r="BT302">
            <v>238.3</v>
          </cell>
          <cell r="BU302">
            <v>73</v>
          </cell>
          <cell r="BV302">
            <v>5.5</v>
          </cell>
          <cell r="BW302">
            <v>18</v>
          </cell>
          <cell r="BX302" t="str">
            <v>Угловик</v>
          </cell>
          <cell r="BY302" t="str">
            <v>Постоянный</v>
          </cell>
          <cell r="BZ302">
            <v>24</v>
          </cell>
          <cell r="CA302">
            <v>0</v>
          </cell>
          <cell r="CB302">
            <v>31</v>
          </cell>
          <cell r="CC302">
            <v>57</v>
          </cell>
          <cell r="CD302">
            <v>30</v>
          </cell>
          <cell r="CE302">
            <v>43374</v>
          </cell>
          <cell r="CF302">
            <v>188</v>
          </cell>
          <cell r="CG302">
            <v>82</v>
          </cell>
          <cell r="CH302">
            <v>6</v>
          </cell>
          <cell r="CI302">
            <v>0</v>
          </cell>
          <cell r="CJ302">
            <v>0</v>
          </cell>
          <cell r="CK302">
            <v>70</v>
          </cell>
          <cell r="CL302">
            <v>17.556000000000001</v>
          </cell>
          <cell r="CM302">
            <v>21</v>
          </cell>
          <cell r="CN302">
            <v>0</v>
          </cell>
          <cell r="CO302">
            <v>300</v>
          </cell>
          <cell r="CP302">
            <v>22</v>
          </cell>
          <cell r="CQ302">
            <v>118</v>
          </cell>
          <cell r="CR302" t="str">
            <v>-</v>
          </cell>
          <cell r="CS302">
            <v>70</v>
          </cell>
          <cell r="CT302" t="str">
            <v>-</v>
          </cell>
          <cell r="CU302">
            <v>100.444</v>
          </cell>
          <cell r="CV302" t="str">
            <v>-</v>
          </cell>
          <cell r="CW302">
            <v>70</v>
          </cell>
          <cell r="CX302" t="str">
            <v>-</v>
          </cell>
          <cell r="CY302">
            <v>7.5</v>
          </cell>
          <cell r="CZ302">
            <v>14.5</v>
          </cell>
          <cell r="DA302">
            <v>825.9284575074048</v>
          </cell>
          <cell r="DB302">
            <v>1253.1328320802004</v>
          </cell>
          <cell r="DC302">
            <v>0.20757834883171017</v>
          </cell>
          <cell r="DD302">
            <v>0</v>
          </cell>
          <cell r="DE302" t="str">
            <v>Газлифт</v>
          </cell>
          <cell r="DF302">
            <v>17.556000000000001</v>
          </cell>
          <cell r="DG302">
            <v>21</v>
          </cell>
          <cell r="DH302">
            <v>0</v>
          </cell>
          <cell r="DI302">
            <v>14.5</v>
          </cell>
          <cell r="DJ302">
            <v>70</v>
          </cell>
          <cell r="DK302">
            <v>0</v>
          </cell>
          <cell r="DL302">
            <v>42991</v>
          </cell>
          <cell r="DM302">
            <v>43145</v>
          </cell>
          <cell r="DN302">
            <v>300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43145</v>
          </cell>
          <cell r="DT302" t="str">
            <v>ЗБС</v>
          </cell>
          <cell r="DU302" t="str">
            <v>2 ствола</v>
          </cell>
          <cell r="DV302">
            <v>18</v>
          </cell>
          <cell r="DW302">
            <v>31</v>
          </cell>
          <cell r="DX302">
            <v>54</v>
          </cell>
          <cell r="DY302">
            <v>30</v>
          </cell>
          <cell r="DZ302" t="str">
            <v>Постоянный</v>
          </cell>
          <cell r="EA302">
            <v>24</v>
          </cell>
          <cell r="EB302">
            <v>0</v>
          </cell>
          <cell r="EC302">
            <v>14.529679999999999</v>
          </cell>
          <cell r="ED302">
            <v>17.38</v>
          </cell>
          <cell r="EE302">
            <v>0</v>
          </cell>
          <cell r="EF302">
            <v>24.5</v>
          </cell>
          <cell r="EG302">
            <v>1170.0188854813046</v>
          </cell>
          <cell r="EH302">
            <v>82</v>
          </cell>
          <cell r="EI302">
            <v>7.5</v>
          </cell>
          <cell r="EJ302">
            <v>70</v>
          </cell>
          <cell r="EK302">
            <v>18</v>
          </cell>
          <cell r="EL302">
            <v>31</v>
          </cell>
          <cell r="EM302">
            <v>57</v>
          </cell>
          <cell r="EN302">
            <v>30</v>
          </cell>
          <cell r="EO302" t="str">
            <v>Постоянный</v>
          </cell>
          <cell r="EP302">
            <v>24</v>
          </cell>
          <cell r="EQ302">
            <v>0</v>
          </cell>
          <cell r="ER302">
            <v>17.556000000000001</v>
          </cell>
          <cell r="ES302">
            <v>21</v>
          </cell>
          <cell r="ET302">
            <v>0</v>
          </cell>
          <cell r="EU302">
            <v>22</v>
          </cell>
          <cell r="EV302">
            <v>825.9284575074048</v>
          </cell>
          <cell r="EW302">
            <v>82</v>
          </cell>
          <cell r="EX302">
            <v>7.5</v>
          </cell>
          <cell r="EY302">
            <v>70</v>
          </cell>
          <cell r="EZ302">
            <v>0</v>
          </cell>
          <cell r="FA302">
            <v>0</v>
          </cell>
          <cell r="FB302">
            <v>3</v>
          </cell>
          <cell r="FC302">
            <v>0</v>
          </cell>
          <cell r="FD302">
            <v>0</v>
          </cell>
          <cell r="FE302">
            <v>0</v>
          </cell>
          <cell r="FF302">
            <v>3.0263200000000019</v>
          </cell>
        </row>
        <row r="303">
          <cell r="J303">
            <v>1261</v>
          </cell>
          <cell r="K303" t="str">
            <v>К - 52</v>
          </cell>
          <cell r="L303">
            <v>42073</v>
          </cell>
          <cell r="M303" t="str">
            <v>Гор.</v>
          </cell>
          <cell r="N303" t="str">
            <v>P1ar_Block III</v>
          </cell>
          <cell r="O303" t="str">
            <v>Действующий</v>
          </cell>
          <cell r="P303">
            <v>-4</v>
          </cell>
          <cell r="Q303">
            <v>0</v>
          </cell>
          <cell r="R303">
            <v>0</v>
          </cell>
          <cell r="S303">
            <v>0</v>
          </cell>
          <cell r="T303">
            <v>143.80000000000001</v>
          </cell>
          <cell r="U303">
            <v>135</v>
          </cell>
          <cell r="V303">
            <v>4.32</v>
          </cell>
          <cell r="W303">
            <v>1</v>
          </cell>
          <cell r="X303">
            <v>4.3114116679574295</v>
          </cell>
          <cell r="Y303">
            <v>1.33</v>
          </cell>
          <cell r="Z303">
            <v>0.83599999999999997</v>
          </cell>
          <cell r="AA303">
            <v>0.73299999999999998</v>
          </cell>
          <cell r="AB303">
            <v>38</v>
          </cell>
          <cell r="AC303">
            <v>1.1579999999999999</v>
          </cell>
          <cell r="AD303" t="str">
            <v>177,8; 114,3</v>
          </cell>
          <cell r="AE303" t="str">
            <v>9,19; 7,4</v>
          </cell>
          <cell r="AF303" t="str">
            <v>0-2034; 1879-2990</v>
          </cell>
          <cell r="AG303">
            <v>3002</v>
          </cell>
          <cell r="AH303">
            <v>3002</v>
          </cell>
          <cell r="AI303">
            <v>0</v>
          </cell>
          <cell r="AJ303">
            <v>0</v>
          </cell>
          <cell r="AK303" t="str">
            <v>Закрытый</v>
          </cell>
          <cell r="AL303" t="str">
            <v>2179-2180; 2316-2317; 2475-2476; 
2625-2626; 2808-2809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Газлифт</v>
          </cell>
          <cell r="AT303">
            <v>380</v>
          </cell>
          <cell r="AU303" t="str">
            <v>ГП</v>
          </cell>
          <cell r="AV303">
            <v>730</v>
          </cell>
          <cell r="AW303" t="str">
            <v>ГП</v>
          </cell>
          <cell r="AX303">
            <v>1060</v>
          </cell>
          <cell r="AY303" t="str">
            <v>ГП</v>
          </cell>
          <cell r="AZ303">
            <v>1360</v>
          </cell>
          <cell r="BA303" t="str">
            <v>ГК80/1,5</v>
          </cell>
          <cell r="BB303">
            <v>1600</v>
          </cell>
          <cell r="BC303" t="str">
            <v>ЦКсОК/5</v>
          </cell>
          <cell r="BD303">
            <v>0</v>
          </cell>
          <cell r="BE303">
            <v>0</v>
          </cell>
          <cell r="BF303">
            <v>1800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1890</v>
          </cell>
          <cell r="BN303" t="str">
            <v>Есть</v>
          </cell>
          <cell r="BO303">
            <v>0</v>
          </cell>
          <cell r="BP303">
            <v>80</v>
          </cell>
          <cell r="BQ303">
            <v>47</v>
          </cell>
          <cell r="BR303">
            <v>12.8</v>
          </cell>
          <cell r="BS303">
            <v>0</v>
          </cell>
          <cell r="BT303">
            <v>0</v>
          </cell>
          <cell r="BU303">
            <v>73</v>
          </cell>
          <cell r="BV303">
            <v>5.5</v>
          </cell>
          <cell r="BW303">
            <v>18</v>
          </cell>
          <cell r="BX303" t="str">
            <v>Угловик</v>
          </cell>
          <cell r="BY303" t="str">
            <v>Постоянный</v>
          </cell>
          <cell r="BZ303">
            <v>24</v>
          </cell>
          <cell r="CA303">
            <v>0</v>
          </cell>
          <cell r="CB303">
            <v>31</v>
          </cell>
          <cell r="CC303">
            <v>47</v>
          </cell>
          <cell r="CD303">
            <v>30</v>
          </cell>
          <cell r="CE303">
            <v>43374</v>
          </cell>
          <cell r="CF303">
            <v>123</v>
          </cell>
          <cell r="CG303">
            <v>80</v>
          </cell>
          <cell r="CH303">
            <v>6</v>
          </cell>
          <cell r="CI303">
            <v>0</v>
          </cell>
          <cell r="CJ303">
            <v>0</v>
          </cell>
          <cell r="CK303">
            <v>62</v>
          </cell>
          <cell r="CL303">
            <v>11.780527439999998</v>
          </cell>
          <cell r="CM303">
            <v>14.1</v>
          </cell>
          <cell r="CN303">
            <v>0.06</v>
          </cell>
          <cell r="CO303">
            <v>301</v>
          </cell>
          <cell r="CP303">
            <v>16.899999999999999</v>
          </cell>
          <cell r="CQ303">
            <v>61</v>
          </cell>
          <cell r="CR303" t="str">
            <v>-</v>
          </cell>
          <cell r="CS303">
            <v>62</v>
          </cell>
          <cell r="CT303" t="str">
            <v>-</v>
          </cell>
          <cell r="CU303">
            <v>49.21947256</v>
          </cell>
          <cell r="CV303" t="str">
            <v>-</v>
          </cell>
          <cell r="CW303">
            <v>61.94</v>
          </cell>
          <cell r="CX303" t="str">
            <v>-</v>
          </cell>
          <cell r="CY303">
            <v>12.8</v>
          </cell>
          <cell r="CZ303">
            <v>4.0999999999999979</v>
          </cell>
          <cell r="DA303">
            <v>348.03195535020956</v>
          </cell>
          <cell r="DB303">
            <v>1434.5707427850109</v>
          </cell>
          <cell r="DC303">
            <v>0.29650095929183362</v>
          </cell>
          <cell r="DD303">
            <v>0</v>
          </cell>
          <cell r="DE303" t="str">
            <v>Газлифт</v>
          </cell>
          <cell r="DF303">
            <v>11.780527439999998</v>
          </cell>
          <cell r="DG303">
            <v>14.1</v>
          </cell>
          <cell r="DH303">
            <v>0.06</v>
          </cell>
          <cell r="DI303">
            <v>4.0999999999999979</v>
          </cell>
          <cell r="DJ303">
            <v>62</v>
          </cell>
          <cell r="DK303">
            <v>0</v>
          </cell>
          <cell r="DL303" t="str">
            <v>-</v>
          </cell>
          <cell r="DM303">
            <v>42079</v>
          </cell>
          <cell r="DN303">
            <v>1366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42971</v>
          </cell>
          <cell r="DT303" t="str">
            <v>Бесп. ОПЗ</v>
          </cell>
          <cell r="DU303">
            <v>0</v>
          </cell>
          <cell r="DV303">
            <v>18</v>
          </cell>
          <cell r="DW303">
            <v>31</v>
          </cell>
          <cell r="DX303">
            <v>47</v>
          </cell>
          <cell r="DY303">
            <v>30</v>
          </cell>
          <cell r="DZ303" t="str">
            <v>Постоянный</v>
          </cell>
          <cell r="EA303">
            <v>24</v>
          </cell>
          <cell r="EB303">
            <v>0</v>
          </cell>
          <cell r="EC303">
            <v>11.780527439999998</v>
          </cell>
          <cell r="ED303">
            <v>14.1</v>
          </cell>
          <cell r="EE303">
            <v>0.06</v>
          </cell>
          <cell r="EF303">
            <v>16.2</v>
          </cell>
          <cell r="EG303">
            <v>696.06391070041946</v>
          </cell>
          <cell r="EH303">
            <v>80</v>
          </cell>
          <cell r="EI303">
            <v>8</v>
          </cell>
          <cell r="EJ303">
            <v>56</v>
          </cell>
          <cell r="EK303">
            <v>18</v>
          </cell>
          <cell r="EL303">
            <v>31</v>
          </cell>
          <cell r="EM303">
            <v>47</v>
          </cell>
          <cell r="EN303">
            <v>30</v>
          </cell>
          <cell r="EO303" t="str">
            <v>Постоянный</v>
          </cell>
          <cell r="EP303">
            <v>24</v>
          </cell>
          <cell r="EQ303">
            <v>0</v>
          </cell>
          <cell r="ER303">
            <v>11.780527439999998</v>
          </cell>
          <cell r="ES303">
            <v>14.1</v>
          </cell>
          <cell r="ET303">
            <v>0.06</v>
          </cell>
          <cell r="EU303">
            <v>16.899999999999999</v>
          </cell>
          <cell r="EV303">
            <v>348.03195535020956</v>
          </cell>
          <cell r="EW303">
            <v>80</v>
          </cell>
          <cell r="EX303">
            <v>12.8</v>
          </cell>
          <cell r="EY303">
            <v>62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</row>
        <row r="304">
          <cell r="J304">
            <v>1262</v>
          </cell>
          <cell r="K304" t="str">
            <v>К - 60</v>
          </cell>
          <cell r="L304">
            <v>42185</v>
          </cell>
          <cell r="M304" t="str">
            <v>Гор.</v>
          </cell>
          <cell r="N304" t="str">
            <v>P1ar_Block III</v>
          </cell>
          <cell r="O304" t="str">
            <v>Действующий</v>
          </cell>
          <cell r="P304">
            <v>-4</v>
          </cell>
          <cell r="Q304">
            <v>0</v>
          </cell>
          <cell r="R304">
            <v>0</v>
          </cell>
          <cell r="S304">
            <v>0</v>
          </cell>
          <cell r="T304">
            <v>143.80000000000001</v>
          </cell>
          <cell r="U304">
            <v>135</v>
          </cell>
          <cell r="V304">
            <v>4.32</v>
          </cell>
          <cell r="W304">
            <v>1</v>
          </cell>
          <cell r="X304">
            <v>4.32</v>
          </cell>
          <cell r="Y304">
            <v>1.33</v>
          </cell>
          <cell r="Z304">
            <v>0.83599999999999997</v>
          </cell>
          <cell r="AA304">
            <v>0.73299999999999998</v>
          </cell>
          <cell r="AB304">
            <v>38</v>
          </cell>
          <cell r="AC304">
            <v>1.1579999999999999</v>
          </cell>
          <cell r="AD304">
            <v>177.8</v>
          </cell>
          <cell r="AE304">
            <v>9.19</v>
          </cell>
          <cell r="AF304">
            <v>2128</v>
          </cell>
          <cell r="AG304">
            <v>2751</v>
          </cell>
          <cell r="AH304">
            <v>2751</v>
          </cell>
          <cell r="AI304">
            <v>0</v>
          </cell>
          <cell r="AJ304">
            <v>0</v>
          </cell>
          <cell r="AK304" t="str">
            <v>закрытый</v>
          </cell>
          <cell r="AL304" t="str">
            <v>2129 - 2751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Газлифт</v>
          </cell>
          <cell r="AT304">
            <v>420</v>
          </cell>
          <cell r="AU304" t="str">
            <v>ГП</v>
          </cell>
          <cell r="AV304">
            <v>760</v>
          </cell>
          <cell r="AW304" t="str">
            <v>ГП</v>
          </cell>
          <cell r="AX304">
            <v>1060</v>
          </cell>
          <cell r="AY304" t="str">
            <v>ГП</v>
          </cell>
          <cell r="AZ304">
            <v>1340</v>
          </cell>
          <cell r="BA304" t="str">
            <v>ГК85/3</v>
          </cell>
          <cell r="BB304">
            <v>1580</v>
          </cell>
          <cell r="BC304" t="str">
            <v>ГК87/3</v>
          </cell>
          <cell r="BD304">
            <v>0</v>
          </cell>
          <cell r="BE304">
            <v>0</v>
          </cell>
          <cell r="BF304">
            <v>1770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1985</v>
          </cell>
          <cell r="BN304" t="str">
            <v>Есть</v>
          </cell>
          <cell r="BO304">
            <v>0</v>
          </cell>
          <cell r="BP304">
            <v>79</v>
          </cell>
          <cell r="BQ304">
            <v>74</v>
          </cell>
          <cell r="BR304">
            <v>12</v>
          </cell>
          <cell r="BS304">
            <v>0</v>
          </cell>
          <cell r="BT304">
            <v>0</v>
          </cell>
          <cell r="BU304">
            <v>73</v>
          </cell>
          <cell r="BV304">
            <v>5.5</v>
          </cell>
          <cell r="BW304">
            <v>18</v>
          </cell>
          <cell r="BX304" t="str">
            <v>Угловик</v>
          </cell>
          <cell r="BY304" t="str">
            <v>Постоянный</v>
          </cell>
          <cell r="BZ304">
            <v>24</v>
          </cell>
          <cell r="CA304">
            <v>0</v>
          </cell>
          <cell r="CB304">
            <v>34</v>
          </cell>
          <cell r="CC304">
            <v>74</v>
          </cell>
          <cell r="CD304">
            <v>32</v>
          </cell>
          <cell r="CE304">
            <v>43374</v>
          </cell>
          <cell r="CF304">
            <v>128</v>
          </cell>
          <cell r="CG304">
            <v>79</v>
          </cell>
          <cell r="CH304">
            <v>6</v>
          </cell>
          <cell r="CI304">
            <v>0</v>
          </cell>
          <cell r="CJ304">
            <v>0</v>
          </cell>
          <cell r="CK304">
            <v>57</v>
          </cell>
          <cell r="CL304">
            <v>9.0288000000000004</v>
          </cell>
          <cell r="CM304">
            <v>10.8</v>
          </cell>
          <cell r="CN304">
            <v>0</v>
          </cell>
          <cell r="CO304">
            <v>302</v>
          </cell>
          <cell r="CP304">
            <v>19.5</v>
          </cell>
          <cell r="CQ304">
            <v>71</v>
          </cell>
          <cell r="CR304" t="str">
            <v>-</v>
          </cell>
          <cell r="CS304">
            <v>57</v>
          </cell>
          <cell r="CT304" t="str">
            <v>-</v>
          </cell>
          <cell r="CU304">
            <v>61.971199999999996</v>
          </cell>
          <cell r="CV304" t="str">
            <v>-</v>
          </cell>
          <cell r="CW304">
            <v>57</v>
          </cell>
          <cell r="CX304" t="str">
            <v>-</v>
          </cell>
          <cell r="CY304">
            <v>12</v>
          </cell>
          <cell r="CZ304">
            <v>7.5</v>
          </cell>
          <cell r="DA304">
            <v>830.6751727804359</v>
          </cell>
          <cell r="DB304">
            <v>2159.7554492291333</v>
          </cell>
          <cell r="DC304">
            <v>0.20188226130979428</v>
          </cell>
          <cell r="DD304">
            <v>0</v>
          </cell>
          <cell r="DE304" t="str">
            <v>Газлифт</v>
          </cell>
          <cell r="DF304">
            <v>9.0288000000000004</v>
          </cell>
          <cell r="DG304">
            <v>10.8</v>
          </cell>
          <cell r="DH304">
            <v>0</v>
          </cell>
          <cell r="DI304">
            <v>7.5</v>
          </cell>
          <cell r="DJ304">
            <v>57</v>
          </cell>
          <cell r="DK304">
            <v>0</v>
          </cell>
          <cell r="DL304">
            <v>42195</v>
          </cell>
          <cell r="DM304">
            <v>42207</v>
          </cell>
          <cell r="DN304">
            <v>1238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42207</v>
          </cell>
          <cell r="DT304" t="str">
            <v>ВНС</v>
          </cell>
          <cell r="DU304">
            <v>0</v>
          </cell>
          <cell r="DV304">
            <v>18</v>
          </cell>
          <cell r="DW304">
            <v>34</v>
          </cell>
          <cell r="DX304">
            <v>74</v>
          </cell>
          <cell r="DY304">
            <v>32</v>
          </cell>
          <cell r="DZ304" t="str">
            <v>Постоянный</v>
          </cell>
          <cell r="EA304">
            <v>24</v>
          </cell>
          <cell r="EB304">
            <v>0</v>
          </cell>
          <cell r="EC304">
            <v>15.58477888</v>
          </cell>
          <cell r="ED304">
            <v>18.8</v>
          </cell>
          <cell r="EE304">
            <v>0.84</v>
          </cell>
          <cell r="EF304">
            <v>28</v>
          </cell>
          <cell r="EG304">
            <v>981.72711450109455</v>
          </cell>
          <cell r="EH304">
            <v>79</v>
          </cell>
          <cell r="EI304">
            <v>12.7</v>
          </cell>
          <cell r="EJ304">
            <v>60</v>
          </cell>
          <cell r="EK304">
            <v>18</v>
          </cell>
          <cell r="EL304">
            <v>34</v>
          </cell>
          <cell r="EM304">
            <v>74</v>
          </cell>
          <cell r="EN304">
            <v>32</v>
          </cell>
          <cell r="EO304" t="str">
            <v>Постоянный</v>
          </cell>
          <cell r="EP304">
            <v>24</v>
          </cell>
          <cell r="EQ304">
            <v>0</v>
          </cell>
          <cell r="ER304">
            <v>9.0288000000000004</v>
          </cell>
          <cell r="ES304">
            <v>10.8</v>
          </cell>
          <cell r="ET304">
            <v>0</v>
          </cell>
          <cell r="EU304">
            <v>19.5</v>
          </cell>
          <cell r="EV304">
            <v>830.6751727804359</v>
          </cell>
          <cell r="EW304">
            <v>79</v>
          </cell>
          <cell r="EX304">
            <v>12</v>
          </cell>
          <cell r="EY304">
            <v>57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-6.5559788799999996</v>
          </cell>
        </row>
        <row r="305">
          <cell r="J305">
            <v>1284</v>
          </cell>
          <cell r="K305" t="str">
            <v>К - 30</v>
          </cell>
          <cell r="L305">
            <v>41997</v>
          </cell>
          <cell r="M305" t="str">
            <v>Гор.</v>
          </cell>
          <cell r="N305" t="str">
            <v>P1ar_Block II</v>
          </cell>
          <cell r="O305" t="str">
            <v>контрольный</v>
          </cell>
          <cell r="P305">
            <v>-4</v>
          </cell>
          <cell r="Q305">
            <v>0</v>
          </cell>
          <cell r="R305">
            <v>0</v>
          </cell>
          <cell r="S305">
            <v>0</v>
          </cell>
          <cell r="T305">
            <v>143.80000000000001</v>
          </cell>
          <cell r="U305">
            <v>135</v>
          </cell>
          <cell r="V305">
            <v>4.32</v>
          </cell>
          <cell r="W305">
            <v>1</v>
          </cell>
          <cell r="X305">
            <v>4.32</v>
          </cell>
          <cell r="Y305">
            <v>1.33</v>
          </cell>
          <cell r="Z305">
            <v>0.83599999999999997</v>
          </cell>
          <cell r="AA305">
            <v>0.73299999999999998</v>
          </cell>
          <cell r="AB305">
            <v>38</v>
          </cell>
          <cell r="AC305">
            <v>1.1579999999999999</v>
          </cell>
          <cell r="AD305">
            <v>177.8</v>
          </cell>
          <cell r="AE305">
            <v>9.19</v>
          </cell>
          <cell r="AF305">
            <v>2264</v>
          </cell>
          <cell r="AG305" t="str">
            <v>1 ств 2538
2 ств 2520</v>
          </cell>
          <cell r="AH305" t="str">
            <v>1 ств 2538
2 ств 2520</v>
          </cell>
          <cell r="AI305">
            <v>0</v>
          </cell>
          <cell r="AJ305">
            <v>0</v>
          </cell>
          <cell r="AK305" t="str">
            <v>откр ствол</v>
          </cell>
          <cell r="AL305" t="str">
            <v>1 ствол-2264-2538,
2 ствол-2264-2520</v>
          </cell>
          <cell r="AM305">
            <v>0</v>
          </cell>
          <cell r="AN305">
            <v>2264</v>
          </cell>
          <cell r="AO305">
            <v>399.87</v>
          </cell>
          <cell r="AP305">
            <v>0</v>
          </cell>
          <cell r="AQ305">
            <v>0</v>
          </cell>
          <cell r="AR305">
            <v>0</v>
          </cell>
          <cell r="AS305" t="str">
            <v>Газлифт</v>
          </cell>
          <cell r="AT305">
            <v>600</v>
          </cell>
          <cell r="AU305">
            <v>0</v>
          </cell>
          <cell r="AV305">
            <v>1200</v>
          </cell>
          <cell r="AW305">
            <v>0</v>
          </cell>
          <cell r="AX305">
            <v>1500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1860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2285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73</v>
          </cell>
          <cell r="BV305">
            <v>5.51</v>
          </cell>
          <cell r="BW305">
            <v>0</v>
          </cell>
          <cell r="BX305">
            <v>0</v>
          </cell>
          <cell r="BY305" t="str">
            <v>Постоянный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43374</v>
          </cell>
          <cell r="CF305">
            <v>176.9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303</v>
          </cell>
          <cell r="CP305">
            <v>0</v>
          </cell>
          <cell r="CQ305">
            <v>176.9</v>
          </cell>
          <cell r="CR305" t="str">
            <v>-</v>
          </cell>
          <cell r="CS305" t="str">
            <v>-</v>
          </cell>
          <cell r="CT305" t="str">
            <v>-</v>
          </cell>
          <cell r="CU305">
            <v>176.9</v>
          </cell>
          <cell r="CV305" t="str">
            <v>-</v>
          </cell>
          <cell r="CW305" t="str">
            <v>-</v>
          </cell>
          <cell r="CX305" t="str">
            <v>-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 t="str">
            <v>Газлифт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42962</v>
          </cell>
          <cell r="DM305">
            <v>41997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41997</v>
          </cell>
          <cell r="DT305" t="str">
            <v>ВНС</v>
          </cell>
          <cell r="DU305">
            <v>0</v>
          </cell>
          <cell r="DV305">
            <v>18</v>
          </cell>
          <cell r="DW305">
            <v>0</v>
          </cell>
          <cell r="DX305">
            <v>0</v>
          </cell>
          <cell r="DY305">
            <v>0</v>
          </cell>
          <cell r="DZ305" t="str">
            <v>Постоянный</v>
          </cell>
          <cell r="EA305">
            <v>24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 t="str">
            <v>Постоянный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-18</v>
          </cell>
          <cell r="FA305">
            <v>0</v>
          </cell>
          <cell r="FB305">
            <v>0</v>
          </cell>
          <cell r="FC305">
            <v>0</v>
          </cell>
          <cell r="FD305">
            <v>-24</v>
          </cell>
          <cell r="FE305">
            <v>0</v>
          </cell>
          <cell r="FF305">
            <v>0</v>
          </cell>
        </row>
        <row r="306">
          <cell r="J306">
            <v>1288</v>
          </cell>
          <cell r="K306" t="str">
            <v>К-65</v>
          </cell>
          <cell r="L306">
            <v>43293</v>
          </cell>
          <cell r="M306" t="str">
            <v>Гор.</v>
          </cell>
          <cell r="N306" t="str">
            <v>P1ar_Block I</v>
          </cell>
          <cell r="O306" t="str">
            <v>Действующий</v>
          </cell>
          <cell r="P306">
            <v>-4</v>
          </cell>
          <cell r="Q306">
            <v>43236</v>
          </cell>
          <cell r="R306" t="str">
            <v>МеКаМиНефть</v>
          </cell>
          <cell r="S306" t="str">
            <v>КГРП 7ст.
350м3 15% HCl</v>
          </cell>
          <cell r="T306">
            <v>143.80000000000001</v>
          </cell>
          <cell r="U306">
            <v>135</v>
          </cell>
          <cell r="V306">
            <v>4.32</v>
          </cell>
          <cell r="W306">
            <v>1</v>
          </cell>
          <cell r="X306">
            <v>4.32</v>
          </cell>
          <cell r="Y306">
            <v>1.33</v>
          </cell>
          <cell r="Z306">
            <v>0.83599999999999997</v>
          </cell>
          <cell r="AA306">
            <v>0.73299999999999998</v>
          </cell>
          <cell r="AB306">
            <v>38</v>
          </cell>
          <cell r="AC306">
            <v>1.1579999999999999</v>
          </cell>
          <cell r="AD306">
            <v>177.8</v>
          </cell>
          <cell r="AE306">
            <v>9.19</v>
          </cell>
          <cell r="AF306">
            <v>2478.27</v>
          </cell>
          <cell r="AG306">
            <v>3266.28</v>
          </cell>
          <cell r="AH306">
            <v>3266.28</v>
          </cell>
          <cell r="AI306">
            <v>43228</v>
          </cell>
          <cell r="AJ306" t="str">
            <v>По спущенной компановке</v>
          </cell>
          <cell r="AK306" t="str">
            <v>закрытый</v>
          </cell>
          <cell r="AL306" t="str">
            <v>2516,05-2517,25; 2655,47-2656,67; 2721,59-2722,79; 2798,28-2799,48; 2875,3-2876,5; 2972,6-2973,8; 3082,04-3083,24 (цирк. клапана)</v>
          </cell>
          <cell r="AM306">
            <v>8.4</v>
          </cell>
          <cell r="AN306">
            <v>2516.0500000000002</v>
          </cell>
          <cell r="AO306">
            <v>571.49</v>
          </cell>
          <cell r="AP306" t="str">
            <v>2426,08-3278</v>
          </cell>
          <cell r="AQ306">
            <v>114</v>
          </cell>
          <cell r="AR306">
            <v>7.37</v>
          </cell>
          <cell r="AS306" t="str">
            <v>Газлифт</v>
          </cell>
          <cell r="AT306">
            <v>485</v>
          </cell>
          <cell r="AU306" t="str">
            <v>ГК73/0,156</v>
          </cell>
          <cell r="AV306">
            <v>905</v>
          </cell>
          <cell r="AW306" t="str">
            <v>ГК80/0,313</v>
          </cell>
          <cell r="AX306">
            <v>1285</v>
          </cell>
          <cell r="AY306" t="str">
            <v>ГК80/0,313</v>
          </cell>
          <cell r="AZ306">
            <v>1570</v>
          </cell>
          <cell r="BA306" t="str">
            <v>ГК83/0,313</v>
          </cell>
          <cell r="BB306">
            <v>1880</v>
          </cell>
          <cell r="BC306" t="str">
            <v>ЦКсОК</v>
          </cell>
          <cell r="BD306">
            <v>0</v>
          </cell>
          <cell r="BE306">
            <v>0</v>
          </cell>
          <cell r="BF306">
            <v>1920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1942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18</v>
          </cell>
          <cell r="BX306" t="str">
            <v>Угловик</v>
          </cell>
          <cell r="BY306" t="str">
            <v>Постоянный</v>
          </cell>
          <cell r="BZ306">
            <v>24</v>
          </cell>
          <cell r="CA306">
            <v>0</v>
          </cell>
          <cell r="CB306">
            <v>27</v>
          </cell>
          <cell r="CC306">
            <v>54</v>
          </cell>
          <cell r="CD306">
            <v>26</v>
          </cell>
          <cell r="CE306">
            <v>43374</v>
          </cell>
          <cell r="CF306">
            <v>198</v>
          </cell>
          <cell r="CG306">
            <v>84</v>
          </cell>
          <cell r="CH306">
            <v>6</v>
          </cell>
          <cell r="CI306">
            <v>0</v>
          </cell>
          <cell r="CJ306">
            <v>0</v>
          </cell>
          <cell r="CK306">
            <v>95</v>
          </cell>
          <cell r="CL306">
            <v>7.524</v>
          </cell>
          <cell r="CM306">
            <v>9</v>
          </cell>
          <cell r="CN306">
            <v>0</v>
          </cell>
          <cell r="CO306">
            <v>304</v>
          </cell>
          <cell r="CP306">
            <v>13.5</v>
          </cell>
          <cell r="CQ306">
            <v>103</v>
          </cell>
          <cell r="CR306" t="str">
            <v>-</v>
          </cell>
          <cell r="CS306">
            <v>95</v>
          </cell>
          <cell r="CT306" t="str">
            <v>-</v>
          </cell>
          <cell r="CU306">
            <v>95.475999999999999</v>
          </cell>
          <cell r="CV306" t="str">
            <v>-</v>
          </cell>
          <cell r="CW306">
            <v>95</v>
          </cell>
          <cell r="CX306" t="str">
            <v>-</v>
          </cell>
          <cell r="CY306">
            <v>11</v>
          </cell>
          <cell r="CZ306">
            <v>2.5</v>
          </cell>
          <cell r="DA306">
            <v>332.27006911217438</v>
          </cell>
          <cell r="DB306">
            <v>1794.2583732057417</v>
          </cell>
          <cell r="DC306">
            <v>0</v>
          </cell>
          <cell r="DD306" t="str">
            <v>Скопление тех. воды на забое. Планируются мероприятия по снижению Рзаб в декабре 2018 г. (постановка ГНКТ/СУ)</v>
          </cell>
          <cell r="DE306" t="str">
            <v>Газлифт</v>
          </cell>
          <cell r="DF306">
            <v>7.524</v>
          </cell>
          <cell r="DG306">
            <v>9</v>
          </cell>
          <cell r="DH306">
            <v>0</v>
          </cell>
          <cell r="DI306">
            <v>2.5</v>
          </cell>
          <cell r="DJ306">
            <v>95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43293</v>
          </cell>
          <cell r="DT306" t="str">
            <v>ВНС</v>
          </cell>
          <cell r="DU306">
            <v>0</v>
          </cell>
          <cell r="DV306">
            <v>18</v>
          </cell>
          <cell r="DW306">
            <v>29</v>
          </cell>
          <cell r="DX306">
            <v>57</v>
          </cell>
          <cell r="DY306">
            <v>28</v>
          </cell>
          <cell r="DZ306" t="str">
            <v>Постоянный</v>
          </cell>
          <cell r="EA306">
            <v>24</v>
          </cell>
          <cell r="EB306">
            <v>0</v>
          </cell>
          <cell r="EC306">
            <v>19.227999999999998</v>
          </cell>
          <cell r="ED306">
            <v>23</v>
          </cell>
          <cell r="EE306">
            <v>0</v>
          </cell>
          <cell r="EF306">
            <v>32.200000000000003</v>
          </cell>
          <cell r="EG306">
            <v>707.30185146661131</v>
          </cell>
          <cell r="EH306">
            <v>72</v>
          </cell>
          <cell r="EI306">
            <v>18.600000000000001</v>
          </cell>
          <cell r="EJ306">
            <v>92</v>
          </cell>
          <cell r="EK306">
            <v>18</v>
          </cell>
          <cell r="EL306">
            <v>27</v>
          </cell>
          <cell r="EM306">
            <v>54</v>
          </cell>
          <cell r="EN306">
            <v>26</v>
          </cell>
          <cell r="EO306" t="str">
            <v>Постоянный</v>
          </cell>
          <cell r="EP306">
            <v>24</v>
          </cell>
          <cell r="EQ306">
            <v>0</v>
          </cell>
          <cell r="ER306">
            <v>7.524</v>
          </cell>
          <cell r="ES306">
            <v>9</v>
          </cell>
          <cell r="ET306">
            <v>0</v>
          </cell>
          <cell r="EU306">
            <v>13.5</v>
          </cell>
          <cell r="EV306">
            <v>332.27006911217438</v>
          </cell>
          <cell r="EW306">
            <v>84</v>
          </cell>
          <cell r="EX306">
            <v>11</v>
          </cell>
          <cell r="EY306">
            <v>95</v>
          </cell>
          <cell r="EZ306">
            <v>0</v>
          </cell>
          <cell r="FA306">
            <v>-2</v>
          </cell>
          <cell r="FB306">
            <v>-3</v>
          </cell>
          <cell r="FC306">
            <v>-2</v>
          </cell>
          <cell r="FD306">
            <v>0</v>
          </cell>
          <cell r="FE306">
            <v>0</v>
          </cell>
          <cell r="FF306">
            <v>-11.703999999999997</v>
          </cell>
        </row>
        <row r="307">
          <cell r="J307">
            <v>1289</v>
          </cell>
          <cell r="K307" t="str">
            <v>К-105</v>
          </cell>
          <cell r="L307">
            <v>43318</v>
          </cell>
          <cell r="M307" t="str">
            <v>Гор.</v>
          </cell>
          <cell r="N307" t="str">
            <v>P1ar_Block I</v>
          </cell>
          <cell r="O307" t="str">
            <v>Действующий</v>
          </cell>
          <cell r="P307">
            <v>-4</v>
          </cell>
          <cell r="Q307">
            <v>43252</v>
          </cell>
          <cell r="R307" t="str">
            <v>МеКаМиНефть</v>
          </cell>
          <cell r="S307" t="str">
            <v>КГРП 7ст.
350м3 15% HCl</v>
          </cell>
          <cell r="T307">
            <v>143.80000000000001</v>
          </cell>
          <cell r="U307">
            <v>135</v>
          </cell>
          <cell r="V307">
            <v>4.32</v>
          </cell>
          <cell r="W307">
            <v>1</v>
          </cell>
          <cell r="X307">
            <v>4.32</v>
          </cell>
          <cell r="Y307">
            <v>1.33</v>
          </cell>
          <cell r="Z307">
            <v>0.83599999999999997</v>
          </cell>
          <cell r="AA307">
            <v>0.73299999999999998</v>
          </cell>
          <cell r="AB307">
            <v>38</v>
          </cell>
          <cell r="AC307">
            <v>1.1579999999999999</v>
          </cell>
          <cell r="AD307">
            <v>177.8</v>
          </cell>
          <cell r="AE307">
            <v>9.19</v>
          </cell>
          <cell r="AF307">
            <v>2098.2600000000002</v>
          </cell>
          <cell r="AG307">
            <v>3008.21</v>
          </cell>
          <cell r="AH307">
            <v>3008.21</v>
          </cell>
          <cell r="AI307">
            <v>43244</v>
          </cell>
          <cell r="AJ307" t="str">
            <v>По спущенной компановке</v>
          </cell>
          <cell r="AK307" t="str">
            <v>закрытый</v>
          </cell>
          <cell r="AL307" t="str">
            <v>2210,09-2211,52; 2298,44-2299,87; 2366,25-2367,68;  2518,48-2519,91; 2617,59-2619,02; 2906,87-2908,3; 2974,63-2975,86 (цирк. клапана)</v>
          </cell>
          <cell r="AM307">
            <v>9.81</v>
          </cell>
          <cell r="AN307">
            <v>1914.3933099999999</v>
          </cell>
          <cell r="AO307">
            <v>295.69</v>
          </cell>
          <cell r="AP307" t="str">
            <v>2043,12-3009</v>
          </cell>
          <cell r="AQ307">
            <v>114</v>
          </cell>
          <cell r="AR307">
            <v>7.37</v>
          </cell>
          <cell r="AS307" t="str">
            <v>Газлифт</v>
          </cell>
          <cell r="AT307">
            <v>550</v>
          </cell>
          <cell r="AU307" t="str">
            <v>ГП</v>
          </cell>
          <cell r="AV307">
            <v>1005</v>
          </cell>
          <cell r="AW307" t="str">
            <v>ГП</v>
          </cell>
          <cell r="AX307">
            <v>1375</v>
          </cell>
          <cell r="AY307" t="str">
            <v>ГП</v>
          </cell>
          <cell r="AZ307">
            <v>1660</v>
          </cell>
          <cell r="BA307" t="str">
            <v>ГП</v>
          </cell>
          <cell r="BB307">
            <v>1950</v>
          </cell>
          <cell r="BC307" t="str">
            <v>ГП</v>
          </cell>
          <cell r="BD307">
            <v>0</v>
          </cell>
          <cell r="BE307">
            <v>0</v>
          </cell>
          <cell r="BF307">
            <v>1960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1982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18</v>
          </cell>
          <cell r="BX307" t="str">
            <v>Угловик</v>
          </cell>
          <cell r="BY307" t="str">
            <v>Постоянный</v>
          </cell>
          <cell r="BZ307">
            <v>24</v>
          </cell>
          <cell r="CA307">
            <v>0</v>
          </cell>
          <cell r="CB307">
            <v>27</v>
          </cell>
          <cell r="CC307">
            <v>64</v>
          </cell>
          <cell r="CD307">
            <v>26</v>
          </cell>
          <cell r="CE307">
            <v>43374</v>
          </cell>
          <cell r="CF307">
            <v>198</v>
          </cell>
          <cell r="CG307">
            <v>84</v>
          </cell>
          <cell r="CH307">
            <v>6</v>
          </cell>
          <cell r="CI307">
            <v>0</v>
          </cell>
          <cell r="CJ307">
            <v>0</v>
          </cell>
          <cell r="CK307">
            <v>95</v>
          </cell>
          <cell r="CL307">
            <v>28.423999999999999</v>
          </cell>
          <cell r="CM307">
            <v>34</v>
          </cell>
          <cell r="CN307">
            <v>0</v>
          </cell>
          <cell r="CO307">
            <v>305</v>
          </cell>
          <cell r="CP307">
            <v>24</v>
          </cell>
          <cell r="CQ307">
            <v>103</v>
          </cell>
          <cell r="CR307" t="str">
            <v>-</v>
          </cell>
          <cell r="CS307">
            <v>95</v>
          </cell>
          <cell r="CT307" t="str">
            <v>-</v>
          </cell>
          <cell r="CU307">
            <v>74.575999999999993</v>
          </cell>
          <cell r="CV307" t="str">
            <v>-</v>
          </cell>
          <cell r="CW307">
            <v>95</v>
          </cell>
          <cell r="CX307" t="str">
            <v>-</v>
          </cell>
          <cell r="CY307">
            <v>15.9</v>
          </cell>
          <cell r="CZ307">
            <v>8.1</v>
          </cell>
          <cell r="DA307">
            <v>284.97044750914722</v>
          </cell>
          <cell r="DB307">
            <v>844.35688150858437</v>
          </cell>
          <cell r="DC307">
            <v>0</v>
          </cell>
          <cell r="DD307" t="str">
            <v>Произведены работы по переоснащению ПО с целью снижения Рзаб.</v>
          </cell>
          <cell r="DE307" t="str">
            <v>Газлифт</v>
          </cell>
          <cell r="DF307">
            <v>28.423999999999999</v>
          </cell>
          <cell r="DG307">
            <v>34</v>
          </cell>
          <cell r="DH307">
            <v>0</v>
          </cell>
          <cell r="DI307">
            <v>8.1</v>
          </cell>
          <cell r="DJ307">
            <v>95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43318</v>
          </cell>
          <cell r="DT307" t="str">
            <v>ВНС</v>
          </cell>
          <cell r="DU307">
            <v>0</v>
          </cell>
          <cell r="DV307">
            <v>18</v>
          </cell>
          <cell r="DW307">
            <v>30</v>
          </cell>
          <cell r="DX307">
            <v>70</v>
          </cell>
          <cell r="DY307">
            <v>29</v>
          </cell>
          <cell r="DZ307" t="str">
            <v>Постоянный</v>
          </cell>
          <cell r="EA307">
            <v>24</v>
          </cell>
          <cell r="EB307">
            <v>0</v>
          </cell>
          <cell r="EC307">
            <v>45.227600000000002</v>
          </cell>
          <cell r="ED307">
            <v>54.1</v>
          </cell>
          <cell r="EE307">
            <v>0</v>
          </cell>
          <cell r="EF307">
            <v>50.5</v>
          </cell>
          <cell r="EG307">
            <v>765.01958980799327</v>
          </cell>
          <cell r="EH307">
            <v>72</v>
          </cell>
          <cell r="EI307">
            <v>15.9</v>
          </cell>
          <cell r="EJ307">
            <v>99</v>
          </cell>
          <cell r="EK307">
            <v>18</v>
          </cell>
          <cell r="EL307">
            <v>27</v>
          </cell>
          <cell r="EM307">
            <v>64</v>
          </cell>
          <cell r="EN307">
            <v>26</v>
          </cell>
          <cell r="EO307" t="str">
            <v>Постоянный</v>
          </cell>
          <cell r="EP307">
            <v>24</v>
          </cell>
          <cell r="EQ307">
            <v>0</v>
          </cell>
          <cell r="ER307">
            <v>28.423999999999999</v>
          </cell>
          <cell r="ES307">
            <v>34</v>
          </cell>
          <cell r="ET307">
            <v>0</v>
          </cell>
          <cell r="EU307">
            <v>24</v>
          </cell>
          <cell r="EV307">
            <v>284.97044750914722</v>
          </cell>
          <cell r="EW307">
            <v>84</v>
          </cell>
          <cell r="EX307">
            <v>15.9</v>
          </cell>
          <cell r="EY307">
            <v>95</v>
          </cell>
          <cell r="EZ307">
            <v>0</v>
          </cell>
          <cell r="FA307">
            <v>-3</v>
          </cell>
          <cell r="FB307">
            <v>-6</v>
          </cell>
          <cell r="FC307">
            <v>-3</v>
          </cell>
          <cell r="FD307">
            <v>0</v>
          </cell>
          <cell r="FE307">
            <v>0</v>
          </cell>
          <cell r="FF307">
            <v>-16.803600000000003</v>
          </cell>
        </row>
        <row r="308">
          <cell r="J308">
            <v>1292</v>
          </cell>
          <cell r="K308" t="str">
            <v>К - 22</v>
          </cell>
          <cell r="L308" t="str">
            <v>-</v>
          </cell>
          <cell r="M308" t="str">
            <v>Гор.</v>
          </cell>
          <cell r="N308" t="str">
            <v>P1ar_Block I</v>
          </cell>
          <cell r="O308" t="str">
            <v>Освоение.</v>
          </cell>
          <cell r="P308">
            <v>-4</v>
          </cell>
          <cell r="Q308">
            <v>0</v>
          </cell>
          <cell r="R308">
            <v>0</v>
          </cell>
          <cell r="S308">
            <v>0</v>
          </cell>
          <cell r="T308">
            <v>143.80000000000001</v>
          </cell>
          <cell r="U308">
            <v>135</v>
          </cell>
          <cell r="V308">
            <v>4.32</v>
          </cell>
          <cell r="W308">
            <v>1</v>
          </cell>
          <cell r="X308">
            <v>4.32</v>
          </cell>
          <cell r="Y308">
            <v>1.33</v>
          </cell>
          <cell r="Z308">
            <v>0.83599999999999997</v>
          </cell>
          <cell r="AA308">
            <v>0.73299999999999998</v>
          </cell>
          <cell r="AB308">
            <v>38</v>
          </cell>
          <cell r="AC308">
            <v>1.1579999999999999</v>
          </cell>
          <cell r="AD308">
            <v>177.8</v>
          </cell>
          <cell r="AE308">
            <v>9.19</v>
          </cell>
          <cell r="AF308">
            <v>2137</v>
          </cell>
          <cell r="AG308">
            <v>2920</v>
          </cell>
          <cell r="AH308">
            <v>2920</v>
          </cell>
          <cell r="AI308">
            <v>0</v>
          </cell>
          <cell r="AJ308">
            <v>0</v>
          </cell>
          <cell r="AK308" t="str">
            <v>закрытый</v>
          </cell>
          <cell r="AL308" t="str">
            <v>2230,51-2231,71; 2407,71-2408,91; 2515,31-2516,51; 2612,6- 2613,8; 2718,62-2719,82; 2802,85-2804,05; 2897,4-2898,6 (цирк. клапана)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 t="str">
            <v>Газлифт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2079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18</v>
          </cell>
          <cell r="BX308" t="str">
            <v>Угловик</v>
          </cell>
          <cell r="BY308" t="str">
            <v>Постоянный</v>
          </cell>
          <cell r="BZ308">
            <v>24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43374</v>
          </cell>
          <cell r="CF308">
            <v>206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-</v>
          </cell>
          <cell r="CR308" t="str">
            <v>-</v>
          </cell>
          <cell r="CS308" t="str">
            <v>-</v>
          </cell>
          <cell r="CT308" t="str">
            <v>-</v>
          </cell>
          <cell r="CU308" t="str">
            <v>-</v>
          </cell>
          <cell r="CV308" t="str">
            <v>-</v>
          </cell>
          <cell r="CW308" t="str">
            <v>-</v>
          </cell>
          <cell r="CX308" t="str">
            <v>-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 t="str">
            <v>Газлифт</v>
          </cell>
          <cell r="DF308">
            <v>40</v>
          </cell>
          <cell r="DG308">
            <v>47.846889952153113</v>
          </cell>
          <cell r="DH308">
            <v>0</v>
          </cell>
          <cell r="DI308">
            <v>12</v>
          </cell>
          <cell r="DJ308">
            <v>60</v>
          </cell>
          <cell r="DK308" t="str">
            <v>ВНС. План запуска 23.12.2018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</row>
        <row r="309">
          <cell r="J309">
            <v>1293</v>
          </cell>
          <cell r="K309" t="str">
            <v>К - 36</v>
          </cell>
          <cell r="L309">
            <v>42054</v>
          </cell>
          <cell r="M309" t="str">
            <v>Гор.</v>
          </cell>
          <cell r="N309" t="str">
            <v>P1ar_Block I</v>
          </cell>
          <cell r="O309" t="str">
            <v>Действующий</v>
          </cell>
          <cell r="P309">
            <v>-4</v>
          </cell>
          <cell r="Q309">
            <v>0</v>
          </cell>
          <cell r="R309">
            <v>0</v>
          </cell>
          <cell r="S309">
            <v>0</v>
          </cell>
          <cell r="T309">
            <v>143.80000000000001</v>
          </cell>
          <cell r="U309">
            <v>135</v>
          </cell>
          <cell r="V309">
            <v>4.32</v>
          </cell>
          <cell r="W309">
            <v>1</v>
          </cell>
          <cell r="X309">
            <v>4.1320574968148733</v>
          </cell>
          <cell r="Y309">
            <v>1.33</v>
          </cell>
          <cell r="Z309">
            <v>0.83599999999999997</v>
          </cell>
          <cell r="AA309">
            <v>0.73299999999999998</v>
          </cell>
          <cell r="AB309">
            <v>38</v>
          </cell>
          <cell r="AC309">
            <v>1.1579999999999999</v>
          </cell>
          <cell r="AD309">
            <v>177.8</v>
          </cell>
          <cell r="AE309">
            <v>9.19</v>
          </cell>
          <cell r="AF309">
            <v>2059</v>
          </cell>
          <cell r="AG309">
            <v>2793</v>
          </cell>
          <cell r="AH309">
            <v>2793</v>
          </cell>
          <cell r="AI309">
            <v>0</v>
          </cell>
          <cell r="AJ309">
            <v>0</v>
          </cell>
          <cell r="AK309" t="str">
            <v>откр ствол</v>
          </cell>
          <cell r="AL309" t="str">
            <v>2059-2793</v>
          </cell>
          <cell r="AM309">
            <v>0</v>
          </cell>
          <cell r="AN309">
            <v>2059</v>
          </cell>
          <cell r="AO309">
            <v>168.1</v>
          </cell>
          <cell r="AP309">
            <v>0</v>
          </cell>
          <cell r="AQ309">
            <v>0</v>
          </cell>
          <cell r="AR309">
            <v>0</v>
          </cell>
          <cell r="AS309" t="str">
            <v>Газлифт</v>
          </cell>
          <cell r="AT309">
            <v>480</v>
          </cell>
          <cell r="AU309" t="str">
            <v>ГК80/1,5</v>
          </cell>
          <cell r="AV309">
            <v>870</v>
          </cell>
          <cell r="AW309" t="str">
            <v>ГК80/1,5</v>
          </cell>
          <cell r="AX309">
            <v>1180</v>
          </cell>
          <cell r="AY309" t="str">
            <v>ГК81/2</v>
          </cell>
          <cell r="AZ309">
            <v>1440</v>
          </cell>
          <cell r="BA309" t="str">
            <v>ГК73/3</v>
          </cell>
          <cell r="BB309">
            <v>1740</v>
          </cell>
          <cell r="BC309" t="str">
            <v>ЦКсОК</v>
          </cell>
          <cell r="BD309">
            <v>0</v>
          </cell>
          <cell r="BE309">
            <v>0</v>
          </cell>
          <cell r="BF309">
            <v>1760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2070</v>
          </cell>
          <cell r="BN309" t="str">
            <v>Есть</v>
          </cell>
          <cell r="BO309">
            <v>0</v>
          </cell>
          <cell r="BP309">
            <v>84</v>
          </cell>
          <cell r="BQ309">
            <v>56</v>
          </cell>
          <cell r="BR309">
            <v>6.7</v>
          </cell>
          <cell r="BS309">
            <v>0</v>
          </cell>
          <cell r="BT309">
            <v>0</v>
          </cell>
          <cell r="BU309">
            <v>73</v>
          </cell>
          <cell r="BV309">
            <v>5.5</v>
          </cell>
          <cell r="BW309">
            <v>18</v>
          </cell>
          <cell r="BX309" t="str">
            <v>Угловик</v>
          </cell>
          <cell r="BY309" t="str">
            <v>Постоянный</v>
          </cell>
          <cell r="BZ309">
            <v>24</v>
          </cell>
          <cell r="CA309">
            <v>0</v>
          </cell>
          <cell r="CB309">
            <v>25</v>
          </cell>
          <cell r="CC309">
            <v>56</v>
          </cell>
          <cell r="CD309">
            <v>24</v>
          </cell>
          <cell r="CE309">
            <v>43374</v>
          </cell>
          <cell r="CF309">
            <v>121</v>
          </cell>
          <cell r="CG309">
            <v>84</v>
          </cell>
          <cell r="CH309">
            <v>5</v>
          </cell>
          <cell r="CI309">
            <v>0</v>
          </cell>
          <cell r="CJ309">
            <v>0</v>
          </cell>
          <cell r="CK309">
            <v>67</v>
          </cell>
          <cell r="CL309">
            <v>3.9578246399999997</v>
          </cell>
          <cell r="CM309">
            <v>4.8</v>
          </cell>
          <cell r="CN309">
            <v>1.37</v>
          </cell>
          <cell r="CO309">
            <v>306</v>
          </cell>
          <cell r="CP309">
            <v>10</v>
          </cell>
          <cell r="CQ309">
            <v>54</v>
          </cell>
          <cell r="CR309" t="str">
            <v>-</v>
          </cell>
          <cell r="CS309">
            <v>67</v>
          </cell>
          <cell r="CT309" t="str">
            <v>-</v>
          </cell>
          <cell r="CU309">
            <v>50.042175360000002</v>
          </cell>
          <cell r="CV309" t="str">
            <v>-</v>
          </cell>
          <cell r="CW309">
            <v>65.63</v>
          </cell>
          <cell r="CX309" t="str">
            <v>-</v>
          </cell>
          <cell r="CY309">
            <v>6.7</v>
          </cell>
          <cell r="CZ309">
            <v>3.3</v>
          </cell>
          <cell r="DA309">
            <v>833.79136272192193</v>
          </cell>
          <cell r="DB309">
            <v>2526.6404930967333</v>
          </cell>
          <cell r="DC309">
            <v>0.11088201603665523</v>
          </cell>
          <cell r="DD309">
            <v>0</v>
          </cell>
          <cell r="DE309" t="str">
            <v>Газлифт</v>
          </cell>
          <cell r="DF309">
            <v>3.9578246399999997</v>
          </cell>
          <cell r="DG309">
            <v>4.8</v>
          </cell>
          <cell r="DH309">
            <v>1.37</v>
          </cell>
          <cell r="DI309">
            <v>3.3</v>
          </cell>
          <cell r="DJ309">
            <v>67</v>
          </cell>
          <cell r="DK309">
            <v>0</v>
          </cell>
          <cell r="DL309">
            <v>42800.083333333336</v>
          </cell>
          <cell r="DM309">
            <v>42824</v>
          </cell>
          <cell r="DN309">
            <v>621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41939</v>
          </cell>
          <cell r="DT309" t="str">
            <v>ВНС</v>
          </cell>
          <cell r="DU309">
            <v>0</v>
          </cell>
          <cell r="DV309">
            <v>18</v>
          </cell>
          <cell r="DW309">
            <v>28</v>
          </cell>
          <cell r="DX309">
            <v>55</v>
          </cell>
          <cell r="DY309">
            <v>23</v>
          </cell>
          <cell r="DZ309" t="str">
            <v>Постоянный</v>
          </cell>
          <cell r="EA309">
            <v>24</v>
          </cell>
          <cell r="EB309">
            <v>0</v>
          </cell>
          <cell r="EC309">
            <v>5.7718275999999991</v>
          </cell>
          <cell r="ED309">
            <v>7</v>
          </cell>
          <cell r="EE309">
            <v>1.37</v>
          </cell>
          <cell r="EF309">
            <v>20</v>
          </cell>
          <cell r="EG309">
            <v>2304.2961297042211</v>
          </cell>
          <cell r="EH309">
            <v>74</v>
          </cell>
          <cell r="EI309">
            <v>6.7</v>
          </cell>
          <cell r="EJ309">
            <v>67</v>
          </cell>
          <cell r="EK309">
            <v>18</v>
          </cell>
          <cell r="EL309">
            <v>25</v>
          </cell>
          <cell r="EM309">
            <v>56</v>
          </cell>
          <cell r="EN309">
            <v>24</v>
          </cell>
          <cell r="EO309" t="str">
            <v>Постоянный</v>
          </cell>
          <cell r="EP309">
            <v>24</v>
          </cell>
          <cell r="EQ309">
            <v>0</v>
          </cell>
          <cell r="ER309">
            <v>3.9578246399999997</v>
          </cell>
          <cell r="ES309">
            <v>4.8</v>
          </cell>
          <cell r="ET309">
            <v>1.37</v>
          </cell>
          <cell r="EU309">
            <v>10</v>
          </cell>
          <cell r="EV309">
            <v>833.79136272192193</v>
          </cell>
          <cell r="EW309">
            <v>84</v>
          </cell>
          <cell r="EX309">
            <v>6.7</v>
          </cell>
          <cell r="EY309">
            <v>67</v>
          </cell>
          <cell r="EZ309">
            <v>0</v>
          </cell>
          <cell r="FA309">
            <v>-3</v>
          </cell>
          <cell r="FB309">
            <v>1</v>
          </cell>
          <cell r="FC309">
            <v>1</v>
          </cell>
          <cell r="FD309">
            <v>0</v>
          </cell>
          <cell r="FE309">
            <v>0</v>
          </cell>
          <cell r="FF309">
            <v>-1.8140029599999994</v>
          </cell>
        </row>
        <row r="310">
          <cell r="J310">
            <v>1294</v>
          </cell>
          <cell r="K310" t="str">
            <v>К - 36</v>
          </cell>
          <cell r="L310">
            <v>41848</v>
          </cell>
          <cell r="M310" t="str">
            <v>Гор.</v>
          </cell>
          <cell r="N310" t="str">
            <v>P1ar_Block I</v>
          </cell>
          <cell r="O310" t="str">
            <v>Действующий</v>
          </cell>
          <cell r="P310">
            <v>-4</v>
          </cell>
          <cell r="Q310">
            <v>0</v>
          </cell>
          <cell r="R310">
            <v>0</v>
          </cell>
          <cell r="S310">
            <v>0</v>
          </cell>
          <cell r="T310">
            <v>143.80000000000001</v>
          </cell>
          <cell r="U310">
            <v>135</v>
          </cell>
          <cell r="V310">
            <v>4.32</v>
          </cell>
          <cell r="W310">
            <v>1</v>
          </cell>
          <cell r="X310">
            <v>4.1811846689895473</v>
          </cell>
          <cell r="Y310">
            <v>1.33</v>
          </cell>
          <cell r="Z310">
            <v>0.83599999999999997</v>
          </cell>
          <cell r="AA310">
            <v>0.73299999999999998</v>
          </cell>
          <cell r="AB310">
            <v>38</v>
          </cell>
          <cell r="AC310">
            <v>1.1579999999999999</v>
          </cell>
          <cell r="AD310">
            <v>177.8</v>
          </cell>
          <cell r="AE310">
            <v>9.19</v>
          </cell>
          <cell r="AF310">
            <v>2107</v>
          </cell>
          <cell r="AG310">
            <v>2800</v>
          </cell>
          <cell r="AH310">
            <v>2800</v>
          </cell>
          <cell r="AI310">
            <v>0</v>
          </cell>
          <cell r="AJ310">
            <v>0</v>
          </cell>
          <cell r="AK310" t="str">
            <v>откр ствол</v>
          </cell>
          <cell r="AL310" t="str">
            <v>2107-2800</v>
          </cell>
          <cell r="AM310">
            <v>16.600000000000001</v>
          </cell>
          <cell r="AN310">
            <v>2107</v>
          </cell>
          <cell r="AO310">
            <v>228.35</v>
          </cell>
          <cell r="AP310">
            <v>0</v>
          </cell>
          <cell r="AQ310">
            <v>0</v>
          </cell>
          <cell r="AR310">
            <v>0</v>
          </cell>
          <cell r="AS310" t="str">
            <v>Газлифт</v>
          </cell>
          <cell r="AT310">
            <v>490</v>
          </cell>
          <cell r="AU310" t="str">
            <v>ГП</v>
          </cell>
          <cell r="AV310">
            <v>890</v>
          </cell>
          <cell r="AW310" t="str">
            <v>ГП</v>
          </cell>
          <cell r="AX310">
            <v>1210</v>
          </cell>
          <cell r="AY310" t="str">
            <v>ГК82/1,5</v>
          </cell>
          <cell r="AZ310">
            <v>1470</v>
          </cell>
          <cell r="BA310" t="str">
            <v>ГК77/2</v>
          </cell>
          <cell r="BB310">
            <v>1700</v>
          </cell>
          <cell r="BC310" t="str">
            <v>ЦКсОК</v>
          </cell>
          <cell r="BD310">
            <v>0</v>
          </cell>
          <cell r="BE310">
            <v>0</v>
          </cell>
          <cell r="BF310">
            <v>1740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2150</v>
          </cell>
          <cell r="BN310" t="str">
            <v>Есть</v>
          </cell>
          <cell r="BO310">
            <v>0</v>
          </cell>
          <cell r="BP310">
            <v>76</v>
          </cell>
          <cell r="BQ310">
            <v>44</v>
          </cell>
          <cell r="BR310">
            <v>8.088000000000001</v>
          </cell>
          <cell r="BS310">
            <v>0</v>
          </cell>
          <cell r="BT310">
            <v>0</v>
          </cell>
          <cell r="BU310">
            <v>73</v>
          </cell>
          <cell r="BV310">
            <v>5.5</v>
          </cell>
          <cell r="BW310">
            <v>18</v>
          </cell>
          <cell r="BX310" t="str">
            <v>Угловик</v>
          </cell>
          <cell r="BY310" t="str">
            <v>Постоянный</v>
          </cell>
          <cell r="BZ310">
            <v>24</v>
          </cell>
          <cell r="CA310">
            <v>0</v>
          </cell>
          <cell r="CB310">
            <v>25</v>
          </cell>
          <cell r="CC310">
            <v>44</v>
          </cell>
          <cell r="CD310">
            <v>24</v>
          </cell>
          <cell r="CE310">
            <v>43374</v>
          </cell>
          <cell r="CF310">
            <v>101.5</v>
          </cell>
          <cell r="CG310">
            <v>76</v>
          </cell>
          <cell r="CH310">
            <v>5</v>
          </cell>
          <cell r="CI310">
            <v>0</v>
          </cell>
          <cell r="CJ310">
            <v>0</v>
          </cell>
          <cell r="CK310">
            <v>59</v>
          </cell>
          <cell r="CL310">
            <v>7.0349399999999989</v>
          </cell>
          <cell r="CM310">
            <v>8.5</v>
          </cell>
          <cell r="CN310">
            <v>1</v>
          </cell>
          <cell r="CO310">
            <v>307</v>
          </cell>
          <cell r="CP310">
            <v>13</v>
          </cell>
          <cell r="CQ310">
            <v>42.5</v>
          </cell>
          <cell r="CR310" t="str">
            <v>-</v>
          </cell>
          <cell r="CS310">
            <v>59</v>
          </cell>
          <cell r="CT310" t="str">
            <v>-</v>
          </cell>
          <cell r="CU310">
            <v>35.465060000000001</v>
          </cell>
          <cell r="CV310" t="str">
            <v>-</v>
          </cell>
          <cell r="CW310">
            <v>58</v>
          </cell>
          <cell r="CX310" t="str">
            <v>-</v>
          </cell>
          <cell r="CY310">
            <v>8.088000000000001</v>
          </cell>
          <cell r="CZ310">
            <v>4.911999999999999</v>
          </cell>
          <cell r="DA310">
            <v>698.2291249108024</v>
          </cell>
          <cell r="DB310">
            <v>1847.9191009447134</v>
          </cell>
          <cell r="DC310">
            <v>0.2457296570275723</v>
          </cell>
          <cell r="DD310">
            <v>0</v>
          </cell>
          <cell r="DE310" t="str">
            <v>Газлифт</v>
          </cell>
          <cell r="DF310">
            <v>7.0349399999999989</v>
          </cell>
          <cell r="DG310">
            <v>8.5</v>
          </cell>
          <cell r="DH310">
            <v>1</v>
          </cell>
          <cell r="DI310">
            <v>4.911999999999999</v>
          </cell>
          <cell r="DJ310">
            <v>59</v>
          </cell>
          <cell r="DK310">
            <v>0</v>
          </cell>
          <cell r="DL310">
            <v>42769.083333333336</v>
          </cell>
          <cell r="DM310">
            <v>42808</v>
          </cell>
          <cell r="DN310">
            <v>637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42665</v>
          </cell>
          <cell r="DT310" t="str">
            <v>ОПЗ</v>
          </cell>
          <cell r="DU310">
            <v>0</v>
          </cell>
          <cell r="DV310">
            <v>18</v>
          </cell>
          <cell r="DW310">
            <v>28</v>
          </cell>
          <cell r="DX310">
            <v>52</v>
          </cell>
          <cell r="DY310">
            <v>26</v>
          </cell>
          <cell r="DZ310" t="str">
            <v>Постоянный</v>
          </cell>
          <cell r="EA310">
            <v>24</v>
          </cell>
          <cell r="EB310">
            <v>0</v>
          </cell>
          <cell r="EC310">
            <v>9.4350959999999997</v>
          </cell>
          <cell r="ED310">
            <v>11.4</v>
          </cell>
          <cell r="EE310">
            <v>1</v>
          </cell>
          <cell r="EF310">
            <v>13</v>
          </cell>
          <cell r="EG310">
            <v>520.60943524051049</v>
          </cell>
          <cell r="EH310">
            <v>76</v>
          </cell>
          <cell r="EI310">
            <v>8.088000000000001</v>
          </cell>
          <cell r="EJ310">
            <v>65</v>
          </cell>
          <cell r="EK310">
            <v>18</v>
          </cell>
          <cell r="EL310">
            <v>25</v>
          </cell>
          <cell r="EM310">
            <v>44</v>
          </cell>
          <cell r="EN310">
            <v>24</v>
          </cell>
          <cell r="EO310" t="str">
            <v>Постоянный</v>
          </cell>
          <cell r="EP310">
            <v>24</v>
          </cell>
          <cell r="EQ310">
            <v>0</v>
          </cell>
          <cell r="ER310">
            <v>7.0349399999999989</v>
          </cell>
          <cell r="ES310">
            <v>8.5</v>
          </cell>
          <cell r="ET310">
            <v>1</v>
          </cell>
          <cell r="EU310">
            <v>13</v>
          </cell>
          <cell r="EV310">
            <v>698.2291249108024</v>
          </cell>
          <cell r="EW310">
            <v>76</v>
          </cell>
          <cell r="EX310">
            <v>8.088000000000001</v>
          </cell>
          <cell r="EY310">
            <v>59</v>
          </cell>
          <cell r="EZ310">
            <v>0</v>
          </cell>
          <cell r="FA310">
            <v>-3</v>
          </cell>
          <cell r="FB310">
            <v>-8</v>
          </cell>
          <cell r="FC310">
            <v>-2</v>
          </cell>
          <cell r="FD310">
            <v>0</v>
          </cell>
          <cell r="FE310">
            <v>0</v>
          </cell>
          <cell r="FF310">
            <v>-2.4001560000000008</v>
          </cell>
        </row>
        <row r="311">
          <cell r="J311">
            <v>1297</v>
          </cell>
          <cell r="K311" t="str">
            <v>К-39</v>
          </cell>
          <cell r="L311">
            <v>43428</v>
          </cell>
          <cell r="M311" t="str">
            <v>Гор.</v>
          </cell>
          <cell r="N311" t="str">
            <v>P1ar_Block I</v>
          </cell>
          <cell r="O311" t="str">
            <v>Действующий</v>
          </cell>
          <cell r="P311">
            <v>-4</v>
          </cell>
          <cell r="Q311">
            <v>0</v>
          </cell>
          <cell r="R311">
            <v>0</v>
          </cell>
          <cell r="S311">
            <v>0</v>
          </cell>
          <cell r="T311">
            <v>143.80000000000001</v>
          </cell>
          <cell r="U311">
            <v>135</v>
          </cell>
          <cell r="V311">
            <v>4.32</v>
          </cell>
          <cell r="W311">
            <v>1</v>
          </cell>
          <cell r="X311">
            <v>4.32</v>
          </cell>
          <cell r="Y311">
            <v>1.33</v>
          </cell>
          <cell r="Z311">
            <v>0.83599999999999997</v>
          </cell>
          <cell r="AA311">
            <v>0.73299999999999998</v>
          </cell>
          <cell r="AB311">
            <v>38</v>
          </cell>
          <cell r="AC311">
            <v>1.1579999999999999</v>
          </cell>
          <cell r="AD311">
            <v>177.8</v>
          </cell>
          <cell r="AE311">
            <v>0</v>
          </cell>
          <cell r="AF311">
            <v>0</v>
          </cell>
          <cell r="AG311">
            <v>2954</v>
          </cell>
          <cell r="AH311">
            <v>2954</v>
          </cell>
          <cell r="AI311">
            <v>0</v>
          </cell>
          <cell r="AJ311">
            <v>0</v>
          </cell>
          <cell r="AK311" t="str">
            <v>закрытый</v>
          </cell>
          <cell r="AL311" t="str">
            <v>2118-2119; 2218-2219; 2285-2287; 2513-2514; 2581-2582; 2691-2692; 2887-2888; 2119-2662</v>
          </cell>
          <cell r="AM311">
            <v>0</v>
          </cell>
          <cell r="AN311">
            <v>2118</v>
          </cell>
          <cell r="AO311">
            <v>287</v>
          </cell>
          <cell r="AP311" t="str">
            <v>2037-2954</v>
          </cell>
          <cell r="AQ311">
            <v>114</v>
          </cell>
          <cell r="AR311">
            <v>7.37</v>
          </cell>
          <cell r="AS311" t="str">
            <v>УЭЦН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>
            <v>D1050N-2000</v>
          </cell>
          <cell r="BJ311">
            <v>952</v>
          </cell>
          <cell r="BK311">
            <v>50</v>
          </cell>
          <cell r="BL311">
            <v>0</v>
          </cell>
          <cell r="BM311">
            <v>1930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1711</v>
          </cell>
          <cell r="BT311">
            <v>219</v>
          </cell>
          <cell r="BU311">
            <v>0</v>
          </cell>
          <cell r="BV311">
            <v>0</v>
          </cell>
          <cell r="BW311">
            <v>65</v>
          </cell>
          <cell r="BX311" t="str">
            <v>Угловик</v>
          </cell>
          <cell r="BY311" t="str">
            <v>Периодический</v>
          </cell>
          <cell r="BZ311">
            <v>2</v>
          </cell>
          <cell r="CA311">
            <v>2</v>
          </cell>
          <cell r="CB311">
            <v>28</v>
          </cell>
          <cell r="CC311">
            <v>28</v>
          </cell>
          <cell r="CD311">
            <v>27</v>
          </cell>
          <cell r="CE311">
            <v>0</v>
          </cell>
          <cell r="CF311">
            <v>206</v>
          </cell>
          <cell r="CG311">
            <v>0</v>
          </cell>
          <cell r="CH311">
            <v>0</v>
          </cell>
          <cell r="CI311">
            <v>1489.8790468386208</v>
          </cell>
          <cell r="CJ311">
            <v>45</v>
          </cell>
          <cell r="CK311">
            <v>53.628875999999998</v>
          </cell>
          <cell r="CL311">
            <v>48.237200000000001</v>
          </cell>
          <cell r="CM311">
            <v>57.7</v>
          </cell>
          <cell r="CN311">
            <v>0</v>
          </cell>
          <cell r="CO311">
            <v>0</v>
          </cell>
          <cell r="CP311">
            <v>8.4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8.4</v>
          </cell>
          <cell r="DA311">
            <v>174.13946083105984</v>
          </cell>
          <cell r="DB311">
            <v>174.13946083105984</v>
          </cell>
          <cell r="DC311">
            <v>0</v>
          </cell>
          <cell r="DD311" t="str">
            <v>ВНС в тек. месяце</v>
          </cell>
          <cell r="DE311" t="str">
            <v>УЭЦН</v>
          </cell>
          <cell r="DF311">
            <v>48.237200000000001</v>
          </cell>
          <cell r="DG311">
            <v>57.7</v>
          </cell>
          <cell r="DH311">
            <v>0</v>
          </cell>
          <cell r="DI311">
            <v>8.4</v>
          </cell>
          <cell r="DJ311">
            <v>53.628875999999998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65</v>
          </cell>
          <cell r="EL311">
            <v>28</v>
          </cell>
          <cell r="EM311">
            <v>28</v>
          </cell>
          <cell r="EN311">
            <v>27</v>
          </cell>
          <cell r="EO311" t="str">
            <v>Периодический</v>
          </cell>
          <cell r="EP311">
            <v>2</v>
          </cell>
          <cell r="EQ311">
            <v>2</v>
          </cell>
          <cell r="ER311">
            <v>0</v>
          </cell>
          <cell r="ES311">
            <v>57.7</v>
          </cell>
          <cell r="ET311">
            <v>0</v>
          </cell>
          <cell r="EU311">
            <v>8.4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</row>
        <row r="312">
          <cell r="J312">
            <v>1298</v>
          </cell>
          <cell r="K312" t="str">
            <v>К - 35</v>
          </cell>
          <cell r="L312">
            <v>41898</v>
          </cell>
          <cell r="M312" t="str">
            <v>Гор.</v>
          </cell>
          <cell r="N312" t="str">
            <v>P1ar_Block I</v>
          </cell>
          <cell r="O312" t="str">
            <v>Действующий</v>
          </cell>
          <cell r="P312">
            <v>-4</v>
          </cell>
          <cell r="Q312">
            <v>0</v>
          </cell>
          <cell r="R312">
            <v>0</v>
          </cell>
          <cell r="S312">
            <v>0</v>
          </cell>
          <cell r="T312">
            <v>143.80000000000001</v>
          </cell>
          <cell r="U312">
            <v>135</v>
          </cell>
          <cell r="V312">
            <v>4.32</v>
          </cell>
          <cell r="W312">
            <v>1</v>
          </cell>
          <cell r="X312">
            <v>4.32</v>
          </cell>
          <cell r="Y312">
            <v>1.33</v>
          </cell>
          <cell r="Z312">
            <v>0.83599999999999997</v>
          </cell>
          <cell r="AA312">
            <v>0.73299999999999998</v>
          </cell>
          <cell r="AB312">
            <v>38</v>
          </cell>
          <cell r="AC312">
            <v>1.1579999999999999</v>
          </cell>
          <cell r="AD312">
            <v>177.8</v>
          </cell>
          <cell r="AE312">
            <v>9.19</v>
          </cell>
          <cell r="AF312">
            <v>2063</v>
          </cell>
          <cell r="AG312">
            <v>2678</v>
          </cell>
          <cell r="AH312">
            <v>2678</v>
          </cell>
          <cell r="AI312">
            <v>0</v>
          </cell>
          <cell r="AJ312">
            <v>0</v>
          </cell>
          <cell r="AK312" t="str">
            <v>откр ствол</v>
          </cell>
          <cell r="AL312" t="str">
            <v>2063-2678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 t="str">
            <v>Газлифт</v>
          </cell>
          <cell r="AT312">
            <v>500</v>
          </cell>
          <cell r="AU312" t="str">
            <v>ГП</v>
          </cell>
          <cell r="AV312">
            <v>900</v>
          </cell>
          <cell r="AW312" t="str">
            <v>ГП</v>
          </cell>
          <cell r="AX312">
            <v>1220</v>
          </cell>
          <cell r="AY312" t="str">
            <v>ГП</v>
          </cell>
          <cell r="AZ312">
            <v>1480</v>
          </cell>
          <cell r="BA312" t="str">
            <v>ГК84/1,5</v>
          </cell>
          <cell r="BB312">
            <v>1730</v>
          </cell>
          <cell r="BC312" t="str">
            <v>ЦКсОК/5</v>
          </cell>
          <cell r="BD312">
            <v>0</v>
          </cell>
          <cell r="BE312">
            <v>0</v>
          </cell>
          <cell r="BF312">
            <v>1770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2090</v>
          </cell>
          <cell r="BN312" t="str">
            <v>Есть</v>
          </cell>
          <cell r="BO312">
            <v>0</v>
          </cell>
          <cell r="BP312">
            <v>80</v>
          </cell>
          <cell r="BQ312">
            <v>51</v>
          </cell>
          <cell r="BR312">
            <v>12</v>
          </cell>
          <cell r="BS312">
            <v>0</v>
          </cell>
          <cell r="BT312">
            <v>0</v>
          </cell>
          <cell r="BU312">
            <v>73</v>
          </cell>
          <cell r="BV312">
            <v>5.5</v>
          </cell>
          <cell r="BW312">
            <v>18</v>
          </cell>
          <cell r="BX312" t="str">
            <v>Угловик</v>
          </cell>
          <cell r="BY312" t="str">
            <v>Постоянный</v>
          </cell>
          <cell r="BZ312">
            <v>24</v>
          </cell>
          <cell r="CA312">
            <v>0</v>
          </cell>
          <cell r="CB312">
            <v>26</v>
          </cell>
          <cell r="CC312">
            <v>51</v>
          </cell>
          <cell r="CD312">
            <v>25</v>
          </cell>
          <cell r="CE312">
            <v>43374</v>
          </cell>
          <cell r="CF312">
            <v>121.9</v>
          </cell>
          <cell r="CG312">
            <v>80</v>
          </cell>
          <cell r="CH312">
            <v>5</v>
          </cell>
          <cell r="CI312">
            <v>0</v>
          </cell>
          <cell r="CJ312">
            <v>0</v>
          </cell>
          <cell r="CK312">
            <v>57</v>
          </cell>
          <cell r="CL312">
            <v>5.8519999999999994</v>
          </cell>
          <cell r="CM312">
            <v>7</v>
          </cell>
          <cell r="CN312">
            <v>0</v>
          </cell>
          <cell r="CO312">
            <v>308</v>
          </cell>
          <cell r="CP312">
            <v>17</v>
          </cell>
          <cell r="CQ312">
            <v>64.900000000000006</v>
          </cell>
          <cell r="CR312" t="str">
            <v>-</v>
          </cell>
          <cell r="CS312">
            <v>57</v>
          </cell>
          <cell r="CT312" t="str">
            <v>-</v>
          </cell>
          <cell r="CU312">
            <v>59.048000000000009</v>
          </cell>
          <cell r="CV312" t="str">
            <v>-</v>
          </cell>
          <cell r="CW312">
            <v>57</v>
          </cell>
          <cell r="CX312" t="str">
            <v>-</v>
          </cell>
          <cell r="CY312">
            <v>12</v>
          </cell>
          <cell r="CZ312">
            <v>5</v>
          </cell>
          <cell r="DA312">
            <v>854.40874914559129</v>
          </cell>
          <cell r="DB312">
            <v>2904.9897470950104</v>
          </cell>
          <cell r="DC312">
            <v>0</v>
          </cell>
          <cell r="DD312">
            <v>0</v>
          </cell>
          <cell r="DE312" t="str">
            <v>Газлифт</v>
          </cell>
          <cell r="DF312">
            <v>5.8519999999999994</v>
          </cell>
          <cell r="DG312">
            <v>7</v>
          </cell>
          <cell r="DH312">
            <v>0</v>
          </cell>
          <cell r="DI312">
            <v>5</v>
          </cell>
          <cell r="DJ312">
            <v>57</v>
          </cell>
          <cell r="DK312">
            <v>0</v>
          </cell>
          <cell r="DL312">
            <v>42453</v>
          </cell>
          <cell r="DM312">
            <v>42591</v>
          </cell>
          <cell r="DN312">
            <v>854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42286</v>
          </cell>
          <cell r="DT312" t="str">
            <v>Интенсификация</v>
          </cell>
          <cell r="DU312">
            <v>0</v>
          </cell>
          <cell r="DV312">
            <v>18</v>
          </cell>
          <cell r="DW312">
            <v>26</v>
          </cell>
          <cell r="DX312">
            <v>51</v>
          </cell>
          <cell r="DY312">
            <v>25</v>
          </cell>
          <cell r="DZ312" t="str">
            <v>Постоянный</v>
          </cell>
          <cell r="EA312">
            <v>24</v>
          </cell>
          <cell r="EB312">
            <v>0</v>
          </cell>
          <cell r="EC312">
            <v>6.6879999999999997</v>
          </cell>
          <cell r="ED312">
            <v>8</v>
          </cell>
          <cell r="EE312">
            <v>0</v>
          </cell>
          <cell r="EF312">
            <v>12</v>
          </cell>
          <cell r="EG312">
            <v>574.16267942583738</v>
          </cell>
          <cell r="EH312">
            <v>80</v>
          </cell>
          <cell r="EI312">
            <v>8.16</v>
          </cell>
          <cell r="EJ312">
            <v>57</v>
          </cell>
          <cell r="EK312">
            <v>18</v>
          </cell>
          <cell r="EL312">
            <v>26</v>
          </cell>
          <cell r="EM312">
            <v>51</v>
          </cell>
          <cell r="EN312">
            <v>25</v>
          </cell>
          <cell r="EO312" t="str">
            <v>Постоянный</v>
          </cell>
          <cell r="EP312">
            <v>24</v>
          </cell>
          <cell r="EQ312">
            <v>0</v>
          </cell>
          <cell r="ER312">
            <v>5.8519999999999994</v>
          </cell>
          <cell r="ES312">
            <v>7</v>
          </cell>
          <cell r="ET312">
            <v>0</v>
          </cell>
          <cell r="EU312">
            <v>17</v>
          </cell>
          <cell r="EV312">
            <v>854.40874914559129</v>
          </cell>
          <cell r="EW312">
            <v>80</v>
          </cell>
          <cell r="EX312">
            <v>12</v>
          </cell>
          <cell r="EY312">
            <v>57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-0.8360000000000003</v>
          </cell>
        </row>
        <row r="313">
          <cell r="J313">
            <v>1300</v>
          </cell>
          <cell r="K313" t="str">
            <v>К-39</v>
          </cell>
          <cell r="L313">
            <v>43433</v>
          </cell>
          <cell r="M313" t="str">
            <v>Гор.</v>
          </cell>
          <cell r="N313" t="str">
            <v>P1ar_Block I</v>
          </cell>
          <cell r="O313" t="str">
            <v>Действующий</v>
          </cell>
          <cell r="P313">
            <v>-4</v>
          </cell>
          <cell r="Q313">
            <v>0</v>
          </cell>
          <cell r="R313">
            <v>0</v>
          </cell>
          <cell r="S313">
            <v>0</v>
          </cell>
          <cell r="T313">
            <v>143.80000000000001</v>
          </cell>
          <cell r="U313">
            <v>135</v>
          </cell>
          <cell r="V313">
            <v>4.32</v>
          </cell>
          <cell r="W313">
            <v>1</v>
          </cell>
          <cell r="X313">
            <v>4.32</v>
          </cell>
          <cell r="Y313">
            <v>1.33</v>
          </cell>
          <cell r="Z313">
            <v>0.83599999999999997</v>
          </cell>
          <cell r="AA313">
            <v>0.73299999999999998</v>
          </cell>
          <cell r="AB313">
            <v>38</v>
          </cell>
          <cell r="AC313">
            <v>1.1579999999999999</v>
          </cell>
          <cell r="AD313">
            <v>177.8</v>
          </cell>
          <cell r="AE313">
            <v>0</v>
          </cell>
          <cell r="AF313">
            <v>0</v>
          </cell>
          <cell r="AG313">
            <v>3051</v>
          </cell>
          <cell r="AH313">
            <v>3051</v>
          </cell>
          <cell r="AI313">
            <v>0</v>
          </cell>
          <cell r="AJ313">
            <v>0</v>
          </cell>
          <cell r="AK313" t="str">
            <v>закрытый</v>
          </cell>
          <cell r="AL313" t="str">
            <v>2324,47-2325,9; 2413,62-2415,05; 2524-2525,43; 2634,61-2636,04; 2771,92-2773,35; 2887,04-2888,47; 3017,5-3018,73</v>
          </cell>
          <cell r="AM313">
            <v>0</v>
          </cell>
          <cell r="AN313">
            <v>2324.5</v>
          </cell>
          <cell r="AO313">
            <v>439.9</v>
          </cell>
          <cell r="AP313" t="str">
            <v>2221-3051</v>
          </cell>
          <cell r="AQ313">
            <v>114</v>
          </cell>
          <cell r="AR313">
            <v>7.37</v>
          </cell>
          <cell r="AS313" t="str">
            <v>УЭЦН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 t="str">
            <v>DN-460-2200</v>
          </cell>
          <cell r="BJ313">
            <v>1360</v>
          </cell>
          <cell r="BK313">
            <v>51</v>
          </cell>
          <cell r="BL313">
            <v>0</v>
          </cell>
          <cell r="BM313">
            <v>1770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1644.5</v>
          </cell>
          <cell r="BT313">
            <v>125.5</v>
          </cell>
          <cell r="BU313">
            <v>0</v>
          </cell>
          <cell r="BV313">
            <v>0</v>
          </cell>
          <cell r="BW313">
            <v>65</v>
          </cell>
          <cell r="BX313" t="str">
            <v>Угловик</v>
          </cell>
          <cell r="BY313" t="str">
            <v>Постоянный</v>
          </cell>
          <cell r="BZ313">
            <v>24</v>
          </cell>
          <cell r="CA313">
            <v>0</v>
          </cell>
          <cell r="CB313">
            <v>28</v>
          </cell>
          <cell r="CC313">
            <v>28</v>
          </cell>
          <cell r="CD313">
            <v>27</v>
          </cell>
          <cell r="CE313">
            <v>0</v>
          </cell>
          <cell r="CF313">
            <v>206</v>
          </cell>
          <cell r="CG313">
            <v>0</v>
          </cell>
          <cell r="CH313">
            <v>0</v>
          </cell>
          <cell r="CI313">
            <v>747.00907246263705</v>
          </cell>
          <cell r="CJ313">
            <v>97</v>
          </cell>
          <cell r="CK313">
            <v>114.26494273</v>
          </cell>
          <cell r="CL313">
            <v>54.507199999999997</v>
          </cell>
          <cell r="CM313">
            <v>65.2</v>
          </cell>
          <cell r="CN313">
            <v>0</v>
          </cell>
          <cell r="CO313">
            <v>0</v>
          </cell>
          <cell r="CP313">
            <v>7.5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7.5</v>
          </cell>
          <cell r="DA313">
            <v>137.59650101271026</v>
          </cell>
          <cell r="DB313">
            <v>137.59650101271026</v>
          </cell>
          <cell r="DC313">
            <v>0</v>
          </cell>
          <cell r="DD313" t="str">
            <v>ВНС в тек. месяце</v>
          </cell>
          <cell r="DE313" t="str">
            <v>УЭЦН</v>
          </cell>
          <cell r="DF313">
            <v>54.507199999999997</v>
          </cell>
          <cell r="DG313">
            <v>65.2</v>
          </cell>
          <cell r="DH313">
            <v>0</v>
          </cell>
          <cell r="DI313">
            <v>7.5000000000000009</v>
          </cell>
          <cell r="DJ313">
            <v>114.26494273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65</v>
          </cell>
          <cell r="EL313">
            <v>28</v>
          </cell>
          <cell r="EM313">
            <v>28</v>
          </cell>
          <cell r="EN313">
            <v>27</v>
          </cell>
          <cell r="EO313" t="str">
            <v>Постоянный</v>
          </cell>
          <cell r="EP313">
            <v>24</v>
          </cell>
          <cell r="EQ313">
            <v>0</v>
          </cell>
          <cell r="ER313">
            <v>0</v>
          </cell>
          <cell r="ES313">
            <v>65.2</v>
          </cell>
          <cell r="ET313">
            <v>0</v>
          </cell>
          <cell r="EU313">
            <v>7.5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</row>
        <row r="314">
          <cell r="J314">
            <v>1309</v>
          </cell>
          <cell r="K314" t="str">
            <v>К - 127</v>
          </cell>
          <cell r="L314">
            <v>42963</v>
          </cell>
          <cell r="M314" t="str">
            <v>Гор.</v>
          </cell>
          <cell r="N314" t="str">
            <v>P1ar_Block II</v>
          </cell>
          <cell r="O314" t="str">
            <v>Действующий</v>
          </cell>
          <cell r="P314">
            <v>-4</v>
          </cell>
          <cell r="Q314">
            <v>0</v>
          </cell>
          <cell r="R314">
            <v>0</v>
          </cell>
          <cell r="S314">
            <v>0</v>
          </cell>
          <cell r="T314">
            <v>143.80000000000001</v>
          </cell>
          <cell r="U314">
            <v>135</v>
          </cell>
          <cell r="V314">
            <v>4.32</v>
          </cell>
          <cell r="W314">
            <v>1</v>
          </cell>
          <cell r="X314">
            <v>4.32</v>
          </cell>
          <cell r="Y314">
            <v>1.33</v>
          </cell>
          <cell r="Z314">
            <v>0.83599999999999997</v>
          </cell>
          <cell r="AA314">
            <v>0.73299999999999998</v>
          </cell>
          <cell r="AB314">
            <v>38</v>
          </cell>
          <cell r="AC314">
            <v>1.1579999999999999</v>
          </cell>
          <cell r="AD314">
            <v>177.8</v>
          </cell>
          <cell r="AE314">
            <v>9.19</v>
          </cell>
          <cell r="AF314">
            <v>2138</v>
          </cell>
          <cell r="AG314">
            <v>2722</v>
          </cell>
          <cell r="AH314">
            <v>2722</v>
          </cell>
          <cell r="AI314">
            <v>0</v>
          </cell>
          <cell r="AJ314">
            <v>0</v>
          </cell>
          <cell r="AK314" t="str">
            <v>откр ствол</v>
          </cell>
          <cell r="AL314" t="str">
            <v>2138-2722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 t="str">
            <v>Газлифт</v>
          </cell>
          <cell r="AT314">
            <v>600</v>
          </cell>
          <cell r="AU314" t="str">
            <v>ГП</v>
          </cell>
          <cell r="AV314">
            <v>1030</v>
          </cell>
          <cell r="AW314" t="str">
            <v>ГП</v>
          </cell>
          <cell r="AX314">
            <v>1350</v>
          </cell>
          <cell r="AY314" t="str">
            <v>ГК85/1,5</v>
          </cell>
          <cell r="AZ314">
            <v>1600</v>
          </cell>
          <cell r="BA314" t="str">
            <v>ГК83/1,5</v>
          </cell>
          <cell r="BB314">
            <v>1850</v>
          </cell>
          <cell r="BC314" t="str">
            <v>ЦКсОК</v>
          </cell>
          <cell r="BD314">
            <v>0</v>
          </cell>
          <cell r="BE314">
            <v>0</v>
          </cell>
          <cell r="BF314">
            <v>1860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2140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18</v>
          </cell>
          <cell r="BX314" t="str">
            <v>Угловик</v>
          </cell>
          <cell r="BY314" t="str">
            <v>Постоянный</v>
          </cell>
          <cell r="BZ314">
            <v>24</v>
          </cell>
          <cell r="CA314">
            <v>0</v>
          </cell>
          <cell r="CB314">
            <v>35</v>
          </cell>
          <cell r="CC314">
            <v>64</v>
          </cell>
          <cell r="CD314">
            <v>34</v>
          </cell>
          <cell r="CE314">
            <v>43374</v>
          </cell>
          <cell r="CF314">
            <v>166</v>
          </cell>
          <cell r="CG314">
            <v>82</v>
          </cell>
          <cell r="CH314">
            <v>6</v>
          </cell>
          <cell r="CI314">
            <v>0</v>
          </cell>
          <cell r="CJ314">
            <v>0</v>
          </cell>
          <cell r="CK314">
            <v>60</v>
          </cell>
          <cell r="CL314">
            <v>21.819600000000001</v>
          </cell>
          <cell r="CM314">
            <v>26.1</v>
          </cell>
          <cell r="CN314">
            <v>0</v>
          </cell>
          <cell r="CO314">
            <v>309</v>
          </cell>
          <cell r="CP314">
            <v>27.948</v>
          </cell>
          <cell r="CQ314">
            <v>106</v>
          </cell>
          <cell r="CR314" t="str">
            <v>-</v>
          </cell>
          <cell r="CS314">
            <v>60</v>
          </cell>
          <cell r="CT314" t="str">
            <v>-</v>
          </cell>
          <cell r="CU314">
            <v>84.180399999999992</v>
          </cell>
          <cell r="CV314" t="str">
            <v>-</v>
          </cell>
          <cell r="CW314">
            <v>60</v>
          </cell>
          <cell r="CX314" t="str">
            <v>-</v>
          </cell>
          <cell r="CY314">
            <v>11</v>
          </cell>
          <cell r="CZ314">
            <v>16.948</v>
          </cell>
          <cell r="DA314">
            <v>776.73284569836289</v>
          </cell>
          <cell r="DB314">
            <v>1280.866743661662</v>
          </cell>
          <cell r="DC314">
            <v>0.30962449026283778</v>
          </cell>
          <cell r="DD314">
            <v>0</v>
          </cell>
          <cell r="DE314" t="str">
            <v>Газлифт</v>
          </cell>
          <cell r="DF314">
            <v>21.819600000000001</v>
          </cell>
          <cell r="DG314">
            <v>26.1</v>
          </cell>
          <cell r="DH314">
            <v>0</v>
          </cell>
          <cell r="DI314">
            <v>16.948</v>
          </cell>
          <cell r="DJ314">
            <v>60</v>
          </cell>
          <cell r="DK314">
            <v>0</v>
          </cell>
          <cell r="DL314">
            <v>42947</v>
          </cell>
          <cell r="DM314">
            <v>42963</v>
          </cell>
          <cell r="DN314">
            <v>482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42963</v>
          </cell>
          <cell r="DT314" t="str">
            <v>ВНС</v>
          </cell>
          <cell r="DU314">
            <v>0</v>
          </cell>
          <cell r="DV314">
            <v>18</v>
          </cell>
          <cell r="DW314">
            <v>35</v>
          </cell>
          <cell r="DX314">
            <v>64</v>
          </cell>
          <cell r="DY314">
            <v>34</v>
          </cell>
          <cell r="DZ314" t="str">
            <v>Постоянный</v>
          </cell>
          <cell r="EA314">
            <v>24</v>
          </cell>
          <cell r="EB314">
            <v>0</v>
          </cell>
          <cell r="EC314">
            <v>21.819600000000001</v>
          </cell>
          <cell r="ED314">
            <v>26.1</v>
          </cell>
          <cell r="EE314">
            <v>0</v>
          </cell>
          <cell r="EF314">
            <v>27.948</v>
          </cell>
          <cell r="EG314">
            <v>776.73284569836289</v>
          </cell>
          <cell r="EH314">
            <v>82</v>
          </cell>
          <cell r="EI314">
            <v>11</v>
          </cell>
          <cell r="EJ314">
            <v>60</v>
          </cell>
          <cell r="EK314">
            <v>18</v>
          </cell>
          <cell r="EL314">
            <v>35</v>
          </cell>
          <cell r="EM314">
            <v>64</v>
          </cell>
          <cell r="EN314">
            <v>34</v>
          </cell>
          <cell r="EO314" t="str">
            <v>Постоянный</v>
          </cell>
          <cell r="EP314">
            <v>24</v>
          </cell>
          <cell r="EQ314">
            <v>0</v>
          </cell>
          <cell r="ER314">
            <v>21.819600000000001</v>
          </cell>
          <cell r="ES314">
            <v>26.1</v>
          </cell>
          <cell r="ET314">
            <v>0</v>
          </cell>
          <cell r="EU314">
            <v>27.948</v>
          </cell>
          <cell r="EV314">
            <v>776.73284569836289</v>
          </cell>
          <cell r="EW314">
            <v>82</v>
          </cell>
          <cell r="EX314">
            <v>11</v>
          </cell>
          <cell r="EY314">
            <v>60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</row>
        <row r="315">
          <cell r="J315">
            <v>1317</v>
          </cell>
          <cell r="K315" t="str">
            <v>К - 44</v>
          </cell>
          <cell r="L315">
            <v>43100</v>
          </cell>
          <cell r="M315" t="str">
            <v>Гор.</v>
          </cell>
          <cell r="N315" t="str">
            <v>P1ar_Block I</v>
          </cell>
          <cell r="O315" t="str">
            <v>Действующий</v>
          </cell>
          <cell r="P315">
            <v>-4</v>
          </cell>
          <cell r="Q315">
            <v>0</v>
          </cell>
          <cell r="R315">
            <v>0</v>
          </cell>
          <cell r="S315">
            <v>0</v>
          </cell>
          <cell r="T315">
            <v>143.80000000000001</v>
          </cell>
          <cell r="U315">
            <v>135</v>
          </cell>
          <cell r="V315">
            <v>4.32</v>
          </cell>
          <cell r="W315">
            <v>1</v>
          </cell>
          <cell r="X315">
            <v>4.32</v>
          </cell>
          <cell r="Y315">
            <v>1.33</v>
          </cell>
          <cell r="Z315">
            <v>0.83599999999999997</v>
          </cell>
          <cell r="AA315">
            <v>0.73299999999999998</v>
          </cell>
          <cell r="AB315">
            <v>38</v>
          </cell>
          <cell r="AC315">
            <v>1.1579999999999999</v>
          </cell>
          <cell r="AD315">
            <v>177.8</v>
          </cell>
          <cell r="AE315">
            <v>9.19</v>
          </cell>
          <cell r="AF315">
            <v>2410.06</v>
          </cell>
          <cell r="AG315">
            <v>3430.64</v>
          </cell>
          <cell r="AH315">
            <v>3430.64</v>
          </cell>
          <cell r="AI315">
            <v>43093</v>
          </cell>
          <cell r="AJ315" t="str">
            <v>По спущенной компановке</v>
          </cell>
          <cell r="AK315" t="str">
            <v>Закрытый</v>
          </cell>
          <cell r="AL315" t="str">
            <v>2515,07-2516,47; 2690,6-2692; 2865,65-2867,05; 2985,88-2987,28; 3114,94-3116,34; 3278,72-3280,12; 3383,9-3385,13 (цирк. клапана)</v>
          </cell>
          <cell r="AM315">
            <v>9.6300000000000008</v>
          </cell>
          <cell r="AN315">
            <v>2515.0700000000002</v>
          </cell>
          <cell r="AO315">
            <v>584.79</v>
          </cell>
          <cell r="AP315" t="str">
            <v>2355,87-3431</v>
          </cell>
          <cell r="AQ315">
            <v>114</v>
          </cell>
          <cell r="AR315">
            <v>7.37</v>
          </cell>
          <cell r="AS315" t="str">
            <v>Газлифт</v>
          </cell>
          <cell r="AT315">
            <v>480</v>
          </cell>
          <cell r="AU315" t="str">
            <v xml:space="preserve"> ГП </v>
          </cell>
          <cell r="AV315">
            <v>920</v>
          </cell>
          <cell r="AW315" t="str">
            <v xml:space="preserve"> ГП </v>
          </cell>
          <cell r="AX315">
            <v>1315</v>
          </cell>
          <cell r="AY315" t="str">
            <v xml:space="preserve"> ГК  84/3 </v>
          </cell>
          <cell r="AZ315">
            <v>1635</v>
          </cell>
          <cell r="BA315" t="str">
            <v xml:space="preserve">ГК  86/3 </v>
          </cell>
          <cell r="BB315">
            <v>1865</v>
          </cell>
          <cell r="BC315" t="str">
            <v xml:space="preserve">88/3 </v>
          </cell>
          <cell r="BD315">
            <v>2065</v>
          </cell>
          <cell r="BE315" t="str">
            <v>ЦКсОК</v>
          </cell>
          <cell r="BF315">
            <v>2150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2125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1869.6</v>
          </cell>
          <cell r="BT315">
            <v>255.4</v>
          </cell>
          <cell r="BU315">
            <v>73</v>
          </cell>
          <cell r="BV315">
            <v>5.5</v>
          </cell>
          <cell r="BW315">
            <v>18</v>
          </cell>
          <cell r="BX315" t="str">
            <v>Угловик</v>
          </cell>
          <cell r="BY315" t="str">
            <v>Постоянный</v>
          </cell>
          <cell r="BZ315">
            <v>24</v>
          </cell>
          <cell r="CA315">
            <v>0</v>
          </cell>
          <cell r="CB315">
            <v>28</v>
          </cell>
          <cell r="CC315">
            <v>46</v>
          </cell>
          <cell r="CD315">
            <v>27</v>
          </cell>
          <cell r="CE315">
            <v>43374</v>
          </cell>
          <cell r="CF315">
            <v>185</v>
          </cell>
          <cell r="CG315">
            <v>82</v>
          </cell>
          <cell r="CH315">
            <v>6</v>
          </cell>
          <cell r="CI315">
            <v>0</v>
          </cell>
          <cell r="CJ315">
            <v>0</v>
          </cell>
          <cell r="CK315">
            <v>52</v>
          </cell>
          <cell r="CL315">
            <v>15.800399999999998</v>
          </cell>
          <cell r="CM315">
            <v>18.899999999999999</v>
          </cell>
          <cell r="CN315">
            <v>0</v>
          </cell>
          <cell r="CO315">
            <v>310</v>
          </cell>
          <cell r="CP315">
            <v>28.1</v>
          </cell>
          <cell r="CQ315">
            <v>133</v>
          </cell>
          <cell r="CR315" t="str">
            <v>-</v>
          </cell>
          <cell r="CS315">
            <v>52</v>
          </cell>
          <cell r="CT315" t="str">
            <v>-</v>
          </cell>
          <cell r="CU315">
            <v>117.1996</v>
          </cell>
          <cell r="CV315" t="str">
            <v>-</v>
          </cell>
          <cell r="CW315">
            <v>52</v>
          </cell>
          <cell r="CX315" t="str">
            <v>-</v>
          </cell>
          <cell r="CY315">
            <v>20</v>
          </cell>
          <cell r="CZ315">
            <v>8.1000000000000014</v>
          </cell>
          <cell r="DA315">
            <v>512.64524948735493</v>
          </cell>
          <cell r="DB315">
            <v>1778.4359889623049</v>
          </cell>
          <cell r="DC315">
            <v>0.17671177298250451</v>
          </cell>
          <cell r="DD315">
            <v>0</v>
          </cell>
          <cell r="DE315" t="str">
            <v>Газлифт</v>
          </cell>
          <cell r="DF315">
            <v>15.800399999999998</v>
          </cell>
          <cell r="DG315">
            <v>18.899999999999999</v>
          </cell>
          <cell r="DH315">
            <v>0</v>
          </cell>
          <cell r="DI315">
            <v>8.1000000000000014</v>
          </cell>
          <cell r="DJ315">
            <v>52</v>
          </cell>
          <cell r="DK315">
            <v>0</v>
          </cell>
          <cell r="DL315">
            <v>43102</v>
          </cell>
          <cell r="DM315">
            <v>43227</v>
          </cell>
          <cell r="DN315">
            <v>218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43100</v>
          </cell>
          <cell r="DT315" t="str">
            <v>ВНС</v>
          </cell>
          <cell r="DU315">
            <v>0</v>
          </cell>
          <cell r="DV315">
            <v>18</v>
          </cell>
          <cell r="DW315">
            <v>32</v>
          </cell>
          <cell r="DX315">
            <v>50</v>
          </cell>
          <cell r="DY315">
            <v>31</v>
          </cell>
          <cell r="DZ315" t="str">
            <v>Постоянный</v>
          </cell>
          <cell r="EA315">
            <v>24</v>
          </cell>
          <cell r="EB315">
            <v>0</v>
          </cell>
          <cell r="EC315">
            <v>11.703999999999999</v>
          </cell>
          <cell r="ED315">
            <v>14</v>
          </cell>
          <cell r="EE315">
            <v>0</v>
          </cell>
          <cell r="EF315">
            <v>28.6</v>
          </cell>
          <cell r="EG315">
            <v>734.79152426520875</v>
          </cell>
          <cell r="EH315">
            <v>72</v>
          </cell>
          <cell r="EI315">
            <v>20</v>
          </cell>
          <cell r="EJ315">
            <v>87</v>
          </cell>
          <cell r="EK315">
            <v>18</v>
          </cell>
          <cell r="EL315">
            <v>28</v>
          </cell>
          <cell r="EM315">
            <v>46</v>
          </cell>
          <cell r="EN315">
            <v>27</v>
          </cell>
          <cell r="EO315" t="str">
            <v>Постоянный</v>
          </cell>
          <cell r="EP315">
            <v>24</v>
          </cell>
          <cell r="EQ315">
            <v>0</v>
          </cell>
          <cell r="ER315">
            <v>15.800399999999998</v>
          </cell>
          <cell r="ES315">
            <v>18.899999999999999</v>
          </cell>
          <cell r="ET315">
            <v>0</v>
          </cell>
          <cell r="EU315">
            <v>28.1</v>
          </cell>
          <cell r="EV315">
            <v>512.64524948735493</v>
          </cell>
          <cell r="EW315">
            <v>82</v>
          </cell>
          <cell r="EX315">
            <v>20</v>
          </cell>
          <cell r="EY315">
            <v>52</v>
          </cell>
          <cell r="EZ315">
            <v>0</v>
          </cell>
          <cell r="FA315">
            <v>-4</v>
          </cell>
          <cell r="FB315">
            <v>-4</v>
          </cell>
          <cell r="FC315">
            <v>-4</v>
          </cell>
          <cell r="FD315">
            <v>0</v>
          </cell>
          <cell r="FE315">
            <v>0</v>
          </cell>
          <cell r="FF315">
            <v>4.0963999999999992</v>
          </cell>
        </row>
        <row r="316">
          <cell r="J316">
            <v>1318</v>
          </cell>
          <cell r="K316" t="str">
            <v>К - 44</v>
          </cell>
          <cell r="L316">
            <v>43097</v>
          </cell>
          <cell r="M316" t="str">
            <v>Гор.</v>
          </cell>
          <cell r="N316" t="str">
            <v>P1ar_Block I</v>
          </cell>
          <cell r="O316" t="str">
            <v>Действующий</v>
          </cell>
          <cell r="P316">
            <v>-4</v>
          </cell>
          <cell r="Q316">
            <v>43090</v>
          </cell>
          <cell r="R316" t="str">
            <v>МеКаМиНефть</v>
          </cell>
          <cell r="S316" t="str">
            <v>КГРП 7ст.
350м3 15% HCl</v>
          </cell>
          <cell r="T316">
            <v>143.80000000000001</v>
          </cell>
          <cell r="U316">
            <v>135</v>
          </cell>
          <cell r="V316">
            <v>4.32</v>
          </cell>
          <cell r="W316">
            <v>1</v>
          </cell>
          <cell r="X316">
            <v>4.32</v>
          </cell>
          <cell r="Y316">
            <v>1.33</v>
          </cell>
          <cell r="Z316">
            <v>0.83599999999999997</v>
          </cell>
          <cell r="AA316">
            <v>0.73299999999999998</v>
          </cell>
          <cell r="AB316">
            <v>38</v>
          </cell>
          <cell r="AC316">
            <v>1.1579999999999999</v>
          </cell>
          <cell r="AD316">
            <v>177.8</v>
          </cell>
          <cell r="AE316">
            <v>9.19</v>
          </cell>
          <cell r="AF316">
            <v>2352.92</v>
          </cell>
          <cell r="AG316">
            <v>3065.6</v>
          </cell>
          <cell r="AH316">
            <v>3065.6</v>
          </cell>
          <cell r="AI316">
            <v>43085</v>
          </cell>
          <cell r="AJ316" t="str">
            <v>По спущенной компановке</v>
          </cell>
          <cell r="AK316" t="str">
            <v>Закрытый</v>
          </cell>
          <cell r="AL316" t="str">
            <v>2458,81-2460,24; 2583,44-2584,87; 2685,79-2687,22; 2781,09-2782,52; 2863,46-2864,89; 2957,43-2958,86; 3053,72-3054,25 (цирк. клапана)</v>
          </cell>
          <cell r="AM316">
            <v>9.11</v>
          </cell>
          <cell r="AN316">
            <v>2458.81</v>
          </cell>
          <cell r="AO316">
            <v>541.70000000000005</v>
          </cell>
          <cell r="AP316" t="str">
            <v>2103,59-3078</v>
          </cell>
          <cell r="AQ316">
            <v>114</v>
          </cell>
          <cell r="AR316">
            <v>7.37</v>
          </cell>
          <cell r="AS316" t="str">
            <v>Газлифт</v>
          </cell>
          <cell r="AT316">
            <v>460</v>
          </cell>
          <cell r="AU316" t="str">
            <v>ГК77/4</v>
          </cell>
          <cell r="AV316">
            <v>920</v>
          </cell>
          <cell r="AW316" t="str">
            <v>ГК76/4</v>
          </cell>
          <cell r="AX316">
            <v>1340</v>
          </cell>
          <cell r="AY316" t="str">
            <v>ГК74/3</v>
          </cell>
          <cell r="AZ316">
            <v>1670</v>
          </cell>
          <cell r="BA316" t="str">
            <v>ГК73/3</v>
          </cell>
          <cell r="BB316">
            <v>1950</v>
          </cell>
          <cell r="BC316" t="str">
            <v>ЦКсОК</v>
          </cell>
          <cell r="BD316">
            <v>0</v>
          </cell>
          <cell r="BE316">
            <v>0</v>
          </cell>
          <cell r="BF316">
            <v>1970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2098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2098</v>
          </cell>
          <cell r="BT316">
            <v>0</v>
          </cell>
          <cell r="BU316">
            <v>73</v>
          </cell>
          <cell r="BV316">
            <v>5.5</v>
          </cell>
          <cell r="BW316">
            <v>18</v>
          </cell>
          <cell r="BX316" t="str">
            <v>Угловик</v>
          </cell>
          <cell r="BY316" t="str">
            <v>Постоянный</v>
          </cell>
          <cell r="BZ316">
            <v>24</v>
          </cell>
          <cell r="CA316">
            <v>0</v>
          </cell>
          <cell r="CB316">
            <v>29</v>
          </cell>
          <cell r="CC316">
            <v>56</v>
          </cell>
          <cell r="CD316">
            <v>28</v>
          </cell>
          <cell r="CE316">
            <v>43374</v>
          </cell>
          <cell r="CF316">
            <v>194</v>
          </cell>
          <cell r="CG316">
            <v>82</v>
          </cell>
          <cell r="CH316">
            <v>6</v>
          </cell>
          <cell r="CI316">
            <v>0</v>
          </cell>
          <cell r="CJ316">
            <v>0</v>
          </cell>
          <cell r="CK316">
            <v>66</v>
          </cell>
          <cell r="CL316">
            <v>23.407999999999998</v>
          </cell>
          <cell r="CM316">
            <v>28</v>
          </cell>
          <cell r="CN316">
            <v>0</v>
          </cell>
          <cell r="CO316">
            <v>311</v>
          </cell>
          <cell r="CP316">
            <v>26.4</v>
          </cell>
          <cell r="CQ316">
            <v>128</v>
          </cell>
          <cell r="CR316" t="str">
            <v>-</v>
          </cell>
          <cell r="CS316">
            <v>66</v>
          </cell>
          <cell r="CT316" t="str">
            <v>-</v>
          </cell>
          <cell r="CU316">
            <v>104.592</v>
          </cell>
          <cell r="CV316" t="str">
            <v>-</v>
          </cell>
          <cell r="CW316">
            <v>66</v>
          </cell>
          <cell r="CX316" t="str">
            <v>-</v>
          </cell>
          <cell r="CY316">
            <v>18</v>
          </cell>
          <cell r="CZ316">
            <v>8.3999999999999986</v>
          </cell>
          <cell r="DA316">
            <v>358.85167464114829</v>
          </cell>
          <cell r="DB316">
            <v>1127.8195488721806</v>
          </cell>
          <cell r="DC316">
            <v>0.25619344847908293</v>
          </cell>
          <cell r="DD316">
            <v>0</v>
          </cell>
          <cell r="DE316" t="str">
            <v>Газлифт</v>
          </cell>
          <cell r="DF316">
            <v>23.407999999999998</v>
          </cell>
          <cell r="DG316">
            <v>28</v>
          </cell>
          <cell r="DH316">
            <v>0</v>
          </cell>
          <cell r="DI316">
            <v>8.3999999999999986</v>
          </cell>
          <cell r="DJ316">
            <v>66</v>
          </cell>
          <cell r="DK316">
            <v>0</v>
          </cell>
          <cell r="DL316">
            <v>43100</v>
          </cell>
          <cell r="DM316">
            <v>43168</v>
          </cell>
          <cell r="DN316">
            <v>277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43097</v>
          </cell>
          <cell r="DT316" t="str">
            <v>ВНС</v>
          </cell>
          <cell r="DU316">
            <v>0</v>
          </cell>
          <cell r="DV316">
            <v>18</v>
          </cell>
          <cell r="DW316">
            <v>33</v>
          </cell>
          <cell r="DX316">
            <v>67</v>
          </cell>
          <cell r="DY316">
            <v>32</v>
          </cell>
          <cell r="DZ316" t="str">
            <v>Постоянный</v>
          </cell>
          <cell r="EA316">
            <v>24</v>
          </cell>
          <cell r="EB316">
            <v>0</v>
          </cell>
          <cell r="EC316">
            <v>28.423999999999999</v>
          </cell>
          <cell r="ED316">
            <v>34</v>
          </cell>
          <cell r="EE316">
            <v>0</v>
          </cell>
          <cell r="EF316">
            <v>34</v>
          </cell>
          <cell r="EG316">
            <v>562.90458767238954</v>
          </cell>
          <cell r="EH316">
            <v>72</v>
          </cell>
          <cell r="EI316">
            <v>18</v>
          </cell>
          <cell r="EJ316">
            <v>72</v>
          </cell>
          <cell r="EK316">
            <v>18</v>
          </cell>
          <cell r="EL316">
            <v>29</v>
          </cell>
          <cell r="EM316">
            <v>56</v>
          </cell>
          <cell r="EN316">
            <v>28</v>
          </cell>
          <cell r="EO316" t="str">
            <v>Постоянный</v>
          </cell>
          <cell r="EP316">
            <v>24</v>
          </cell>
          <cell r="EQ316">
            <v>0</v>
          </cell>
          <cell r="ER316">
            <v>23.407999999999998</v>
          </cell>
          <cell r="ES316">
            <v>28</v>
          </cell>
          <cell r="ET316">
            <v>0</v>
          </cell>
          <cell r="EU316">
            <v>26.4</v>
          </cell>
          <cell r="EV316">
            <v>358.85167464114829</v>
          </cell>
          <cell r="EW316">
            <v>82</v>
          </cell>
          <cell r="EX316">
            <v>18</v>
          </cell>
          <cell r="EY316">
            <v>66</v>
          </cell>
          <cell r="EZ316">
            <v>0</v>
          </cell>
          <cell r="FA316">
            <v>-4</v>
          </cell>
          <cell r="FB316">
            <v>-11</v>
          </cell>
          <cell r="FC316">
            <v>-4</v>
          </cell>
          <cell r="FD316">
            <v>0</v>
          </cell>
          <cell r="FE316">
            <v>0</v>
          </cell>
          <cell r="FF316">
            <v>-5.0160000000000018</v>
          </cell>
        </row>
        <row r="317">
          <cell r="J317">
            <v>1321</v>
          </cell>
          <cell r="K317" t="str">
            <v>К-44</v>
          </cell>
          <cell r="L317">
            <v>43408</v>
          </cell>
          <cell r="M317" t="str">
            <v>Гор.</v>
          </cell>
          <cell r="N317" t="str">
            <v>P1ar_Block I</v>
          </cell>
          <cell r="O317" t="str">
            <v>Действующий</v>
          </cell>
          <cell r="P317">
            <v>-4</v>
          </cell>
          <cell r="Q317">
            <v>0</v>
          </cell>
          <cell r="R317">
            <v>0</v>
          </cell>
          <cell r="S317">
            <v>0</v>
          </cell>
          <cell r="T317">
            <v>143.80000000000001</v>
          </cell>
          <cell r="U317">
            <v>135</v>
          </cell>
          <cell r="V317">
            <v>4.32</v>
          </cell>
          <cell r="W317">
            <v>1</v>
          </cell>
          <cell r="X317">
            <v>4.32</v>
          </cell>
          <cell r="Y317">
            <v>1.33</v>
          </cell>
          <cell r="Z317">
            <v>0.83599999999999997</v>
          </cell>
          <cell r="AA317">
            <v>0.73299999999999998</v>
          </cell>
          <cell r="AB317">
            <v>38</v>
          </cell>
          <cell r="AC317">
            <v>1.1579999999999999</v>
          </cell>
          <cell r="AD317">
            <v>177.8</v>
          </cell>
          <cell r="AE317">
            <v>0</v>
          </cell>
          <cell r="AF317">
            <v>0</v>
          </cell>
          <cell r="AG317">
            <v>3095.45</v>
          </cell>
          <cell r="AH317">
            <v>3095.45</v>
          </cell>
          <cell r="AI317">
            <v>0</v>
          </cell>
          <cell r="AJ317">
            <v>0</v>
          </cell>
          <cell r="AK317" t="str">
            <v>Закрытый</v>
          </cell>
          <cell r="AL317" t="str">
            <v>2324,99-2326,19; 2391,85-2393,05; 2512,94-2514,14; 2611,6-2612,8; 2773,43-2774,63; 2891,73-2892,93; 3009,62-3010,82 (цирк. клапана)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Газлифт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2255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18</v>
          </cell>
          <cell r="BX317" t="str">
            <v>Угловик</v>
          </cell>
          <cell r="BY317" t="str">
            <v>Постоянный</v>
          </cell>
          <cell r="BZ317">
            <v>24</v>
          </cell>
          <cell r="CA317">
            <v>0</v>
          </cell>
          <cell r="CB317">
            <v>29</v>
          </cell>
          <cell r="CC317">
            <v>60</v>
          </cell>
          <cell r="CD317">
            <v>28</v>
          </cell>
          <cell r="CE317">
            <v>43374</v>
          </cell>
          <cell r="CF317">
            <v>206</v>
          </cell>
          <cell r="CG317">
            <v>84</v>
          </cell>
          <cell r="CH317">
            <v>5</v>
          </cell>
          <cell r="CI317">
            <v>0</v>
          </cell>
          <cell r="CJ317">
            <v>0</v>
          </cell>
          <cell r="CK317">
            <v>62</v>
          </cell>
          <cell r="CL317">
            <v>13.493040000000001</v>
          </cell>
          <cell r="CM317">
            <v>16.14</v>
          </cell>
          <cell r="CN317">
            <v>0</v>
          </cell>
          <cell r="CO317">
            <v>311</v>
          </cell>
          <cell r="CP317">
            <v>24.4</v>
          </cell>
          <cell r="CQ317">
            <v>144</v>
          </cell>
          <cell r="CR317" t="str">
            <v>-</v>
          </cell>
          <cell r="CS317">
            <v>144</v>
          </cell>
          <cell r="CT317" t="str">
            <v>-</v>
          </cell>
          <cell r="CU317">
            <v>130.50695999999999</v>
          </cell>
          <cell r="CV317" t="str">
            <v>-</v>
          </cell>
          <cell r="CW317">
            <v>144</v>
          </cell>
          <cell r="CX317" t="str">
            <v>-</v>
          </cell>
          <cell r="CY317">
            <v>15.2</v>
          </cell>
          <cell r="CZ317">
            <v>9.1999999999999993</v>
          </cell>
          <cell r="DA317">
            <v>681.83300427479651</v>
          </cell>
          <cell r="DB317">
            <v>1808.3397069896776</v>
          </cell>
          <cell r="DC317">
            <v>0</v>
          </cell>
          <cell r="DD317" t="str">
            <v>ВНС в тек. месяце</v>
          </cell>
          <cell r="DE317" t="str">
            <v>Газлифт</v>
          </cell>
          <cell r="DF317">
            <v>13.493040000000001</v>
          </cell>
          <cell r="DG317">
            <v>16.14</v>
          </cell>
          <cell r="DH317">
            <v>0</v>
          </cell>
          <cell r="DI317">
            <v>9.1999999999999993</v>
          </cell>
          <cell r="DJ317">
            <v>62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18</v>
          </cell>
          <cell r="DW317" t="str">
            <v>-</v>
          </cell>
          <cell r="DX317" t="str">
            <v>-</v>
          </cell>
          <cell r="DY317" t="str">
            <v>-</v>
          </cell>
          <cell r="DZ317" t="str">
            <v>Постоянный</v>
          </cell>
          <cell r="EA317">
            <v>24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18</v>
          </cell>
          <cell r="EL317">
            <v>29</v>
          </cell>
          <cell r="EM317">
            <v>60</v>
          </cell>
          <cell r="EN317">
            <v>28</v>
          </cell>
          <cell r="EO317" t="str">
            <v>Постоянный</v>
          </cell>
          <cell r="EP317">
            <v>24</v>
          </cell>
          <cell r="EQ317">
            <v>0</v>
          </cell>
          <cell r="ER317">
            <v>13.493040000000001</v>
          </cell>
          <cell r="ES317">
            <v>16.14</v>
          </cell>
          <cell r="ET317">
            <v>0</v>
          </cell>
          <cell r="EU317">
            <v>24.4</v>
          </cell>
          <cell r="EV317">
            <v>681.83300427479651</v>
          </cell>
          <cell r="EW317">
            <v>84</v>
          </cell>
          <cell r="EX317">
            <v>15.2</v>
          </cell>
          <cell r="EY317">
            <v>62</v>
          </cell>
          <cell r="EZ317">
            <v>0</v>
          </cell>
          <cell r="FA317" t="e">
            <v>#VALUE!</v>
          </cell>
          <cell r="FB317" t="e">
            <v>#VALUE!</v>
          </cell>
          <cell r="FC317" t="e">
            <v>#VALUE!</v>
          </cell>
          <cell r="FD317">
            <v>0</v>
          </cell>
          <cell r="FE317">
            <v>0</v>
          </cell>
          <cell r="FF317">
            <v>13.493040000000001</v>
          </cell>
        </row>
        <row r="318">
          <cell r="J318">
            <v>1322</v>
          </cell>
          <cell r="K318" t="str">
            <v>К - 44</v>
          </cell>
          <cell r="L318">
            <v>43074</v>
          </cell>
          <cell r="M318" t="str">
            <v>Гор.</v>
          </cell>
          <cell r="N318" t="str">
            <v>P1ar_Block I</v>
          </cell>
          <cell r="O318" t="str">
            <v>Действующий</v>
          </cell>
          <cell r="P318">
            <v>-4</v>
          </cell>
          <cell r="Q318">
            <v>43064</v>
          </cell>
          <cell r="R318" t="str">
            <v>МеКаМиНефть</v>
          </cell>
          <cell r="S318" t="str">
            <v>КГРП 7ст.
350м3 15% HCl</v>
          </cell>
          <cell r="T318">
            <v>143.80000000000001</v>
          </cell>
          <cell r="U318">
            <v>135</v>
          </cell>
          <cell r="V318">
            <v>4.32</v>
          </cell>
          <cell r="W318">
            <v>1</v>
          </cell>
          <cell r="X318">
            <v>4.32</v>
          </cell>
          <cell r="Y318">
            <v>1.33</v>
          </cell>
          <cell r="Z318">
            <v>0.83599999999999997</v>
          </cell>
          <cell r="AA318">
            <v>0.73299999999999998</v>
          </cell>
          <cell r="AB318">
            <v>38</v>
          </cell>
          <cell r="AC318">
            <v>1.1579999999999999</v>
          </cell>
          <cell r="AD318">
            <v>177.8</v>
          </cell>
          <cell r="AE318">
            <v>9.19</v>
          </cell>
          <cell r="AF318">
            <v>2270.33</v>
          </cell>
          <cell r="AG318">
            <v>2998.65</v>
          </cell>
          <cell r="AH318">
            <v>2998.65</v>
          </cell>
          <cell r="AI318">
            <v>43057</v>
          </cell>
          <cell r="AJ318" t="str">
            <v>По спущенной компановке</v>
          </cell>
          <cell r="AK318" t="str">
            <v>Закрытый</v>
          </cell>
          <cell r="AL318" t="str">
            <v>2363,84-2365,27; 2468,34-2469,74; 2601,76-2603,16; 2702,36-2703,79; 2806,04-2807,47; 2891,66-2893,09; 2987,67-2988,27 (цирк. клапана)</v>
          </cell>
          <cell r="AM318">
            <v>9.1199999999999992</v>
          </cell>
          <cell r="AN318">
            <v>2363.84</v>
          </cell>
          <cell r="AO318">
            <v>417.1</v>
          </cell>
          <cell r="AP318" t="str">
            <v>2024,53-2999,5</v>
          </cell>
          <cell r="AQ318">
            <v>114</v>
          </cell>
          <cell r="AR318">
            <v>7.37</v>
          </cell>
          <cell r="AS318" t="str">
            <v>Газлифт</v>
          </cell>
          <cell r="AT318">
            <v>430</v>
          </cell>
          <cell r="AU318" t="str">
            <v>ГП</v>
          </cell>
          <cell r="AV318">
            <v>840</v>
          </cell>
          <cell r="AW318" t="str">
            <v>ГК73/3</v>
          </cell>
          <cell r="AX318">
            <v>1180</v>
          </cell>
          <cell r="AY318" t="str">
            <v>ГК74/3</v>
          </cell>
          <cell r="AZ318">
            <v>1440</v>
          </cell>
          <cell r="BA318" t="str">
            <v>ГК75/3</v>
          </cell>
          <cell r="BB318">
            <v>1640</v>
          </cell>
          <cell r="BC318" t="str">
            <v>ГК75/3</v>
          </cell>
          <cell r="BD318">
            <v>1800</v>
          </cell>
          <cell r="BE318" t="str">
            <v>ЦКсОК</v>
          </cell>
          <cell r="BF318">
            <v>1970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2210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2210</v>
          </cell>
          <cell r="BT318">
            <v>0</v>
          </cell>
          <cell r="BU318">
            <v>73</v>
          </cell>
          <cell r="BV318">
            <v>5.5</v>
          </cell>
          <cell r="BW318">
            <v>18</v>
          </cell>
          <cell r="BX318" t="str">
            <v>Угловик</v>
          </cell>
          <cell r="BY318" t="str">
            <v>Постоянный</v>
          </cell>
          <cell r="BZ318">
            <v>24</v>
          </cell>
          <cell r="CA318">
            <v>0</v>
          </cell>
          <cell r="CB318">
            <v>31</v>
          </cell>
          <cell r="CC318">
            <v>48</v>
          </cell>
          <cell r="CD318">
            <v>30</v>
          </cell>
          <cell r="CE318">
            <v>43374</v>
          </cell>
          <cell r="CF318">
            <v>197</v>
          </cell>
          <cell r="CG318">
            <v>72</v>
          </cell>
          <cell r="CH318">
            <v>6</v>
          </cell>
          <cell r="CI318">
            <v>0</v>
          </cell>
          <cell r="CJ318">
            <v>0</v>
          </cell>
          <cell r="CK318">
            <v>71</v>
          </cell>
          <cell r="CL318">
            <v>13.543199999999999</v>
          </cell>
          <cell r="CM318">
            <v>16.2</v>
          </cell>
          <cell r="CN318">
            <v>0</v>
          </cell>
          <cell r="CO318">
            <v>312</v>
          </cell>
          <cell r="CP318">
            <v>27.8</v>
          </cell>
          <cell r="CQ318">
            <v>126</v>
          </cell>
          <cell r="CR318" t="str">
            <v>-</v>
          </cell>
          <cell r="CS318">
            <v>71</v>
          </cell>
          <cell r="CT318" t="str">
            <v>-</v>
          </cell>
          <cell r="CU318">
            <v>112.4568</v>
          </cell>
          <cell r="CV318" t="str">
            <v>-</v>
          </cell>
          <cell r="CW318">
            <v>71</v>
          </cell>
          <cell r="CX318" t="str">
            <v>-</v>
          </cell>
          <cell r="CY318">
            <v>20.399999999999999</v>
          </cell>
          <cell r="CZ318">
            <v>7.4000000000000021</v>
          </cell>
          <cell r="DA318">
            <v>546.39966920668689</v>
          </cell>
          <cell r="DB318">
            <v>2052.6906491818772</v>
          </cell>
          <cell r="DC318">
            <v>0.147783630403756</v>
          </cell>
          <cell r="DD318">
            <v>0</v>
          </cell>
          <cell r="DE318" t="str">
            <v>Газлифт</v>
          </cell>
          <cell r="DF318">
            <v>13.543199999999999</v>
          </cell>
          <cell r="DG318">
            <v>16.2</v>
          </cell>
          <cell r="DH318">
            <v>0</v>
          </cell>
          <cell r="DI318">
            <v>7.4000000000000012</v>
          </cell>
          <cell r="DJ318">
            <v>71</v>
          </cell>
          <cell r="DK318">
            <v>0</v>
          </cell>
          <cell r="DL318">
            <v>43087</v>
          </cell>
          <cell r="DM318">
            <v>43169</v>
          </cell>
          <cell r="DN318">
            <v>276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43074</v>
          </cell>
          <cell r="DT318" t="str">
            <v>ВНС</v>
          </cell>
          <cell r="DU318">
            <v>0</v>
          </cell>
          <cell r="DV318">
            <v>18</v>
          </cell>
          <cell r="DW318">
            <v>31</v>
          </cell>
          <cell r="DX318">
            <v>49</v>
          </cell>
          <cell r="DY318">
            <v>30</v>
          </cell>
          <cell r="DZ318" t="str">
            <v>Постоянный</v>
          </cell>
          <cell r="EA318">
            <v>24</v>
          </cell>
          <cell r="EB318">
            <v>0</v>
          </cell>
          <cell r="EC318">
            <v>20.816399999999998</v>
          </cell>
          <cell r="ED318">
            <v>24.9</v>
          </cell>
          <cell r="EE318">
            <v>0</v>
          </cell>
          <cell r="EF318">
            <v>25.9</v>
          </cell>
          <cell r="EG318">
            <v>264.21475375184951</v>
          </cell>
          <cell r="EH318">
            <v>72</v>
          </cell>
          <cell r="EI318">
            <v>20.399999999999999</v>
          </cell>
          <cell r="EJ318">
            <v>60</v>
          </cell>
          <cell r="EK318">
            <v>18</v>
          </cell>
          <cell r="EL318">
            <v>31</v>
          </cell>
          <cell r="EM318">
            <v>48</v>
          </cell>
          <cell r="EN318">
            <v>30</v>
          </cell>
          <cell r="EO318" t="str">
            <v>Постоянный</v>
          </cell>
          <cell r="EP318">
            <v>24</v>
          </cell>
          <cell r="EQ318">
            <v>0</v>
          </cell>
          <cell r="ER318">
            <v>13.543199999999999</v>
          </cell>
          <cell r="ES318">
            <v>16.2</v>
          </cell>
          <cell r="ET318">
            <v>0</v>
          </cell>
          <cell r="EU318">
            <v>27.8</v>
          </cell>
          <cell r="EV318">
            <v>546.39966920668689</v>
          </cell>
          <cell r="EW318">
            <v>72</v>
          </cell>
          <cell r="EX318">
            <v>20.399999999999999</v>
          </cell>
          <cell r="EY318">
            <v>71</v>
          </cell>
          <cell r="EZ318">
            <v>0</v>
          </cell>
          <cell r="FA318">
            <v>0</v>
          </cell>
          <cell r="FB318">
            <v>-1</v>
          </cell>
          <cell r="FC318">
            <v>0</v>
          </cell>
          <cell r="FD318">
            <v>0</v>
          </cell>
          <cell r="FE318">
            <v>0</v>
          </cell>
          <cell r="FF318">
            <v>-7.2731999999999992</v>
          </cell>
        </row>
        <row r="319">
          <cell r="J319">
            <v>1323</v>
          </cell>
          <cell r="K319" t="str">
            <v>К - 41</v>
          </cell>
          <cell r="L319">
            <v>42562</v>
          </cell>
          <cell r="M319" t="str">
            <v>Гор.</v>
          </cell>
          <cell r="N319" t="str">
            <v>P1ar_Block I</v>
          </cell>
          <cell r="O319" t="str">
            <v>Действующий</v>
          </cell>
          <cell r="P319">
            <v>-4</v>
          </cell>
          <cell r="Q319">
            <v>0</v>
          </cell>
          <cell r="R319">
            <v>0</v>
          </cell>
          <cell r="S319">
            <v>0</v>
          </cell>
          <cell r="T319">
            <v>143.80000000000001</v>
          </cell>
          <cell r="U319">
            <v>135</v>
          </cell>
          <cell r="V319">
            <v>4.32</v>
          </cell>
          <cell r="W319">
            <v>1</v>
          </cell>
          <cell r="X319">
            <v>4.2872624638262238</v>
          </cell>
          <cell r="Y319">
            <v>1.33</v>
          </cell>
          <cell r="Z319">
            <v>0.83599999999999997</v>
          </cell>
          <cell r="AA319">
            <v>0.73299999999999998</v>
          </cell>
          <cell r="AB319">
            <v>38</v>
          </cell>
          <cell r="AC319">
            <v>1.1579999999999999</v>
          </cell>
          <cell r="AD319">
            <v>177.8</v>
          </cell>
          <cell r="AE319">
            <v>9.19</v>
          </cell>
          <cell r="AF319">
            <v>2047.5</v>
          </cell>
          <cell r="AG319">
            <v>2700</v>
          </cell>
          <cell r="AH319">
            <v>2700</v>
          </cell>
          <cell r="AI319">
            <v>0</v>
          </cell>
          <cell r="AJ319">
            <v>0</v>
          </cell>
          <cell r="AK319" t="str">
            <v>откр ствол</v>
          </cell>
          <cell r="AL319" t="str">
            <v>2450-2700</v>
          </cell>
          <cell r="AM319">
            <v>0</v>
          </cell>
          <cell r="AN319">
            <v>2450</v>
          </cell>
          <cell r="AO319">
            <v>567</v>
          </cell>
          <cell r="AP319">
            <v>0</v>
          </cell>
          <cell r="AQ319">
            <v>0</v>
          </cell>
          <cell r="AR319">
            <v>0</v>
          </cell>
          <cell r="AS319" t="str">
            <v>УЭЦН</v>
          </cell>
          <cell r="AT319">
            <v>300</v>
          </cell>
          <cell r="AU319" t="str">
            <v>ГП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1690</v>
          </cell>
          <cell r="BG319">
            <v>0</v>
          </cell>
          <cell r="BH319">
            <v>0</v>
          </cell>
          <cell r="BI319" t="str">
            <v>D1050N</v>
          </cell>
          <cell r="BJ319">
            <v>2500</v>
          </cell>
          <cell r="BK319">
            <v>47</v>
          </cell>
          <cell r="BL319" t="str">
            <v>56-117</v>
          </cell>
          <cell r="BM319">
            <v>1700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1670.79</v>
          </cell>
          <cell r="BT319">
            <v>29.21</v>
          </cell>
          <cell r="BU319">
            <v>73</v>
          </cell>
          <cell r="BV319">
            <v>5.5</v>
          </cell>
          <cell r="BW319">
            <v>65</v>
          </cell>
          <cell r="BX319" t="str">
            <v>Угловик</v>
          </cell>
          <cell r="BY319" t="str">
            <v>АПВ</v>
          </cell>
          <cell r="BZ319">
            <v>0.83</v>
          </cell>
          <cell r="CA319">
            <v>6.5</v>
          </cell>
          <cell r="CB319">
            <v>27</v>
          </cell>
          <cell r="CC319">
            <v>27</v>
          </cell>
          <cell r="CD319">
            <v>26</v>
          </cell>
          <cell r="CE319">
            <v>43374</v>
          </cell>
          <cell r="CF319">
            <v>131</v>
          </cell>
          <cell r="CG319">
            <v>0</v>
          </cell>
          <cell r="CH319">
            <v>0</v>
          </cell>
          <cell r="CI319">
            <v>1410.6477021630831</v>
          </cell>
          <cell r="CJ319">
            <v>47</v>
          </cell>
          <cell r="CK319">
            <v>62.279797533477499</v>
          </cell>
          <cell r="CL319">
            <v>5.8385404000000003</v>
          </cell>
          <cell r="CM319">
            <v>7</v>
          </cell>
          <cell r="CN319">
            <v>0.23</v>
          </cell>
          <cell r="CO319">
            <v>313</v>
          </cell>
          <cell r="CP319">
            <v>1.4</v>
          </cell>
          <cell r="CQ319">
            <v>68.720202466522494</v>
          </cell>
          <cell r="CR319" t="str">
            <v>-</v>
          </cell>
          <cell r="CS319">
            <v>15.279797533477499</v>
          </cell>
          <cell r="CT319" t="str">
            <v>-</v>
          </cell>
          <cell r="CU319">
            <v>62.881662066522495</v>
          </cell>
          <cell r="CV319" t="str">
            <v>-</v>
          </cell>
          <cell r="CW319">
            <v>15.049797533477498</v>
          </cell>
          <cell r="CX319" t="str">
            <v>-</v>
          </cell>
          <cell r="CY319">
            <v>0</v>
          </cell>
          <cell r="CZ319">
            <v>1.4</v>
          </cell>
          <cell r="DA319">
            <v>239.78595746293027</v>
          </cell>
          <cell r="DB319">
            <v>239.78595746293027</v>
          </cell>
          <cell r="DC319">
            <v>0.13283169894790023</v>
          </cell>
          <cell r="DD319">
            <v>0</v>
          </cell>
          <cell r="DE319" t="str">
            <v>УЭЦН</v>
          </cell>
          <cell r="DF319">
            <v>5.8385404000000003</v>
          </cell>
          <cell r="DG319">
            <v>7</v>
          </cell>
          <cell r="DH319">
            <v>0.23</v>
          </cell>
          <cell r="DI319">
            <v>1.4</v>
          </cell>
          <cell r="DJ319">
            <v>62.279797533477499</v>
          </cell>
          <cell r="DK319">
            <v>0</v>
          </cell>
          <cell r="DL319">
            <v>42950.083333333336</v>
          </cell>
          <cell r="DM319">
            <v>42995</v>
          </cell>
          <cell r="DN319">
            <v>450</v>
          </cell>
          <cell r="DO319">
            <v>31.3</v>
          </cell>
          <cell r="DP319">
            <v>43</v>
          </cell>
          <cell r="DQ319">
            <v>0</v>
          </cell>
          <cell r="DR319">
            <v>0</v>
          </cell>
          <cell r="DS319">
            <v>42564</v>
          </cell>
          <cell r="DT319" t="str">
            <v>ВНС</v>
          </cell>
          <cell r="DU319">
            <v>0</v>
          </cell>
          <cell r="DV319">
            <v>65</v>
          </cell>
          <cell r="DW319">
            <v>28</v>
          </cell>
          <cell r="DX319">
            <v>28</v>
          </cell>
          <cell r="DY319">
            <v>27</v>
          </cell>
          <cell r="DZ319" t="str">
            <v>АПВ</v>
          </cell>
          <cell r="EA319">
            <v>13.7</v>
          </cell>
          <cell r="EB319">
            <v>10.3</v>
          </cell>
          <cell r="EC319">
            <v>6.50580216</v>
          </cell>
          <cell r="ED319">
            <v>7.8</v>
          </cell>
          <cell r="EE319">
            <v>0.23</v>
          </cell>
          <cell r="EF319">
            <v>3.8</v>
          </cell>
          <cell r="EG319">
            <v>584.09399894816352</v>
          </cell>
          <cell r="EH319">
            <v>0</v>
          </cell>
          <cell r="EI319">
            <v>0</v>
          </cell>
          <cell r="EJ319">
            <v>62.279797533477499</v>
          </cell>
          <cell r="EK319">
            <v>65</v>
          </cell>
          <cell r="EL319">
            <v>27</v>
          </cell>
          <cell r="EM319">
            <v>27</v>
          </cell>
          <cell r="EN319">
            <v>26</v>
          </cell>
          <cell r="EO319" t="str">
            <v>АПВ</v>
          </cell>
          <cell r="EP319">
            <v>0.83</v>
          </cell>
          <cell r="EQ319">
            <v>6.5</v>
          </cell>
          <cell r="ER319">
            <v>5.8385404000000003</v>
          </cell>
          <cell r="ES319">
            <v>7</v>
          </cell>
          <cell r="ET319">
            <v>0.23</v>
          </cell>
          <cell r="EU319">
            <v>1.4</v>
          </cell>
          <cell r="EV319">
            <v>239.78595746293027</v>
          </cell>
          <cell r="EW319">
            <v>0</v>
          </cell>
          <cell r="EX319">
            <v>0</v>
          </cell>
          <cell r="EY319">
            <v>62.279797533477499</v>
          </cell>
          <cell r="EZ319">
            <v>0</v>
          </cell>
          <cell r="FA319">
            <v>-1</v>
          </cell>
          <cell r="FB319">
            <v>-1</v>
          </cell>
          <cell r="FC319">
            <v>-1</v>
          </cell>
          <cell r="FD319">
            <v>-12.87</v>
          </cell>
          <cell r="FE319">
            <v>-3.8000000000000007</v>
          </cell>
          <cell r="FF319">
            <v>-0.6672617599999997</v>
          </cell>
        </row>
        <row r="320">
          <cell r="J320">
            <v>1325</v>
          </cell>
          <cell r="K320" t="str">
            <v>К - 42</v>
          </cell>
          <cell r="L320" t="str">
            <v>-</v>
          </cell>
          <cell r="M320" t="str">
            <v>Гор.</v>
          </cell>
          <cell r="N320" t="str">
            <v>P1ar_Block I</v>
          </cell>
          <cell r="O320" t="str">
            <v>Освоение.</v>
          </cell>
          <cell r="P320">
            <v>-4</v>
          </cell>
          <cell r="Q320">
            <v>43407</v>
          </cell>
          <cell r="R320" t="str">
            <v>МеКаМиНефть</v>
          </cell>
          <cell r="S320" t="str">
            <v>КГРП 7ст.
350м3 15% HCl</v>
          </cell>
          <cell r="T320">
            <v>143.80000000000001</v>
          </cell>
          <cell r="U320">
            <v>135</v>
          </cell>
          <cell r="V320">
            <v>4.32</v>
          </cell>
          <cell r="W320">
            <v>1</v>
          </cell>
          <cell r="X320">
            <v>4.32</v>
          </cell>
          <cell r="Y320">
            <v>1.33</v>
          </cell>
          <cell r="Z320">
            <v>0.83599999999999997</v>
          </cell>
          <cell r="AA320">
            <v>0.73299999999999998</v>
          </cell>
          <cell r="AB320">
            <v>38</v>
          </cell>
          <cell r="AC320">
            <v>1.1579999999999999</v>
          </cell>
          <cell r="AD320">
            <v>177.8</v>
          </cell>
          <cell r="AE320">
            <v>9.19</v>
          </cell>
          <cell r="AF320">
            <v>2322.1999999999998</v>
          </cell>
          <cell r="AG320">
            <v>3166</v>
          </cell>
          <cell r="AH320">
            <v>3166</v>
          </cell>
          <cell r="AI320">
            <v>0</v>
          </cell>
          <cell r="AJ320">
            <v>0</v>
          </cell>
          <cell r="AK320" t="str">
            <v>Закрытый</v>
          </cell>
          <cell r="AL320" t="str">
            <v>2349,27-2350,7; 2510,35-2511,78; 2650,36-2651,79; 2782,38-2783,81; 2850,45-2851,88; 2965,48-2966,91; 3070,13-3071,36 (цирк. клапана)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Газлифт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2271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18</v>
          </cell>
          <cell r="BX320" t="str">
            <v>Угловик</v>
          </cell>
          <cell r="BY320" t="str">
            <v>Постоянный</v>
          </cell>
          <cell r="BZ320">
            <v>24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43374</v>
          </cell>
          <cell r="CF320">
            <v>206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-</v>
          </cell>
          <cell r="CR320" t="str">
            <v>-</v>
          </cell>
          <cell r="CS320" t="str">
            <v>-</v>
          </cell>
          <cell r="CT320" t="str">
            <v>-</v>
          </cell>
          <cell r="CU320" t="str">
            <v>-</v>
          </cell>
          <cell r="CV320" t="str">
            <v>-</v>
          </cell>
          <cell r="CW320" t="str">
            <v>-</v>
          </cell>
          <cell r="CX320" t="str">
            <v>-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 t="str">
            <v>Газлифт</v>
          </cell>
          <cell r="DF320">
            <v>35</v>
          </cell>
          <cell r="DG320">
            <v>41.866028708133975</v>
          </cell>
          <cell r="DH320">
            <v>0</v>
          </cell>
          <cell r="DI320">
            <v>10.5</v>
          </cell>
          <cell r="DJ320">
            <v>60</v>
          </cell>
          <cell r="DK320" t="str">
            <v>ВНС. План запуска 21.12.2018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</row>
        <row r="321">
          <cell r="J321">
            <v>1326</v>
          </cell>
          <cell r="K321" t="str">
            <v>К - 41</v>
          </cell>
          <cell r="L321">
            <v>42433</v>
          </cell>
          <cell r="M321" t="str">
            <v>Гор.</v>
          </cell>
          <cell r="N321" t="str">
            <v>P1ar_Block I</v>
          </cell>
          <cell r="O321" t="str">
            <v>Действующий</v>
          </cell>
          <cell r="P321">
            <v>-4</v>
          </cell>
          <cell r="Q321">
            <v>0</v>
          </cell>
          <cell r="R321">
            <v>0</v>
          </cell>
          <cell r="S321">
            <v>0</v>
          </cell>
          <cell r="T321">
            <v>143.80000000000001</v>
          </cell>
          <cell r="U321">
            <v>135</v>
          </cell>
          <cell r="V321">
            <v>4.32</v>
          </cell>
          <cell r="W321">
            <v>1</v>
          </cell>
          <cell r="X321">
            <v>4.0573285496928833</v>
          </cell>
          <cell r="Y321">
            <v>1.33</v>
          </cell>
          <cell r="Z321">
            <v>0.83599999999999997</v>
          </cell>
          <cell r="AA321">
            <v>0.73299999999999998</v>
          </cell>
          <cell r="AB321">
            <v>38</v>
          </cell>
          <cell r="AC321">
            <v>1.1579999999999999</v>
          </cell>
          <cell r="AD321">
            <v>177.8</v>
          </cell>
          <cell r="AE321">
            <v>9.19</v>
          </cell>
          <cell r="AF321">
            <v>2355</v>
          </cell>
          <cell r="AG321">
            <v>2900</v>
          </cell>
          <cell r="AH321">
            <v>2900</v>
          </cell>
          <cell r="AI321">
            <v>0</v>
          </cell>
          <cell r="AJ321">
            <v>0</v>
          </cell>
          <cell r="AK321" t="str">
            <v>откр ствол</v>
          </cell>
          <cell r="AL321" t="str">
            <v>2355-2900</v>
          </cell>
          <cell r="AM321">
            <v>0</v>
          </cell>
          <cell r="AN321">
            <v>2355</v>
          </cell>
          <cell r="AO321">
            <v>459</v>
          </cell>
          <cell r="AP321">
            <v>0</v>
          </cell>
          <cell r="AQ321">
            <v>0</v>
          </cell>
          <cell r="AR321">
            <v>0</v>
          </cell>
          <cell r="AS321" t="str">
            <v>Газлифт</v>
          </cell>
          <cell r="AT321" t="str">
            <v>Угловик</v>
          </cell>
          <cell r="AU321" t="str">
            <v>Постоянный</v>
          </cell>
          <cell r="AV321">
            <v>1805</v>
          </cell>
          <cell r="AW321" t="str">
            <v>ГП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 t="str">
            <v>56-117</v>
          </cell>
          <cell r="BM321">
            <v>2210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2006.5</v>
          </cell>
          <cell r="BT321">
            <v>203.5</v>
          </cell>
          <cell r="BU321">
            <v>73</v>
          </cell>
          <cell r="BV321">
            <v>5.5</v>
          </cell>
          <cell r="BW321">
            <v>18</v>
          </cell>
          <cell r="BX321" t="str">
            <v>Угловик</v>
          </cell>
          <cell r="BY321" t="str">
            <v>Постоянный</v>
          </cell>
          <cell r="BZ321">
            <v>24</v>
          </cell>
          <cell r="CA321">
            <v>0</v>
          </cell>
          <cell r="CB321">
            <v>29</v>
          </cell>
          <cell r="CC321">
            <v>80</v>
          </cell>
          <cell r="CD321">
            <v>28</v>
          </cell>
          <cell r="CE321">
            <v>43374</v>
          </cell>
          <cell r="CF321">
            <v>112.8</v>
          </cell>
          <cell r="CG321">
            <v>83</v>
          </cell>
          <cell r="CH321">
            <v>6</v>
          </cell>
          <cell r="CI321">
            <v>0</v>
          </cell>
          <cell r="CJ321">
            <v>0</v>
          </cell>
          <cell r="CK321">
            <v>102</v>
          </cell>
          <cell r="CL321">
            <v>6.4100383600000006</v>
          </cell>
          <cell r="CM321">
            <v>7.82</v>
          </cell>
          <cell r="CN321">
            <v>1.95</v>
          </cell>
          <cell r="CO321">
            <v>314</v>
          </cell>
          <cell r="CP321">
            <v>11.96</v>
          </cell>
          <cell r="CQ321">
            <v>10.799999999999997</v>
          </cell>
          <cell r="CR321" t="str">
            <v>-</v>
          </cell>
          <cell r="CS321">
            <v>10.799999999999997</v>
          </cell>
          <cell r="CT321" t="str">
            <v>-</v>
          </cell>
          <cell r="CU321">
            <v>4.3899616399999966</v>
          </cell>
          <cell r="CV321" t="str">
            <v>-</v>
          </cell>
          <cell r="CW321">
            <v>8.8499999999999979</v>
          </cell>
          <cell r="CX321" t="str">
            <v>-</v>
          </cell>
          <cell r="CY321">
            <v>8.3000000000000007</v>
          </cell>
          <cell r="CZ321">
            <v>3.66</v>
          </cell>
          <cell r="DA321">
            <v>570.97942234467371</v>
          </cell>
          <cell r="DB321">
            <v>1865.8234675525403</v>
          </cell>
          <cell r="DC321">
            <v>0.75625514403292249</v>
          </cell>
          <cell r="DD321" t="str">
            <v>Запуск по фонду 15.11.2018 после ТРС-смена ПО</v>
          </cell>
          <cell r="DE321" t="str">
            <v>Газлифт</v>
          </cell>
          <cell r="DF321">
            <v>6.4100383600000006</v>
          </cell>
          <cell r="DG321">
            <v>7.82</v>
          </cell>
          <cell r="DH321">
            <v>1.95</v>
          </cell>
          <cell r="DI321">
            <v>3.66</v>
          </cell>
          <cell r="DJ321">
            <v>102</v>
          </cell>
          <cell r="DK321">
            <v>0</v>
          </cell>
          <cell r="DL321" t="str">
            <v>-</v>
          </cell>
          <cell r="DM321">
            <v>42433</v>
          </cell>
          <cell r="DN321">
            <v>1012</v>
          </cell>
          <cell r="DO321">
            <v>30</v>
          </cell>
          <cell r="DP321">
            <v>60</v>
          </cell>
          <cell r="DQ321">
            <v>0</v>
          </cell>
          <cell r="DR321">
            <v>0</v>
          </cell>
          <cell r="DS321">
            <v>42433</v>
          </cell>
          <cell r="DT321" t="str">
            <v>ВНС</v>
          </cell>
          <cell r="DU321" t="str">
            <v>Предыдущий ГТМ-2000г(ОПЗ)</v>
          </cell>
          <cell r="DV321">
            <v>65</v>
          </cell>
          <cell r="DW321">
            <v>26</v>
          </cell>
          <cell r="DX321">
            <v>26</v>
          </cell>
          <cell r="DY321">
            <v>25</v>
          </cell>
          <cell r="DZ321" t="str">
            <v>ПКВ</v>
          </cell>
          <cell r="EA321">
            <v>7.4</v>
          </cell>
          <cell r="EB321">
            <v>16.600000000000001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63.738553850000002</v>
          </cell>
          <cell r="EK321">
            <v>18</v>
          </cell>
          <cell r="EL321">
            <v>29</v>
          </cell>
          <cell r="EM321">
            <v>80</v>
          </cell>
          <cell r="EN321">
            <v>28</v>
          </cell>
          <cell r="EO321" t="str">
            <v>Постоянный</v>
          </cell>
          <cell r="EP321">
            <v>24</v>
          </cell>
          <cell r="EQ321">
            <v>0</v>
          </cell>
          <cell r="ER321">
            <v>6.4100383600000006</v>
          </cell>
          <cell r="ES321">
            <v>7.82</v>
          </cell>
          <cell r="ET321">
            <v>1.95</v>
          </cell>
          <cell r="EU321">
            <v>11.96</v>
          </cell>
          <cell r="EV321">
            <v>570.97942234467371</v>
          </cell>
          <cell r="EW321">
            <v>83</v>
          </cell>
          <cell r="EX321">
            <v>8.3000000000000007</v>
          </cell>
          <cell r="EY321">
            <v>102</v>
          </cell>
          <cell r="EZ321">
            <v>-47</v>
          </cell>
          <cell r="FA321">
            <v>3</v>
          </cell>
          <cell r="FB321">
            <v>54</v>
          </cell>
          <cell r="FC321">
            <v>3</v>
          </cell>
          <cell r="FD321">
            <v>16.600000000000001</v>
          </cell>
          <cell r="FE321">
            <v>-16.600000000000001</v>
          </cell>
          <cell r="FF321">
            <v>6.4100383600000006</v>
          </cell>
        </row>
        <row r="322">
          <cell r="J322">
            <v>1327</v>
          </cell>
          <cell r="K322" t="str">
            <v>К - 41</v>
          </cell>
          <cell r="L322">
            <v>42364</v>
          </cell>
          <cell r="M322" t="str">
            <v>Гор.</v>
          </cell>
          <cell r="N322" t="str">
            <v>P1ar_Block I</v>
          </cell>
          <cell r="O322" t="str">
            <v>Действующий</v>
          </cell>
          <cell r="P322">
            <v>-4</v>
          </cell>
          <cell r="Q322">
            <v>0</v>
          </cell>
          <cell r="R322">
            <v>0</v>
          </cell>
          <cell r="S322">
            <v>0</v>
          </cell>
          <cell r="T322">
            <v>143.80000000000001</v>
          </cell>
          <cell r="U322">
            <v>135</v>
          </cell>
          <cell r="V322">
            <v>4.32</v>
          </cell>
          <cell r="W322">
            <v>1</v>
          </cell>
          <cell r="X322">
            <v>4.32</v>
          </cell>
          <cell r="Y322">
            <v>1.33</v>
          </cell>
          <cell r="Z322">
            <v>0.83599999999999997</v>
          </cell>
          <cell r="AA322">
            <v>0.73299999999999998</v>
          </cell>
          <cell r="AB322">
            <v>38</v>
          </cell>
          <cell r="AC322">
            <v>1.1579999999999999</v>
          </cell>
          <cell r="AD322">
            <v>177.8</v>
          </cell>
          <cell r="AE322">
            <v>9.19</v>
          </cell>
          <cell r="AF322">
            <v>2328</v>
          </cell>
          <cell r="AG322">
            <v>2945</v>
          </cell>
          <cell r="AH322">
            <v>2935</v>
          </cell>
          <cell r="AI322">
            <v>0</v>
          </cell>
          <cell r="AJ322">
            <v>0</v>
          </cell>
          <cell r="AK322" t="str">
            <v>Закрытый</v>
          </cell>
          <cell r="AL322" t="str">
            <v>2245-2935</v>
          </cell>
          <cell r="AM322">
            <v>0</v>
          </cell>
          <cell r="AN322">
            <v>2245</v>
          </cell>
          <cell r="AO322">
            <v>389.9</v>
          </cell>
          <cell r="AP322">
            <v>0</v>
          </cell>
          <cell r="AQ322">
            <v>0</v>
          </cell>
          <cell r="AR322">
            <v>0</v>
          </cell>
          <cell r="AS322" t="str">
            <v>Газлифт</v>
          </cell>
          <cell r="AT322">
            <v>550</v>
          </cell>
          <cell r="AU322" t="str">
            <v>ГК76/2</v>
          </cell>
          <cell r="AV322">
            <v>930</v>
          </cell>
          <cell r="AW322" t="str">
            <v>ГК77/2</v>
          </cell>
          <cell r="AX322">
            <v>1250</v>
          </cell>
          <cell r="AY322" t="str">
            <v>ГК77/3</v>
          </cell>
          <cell r="AZ322">
            <v>1470</v>
          </cell>
          <cell r="BA322" t="str">
            <v>ГК78/4</v>
          </cell>
          <cell r="BB322">
            <v>1650</v>
          </cell>
          <cell r="BC322" t="str">
            <v>ГК78/4</v>
          </cell>
          <cell r="BD322">
            <v>1800</v>
          </cell>
          <cell r="BE322" t="str">
            <v>ЦКсОК</v>
          </cell>
          <cell r="BF322">
            <v>1920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 t="str">
            <v>56-117</v>
          </cell>
          <cell r="BM322">
            <v>2250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2000.4</v>
          </cell>
          <cell r="BT322">
            <v>249.6</v>
          </cell>
          <cell r="BU322">
            <v>73</v>
          </cell>
          <cell r="BV322">
            <v>5.5</v>
          </cell>
          <cell r="BW322">
            <v>18</v>
          </cell>
          <cell r="BX322" t="str">
            <v>Угловик</v>
          </cell>
          <cell r="BY322" t="str">
            <v>Периодический</v>
          </cell>
          <cell r="BZ322">
            <v>24</v>
          </cell>
          <cell r="CA322">
            <v>24</v>
          </cell>
          <cell r="CB322">
            <v>28</v>
          </cell>
          <cell r="CC322">
            <v>52</v>
          </cell>
          <cell r="CD322">
            <v>27</v>
          </cell>
          <cell r="CE322">
            <v>43374</v>
          </cell>
          <cell r="CF322">
            <v>136</v>
          </cell>
          <cell r="CG322">
            <v>72</v>
          </cell>
          <cell r="CH322">
            <v>5</v>
          </cell>
          <cell r="CI322">
            <v>0</v>
          </cell>
          <cell r="CJ322">
            <v>0</v>
          </cell>
          <cell r="CK322">
            <v>87</v>
          </cell>
          <cell r="CL322">
            <v>8.36</v>
          </cell>
          <cell r="CM322">
            <v>10</v>
          </cell>
          <cell r="CN322">
            <v>0</v>
          </cell>
          <cell r="CO322">
            <v>315</v>
          </cell>
          <cell r="CP322">
            <v>14</v>
          </cell>
          <cell r="CQ322">
            <v>49</v>
          </cell>
          <cell r="CR322" t="str">
            <v>-</v>
          </cell>
          <cell r="CS322">
            <v>87</v>
          </cell>
          <cell r="CT322" t="str">
            <v>-</v>
          </cell>
          <cell r="CU322">
            <v>40.64</v>
          </cell>
          <cell r="CV322" t="str">
            <v>-</v>
          </cell>
          <cell r="CW322">
            <v>87</v>
          </cell>
          <cell r="CX322" t="str">
            <v>-</v>
          </cell>
          <cell r="CY322">
            <v>4.5</v>
          </cell>
          <cell r="CZ322">
            <v>9.5</v>
          </cell>
          <cell r="DA322">
            <v>1136.3636363636365</v>
          </cell>
          <cell r="DB322">
            <v>1674.6411483253589</v>
          </cell>
          <cell r="DC322">
            <v>0.24299213848963708</v>
          </cell>
          <cell r="DD322">
            <v>0</v>
          </cell>
          <cell r="DE322" t="str">
            <v>Газлифт</v>
          </cell>
          <cell r="DF322">
            <v>8.36</v>
          </cell>
          <cell r="DG322">
            <v>10</v>
          </cell>
          <cell r="DH322">
            <v>0</v>
          </cell>
          <cell r="DI322">
            <v>9.5</v>
          </cell>
          <cell r="DJ322">
            <v>87</v>
          </cell>
          <cell r="DK322">
            <v>0</v>
          </cell>
          <cell r="DL322">
            <v>42995</v>
          </cell>
          <cell r="DM322">
            <v>43189</v>
          </cell>
          <cell r="DN322">
            <v>256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42369</v>
          </cell>
          <cell r="DT322" t="str">
            <v>ВНС</v>
          </cell>
          <cell r="DU322">
            <v>0</v>
          </cell>
          <cell r="DV322">
            <v>18</v>
          </cell>
          <cell r="DW322">
            <v>32</v>
          </cell>
          <cell r="DX322">
            <v>72</v>
          </cell>
          <cell r="DY322">
            <v>31</v>
          </cell>
          <cell r="DZ322" t="str">
            <v>Периодический</v>
          </cell>
          <cell r="EA322">
            <v>24</v>
          </cell>
          <cell r="EB322">
            <v>24</v>
          </cell>
          <cell r="EC322">
            <v>8.36</v>
          </cell>
          <cell r="ED322">
            <v>10</v>
          </cell>
          <cell r="EE322">
            <v>0</v>
          </cell>
          <cell r="EF322">
            <v>14</v>
          </cell>
          <cell r="EG322">
            <v>1136.3636363636365</v>
          </cell>
          <cell r="EH322">
            <v>72</v>
          </cell>
          <cell r="EI322">
            <v>4.5</v>
          </cell>
          <cell r="EJ322">
            <v>87</v>
          </cell>
          <cell r="EK322">
            <v>18</v>
          </cell>
          <cell r="EL322">
            <v>28</v>
          </cell>
          <cell r="EM322">
            <v>52</v>
          </cell>
          <cell r="EN322">
            <v>27</v>
          </cell>
          <cell r="EO322" t="str">
            <v>Периодический</v>
          </cell>
          <cell r="EP322">
            <v>24</v>
          </cell>
          <cell r="EQ322">
            <v>24</v>
          </cell>
          <cell r="ER322">
            <v>8.36</v>
          </cell>
          <cell r="ES322">
            <v>10</v>
          </cell>
          <cell r="ET322">
            <v>0</v>
          </cell>
          <cell r="EU322">
            <v>14</v>
          </cell>
          <cell r="EV322">
            <v>1136.3636363636365</v>
          </cell>
          <cell r="EW322">
            <v>72</v>
          </cell>
          <cell r="EX322">
            <v>4.5</v>
          </cell>
          <cell r="EY322">
            <v>87</v>
          </cell>
          <cell r="EZ322">
            <v>0</v>
          </cell>
          <cell r="FA322">
            <v>-4</v>
          </cell>
          <cell r="FB322">
            <v>-20</v>
          </cell>
          <cell r="FC322">
            <v>-4</v>
          </cell>
          <cell r="FD322">
            <v>0</v>
          </cell>
          <cell r="FE322">
            <v>0</v>
          </cell>
          <cell r="FF322">
            <v>0</v>
          </cell>
        </row>
        <row r="323">
          <cell r="J323">
            <v>1329</v>
          </cell>
          <cell r="K323" t="str">
            <v>К - 65</v>
          </cell>
          <cell r="L323">
            <v>43255</v>
          </cell>
          <cell r="M323" t="str">
            <v>Гор.</v>
          </cell>
          <cell r="N323" t="str">
            <v>P1ar_Block I</v>
          </cell>
          <cell r="O323" t="str">
            <v>Действующий</v>
          </cell>
          <cell r="P323">
            <v>-4</v>
          </cell>
          <cell r="Q323">
            <v>43164</v>
          </cell>
          <cell r="R323" t="str">
            <v>МеКаМиНефть</v>
          </cell>
          <cell r="S323" t="str">
            <v>КГРП 7ст.
385м3 15% HCl</v>
          </cell>
          <cell r="T323">
            <v>143.80000000000001</v>
          </cell>
          <cell r="U323">
            <v>135</v>
          </cell>
          <cell r="V323">
            <v>4.32</v>
          </cell>
          <cell r="W323">
            <v>1</v>
          </cell>
          <cell r="X323">
            <v>4.32</v>
          </cell>
          <cell r="Y323">
            <v>1.33</v>
          </cell>
          <cell r="Z323">
            <v>0.83599999999999997</v>
          </cell>
          <cell r="AA323">
            <v>0.73299999999999998</v>
          </cell>
          <cell r="AB323">
            <v>38</v>
          </cell>
          <cell r="AC323">
            <v>1.1579999999999999</v>
          </cell>
          <cell r="AD323">
            <v>177.8</v>
          </cell>
          <cell r="AE323">
            <v>9.19</v>
          </cell>
          <cell r="AF323">
            <v>2033</v>
          </cell>
          <cell r="AG323">
            <v>2984</v>
          </cell>
          <cell r="AH323">
            <v>2984</v>
          </cell>
          <cell r="AI323">
            <v>0</v>
          </cell>
          <cell r="AJ323">
            <v>0</v>
          </cell>
          <cell r="AK323" t="str">
            <v>Закрытый</v>
          </cell>
          <cell r="AL323" t="str">
            <v>2050,9-2052,33; 2144,72-2146,15; 2239,15-2240,58; 2368,07-2369,5; 2515,28-2516,71; 2609,78-2611,21; 2776,92-2778,35 (цирк. клапана)</v>
          </cell>
          <cell r="AM323">
            <v>10</v>
          </cell>
          <cell r="AN323">
            <v>2050.9</v>
          </cell>
          <cell r="AO323">
            <v>160.4</v>
          </cell>
          <cell r="AP323" t="str">
            <v>1973,39-2984,2</v>
          </cell>
          <cell r="AQ323">
            <v>114</v>
          </cell>
          <cell r="AR323">
            <v>7.37</v>
          </cell>
          <cell r="AS323" t="str">
            <v>Газлифт</v>
          </cell>
          <cell r="AT323">
            <v>500</v>
          </cell>
          <cell r="AU323" t="str">
            <v>ГК75/3</v>
          </cell>
          <cell r="AV323">
            <v>965</v>
          </cell>
          <cell r="AW323" t="str">
            <v>ГК76/3</v>
          </cell>
          <cell r="AX323">
            <v>1280</v>
          </cell>
          <cell r="AY323" t="str">
            <v>ГК76/3</v>
          </cell>
          <cell r="AZ323">
            <v>1510</v>
          </cell>
          <cell r="BA323" t="str">
            <v>ГК74/4</v>
          </cell>
          <cell r="BB323">
            <v>1695</v>
          </cell>
          <cell r="BC323" t="str">
            <v>ГК74/4</v>
          </cell>
          <cell r="BD323">
            <v>1880</v>
          </cell>
          <cell r="BE323" t="str">
            <v>ЦКсОК</v>
          </cell>
          <cell r="BF323">
            <v>1890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2042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1885.4</v>
          </cell>
          <cell r="BT323">
            <v>156.6</v>
          </cell>
          <cell r="BU323">
            <v>73</v>
          </cell>
          <cell r="BV323">
            <v>5.5</v>
          </cell>
          <cell r="BW323">
            <v>18</v>
          </cell>
          <cell r="BX323" t="str">
            <v>Угловик</v>
          </cell>
          <cell r="BY323" t="str">
            <v>Постоянный</v>
          </cell>
          <cell r="BZ323">
            <v>24</v>
          </cell>
          <cell r="CA323">
            <v>0</v>
          </cell>
          <cell r="CB323">
            <v>27</v>
          </cell>
          <cell r="CC323">
            <v>57</v>
          </cell>
          <cell r="CD323">
            <v>26</v>
          </cell>
          <cell r="CE323">
            <v>43374</v>
          </cell>
          <cell r="CF323">
            <v>184.1</v>
          </cell>
          <cell r="CG323">
            <v>83</v>
          </cell>
          <cell r="CH323">
            <v>6</v>
          </cell>
          <cell r="CI323">
            <v>0</v>
          </cell>
          <cell r="CJ323">
            <v>0</v>
          </cell>
          <cell r="CK323">
            <v>68</v>
          </cell>
          <cell r="CL323">
            <v>11.703999999999999</v>
          </cell>
          <cell r="CM323">
            <v>14</v>
          </cell>
          <cell r="CN323">
            <v>0</v>
          </cell>
          <cell r="CO323">
            <v>316</v>
          </cell>
          <cell r="CP323">
            <v>17.100000000000001</v>
          </cell>
          <cell r="CQ323">
            <v>116.1</v>
          </cell>
          <cell r="CR323" t="str">
            <v>-</v>
          </cell>
          <cell r="CS323">
            <v>68</v>
          </cell>
          <cell r="CT323" t="str">
            <v>-</v>
          </cell>
          <cell r="CU323">
            <v>104.396</v>
          </cell>
          <cell r="CV323" t="str">
            <v>-</v>
          </cell>
          <cell r="CW323">
            <v>68</v>
          </cell>
          <cell r="CX323" t="str">
            <v>-</v>
          </cell>
          <cell r="CY323">
            <v>11</v>
          </cell>
          <cell r="CZ323">
            <v>6.1000000000000014</v>
          </cell>
          <cell r="DA323">
            <v>521.18933697881084</v>
          </cell>
          <cell r="DB323">
            <v>1461.0389610389611</v>
          </cell>
          <cell r="DC323">
            <v>0.14236050928209568</v>
          </cell>
          <cell r="DD323">
            <v>0</v>
          </cell>
          <cell r="DE323" t="str">
            <v>Газлифт</v>
          </cell>
          <cell r="DF323">
            <v>11.703999999999999</v>
          </cell>
          <cell r="DG323">
            <v>14</v>
          </cell>
          <cell r="DH323">
            <v>0</v>
          </cell>
          <cell r="DI323">
            <v>6.1000000000000014</v>
          </cell>
          <cell r="DJ323">
            <v>68</v>
          </cell>
          <cell r="DK323">
            <v>0</v>
          </cell>
          <cell r="DL323">
            <v>42995</v>
          </cell>
          <cell r="DM323">
            <v>42393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42369</v>
          </cell>
          <cell r="DT323" t="str">
            <v>ВНС</v>
          </cell>
          <cell r="DU323">
            <v>0</v>
          </cell>
          <cell r="DV323">
            <v>18</v>
          </cell>
          <cell r="DW323">
            <v>30</v>
          </cell>
          <cell r="DX323">
            <v>48</v>
          </cell>
          <cell r="DY323">
            <v>28</v>
          </cell>
          <cell r="DZ323" t="str">
            <v>Постоянный</v>
          </cell>
          <cell r="EA323">
            <v>24</v>
          </cell>
          <cell r="EB323">
            <v>0</v>
          </cell>
          <cell r="EC323">
            <v>10.868</v>
          </cell>
          <cell r="ED323">
            <v>13</v>
          </cell>
          <cell r="EE323">
            <v>0</v>
          </cell>
          <cell r="EF323">
            <v>17.100000000000001</v>
          </cell>
          <cell r="EG323">
            <v>303.64372469635634</v>
          </cell>
          <cell r="EH323">
            <v>76</v>
          </cell>
          <cell r="EI323">
            <v>13.8</v>
          </cell>
          <cell r="EJ323">
            <v>68</v>
          </cell>
          <cell r="EK323">
            <v>18</v>
          </cell>
          <cell r="EL323">
            <v>27</v>
          </cell>
          <cell r="EM323">
            <v>57</v>
          </cell>
          <cell r="EN323">
            <v>26</v>
          </cell>
          <cell r="EO323" t="str">
            <v>Постоянный</v>
          </cell>
          <cell r="EP323">
            <v>24</v>
          </cell>
          <cell r="EQ323">
            <v>0</v>
          </cell>
          <cell r="ER323">
            <v>11.703999999999999</v>
          </cell>
          <cell r="ES323">
            <v>14</v>
          </cell>
          <cell r="ET323">
            <v>0</v>
          </cell>
          <cell r="EU323">
            <v>17.100000000000001</v>
          </cell>
          <cell r="EV323">
            <v>521.18933697881084</v>
          </cell>
          <cell r="EW323">
            <v>83</v>
          </cell>
          <cell r="EX323">
            <v>11</v>
          </cell>
          <cell r="EY323">
            <v>68</v>
          </cell>
          <cell r="EZ323">
            <v>0</v>
          </cell>
          <cell r="FA323">
            <v>-3</v>
          </cell>
          <cell r="FB323">
            <v>9</v>
          </cell>
          <cell r="FC323">
            <v>-2</v>
          </cell>
          <cell r="FD323">
            <v>0</v>
          </cell>
          <cell r="FE323">
            <v>0</v>
          </cell>
          <cell r="FF323">
            <v>0.83599999999999852</v>
          </cell>
        </row>
        <row r="324">
          <cell r="J324">
            <v>1330</v>
          </cell>
          <cell r="K324" t="str">
            <v>К-105</v>
          </cell>
          <cell r="L324">
            <v>43342</v>
          </cell>
          <cell r="M324" t="str">
            <v>Гор.</v>
          </cell>
          <cell r="N324" t="str">
            <v>P1ar_Block I</v>
          </cell>
          <cell r="O324" t="str">
            <v>Действующий</v>
          </cell>
          <cell r="P324">
            <v>-4</v>
          </cell>
          <cell r="Q324">
            <v>0</v>
          </cell>
          <cell r="R324">
            <v>0</v>
          </cell>
          <cell r="S324">
            <v>0</v>
          </cell>
          <cell r="T324">
            <v>143.80000000000001</v>
          </cell>
          <cell r="U324">
            <v>135</v>
          </cell>
          <cell r="V324">
            <v>4.32</v>
          </cell>
          <cell r="W324">
            <v>1</v>
          </cell>
          <cell r="X324">
            <v>4.32</v>
          </cell>
          <cell r="Y324">
            <v>1.33</v>
          </cell>
          <cell r="Z324">
            <v>0.83599999999999997</v>
          </cell>
          <cell r="AA324">
            <v>0.73299999999999998</v>
          </cell>
          <cell r="AB324">
            <v>38</v>
          </cell>
          <cell r="AC324">
            <v>1.1579999999999999</v>
          </cell>
          <cell r="AD324">
            <v>177.8</v>
          </cell>
          <cell r="AE324">
            <v>0</v>
          </cell>
          <cell r="AF324">
            <v>0</v>
          </cell>
          <cell r="AG324">
            <v>3176.5</v>
          </cell>
          <cell r="AH324">
            <v>3176.5</v>
          </cell>
          <cell r="AI324">
            <v>0</v>
          </cell>
          <cell r="AJ324">
            <v>0</v>
          </cell>
          <cell r="AK324" t="str">
            <v>Закрытый</v>
          </cell>
          <cell r="AL324" t="str">
            <v>2587,08-2588,28;  2663,67-2664,87; 2729,52-2730,72; 2838,81-2840,01; 2916,71-2917,91; 3005,98-3007,18; 3123,3-3124,5     (цирк. клапана)</v>
          </cell>
          <cell r="AM324">
            <v>0</v>
          </cell>
          <cell r="AN324">
            <v>2587.1</v>
          </cell>
          <cell r="AO324">
            <v>691.165421552206</v>
          </cell>
          <cell r="AP324">
            <v>0</v>
          </cell>
          <cell r="AQ324">
            <v>0</v>
          </cell>
          <cell r="AR324">
            <v>0</v>
          </cell>
          <cell r="AS324" t="str">
            <v>УЭЦН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  <cell r="BB324" t="e">
            <v>#N/A</v>
          </cell>
          <cell r="BC324" t="e">
            <v>#N/A</v>
          </cell>
          <cell r="BD324" t="e">
            <v>#N/A</v>
          </cell>
          <cell r="BE324" t="e">
            <v>#N/A</v>
          </cell>
          <cell r="BF324" t="e">
            <v>#N/A</v>
          </cell>
          <cell r="BG324">
            <v>0</v>
          </cell>
          <cell r="BH324">
            <v>0</v>
          </cell>
          <cell r="BI324" t="str">
            <v>D460N</v>
          </cell>
          <cell r="BJ324">
            <v>1360</v>
          </cell>
          <cell r="BK324">
            <v>44</v>
          </cell>
          <cell r="BL324">
            <v>0</v>
          </cell>
          <cell r="BM324">
            <v>2020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1685</v>
          </cell>
          <cell r="BT324">
            <v>335</v>
          </cell>
          <cell r="BU324">
            <v>0</v>
          </cell>
          <cell r="BV324">
            <v>0</v>
          </cell>
          <cell r="BW324">
            <v>65</v>
          </cell>
          <cell r="BX324" t="str">
            <v>Угловик</v>
          </cell>
          <cell r="BY324" t="str">
            <v>Постоянный</v>
          </cell>
          <cell r="BZ324">
            <v>24</v>
          </cell>
          <cell r="CA324">
            <v>0</v>
          </cell>
          <cell r="CB324">
            <v>27</v>
          </cell>
          <cell r="CC324">
            <v>27</v>
          </cell>
          <cell r="CD324">
            <v>26</v>
          </cell>
          <cell r="CE324">
            <v>43374</v>
          </cell>
          <cell r="CF324">
            <v>206</v>
          </cell>
          <cell r="CG324">
            <v>0</v>
          </cell>
          <cell r="CH324">
            <v>0</v>
          </cell>
          <cell r="CI324">
            <v>1099.6798298669373</v>
          </cell>
          <cell r="CJ324">
            <v>72</v>
          </cell>
          <cell r="CK324">
            <v>87.167736012819049</v>
          </cell>
          <cell r="CL324">
            <v>50.995999999999995</v>
          </cell>
          <cell r="CM324">
            <v>61</v>
          </cell>
          <cell r="CN324">
            <v>0</v>
          </cell>
          <cell r="CO324">
            <v>0</v>
          </cell>
          <cell r="CP324">
            <v>8.5</v>
          </cell>
          <cell r="CQ324">
            <v>118.83226398718095</v>
          </cell>
          <cell r="CR324">
            <v>0</v>
          </cell>
          <cell r="CS324">
            <v>15.167736012819049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8.5</v>
          </cell>
          <cell r="DA324">
            <v>166.67973958741862</v>
          </cell>
          <cell r="DB324">
            <v>166.67973958741862</v>
          </cell>
          <cell r="DC324">
            <v>0</v>
          </cell>
          <cell r="DD324">
            <v>0</v>
          </cell>
          <cell r="DE324" t="str">
            <v>УЭЦН</v>
          </cell>
          <cell r="DF324">
            <v>50.995999999999995</v>
          </cell>
          <cell r="DG324">
            <v>61</v>
          </cell>
          <cell r="DH324">
            <v>0</v>
          </cell>
          <cell r="DI324">
            <v>8.5</v>
          </cell>
          <cell r="DJ324">
            <v>87.167736012819049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18</v>
          </cell>
          <cell r="DW324">
            <v>30</v>
          </cell>
          <cell r="DX324">
            <v>75</v>
          </cell>
          <cell r="DY324">
            <v>29</v>
          </cell>
          <cell r="DZ324" t="str">
            <v>Постоянный</v>
          </cell>
          <cell r="EA324">
            <v>24</v>
          </cell>
          <cell r="EB324">
            <v>0</v>
          </cell>
          <cell r="EC324">
            <v>49.415959999999998</v>
          </cell>
          <cell r="ED324">
            <v>59.11</v>
          </cell>
          <cell r="EE324">
            <v>0</v>
          </cell>
          <cell r="EF324">
            <v>15.3</v>
          </cell>
          <cell r="EG324">
            <v>309.61656922176559</v>
          </cell>
          <cell r="EH324">
            <v>0</v>
          </cell>
          <cell r="EI324">
            <v>0</v>
          </cell>
          <cell r="EJ324">
            <v>110.16773601281905</v>
          </cell>
          <cell r="EK324">
            <v>65</v>
          </cell>
          <cell r="EL324">
            <v>27</v>
          </cell>
          <cell r="EM324">
            <v>27</v>
          </cell>
          <cell r="EN324">
            <v>26</v>
          </cell>
          <cell r="EO324" t="str">
            <v>Постоянный</v>
          </cell>
          <cell r="EP324">
            <v>24</v>
          </cell>
          <cell r="EQ324">
            <v>0</v>
          </cell>
          <cell r="ER324">
            <v>50.995999999999995</v>
          </cell>
          <cell r="ES324">
            <v>61</v>
          </cell>
          <cell r="ET324">
            <v>0</v>
          </cell>
          <cell r="EU324">
            <v>8.5</v>
          </cell>
          <cell r="EV324">
            <v>166.67973958741862</v>
          </cell>
          <cell r="EW324">
            <v>0</v>
          </cell>
          <cell r="EX324">
            <v>0</v>
          </cell>
          <cell r="EY324">
            <v>87.167736012819049</v>
          </cell>
          <cell r="EZ324">
            <v>47</v>
          </cell>
          <cell r="FA324">
            <v>-3</v>
          </cell>
          <cell r="FB324">
            <v>-48</v>
          </cell>
          <cell r="FC324">
            <v>-3</v>
          </cell>
          <cell r="FD324">
            <v>0</v>
          </cell>
          <cell r="FE324">
            <v>0</v>
          </cell>
          <cell r="FF324">
            <v>1.5800399999999968</v>
          </cell>
        </row>
        <row r="325">
          <cell r="J325">
            <v>1331</v>
          </cell>
          <cell r="K325" t="str">
            <v>К-34</v>
          </cell>
          <cell r="L325">
            <v>43403</v>
          </cell>
          <cell r="M325" t="str">
            <v>Гор.</v>
          </cell>
          <cell r="N325" t="str">
            <v>P1ar_Block I</v>
          </cell>
          <cell r="O325" t="str">
            <v>Действующий</v>
          </cell>
          <cell r="P325">
            <v>-4</v>
          </cell>
          <cell r="Q325">
            <v>0</v>
          </cell>
          <cell r="R325">
            <v>0</v>
          </cell>
          <cell r="S325">
            <v>0</v>
          </cell>
          <cell r="T325">
            <v>143.80000000000001</v>
          </cell>
          <cell r="U325">
            <v>135</v>
          </cell>
          <cell r="V325">
            <v>4.32</v>
          </cell>
          <cell r="W325">
            <v>1</v>
          </cell>
          <cell r="X325">
            <v>4.0510127531882976</v>
          </cell>
          <cell r="Y325">
            <v>1.33</v>
          </cell>
          <cell r="Z325">
            <v>0.83599999999999997</v>
          </cell>
          <cell r="AA325">
            <v>0.73299999999999998</v>
          </cell>
          <cell r="AB325">
            <v>38</v>
          </cell>
          <cell r="AC325">
            <v>1.1579999999999999</v>
          </cell>
          <cell r="AD325">
            <v>177.8</v>
          </cell>
          <cell r="AE325">
            <v>0</v>
          </cell>
          <cell r="AF325">
            <v>0</v>
          </cell>
          <cell r="AG325">
            <v>3133</v>
          </cell>
          <cell r="AH325">
            <v>3133</v>
          </cell>
          <cell r="AI325">
            <v>0</v>
          </cell>
          <cell r="AJ325">
            <v>0</v>
          </cell>
          <cell r="AK325" t="str">
            <v>Закрытый</v>
          </cell>
          <cell r="AL325" t="str">
            <v>2341,35-2342,78; 2462,75-2464,18; 2594,27-2595,7; 2714,54-2715,97; 2856,96-2858,39; 2956,7-2958,13; 3066,69-3067,92м  (цирк. клапана)</v>
          </cell>
          <cell r="AM325">
            <v>0</v>
          </cell>
          <cell r="AN325">
            <v>2341.35</v>
          </cell>
          <cell r="AO325">
            <v>445.33</v>
          </cell>
          <cell r="AP325">
            <v>0</v>
          </cell>
          <cell r="AQ325">
            <v>0</v>
          </cell>
          <cell r="AR325">
            <v>0</v>
          </cell>
          <cell r="AS325" t="str">
            <v>УЭЦН</v>
          </cell>
          <cell r="AT325" t="e">
            <v>#N/A</v>
          </cell>
          <cell r="AU325" t="e">
            <v>#N/A</v>
          </cell>
          <cell r="AV325" t="e">
            <v>#N/A</v>
          </cell>
          <cell r="AW325" t="e">
            <v>#N/A</v>
          </cell>
          <cell r="AX325" t="e">
            <v>#N/A</v>
          </cell>
          <cell r="AY325" t="e">
            <v>#N/A</v>
          </cell>
          <cell r="AZ325" t="e">
            <v>#N/A</v>
          </cell>
          <cell r="BA325" t="e">
            <v>#N/A</v>
          </cell>
          <cell r="BB325" t="e">
            <v>#N/A</v>
          </cell>
          <cell r="BC325" t="e">
            <v>#N/A</v>
          </cell>
          <cell r="BD325" t="e">
            <v>#N/A</v>
          </cell>
          <cell r="BE325" t="e">
            <v>#N/A</v>
          </cell>
          <cell r="BF325" t="e">
            <v>#N/A</v>
          </cell>
          <cell r="BG325">
            <v>0</v>
          </cell>
          <cell r="BH325">
            <v>0</v>
          </cell>
          <cell r="BI325" t="str">
            <v>D460N</v>
          </cell>
          <cell r="BJ325">
            <v>1360</v>
          </cell>
          <cell r="BK325">
            <v>53</v>
          </cell>
          <cell r="BL325">
            <v>0</v>
          </cell>
          <cell r="BM325">
            <v>2074.54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1780.58</v>
          </cell>
          <cell r="BT325">
            <v>0</v>
          </cell>
          <cell r="BU325">
            <v>0</v>
          </cell>
          <cell r="BV325">
            <v>0</v>
          </cell>
          <cell r="BW325">
            <v>65</v>
          </cell>
          <cell r="BX325" t="str">
            <v>Угловик</v>
          </cell>
          <cell r="BY325" t="str">
            <v>Постоянный</v>
          </cell>
          <cell r="BZ325">
            <v>24</v>
          </cell>
          <cell r="CA325">
            <v>0</v>
          </cell>
          <cell r="CB325">
            <v>28</v>
          </cell>
          <cell r="CC325">
            <v>28</v>
          </cell>
          <cell r="CD325">
            <v>27</v>
          </cell>
          <cell r="CE325">
            <v>43374</v>
          </cell>
          <cell r="CF325">
            <v>206</v>
          </cell>
          <cell r="CG325">
            <v>0</v>
          </cell>
          <cell r="CH325">
            <v>0</v>
          </cell>
          <cell r="CI325">
            <v>900</v>
          </cell>
          <cell r="CJ325">
            <v>74</v>
          </cell>
          <cell r="CK325">
            <v>82.397238356000003</v>
          </cell>
          <cell r="CL325">
            <v>74.554479999999984</v>
          </cell>
          <cell r="CM325">
            <v>91</v>
          </cell>
          <cell r="CN325">
            <v>2</v>
          </cell>
          <cell r="CO325">
            <v>0</v>
          </cell>
          <cell r="CP325">
            <v>46.82</v>
          </cell>
          <cell r="CQ325">
            <v>123.602761644</v>
          </cell>
          <cell r="CR325">
            <v>0</v>
          </cell>
          <cell r="CS325">
            <v>8.3972383560000026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46.82</v>
          </cell>
          <cell r="DA325">
            <v>627.99713712710502</v>
          </cell>
          <cell r="DB325">
            <v>627.99713712710502</v>
          </cell>
          <cell r="DC325">
            <v>0</v>
          </cell>
          <cell r="DD325">
            <v>0</v>
          </cell>
          <cell r="DE325" t="str">
            <v>УЭЦН</v>
          </cell>
          <cell r="DF325">
            <v>74.554479999999984</v>
          </cell>
          <cell r="DG325">
            <v>91</v>
          </cell>
          <cell r="DH325">
            <v>2</v>
          </cell>
          <cell r="DI325">
            <v>46.82</v>
          </cell>
          <cell r="DJ325">
            <v>82.397238356000003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65</v>
          </cell>
          <cell r="DW325">
            <v>27</v>
          </cell>
          <cell r="DX325">
            <v>27</v>
          </cell>
          <cell r="DY325">
            <v>26</v>
          </cell>
          <cell r="DZ325" t="str">
            <v>Постоянный</v>
          </cell>
          <cell r="EA325">
            <v>24</v>
          </cell>
          <cell r="EB325">
            <v>0</v>
          </cell>
          <cell r="EC325">
            <v>57.690043611199997</v>
          </cell>
          <cell r="ED325">
            <v>75.53</v>
          </cell>
          <cell r="EE325">
            <v>8.6359999999999992</v>
          </cell>
          <cell r="EF325">
            <v>46.82</v>
          </cell>
          <cell r="EG325">
            <v>811.57851631282745</v>
          </cell>
          <cell r="EH325">
            <v>0</v>
          </cell>
          <cell r="EI325">
            <v>0</v>
          </cell>
          <cell r="EJ325">
            <v>92.716627854792009</v>
          </cell>
          <cell r="EK325">
            <v>65</v>
          </cell>
          <cell r="EL325">
            <v>28</v>
          </cell>
          <cell r="EM325">
            <v>28</v>
          </cell>
          <cell r="EN325">
            <v>27</v>
          </cell>
          <cell r="EO325" t="str">
            <v>Постоянный</v>
          </cell>
          <cell r="EP325">
            <v>24</v>
          </cell>
          <cell r="EQ325">
            <v>0</v>
          </cell>
          <cell r="ER325">
            <v>74.554479999999984</v>
          </cell>
          <cell r="ES325">
            <v>91</v>
          </cell>
          <cell r="ET325">
            <v>2</v>
          </cell>
          <cell r="EU325">
            <v>46.82</v>
          </cell>
          <cell r="EV325">
            <v>627.99713712710502</v>
          </cell>
          <cell r="EW325">
            <v>0</v>
          </cell>
          <cell r="EX325">
            <v>0</v>
          </cell>
          <cell r="EY325">
            <v>82.397238356000003</v>
          </cell>
          <cell r="EZ325">
            <v>0</v>
          </cell>
          <cell r="FA325">
            <v>1</v>
          </cell>
          <cell r="FB325">
            <v>1</v>
          </cell>
          <cell r="FC325">
            <v>1</v>
          </cell>
          <cell r="FD325">
            <v>0</v>
          </cell>
          <cell r="FE325">
            <v>0</v>
          </cell>
          <cell r="FF325">
            <v>16.864436388799987</v>
          </cell>
        </row>
        <row r="326">
          <cell r="J326">
            <v>1351</v>
          </cell>
          <cell r="K326" t="str">
            <v>К - 102</v>
          </cell>
          <cell r="L326">
            <v>42605</v>
          </cell>
          <cell r="M326" t="str">
            <v>Гор.</v>
          </cell>
          <cell r="N326" t="str">
            <v>P1ar_Block III</v>
          </cell>
          <cell r="O326" t="str">
            <v>Действующий</v>
          </cell>
          <cell r="P326">
            <v>-4</v>
          </cell>
          <cell r="Q326">
            <v>0</v>
          </cell>
          <cell r="R326">
            <v>0</v>
          </cell>
          <cell r="S326">
            <v>0</v>
          </cell>
          <cell r="T326">
            <v>143.80000000000001</v>
          </cell>
          <cell r="U326">
            <v>135</v>
          </cell>
          <cell r="V326">
            <v>4.32</v>
          </cell>
          <cell r="W326">
            <v>1</v>
          </cell>
          <cell r="X326">
            <v>3.8135593220338984</v>
          </cell>
          <cell r="Y326">
            <v>1.33</v>
          </cell>
          <cell r="Z326">
            <v>0.83599999999999997</v>
          </cell>
          <cell r="AA326">
            <v>0.73299999999999998</v>
          </cell>
          <cell r="AB326">
            <v>38</v>
          </cell>
          <cell r="AC326">
            <v>1.1579999999999999</v>
          </cell>
          <cell r="AD326">
            <v>177.8</v>
          </cell>
          <cell r="AE326">
            <v>9.19</v>
          </cell>
          <cell r="AF326">
            <v>2162</v>
          </cell>
          <cell r="AG326">
            <v>2775</v>
          </cell>
          <cell r="AH326">
            <v>2775</v>
          </cell>
          <cell r="AI326">
            <v>0</v>
          </cell>
          <cell r="AJ326">
            <v>0</v>
          </cell>
          <cell r="AK326" t="str">
            <v>откр ствол</v>
          </cell>
          <cell r="AL326" t="str">
            <v>2248-2654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Газлифт</v>
          </cell>
          <cell r="AT326">
            <v>480</v>
          </cell>
          <cell r="AU326" t="str">
            <v>ГП</v>
          </cell>
          <cell r="AV326">
            <v>880</v>
          </cell>
          <cell r="AW326" t="str">
            <v>ГП</v>
          </cell>
          <cell r="AX326">
            <v>1200</v>
          </cell>
          <cell r="AY326" t="str">
            <v>ГП</v>
          </cell>
          <cell r="AZ326">
            <v>1445</v>
          </cell>
          <cell r="BA326" t="str">
            <v>ГК86/1,5</v>
          </cell>
          <cell r="BB326">
            <v>1685</v>
          </cell>
          <cell r="BC326" t="str">
            <v>ЦКсОК/4</v>
          </cell>
          <cell r="BD326">
            <v>0</v>
          </cell>
          <cell r="BE326">
            <v>0</v>
          </cell>
          <cell r="BF326">
            <v>1830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2170</v>
          </cell>
          <cell r="BN326" t="str">
            <v>Есть</v>
          </cell>
          <cell r="BO326">
            <v>0</v>
          </cell>
          <cell r="BP326">
            <v>80</v>
          </cell>
          <cell r="BQ326">
            <v>71</v>
          </cell>
          <cell r="BR326">
            <v>12.7</v>
          </cell>
          <cell r="BS326">
            <v>0</v>
          </cell>
          <cell r="BT326">
            <v>0</v>
          </cell>
          <cell r="BU326">
            <v>73</v>
          </cell>
          <cell r="BV326">
            <v>5.5</v>
          </cell>
          <cell r="BW326">
            <v>18</v>
          </cell>
          <cell r="BX326" t="str">
            <v>Угловик</v>
          </cell>
          <cell r="BY326" t="str">
            <v>Постоянный</v>
          </cell>
          <cell r="BZ326">
            <v>24</v>
          </cell>
          <cell r="CA326">
            <v>0</v>
          </cell>
          <cell r="CB326">
            <v>35</v>
          </cell>
          <cell r="CC326">
            <v>71</v>
          </cell>
          <cell r="CD326">
            <v>33</v>
          </cell>
          <cell r="CE326">
            <v>43374</v>
          </cell>
          <cell r="CF326">
            <v>127</v>
          </cell>
          <cell r="CG326">
            <v>80</v>
          </cell>
          <cell r="CH326">
            <v>6</v>
          </cell>
          <cell r="CI326">
            <v>0</v>
          </cell>
          <cell r="CJ326">
            <v>0</v>
          </cell>
          <cell r="CK326">
            <v>73</v>
          </cell>
          <cell r="CL326">
            <v>10.43328</v>
          </cell>
          <cell r="CM326">
            <v>13</v>
          </cell>
          <cell r="CN326">
            <v>4</v>
          </cell>
          <cell r="CO326">
            <v>317</v>
          </cell>
          <cell r="CP326">
            <v>17.7</v>
          </cell>
          <cell r="CQ326">
            <v>54</v>
          </cell>
          <cell r="CR326" t="str">
            <v>-</v>
          </cell>
          <cell r="CS326">
            <v>73</v>
          </cell>
          <cell r="CT326" t="str">
            <v>-</v>
          </cell>
          <cell r="CU326">
            <v>43.566720000000004</v>
          </cell>
          <cell r="CV326" t="str">
            <v>-</v>
          </cell>
          <cell r="CW326">
            <v>69</v>
          </cell>
          <cell r="CX326" t="str">
            <v>-</v>
          </cell>
          <cell r="CY326">
            <v>12.7</v>
          </cell>
          <cell r="CZ326">
            <v>5</v>
          </cell>
          <cell r="DA326">
            <v>479.23567660409765</v>
          </cell>
          <cell r="DB326">
            <v>1696.4942951785058</v>
          </cell>
          <cell r="DC326">
            <v>0.29683567062207838</v>
          </cell>
          <cell r="DD326">
            <v>0</v>
          </cell>
          <cell r="DE326" t="str">
            <v>Газлифт</v>
          </cell>
          <cell r="DF326">
            <v>10.43328</v>
          </cell>
          <cell r="DG326">
            <v>13</v>
          </cell>
          <cell r="DH326">
            <v>4</v>
          </cell>
          <cell r="DI326">
            <v>5</v>
          </cell>
          <cell r="DJ326">
            <v>73</v>
          </cell>
          <cell r="DK326">
            <v>0</v>
          </cell>
          <cell r="DL326">
            <v>42582</v>
          </cell>
          <cell r="DM326">
            <v>42605</v>
          </cell>
          <cell r="DN326">
            <v>840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43183</v>
          </cell>
          <cell r="DT326" t="str">
            <v>БОПЗ</v>
          </cell>
          <cell r="DU326" t="str">
            <v>Предыдущий ГТМ-2016г(ВНС)</v>
          </cell>
          <cell r="DV326">
            <v>18</v>
          </cell>
          <cell r="DW326">
            <v>35</v>
          </cell>
          <cell r="DX326">
            <v>71</v>
          </cell>
          <cell r="DY326">
            <v>33</v>
          </cell>
          <cell r="DZ326" t="str">
            <v>Постоянный</v>
          </cell>
          <cell r="EA326">
            <v>24</v>
          </cell>
          <cell r="EB326">
            <v>0</v>
          </cell>
          <cell r="EC326">
            <v>7.383551999999999</v>
          </cell>
          <cell r="ED326">
            <v>9.1999999999999993</v>
          </cell>
          <cell r="EE326">
            <v>4</v>
          </cell>
          <cell r="EF326">
            <v>24.3</v>
          </cell>
          <cell r="EG326">
            <v>1720.0393523334033</v>
          </cell>
          <cell r="EH326">
            <v>80</v>
          </cell>
          <cell r="EI326">
            <v>11.6</v>
          </cell>
          <cell r="EJ326">
            <v>73</v>
          </cell>
          <cell r="EK326">
            <v>18</v>
          </cell>
          <cell r="EL326">
            <v>35</v>
          </cell>
          <cell r="EM326">
            <v>71</v>
          </cell>
          <cell r="EN326">
            <v>33</v>
          </cell>
          <cell r="EO326" t="str">
            <v>Постоянный</v>
          </cell>
          <cell r="EP326">
            <v>24</v>
          </cell>
          <cell r="EQ326">
            <v>0</v>
          </cell>
          <cell r="ER326">
            <v>10.43328</v>
          </cell>
          <cell r="ES326">
            <v>13</v>
          </cell>
          <cell r="ET326">
            <v>4</v>
          </cell>
          <cell r="EU326">
            <v>17.7</v>
          </cell>
          <cell r="EV326">
            <v>479.23567660409765</v>
          </cell>
          <cell r="EW326">
            <v>80</v>
          </cell>
          <cell r="EX326">
            <v>12.7</v>
          </cell>
          <cell r="EY326">
            <v>73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3.0497280000000009</v>
          </cell>
        </row>
        <row r="327">
          <cell r="J327">
            <v>1352</v>
          </cell>
          <cell r="K327" t="str">
            <v>К - 68</v>
          </cell>
          <cell r="L327">
            <v>43093</v>
          </cell>
          <cell r="M327" t="str">
            <v>Гор.</v>
          </cell>
          <cell r="N327" t="str">
            <v>P1ar_Block I</v>
          </cell>
          <cell r="O327" t="str">
            <v>Действующий</v>
          </cell>
          <cell r="P327">
            <v>-4</v>
          </cell>
          <cell r="Q327">
            <v>43058</v>
          </cell>
          <cell r="R327" t="str">
            <v>МеКаМиНефть</v>
          </cell>
          <cell r="S327" t="str">
            <v>КГРП 7ст.
350м3 15% HCl</v>
          </cell>
          <cell r="T327">
            <v>143.80000000000001</v>
          </cell>
          <cell r="U327">
            <v>135</v>
          </cell>
          <cell r="V327">
            <v>4.32</v>
          </cell>
          <cell r="W327">
            <v>1</v>
          </cell>
          <cell r="X327">
            <v>4.32</v>
          </cell>
          <cell r="Y327">
            <v>1.33</v>
          </cell>
          <cell r="Z327">
            <v>0.83599999999999997</v>
          </cell>
          <cell r="AA327">
            <v>0.73299999999999998</v>
          </cell>
          <cell r="AB327">
            <v>38</v>
          </cell>
          <cell r="AC327">
            <v>1.1579999999999999</v>
          </cell>
          <cell r="AD327">
            <v>177.8</v>
          </cell>
          <cell r="AE327">
            <v>9.19</v>
          </cell>
          <cell r="AF327">
            <v>2004.72</v>
          </cell>
          <cell r="AG327">
            <v>2988.22</v>
          </cell>
          <cell r="AH327">
            <v>2988.22</v>
          </cell>
          <cell r="AI327">
            <v>43048</v>
          </cell>
          <cell r="AJ327" t="str">
            <v>По спущенной компановке</v>
          </cell>
          <cell r="AK327" t="str">
            <v>Закрытый</v>
          </cell>
          <cell r="AL327" t="str">
            <v>2198,97-2200,47; 2326,01-2327,51; 2465,89-2467,39; 2584,77-2586,27; 2703,51-2705,01; 2819,1-2820,61; 2946,45-2947,05 (цирк. клапана)</v>
          </cell>
          <cell r="AM327">
            <v>9.61</v>
          </cell>
          <cell r="AN327">
            <v>2198.9699999999998</v>
          </cell>
          <cell r="AO327">
            <v>379.4</v>
          </cell>
          <cell r="AP327" t="str">
            <v>1735,79-2999</v>
          </cell>
          <cell r="AQ327">
            <v>114</v>
          </cell>
          <cell r="AR327">
            <v>7.37</v>
          </cell>
          <cell r="AS327" t="str">
            <v>Газлифт</v>
          </cell>
          <cell r="AT327">
            <v>450</v>
          </cell>
          <cell r="AU327" t="str">
            <v>ГК79/4</v>
          </cell>
          <cell r="AV327">
            <v>830</v>
          </cell>
          <cell r="AW327" t="str">
            <v>ГК79/4</v>
          </cell>
          <cell r="AX327">
            <v>1160</v>
          </cell>
          <cell r="AY327" t="str">
            <v>ГК77/3</v>
          </cell>
          <cell r="AZ327">
            <v>1430</v>
          </cell>
          <cell r="BA327" t="str">
            <v>ГК76/3</v>
          </cell>
          <cell r="BB327">
            <v>1690</v>
          </cell>
          <cell r="BC327" t="str">
            <v>ЦКсОК</v>
          </cell>
          <cell r="BD327">
            <v>0</v>
          </cell>
          <cell r="BE327">
            <v>0</v>
          </cell>
          <cell r="BF327">
            <v>1700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1741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1674</v>
          </cell>
          <cell r="BT327">
            <v>67</v>
          </cell>
          <cell r="BU327">
            <v>73</v>
          </cell>
          <cell r="BV327">
            <v>5.5</v>
          </cell>
          <cell r="BW327">
            <v>18</v>
          </cell>
          <cell r="BX327" t="str">
            <v>Угловик</v>
          </cell>
          <cell r="BY327" t="str">
            <v>Постоянный</v>
          </cell>
          <cell r="BZ327">
            <v>24</v>
          </cell>
          <cell r="CA327">
            <v>0</v>
          </cell>
          <cell r="CB327">
            <v>24</v>
          </cell>
          <cell r="CC327">
            <v>46</v>
          </cell>
          <cell r="CD327">
            <v>23</v>
          </cell>
          <cell r="CE327">
            <v>43374</v>
          </cell>
          <cell r="CF327">
            <v>197</v>
          </cell>
          <cell r="CG327">
            <v>82</v>
          </cell>
          <cell r="CH327">
            <v>6</v>
          </cell>
          <cell r="CI327">
            <v>0</v>
          </cell>
          <cell r="CJ327">
            <v>0</v>
          </cell>
          <cell r="CK327">
            <v>57</v>
          </cell>
          <cell r="CL327">
            <v>35.112000000000002</v>
          </cell>
          <cell r="CM327">
            <v>42</v>
          </cell>
          <cell r="CN327">
            <v>0</v>
          </cell>
          <cell r="CO327">
            <v>318</v>
          </cell>
          <cell r="CP327">
            <v>27</v>
          </cell>
          <cell r="CQ327">
            <v>140</v>
          </cell>
          <cell r="CR327" t="str">
            <v>-</v>
          </cell>
          <cell r="CS327">
            <v>57</v>
          </cell>
          <cell r="CT327" t="str">
            <v>-</v>
          </cell>
          <cell r="CU327">
            <v>104.88800000000001</v>
          </cell>
          <cell r="CV327" t="str">
            <v>-</v>
          </cell>
          <cell r="CW327">
            <v>57</v>
          </cell>
          <cell r="CX327" t="str">
            <v>-</v>
          </cell>
          <cell r="CY327">
            <v>18</v>
          </cell>
          <cell r="CZ327">
            <v>9</v>
          </cell>
          <cell r="DA327">
            <v>256.32262474367735</v>
          </cell>
          <cell r="DB327">
            <v>768.96787423103206</v>
          </cell>
          <cell r="DC327">
            <v>0.35985452334522161</v>
          </cell>
          <cell r="DD327">
            <v>0</v>
          </cell>
          <cell r="DE327" t="str">
            <v>Газлифт</v>
          </cell>
          <cell r="DF327">
            <v>35.112000000000002</v>
          </cell>
          <cell r="DG327">
            <v>42</v>
          </cell>
          <cell r="DH327">
            <v>0</v>
          </cell>
          <cell r="DI327">
            <v>9</v>
          </cell>
          <cell r="DJ327">
            <v>57</v>
          </cell>
          <cell r="DK327">
            <v>0</v>
          </cell>
          <cell r="DL327">
            <v>43097</v>
          </cell>
          <cell r="DM327">
            <v>43151</v>
          </cell>
          <cell r="DN327">
            <v>294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43093</v>
          </cell>
          <cell r="DT327" t="str">
            <v>ВНС</v>
          </cell>
          <cell r="DU327">
            <v>0</v>
          </cell>
          <cell r="DV327">
            <v>18</v>
          </cell>
          <cell r="DW327">
            <v>25</v>
          </cell>
          <cell r="DX327">
            <v>57</v>
          </cell>
          <cell r="DY327">
            <v>24</v>
          </cell>
          <cell r="DZ327" t="str">
            <v>Постоянный</v>
          </cell>
          <cell r="EA327">
            <v>24</v>
          </cell>
          <cell r="EB327">
            <v>0</v>
          </cell>
          <cell r="EC327">
            <v>36.783999999999999</v>
          </cell>
          <cell r="ED327">
            <v>44</v>
          </cell>
          <cell r="EE327">
            <v>0</v>
          </cell>
          <cell r="EF327">
            <v>33.299999999999997</v>
          </cell>
          <cell r="EG327">
            <v>415.94171378860364</v>
          </cell>
          <cell r="EH327">
            <v>82</v>
          </cell>
          <cell r="EI327">
            <v>18</v>
          </cell>
          <cell r="EJ327">
            <v>62</v>
          </cell>
          <cell r="EK327">
            <v>18</v>
          </cell>
          <cell r="EL327">
            <v>24</v>
          </cell>
          <cell r="EM327">
            <v>46</v>
          </cell>
          <cell r="EN327">
            <v>23</v>
          </cell>
          <cell r="EO327" t="str">
            <v>Постоянный</v>
          </cell>
          <cell r="EP327">
            <v>24</v>
          </cell>
          <cell r="EQ327">
            <v>0</v>
          </cell>
          <cell r="ER327">
            <v>35.112000000000002</v>
          </cell>
          <cell r="ES327">
            <v>42</v>
          </cell>
          <cell r="ET327">
            <v>0</v>
          </cell>
          <cell r="EU327">
            <v>27</v>
          </cell>
          <cell r="EV327">
            <v>256.32262474367735</v>
          </cell>
          <cell r="EW327">
            <v>82</v>
          </cell>
          <cell r="EX327">
            <v>18</v>
          </cell>
          <cell r="EY327">
            <v>57</v>
          </cell>
          <cell r="EZ327">
            <v>0</v>
          </cell>
          <cell r="FA327">
            <v>-1</v>
          </cell>
          <cell r="FB327">
            <v>-11</v>
          </cell>
          <cell r="FC327">
            <v>-1</v>
          </cell>
          <cell r="FD327">
            <v>0</v>
          </cell>
          <cell r="FE327">
            <v>0</v>
          </cell>
          <cell r="FF327">
            <v>-1.671999999999997</v>
          </cell>
        </row>
        <row r="328">
          <cell r="J328">
            <v>1354</v>
          </cell>
          <cell r="K328" t="str">
            <v>К-1599</v>
          </cell>
          <cell r="L328">
            <v>43416</v>
          </cell>
          <cell r="M328" t="str">
            <v>Гор.</v>
          </cell>
          <cell r="N328" t="str">
            <v>P1ar_Block III</v>
          </cell>
          <cell r="O328" t="str">
            <v>Действующий</v>
          </cell>
          <cell r="P328">
            <v>-4</v>
          </cell>
          <cell r="Q328">
            <v>0</v>
          </cell>
          <cell r="R328">
            <v>0</v>
          </cell>
          <cell r="S328">
            <v>0</v>
          </cell>
          <cell r="T328">
            <v>143.80000000000001</v>
          </cell>
          <cell r="U328">
            <v>135</v>
          </cell>
          <cell r="V328">
            <v>4.32</v>
          </cell>
          <cell r="W328">
            <v>1</v>
          </cell>
          <cell r="X328">
            <v>3.6740092421743604</v>
          </cell>
          <cell r="Y328">
            <v>1.33</v>
          </cell>
          <cell r="Z328">
            <v>0.83599999999999997</v>
          </cell>
          <cell r="AA328">
            <v>0.73299999999999998</v>
          </cell>
          <cell r="AB328">
            <v>38</v>
          </cell>
          <cell r="AC328">
            <v>1.1579999999999999</v>
          </cell>
          <cell r="AD328">
            <v>177.8</v>
          </cell>
          <cell r="AE328">
            <v>0</v>
          </cell>
          <cell r="AF328">
            <v>0</v>
          </cell>
          <cell r="AG328">
            <v>2875</v>
          </cell>
          <cell r="AH328">
            <v>2875</v>
          </cell>
          <cell r="AI328">
            <v>0</v>
          </cell>
          <cell r="AJ328">
            <v>0</v>
          </cell>
          <cell r="AK328" t="str">
            <v>откр ствол</v>
          </cell>
          <cell r="AL328" t="str">
            <v>1981,24-2875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 t="str">
            <v>Газлифт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1942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73</v>
          </cell>
          <cell r="BV328">
            <v>5.5</v>
          </cell>
          <cell r="BW328">
            <v>18</v>
          </cell>
          <cell r="BX328" t="str">
            <v>Угловик</v>
          </cell>
          <cell r="BY328" t="str">
            <v>Постоянный</v>
          </cell>
          <cell r="BZ328">
            <v>24</v>
          </cell>
          <cell r="CA328">
            <v>0</v>
          </cell>
          <cell r="CB328">
            <v>34</v>
          </cell>
          <cell r="CC328">
            <v>77</v>
          </cell>
          <cell r="CD328">
            <v>33</v>
          </cell>
          <cell r="CE328">
            <v>43374</v>
          </cell>
          <cell r="CF328">
            <v>180</v>
          </cell>
          <cell r="CG328">
            <v>84</v>
          </cell>
          <cell r="CH328">
            <v>6</v>
          </cell>
          <cell r="CI328">
            <v>0</v>
          </cell>
          <cell r="CJ328">
            <v>0</v>
          </cell>
          <cell r="CK328">
            <v>60</v>
          </cell>
          <cell r="CL328">
            <v>20.070239904000001</v>
          </cell>
          <cell r="CM328">
            <v>25.35</v>
          </cell>
          <cell r="CN328">
            <v>5.2960000000000003</v>
          </cell>
          <cell r="CO328">
            <v>318</v>
          </cell>
          <cell r="CP328">
            <v>35.11</v>
          </cell>
          <cell r="CQ328">
            <v>120</v>
          </cell>
          <cell r="CR328" t="str">
            <v>-</v>
          </cell>
          <cell r="CS328">
            <v>120</v>
          </cell>
          <cell r="CT328" t="str">
            <v>-</v>
          </cell>
          <cell r="CU328">
            <v>99.929760095999995</v>
          </cell>
          <cell r="CV328" t="str">
            <v>-</v>
          </cell>
          <cell r="CW328">
            <v>114.70399999999999</v>
          </cell>
          <cell r="CX328" t="str">
            <v>-</v>
          </cell>
          <cell r="CY328">
            <v>24.5</v>
          </cell>
          <cell r="CZ328">
            <v>10.61</v>
          </cell>
          <cell r="DA328">
            <v>528.64340689248195</v>
          </cell>
          <cell r="DB328">
            <v>1749.3562691795514</v>
          </cell>
          <cell r="DC328">
            <v>0.25789542114153263</v>
          </cell>
          <cell r="DD328" t="str">
            <v>ВНС в тек. месяце</v>
          </cell>
          <cell r="DE328" t="str">
            <v>Газлифт</v>
          </cell>
          <cell r="DF328">
            <v>20.070239904000001</v>
          </cell>
          <cell r="DG328">
            <v>25.35</v>
          </cell>
          <cell r="DH328">
            <v>5.2960000000000003</v>
          </cell>
          <cell r="DI328">
            <v>10.61</v>
          </cell>
          <cell r="DJ328">
            <v>60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18</v>
          </cell>
          <cell r="DW328" t="str">
            <v>-</v>
          </cell>
          <cell r="DX328" t="str">
            <v>-</v>
          </cell>
          <cell r="DY328" t="str">
            <v>-</v>
          </cell>
          <cell r="DZ328" t="str">
            <v>Постоянный</v>
          </cell>
          <cell r="EA328">
            <v>24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18</v>
          </cell>
          <cell r="EL328">
            <v>34</v>
          </cell>
          <cell r="EM328">
            <v>77</v>
          </cell>
          <cell r="EN328">
            <v>33</v>
          </cell>
          <cell r="EO328" t="str">
            <v>Постоянный</v>
          </cell>
          <cell r="EP328">
            <v>24</v>
          </cell>
          <cell r="EQ328">
            <v>0</v>
          </cell>
          <cell r="ER328">
            <v>20.070239904000001</v>
          </cell>
          <cell r="ES328">
            <v>25.35</v>
          </cell>
          <cell r="ET328">
            <v>5.2960000000000003</v>
          </cell>
          <cell r="EU328">
            <v>35.11</v>
          </cell>
          <cell r="EV328">
            <v>528.64340689248195</v>
          </cell>
          <cell r="EW328">
            <v>84</v>
          </cell>
          <cell r="EX328">
            <v>24.5</v>
          </cell>
          <cell r="EY328">
            <v>60</v>
          </cell>
          <cell r="EZ328">
            <v>0</v>
          </cell>
          <cell r="FA328" t="e">
            <v>#VALUE!</v>
          </cell>
          <cell r="FB328" t="e">
            <v>#VALUE!</v>
          </cell>
          <cell r="FC328" t="e">
            <v>#VALUE!</v>
          </cell>
          <cell r="FD328">
            <v>0</v>
          </cell>
          <cell r="FE328">
            <v>0</v>
          </cell>
          <cell r="FF328">
            <v>20.070239904000001</v>
          </cell>
        </row>
        <row r="329">
          <cell r="J329">
            <v>1355</v>
          </cell>
          <cell r="K329" t="str">
            <v>Без куста</v>
          </cell>
          <cell r="L329">
            <v>42807</v>
          </cell>
          <cell r="M329" t="str">
            <v>Гор.</v>
          </cell>
          <cell r="N329" t="str">
            <v>P1ar_Block III</v>
          </cell>
          <cell r="O329" t="str">
            <v>Действующий</v>
          </cell>
          <cell r="P329">
            <v>-4</v>
          </cell>
          <cell r="Q329">
            <v>0</v>
          </cell>
          <cell r="R329">
            <v>0</v>
          </cell>
          <cell r="S329">
            <v>0</v>
          </cell>
          <cell r="T329">
            <v>143.80000000000001</v>
          </cell>
          <cell r="U329">
            <v>135</v>
          </cell>
          <cell r="V329">
            <v>4.32</v>
          </cell>
          <cell r="W329">
            <v>1</v>
          </cell>
          <cell r="X329">
            <v>4.2356263236332268</v>
          </cell>
          <cell r="Y329">
            <v>1.33</v>
          </cell>
          <cell r="Z329">
            <v>0.83599999999999997</v>
          </cell>
          <cell r="AA329">
            <v>0.73299999999999998</v>
          </cell>
          <cell r="AB329">
            <v>38</v>
          </cell>
          <cell r="AC329">
            <v>1.1579999999999999</v>
          </cell>
          <cell r="AD329">
            <v>177.8</v>
          </cell>
          <cell r="AE329">
            <v>9.19</v>
          </cell>
          <cell r="AF329">
            <v>2062</v>
          </cell>
          <cell r="AG329" t="str">
            <v>1 ств 2419
2 ств 2720</v>
          </cell>
          <cell r="AH329" t="str">
            <v>1 ств 2419
2 ств 2720</v>
          </cell>
          <cell r="AI329">
            <v>0</v>
          </cell>
          <cell r="AJ329">
            <v>0</v>
          </cell>
          <cell r="AK329" t="str">
            <v>откр ствол</v>
          </cell>
          <cell r="AL329" t="str">
            <v>2062-2720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 t="str">
            <v>Газлифт</v>
          </cell>
          <cell r="AT329">
            <v>720</v>
          </cell>
          <cell r="AU329" t="str">
            <v>ГП</v>
          </cell>
          <cell r="AV329">
            <v>1235</v>
          </cell>
          <cell r="AW329" t="str">
            <v>ГП</v>
          </cell>
          <cell r="AX329">
            <v>1525</v>
          </cell>
          <cell r="AY329" t="str">
            <v>ГК96/1,5</v>
          </cell>
          <cell r="AZ329">
            <v>1740</v>
          </cell>
          <cell r="BA329" t="str">
            <v>ЦКсОК/5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1750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2070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73</v>
          </cell>
          <cell r="BV329">
            <v>5.5</v>
          </cell>
          <cell r="BW329">
            <v>18</v>
          </cell>
          <cell r="BX329" t="str">
            <v>Угловик</v>
          </cell>
          <cell r="BY329" t="str">
            <v>Периодический</v>
          </cell>
          <cell r="BZ329">
            <v>24</v>
          </cell>
          <cell r="CA329">
            <v>24</v>
          </cell>
          <cell r="CB329">
            <v>35</v>
          </cell>
          <cell r="CC329">
            <v>58</v>
          </cell>
          <cell r="CD329">
            <v>32</v>
          </cell>
          <cell r="CE329">
            <v>43374</v>
          </cell>
          <cell r="CF329">
            <v>168</v>
          </cell>
          <cell r="CG329">
            <v>95</v>
          </cell>
          <cell r="CH329">
            <v>6</v>
          </cell>
          <cell r="CI329">
            <v>0</v>
          </cell>
          <cell r="CJ329">
            <v>0</v>
          </cell>
          <cell r="CK329">
            <v>65</v>
          </cell>
          <cell r="CL329">
            <v>5.3182976000000002</v>
          </cell>
          <cell r="CM329">
            <v>6.4</v>
          </cell>
          <cell r="CN329">
            <v>0.6</v>
          </cell>
          <cell r="CO329">
            <v>319</v>
          </cell>
          <cell r="CP329">
            <v>13.5</v>
          </cell>
          <cell r="CQ329">
            <v>103</v>
          </cell>
          <cell r="CR329" t="str">
            <v>-</v>
          </cell>
          <cell r="CS329">
            <v>65</v>
          </cell>
          <cell r="CT329" t="str">
            <v>-</v>
          </cell>
          <cell r="CU329">
            <v>97.681702400000006</v>
          </cell>
          <cell r="CV329" t="str">
            <v>-</v>
          </cell>
          <cell r="CW329">
            <v>64.400000000000006</v>
          </cell>
          <cell r="CX329" t="str">
            <v>-</v>
          </cell>
          <cell r="CY329">
            <v>4.9000000000000004</v>
          </cell>
          <cell r="CZ329">
            <v>8.6</v>
          </cell>
          <cell r="DA329">
            <v>1617.0588122033637</v>
          </cell>
          <cell r="DB329">
            <v>2538.4062749703967</v>
          </cell>
          <cell r="DC329">
            <v>7.6364654204993998E-2</v>
          </cell>
          <cell r="DD329">
            <v>0</v>
          </cell>
          <cell r="DE329" t="str">
            <v>Газлифт</v>
          </cell>
          <cell r="DF329">
            <v>5.3182976000000002</v>
          </cell>
          <cell r="DG329">
            <v>6.4</v>
          </cell>
          <cell r="DH329">
            <v>0.6</v>
          </cell>
          <cell r="DI329">
            <v>8.6</v>
          </cell>
          <cell r="DJ329">
            <v>65</v>
          </cell>
          <cell r="DK329">
            <v>0</v>
          </cell>
          <cell r="DL329">
            <v>42794</v>
          </cell>
          <cell r="DM329">
            <v>42807</v>
          </cell>
          <cell r="DN329">
            <v>638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43149</v>
          </cell>
          <cell r="DT329" t="str">
            <v>Бесп. ОПЗ</v>
          </cell>
          <cell r="DU329" t="str">
            <v>ВНС - 2017г.</v>
          </cell>
          <cell r="DV329">
            <v>18</v>
          </cell>
          <cell r="DW329">
            <v>35</v>
          </cell>
          <cell r="DX329">
            <v>58</v>
          </cell>
          <cell r="DY329">
            <v>32</v>
          </cell>
          <cell r="DZ329" t="str">
            <v>Постоянный</v>
          </cell>
          <cell r="EA329">
            <v>24</v>
          </cell>
          <cell r="EB329">
            <v>0</v>
          </cell>
          <cell r="EC329">
            <v>9.1959999999999997</v>
          </cell>
          <cell r="ED329">
            <v>11</v>
          </cell>
          <cell r="EE329">
            <v>0</v>
          </cell>
          <cell r="EF329">
            <v>7.9</v>
          </cell>
          <cell r="EG329">
            <v>315.3545019573728</v>
          </cell>
          <cell r="EH329">
            <v>95</v>
          </cell>
          <cell r="EI329">
            <v>5</v>
          </cell>
          <cell r="EJ329">
            <v>63</v>
          </cell>
          <cell r="EK329">
            <v>18</v>
          </cell>
          <cell r="EL329">
            <v>35</v>
          </cell>
          <cell r="EM329">
            <v>58</v>
          </cell>
          <cell r="EN329">
            <v>32</v>
          </cell>
          <cell r="EO329" t="str">
            <v>Периодический</v>
          </cell>
          <cell r="EP329">
            <v>24</v>
          </cell>
          <cell r="EQ329">
            <v>24</v>
          </cell>
          <cell r="ER329">
            <v>5.3182976000000002</v>
          </cell>
          <cell r="ES329">
            <v>6.4</v>
          </cell>
          <cell r="ET329">
            <v>0.6</v>
          </cell>
          <cell r="EU329">
            <v>13.5</v>
          </cell>
          <cell r="EV329">
            <v>1617.0588122033637</v>
          </cell>
          <cell r="EW329">
            <v>95</v>
          </cell>
          <cell r="EX329">
            <v>4.9000000000000004</v>
          </cell>
          <cell r="EY329">
            <v>65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24</v>
          </cell>
          <cell r="FF329">
            <v>-3.8777023999999995</v>
          </cell>
        </row>
        <row r="330">
          <cell r="J330">
            <v>1356</v>
          </cell>
          <cell r="K330" t="str">
            <v>К - 103</v>
          </cell>
          <cell r="L330">
            <v>42913</v>
          </cell>
          <cell r="M330" t="str">
            <v>Гор.</v>
          </cell>
          <cell r="N330" t="str">
            <v>P1ar_Block III</v>
          </cell>
          <cell r="O330" t="str">
            <v>Действующий</v>
          </cell>
          <cell r="P330">
            <v>-4</v>
          </cell>
          <cell r="Q330">
            <v>0</v>
          </cell>
          <cell r="R330">
            <v>0</v>
          </cell>
          <cell r="S330">
            <v>0</v>
          </cell>
          <cell r="T330">
            <v>143.80000000000001</v>
          </cell>
          <cell r="U330">
            <v>135</v>
          </cell>
          <cell r="V330">
            <v>4.32</v>
          </cell>
          <cell r="W330">
            <v>1</v>
          </cell>
          <cell r="X330">
            <v>4.32</v>
          </cell>
          <cell r="Y330">
            <v>1.33</v>
          </cell>
          <cell r="Z330">
            <v>0.83599999999999997</v>
          </cell>
          <cell r="AA330">
            <v>0.73299999999999998</v>
          </cell>
          <cell r="AB330">
            <v>38</v>
          </cell>
          <cell r="AC330">
            <v>1.1579999999999999</v>
          </cell>
          <cell r="AD330">
            <v>177.8</v>
          </cell>
          <cell r="AE330">
            <v>9.19</v>
          </cell>
          <cell r="AF330">
            <v>2221</v>
          </cell>
          <cell r="AG330">
            <v>2821</v>
          </cell>
          <cell r="AH330">
            <v>2821</v>
          </cell>
          <cell r="AI330">
            <v>0</v>
          </cell>
          <cell r="AJ330">
            <v>0</v>
          </cell>
          <cell r="AK330" t="str">
            <v>откр ствол</v>
          </cell>
          <cell r="AL330" t="str">
            <v>2221-2821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 t="str">
            <v>Газлифт</v>
          </cell>
          <cell r="AT330">
            <v>555</v>
          </cell>
          <cell r="AU330" t="str">
            <v>ГП</v>
          </cell>
          <cell r="AV330">
            <v>980</v>
          </cell>
          <cell r="AW330" t="str">
            <v>ГП</v>
          </cell>
          <cell r="AX330">
            <v>1330</v>
          </cell>
          <cell r="AY330" t="str">
            <v>ГК85/1,5</v>
          </cell>
          <cell r="AZ330">
            <v>1630</v>
          </cell>
          <cell r="BA330" t="str">
            <v>ГК83/2</v>
          </cell>
          <cell r="BB330">
            <v>1900</v>
          </cell>
          <cell r="BC330" t="str">
            <v>ЦКсОК</v>
          </cell>
          <cell r="BD330">
            <v>0</v>
          </cell>
          <cell r="BE330">
            <v>0</v>
          </cell>
          <cell r="BF330">
            <v>1910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2250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73</v>
          </cell>
          <cell r="BV330">
            <v>5.5</v>
          </cell>
          <cell r="BW330">
            <v>18</v>
          </cell>
          <cell r="BX330" t="str">
            <v>Угловик</v>
          </cell>
          <cell r="BY330" t="str">
            <v>Постоянный</v>
          </cell>
          <cell r="BZ330">
            <v>24</v>
          </cell>
          <cell r="CA330">
            <v>0</v>
          </cell>
          <cell r="CB330">
            <v>34</v>
          </cell>
          <cell r="CC330">
            <v>58</v>
          </cell>
          <cell r="CD330">
            <v>33</v>
          </cell>
          <cell r="CE330">
            <v>43374</v>
          </cell>
          <cell r="CF330">
            <v>151</v>
          </cell>
          <cell r="CG330">
            <v>75</v>
          </cell>
          <cell r="CH330">
            <v>6</v>
          </cell>
          <cell r="CI330">
            <v>0</v>
          </cell>
          <cell r="CJ330">
            <v>0</v>
          </cell>
          <cell r="CK330">
            <v>56</v>
          </cell>
          <cell r="CL330">
            <v>16.636399999999998</v>
          </cell>
          <cell r="CM330">
            <v>19.899999999999999</v>
          </cell>
          <cell r="CN330">
            <v>0</v>
          </cell>
          <cell r="CO330">
            <v>320</v>
          </cell>
          <cell r="CP330">
            <v>37.5</v>
          </cell>
          <cell r="CQ330">
            <v>95</v>
          </cell>
          <cell r="CR330" t="str">
            <v>-</v>
          </cell>
          <cell r="CS330">
            <v>56</v>
          </cell>
          <cell r="CT330" t="str">
            <v>-</v>
          </cell>
          <cell r="CU330">
            <v>78.363600000000005</v>
          </cell>
          <cell r="CV330" t="str">
            <v>-</v>
          </cell>
          <cell r="CW330">
            <v>56</v>
          </cell>
          <cell r="CX330" t="str">
            <v>-</v>
          </cell>
          <cell r="CY330">
            <v>14</v>
          </cell>
          <cell r="CZ330">
            <v>23.5</v>
          </cell>
          <cell r="DA330">
            <v>1412.5652184366811</v>
          </cell>
          <cell r="DB330">
            <v>2254.0934336755549</v>
          </cell>
          <cell r="DC330">
            <v>0.27959572545390665</v>
          </cell>
          <cell r="DD330">
            <v>0</v>
          </cell>
          <cell r="DE330" t="str">
            <v>Газлифт</v>
          </cell>
          <cell r="DF330">
            <v>16.636399999999998</v>
          </cell>
          <cell r="DG330">
            <v>19.899999999999999</v>
          </cell>
          <cell r="DH330">
            <v>0</v>
          </cell>
          <cell r="DI330">
            <v>23.5</v>
          </cell>
          <cell r="DJ330">
            <v>56</v>
          </cell>
          <cell r="DK330">
            <v>0</v>
          </cell>
          <cell r="DL330">
            <v>0</v>
          </cell>
          <cell r="DM330">
            <v>42913</v>
          </cell>
          <cell r="DN330">
            <v>532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42913</v>
          </cell>
          <cell r="DT330" t="str">
            <v>ВНС</v>
          </cell>
          <cell r="DU330">
            <v>0</v>
          </cell>
          <cell r="DV330">
            <v>18</v>
          </cell>
          <cell r="DW330">
            <v>34</v>
          </cell>
          <cell r="DX330">
            <v>58</v>
          </cell>
          <cell r="DY330">
            <v>33</v>
          </cell>
          <cell r="DZ330" t="str">
            <v>Постоянный</v>
          </cell>
          <cell r="EA330">
            <v>24</v>
          </cell>
          <cell r="EB330">
            <v>0</v>
          </cell>
          <cell r="EC330">
            <v>16.636399999999998</v>
          </cell>
          <cell r="ED330">
            <v>19.899999999999999</v>
          </cell>
          <cell r="EE330">
            <v>0</v>
          </cell>
          <cell r="EF330">
            <v>37.5</v>
          </cell>
          <cell r="EG330">
            <v>1412.5652184366811</v>
          </cell>
          <cell r="EH330">
            <v>75</v>
          </cell>
          <cell r="EI330">
            <v>14</v>
          </cell>
          <cell r="EJ330">
            <v>56</v>
          </cell>
          <cell r="EK330">
            <v>18</v>
          </cell>
          <cell r="EL330">
            <v>34</v>
          </cell>
          <cell r="EM330">
            <v>58</v>
          </cell>
          <cell r="EN330">
            <v>33</v>
          </cell>
          <cell r="EO330" t="str">
            <v>Постоянный</v>
          </cell>
          <cell r="EP330">
            <v>24</v>
          </cell>
          <cell r="EQ330">
            <v>0</v>
          </cell>
          <cell r="ER330">
            <v>16.636399999999998</v>
          </cell>
          <cell r="ES330">
            <v>19.899999999999999</v>
          </cell>
          <cell r="ET330">
            <v>0</v>
          </cell>
          <cell r="EU330">
            <v>37.5</v>
          </cell>
          <cell r="EV330">
            <v>1412.5652184366811</v>
          </cell>
          <cell r="EW330">
            <v>75</v>
          </cell>
          <cell r="EX330">
            <v>14</v>
          </cell>
          <cell r="EY330">
            <v>56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</row>
        <row r="331">
          <cell r="J331">
            <v>1361</v>
          </cell>
          <cell r="K331" t="str">
            <v>К-1362</v>
          </cell>
          <cell r="L331" t="str">
            <v>-</v>
          </cell>
          <cell r="M331" t="str">
            <v>Гор.</v>
          </cell>
          <cell r="N331" t="str">
            <v>P1ar_Block III</v>
          </cell>
          <cell r="O331" t="str">
            <v>Освоение.</v>
          </cell>
          <cell r="P331">
            <v>-4</v>
          </cell>
          <cell r="Q331">
            <v>0</v>
          </cell>
          <cell r="R331">
            <v>0</v>
          </cell>
          <cell r="S331">
            <v>0</v>
          </cell>
          <cell r="T331">
            <v>143.80000000000001</v>
          </cell>
          <cell r="U331">
            <v>135</v>
          </cell>
          <cell r="V331">
            <v>4.32</v>
          </cell>
          <cell r="W331">
            <v>1</v>
          </cell>
          <cell r="X331">
            <v>4.32</v>
          </cell>
          <cell r="Y331">
            <v>1.33</v>
          </cell>
          <cell r="Z331">
            <v>0.83599999999999997</v>
          </cell>
          <cell r="AA331">
            <v>0.73299999999999998</v>
          </cell>
          <cell r="AB331">
            <v>38</v>
          </cell>
          <cell r="AC331">
            <v>1.1579999999999999</v>
          </cell>
          <cell r="AD331">
            <v>177.8</v>
          </cell>
          <cell r="AE331">
            <v>0</v>
          </cell>
          <cell r="AF331">
            <v>0</v>
          </cell>
          <cell r="AG331">
            <v>2729</v>
          </cell>
          <cell r="AH331">
            <v>2729</v>
          </cell>
          <cell r="AI331">
            <v>0</v>
          </cell>
          <cell r="AJ331">
            <v>0</v>
          </cell>
          <cell r="AK331" t="str">
            <v>откр ствол</v>
          </cell>
          <cell r="AL331" t="str">
            <v>2138-2729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 t="str">
            <v>Газлифт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2140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18</v>
          </cell>
          <cell r="BX331" t="str">
            <v>Угловик</v>
          </cell>
          <cell r="BY331" t="str">
            <v>Постоянный</v>
          </cell>
          <cell r="BZ331">
            <v>24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43374</v>
          </cell>
          <cell r="CF331">
            <v>206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320</v>
          </cell>
          <cell r="CP331">
            <v>0</v>
          </cell>
          <cell r="CQ331">
            <v>206</v>
          </cell>
          <cell r="CR331" t="str">
            <v>-</v>
          </cell>
          <cell r="CS331">
            <v>206</v>
          </cell>
          <cell r="CT331" t="str">
            <v>-</v>
          </cell>
          <cell r="CU331">
            <v>206</v>
          </cell>
          <cell r="CV331" t="str">
            <v>-</v>
          </cell>
          <cell r="CW331">
            <v>206</v>
          </cell>
          <cell r="CX331" t="str">
            <v>-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 t="str">
            <v>Газлифт</v>
          </cell>
          <cell r="DF331">
            <v>23</v>
          </cell>
          <cell r="DG331">
            <v>27.511961722488039</v>
          </cell>
          <cell r="DH331">
            <v>0</v>
          </cell>
          <cell r="DI331">
            <v>0</v>
          </cell>
          <cell r="DJ331">
            <v>0</v>
          </cell>
          <cell r="DK331" t="str">
            <v>ВНС. План запуска 16.12.2018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18</v>
          </cell>
          <cell r="DW331" t="str">
            <v>-</v>
          </cell>
          <cell r="DX331" t="str">
            <v>-</v>
          </cell>
          <cell r="DY331" t="str">
            <v>-</v>
          </cell>
          <cell r="DZ331" t="str">
            <v>Постоянный</v>
          </cell>
          <cell r="EA331">
            <v>24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18</v>
          </cell>
          <cell r="EL331">
            <v>0</v>
          </cell>
          <cell r="EM331">
            <v>0</v>
          </cell>
          <cell r="EN331">
            <v>0</v>
          </cell>
          <cell r="EO331" t="str">
            <v>Постоянный</v>
          </cell>
          <cell r="EP331">
            <v>24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 t="e">
            <v>#VALUE!</v>
          </cell>
          <cell r="FB331" t="e">
            <v>#VALUE!</v>
          </cell>
          <cell r="FC331" t="e">
            <v>#VALUE!</v>
          </cell>
          <cell r="FD331">
            <v>0</v>
          </cell>
          <cell r="FE331">
            <v>0</v>
          </cell>
          <cell r="FF331">
            <v>0</v>
          </cell>
        </row>
        <row r="332">
          <cell r="J332">
            <v>1362</v>
          </cell>
          <cell r="K332" t="str">
            <v>К-1362</v>
          </cell>
          <cell r="L332">
            <v>43375</v>
          </cell>
          <cell r="M332" t="str">
            <v>Гор.</v>
          </cell>
          <cell r="N332" t="str">
            <v>P1ar_Block III</v>
          </cell>
          <cell r="O332" t="str">
            <v>Действующий</v>
          </cell>
          <cell r="P332">
            <v>-4</v>
          </cell>
          <cell r="Q332">
            <v>0</v>
          </cell>
          <cell r="R332">
            <v>0</v>
          </cell>
          <cell r="S332">
            <v>0</v>
          </cell>
          <cell r="T332">
            <v>143.80000000000001</v>
          </cell>
          <cell r="U332">
            <v>135</v>
          </cell>
          <cell r="V332">
            <v>4.32</v>
          </cell>
          <cell r="W332">
            <v>1</v>
          </cell>
          <cell r="X332">
            <v>4.32</v>
          </cell>
          <cell r="Y332">
            <v>1.33</v>
          </cell>
          <cell r="Z332">
            <v>0.83599999999999997</v>
          </cell>
          <cell r="AA332">
            <v>0.73299999999999998</v>
          </cell>
          <cell r="AB332">
            <v>38</v>
          </cell>
          <cell r="AC332">
            <v>1.1579999999999999</v>
          </cell>
          <cell r="AD332">
            <v>177.8</v>
          </cell>
          <cell r="AE332">
            <v>9.19</v>
          </cell>
          <cell r="AF332">
            <v>2221</v>
          </cell>
          <cell r="AG332">
            <v>2821</v>
          </cell>
          <cell r="AH332">
            <v>2821</v>
          </cell>
          <cell r="AI332">
            <v>0</v>
          </cell>
          <cell r="AJ332">
            <v>0</v>
          </cell>
          <cell r="AK332" t="str">
            <v>откр ствол</v>
          </cell>
          <cell r="AL332" t="str">
            <v>2348-3040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 t="str">
            <v>Газлифт</v>
          </cell>
          <cell r="AT332" t="e">
            <v>#N/A</v>
          </cell>
          <cell r="AU332" t="e">
            <v>#N/A</v>
          </cell>
          <cell r="AV332" t="e">
            <v>#N/A</v>
          </cell>
          <cell r="AW332" t="e">
            <v>#N/A</v>
          </cell>
          <cell r="AX332" t="e">
            <v>#N/A</v>
          </cell>
          <cell r="AY332" t="e">
            <v>#N/A</v>
          </cell>
          <cell r="AZ332" t="e">
            <v>#N/A</v>
          </cell>
          <cell r="BA332" t="e">
            <v>#N/A</v>
          </cell>
          <cell r="BB332" t="e">
            <v>#N/A</v>
          </cell>
          <cell r="BC332" t="e">
            <v>#N/A</v>
          </cell>
          <cell r="BD332" t="e">
            <v>#N/A</v>
          </cell>
          <cell r="BE332" t="e">
            <v>#N/A</v>
          </cell>
          <cell r="BF332" t="e">
            <v>#N/A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2350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73</v>
          </cell>
          <cell r="BV332">
            <v>5.5</v>
          </cell>
          <cell r="BW332">
            <v>18</v>
          </cell>
          <cell r="BX332" t="str">
            <v>Угловик</v>
          </cell>
          <cell r="BY332" t="str">
            <v>Постоянный</v>
          </cell>
          <cell r="BZ332">
            <v>24</v>
          </cell>
          <cell r="CA332">
            <v>0</v>
          </cell>
          <cell r="CB332">
            <v>26</v>
          </cell>
          <cell r="CC332">
            <v>70</v>
          </cell>
          <cell r="CD332">
            <v>25</v>
          </cell>
          <cell r="CE332">
            <v>43374</v>
          </cell>
          <cell r="CF332">
            <v>180</v>
          </cell>
          <cell r="CG332">
            <v>79</v>
          </cell>
          <cell r="CH332">
            <v>6</v>
          </cell>
          <cell r="CI332">
            <v>0</v>
          </cell>
          <cell r="CJ332">
            <v>0</v>
          </cell>
          <cell r="CK332">
            <v>55</v>
          </cell>
          <cell r="CL332">
            <v>29.293439999999997</v>
          </cell>
          <cell r="CM332">
            <v>35.04</v>
          </cell>
          <cell r="CN332">
            <v>0</v>
          </cell>
          <cell r="CO332">
            <v>320</v>
          </cell>
          <cell r="CP332">
            <v>29.46</v>
          </cell>
          <cell r="CQ332">
            <v>125</v>
          </cell>
          <cell r="CR332" t="str">
            <v>-</v>
          </cell>
          <cell r="CS332">
            <v>55</v>
          </cell>
          <cell r="CT332" t="str">
            <v>-</v>
          </cell>
          <cell r="CU332">
            <v>0</v>
          </cell>
          <cell r="CV332" t="str">
            <v>-</v>
          </cell>
          <cell r="CW332">
            <v>55</v>
          </cell>
          <cell r="CX332" t="str">
            <v>-</v>
          </cell>
          <cell r="CY332">
            <v>24.1</v>
          </cell>
          <cell r="CZ332">
            <v>5.3599999999999994</v>
          </cell>
          <cell r="DA332">
            <v>182.97612025081384</v>
          </cell>
          <cell r="DB332">
            <v>1005.6859146621224</v>
          </cell>
          <cell r="DC332">
            <v>0.34821193114753191</v>
          </cell>
          <cell r="DD332">
            <v>0</v>
          </cell>
          <cell r="DE332" t="str">
            <v>Газлифт</v>
          </cell>
          <cell r="DF332">
            <v>29.293439999999997</v>
          </cell>
          <cell r="DG332">
            <v>35.04</v>
          </cell>
          <cell r="DH332">
            <v>0</v>
          </cell>
          <cell r="DI332">
            <v>5.3599999999999994</v>
          </cell>
          <cell r="DJ332">
            <v>55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18</v>
          </cell>
          <cell r="DW332" t="str">
            <v>-</v>
          </cell>
          <cell r="DX332" t="str">
            <v>-</v>
          </cell>
          <cell r="DY332" t="str">
            <v>-</v>
          </cell>
          <cell r="DZ332" t="str">
            <v>Постоянный</v>
          </cell>
          <cell r="EA332">
            <v>24</v>
          </cell>
          <cell r="EB332">
            <v>0</v>
          </cell>
          <cell r="EC332">
            <v>29.293439999999997</v>
          </cell>
          <cell r="ED332">
            <v>35.04</v>
          </cell>
          <cell r="EE332">
            <v>0</v>
          </cell>
          <cell r="EF332">
            <v>29.46</v>
          </cell>
          <cell r="EG332">
            <v>182.97612025081384</v>
          </cell>
          <cell r="EH332">
            <v>79</v>
          </cell>
          <cell r="EI332">
            <v>24.1</v>
          </cell>
          <cell r="EJ332">
            <v>74</v>
          </cell>
          <cell r="EK332">
            <v>18</v>
          </cell>
          <cell r="EL332">
            <v>26</v>
          </cell>
          <cell r="EM332">
            <v>70</v>
          </cell>
          <cell r="EN332">
            <v>25</v>
          </cell>
          <cell r="EO332" t="str">
            <v>Постоянный</v>
          </cell>
          <cell r="EP332">
            <v>24</v>
          </cell>
          <cell r="EQ332">
            <v>0</v>
          </cell>
          <cell r="ER332">
            <v>29.293439999999997</v>
          </cell>
          <cell r="ES332">
            <v>35.04</v>
          </cell>
          <cell r="ET332">
            <v>0</v>
          </cell>
          <cell r="EU332">
            <v>29.46</v>
          </cell>
          <cell r="EV332">
            <v>182.97612025081384</v>
          </cell>
          <cell r="EW332">
            <v>79</v>
          </cell>
          <cell r="EX332">
            <v>24.1</v>
          </cell>
          <cell r="EY332">
            <v>55</v>
          </cell>
          <cell r="EZ332">
            <v>0</v>
          </cell>
          <cell r="FA332" t="e">
            <v>#VALUE!</v>
          </cell>
          <cell r="FB332" t="e">
            <v>#VALUE!</v>
          </cell>
          <cell r="FC332" t="e">
            <v>#VALUE!</v>
          </cell>
          <cell r="FD332">
            <v>0</v>
          </cell>
          <cell r="FE332">
            <v>0</v>
          </cell>
          <cell r="FF332">
            <v>0</v>
          </cell>
        </row>
        <row r="333">
          <cell r="J333">
            <v>1365</v>
          </cell>
          <cell r="K333" t="str">
            <v>К - 26</v>
          </cell>
          <cell r="L333">
            <v>42160</v>
          </cell>
          <cell r="M333" t="str">
            <v>Гор.</v>
          </cell>
          <cell r="N333" t="str">
            <v>P1ar_Block III</v>
          </cell>
          <cell r="O333" t="str">
            <v>Действующий</v>
          </cell>
          <cell r="P333">
            <v>-4</v>
          </cell>
          <cell r="Q333">
            <v>0</v>
          </cell>
          <cell r="R333">
            <v>0</v>
          </cell>
          <cell r="S333">
            <v>0</v>
          </cell>
          <cell r="T333">
            <v>143.80000000000001</v>
          </cell>
          <cell r="U333">
            <v>135</v>
          </cell>
          <cell r="V333">
            <v>4.32</v>
          </cell>
          <cell r="W333">
            <v>1</v>
          </cell>
          <cell r="X333">
            <v>4.1811846689895473</v>
          </cell>
          <cell r="Y333">
            <v>1.33</v>
          </cell>
          <cell r="Z333">
            <v>0.83599999999999997</v>
          </cell>
          <cell r="AA333">
            <v>0.73299999999999998</v>
          </cell>
          <cell r="AB333">
            <v>38</v>
          </cell>
          <cell r="AC333">
            <v>1.1579999999999999</v>
          </cell>
          <cell r="AD333">
            <v>177.8</v>
          </cell>
          <cell r="AE333">
            <v>9.19</v>
          </cell>
          <cell r="AF333">
            <v>2339</v>
          </cell>
          <cell r="AG333">
            <v>3091</v>
          </cell>
          <cell r="AH333">
            <v>3091</v>
          </cell>
          <cell r="AI333">
            <v>0</v>
          </cell>
          <cell r="AJ333">
            <v>0</v>
          </cell>
          <cell r="AK333" t="str">
            <v>откр ствол</v>
          </cell>
          <cell r="AL333" t="str">
            <v>2339-3091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Газлифт</v>
          </cell>
          <cell r="AT333">
            <v>421</v>
          </cell>
          <cell r="AU333" t="str">
            <v>ГП</v>
          </cell>
          <cell r="AV333">
            <v>842</v>
          </cell>
          <cell r="AW333" t="str">
            <v>ГП</v>
          </cell>
          <cell r="AX333">
            <v>1216</v>
          </cell>
          <cell r="AY333" t="str">
            <v>ГК81/1</v>
          </cell>
          <cell r="AZ333">
            <v>1590</v>
          </cell>
          <cell r="BA333" t="str">
            <v>ГК75/2</v>
          </cell>
          <cell r="BB333">
            <v>1790</v>
          </cell>
          <cell r="BC333" t="str">
            <v>ЦКсОК</v>
          </cell>
          <cell r="BD333">
            <v>0</v>
          </cell>
          <cell r="BE333">
            <v>0</v>
          </cell>
          <cell r="BF333">
            <v>1800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2350</v>
          </cell>
          <cell r="BN333" t="str">
            <v>Есть</v>
          </cell>
          <cell r="BO333">
            <v>0</v>
          </cell>
          <cell r="BP333">
            <v>80</v>
          </cell>
          <cell r="BQ333">
            <v>53</v>
          </cell>
          <cell r="BR333">
            <v>10.6</v>
          </cell>
          <cell r="BS333">
            <v>0</v>
          </cell>
          <cell r="BT333">
            <v>0</v>
          </cell>
          <cell r="BU333">
            <v>73</v>
          </cell>
          <cell r="BV333">
            <v>5.5</v>
          </cell>
          <cell r="BW333">
            <v>18</v>
          </cell>
          <cell r="BX333" t="str">
            <v>Угловик</v>
          </cell>
          <cell r="BY333" t="str">
            <v>Постоянный</v>
          </cell>
          <cell r="BZ333">
            <v>24</v>
          </cell>
          <cell r="CA333">
            <v>0</v>
          </cell>
          <cell r="CB333">
            <v>27</v>
          </cell>
          <cell r="CC333">
            <v>53</v>
          </cell>
          <cell r="CD333">
            <v>26</v>
          </cell>
          <cell r="CE333">
            <v>43374</v>
          </cell>
          <cell r="CF333">
            <v>142</v>
          </cell>
          <cell r="CG333">
            <v>80</v>
          </cell>
          <cell r="CH333">
            <v>6</v>
          </cell>
          <cell r="CI333">
            <v>0</v>
          </cell>
          <cell r="CJ333">
            <v>0</v>
          </cell>
          <cell r="CK333">
            <v>60</v>
          </cell>
          <cell r="CL333">
            <v>17.38044</v>
          </cell>
          <cell r="CM333">
            <v>21</v>
          </cell>
          <cell r="CN333">
            <v>1</v>
          </cell>
          <cell r="CO333">
            <v>321</v>
          </cell>
          <cell r="CP333">
            <v>11.6</v>
          </cell>
          <cell r="CQ333">
            <v>82</v>
          </cell>
          <cell r="CR333" t="str">
            <v>-</v>
          </cell>
          <cell r="CS333">
            <v>60</v>
          </cell>
          <cell r="CT333" t="str">
            <v>-</v>
          </cell>
          <cell r="CU333">
            <v>64.619560000000007</v>
          </cell>
          <cell r="CV333" t="str">
            <v>-</v>
          </cell>
          <cell r="CW333">
            <v>59</v>
          </cell>
          <cell r="CX333" t="str">
            <v>-</v>
          </cell>
          <cell r="CY333">
            <v>10.6</v>
          </cell>
          <cell r="CZ333">
            <v>1</v>
          </cell>
          <cell r="DA333">
            <v>57.535942703406818</v>
          </cell>
          <cell r="DB333">
            <v>667.41693535951913</v>
          </cell>
          <cell r="DC333">
            <v>0.34451861360718866</v>
          </cell>
          <cell r="DD333">
            <v>0</v>
          </cell>
          <cell r="DE333" t="str">
            <v>Газлифт</v>
          </cell>
          <cell r="DF333">
            <v>17.38044</v>
          </cell>
          <cell r="DG333">
            <v>21</v>
          </cell>
          <cell r="DH333">
            <v>1</v>
          </cell>
          <cell r="DI333">
            <v>1</v>
          </cell>
          <cell r="DJ333">
            <v>60</v>
          </cell>
          <cell r="DK333">
            <v>0</v>
          </cell>
          <cell r="DL333">
            <v>42663.083333333336</v>
          </cell>
          <cell r="DM333">
            <v>42697</v>
          </cell>
          <cell r="DN333">
            <v>748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42691</v>
          </cell>
          <cell r="DT333" t="str">
            <v>ОПЗ</v>
          </cell>
          <cell r="DU333">
            <v>0</v>
          </cell>
          <cell r="DV333">
            <v>18</v>
          </cell>
          <cell r="DW333">
            <v>27</v>
          </cell>
          <cell r="DX333">
            <v>53</v>
          </cell>
          <cell r="DY333">
            <v>26</v>
          </cell>
          <cell r="DZ333" t="str">
            <v>Постоянный</v>
          </cell>
          <cell r="EA333">
            <v>24</v>
          </cell>
          <cell r="EB333">
            <v>0</v>
          </cell>
          <cell r="EC333">
            <v>20.690999999999999</v>
          </cell>
          <cell r="ED333">
            <v>25</v>
          </cell>
          <cell r="EE333">
            <v>1</v>
          </cell>
          <cell r="EF333">
            <v>23.6</v>
          </cell>
          <cell r="EG333">
            <v>628.29249432120253</v>
          </cell>
          <cell r="EH333">
            <v>80</v>
          </cell>
          <cell r="EI333">
            <v>10.6</v>
          </cell>
          <cell r="EJ333">
            <v>57</v>
          </cell>
          <cell r="EK333">
            <v>18</v>
          </cell>
          <cell r="EL333">
            <v>27</v>
          </cell>
          <cell r="EM333">
            <v>53</v>
          </cell>
          <cell r="EN333">
            <v>26</v>
          </cell>
          <cell r="EO333" t="str">
            <v>Постоянный</v>
          </cell>
          <cell r="EP333">
            <v>24</v>
          </cell>
          <cell r="EQ333">
            <v>0</v>
          </cell>
          <cell r="ER333">
            <v>17.38044</v>
          </cell>
          <cell r="ES333">
            <v>21</v>
          </cell>
          <cell r="ET333">
            <v>1</v>
          </cell>
          <cell r="EU333">
            <v>11.6</v>
          </cell>
          <cell r="EV333">
            <v>57.535942703406818</v>
          </cell>
          <cell r="EW333">
            <v>80</v>
          </cell>
          <cell r="EX333">
            <v>10.6</v>
          </cell>
          <cell r="EY333">
            <v>60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-3.3105599999999988</v>
          </cell>
        </row>
        <row r="334">
          <cell r="J334">
            <v>1366</v>
          </cell>
          <cell r="K334" t="str">
            <v>К - 26</v>
          </cell>
          <cell r="L334">
            <v>42213</v>
          </cell>
          <cell r="M334" t="str">
            <v>Гор.</v>
          </cell>
          <cell r="N334" t="str">
            <v>P1ar_Block III</v>
          </cell>
          <cell r="O334" t="str">
            <v>Действующий</v>
          </cell>
          <cell r="P334">
            <v>-4</v>
          </cell>
          <cell r="Q334">
            <v>0</v>
          </cell>
          <cell r="R334">
            <v>0</v>
          </cell>
          <cell r="S334">
            <v>0</v>
          </cell>
          <cell r="T334">
            <v>143.80000000000001</v>
          </cell>
          <cell r="U334">
            <v>135</v>
          </cell>
          <cell r="V334">
            <v>4.32</v>
          </cell>
          <cell r="W334">
            <v>1</v>
          </cell>
          <cell r="X334">
            <v>4.3057050592034445</v>
          </cell>
          <cell r="Y334">
            <v>1.33</v>
          </cell>
          <cell r="Z334">
            <v>0.83599999999999997</v>
          </cell>
          <cell r="AA334">
            <v>0.73299999999999998</v>
          </cell>
          <cell r="AB334">
            <v>38</v>
          </cell>
          <cell r="AC334">
            <v>1.1579999999999999</v>
          </cell>
          <cell r="AD334">
            <v>177.8</v>
          </cell>
          <cell r="AE334">
            <v>9.19</v>
          </cell>
          <cell r="AF334">
            <v>2275</v>
          </cell>
          <cell r="AG334">
            <v>2883</v>
          </cell>
          <cell r="AH334">
            <v>2883</v>
          </cell>
          <cell r="AI334">
            <v>0</v>
          </cell>
          <cell r="AJ334">
            <v>0</v>
          </cell>
          <cell r="AK334" t="str">
            <v>Закрытый</v>
          </cell>
          <cell r="AL334" t="str">
            <v>2123-2883</v>
          </cell>
          <cell r="AM334">
            <v>0</v>
          </cell>
          <cell r="AN334">
            <v>0</v>
          </cell>
          <cell r="AO334">
            <v>0</v>
          </cell>
          <cell r="AP334" t="str">
            <v>2121-2875</v>
          </cell>
          <cell r="AQ334">
            <v>0</v>
          </cell>
          <cell r="AR334">
            <v>0</v>
          </cell>
          <cell r="AS334" t="str">
            <v>Газлифт</v>
          </cell>
          <cell r="AT334">
            <v>410</v>
          </cell>
          <cell r="AU334">
            <v>0</v>
          </cell>
          <cell r="AV334">
            <v>775</v>
          </cell>
          <cell r="AW334">
            <v>0</v>
          </cell>
          <cell r="AX334">
            <v>1090</v>
          </cell>
          <cell r="AY334">
            <v>0</v>
          </cell>
          <cell r="AZ334">
            <v>1390</v>
          </cell>
          <cell r="BA334">
            <v>0</v>
          </cell>
          <cell r="BB334">
            <v>1660</v>
          </cell>
          <cell r="BC334">
            <v>0</v>
          </cell>
          <cell r="BD334">
            <v>0</v>
          </cell>
          <cell r="BE334">
            <v>0</v>
          </cell>
          <cell r="BF334">
            <v>1850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2125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73</v>
          </cell>
          <cell r="BV334">
            <v>5.5</v>
          </cell>
          <cell r="BW334">
            <v>18</v>
          </cell>
          <cell r="BX334" t="str">
            <v>Угловик</v>
          </cell>
          <cell r="BY334" t="str">
            <v>Постоянный</v>
          </cell>
          <cell r="BZ334">
            <v>24</v>
          </cell>
          <cell r="CA334">
            <v>0</v>
          </cell>
          <cell r="CB334">
            <v>28</v>
          </cell>
          <cell r="CC334">
            <v>38</v>
          </cell>
          <cell r="CD334">
            <v>27</v>
          </cell>
          <cell r="CE334">
            <v>43374</v>
          </cell>
          <cell r="CF334">
            <v>152</v>
          </cell>
          <cell r="CG334">
            <v>82</v>
          </cell>
          <cell r="CH334">
            <v>6</v>
          </cell>
          <cell r="CI334">
            <v>0</v>
          </cell>
          <cell r="CJ334">
            <v>0</v>
          </cell>
          <cell r="CK334">
            <v>56</v>
          </cell>
          <cell r="CL334">
            <v>27.059313599999996</v>
          </cell>
          <cell r="CM334">
            <v>32.4</v>
          </cell>
          <cell r="CN334">
            <v>0.1</v>
          </cell>
          <cell r="CO334">
            <v>322</v>
          </cell>
          <cell r="CP334">
            <v>29.8</v>
          </cell>
          <cell r="CQ334">
            <v>96</v>
          </cell>
          <cell r="CR334" t="str">
            <v>-</v>
          </cell>
          <cell r="CS334">
            <v>56</v>
          </cell>
          <cell r="CT334" t="str">
            <v>-</v>
          </cell>
          <cell r="CU334">
            <v>68.940686400000004</v>
          </cell>
          <cell r="CV334" t="str">
            <v>-</v>
          </cell>
          <cell r="CW334">
            <v>55.9</v>
          </cell>
          <cell r="CX334" t="str">
            <v>-</v>
          </cell>
          <cell r="CY334">
            <v>10.9</v>
          </cell>
          <cell r="CZ334">
            <v>18.899999999999999</v>
          </cell>
          <cell r="DA334">
            <v>698.46561074631256</v>
          </cell>
          <cell r="DB334">
            <v>1101.2844021291066</v>
          </cell>
          <cell r="DC334">
            <v>0.44891392414169939</v>
          </cell>
          <cell r="DD334">
            <v>0</v>
          </cell>
          <cell r="DE334" t="str">
            <v>Газлифт</v>
          </cell>
          <cell r="DF334">
            <v>27.059313599999996</v>
          </cell>
          <cell r="DG334">
            <v>32.4</v>
          </cell>
          <cell r="DH334">
            <v>0.1</v>
          </cell>
          <cell r="DI334">
            <v>18.899999999999999</v>
          </cell>
          <cell r="DJ334">
            <v>56</v>
          </cell>
          <cell r="DK334">
            <v>0</v>
          </cell>
          <cell r="DL334">
            <v>42185</v>
          </cell>
          <cell r="DM334">
            <v>42213</v>
          </cell>
          <cell r="DN334">
            <v>1232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42213</v>
          </cell>
          <cell r="DT334" t="str">
            <v>ВНС</v>
          </cell>
          <cell r="DU334">
            <v>0</v>
          </cell>
          <cell r="DV334">
            <v>18</v>
          </cell>
          <cell r="DW334">
            <v>28</v>
          </cell>
          <cell r="DX334">
            <v>38</v>
          </cell>
          <cell r="DY334">
            <v>27</v>
          </cell>
          <cell r="DZ334" t="str">
            <v>Постоянный</v>
          </cell>
          <cell r="EA334">
            <v>24</v>
          </cell>
          <cell r="EB334">
            <v>0</v>
          </cell>
          <cell r="EC334">
            <v>27.059313599999996</v>
          </cell>
          <cell r="ED334">
            <v>32.4</v>
          </cell>
          <cell r="EE334">
            <v>0.1</v>
          </cell>
          <cell r="EF334">
            <v>29.8</v>
          </cell>
          <cell r="EG334">
            <v>698.46561074631256</v>
          </cell>
          <cell r="EH334">
            <v>82</v>
          </cell>
          <cell r="EI334">
            <v>10.9</v>
          </cell>
          <cell r="EJ334">
            <v>56</v>
          </cell>
          <cell r="EK334">
            <v>18</v>
          </cell>
          <cell r="EL334">
            <v>28</v>
          </cell>
          <cell r="EM334">
            <v>38</v>
          </cell>
          <cell r="EN334">
            <v>27</v>
          </cell>
          <cell r="EO334" t="str">
            <v>Постоянный</v>
          </cell>
          <cell r="EP334">
            <v>24</v>
          </cell>
          <cell r="EQ334">
            <v>0</v>
          </cell>
          <cell r="ER334">
            <v>27.059313599999996</v>
          </cell>
          <cell r="ES334">
            <v>32.4</v>
          </cell>
          <cell r="ET334">
            <v>0.1</v>
          </cell>
          <cell r="EU334">
            <v>29.8</v>
          </cell>
          <cell r="EV334">
            <v>698.46561074631256</v>
          </cell>
          <cell r="EW334">
            <v>82</v>
          </cell>
          <cell r="EX334">
            <v>10.9</v>
          </cell>
          <cell r="EY334">
            <v>56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</row>
        <row r="335">
          <cell r="J335">
            <v>1367</v>
          </cell>
          <cell r="K335" t="str">
            <v>К - 26</v>
          </cell>
          <cell r="L335" t="str">
            <v>-</v>
          </cell>
          <cell r="M335" t="str">
            <v>Гор.</v>
          </cell>
          <cell r="N335" t="str">
            <v>P1ar_Block III</v>
          </cell>
          <cell r="O335" t="str">
            <v>контрольный</v>
          </cell>
          <cell r="P335">
            <v>-4</v>
          </cell>
          <cell r="Q335">
            <v>0</v>
          </cell>
          <cell r="R335">
            <v>0</v>
          </cell>
          <cell r="S335">
            <v>0</v>
          </cell>
          <cell r="T335">
            <v>143.80000000000001</v>
          </cell>
          <cell r="U335">
            <v>135</v>
          </cell>
          <cell r="V335">
            <v>4.32</v>
          </cell>
          <cell r="W335">
            <v>1</v>
          </cell>
          <cell r="X335">
            <v>4.32</v>
          </cell>
          <cell r="Y335">
            <v>1.33</v>
          </cell>
          <cell r="Z335">
            <v>0.83599999999999997</v>
          </cell>
          <cell r="AA335">
            <v>0.73299999999999998</v>
          </cell>
          <cell r="AB335">
            <v>38</v>
          </cell>
          <cell r="AC335">
            <v>1.1579999999999999</v>
          </cell>
          <cell r="AD335">
            <v>177.8</v>
          </cell>
          <cell r="AE335">
            <v>9.19</v>
          </cell>
          <cell r="AF335">
            <v>2338</v>
          </cell>
          <cell r="AG335">
            <v>2781</v>
          </cell>
          <cell r="AH335">
            <v>2781</v>
          </cell>
          <cell r="AI335">
            <v>0</v>
          </cell>
          <cell r="AJ335">
            <v>0</v>
          </cell>
          <cell r="AK335" t="str">
            <v>смешанный</v>
          </cell>
          <cell r="AL335" t="str">
            <v>2338-2713</v>
          </cell>
          <cell r="AM335">
            <v>0</v>
          </cell>
          <cell r="AN335">
            <v>2338</v>
          </cell>
          <cell r="AO335">
            <v>0</v>
          </cell>
          <cell r="AP335" t="str">
            <v>2713-2781</v>
          </cell>
          <cell r="AQ335">
            <v>114</v>
          </cell>
          <cell r="AR335">
            <v>7.37</v>
          </cell>
          <cell r="AS335" t="str">
            <v>Фонтан</v>
          </cell>
          <cell r="AT335">
            <v>340</v>
          </cell>
          <cell r="AU335" t="str">
            <v>ГК78(1)</v>
          </cell>
          <cell r="AV335">
            <v>635</v>
          </cell>
          <cell r="AW335" t="str">
            <v>ГК78(2,5)</v>
          </cell>
          <cell r="AX335">
            <v>935</v>
          </cell>
          <cell r="AY335" t="str">
            <v>ГК77(3)</v>
          </cell>
          <cell r="AZ335">
            <v>1255</v>
          </cell>
          <cell r="BA335" t="str">
            <v>ГК76(4)</v>
          </cell>
          <cell r="BB335">
            <v>1530</v>
          </cell>
          <cell r="BC335" t="str">
            <v>ЦКсОК</v>
          </cell>
          <cell r="BD335">
            <v>0</v>
          </cell>
          <cell r="BE335">
            <v>0</v>
          </cell>
          <cell r="BF335">
            <v>1770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2346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73</v>
          </cell>
          <cell r="BV335">
            <v>5.5</v>
          </cell>
          <cell r="BW335">
            <v>18</v>
          </cell>
          <cell r="BX335" t="str">
            <v>Угловик</v>
          </cell>
          <cell r="BY335" t="str">
            <v>Постоянный</v>
          </cell>
          <cell r="BZ335">
            <v>24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43374</v>
          </cell>
          <cell r="CF335">
            <v>168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323</v>
          </cell>
          <cell r="CP335">
            <v>0</v>
          </cell>
          <cell r="CQ335">
            <v>168</v>
          </cell>
          <cell r="CR335" t="str">
            <v>-</v>
          </cell>
          <cell r="CS335" t="str">
            <v>-</v>
          </cell>
          <cell r="CT335" t="str">
            <v>-</v>
          </cell>
          <cell r="CU335">
            <v>168</v>
          </cell>
          <cell r="CV335" t="str">
            <v>-</v>
          </cell>
          <cell r="CW335" t="str">
            <v>-</v>
          </cell>
          <cell r="CX335" t="str">
            <v>-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 t="str">
            <v>Фонтан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 t="str">
            <v>В освоении прошлых лет</v>
          </cell>
          <cell r="DV335">
            <v>18</v>
          </cell>
          <cell r="DW335">
            <v>0</v>
          </cell>
          <cell r="DX335">
            <v>0</v>
          </cell>
          <cell r="DY335">
            <v>0</v>
          </cell>
          <cell r="DZ335" t="str">
            <v>Постоянный</v>
          </cell>
          <cell r="EA335">
            <v>24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18</v>
          </cell>
          <cell r="EL335">
            <v>0</v>
          </cell>
          <cell r="EM335">
            <v>0</v>
          </cell>
          <cell r="EN335">
            <v>0</v>
          </cell>
          <cell r="EO335" t="str">
            <v>Постоянный</v>
          </cell>
          <cell r="EP335">
            <v>24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</row>
        <row r="336">
          <cell r="J336">
            <v>1372</v>
          </cell>
          <cell r="K336" t="str">
            <v>К - 127</v>
          </cell>
          <cell r="L336">
            <v>42919</v>
          </cell>
          <cell r="M336" t="str">
            <v>Гор.</v>
          </cell>
          <cell r="N336" t="str">
            <v>P1ar_Block III</v>
          </cell>
          <cell r="O336" t="str">
            <v>Действующий</v>
          </cell>
          <cell r="P336">
            <v>-4</v>
          </cell>
          <cell r="Q336">
            <v>0</v>
          </cell>
          <cell r="R336">
            <v>0</v>
          </cell>
          <cell r="S336">
            <v>0</v>
          </cell>
          <cell r="T336">
            <v>143.80000000000001</v>
          </cell>
          <cell r="U336">
            <v>135</v>
          </cell>
          <cell r="V336">
            <v>4.32</v>
          </cell>
          <cell r="W336">
            <v>1</v>
          </cell>
          <cell r="X336">
            <v>4.32</v>
          </cell>
          <cell r="Y336">
            <v>1.33</v>
          </cell>
          <cell r="Z336">
            <v>0.83599999999999997</v>
          </cell>
          <cell r="AA336">
            <v>0.73299999999999998</v>
          </cell>
          <cell r="AB336">
            <v>38</v>
          </cell>
          <cell r="AC336">
            <v>1.1579999999999999</v>
          </cell>
          <cell r="AD336">
            <v>177.8</v>
          </cell>
          <cell r="AE336">
            <v>9.19</v>
          </cell>
          <cell r="AF336">
            <v>2198</v>
          </cell>
          <cell r="AG336">
            <v>2977</v>
          </cell>
          <cell r="AH336">
            <v>2977</v>
          </cell>
          <cell r="AI336">
            <v>0</v>
          </cell>
          <cell r="AJ336">
            <v>0</v>
          </cell>
          <cell r="AK336" t="str">
            <v>откр ствол</v>
          </cell>
          <cell r="AL336" t="str">
            <v>2198-2977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>Газлифт</v>
          </cell>
          <cell r="AT336">
            <v>620</v>
          </cell>
          <cell r="AU336" t="str">
            <v>ГП</v>
          </cell>
          <cell r="AV336">
            <v>1000</v>
          </cell>
          <cell r="AW336" t="str">
            <v>ГП</v>
          </cell>
          <cell r="AX336">
            <v>1360</v>
          </cell>
          <cell r="AY336" t="str">
            <v>ГК80/1</v>
          </cell>
          <cell r="AZ336">
            <v>1640</v>
          </cell>
          <cell r="BA336" t="str">
            <v>ГК79/2</v>
          </cell>
          <cell r="BB336">
            <v>1920</v>
          </cell>
          <cell r="BC336" t="str">
            <v>ЦКсОК</v>
          </cell>
          <cell r="BD336">
            <v>0</v>
          </cell>
          <cell r="BE336">
            <v>0</v>
          </cell>
          <cell r="BF336">
            <v>1970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2250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73</v>
          </cell>
          <cell r="BV336">
            <v>5.5</v>
          </cell>
          <cell r="BW336">
            <v>18</v>
          </cell>
          <cell r="BX336" t="str">
            <v>Угловик</v>
          </cell>
          <cell r="BY336" t="str">
            <v>Постоянный</v>
          </cell>
          <cell r="BZ336">
            <v>24</v>
          </cell>
          <cell r="CA336">
            <v>0</v>
          </cell>
          <cell r="CB336">
            <v>36</v>
          </cell>
          <cell r="CC336">
            <v>84</v>
          </cell>
          <cell r="CD336">
            <v>34</v>
          </cell>
          <cell r="CE336">
            <v>43374</v>
          </cell>
          <cell r="CF336">
            <v>171</v>
          </cell>
          <cell r="CG336">
            <v>85</v>
          </cell>
          <cell r="CH336">
            <v>6</v>
          </cell>
          <cell r="CI336">
            <v>0</v>
          </cell>
          <cell r="CJ336">
            <v>0</v>
          </cell>
          <cell r="CK336">
            <v>67</v>
          </cell>
          <cell r="CL336">
            <v>12.122</v>
          </cell>
          <cell r="CM336">
            <v>14.5</v>
          </cell>
          <cell r="CN336">
            <v>0</v>
          </cell>
          <cell r="CO336">
            <v>324</v>
          </cell>
          <cell r="CP336">
            <v>47.8</v>
          </cell>
          <cell r="CQ336">
            <v>104</v>
          </cell>
          <cell r="CR336" t="str">
            <v>-</v>
          </cell>
          <cell r="CS336">
            <v>67</v>
          </cell>
          <cell r="CT336" t="str">
            <v>-</v>
          </cell>
          <cell r="CU336">
            <v>91.878</v>
          </cell>
          <cell r="CV336" t="str">
            <v>-</v>
          </cell>
          <cell r="CW336">
            <v>67</v>
          </cell>
          <cell r="CX336" t="str">
            <v>-</v>
          </cell>
          <cell r="CY336">
            <v>13</v>
          </cell>
          <cell r="CZ336">
            <v>34.799999999999997</v>
          </cell>
          <cell r="DA336">
            <v>2870.8133971291868</v>
          </cell>
          <cell r="DB336">
            <v>3943.2436891602047</v>
          </cell>
          <cell r="DC336">
            <v>0.16905631372752508</v>
          </cell>
          <cell r="DD336">
            <v>0</v>
          </cell>
          <cell r="DE336" t="str">
            <v>Газлифт</v>
          </cell>
          <cell r="DF336">
            <v>12.122</v>
          </cell>
          <cell r="DG336">
            <v>14.5</v>
          </cell>
          <cell r="DH336">
            <v>0</v>
          </cell>
          <cell r="DI336">
            <v>34.799999999999997</v>
          </cell>
          <cell r="DJ336">
            <v>67</v>
          </cell>
          <cell r="DK336">
            <v>0</v>
          </cell>
          <cell r="DL336">
            <v>0</v>
          </cell>
          <cell r="DM336">
            <v>42919</v>
          </cell>
          <cell r="DN336">
            <v>526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42919</v>
          </cell>
          <cell r="DT336" t="str">
            <v>ВНС</v>
          </cell>
          <cell r="DU336">
            <v>0</v>
          </cell>
          <cell r="DV336">
            <v>18</v>
          </cell>
          <cell r="DW336">
            <v>36</v>
          </cell>
          <cell r="DX336">
            <v>57</v>
          </cell>
          <cell r="DY336">
            <v>34</v>
          </cell>
          <cell r="DZ336" t="str">
            <v>Постоянный</v>
          </cell>
          <cell r="EA336">
            <v>24</v>
          </cell>
          <cell r="EB336">
            <v>0</v>
          </cell>
          <cell r="EC336">
            <v>12.122</v>
          </cell>
          <cell r="ED336">
            <v>14.5</v>
          </cell>
          <cell r="EE336">
            <v>0</v>
          </cell>
          <cell r="EF336">
            <v>47.8</v>
          </cell>
          <cell r="EG336">
            <v>2870.8133971291868</v>
          </cell>
          <cell r="EH336">
            <v>85</v>
          </cell>
          <cell r="EI336">
            <v>13</v>
          </cell>
          <cell r="EJ336">
            <v>67</v>
          </cell>
          <cell r="EK336">
            <v>18</v>
          </cell>
          <cell r="EL336">
            <v>36</v>
          </cell>
          <cell r="EM336">
            <v>84</v>
          </cell>
          <cell r="EN336">
            <v>34</v>
          </cell>
          <cell r="EO336" t="str">
            <v>Постоянный</v>
          </cell>
          <cell r="EP336">
            <v>24</v>
          </cell>
          <cell r="EQ336">
            <v>0</v>
          </cell>
          <cell r="ER336">
            <v>12.122</v>
          </cell>
          <cell r="ES336">
            <v>14.5</v>
          </cell>
          <cell r="ET336">
            <v>0</v>
          </cell>
          <cell r="EU336">
            <v>47.8</v>
          </cell>
          <cell r="EV336">
            <v>2870.8133971291868</v>
          </cell>
          <cell r="EW336">
            <v>85</v>
          </cell>
          <cell r="EX336">
            <v>13</v>
          </cell>
          <cell r="EY336">
            <v>67</v>
          </cell>
          <cell r="EZ336">
            <v>0</v>
          </cell>
          <cell r="FA336">
            <v>0</v>
          </cell>
          <cell r="FB336">
            <v>27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</row>
        <row r="337">
          <cell r="J337">
            <v>1374</v>
          </cell>
          <cell r="K337" t="str">
            <v>К - 91</v>
          </cell>
          <cell r="L337">
            <v>43175</v>
          </cell>
          <cell r="M337" t="str">
            <v>Гор.</v>
          </cell>
          <cell r="N337" t="str">
            <v>P1ar_Block I</v>
          </cell>
          <cell r="O337" t="str">
            <v>Действующий</v>
          </cell>
          <cell r="P337">
            <v>-4</v>
          </cell>
          <cell r="Q337">
            <v>43123</v>
          </cell>
          <cell r="R337" t="str">
            <v>МеКаМиНефть</v>
          </cell>
          <cell r="S337" t="str">
            <v>КГРП 7ст.
350м3 15% HCl</v>
          </cell>
          <cell r="T337">
            <v>143.80000000000001</v>
          </cell>
          <cell r="U337">
            <v>135</v>
          </cell>
          <cell r="V337">
            <v>4.32</v>
          </cell>
          <cell r="W337">
            <v>1</v>
          </cell>
          <cell r="X337">
            <v>4.32</v>
          </cell>
          <cell r="Y337">
            <v>1.33</v>
          </cell>
          <cell r="Z337">
            <v>0.83599999999999997</v>
          </cell>
          <cell r="AA337">
            <v>0.73299999999999998</v>
          </cell>
          <cell r="AB337">
            <v>38</v>
          </cell>
          <cell r="AC337">
            <v>1.1579999999999999</v>
          </cell>
          <cell r="AD337">
            <v>177.8</v>
          </cell>
          <cell r="AE337">
            <v>9.19</v>
          </cell>
          <cell r="AF337">
            <v>2124.5</v>
          </cell>
          <cell r="AG337">
            <v>2923</v>
          </cell>
          <cell r="AH337">
            <v>2923</v>
          </cell>
          <cell r="AI337">
            <v>42954</v>
          </cell>
          <cell r="AJ337" t="str">
            <v>По спущенной компановке</v>
          </cell>
          <cell r="AK337" t="str">
            <v>Закрытый</v>
          </cell>
          <cell r="AL337" t="str">
            <v>2190,79-2192,22; 2275,53-2276,96; 2441,32-2442,75; 2555,74-2557,17; 2701,36-2702,79; 2826,3-2827,73; 2900,58-2901,81 (цирк. клапана)</v>
          </cell>
          <cell r="AM337">
            <v>8.8800000000000008</v>
          </cell>
          <cell r="AN337">
            <v>2190.79</v>
          </cell>
          <cell r="AO337">
            <v>393.79</v>
          </cell>
          <cell r="AP337" t="str">
            <v>1869,05-2923</v>
          </cell>
          <cell r="AQ337">
            <v>114</v>
          </cell>
          <cell r="AR337">
            <v>7.37</v>
          </cell>
          <cell r="AS337" t="str">
            <v>Газлифт</v>
          </cell>
          <cell r="AT337">
            <v>500</v>
          </cell>
          <cell r="AU337" t="str">
            <v>ГП</v>
          </cell>
          <cell r="AV337">
            <v>900</v>
          </cell>
          <cell r="AW337" t="str">
            <v>ГК82/3</v>
          </cell>
          <cell r="AX337">
            <v>1210</v>
          </cell>
          <cell r="AY337" t="str">
            <v>ГК83/3</v>
          </cell>
          <cell r="AZ337">
            <v>1455</v>
          </cell>
          <cell r="BA337" t="str">
            <v>ГК83/3</v>
          </cell>
          <cell r="BB337">
            <v>1660</v>
          </cell>
          <cell r="BC337" t="str">
            <v>ГК83/4</v>
          </cell>
          <cell r="BD337">
            <v>1790</v>
          </cell>
          <cell r="BE337" t="str">
            <v>ЦКсОК</v>
          </cell>
          <cell r="BF337">
            <v>1800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1875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1617.8</v>
          </cell>
          <cell r="BT337">
            <v>257.2</v>
          </cell>
          <cell r="BU337">
            <v>73</v>
          </cell>
          <cell r="BV337">
            <v>5.5</v>
          </cell>
          <cell r="BW337">
            <v>18</v>
          </cell>
          <cell r="BX337" t="str">
            <v>Угловик</v>
          </cell>
          <cell r="BY337" t="str">
            <v>Постоянный</v>
          </cell>
          <cell r="BZ337">
            <v>24</v>
          </cell>
          <cell r="CA337">
            <v>0</v>
          </cell>
          <cell r="CB337">
            <v>25</v>
          </cell>
          <cell r="CC337">
            <v>48</v>
          </cell>
          <cell r="CD337">
            <v>24</v>
          </cell>
          <cell r="CE337">
            <v>43374</v>
          </cell>
          <cell r="CF337">
            <v>193</v>
          </cell>
          <cell r="CG337">
            <v>82</v>
          </cell>
          <cell r="CH337">
            <v>6</v>
          </cell>
          <cell r="CI337">
            <v>0</v>
          </cell>
          <cell r="CJ337">
            <v>0</v>
          </cell>
          <cell r="CK337">
            <v>54</v>
          </cell>
          <cell r="CL337">
            <v>16.72</v>
          </cell>
          <cell r="CM337">
            <v>20</v>
          </cell>
          <cell r="CN337">
            <v>0</v>
          </cell>
          <cell r="CO337">
            <v>325</v>
          </cell>
          <cell r="CP337">
            <v>24</v>
          </cell>
          <cell r="CQ337">
            <v>139</v>
          </cell>
          <cell r="CR337" t="str">
            <v>-</v>
          </cell>
          <cell r="CS337">
            <v>54</v>
          </cell>
          <cell r="CT337" t="str">
            <v>-</v>
          </cell>
          <cell r="CU337">
            <v>122.28</v>
          </cell>
          <cell r="CV337" t="str">
            <v>-</v>
          </cell>
          <cell r="CW337">
            <v>54</v>
          </cell>
          <cell r="CX337" t="str">
            <v>-</v>
          </cell>
          <cell r="CY337">
            <v>13.2</v>
          </cell>
          <cell r="CZ337">
            <v>10.8</v>
          </cell>
          <cell r="DA337">
            <v>645.93301435406704</v>
          </cell>
          <cell r="DB337">
            <v>1435.4066985645934</v>
          </cell>
          <cell r="DC337">
            <v>0.17532114439109159</v>
          </cell>
          <cell r="DD337">
            <v>0</v>
          </cell>
          <cell r="DE337" t="str">
            <v>Газлифт</v>
          </cell>
          <cell r="DF337">
            <v>16.72</v>
          </cell>
          <cell r="DG337">
            <v>20</v>
          </cell>
          <cell r="DH337">
            <v>0</v>
          </cell>
          <cell r="DI337">
            <v>10.8</v>
          </cell>
          <cell r="DJ337">
            <v>54</v>
          </cell>
          <cell r="DK337">
            <v>0</v>
          </cell>
          <cell r="DL337">
            <v>0</v>
          </cell>
          <cell r="DM337">
            <v>43175</v>
          </cell>
          <cell r="DN337">
            <v>270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43175</v>
          </cell>
          <cell r="DT337" t="str">
            <v>ВНС</v>
          </cell>
          <cell r="DU337">
            <v>0</v>
          </cell>
          <cell r="DV337">
            <v>18</v>
          </cell>
          <cell r="DW337">
            <v>28</v>
          </cell>
          <cell r="DX337">
            <v>58</v>
          </cell>
          <cell r="DY337">
            <v>26</v>
          </cell>
          <cell r="DZ337" t="str">
            <v>Постоянный</v>
          </cell>
          <cell r="EA337">
            <v>24</v>
          </cell>
          <cell r="EB337">
            <v>0</v>
          </cell>
          <cell r="EC337">
            <v>16.72</v>
          </cell>
          <cell r="ED337">
            <v>20</v>
          </cell>
          <cell r="EE337">
            <v>0</v>
          </cell>
          <cell r="EF337">
            <v>32</v>
          </cell>
          <cell r="EG337">
            <v>1124.4019138755982</v>
          </cell>
          <cell r="EH337">
            <v>78</v>
          </cell>
          <cell r="EI337">
            <v>13.2</v>
          </cell>
          <cell r="EJ337">
            <v>53</v>
          </cell>
          <cell r="EK337">
            <v>18</v>
          </cell>
          <cell r="EL337">
            <v>25</v>
          </cell>
          <cell r="EM337">
            <v>48</v>
          </cell>
          <cell r="EN337">
            <v>24</v>
          </cell>
          <cell r="EO337" t="str">
            <v>Постоянный</v>
          </cell>
          <cell r="EP337">
            <v>24</v>
          </cell>
          <cell r="EQ337">
            <v>0</v>
          </cell>
          <cell r="ER337">
            <v>16.72</v>
          </cell>
          <cell r="ES337">
            <v>20</v>
          </cell>
          <cell r="ET337">
            <v>0</v>
          </cell>
          <cell r="EU337">
            <v>24</v>
          </cell>
          <cell r="EV337">
            <v>645.93301435406704</v>
          </cell>
          <cell r="EW337">
            <v>82</v>
          </cell>
          <cell r="EX337">
            <v>13.2</v>
          </cell>
          <cell r="EY337">
            <v>54</v>
          </cell>
          <cell r="EZ337">
            <v>0</v>
          </cell>
          <cell r="FA337">
            <v>-3</v>
          </cell>
          <cell r="FB337">
            <v>-10</v>
          </cell>
          <cell r="FC337">
            <v>-2</v>
          </cell>
          <cell r="FD337">
            <v>0</v>
          </cell>
          <cell r="FE337">
            <v>0</v>
          </cell>
          <cell r="FF337">
            <v>0</v>
          </cell>
        </row>
        <row r="338">
          <cell r="J338">
            <v>1378</v>
          </cell>
          <cell r="K338" t="str">
            <v>К - 32</v>
          </cell>
          <cell r="L338">
            <v>42316</v>
          </cell>
          <cell r="M338" t="str">
            <v>Гор.</v>
          </cell>
          <cell r="N338" t="str">
            <v>P1ar_Block II</v>
          </cell>
          <cell r="O338" t="str">
            <v>Действующий</v>
          </cell>
          <cell r="P338">
            <v>-4</v>
          </cell>
          <cell r="Q338">
            <v>0</v>
          </cell>
          <cell r="R338">
            <v>0</v>
          </cell>
          <cell r="S338">
            <v>0</v>
          </cell>
          <cell r="T338">
            <v>143.80000000000001</v>
          </cell>
          <cell r="U338">
            <v>135</v>
          </cell>
          <cell r="V338">
            <v>4.32</v>
          </cell>
          <cell r="W338">
            <v>1</v>
          </cell>
          <cell r="X338">
            <v>4.32</v>
          </cell>
          <cell r="Y338">
            <v>1.33</v>
          </cell>
          <cell r="Z338">
            <v>0.83599999999999997</v>
          </cell>
          <cell r="AA338">
            <v>0.73299999999999998</v>
          </cell>
          <cell r="AB338">
            <v>38</v>
          </cell>
          <cell r="AC338">
            <v>1.1579999999999999</v>
          </cell>
          <cell r="AD338">
            <v>177.8</v>
          </cell>
          <cell r="AE338">
            <v>9.19</v>
          </cell>
          <cell r="AF338">
            <v>2346.6999999999998</v>
          </cell>
          <cell r="AG338">
            <v>3065</v>
          </cell>
          <cell r="AH338">
            <v>3065</v>
          </cell>
          <cell r="AI338">
            <v>42298</v>
          </cell>
          <cell r="AJ338" t="str">
            <v>По спущенной компановке</v>
          </cell>
          <cell r="AK338" t="str">
            <v>откр ствол</v>
          </cell>
          <cell r="AL338" t="str">
            <v>2278 - 2294;  2297 -2306; 2312 – 2319 перфорация; 
2347-3065 открытый ствол</v>
          </cell>
          <cell r="AM338">
            <v>0</v>
          </cell>
          <cell r="AN338">
            <v>2278</v>
          </cell>
          <cell r="AO338">
            <v>378.1</v>
          </cell>
          <cell r="AP338">
            <v>0</v>
          </cell>
          <cell r="AQ338">
            <v>0</v>
          </cell>
          <cell r="AR338">
            <v>0</v>
          </cell>
          <cell r="AS338" t="str">
            <v>Газлифт</v>
          </cell>
          <cell r="AT338">
            <v>530</v>
          </cell>
          <cell r="AU338" t="str">
            <v>ГП</v>
          </cell>
          <cell r="AV338">
            <v>960</v>
          </cell>
          <cell r="AW338" t="str">
            <v>ГП</v>
          </cell>
          <cell r="AX338">
            <v>1300</v>
          </cell>
          <cell r="AY338" t="str">
            <v>ГК85/1,5</v>
          </cell>
          <cell r="AZ338">
            <v>1590</v>
          </cell>
          <cell r="BA338" t="str">
            <v>ГК86/2</v>
          </cell>
          <cell r="BB338">
            <v>1820</v>
          </cell>
          <cell r="BC338" t="str">
            <v>ЦКсОК</v>
          </cell>
          <cell r="BD338">
            <v>0</v>
          </cell>
          <cell r="BE338">
            <v>0</v>
          </cell>
          <cell r="BF338">
            <v>1830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2162</v>
          </cell>
          <cell r="BN338" t="str">
            <v>Есть</v>
          </cell>
          <cell r="BO338">
            <v>0</v>
          </cell>
          <cell r="BP338">
            <v>78.666666666666671</v>
          </cell>
          <cell r="BQ338">
            <v>75</v>
          </cell>
          <cell r="BR338">
            <v>8</v>
          </cell>
          <cell r="BS338">
            <v>1769.7</v>
          </cell>
          <cell r="BT338">
            <v>392.3</v>
          </cell>
          <cell r="BU338">
            <v>73</v>
          </cell>
          <cell r="BV338">
            <v>5.5</v>
          </cell>
          <cell r="BW338">
            <v>18</v>
          </cell>
          <cell r="BX338" t="str">
            <v>Угловик</v>
          </cell>
          <cell r="BY338" t="str">
            <v>Постоянный</v>
          </cell>
          <cell r="BZ338">
            <v>24</v>
          </cell>
          <cell r="CA338">
            <v>0</v>
          </cell>
          <cell r="CB338">
            <v>24</v>
          </cell>
          <cell r="CC338">
            <v>75</v>
          </cell>
          <cell r="CD338">
            <v>23</v>
          </cell>
          <cell r="CE338">
            <v>43374</v>
          </cell>
          <cell r="CF338">
            <v>97</v>
          </cell>
          <cell r="CG338">
            <v>78.666666666666671</v>
          </cell>
          <cell r="CH338">
            <v>6</v>
          </cell>
          <cell r="CI338">
            <v>0</v>
          </cell>
          <cell r="CJ338">
            <v>0</v>
          </cell>
          <cell r="CK338">
            <v>60</v>
          </cell>
          <cell r="CL338">
            <v>13.375999999999999</v>
          </cell>
          <cell r="CM338">
            <v>16</v>
          </cell>
          <cell r="CN338">
            <v>0</v>
          </cell>
          <cell r="CO338">
            <v>326</v>
          </cell>
          <cell r="CP338">
            <v>16</v>
          </cell>
          <cell r="CQ338">
            <v>37</v>
          </cell>
          <cell r="CR338" t="str">
            <v>-</v>
          </cell>
          <cell r="CS338">
            <v>60</v>
          </cell>
          <cell r="CT338" t="str">
            <v>-</v>
          </cell>
          <cell r="CU338">
            <v>23.624000000000002</v>
          </cell>
          <cell r="CV338" t="str">
            <v>-</v>
          </cell>
          <cell r="CW338">
            <v>60</v>
          </cell>
          <cell r="CX338" t="str">
            <v>-</v>
          </cell>
          <cell r="CY338">
            <v>8</v>
          </cell>
          <cell r="CZ338">
            <v>8</v>
          </cell>
          <cell r="DA338">
            <v>598.08612440191393</v>
          </cell>
          <cell r="DB338">
            <v>1196.1722488038279</v>
          </cell>
          <cell r="DC338">
            <v>0.52070829450139799</v>
          </cell>
          <cell r="DD338">
            <v>0</v>
          </cell>
          <cell r="DE338" t="str">
            <v>Газлифт</v>
          </cell>
          <cell r="DF338">
            <v>13.375999999999999</v>
          </cell>
          <cell r="DG338">
            <v>16</v>
          </cell>
          <cell r="DH338">
            <v>0</v>
          </cell>
          <cell r="DI338">
            <v>8.0000000000000018</v>
          </cell>
          <cell r="DJ338">
            <v>60</v>
          </cell>
          <cell r="DK338">
            <v>0</v>
          </cell>
          <cell r="DL338">
            <v>42926.083333333336</v>
          </cell>
          <cell r="DM338">
            <v>42964</v>
          </cell>
          <cell r="DN338">
            <v>481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42325</v>
          </cell>
          <cell r="DT338" t="str">
            <v>ВНС</v>
          </cell>
          <cell r="DU338">
            <v>0</v>
          </cell>
          <cell r="DV338">
            <v>18</v>
          </cell>
          <cell r="DW338">
            <v>24</v>
          </cell>
          <cell r="DX338">
            <v>75</v>
          </cell>
          <cell r="DY338">
            <v>23</v>
          </cell>
          <cell r="DZ338" t="str">
            <v>Постоянный</v>
          </cell>
          <cell r="EA338">
            <v>24</v>
          </cell>
          <cell r="EB338">
            <v>0</v>
          </cell>
          <cell r="EC338">
            <v>13.375999999999999</v>
          </cell>
          <cell r="ED338">
            <v>16</v>
          </cell>
          <cell r="EE338">
            <v>0</v>
          </cell>
          <cell r="EF338">
            <v>16</v>
          </cell>
          <cell r="EG338">
            <v>598.08612440191393</v>
          </cell>
          <cell r="EH338">
            <v>78.666666666666671</v>
          </cell>
          <cell r="EI338">
            <v>8</v>
          </cell>
          <cell r="EJ338">
            <v>60</v>
          </cell>
          <cell r="EK338">
            <v>18</v>
          </cell>
          <cell r="EL338">
            <v>24</v>
          </cell>
          <cell r="EM338">
            <v>75</v>
          </cell>
          <cell r="EN338">
            <v>23</v>
          </cell>
          <cell r="EO338" t="str">
            <v>Постоянный</v>
          </cell>
          <cell r="EP338">
            <v>24</v>
          </cell>
          <cell r="EQ338">
            <v>0</v>
          </cell>
          <cell r="ER338">
            <v>13.375999999999999</v>
          </cell>
          <cell r="ES338">
            <v>16</v>
          </cell>
          <cell r="ET338">
            <v>0</v>
          </cell>
          <cell r="EU338">
            <v>16</v>
          </cell>
          <cell r="EV338">
            <v>598.08612440191393</v>
          </cell>
          <cell r="EW338">
            <v>78.666666666666671</v>
          </cell>
          <cell r="EX338">
            <v>8</v>
          </cell>
          <cell r="EY338">
            <v>60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</row>
        <row r="339">
          <cell r="J339">
            <v>1379</v>
          </cell>
          <cell r="K339" t="str">
            <v>К - 32</v>
          </cell>
          <cell r="L339">
            <v>42089</v>
          </cell>
          <cell r="M339" t="str">
            <v>Гор.</v>
          </cell>
          <cell r="N339" t="str">
            <v>P1ar_Block II</v>
          </cell>
          <cell r="O339" t="str">
            <v>Действующий</v>
          </cell>
          <cell r="P339">
            <v>-4</v>
          </cell>
          <cell r="Q339">
            <v>0</v>
          </cell>
          <cell r="R339">
            <v>0</v>
          </cell>
          <cell r="S339">
            <v>0</v>
          </cell>
          <cell r="T339">
            <v>143.80000000000001</v>
          </cell>
          <cell r="U339">
            <v>135</v>
          </cell>
          <cell r="V339">
            <v>4.32</v>
          </cell>
          <cell r="W339">
            <v>1</v>
          </cell>
          <cell r="X339">
            <v>3.8864578535237215</v>
          </cell>
          <cell r="Y339">
            <v>1.33</v>
          </cell>
          <cell r="Z339">
            <v>0.83599999999999997</v>
          </cell>
          <cell r="AA339">
            <v>0.73299999999999998</v>
          </cell>
          <cell r="AB339">
            <v>38</v>
          </cell>
          <cell r="AC339">
            <v>1.1579999999999999</v>
          </cell>
          <cell r="AD339">
            <v>177.8</v>
          </cell>
          <cell r="AE339">
            <v>9.19</v>
          </cell>
          <cell r="AF339">
            <v>2271</v>
          </cell>
          <cell r="AG339">
            <v>2800</v>
          </cell>
          <cell r="AH339">
            <v>2800</v>
          </cell>
          <cell r="AI339">
            <v>0</v>
          </cell>
          <cell r="AJ339">
            <v>0</v>
          </cell>
          <cell r="AK339" t="str">
            <v>откр ствол</v>
          </cell>
          <cell r="AL339" t="str">
            <v>2271-2800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Газлифт</v>
          </cell>
          <cell r="AT339">
            <v>400</v>
          </cell>
          <cell r="AU339" t="str">
            <v>ГП</v>
          </cell>
          <cell r="AV339">
            <v>720</v>
          </cell>
          <cell r="AW339" t="str">
            <v>ГП</v>
          </cell>
          <cell r="AX339">
            <v>1010</v>
          </cell>
          <cell r="AY339" t="str">
            <v>ГП</v>
          </cell>
          <cell r="AZ339">
            <v>1220</v>
          </cell>
          <cell r="BA339" t="str">
            <v>ГК84/1</v>
          </cell>
          <cell r="BB339">
            <v>1400</v>
          </cell>
          <cell r="BC339" t="str">
            <v>ЦКсОК/3</v>
          </cell>
          <cell r="BD339">
            <v>0</v>
          </cell>
          <cell r="BE339">
            <v>0</v>
          </cell>
          <cell r="BF339">
            <v>1850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2300</v>
          </cell>
          <cell r="BN339" t="str">
            <v>Есть</v>
          </cell>
          <cell r="BO339">
            <v>0</v>
          </cell>
          <cell r="BP339">
            <v>78.61904761904762</v>
          </cell>
          <cell r="BQ339">
            <v>76</v>
          </cell>
          <cell r="BR339">
            <v>10</v>
          </cell>
          <cell r="BS339">
            <v>0</v>
          </cell>
          <cell r="BT339">
            <v>0</v>
          </cell>
          <cell r="BU339">
            <v>73</v>
          </cell>
          <cell r="BV339">
            <v>5.5</v>
          </cell>
          <cell r="BW339">
            <v>18</v>
          </cell>
          <cell r="BX339" t="str">
            <v>Угловик</v>
          </cell>
          <cell r="BY339" t="str">
            <v>Периодический</v>
          </cell>
          <cell r="BZ339">
            <v>24</v>
          </cell>
          <cell r="CA339">
            <v>24</v>
          </cell>
          <cell r="CB339">
            <v>26</v>
          </cell>
          <cell r="CC339">
            <v>76</v>
          </cell>
          <cell r="CD339">
            <v>24</v>
          </cell>
          <cell r="CE339">
            <v>43374</v>
          </cell>
          <cell r="CF339">
            <v>120</v>
          </cell>
          <cell r="CG339">
            <v>78.61904761904762</v>
          </cell>
          <cell r="CH339">
            <v>6</v>
          </cell>
          <cell r="CI339">
            <v>0</v>
          </cell>
          <cell r="CJ339">
            <v>0</v>
          </cell>
          <cell r="CK339">
            <v>107</v>
          </cell>
          <cell r="CL339">
            <v>10.809841152000001</v>
          </cell>
          <cell r="CM339">
            <v>13.38</v>
          </cell>
          <cell r="CN339">
            <v>3.36</v>
          </cell>
          <cell r="CO339">
            <v>327</v>
          </cell>
          <cell r="CP339">
            <v>13.47</v>
          </cell>
          <cell r="CQ339">
            <v>13</v>
          </cell>
          <cell r="CR339" t="str">
            <v>-</v>
          </cell>
          <cell r="CS339">
            <v>107</v>
          </cell>
          <cell r="CT339" t="str">
            <v>-</v>
          </cell>
          <cell r="CU339">
            <v>2.1901588479999994</v>
          </cell>
          <cell r="CV339" t="str">
            <v>-</v>
          </cell>
          <cell r="CW339">
            <v>103.64</v>
          </cell>
          <cell r="CX339" t="str">
            <v>-</v>
          </cell>
          <cell r="CY339">
            <v>10</v>
          </cell>
          <cell r="CZ339">
            <v>3.4700000000000006</v>
          </cell>
          <cell r="DA339">
            <v>321.00379193435168</v>
          </cell>
          <cell r="DB339">
            <v>1246.0867658085638</v>
          </cell>
          <cell r="DC339">
            <v>1.0812930260401081</v>
          </cell>
          <cell r="DD339" t="str">
            <v>Довывод на режим после бесп. ОПЗ, проведенного в октябре 2018 г.</v>
          </cell>
          <cell r="DE339" t="str">
            <v>Газлифт</v>
          </cell>
          <cell r="DF339">
            <v>10.809841152000001</v>
          </cell>
          <cell r="DG339">
            <v>13.38</v>
          </cell>
          <cell r="DH339">
            <v>3.36</v>
          </cell>
          <cell r="DI339">
            <v>3.4700000000000011</v>
          </cell>
          <cell r="DJ339">
            <v>107</v>
          </cell>
          <cell r="DK339">
            <v>0</v>
          </cell>
          <cell r="DL339">
            <v>42063</v>
          </cell>
          <cell r="DM339">
            <v>42089</v>
          </cell>
          <cell r="DN339">
            <v>1356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42060</v>
          </cell>
          <cell r="DT339" t="str">
            <v>ВНС</v>
          </cell>
          <cell r="DU339">
            <v>0</v>
          </cell>
          <cell r="DV339">
            <v>18</v>
          </cell>
          <cell r="DW339">
            <v>26</v>
          </cell>
          <cell r="DX339">
            <v>76</v>
          </cell>
          <cell r="DY339">
            <v>24</v>
          </cell>
          <cell r="DZ339" t="str">
            <v>Периодический</v>
          </cell>
          <cell r="EA339">
            <v>48</v>
          </cell>
          <cell r="EB339">
            <v>72</v>
          </cell>
          <cell r="EC339">
            <v>10.809841152000001</v>
          </cell>
          <cell r="ED339">
            <v>13.38</v>
          </cell>
          <cell r="EE339">
            <v>3.36</v>
          </cell>
          <cell r="EF339">
            <v>13.47</v>
          </cell>
          <cell r="EG339">
            <v>321.00379193435168</v>
          </cell>
          <cell r="EH339">
            <v>78.61904761904762</v>
          </cell>
          <cell r="EI339">
            <v>10</v>
          </cell>
          <cell r="EJ339">
            <v>107</v>
          </cell>
          <cell r="EK339">
            <v>18</v>
          </cell>
          <cell r="EL339">
            <v>26</v>
          </cell>
          <cell r="EM339">
            <v>76</v>
          </cell>
          <cell r="EN339">
            <v>24</v>
          </cell>
          <cell r="EO339" t="str">
            <v>Периодический</v>
          </cell>
          <cell r="EP339">
            <v>24</v>
          </cell>
          <cell r="EQ339">
            <v>24</v>
          </cell>
          <cell r="ER339">
            <v>10.809841152000001</v>
          </cell>
          <cell r="ES339">
            <v>13.38</v>
          </cell>
          <cell r="ET339">
            <v>3.36</v>
          </cell>
          <cell r="EU339">
            <v>13.47</v>
          </cell>
          <cell r="EV339">
            <v>321.00379193435168</v>
          </cell>
          <cell r="EW339">
            <v>78.61904761904762</v>
          </cell>
          <cell r="EX339">
            <v>10</v>
          </cell>
          <cell r="EY339">
            <v>107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-24</v>
          </cell>
          <cell r="FE339">
            <v>-48</v>
          </cell>
          <cell r="FF339">
            <v>0</v>
          </cell>
        </row>
        <row r="340">
          <cell r="J340">
            <v>1383</v>
          </cell>
          <cell r="K340" t="str">
            <v>К - 62</v>
          </cell>
          <cell r="L340">
            <v>42203</v>
          </cell>
          <cell r="M340" t="str">
            <v>Гор.</v>
          </cell>
          <cell r="N340" t="str">
            <v>P1ar_Block III</v>
          </cell>
          <cell r="O340" t="str">
            <v>Действующий</v>
          </cell>
          <cell r="P340">
            <v>-4</v>
          </cell>
          <cell r="Q340">
            <v>0</v>
          </cell>
          <cell r="R340">
            <v>0</v>
          </cell>
          <cell r="S340">
            <v>0</v>
          </cell>
          <cell r="T340">
            <v>143.80000000000001</v>
          </cell>
          <cell r="U340">
            <v>135</v>
          </cell>
          <cell r="V340">
            <v>4.32</v>
          </cell>
          <cell r="W340">
            <v>1</v>
          </cell>
          <cell r="X340">
            <v>4.1811846689895473</v>
          </cell>
          <cell r="Y340">
            <v>1.33</v>
          </cell>
          <cell r="Z340">
            <v>0.83599999999999997</v>
          </cell>
          <cell r="AA340">
            <v>0.73299999999999998</v>
          </cell>
          <cell r="AB340">
            <v>38</v>
          </cell>
          <cell r="AC340">
            <v>1.1579999999999999</v>
          </cell>
          <cell r="AD340">
            <v>177.8</v>
          </cell>
          <cell r="AE340">
            <v>9.19</v>
          </cell>
          <cell r="AF340">
            <v>2145</v>
          </cell>
          <cell r="AG340">
            <v>2875</v>
          </cell>
          <cell r="AH340">
            <v>2872</v>
          </cell>
          <cell r="AI340">
            <v>0</v>
          </cell>
          <cell r="AJ340">
            <v>0</v>
          </cell>
          <cell r="AK340" t="str">
            <v>откр ствол</v>
          </cell>
          <cell r="AL340" t="str">
            <v>2145-2876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Газлифт</v>
          </cell>
          <cell r="AT340">
            <v>380</v>
          </cell>
          <cell r="AU340" t="str">
            <v>ГП</v>
          </cell>
          <cell r="AV340">
            <v>700</v>
          </cell>
          <cell r="AW340" t="str">
            <v>ГП</v>
          </cell>
          <cell r="AX340">
            <v>995</v>
          </cell>
          <cell r="AY340" t="str">
            <v>ГП</v>
          </cell>
          <cell r="AZ340">
            <v>1275</v>
          </cell>
          <cell r="BA340" t="str">
            <v>ГК81/3</v>
          </cell>
          <cell r="BB340">
            <v>1510</v>
          </cell>
          <cell r="BC340" t="str">
            <v>ГК82/3</v>
          </cell>
          <cell r="BD340">
            <v>0</v>
          </cell>
          <cell r="BE340">
            <v>0</v>
          </cell>
          <cell r="BF340">
            <v>1710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2150</v>
          </cell>
          <cell r="BN340" t="str">
            <v>Есть</v>
          </cell>
          <cell r="BO340">
            <v>0</v>
          </cell>
          <cell r="BP340">
            <v>75</v>
          </cell>
          <cell r="BQ340">
            <v>69</v>
          </cell>
          <cell r="BR340">
            <v>5</v>
          </cell>
          <cell r="BS340">
            <v>0</v>
          </cell>
          <cell r="BT340">
            <v>0</v>
          </cell>
          <cell r="BU340">
            <v>73</v>
          </cell>
          <cell r="BV340">
            <v>5.5</v>
          </cell>
          <cell r="BW340">
            <v>18</v>
          </cell>
          <cell r="BX340" t="str">
            <v>Угловик</v>
          </cell>
          <cell r="BY340" t="str">
            <v>Постоянный</v>
          </cell>
          <cell r="BZ340">
            <v>24</v>
          </cell>
          <cell r="CA340">
            <v>0</v>
          </cell>
          <cell r="CB340">
            <v>34</v>
          </cell>
          <cell r="CC340">
            <v>69</v>
          </cell>
          <cell r="CD340">
            <v>32</v>
          </cell>
          <cell r="CE340">
            <v>43374</v>
          </cell>
          <cell r="CF340">
            <v>130</v>
          </cell>
          <cell r="CG340">
            <v>75</v>
          </cell>
          <cell r="CH340">
            <v>6</v>
          </cell>
          <cell r="CI340">
            <v>0</v>
          </cell>
          <cell r="CJ340">
            <v>0</v>
          </cell>
          <cell r="CK340">
            <v>75</v>
          </cell>
          <cell r="CL340">
            <v>14.89752</v>
          </cell>
          <cell r="CM340">
            <v>18</v>
          </cell>
          <cell r="CN340">
            <v>1</v>
          </cell>
          <cell r="CO340">
            <v>328</v>
          </cell>
          <cell r="CP340">
            <v>15.4</v>
          </cell>
          <cell r="CQ340">
            <v>55</v>
          </cell>
          <cell r="CR340" t="str">
            <v>-</v>
          </cell>
          <cell r="CS340">
            <v>75</v>
          </cell>
          <cell r="CT340" t="str">
            <v>-</v>
          </cell>
          <cell r="CU340">
            <v>40.10248</v>
          </cell>
          <cell r="CV340" t="str">
            <v>-</v>
          </cell>
          <cell r="CW340">
            <v>74</v>
          </cell>
          <cell r="CX340" t="str">
            <v>-</v>
          </cell>
          <cell r="CY340">
            <v>5</v>
          </cell>
          <cell r="CZ340">
            <v>10.4</v>
          </cell>
          <cell r="DA340">
            <v>698.10277146800274</v>
          </cell>
          <cell r="DB340">
            <v>1033.7291039045424</v>
          </cell>
          <cell r="DC340">
            <v>0.40306220095693784</v>
          </cell>
          <cell r="DD340">
            <v>0</v>
          </cell>
          <cell r="DE340" t="str">
            <v>Газлифт</v>
          </cell>
          <cell r="DF340">
            <v>14.89752</v>
          </cell>
          <cell r="DG340">
            <v>18</v>
          </cell>
          <cell r="DH340">
            <v>1</v>
          </cell>
          <cell r="DI340">
            <v>10.4</v>
          </cell>
          <cell r="DJ340">
            <v>75</v>
          </cell>
          <cell r="DK340">
            <v>0</v>
          </cell>
          <cell r="DL340">
            <v>42986</v>
          </cell>
          <cell r="DM340">
            <v>42992</v>
          </cell>
          <cell r="DN340">
            <v>453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42992</v>
          </cell>
          <cell r="DT340" t="str">
            <v>Бесп. ОПЗ</v>
          </cell>
          <cell r="DU340">
            <v>0</v>
          </cell>
          <cell r="DV340">
            <v>18</v>
          </cell>
          <cell r="DW340">
            <v>34</v>
          </cell>
          <cell r="DX340">
            <v>69</v>
          </cell>
          <cell r="DY340">
            <v>32</v>
          </cell>
          <cell r="DZ340" t="str">
            <v>Постоянный</v>
          </cell>
          <cell r="EA340">
            <v>24</v>
          </cell>
          <cell r="EB340">
            <v>0</v>
          </cell>
          <cell r="EC340">
            <v>9.8464080000000003</v>
          </cell>
          <cell r="ED340">
            <v>13</v>
          </cell>
          <cell r="EE340">
            <v>9.4</v>
          </cell>
          <cell r="EF340">
            <v>15.5</v>
          </cell>
          <cell r="EG340">
            <v>558.57933167100123</v>
          </cell>
          <cell r="EH340">
            <v>75</v>
          </cell>
          <cell r="EI340">
            <v>10</v>
          </cell>
          <cell r="EJ340">
            <v>81</v>
          </cell>
          <cell r="EK340">
            <v>18</v>
          </cell>
          <cell r="EL340">
            <v>34</v>
          </cell>
          <cell r="EM340">
            <v>69</v>
          </cell>
          <cell r="EN340">
            <v>32</v>
          </cell>
          <cell r="EO340" t="str">
            <v>Постоянный</v>
          </cell>
          <cell r="EP340">
            <v>24</v>
          </cell>
          <cell r="EQ340">
            <v>0</v>
          </cell>
          <cell r="ER340">
            <v>14.89752</v>
          </cell>
          <cell r="ES340">
            <v>18</v>
          </cell>
          <cell r="ET340">
            <v>1</v>
          </cell>
          <cell r="EU340">
            <v>15.4</v>
          </cell>
          <cell r="EV340">
            <v>698.10277146800274</v>
          </cell>
          <cell r="EW340">
            <v>75</v>
          </cell>
          <cell r="EX340">
            <v>5</v>
          </cell>
          <cell r="EY340">
            <v>75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5.0511119999999998</v>
          </cell>
        </row>
        <row r="341">
          <cell r="J341">
            <v>1385</v>
          </cell>
          <cell r="K341" t="str">
            <v>К - 40</v>
          </cell>
          <cell r="L341">
            <v>42314</v>
          </cell>
          <cell r="M341" t="str">
            <v>Гор.</v>
          </cell>
          <cell r="N341" t="str">
            <v>P1ar_Block III</v>
          </cell>
          <cell r="O341" t="str">
            <v>Действующий</v>
          </cell>
          <cell r="P341">
            <v>-4</v>
          </cell>
          <cell r="Q341">
            <v>0</v>
          </cell>
          <cell r="R341">
            <v>0</v>
          </cell>
          <cell r="S341">
            <v>0</v>
          </cell>
          <cell r="T341">
            <v>143.80000000000001</v>
          </cell>
          <cell r="U341">
            <v>135</v>
          </cell>
          <cell r="V341">
            <v>4.32</v>
          </cell>
          <cell r="W341">
            <v>1</v>
          </cell>
          <cell r="X341">
            <v>4.2633822832780677</v>
          </cell>
          <cell r="Y341">
            <v>1.33</v>
          </cell>
          <cell r="Z341">
            <v>0.83599999999999997</v>
          </cell>
          <cell r="AA341">
            <v>0.73299999999999998</v>
          </cell>
          <cell r="AB341">
            <v>38</v>
          </cell>
          <cell r="AC341">
            <v>1.1579999999999999</v>
          </cell>
          <cell r="AD341">
            <v>177.8</v>
          </cell>
          <cell r="AE341">
            <v>9.19</v>
          </cell>
          <cell r="AF341">
            <v>2558</v>
          </cell>
          <cell r="AG341">
            <v>3280</v>
          </cell>
          <cell r="AH341">
            <v>3280</v>
          </cell>
          <cell r="AI341">
            <v>0</v>
          </cell>
          <cell r="AJ341">
            <v>0</v>
          </cell>
          <cell r="AK341" t="str">
            <v>откр ствол</v>
          </cell>
          <cell r="AL341" t="str">
            <v>2558 - 3280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Газлифт</v>
          </cell>
          <cell r="AT341">
            <v>665</v>
          </cell>
          <cell r="AU341" t="str">
            <v>ГК84/3</v>
          </cell>
          <cell r="AV341">
            <v>1045</v>
          </cell>
          <cell r="AW341" t="str">
            <v>ГК85/3</v>
          </cell>
          <cell r="AX341">
            <v>1375</v>
          </cell>
          <cell r="AY341" t="str">
            <v>ГК87/3</v>
          </cell>
          <cell r="AZ341">
            <v>1660</v>
          </cell>
          <cell r="BA341" t="str">
            <v>ЦКсОК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1730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2570</v>
          </cell>
          <cell r="BN341" t="str">
            <v>Есть</v>
          </cell>
          <cell r="BO341">
            <v>0</v>
          </cell>
          <cell r="BP341">
            <v>86</v>
          </cell>
          <cell r="BQ341">
            <v>74</v>
          </cell>
          <cell r="BR341">
            <v>14.2</v>
          </cell>
          <cell r="BS341">
            <v>0</v>
          </cell>
          <cell r="BT341">
            <v>0</v>
          </cell>
          <cell r="BU341">
            <v>73</v>
          </cell>
          <cell r="BV341">
            <v>5.5</v>
          </cell>
          <cell r="BW341">
            <v>18</v>
          </cell>
          <cell r="BX341" t="str">
            <v>Угловик</v>
          </cell>
          <cell r="BY341" t="str">
            <v>Постоянный</v>
          </cell>
          <cell r="BZ341">
            <v>24</v>
          </cell>
          <cell r="CA341">
            <v>0</v>
          </cell>
          <cell r="CB341">
            <v>36</v>
          </cell>
          <cell r="CC341">
            <v>74</v>
          </cell>
          <cell r="CD341">
            <v>34</v>
          </cell>
          <cell r="CE341">
            <v>43374</v>
          </cell>
          <cell r="CF341">
            <v>145</v>
          </cell>
          <cell r="CG341">
            <v>86</v>
          </cell>
          <cell r="CH341">
            <v>6</v>
          </cell>
          <cell r="CI341">
            <v>0</v>
          </cell>
          <cell r="CJ341">
            <v>0</v>
          </cell>
          <cell r="CK341">
            <v>107</v>
          </cell>
          <cell r="CL341">
            <v>6.9943103999999998</v>
          </cell>
          <cell r="CM341">
            <v>8.4</v>
          </cell>
          <cell r="CN341">
            <v>0.4</v>
          </cell>
          <cell r="CO341">
            <v>329</v>
          </cell>
          <cell r="CP341">
            <v>30.8</v>
          </cell>
          <cell r="CQ341">
            <v>38</v>
          </cell>
          <cell r="CR341" t="str">
            <v>-</v>
          </cell>
          <cell r="CS341">
            <v>107</v>
          </cell>
          <cell r="CT341" t="str">
            <v>-</v>
          </cell>
          <cell r="CU341">
            <v>31.0056896</v>
          </cell>
          <cell r="CV341" t="str">
            <v>-</v>
          </cell>
          <cell r="CW341">
            <v>106.6</v>
          </cell>
          <cell r="CX341" t="str">
            <v>-</v>
          </cell>
          <cell r="CY341">
            <v>14.2</v>
          </cell>
          <cell r="CZ341">
            <v>16.600000000000001</v>
          </cell>
          <cell r="DA341">
            <v>2373.3576365155313</v>
          </cell>
          <cell r="DB341">
            <v>4403.5792291974922</v>
          </cell>
          <cell r="DC341">
            <v>0.24841462946476731</v>
          </cell>
          <cell r="DD341" t="str">
            <v xml:space="preserve">Планируется постановка бригады ПРГС для оптимизации работы газлифтного подъемника </v>
          </cell>
          <cell r="DE341" t="str">
            <v>Газлифт</v>
          </cell>
          <cell r="DF341">
            <v>6.9943103999999998</v>
          </cell>
          <cell r="DG341">
            <v>8.4</v>
          </cell>
          <cell r="DH341">
            <v>0.4</v>
          </cell>
          <cell r="DI341">
            <v>16.600000000000001</v>
          </cell>
          <cell r="DJ341">
            <v>107</v>
          </cell>
          <cell r="DK341">
            <v>0</v>
          </cell>
          <cell r="DL341">
            <v>42984</v>
          </cell>
          <cell r="DM341">
            <v>42993</v>
          </cell>
          <cell r="DN341">
            <v>452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42993</v>
          </cell>
          <cell r="DT341" t="str">
            <v>Бесп. ОПЗ</v>
          </cell>
          <cell r="DU341">
            <v>0</v>
          </cell>
          <cell r="DV341">
            <v>18</v>
          </cell>
          <cell r="DW341">
            <v>36</v>
          </cell>
          <cell r="DX341">
            <v>74</v>
          </cell>
          <cell r="DY341">
            <v>34</v>
          </cell>
          <cell r="DZ341" t="str">
            <v>Постоянный</v>
          </cell>
          <cell r="EA341">
            <v>24</v>
          </cell>
          <cell r="EB341">
            <v>0</v>
          </cell>
          <cell r="EC341">
            <v>6.9943103999999998</v>
          </cell>
          <cell r="ED341">
            <v>8.4</v>
          </cell>
          <cell r="EE341">
            <v>0.4</v>
          </cell>
          <cell r="EF341">
            <v>32.200000000000003</v>
          </cell>
          <cell r="EG341">
            <v>2573.5203287517816</v>
          </cell>
          <cell r="EH341">
            <v>86</v>
          </cell>
          <cell r="EI341">
            <v>14.2</v>
          </cell>
          <cell r="EJ341">
            <v>101</v>
          </cell>
          <cell r="EK341">
            <v>18</v>
          </cell>
          <cell r="EL341">
            <v>36</v>
          </cell>
          <cell r="EM341">
            <v>74</v>
          </cell>
          <cell r="EN341">
            <v>34</v>
          </cell>
          <cell r="EO341" t="str">
            <v>Постоянный</v>
          </cell>
          <cell r="EP341">
            <v>24</v>
          </cell>
          <cell r="EQ341">
            <v>0</v>
          </cell>
          <cell r="ER341">
            <v>6.9943103999999998</v>
          </cell>
          <cell r="ES341">
            <v>8.4</v>
          </cell>
          <cell r="ET341">
            <v>0.4</v>
          </cell>
          <cell r="EU341">
            <v>30.8</v>
          </cell>
          <cell r="EV341">
            <v>2373.3576365155313</v>
          </cell>
          <cell r="EW341">
            <v>86</v>
          </cell>
          <cell r="EX341">
            <v>14.2</v>
          </cell>
          <cell r="EY341">
            <v>107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</row>
        <row r="342">
          <cell r="J342">
            <v>1388</v>
          </cell>
          <cell r="K342" t="str">
            <v>К-130</v>
          </cell>
          <cell r="L342">
            <v>43418</v>
          </cell>
          <cell r="M342" t="str">
            <v>Гор.</v>
          </cell>
          <cell r="N342" t="str">
            <v>P1ar_Block I</v>
          </cell>
          <cell r="O342" t="str">
            <v>Действующий</v>
          </cell>
          <cell r="P342">
            <v>-4</v>
          </cell>
          <cell r="Q342">
            <v>0</v>
          </cell>
          <cell r="R342">
            <v>0</v>
          </cell>
          <cell r="S342">
            <v>0</v>
          </cell>
          <cell r="T342">
            <v>143.80000000000001</v>
          </cell>
          <cell r="U342">
            <v>135</v>
          </cell>
          <cell r="V342">
            <v>4.32</v>
          </cell>
          <cell r="W342">
            <v>1</v>
          </cell>
          <cell r="X342">
            <v>4.32</v>
          </cell>
          <cell r="Y342">
            <v>1.33</v>
          </cell>
          <cell r="Z342">
            <v>0.83599999999999997</v>
          </cell>
          <cell r="AA342">
            <v>0.73299999999999998</v>
          </cell>
          <cell r="AB342">
            <v>38</v>
          </cell>
          <cell r="AC342">
            <v>1.1579999999999999</v>
          </cell>
          <cell r="AD342">
            <v>177.8</v>
          </cell>
          <cell r="AE342">
            <v>0</v>
          </cell>
          <cell r="AF342">
            <v>0</v>
          </cell>
          <cell r="AG342">
            <v>2471</v>
          </cell>
          <cell r="AH342">
            <v>2471</v>
          </cell>
          <cell r="AI342">
            <v>0</v>
          </cell>
          <cell r="AJ342">
            <v>0</v>
          </cell>
          <cell r="AK342" t="str">
            <v>откр ствол</v>
          </cell>
          <cell r="AL342" t="str">
            <v>2288-2471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Газлифт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2262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18</v>
          </cell>
          <cell r="BX342" t="str">
            <v>Угловик</v>
          </cell>
          <cell r="BY342" t="str">
            <v>Постоянный</v>
          </cell>
          <cell r="BZ342">
            <v>24</v>
          </cell>
          <cell r="CA342">
            <v>0</v>
          </cell>
          <cell r="CB342">
            <v>25</v>
          </cell>
          <cell r="CC342">
            <v>70</v>
          </cell>
          <cell r="CD342">
            <v>24</v>
          </cell>
          <cell r="CE342">
            <v>0</v>
          </cell>
          <cell r="CF342">
            <v>180</v>
          </cell>
          <cell r="CG342">
            <v>86</v>
          </cell>
          <cell r="CH342">
            <v>6</v>
          </cell>
          <cell r="CI342">
            <v>0</v>
          </cell>
          <cell r="CJ342">
            <v>0</v>
          </cell>
          <cell r="CK342">
            <v>58</v>
          </cell>
          <cell r="CL342">
            <v>30.513999999999999</v>
          </cell>
          <cell r="CM342">
            <v>36.5</v>
          </cell>
          <cell r="CN342">
            <v>0</v>
          </cell>
          <cell r="CO342">
            <v>0</v>
          </cell>
          <cell r="CP342">
            <v>57.5</v>
          </cell>
          <cell r="CQ342">
            <v>0</v>
          </cell>
          <cell r="CR342" t="str">
            <v>-</v>
          </cell>
          <cell r="CS342">
            <v>58</v>
          </cell>
          <cell r="CT342" t="str">
            <v>-</v>
          </cell>
          <cell r="CU342">
            <v>0</v>
          </cell>
          <cell r="CV342" t="str">
            <v>-</v>
          </cell>
          <cell r="CW342">
            <v>58</v>
          </cell>
          <cell r="CX342" t="str">
            <v>-</v>
          </cell>
          <cell r="CY342">
            <v>25</v>
          </cell>
          <cell r="CZ342">
            <v>32.5</v>
          </cell>
          <cell r="DA342">
            <v>1065.0848790719015</v>
          </cell>
          <cell r="DB342">
            <v>1884.3809398964411</v>
          </cell>
          <cell r="DC342">
            <v>0</v>
          </cell>
          <cell r="DD342" t="str">
            <v>ВНС в тек. месяце</v>
          </cell>
          <cell r="DE342" t="str">
            <v>Газлифт</v>
          </cell>
          <cell r="DF342">
            <v>30.513999999999999</v>
          </cell>
          <cell r="DG342">
            <v>36.5</v>
          </cell>
          <cell r="DH342">
            <v>0</v>
          </cell>
          <cell r="DI342">
            <v>32.5</v>
          </cell>
          <cell r="DJ342">
            <v>58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18</v>
          </cell>
          <cell r="EL342">
            <v>25</v>
          </cell>
          <cell r="EM342">
            <v>70</v>
          </cell>
          <cell r="EN342">
            <v>24</v>
          </cell>
          <cell r="EO342" t="str">
            <v>Постоянный</v>
          </cell>
          <cell r="EP342">
            <v>24</v>
          </cell>
          <cell r="EQ342">
            <v>0</v>
          </cell>
          <cell r="ER342">
            <v>0</v>
          </cell>
          <cell r="ES342">
            <v>36.5</v>
          </cell>
          <cell r="ET342">
            <v>0</v>
          </cell>
          <cell r="EU342">
            <v>57.5</v>
          </cell>
          <cell r="EV342">
            <v>1065.0848790719015</v>
          </cell>
          <cell r="EW342">
            <v>86</v>
          </cell>
          <cell r="EX342">
            <v>25</v>
          </cell>
          <cell r="EY342">
            <v>58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</row>
        <row r="343">
          <cell r="J343">
            <v>1393</v>
          </cell>
          <cell r="K343" t="str">
            <v>К-130</v>
          </cell>
          <cell r="L343">
            <v>43366</v>
          </cell>
          <cell r="M343" t="str">
            <v>Гор.</v>
          </cell>
          <cell r="N343" t="str">
            <v>P1ar_Block II</v>
          </cell>
          <cell r="O343" t="str">
            <v>Действующий</v>
          </cell>
          <cell r="P343">
            <v>-4</v>
          </cell>
          <cell r="Q343">
            <v>0</v>
          </cell>
          <cell r="R343">
            <v>0</v>
          </cell>
          <cell r="S343">
            <v>0</v>
          </cell>
          <cell r="T343">
            <v>143.80000000000001</v>
          </cell>
          <cell r="U343">
            <v>135</v>
          </cell>
          <cell r="V343">
            <v>4.32</v>
          </cell>
          <cell r="W343">
            <v>1</v>
          </cell>
          <cell r="X343">
            <v>3.2432432432432434</v>
          </cell>
          <cell r="Y343">
            <v>1.33</v>
          </cell>
          <cell r="Z343">
            <v>0.83599999999999997</v>
          </cell>
          <cell r="AA343">
            <v>0.73299999999999998</v>
          </cell>
          <cell r="AB343">
            <v>38</v>
          </cell>
          <cell r="AC343">
            <v>1.1579999999999999</v>
          </cell>
          <cell r="AD343">
            <v>177.8</v>
          </cell>
          <cell r="AE343">
            <v>0</v>
          </cell>
          <cell r="AF343">
            <v>0</v>
          </cell>
          <cell r="AG343">
            <v>2949</v>
          </cell>
          <cell r="AH343">
            <v>2949</v>
          </cell>
          <cell r="AI343">
            <v>0</v>
          </cell>
          <cell r="AJ343">
            <v>0</v>
          </cell>
          <cell r="AK343" t="str">
            <v>откр ствол</v>
          </cell>
          <cell r="AL343" t="str">
            <v>2174-2949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 t="str">
            <v>Газлифт</v>
          </cell>
          <cell r="AT343" t="e">
            <v>#N/A</v>
          </cell>
          <cell r="AU343" t="e">
            <v>#N/A</v>
          </cell>
          <cell r="AV343" t="e">
            <v>#N/A</v>
          </cell>
          <cell r="AW343" t="e">
            <v>#N/A</v>
          </cell>
          <cell r="AX343" t="e">
            <v>#N/A</v>
          </cell>
          <cell r="AY343" t="e">
            <v>#N/A</v>
          </cell>
          <cell r="AZ343" t="e">
            <v>#N/A</v>
          </cell>
          <cell r="BA343" t="e">
            <v>#N/A</v>
          </cell>
          <cell r="BB343" t="e">
            <v>#N/A</v>
          </cell>
          <cell r="BC343" t="e">
            <v>#N/A</v>
          </cell>
          <cell r="BD343" t="e">
            <v>#N/A</v>
          </cell>
          <cell r="BE343" t="e">
            <v>#N/A</v>
          </cell>
          <cell r="BF343" t="e">
            <v>#N/A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2220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18</v>
          </cell>
          <cell r="BX343" t="str">
            <v>Угловик</v>
          </cell>
          <cell r="BY343" t="str">
            <v>Постоянный</v>
          </cell>
          <cell r="BZ343">
            <v>24</v>
          </cell>
          <cell r="CA343">
            <v>0</v>
          </cell>
          <cell r="CB343">
            <v>19</v>
          </cell>
          <cell r="CC343">
            <v>68</v>
          </cell>
          <cell r="CD343">
            <v>18</v>
          </cell>
          <cell r="CE343">
            <v>43374</v>
          </cell>
          <cell r="CF343">
            <v>164</v>
          </cell>
          <cell r="CG343">
            <v>80</v>
          </cell>
          <cell r="CH343">
            <v>6</v>
          </cell>
          <cell r="CI343">
            <v>0</v>
          </cell>
          <cell r="CJ343">
            <v>0</v>
          </cell>
          <cell r="CK343">
            <v>65</v>
          </cell>
          <cell r="CL343">
            <v>13.919400000000001</v>
          </cell>
          <cell r="CM343">
            <v>18.5</v>
          </cell>
          <cell r="CN343">
            <v>10</v>
          </cell>
          <cell r="CO343">
            <v>0</v>
          </cell>
          <cell r="CP343">
            <v>57.3</v>
          </cell>
          <cell r="CQ343">
            <v>99</v>
          </cell>
          <cell r="CR343" t="str">
            <v>-</v>
          </cell>
          <cell r="CS343">
            <v>65</v>
          </cell>
          <cell r="CT343" t="str">
            <v>-</v>
          </cell>
          <cell r="CU343">
            <v>0</v>
          </cell>
          <cell r="CV343" t="str">
            <v>-</v>
          </cell>
          <cell r="CW343">
            <v>55</v>
          </cell>
          <cell r="CX343" t="str">
            <v>-</v>
          </cell>
          <cell r="CY343">
            <v>12.5</v>
          </cell>
          <cell r="CZ343">
            <v>44.8</v>
          </cell>
          <cell r="DA343">
            <v>3218.5295343190078</v>
          </cell>
          <cell r="DB343">
            <v>4116.5567481356948</v>
          </cell>
          <cell r="DC343">
            <v>0</v>
          </cell>
          <cell r="DD343">
            <v>0</v>
          </cell>
          <cell r="DE343" t="str">
            <v>Газлифт</v>
          </cell>
          <cell r="DF343">
            <v>13.919400000000001</v>
          </cell>
          <cell r="DG343">
            <v>18.5</v>
          </cell>
          <cell r="DH343">
            <v>10</v>
          </cell>
          <cell r="DI343">
            <v>44.8</v>
          </cell>
          <cell r="DJ343">
            <v>65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65</v>
          </cell>
          <cell r="DW343">
            <v>23</v>
          </cell>
          <cell r="DX343">
            <v>82</v>
          </cell>
          <cell r="DY343">
            <v>21</v>
          </cell>
          <cell r="DZ343" t="str">
            <v>Постоянный</v>
          </cell>
          <cell r="EA343">
            <v>24</v>
          </cell>
          <cell r="EB343">
            <v>0</v>
          </cell>
          <cell r="EC343">
            <v>26.650261308000001</v>
          </cell>
          <cell r="ED343">
            <v>35.950000000000003</v>
          </cell>
          <cell r="EE343">
            <v>11.326000000000001</v>
          </cell>
          <cell r="EF343">
            <v>57.3</v>
          </cell>
          <cell r="EG343">
            <v>1681.0341738207169</v>
          </cell>
          <cell r="EH343">
            <v>80</v>
          </cell>
          <cell r="EI343">
            <v>12.5</v>
          </cell>
          <cell r="EJ343">
            <v>57</v>
          </cell>
          <cell r="EK343">
            <v>18</v>
          </cell>
          <cell r="EL343">
            <v>19</v>
          </cell>
          <cell r="EM343">
            <v>68</v>
          </cell>
          <cell r="EN343">
            <v>18</v>
          </cell>
          <cell r="EO343" t="str">
            <v>Постоянный</v>
          </cell>
          <cell r="EP343">
            <v>24</v>
          </cell>
          <cell r="EQ343">
            <v>0</v>
          </cell>
          <cell r="ER343">
            <v>13.919400000000001</v>
          </cell>
          <cell r="ES343">
            <v>18.5</v>
          </cell>
          <cell r="ET343">
            <v>10</v>
          </cell>
          <cell r="EU343">
            <v>57.3</v>
          </cell>
          <cell r="EV343">
            <v>3218.5295343190078</v>
          </cell>
          <cell r="EW343">
            <v>80</v>
          </cell>
          <cell r="EX343">
            <v>12.5</v>
          </cell>
          <cell r="EY343">
            <v>65</v>
          </cell>
          <cell r="EZ343">
            <v>-47</v>
          </cell>
          <cell r="FA343">
            <v>-4</v>
          </cell>
          <cell r="FB343">
            <v>-14</v>
          </cell>
          <cell r="FC343">
            <v>-3</v>
          </cell>
          <cell r="FD343">
            <v>0</v>
          </cell>
          <cell r="FE343">
            <v>0</v>
          </cell>
          <cell r="FF343">
            <v>-12.730861308</v>
          </cell>
        </row>
        <row r="344">
          <cell r="J344">
            <v>1394</v>
          </cell>
          <cell r="K344" t="str">
            <v>Без куста</v>
          </cell>
          <cell r="L344">
            <v>0</v>
          </cell>
          <cell r="M344" t="str">
            <v>Гор.</v>
          </cell>
          <cell r="N344" t="str">
            <v>P1ar_Block II</v>
          </cell>
          <cell r="O344" t="str">
            <v>Освоение.</v>
          </cell>
          <cell r="P344">
            <v>-4</v>
          </cell>
          <cell r="Q344">
            <v>0</v>
          </cell>
          <cell r="R344">
            <v>0</v>
          </cell>
          <cell r="S344">
            <v>0</v>
          </cell>
          <cell r="T344">
            <v>143.80000000000001</v>
          </cell>
          <cell r="U344">
            <v>135</v>
          </cell>
          <cell r="V344">
            <v>4.32</v>
          </cell>
          <cell r="W344">
            <v>1</v>
          </cell>
          <cell r="X344">
            <v>4.32</v>
          </cell>
          <cell r="Y344">
            <v>1.33</v>
          </cell>
          <cell r="Z344">
            <v>0.83599999999999997</v>
          </cell>
          <cell r="AA344">
            <v>0.73299999999999998</v>
          </cell>
          <cell r="AB344">
            <v>38</v>
          </cell>
          <cell r="AC344">
            <v>1.1579999999999999</v>
          </cell>
          <cell r="AD344">
            <v>177.8</v>
          </cell>
          <cell r="AE344">
            <v>9.19</v>
          </cell>
          <cell r="AF344">
            <v>2292</v>
          </cell>
          <cell r="AG344">
            <v>2929</v>
          </cell>
          <cell r="AH344">
            <v>2929</v>
          </cell>
          <cell r="AI344">
            <v>0</v>
          </cell>
          <cell r="AJ344">
            <v>0</v>
          </cell>
          <cell r="AK344" t="str">
            <v>откр ствол</v>
          </cell>
          <cell r="AL344" t="str">
            <v>2292-2929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 t="str">
            <v>Газлифт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2300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73</v>
          </cell>
          <cell r="BV344">
            <v>5.5</v>
          </cell>
          <cell r="BW344">
            <v>18</v>
          </cell>
          <cell r="BX344" t="str">
            <v>Угловик</v>
          </cell>
          <cell r="BY344" t="str">
            <v>Постоянный</v>
          </cell>
          <cell r="BZ344">
            <v>24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43374</v>
          </cell>
          <cell r="CF344">
            <v>206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-</v>
          </cell>
          <cell r="CR344" t="str">
            <v>-</v>
          </cell>
          <cell r="CS344" t="str">
            <v>-</v>
          </cell>
          <cell r="CT344" t="str">
            <v>-</v>
          </cell>
          <cell r="CU344" t="str">
            <v>-</v>
          </cell>
          <cell r="CV344" t="str">
            <v>-</v>
          </cell>
          <cell r="CW344" t="str">
            <v>-</v>
          </cell>
          <cell r="CX344" t="str">
            <v>-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 t="str">
            <v>Газлифт</v>
          </cell>
          <cell r="DF344">
            <v>21</v>
          </cell>
          <cell r="DG344">
            <v>25.119617224880383</v>
          </cell>
          <cell r="DH344">
            <v>0</v>
          </cell>
          <cell r="DI344">
            <v>12.6</v>
          </cell>
          <cell r="DJ344">
            <v>60</v>
          </cell>
          <cell r="DK344" t="str">
            <v>ВНС. План запуска 10.12.2018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</row>
        <row r="345">
          <cell r="J345" t="str">
            <v>1395-1</v>
          </cell>
          <cell r="K345" t="str">
            <v>К - 40-1</v>
          </cell>
          <cell r="L345">
            <v>42735</v>
          </cell>
          <cell r="M345" t="str">
            <v>Гор.</v>
          </cell>
          <cell r="N345" t="str">
            <v>P1ar_Block III</v>
          </cell>
          <cell r="O345" t="str">
            <v>контрольный</v>
          </cell>
          <cell r="P345">
            <v>-4</v>
          </cell>
          <cell r="Q345">
            <v>0</v>
          </cell>
          <cell r="R345">
            <v>0</v>
          </cell>
          <cell r="S345">
            <v>0</v>
          </cell>
          <cell r="T345">
            <v>143.80000000000001</v>
          </cell>
          <cell r="U345">
            <v>135</v>
          </cell>
          <cell r="V345">
            <v>4.32</v>
          </cell>
          <cell r="W345">
            <v>1</v>
          </cell>
          <cell r="X345">
            <v>4.2816195622440452</v>
          </cell>
          <cell r="Y345">
            <v>1.33</v>
          </cell>
          <cell r="Z345">
            <v>0.83599999999999997</v>
          </cell>
          <cell r="AA345">
            <v>0.73299999999999998</v>
          </cell>
          <cell r="AB345">
            <v>38</v>
          </cell>
          <cell r="AC345">
            <v>1.1579999999999999</v>
          </cell>
          <cell r="AD345">
            <v>177.8</v>
          </cell>
          <cell r="AE345">
            <v>9.19</v>
          </cell>
          <cell r="AF345">
            <v>2145</v>
          </cell>
          <cell r="AG345">
            <v>2825</v>
          </cell>
          <cell r="AH345">
            <v>2825</v>
          </cell>
          <cell r="AI345">
            <v>0</v>
          </cell>
          <cell r="AJ345">
            <v>0</v>
          </cell>
          <cell r="AK345" t="str">
            <v>откр ствол</v>
          </cell>
          <cell r="AL345" t="str">
            <v>2160-2825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Фонтан</v>
          </cell>
          <cell r="AT345">
            <v>1300</v>
          </cell>
          <cell r="AU345" t="str">
            <v>ГП</v>
          </cell>
          <cell r="AV345">
            <v>1790</v>
          </cell>
          <cell r="AW345" t="str">
            <v>ГП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1800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2160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73</v>
          </cell>
          <cell r="BV345">
            <v>5.51</v>
          </cell>
          <cell r="BW345">
            <v>18</v>
          </cell>
          <cell r="BX345" t="str">
            <v>Угловик</v>
          </cell>
          <cell r="BY345" t="str">
            <v>Постоянный</v>
          </cell>
          <cell r="BZ345">
            <v>24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43374</v>
          </cell>
          <cell r="CF345">
            <v>176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0.27</v>
          </cell>
          <cell r="CO345">
            <v>330</v>
          </cell>
          <cell r="CP345">
            <v>0</v>
          </cell>
          <cell r="CQ345">
            <v>176</v>
          </cell>
          <cell r="CR345" t="str">
            <v>-</v>
          </cell>
          <cell r="CS345" t="str">
            <v>-</v>
          </cell>
          <cell r="CT345" t="str">
            <v>-</v>
          </cell>
          <cell r="CU345">
            <v>176</v>
          </cell>
          <cell r="CV345" t="str">
            <v>-</v>
          </cell>
          <cell r="CW345" t="str">
            <v>-</v>
          </cell>
          <cell r="CX345" t="str">
            <v>-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 t="str">
            <v>Фонтан</v>
          </cell>
          <cell r="DF345">
            <v>0</v>
          </cell>
          <cell r="DG345">
            <v>0</v>
          </cell>
          <cell r="DH345">
            <v>0.27</v>
          </cell>
          <cell r="DI345">
            <v>0</v>
          </cell>
          <cell r="DJ345">
            <v>0</v>
          </cell>
          <cell r="DK345" t="str">
            <v>Планируется перевод в газовый фонд</v>
          </cell>
          <cell r="DL345">
            <v>42962</v>
          </cell>
          <cell r="DM345">
            <v>42735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42735</v>
          </cell>
          <cell r="DT345" t="str">
            <v>ВНС</v>
          </cell>
          <cell r="DU345">
            <v>0</v>
          </cell>
          <cell r="DV345">
            <v>18</v>
          </cell>
          <cell r="DW345">
            <v>0</v>
          </cell>
          <cell r="DX345">
            <v>0</v>
          </cell>
          <cell r="DY345">
            <v>0</v>
          </cell>
          <cell r="DZ345" t="str">
            <v>Постоянный</v>
          </cell>
          <cell r="EA345">
            <v>24</v>
          </cell>
          <cell r="EB345">
            <v>0</v>
          </cell>
          <cell r="EC345">
            <v>0</v>
          </cell>
          <cell r="ED345">
            <v>0</v>
          </cell>
          <cell r="EE345">
            <v>0.27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18</v>
          </cell>
          <cell r="EL345">
            <v>0</v>
          </cell>
          <cell r="EM345">
            <v>0</v>
          </cell>
          <cell r="EN345">
            <v>0</v>
          </cell>
          <cell r="EO345" t="str">
            <v>Постоянный</v>
          </cell>
          <cell r="EP345">
            <v>24</v>
          </cell>
          <cell r="EQ345">
            <v>0</v>
          </cell>
          <cell r="ER345">
            <v>0</v>
          </cell>
          <cell r="ES345">
            <v>0</v>
          </cell>
          <cell r="ET345">
            <v>0.27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</row>
        <row r="346">
          <cell r="J346">
            <v>1397</v>
          </cell>
          <cell r="K346" t="str">
            <v>К-130</v>
          </cell>
          <cell r="L346">
            <v>43373</v>
          </cell>
          <cell r="M346" t="str">
            <v>Гор.</v>
          </cell>
          <cell r="N346" t="str">
            <v>P1ar_Block I</v>
          </cell>
          <cell r="O346" t="str">
            <v>Действующий</v>
          </cell>
          <cell r="P346">
            <v>-4</v>
          </cell>
          <cell r="Q346">
            <v>0</v>
          </cell>
          <cell r="R346">
            <v>0</v>
          </cell>
          <cell r="S346">
            <v>0</v>
          </cell>
          <cell r="T346">
            <v>143.80000000000001</v>
          </cell>
          <cell r="U346">
            <v>135</v>
          </cell>
          <cell r="V346">
            <v>4.32</v>
          </cell>
          <cell r="W346">
            <v>1</v>
          </cell>
          <cell r="X346">
            <v>2.4042742653606415</v>
          </cell>
          <cell r="Y346">
            <v>1.33</v>
          </cell>
          <cell r="Z346">
            <v>0.83599999999999997</v>
          </cell>
          <cell r="AA346">
            <v>0.73299999999999998</v>
          </cell>
          <cell r="AB346">
            <v>38</v>
          </cell>
          <cell r="AC346">
            <v>1.1579999999999999</v>
          </cell>
          <cell r="AD346">
            <v>177.8</v>
          </cell>
          <cell r="AE346">
            <v>9.19</v>
          </cell>
          <cell r="AF346">
            <v>2405.64</v>
          </cell>
          <cell r="AG346">
            <v>3007</v>
          </cell>
          <cell r="AH346">
            <v>3007</v>
          </cell>
          <cell r="AI346">
            <v>43258</v>
          </cell>
          <cell r="AJ346" t="str">
            <v>По спущенной компановке</v>
          </cell>
          <cell r="AK346" t="str">
            <v>откр ствол</v>
          </cell>
          <cell r="AL346" t="str">
            <v>2405,64-3007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 t="str">
            <v>Газлифт</v>
          </cell>
          <cell r="AT346">
            <v>540</v>
          </cell>
          <cell r="AU346" t="str">
            <v>ГП</v>
          </cell>
          <cell r="AV346">
            <v>1005</v>
          </cell>
          <cell r="AW346" t="str">
            <v>ГП</v>
          </cell>
          <cell r="AX346">
            <v>1400</v>
          </cell>
          <cell r="AY346" t="str">
            <v>ГП</v>
          </cell>
          <cell r="AZ346">
            <v>1700</v>
          </cell>
          <cell r="BA346" t="str">
            <v>ГП</v>
          </cell>
          <cell r="BB346">
            <v>2000</v>
          </cell>
          <cell r="BC346" t="str">
            <v>ГП</v>
          </cell>
          <cell r="BD346">
            <v>0</v>
          </cell>
          <cell r="BE346">
            <v>0</v>
          </cell>
          <cell r="BF346">
            <v>2040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2070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18</v>
          </cell>
          <cell r="BX346" t="str">
            <v>Угловик</v>
          </cell>
          <cell r="BY346" t="str">
            <v>Периодический</v>
          </cell>
          <cell r="BZ346">
            <v>24</v>
          </cell>
          <cell r="CA346">
            <v>24</v>
          </cell>
          <cell r="CB346">
            <v>21</v>
          </cell>
          <cell r="CC346">
            <v>65</v>
          </cell>
          <cell r="CD346">
            <v>20</v>
          </cell>
          <cell r="CE346">
            <v>43374</v>
          </cell>
          <cell r="CF346">
            <v>180</v>
          </cell>
          <cell r="CG346">
            <v>82</v>
          </cell>
          <cell r="CH346">
            <v>6</v>
          </cell>
          <cell r="CI346">
            <v>0</v>
          </cell>
          <cell r="CJ346">
            <v>0</v>
          </cell>
          <cell r="CK346">
            <v>77</v>
          </cell>
          <cell r="CL346">
            <v>5.4005599999999996</v>
          </cell>
          <cell r="CM346">
            <v>8.5</v>
          </cell>
          <cell r="CN346">
            <v>24</v>
          </cell>
          <cell r="CO346">
            <v>0</v>
          </cell>
          <cell r="CP346">
            <v>15</v>
          </cell>
          <cell r="CQ346">
            <v>103</v>
          </cell>
          <cell r="CR346" t="str">
            <v>-</v>
          </cell>
          <cell r="CS346">
            <v>77</v>
          </cell>
          <cell r="CT346" t="str">
            <v>-</v>
          </cell>
          <cell r="CU346">
            <v>97.599440000000001</v>
          </cell>
          <cell r="CV346" t="str">
            <v>-</v>
          </cell>
          <cell r="CW346">
            <v>53</v>
          </cell>
          <cell r="CX346" t="str">
            <v>-</v>
          </cell>
          <cell r="CY346">
            <v>13</v>
          </cell>
          <cell r="CZ346">
            <v>2</v>
          </cell>
          <cell r="DA346">
            <v>370.33196557394052</v>
          </cell>
          <cell r="DB346">
            <v>2777.4897418045539</v>
          </cell>
          <cell r="DC346">
            <v>0</v>
          </cell>
          <cell r="DD346">
            <v>0</v>
          </cell>
          <cell r="DE346" t="str">
            <v>Газлифт</v>
          </cell>
          <cell r="DF346">
            <v>5.4005599999999996</v>
          </cell>
          <cell r="DG346">
            <v>8.5</v>
          </cell>
          <cell r="DH346">
            <v>24</v>
          </cell>
          <cell r="DI346">
            <v>2</v>
          </cell>
          <cell r="DJ346">
            <v>77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18</v>
          </cell>
          <cell r="DW346">
            <v>23</v>
          </cell>
          <cell r="DX346">
            <v>72</v>
          </cell>
          <cell r="DY346">
            <v>22</v>
          </cell>
          <cell r="DZ346" t="str">
            <v>Периодический</v>
          </cell>
          <cell r="EA346">
            <v>24</v>
          </cell>
          <cell r="EB346">
            <v>24</v>
          </cell>
          <cell r="EC346">
            <v>4.0002599999999999</v>
          </cell>
          <cell r="ED346">
            <v>9.57</v>
          </cell>
          <cell r="EE346">
            <v>50</v>
          </cell>
          <cell r="EF346">
            <v>44.8</v>
          </cell>
          <cell r="EG346">
            <v>5999.6100253483519</v>
          </cell>
          <cell r="EH346">
            <v>72</v>
          </cell>
          <cell r="EI346">
            <v>20.8</v>
          </cell>
          <cell r="EJ346">
            <v>77</v>
          </cell>
          <cell r="EK346">
            <v>18</v>
          </cell>
          <cell r="EL346">
            <v>21</v>
          </cell>
          <cell r="EM346">
            <v>65</v>
          </cell>
          <cell r="EN346">
            <v>20</v>
          </cell>
          <cell r="EO346" t="str">
            <v>Периодический</v>
          </cell>
          <cell r="EP346">
            <v>24</v>
          </cell>
          <cell r="EQ346">
            <v>24</v>
          </cell>
          <cell r="ER346">
            <v>5.4005599999999996</v>
          </cell>
          <cell r="ES346">
            <v>8.5</v>
          </cell>
          <cell r="ET346">
            <v>24</v>
          </cell>
          <cell r="EU346">
            <v>15</v>
          </cell>
          <cell r="EV346">
            <v>370.33196557394052</v>
          </cell>
          <cell r="EW346">
            <v>82</v>
          </cell>
          <cell r="EX346">
            <v>13</v>
          </cell>
          <cell r="EY346">
            <v>77</v>
          </cell>
          <cell r="EZ346">
            <v>0</v>
          </cell>
          <cell r="FA346">
            <v>-2</v>
          </cell>
          <cell r="FB346">
            <v>-7</v>
          </cell>
          <cell r="FC346">
            <v>-2</v>
          </cell>
          <cell r="FD346">
            <v>0</v>
          </cell>
          <cell r="FE346">
            <v>0</v>
          </cell>
          <cell r="FF346">
            <v>1.4002999999999997</v>
          </cell>
        </row>
        <row r="347">
          <cell r="J347">
            <v>1404</v>
          </cell>
          <cell r="K347" t="str">
            <v>К - 103</v>
          </cell>
          <cell r="L347">
            <v>42927</v>
          </cell>
          <cell r="M347" t="str">
            <v>Гор.</v>
          </cell>
          <cell r="N347" t="str">
            <v>P1ar_Block III</v>
          </cell>
          <cell r="O347" t="str">
            <v>Действующий</v>
          </cell>
          <cell r="P347">
            <v>-4</v>
          </cell>
          <cell r="Q347">
            <v>0</v>
          </cell>
          <cell r="R347">
            <v>0</v>
          </cell>
          <cell r="S347">
            <v>0</v>
          </cell>
          <cell r="T347">
            <v>143.80000000000001</v>
          </cell>
          <cell r="U347">
            <v>135</v>
          </cell>
          <cell r="V347">
            <v>4.32</v>
          </cell>
          <cell r="W347">
            <v>1</v>
          </cell>
          <cell r="X347">
            <v>4.32</v>
          </cell>
          <cell r="Y347">
            <v>1.33</v>
          </cell>
          <cell r="Z347">
            <v>0.83599999999999997</v>
          </cell>
          <cell r="AA347">
            <v>0.73299999999999998</v>
          </cell>
          <cell r="AB347">
            <v>38</v>
          </cell>
          <cell r="AC347">
            <v>1.1579999999999999</v>
          </cell>
          <cell r="AD347">
            <v>177.8</v>
          </cell>
          <cell r="AE347">
            <v>9.19</v>
          </cell>
          <cell r="AF347">
            <v>2155</v>
          </cell>
          <cell r="AG347">
            <v>2760</v>
          </cell>
          <cell r="AH347">
            <v>2760</v>
          </cell>
          <cell r="AI347">
            <v>0</v>
          </cell>
          <cell r="AJ347">
            <v>0</v>
          </cell>
          <cell r="AK347" t="str">
            <v>откр ствол</v>
          </cell>
          <cell r="AL347" t="str">
            <v>215-2760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 t="str">
            <v>Газлифт</v>
          </cell>
          <cell r="AT347">
            <v>480</v>
          </cell>
          <cell r="AU347" t="str">
            <v>ГК85/1</v>
          </cell>
          <cell r="AV347">
            <v>1000</v>
          </cell>
          <cell r="AW347" t="str">
            <v>ГК83/2</v>
          </cell>
          <cell r="AX347">
            <v>1350</v>
          </cell>
          <cell r="AY347" t="str">
            <v>ГК80/3</v>
          </cell>
          <cell r="AZ347">
            <v>1590</v>
          </cell>
          <cell r="BA347" t="str">
            <v>ГК75</v>
          </cell>
          <cell r="BB347">
            <v>1830</v>
          </cell>
          <cell r="BC347" t="str">
            <v>ЦКсОК</v>
          </cell>
          <cell r="BD347">
            <v>0</v>
          </cell>
          <cell r="BE347">
            <v>0</v>
          </cell>
          <cell r="BF347">
            <v>1840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2175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18</v>
          </cell>
          <cell r="BX347" t="str">
            <v>Угловик</v>
          </cell>
          <cell r="BY347" t="str">
            <v>Постоянный</v>
          </cell>
          <cell r="BZ347">
            <v>24</v>
          </cell>
          <cell r="CA347">
            <v>0</v>
          </cell>
          <cell r="CB347">
            <v>36</v>
          </cell>
          <cell r="CC347">
            <v>51</v>
          </cell>
          <cell r="CD347">
            <v>33</v>
          </cell>
          <cell r="CE347">
            <v>43374</v>
          </cell>
          <cell r="CF347">
            <v>169</v>
          </cell>
          <cell r="CG347">
            <v>75</v>
          </cell>
          <cell r="CH347">
            <v>6</v>
          </cell>
          <cell r="CI347">
            <v>0</v>
          </cell>
          <cell r="CJ347">
            <v>0</v>
          </cell>
          <cell r="CK347">
            <v>64</v>
          </cell>
          <cell r="CL347">
            <v>9.7811999999999983</v>
          </cell>
          <cell r="CM347">
            <v>11.7</v>
          </cell>
          <cell r="CN347">
            <v>0</v>
          </cell>
          <cell r="CO347">
            <v>332</v>
          </cell>
          <cell r="CP347">
            <v>26</v>
          </cell>
          <cell r="CQ347">
            <v>105</v>
          </cell>
          <cell r="CR347" t="str">
            <v>-</v>
          </cell>
          <cell r="CS347">
            <v>64</v>
          </cell>
          <cell r="CT347" t="str">
            <v>-</v>
          </cell>
          <cell r="CU347">
            <v>95.218800000000002</v>
          </cell>
          <cell r="CV347" t="str">
            <v>-</v>
          </cell>
          <cell r="CW347">
            <v>64</v>
          </cell>
          <cell r="CX347" t="str">
            <v>-</v>
          </cell>
          <cell r="CY347">
            <v>10.8</v>
          </cell>
          <cell r="CZ347">
            <v>15.2</v>
          </cell>
          <cell r="DA347">
            <v>1554.0015540015543</v>
          </cell>
          <cell r="DB347">
            <v>2658.1605528973955</v>
          </cell>
          <cell r="DC347">
            <v>0.13713366305967351</v>
          </cell>
          <cell r="DD347">
            <v>0</v>
          </cell>
          <cell r="DE347" t="str">
            <v>Газлифт</v>
          </cell>
          <cell r="DF347">
            <v>9.7811999999999983</v>
          </cell>
          <cell r="DG347">
            <v>11.7</v>
          </cell>
          <cell r="DH347">
            <v>0</v>
          </cell>
          <cell r="DI347">
            <v>15.2</v>
          </cell>
          <cell r="DJ347">
            <v>64</v>
          </cell>
          <cell r="DK347">
            <v>0</v>
          </cell>
          <cell r="DL347">
            <v>0</v>
          </cell>
          <cell r="DM347">
            <v>42927</v>
          </cell>
          <cell r="DN347">
            <v>518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42927</v>
          </cell>
          <cell r="DT347" t="str">
            <v>ВНС</v>
          </cell>
          <cell r="DU347">
            <v>0</v>
          </cell>
          <cell r="DV347">
            <v>18</v>
          </cell>
          <cell r="DW347">
            <v>36</v>
          </cell>
          <cell r="DX347">
            <v>51</v>
          </cell>
          <cell r="DY347">
            <v>33</v>
          </cell>
          <cell r="DZ347" t="str">
            <v>Постоянный</v>
          </cell>
          <cell r="EA347">
            <v>24</v>
          </cell>
          <cell r="EB347">
            <v>0</v>
          </cell>
          <cell r="EC347">
            <v>9.7811999999999983</v>
          </cell>
          <cell r="ED347">
            <v>11.7</v>
          </cell>
          <cell r="EE347">
            <v>0</v>
          </cell>
          <cell r="EF347">
            <v>26</v>
          </cell>
          <cell r="EG347">
            <v>1554.0015540015543</v>
          </cell>
          <cell r="EH347">
            <v>75</v>
          </cell>
          <cell r="EI347">
            <v>10.8</v>
          </cell>
          <cell r="EJ347">
            <v>54</v>
          </cell>
          <cell r="EK347">
            <v>18</v>
          </cell>
          <cell r="EL347">
            <v>36</v>
          </cell>
          <cell r="EM347">
            <v>51</v>
          </cell>
          <cell r="EN347">
            <v>33</v>
          </cell>
          <cell r="EO347" t="str">
            <v>Постоянный</v>
          </cell>
          <cell r="EP347">
            <v>24</v>
          </cell>
          <cell r="EQ347">
            <v>0</v>
          </cell>
          <cell r="ER347">
            <v>9.7811999999999983</v>
          </cell>
          <cell r="ES347">
            <v>11.7</v>
          </cell>
          <cell r="ET347">
            <v>0</v>
          </cell>
          <cell r="EU347">
            <v>26</v>
          </cell>
          <cell r="EV347">
            <v>1554.0015540015543</v>
          </cell>
          <cell r="EW347">
            <v>75</v>
          </cell>
          <cell r="EX347">
            <v>10.8</v>
          </cell>
          <cell r="EY347">
            <v>64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</row>
        <row r="348">
          <cell r="J348">
            <v>1405</v>
          </cell>
          <cell r="K348" t="str">
            <v>Без куста</v>
          </cell>
          <cell r="L348">
            <v>42475</v>
          </cell>
          <cell r="M348" t="str">
            <v>Гор.</v>
          </cell>
          <cell r="N348" t="str">
            <v>P1ar_Block II</v>
          </cell>
          <cell r="O348" t="str">
            <v>Действующий</v>
          </cell>
          <cell r="P348">
            <v>-4</v>
          </cell>
          <cell r="Q348" t="str">
            <v xml:space="preserve"> </v>
          </cell>
          <cell r="R348" t="str">
            <v xml:space="preserve"> </v>
          </cell>
          <cell r="S348">
            <v>0</v>
          </cell>
          <cell r="T348">
            <v>143.80000000000001</v>
          </cell>
          <cell r="U348">
            <v>135</v>
          </cell>
          <cell r="V348">
            <v>4.32</v>
          </cell>
          <cell r="W348">
            <v>1</v>
          </cell>
          <cell r="X348">
            <v>4.32</v>
          </cell>
          <cell r="Y348">
            <v>1.33</v>
          </cell>
          <cell r="Z348">
            <v>0.83599999999999997</v>
          </cell>
          <cell r="AA348">
            <v>0.73299999999999998</v>
          </cell>
          <cell r="AB348">
            <v>38</v>
          </cell>
          <cell r="AC348">
            <v>1.1579999999999999</v>
          </cell>
          <cell r="AD348">
            <v>177.8</v>
          </cell>
          <cell r="AE348">
            <v>9.19</v>
          </cell>
          <cell r="AF348">
            <v>1978</v>
          </cell>
          <cell r="AG348">
            <v>2770</v>
          </cell>
          <cell r="AH348">
            <v>2770</v>
          </cell>
          <cell r="AI348">
            <v>0</v>
          </cell>
          <cell r="AJ348">
            <v>0</v>
          </cell>
          <cell r="AK348" t="str">
            <v>откр ствол</v>
          </cell>
          <cell r="AL348" t="str">
            <v>2302-2770</v>
          </cell>
          <cell r="AM348">
            <v>20</v>
          </cell>
          <cell r="AN348">
            <v>1978</v>
          </cell>
          <cell r="AO348">
            <v>120.71</v>
          </cell>
          <cell r="AP348">
            <v>0</v>
          </cell>
          <cell r="AQ348">
            <v>0</v>
          </cell>
          <cell r="AR348">
            <v>0</v>
          </cell>
          <cell r="AS348" t="str">
            <v>Газлифт</v>
          </cell>
          <cell r="AT348">
            <v>650</v>
          </cell>
          <cell r="AU348" t="str">
            <v>ГП</v>
          </cell>
          <cell r="AV348">
            <v>1150</v>
          </cell>
          <cell r="AW348" t="str">
            <v>ГП</v>
          </cell>
          <cell r="AX348">
            <v>1550</v>
          </cell>
          <cell r="AY348" t="str">
            <v>ГК88/1,5</v>
          </cell>
          <cell r="AZ348">
            <v>1840</v>
          </cell>
          <cell r="BA348" t="str">
            <v>ЦКсОК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1850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2310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73</v>
          </cell>
          <cell r="BV348">
            <v>5.5</v>
          </cell>
          <cell r="BW348">
            <v>18</v>
          </cell>
          <cell r="BX348" t="str">
            <v>Угловик</v>
          </cell>
          <cell r="BY348" t="str">
            <v>Постоянный</v>
          </cell>
          <cell r="BZ348">
            <v>24</v>
          </cell>
          <cell r="CA348">
            <v>0</v>
          </cell>
          <cell r="CB348">
            <v>20</v>
          </cell>
          <cell r="CC348">
            <v>52</v>
          </cell>
          <cell r="CD348">
            <v>19</v>
          </cell>
          <cell r="CE348">
            <v>43374</v>
          </cell>
          <cell r="CF348">
            <v>129</v>
          </cell>
          <cell r="CG348">
            <v>86</v>
          </cell>
          <cell r="CH348">
            <v>6</v>
          </cell>
          <cell r="CI348">
            <v>0</v>
          </cell>
          <cell r="CJ348">
            <v>0</v>
          </cell>
          <cell r="CK348">
            <v>42</v>
          </cell>
          <cell r="CL348">
            <v>10.2828</v>
          </cell>
          <cell r="CM348">
            <v>12.3</v>
          </cell>
          <cell r="CN348">
            <v>0</v>
          </cell>
          <cell r="CO348">
            <v>333</v>
          </cell>
          <cell r="CP348">
            <v>33.700000000000003</v>
          </cell>
          <cell r="CQ348">
            <v>87</v>
          </cell>
          <cell r="CR348" t="str">
            <v>-</v>
          </cell>
          <cell r="CS348">
            <v>42</v>
          </cell>
          <cell r="CT348" t="str">
            <v>-</v>
          </cell>
          <cell r="CU348">
            <v>76.717200000000005</v>
          </cell>
          <cell r="CV348" t="str">
            <v>-</v>
          </cell>
          <cell r="CW348">
            <v>42</v>
          </cell>
          <cell r="CX348" t="str">
            <v>-</v>
          </cell>
          <cell r="CY348">
            <v>8.4</v>
          </cell>
          <cell r="CZ348">
            <v>25.300000000000004</v>
          </cell>
          <cell r="DA348">
            <v>2460.419341035516</v>
          </cell>
          <cell r="DB348">
            <v>3277.3174621698372</v>
          </cell>
          <cell r="DC348">
            <v>0.20189591551087926</v>
          </cell>
          <cell r="DD348">
            <v>0</v>
          </cell>
          <cell r="DE348" t="str">
            <v>Газлифт</v>
          </cell>
          <cell r="DF348">
            <v>10.2828</v>
          </cell>
          <cell r="DG348">
            <v>12.3</v>
          </cell>
          <cell r="DH348">
            <v>0</v>
          </cell>
          <cell r="DI348">
            <v>25.300000000000004</v>
          </cell>
          <cell r="DJ348">
            <v>42</v>
          </cell>
          <cell r="DK348">
            <v>0</v>
          </cell>
          <cell r="DL348">
            <v>42464</v>
          </cell>
          <cell r="DM348">
            <v>42475</v>
          </cell>
          <cell r="DN348">
            <v>970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42483</v>
          </cell>
          <cell r="DT348" t="str">
            <v>ВНС</v>
          </cell>
          <cell r="DU348">
            <v>0</v>
          </cell>
          <cell r="DV348">
            <v>18</v>
          </cell>
          <cell r="DW348">
            <v>21</v>
          </cell>
          <cell r="DX348">
            <v>50</v>
          </cell>
          <cell r="DY348">
            <v>20</v>
          </cell>
          <cell r="DZ348" t="str">
            <v>Постоянный</v>
          </cell>
          <cell r="EA348">
            <v>24</v>
          </cell>
          <cell r="EB348">
            <v>0</v>
          </cell>
          <cell r="EC348">
            <v>10.2828</v>
          </cell>
          <cell r="ED348">
            <v>12.3</v>
          </cell>
          <cell r="EE348">
            <v>0</v>
          </cell>
          <cell r="EF348">
            <v>33.700000000000003</v>
          </cell>
          <cell r="EG348">
            <v>2460.419341035516</v>
          </cell>
          <cell r="EH348">
            <v>86</v>
          </cell>
          <cell r="EI348">
            <v>8.4</v>
          </cell>
          <cell r="EJ348">
            <v>42</v>
          </cell>
          <cell r="EK348">
            <v>18</v>
          </cell>
          <cell r="EL348">
            <v>20</v>
          </cell>
          <cell r="EM348">
            <v>52</v>
          </cell>
          <cell r="EN348">
            <v>19</v>
          </cell>
          <cell r="EO348" t="str">
            <v>Постоянный</v>
          </cell>
          <cell r="EP348">
            <v>24</v>
          </cell>
          <cell r="EQ348">
            <v>0</v>
          </cell>
          <cell r="ER348">
            <v>10.2828</v>
          </cell>
          <cell r="ES348">
            <v>12.3</v>
          </cell>
          <cell r="ET348">
            <v>0</v>
          </cell>
          <cell r="EU348">
            <v>33.700000000000003</v>
          </cell>
          <cell r="EV348">
            <v>2460.419341035516</v>
          </cell>
          <cell r="EW348">
            <v>86</v>
          </cell>
          <cell r="EX348">
            <v>8.4</v>
          </cell>
          <cell r="EY348">
            <v>42</v>
          </cell>
          <cell r="EZ348">
            <v>0</v>
          </cell>
          <cell r="FA348">
            <v>-1</v>
          </cell>
          <cell r="FB348">
            <v>2</v>
          </cell>
          <cell r="FC348">
            <v>-1</v>
          </cell>
          <cell r="FD348">
            <v>0</v>
          </cell>
          <cell r="FE348">
            <v>0</v>
          </cell>
          <cell r="FF348">
            <v>0</v>
          </cell>
        </row>
        <row r="349">
          <cell r="J349">
            <v>1407</v>
          </cell>
          <cell r="K349" t="str">
            <v>К - 61</v>
          </cell>
          <cell r="L349">
            <v>42405</v>
          </cell>
          <cell r="M349" t="str">
            <v>Гор.</v>
          </cell>
          <cell r="N349" t="str">
            <v>P1ar_Block III</v>
          </cell>
          <cell r="O349" t="str">
            <v>Действующий</v>
          </cell>
          <cell r="P349">
            <v>-4</v>
          </cell>
          <cell r="Q349" t="str">
            <v xml:space="preserve"> </v>
          </cell>
          <cell r="R349" t="str">
            <v xml:space="preserve"> </v>
          </cell>
          <cell r="S349">
            <v>0</v>
          </cell>
          <cell r="T349">
            <v>143.80000000000001</v>
          </cell>
          <cell r="U349">
            <v>135</v>
          </cell>
          <cell r="V349">
            <v>4.32</v>
          </cell>
          <cell r="W349">
            <v>1</v>
          </cell>
          <cell r="X349">
            <v>4.1987240544123541</v>
          </cell>
          <cell r="Y349">
            <v>1.33</v>
          </cell>
          <cell r="Z349">
            <v>0.83599999999999997</v>
          </cell>
          <cell r="AA349">
            <v>0.73299999999999998</v>
          </cell>
          <cell r="AB349">
            <v>38</v>
          </cell>
          <cell r="AC349">
            <v>1.1579999999999999</v>
          </cell>
          <cell r="AD349">
            <v>139.69999999999999</v>
          </cell>
          <cell r="AE349">
            <v>7.72</v>
          </cell>
          <cell r="AF349">
            <v>2393</v>
          </cell>
          <cell r="AG349">
            <v>3002</v>
          </cell>
          <cell r="AH349">
            <v>3002</v>
          </cell>
          <cell r="AI349">
            <v>0</v>
          </cell>
          <cell r="AJ349">
            <v>0</v>
          </cell>
          <cell r="AK349" t="str">
            <v>откр ствол</v>
          </cell>
          <cell r="AL349" t="str">
            <v>2393-3002</v>
          </cell>
          <cell r="AM349">
            <v>25</v>
          </cell>
          <cell r="AN349">
            <v>1838</v>
          </cell>
          <cell r="AO349">
            <v>1.4</v>
          </cell>
          <cell r="AP349">
            <v>0</v>
          </cell>
          <cell r="AQ349">
            <v>0</v>
          </cell>
          <cell r="AR349">
            <v>0</v>
          </cell>
          <cell r="AS349" t="str">
            <v>Газлифт</v>
          </cell>
          <cell r="AT349">
            <v>510</v>
          </cell>
          <cell r="AU349" t="str">
            <v>ГП</v>
          </cell>
          <cell r="AV349">
            <v>910</v>
          </cell>
          <cell r="AW349" t="str">
            <v>ГП</v>
          </cell>
          <cell r="AX349">
            <v>1230</v>
          </cell>
          <cell r="AY349" t="str">
            <v>ГК100(2)</v>
          </cell>
          <cell r="AZ349">
            <v>1500</v>
          </cell>
          <cell r="BA349" t="str">
            <v>ИЗВЛЕЧ</v>
          </cell>
          <cell r="BB349">
            <v>1750</v>
          </cell>
          <cell r="BC349" t="str">
            <v>ГП</v>
          </cell>
          <cell r="BD349">
            <v>0</v>
          </cell>
          <cell r="BE349">
            <v>0</v>
          </cell>
          <cell r="BF349">
            <v>1840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2420</v>
          </cell>
          <cell r="BN349" t="str">
            <v>Есть</v>
          </cell>
          <cell r="BO349">
            <v>0</v>
          </cell>
          <cell r="BP349">
            <v>85</v>
          </cell>
          <cell r="BQ349">
            <v>70</v>
          </cell>
          <cell r="BR349">
            <v>8.5</v>
          </cell>
          <cell r="BS349">
            <v>0</v>
          </cell>
          <cell r="BT349">
            <v>0</v>
          </cell>
          <cell r="BU349">
            <v>73</v>
          </cell>
          <cell r="BV349">
            <v>5.5</v>
          </cell>
          <cell r="BW349">
            <v>18</v>
          </cell>
          <cell r="BX349" t="str">
            <v>Угловик</v>
          </cell>
          <cell r="BY349" t="str">
            <v>Постоянный</v>
          </cell>
          <cell r="BZ349">
            <v>24</v>
          </cell>
          <cell r="CA349">
            <v>0</v>
          </cell>
          <cell r="CB349">
            <v>32</v>
          </cell>
          <cell r="CC349">
            <v>70</v>
          </cell>
          <cell r="CD349">
            <v>30</v>
          </cell>
          <cell r="CE349">
            <v>43374</v>
          </cell>
          <cell r="CF349">
            <v>100.4</v>
          </cell>
          <cell r="CG349">
            <v>85</v>
          </cell>
          <cell r="CH349">
            <v>6</v>
          </cell>
          <cell r="CI349">
            <v>0</v>
          </cell>
          <cell r="CJ349">
            <v>0</v>
          </cell>
          <cell r="CK349">
            <v>52</v>
          </cell>
          <cell r="CL349">
            <v>5.8010875999999998</v>
          </cell>
          <cell r="CM349">
            <v>7</v>
          </cell>
          <cell r="CN349">
            <v>0.87</v>
          </cell>
          <cell r="CO349">
            <v>334</v>
          </cell>
          <cell r="CP349">
            <v>41</v>
          </cell>
          <cell r="CQ349">
            <v>48.400000000000006</v>
          </cell>
          <cell r="CR349" t="str">
            <v>-</v>
          </cell>
          <cell r="CS349">
            <v>52</v>
          </cell>
          <cell r="CT349" t="str">
            <v>-</v>
          </cell>
          <cell r="CU349">
            <v>42.598912400000003</v>
          </cell>
          <cell r="CV349" t="str">
            <v>-</v>
          </cell>
          <cell r="CW349">
            <v>51.13</v>
          </cell>
          <cell r="CX349" t="str">
            <v>-</v>
          </cell>
          <cell r="CY349">
            <v>8.5</v>
          </cell>
          <cell r="CZ349">
            <v>32.5</v>
          </cell>
          <cell r="DA349">
            <v>5602.3977296946869</v>
          </cell>
          <cell r="DB349">
            <v>7067.6402128456057</v>
          </cell>
          <cell r="DC349">
            <v>0.18406471889186357</v>
          </cell>
          <cell r="DD349">
            <v>0</v>
          </cell>
          <cell r="DE349" t="str">
            <v>Газлифт</v>
          </cell>
          <cell r="DF349">
            <v>5.8010875999999998</v>
          </cell>
          <cell r="DG349">
            <v>7</v>
          </cell>
          <cell r="DH349">
            <v>0.87</v>
          </cell>
          <cell r="DI349">
            <v>32.5</v>
          </cell>
          <cell r="DJ349">
            <v>52</v>
          </cell>
          <cell r="DK349">
            <v>0</v>
          </cell>
          <cell r="DL349">
            <v>42400</v>
          </cell>
          <cell r="DM349">
            <v>42405</v>
          </cell>
          <cell r="DN349">
            <v>1040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42405</v>
          </cell>
          <cell r="DT349" t="str">
            <v>ВНС</v>
          </cell>
          <cell r="DU349">
            <v>0</v>
          </cell>
          <cell r="DV349">
            <v>18</v>
          </cell>
          <cell r="DW349">
            <v>32</v>
          </cell>
          <cell r="DX349">
            <v>85</v>
          </cell>
          <cell r="DY349">
            <v>30</v>
          </cell>
          <cell r="DZ349" t="str">
            <v>Постоянный</v>
          </cell>
          <cell r="EA349">
            <v>24</v>
          </cell>
          <cell r="EB349">
            <v>0</v>
          </cell>
          <cell r="EC349">
            <v>19.839719592000002</v>
          </cell>
          <cell r="ED349">
            <v>23.94</v>
          </cell>
          <cell r="EE349">
            <v>0.87</v>
          </cell>
          <cell r="EF349">
            <v>60.96</v>
          </cell>
          <cell r="EG349">
            <v>2644.1905973889629</v>
          </cell>
          <cell r="EH349">
            <v>85</v>
          </cell>
          <cell r="EI349">
            <v>8.5</v>
          </cell>
          <cell r="EJ349">
            <v>69</v>
          </cell>
          <cell r="EK349">
            <v>18</v>
          </cell>
          <cell r="EL349">
            <v>32</v>
          </cell>
          <cell r="EM349">
            <v>70</v>
          </cell>
          <cell r="EN349">
            <v>30</v>
          </cell>
          <cell r="EO349" t="str">
            <v>Постоянный</v>
          </cell>
          <cell r="EP349">
            <v>24</v>
          </cell>
          <cell r="EQ349">
            <v>0</v>
          </cell>
          <cell r="ER349">
            <v>5.8010875999999998</v>
          </cell>
          <cell r="ES349">
            <v>7</v>
          </cell>
          <cell r="ET349">
            <v>0.87</v>
          </cell>
          <cell r="EU349">
            <v>41</v>
          </cell>
          <cell r="EV349">
            <v>5602.3977296946869</v>
          </cell>
          <cell r="EW349">
            <v>85</v>
          </cell>
          <cell r="EX349">
            <v>8.5</v>
          </cell>
          <cell r="EY349">
            <v>52</v>
          </cell>
          <cell r="EZ349">
            <v>0</v>
          </cell>
          <cell r="FA349">
            <v>0</v>
          </cell>
          <cell r="FB349">
            <v>-15</v>
          </cell>
          <cell r="FC349">
            <v>0</v>
          </cell>
          <cell r="FD349">
            <v>0</v>
          </cell>
          <cell r="FE349">
            <v>0</v>
          </cell>
          <cell r="FF349">
            <v>-14.038631992000003</v>
          </cell>
        </row>
        <row r="350">
          <cell r="J350">
            <v>1415</v>
          </cell>
          <cell r="K350" t="str">
            <v>К - 53</v>
          </cell>
          <cell r="L350">
            <v>42260</v>
          </cell>
          <cell r="M350" t="str">
            <v>БС</v>
          </cell>
          <cell r="N350" t="str">
            <v>P1ar_Block III</v>
          </cell>
          <cell r="O350" t="str">
            <v>Действующий</v>
          </cell>
          <cell r="P350">
            <v>-4</v>
          </cell>
          <cell r="Q350">
            <v>0</v>
          </cell>
          <cell r="R350">
            <v>0</v>
          </cell>
          <cell r="S350">
            <v>0</v>
          </cell>
          <cell r="T350">
            <v>143.80000000000001</v>
          </cell>
          <cell r="U350">
            <v>135</v>
          </cell>
          <cell r="V350">
            <v>4.32</v>
          </cell>
          <cell r="W350">
            <v>1</v>
          </cell>
          <cell r="X350">
            <v>4.32</v>
          </cell>
          <cell r="Y350">
            <v>1.33</v>
          </cell>
          <cell r="Z350">
            <v>0.83599999999999997</v>
          </cell>
          <cell r="AA350">
            <v>0.73299999999999998</v>
          </cell>
          <cell r="AB350">
            <v>38</v>
          </cell>
          <cell r="AC350">
            <v>1.1579999999999999</v>
          </cell>
          <cell r="AD350">
            <v>177.8</v>
          </cell>
          <cell r="AE350">
            <v>9.19</v>
          </cell>
          <cell r="AF350">
            <v>2239</v>
          </cell>
          <cell r="AG350">
            <v>2785</v>
          </cell>
          <cell r="AH350">
            <v>2785</v>
          </cell>
          <cell r="AI350">
            <v>43058</v>
          </cell>
          <cell r="AJ350" t="str">
            <v>По спущенной компановке</v>
          </cell>
          <cell r="AK350" t="str">
            <v>откр ствол</v>
          </cell>
          <cell r="AL350" t="str">
            <v>2094,23-2785</v>
          </cell>
          <cell r="AM350">
            <v>0</v>
          </cell>
          <cell r="AN350">
            <v>2094.23</v>
          </cell>
          <cell r="AO350">
            <v>0</v>
          </cell>
          <cell r="AP350" t="str">
            <v>1787,61-2094,23</v>
          </cell>
          <cell r="AQ350">
            <v>114</v>
          </cell>
          <cell r="AR350">
            <v>7.37</v>
          </cell>
          <cell r="AS350" t="str">
            <v>Фонтан</v>
          </cell>
          <cell r="AT350">
            <v>560</v>
          </cell>
          <cell r="AU350" t="str">
            <v>ГП</v>
          </cell>
          <cell r="AV350">
            <v>1020</v>
          </cell>
          <cell r="AW350" t="str">
            <v>ГК87/3</v>
          </cell>
          <cell r="AX350">
            <v>1390</v>
          </cell>
          <cell r="AY350" t="str">
            <v>ГК70/3</v>
          </cell>
          <cell r="AZ350">
            <v>1700</v>
          </cell>
          <cell r="BA350" t="str">
            <v>извлечен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1760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1790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1666.07</v>
          </cell>
          <cell r="BT350">
            <v>123.93</v>
          </cell>
          <cell r="BU350">
            <v>73</v>
          </cell>
          <cell r="BV350">
            <v>5.5</v>
          </cell>
          <cell r="BW350">
            <v>18</v>
          </cell>
          <cell r="BX350" t="str">
            <v>Угловик</v>
          </cell>
          <cell r="BY350" t="str">
            <v>Постоянный</v>
          </cell>
          <cell r="BZ350">
            <v>24</v>
          </cell>
          <cell r="CA350">
            <v>0</v>
          </cell>
          <cell r="CB350">
            <v>27</v>
          </cell>
          <cell r="CC350">
            <v>44</v>
          </cell>
          <cell r="CD350">
            <v>24</v>
          </cell>
          <cell r="CE350">
            <v>43374</v>
          </cell>
          <cell r="CF350">
            <v>176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68</v>
          </cell>
          <cell r="CL350">
            <v>16.72</v>
          </cell>
          <cell r="CM350">
            <v>20</v>
          </cell>
          <cell r="CN350">
            <v>0</v>
          </cell>
          <cell r="CO350">
            <v>335</v>
          </cell>
          <cell r="CP350">
            <v>76.5</v>
          </cell>
          <cell r="CQ350">
            <v>108</v>
          </cell>
          <cell r="CR350" t="str">
            <v>-</v>
          </cell>
          <cell r="CS350">
            <v>68</v>
          </cell>
          <cell r="CT350" t="str">
            <v>-</v>
          </cell>
          <cell r="CU350">
            <v>91.28</v>
          </cell>
          <cell r="CV350" t="str">
            <v>-</v>
          </cell>
          <cell r="CW350">
            <v>68</v>
          </cell>
          <cell r="CX350" t="str">
            <v>-</v>
          </cell>
          <cell r="CY350">
            <v>0</v>
          </cell>
          <cell r="CZ350">
            <v>76.5</v>
          </cell>
          <cell r="DA350">
            <v>4575.3588516746413</v>
          </cell>
          <cell r="DB350">
            <v>4575.3588516746413</v>
          </cell>
          <cell r="DC350">
            <v>0.2216265905329724</v>
          </cell>
          <cell r="DD350">
            <v>0</v>
          </cell>
          <cell r="DE350" t="str">
            <v>Фонтан</v>
          </cell>
          <cell r="DF350">
            <v>16.72</v>
          </cell>
          <cell r="DG350">
            <v>20</v>
          </cell>
          <cell r="DH350">
            <v>0</v>
          </cell>
          <cell r="DI350">
            <v>76.5</v>
          </cell>
          <cell r="DJ350">
            <v>68</v>
          </cell>
          <cell r="DK350">
            <v>0</v>
          </cell>
          <cell r="DL350">
            <v>42897.083333333336</v>
          </cell>
          <cell r="DM350">
            <v>43097</v>
          </cell>
          <cell r="DN350">
            <v>348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43097</v>
          </cell>
          <cell r="DT350" t="str">
            <v>ЗБС</v>
          </cell>
          <cell r="DU350">
            <v>0</v>
          </cell>
          <cell r="DV350">
            <v>18</v>
          </cell>
          <cell r="DW350">
            <v>27</v>
          </cell>
          <cell r="DX350">
            <v>44</v>
          </cell>
          <cell r="DY350">
            <v>24</v>
          </cell>
          <cell r="DZ350" t="str">
            <v>Постоянный</v>
          </cell>
          <cell r="EA350">
            <v>24</v>
          </cell>
          <cell r="EB350">
            <v>0</v>
          </cell>
          <cell r="EC350">
            <v>16.72</v>
          </cell>
          <cell r="ED350">
            <v>20</v>
          </cell>
          <cell r="EE350">
            <v>0</v>
          </cell>
          <cell r="EF350">
            <v>94.9</v>
          </cell>
          <cell r="EG350">
            <v>5675.8373205741627</v>
          </cell>
          <cell r="EH350">
            <v>0</v>
          </cell>
          <cell r="EI350">
            <v>0</v>
          </cell>
          <cell r="EJ350">
            <v>53</v>
          </cell>
          <cell r="EK350">
            <v>18</v>
          </cell>
          <cell r="EL350">
            <v>27</v>
          </cell>
          <cell r="EM350">
            <v>44</v>
          </cell>
          <cell r="EN350">
            <v>24</v>
          </cell>
          <cell r="EO350" t="str">
            <v>Постоянный</v>
          </cell>
          <cell r="EP350">
            <v>24</v>
          </cell>
          <cell r="EQ350">
            <v>0</v>
          </cell>
          <cell r="ER350">
            <v>16.72</v>
          </cell>
          <cell r="ES350">
            <v>20</v>
          </cell>
          <cell r="ET350">
            <v>0</v>
          </cell>
          <cell r="EU350">
            <v>76.5</v>
          </cell>
          <cell r="EV350">
            <v>4575.3588516746413</v>
          </cell>
          <cell r="EW350">
            <v>0</v>
          </cell>
          <cell r="EX350">
            <v>0</v>
          </cell>
          <cell r="EY350">
            <v>68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</row>
        <row r="351">
          <cell r="J351">
            <v>1419</v>
          </cell>
          <cell r="K351" t="str">
            <v>К - 53</v>
          </cell>
          <cell r="L351">
            <v>42262</v>
          </cell>
          <cell r="M351" t="str">
            <v>Гор.</v>
          </cell>
          <cell r="N351" t="str">
            <v>P1ar_Block III</v>
          </cell>
          <cell r="O351" t="str">
            <v>Действующий</v>
          </cell>
          <cell r="P351">
            <v>-4</v>
          </cell>
          <cell r="Q351">
            <v>0</v>
          </cell>
          <cell r="R351">
            <v>0</v>
          </cell>
          <cell r="S351">
            <v>0</v>
          </cell>
          <cell r="T351">
            <v>143.80000000000001</v>
          </cell>
          <cell r="U351">
            <v>135</v>
          </cell>
          <cell r="V351">
            <v>4.32</v>
          </cell>
          <cell r="W351">
            <v>1</v>
          </cell>
          <cell r="X351">
            <v>4.32</v>
          </cell>
          <cell r="Y351">
            <v>1.33</v>
          </cell>
          <cell r="Z351">
            <v>0.83599999999999997</v>
          </cell>
          <cell r="AA351">
            <v>0.73299999999999998</v>
          </cell>
          <cell r="AB351">
            <v>38</v>
          </cell>
          <cell r="AC351">
            <v>1.1579999999999999</v>
          </cell>
          <cell r="AD351">
            <v>177.8</v>
          </cell>
          <cell r="AE351">
            <v>9.19</v>
          </cell>
          <cell r="AF351">
            <v>2238</v>
          </cell>
          <cell r="AG351">
            <v>3086</v>
          </cell>
          <cell r="AH351">
            <v>3086</v>
          </cell>
          <cell r="AI351">
            <v>0</v>
          </cell>
          <cell r="AJ351">
            <v>0</v>
          </cell>
          <cell r="AK351" t="str">
            <v>откр ствол</v>
          </cell>
          <cell r="AL351" t="str">
            <v>2380-3086</v>
          </cell>
          <cell r="AM351">
            <v>0</v>
          </cell>
          <cell r="AN351">
            <v>2380</v>
          </cell>
          <cell r="AO351">
            <v>0</v>
          </cell>
          <cell r="AP351" t="str">
            <v>2082-2380</v>
          </cell>
          <cell r="AQ351">
            <v>114</v>
          </cell>
          <cell r="AR351">
            <v>7.37</v>
          </cell>
          <cell r="AS351" t="str">
            <v>Фонтан</v>
          </cell>
          <cell r="AT351">
            <v>440</v>
          </cell>
          <cell r="AU351" t="str">
            <v>ГП</v>
          </cell>
          <cell r="AV351">
            <v>815</v>
          </cell>
          <cell r="AW351" t="str">
            <v>ГП</v>
          </cell>
          <cell r="AX351">
            <v>1175</v>
          </cell>
          <cell r="AY351" t="str">
            <v>ГК50/1,5</v>
          </cell>
          <cell r="AZ351">
            <v>1510</v>
          </cell>
          <cell r="BA351" t="str">
            <v>ЦКсОК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1750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2087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73</v>
          </cell>
          <cell r="BV351">
            <v>5.5</v>
          </cell>
          <cell r="BW351">
            <v>65</v>
          </cell>
          <cell r="BX351" t="str">
            <v>Угловик</v>
          </cell>
          <cell r="BY351" t="str">
            <v>Постоянный</v>
          </cell>
          <cell r="BZ351">
            <v>24</v>
          </cell>
          <cell r="CA351">
            <v>0</v>
          </cell>
          <cell r="CB351">
            <v>85</v>
          </cell>
          <cell r="CC351">
            <v>88</v>
          </cell>
          <cell r="CD351">
            <v>84</v>
          </cell>
          <cell r="CE351">
            <v>43374</v>
          </cell>
          <cell r="CF351">
            <v>152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101</v>
          </cell>
          <cell r="CL351">
            <v>7.0474799999999993</v>
          </cell>
          <cell r="CM351">
            <v>8.43</v>
          </cell>
          <cell r="CN351">
            <v>0</v>
          </cell>
          <cell r="CO351">
            <v>336</v>
          </cell>
          <cell r="CP351">
            <v>129.6</v>
          </cell>
          <cell r="CQ351">
            <v>51</v>
          </cell>
          <cell r="CR351" t="str">
            <v>-</v>
          </cell>
          <cell r="CS351">
            <v>101</v>
          </cell>
          <cell r="CT351" t="str">
            <v>-</v>
          </cell>
          <cell r="CU351">
            <v>43.95252</v>
          </cell>
          <cell r="CV351" t="str">
            <v>-</v>
          </cell>
          <cell r="CW351">
            <v>101</v>
          </cell>
          <cell r="CX351" t="str">
            <v>-</v>
          </cell>
          <cell r="CY351">
            <v>0</v>
          </cell>
          <cell r="CZ351">
            <v>129.6</v>
          </cell>
          <cell r="DA351">
            <v>18389.552010080202</v>
          </cell>
          <cell r="DB351">
            <v>18389.552010080202</v>
          </cell>
          <cell r="DC351">
            <v>0.18593547300774887</v>
          </cell>
          <cell r="DD351">
            <v>0</v>
          </cell>
          <cell r="DE351" t="str">
            <v>Фонтан</v>
          </cell>
          <cell r="DF351">
            <v>7.0474799999999993</v>
          </cell>
          <cell r="DG351">
            <v>8.43</v>
          </cell>
          <cell r="DH351">
            <v>0</v>
          </cell>
          <cell r="DI351">
            <v>129.60000000000002</v>
          </cell>
          <cell r="DJ351">
            <v>101</v>
          </cell>
          <cell r="DK351">
            <v>0</v>
          </cell>
          <cell r="DL351">
            <v>42758.083333333336</v>
          </cell>
          <cell r="DM351">
            <v>43171</v>
          </cell>
          <cell r="DN351">
            <v>274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42262</v>
          </cell>
          <cell r="DT351" t="str">
            <v>ВНС</v>
          </cell>
          <cell r="DU351">
            <v>0</v>
          </cell>
          <cell r="DV351">
            <v>18</v>
          </cell>
          <cell r="DW351">
            <v>85</v>
          </cell>
          <cell r="DX351">
            <v>88</v>
          </cell>
          <cell r="DY351">
            <v>84</v>
          </cell>
          <cell r="DZ351" t="str">
            <v>Постоянный</v>
          </cell>
          <cell r="EA351">
            <v>24</v>
          </cell>
          <cell r="EB351">
            <v>0</v>
          </cell>
          <cell r="EC351">
            <v>7.0474799999999993</v>
          </cell>
          <cell r="ED351">
            <v>8.43</v>
          </cell>
          <cell r="EE351">
            <v>0</v>
          </cell>
          <cell r="EF351">
            <v>129.6</v>
          </cell>
          <cell r="EG351">
            <v>18389.552010080202</v>
          </cell>
          <cell r="EH351">
            <v>0</v>
          </cell>
          <cell r="EI351">
            <v>0</v>
          </cell>
          <cell r="EJ351">
            <v>101</v>
          </cell>
          <cell r="EK351">
            <v>65</v>
          </cell>
          <cell r="EL351">
            <v>85</v>
          </cell>
          <cell r="EM351">
            <v>88</v>
          </cell>
          <cell r="EN351">
            <v>84</v>
          </cell>
          <cell r="EO351" t="str">
            <v>Постоянный</v>
          </cell>
          <cell r="EP351">
            <v>24</v>
          </cell>
          <cell r="EQ351">
            <v>0</v>
          </cell>
          <cell r="ER351">
            <v>7.0474799999999993</v>
          </cell>
          <cell r="ES351">
            <v>8.43</v>
          </cell>
          <cell r="ET351">
            <v>0</v>
          </cell>
          <cell r="EU351">
            <v>129.6</v>
          </cell>
          <cell r="EV351">
            <v>18389.552010080202</v>
          </cell>
          <cell r="EW351">
            <v>0</v>
          </cell>
          <cell r="EX351">
            <v>0</v>
          </cell>
          <cell r="EY351">
            <v>101</v>
          </cell>
          <cell r="EZ351">
            <v>47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</row>
        <row r="352">
          <cell r="J352">
            <v>1426</v>
          </cell>
          <cell r="K352" t="str">
            <v>Без куста</v>
          </cell>
          <cell r="L352">
            <v>42759</v>
          </cell>
          <cell r="M352" t="str">
            <v>Гор.</v>
          </cell>
          <cell r="N352" t="str">
            <v>P1ar_Block I</v>
          </cell>
          <cell r="O352" t="str">
            <v>в бездействии текущего года</v>
          </cell>
          <cell r="P352">
            <v>-4</v>
          </cell>
          <cell r="Q352">
            <v>0</v>
          </cell>
          <cell r="R352">
            <v>0</v>
          </cell>
          <cell r="S352">
            <v>0</v>
          </cell>
          <cell r="T352">
            <v>143.80000000000001</v>
          </cell>
          <cell r="U352">
            <v>135</v>
          </cell>
          <cell r="V352">
            <v>4.32</v>
          </cell>
          <cell r="W352">
            <v>1</v>
          </cell>
          <cell r="X352">
            <v>4.32</v>
          </cell>
          <cell r="Y352">
            <v>1.33</v>
          </cell>
          <cell r="Z352">
            <v>0.83599999999999997</v>
          </cell>
          <cell r="AA352">
            <v>0.73299999999999998</v>
          </cell>
          <cell r="AB352">
            <v>38</v>
          </cell>
          <cell r="AC352">
            <v>1.1579999999999999</v>
          </cell>
          <cell r="AD352">
            <v>177.8</v>
          </cell>
          <cell r="AE352">
            <v>9.19</v>
          </cell>
          <cell r="AF352">
            <v>2120</v>
          </cell>
          <cell r="AG352">
            <v>2770</v>
          </cell>
          <cell r="AH352">
            <v>2770</v>
          </cell>
          <cell r="AI352">
            <v>0</v>
          </cell>
          <cell r="AJ352">
            <v>0</v>
          </cell>
          <cell r="AK352" t="str">
            <v>откр ствол</v>
          </cell>
          <cell r="AL352" t="str">
            <v>2120-2770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 t="str">
            <v>Газлифт</v>
          </cell>
          <cell r="AT352">
            <v>500</v>
          </cell>
          <cell r="AU352" t="str">
            <v>ГП</v>
          </cell>
          <cell r="AV352" t="str">
            <v>ГК81/1,5</v>
          </cell>
          <cell r="AW352" t="str">
            <v>ГК80/2</v>
          </cell>
          <cell r="AX352">
            <v>1220</v>
          </cell>
          <cell r="AY352" t="str">
            <v>ГК78/2</v>
          </cell>
          <cell r="AZ352">
            <v>1490</v>
          </cell>
          <cell r="BA352" t="str">
            <v>ГК70/3</v>
          </cell>
          <cell r="BB352">
            <v>1760</v>
          </cell>
          <cell r="BC352" t="str">
            <v>ЦКсОК</v>
          </cell>
          <cell r="BD352">
            <v>0</v>
          </cell>
          <cell r="BE352">
            <v>0</v>
          </cell>
          <cell r="BF352">
            <v>1770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2130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73</v>
          </cell>
          <cell r="BV352">
            <v>5.5</v>
          </cell>
          <cell r="BW352">
            <v>18</v>
          </cell>
          <cell r="BX352" t="str">
            <v>Угловик</v>
          </cell>
          <cell r="BY352" t="str">
            <v>Постоянный</v>
          </cell>
          <cell r="BZ352">
            <v>24</v>
          </cell>
          <cell r="CA352">
            <v>0</v>
          </cell>
          <cell r="CB352">
            <v>24</v>
          </cell>
          <cell r="CC352">
            <v>48</v>
          </cell>
          <cell r="CD352">
            <v>23</v>
          </cell>
          <cell r="CE352">
            <v>43374</v>
          </cell>
          <cell r="CF352">
            <v>158</v>
          </cell>
          <cell r="CG352">
            <v>72</v>
          </cell>
          <cell r="CH352">
            <v>6</v>
          </cell>
          <cell r="CI352">
            <v>0</v>
          </cell>
          <cell r="CJ352">
            <v>0</v>
          </cell>
          <cell r="CK352">
            <v>52</v>
          </cell>
          <cell r="CL352">
            <v>14.212</v>
          </cell>
          <cell r="CM352">
            <v>17</v>
          </cell>
          <cell r="CN352">
            <v>0</v>
          </cell>
          <cell r="CO352">
            <v>0</v>
          </cell>
          <cell r="CP352">
            <v>35</v>
          </cell>
          <cell r="CQ352">
            <v>106</v>
          </cell>
          <cell r="CR352" t="str">
            <v>-</v>
          </cell>
          <cell r="CS352">
            <v>52</v>
          </cell>
          <cell r="CT352" t="str">
            <v>-</v>
          </cell>
          <cell r="CU352">
            <v>91.787999999999997</v>
          </cell>
          <cell r="CV352" t="str">
            <v>-</v>
          </cell>
          <cell r="CW352">
            <v>52</v>
          </cell>
          <cell r="CX352" t="str">
            <v>-</v>
          </cell>
          <cell r="CY352">
            <v>8.8000000000000007</v>
          </cell>
          <cell r="CZ352">
            <v>26.2</v>
          </cell>
          <cell r="DA352">
            <v>1843.5125246270757</v>
          </cell>
          <cell r="DB352">
            <v>2462.7075710667041</v>
          </cell>
          <cell r="DC352">
            <v>0.21262272382529557</v>
          </cell>
          <cell r="DD352">
            <v>0</v>
          </cell>
          <cell r="DE352" t="str">
            <v>Газлифт</v>
          </cell>
          <cell r="DF352">
            <v>14.212</v>
          </cell>
          <cell r="DG352">
            <v>17</v>
          </cell>
          <cell r="DH352">
            <v>0</v>
          </cell>
          <cell r="DI352">
            <v>26.2</v>
          </cell>
          <cell r="DJ352">
            <v>52</v>
          </cell>
          <cell r="DK352">
            <v>0</v>
          </cell>
          <cell r="DL352">
            <v>42755.083333333336</v>
          </cell>
          <cell r="DM352">
            <v>42759</v>
          </cell>
          <cell r="DN352">
            <v>686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42759</v>
          </cell>
          <cell r="DT352" t="str">
            <v>ВНС</v>
          </cell>
          <cell r="DU352">
            <v>0</v>
          </cell>
          <cell r="DV352">
            <v>18</v>
          </cell>
          <cell r="DW352">
            <v>27</v>
          </cell>
          <cell r="DX352">
            <v>45</v>
          </cell>
          <cell r="DY352">
            <v>26</v>
          </cell>
          <cell r="DZ352" t="str">
            <v>Постоянный</v>
          </cell>
          <cell r="EA352">
            <v>24</v>
          </cell>
          <cell r="EB352">
            <v>0</v>
          </cell>
          <cell r="EC352">
            <v>14.212</v>
          </cell>
          <cell r="ED352">
            <v>17</v>
          </cell>
          <cell r="EE352">
            <v>0</v>
          </cell>
          <cell r="EF352">
            <v>35</v>
          </cell>
          <cell r="EG352">
            <v>1843.5125246270757</v>
          </cell>
          <cell r="EH352">
            <v>72</v>
          </cell>
          <cell r="EI352">
            <v>8.8000000000000007</v>
          </cell>
          <cell r="EJ352">
            <v>52</v>
          </cell>
          <cell r="EK352">
            <v>18</v>
          </cell>
          <cell r="EL352">
            <v>24</v>
          </cell>
          <cell r="EM352">
            <v>48</v>
          </cell>
          <cell r="EN352">
            <v>23</v>
          </cell>
          <cell r="EO352" t="str">
            <v>Постоянный</v>
          </cell>
          <cell r="EP352">
            <v>24</v>
          </cell>
          <cell r="EQ352">
            <v>0</v>
          </cell>
          <cell r="ER352">
            <v>14.212</v>
          </cell>
          <cell r="ES352">
            <v>17</v>
          </cell>
          <cell r="ET352">
            <v>0</v>
          </cell>
          <cell r="EU352">
            <v>35</v>
          </cell>
          <cell r="EV352">
            <v>1843.5125246270757</v>
          </cell>
          <cell r="EW352">
            <v>72</v>
          </cell>
          <cell r="EX352">
            <v>8.8000000000000007</v>
          </cell>
          <cell r="EY352">
            <v>52</v>
          </cell>
          <cell r="EZ352">
            <v>0</v>
          </cell>
          <cell r="FA352">
            <v>-3</v>
          </cell>
          <cell r="FB352">
            <v>3</v>
          </cell>
          <cell r="FC352">
            <v>-3</v>
          </cell>
          <cell r="FD352">
            <v>0</v>
          </cell>
          <cell r="FE352">
            <v>0</v>
          </cell>
          <cell r="FF352">
            <v>0</v>
          </cell>
        </row>
        <row r="353">
          <cell r="J353">
            <v>1427</v>
          </cell>
          <cell r="K353" t="str">
            <v>К - 77</v>
          </cell>
          <cell r="L353">
            <v>42734</v>
          </cell>
          <cell r="M353" t="str">
            <v>Гор.</v>
          </cell>
          <cell r="N353" t="str">
            <v>P1ar_Block I</v>
          </cell>
          <cell r="O353" t="str">
            <v>Действующий</v>
          </cell>
          <cell r="P353">
            <v>-4</v>
          </cell>
          <cell r="Q353">
            <v>0</v>
          </cell>
          <cell r="R353">
            <v>0</v>
          </cell>
          <cell r="S353">
            <v>0</v>
          </cell>
          <cell r="T353">
            <v>143.80000000000001</v>
          </cell>
          <cell r="U353">
            <v>135</v>
          </cell>
          <cell r="V353">
            <v>4.32</v>
          </cell>
          <cell r="W353">
            <v>1</v>
          </cell>
          <cell r="X353">
            <v>4.32</v>
          </cell>
          <cell r="Y353">
            <v>1.33</v>
          </cell>
          <cell r="Z353">
            <v>0.83599999999999997</v>
          </cell>
          <cell r="AA353">
            <v>0.73299999999999998</v>
          </cell>
          <cell r="AB353">
            <v>38</v>
          </cell>
          <cell r="AC353">
            <v>1.1579999999999999</v>
          </cell>
          <cell r="AD353">
            <v>177.8</v>
          </cell>
          <cell r="AE353">
            <v>9.19</v>
          </cell>
          <cell r="AF353">
            <v>2106</v>
          </cell>
          <cell r="AG353">
            <v>2706</v>
          </cell>
          <cell r="AH353">
            <v>2706</v>
          </cell>
          <cell r="AI353">
            <v>0</v>
          </cell>
          <cell r="AJ353">
            <v>0</v>
          </cell>
          <cell r="AK353" t="str">
            <v>откр ствол</v>
          </cell>
          <cell r="AL353" t="str">
            <v>2106-2706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 t="str">
            <v>Газлифт</v>
          </cell>
          <cell r="AT353">
            <v>500</v>
          </cell>
          <cell r="AU353" t="str">
            <v>ГП</v>
          </cell>
          <cell r="AV353">
            <v>900</v>
          </cell>
          <cell r="AW353" t="str">
            <v>ГП</v>
          </cell>
          <cell r="AX353">
            <v>1220</v>
          </cell>
          <cell r="AY353" t="str">
            <v>ГП</v>
          </cell>
          <cell r="AZ353">
            <v>1480</v>
          </cell>
          <cell r="BA353" t="str">
            <v>ГК85/1,5</v>
          </cell>
          <cell r="BB353">
            <v>1750</v>
          </cell>
          <cell r="BC353" t="str">
            <v>ЦКсОК/5</v>
          </cell>
          <cell r="BD353">
            <v>0</v>
          </cell>
          <cell r="BE353">
            <v>0</v>
          </cell>
          <cell r="BF353">
            <v>1820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2280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73</v>
          </cell>
          <cell r="BV353">
            <v>5.5</v>
          </cell>
          <cell r="BW353">
            <v>18</v>
          </cell>
          <cell r="BX353" t="str">
            <v>Угловик</v>
          </cell>
          <cell r="BY353" t="str">
            <v>Периодический</v>
          </cell>
          <cell r="BZ353">
            <v>24</v>
          </cell>
          <cell r="CA353">
            <v>24</v>
          </cell>
          <cell r="CB353">
            <v>26</v>
          </cell>
          <cell r="CC353">
            <v>58</v>
          </cell>
          <cell r="CD353">
            <v>25</v>
          </cell>
          <cell r="CE353">
            <v>43374</v>
          </cell>
          <cell r="CF353">
            <v>162</v>
          </cell>
          <cell r="CG353">
            <v>84</v>
          </cell>
          <cell r="CH353">
            <v>6</v>
          </cell>
          <cell r="CI353">
            <v>0</v>
          </cell>
          <cell r="CJ353">
            <v>0</v>
          </cell>
          <cell r="CK353">
            <v>55</v>
          </cell>
          <cell r="CL353">
            <v>5.016</v>
          </cell>
          <cell r="CM353">
            <v>6</v>
          </cell>
          <cell r="CN353">
            <v>0</v>
          </cell>
          <cell r="CO353">
            <v>0</v>
          </cell>
          <cell r="CP353">
            <v>9</v>
          </cell>
          <cell r="CQ353">
            <v>107</v>
          </cell>
          <cell r="CR353" t="str">
            <v>-</v>
          </cell>
          <cell r="CS353">
            <v>55</v>
          </cell>
          <cell r="CT353" t="str">
            <v>-</v>
          </cell>
          <cell r="CU353">
            <v>101.98399999999999</v>
          </cell>
          <cell r="CV353" t="str">
            <v>-</v>
          </cell>
          <cell r="CW353">
            <v>55</v>
          </cell>
          <cell r="CX353" t="str">
            <v>-</v>
          </cell>
          <cell r="CY353">
            <v>7.2</v>
          </cell>
          <cell r="CZ353">
            <v>1.7999999999999998</v>
          </cell>
          <cell r="DA353">
            <v>358.85167464114829</v>
          </cell>
          <cell r="DB353">
            <v>1794.2583732057417</v>
          </cell>
          <cell r="DC353">
            <v>7.2614282492114088E-2</v>
          </cell>
          <cell r="DD353">
            <v>0</v>
          </cell>
          <cell r="DE353" t="str">
            <v>Газлифт</v>
          </cell>
          <cell r="DF353">
            <v>5.016</v>
          </cell>
          <cell r="DG353">
            <v>6</v>
          </cell>
          <cell r="DH353">
            <v>0</v>
          </cell>
          <cell r="DI353">
            <v>1.7999999999999998</v>
          </cell>
          <cell r="DJ353">
            <v>55</v>
          </cell>
          <cell r="DK353">
            <v>0</v>
          </cell>
          <cell r="DL353">
            <v>42705</v>
          </cell>
          <cell r="DM353">
            <v>42734</v>
          </cell>
          <cell r="DN353">
            <v>711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42734</v>
          </cell>
          <cell r="DT353" t="str">
            <v>ВНС</v>
          </cell>
          <cell r="DU353">
            <v>0</v>
          </cell>
          <cell r="DV353">
            <v>18</v>
          </cell>
          <cell r="DW353">
            <v>26</v>
          </cell>
          <cell r="DX353">
            <v>53</v>
          </cell>
          <cell r="DY353">
            <v>24</v>
          </cell>
          <cell r="DZ353" t="str">
            <v>Постоянный</v>
          </cell>
          <cell r="EA353">
            <v>24</v>
          </cell>
          <cell r="EB353">
            <v>0</v>
          </cell>
          <cell r="EC353">
            <v>6.6512159999999998</v>
          </cell>
          <cell r="ED353">
            <v>8</v>
          </cell>
          <cell r="EE353">
            <v>0.55000000000000004</v>
          </cell>
          <cell r="EF353">
            <v>27</v>
          </cell>
          <cell r="EG353">
            <v>2074.8085763565641</v>
          </cell>
          <cell r="EH353">
            <v>72</v>
          </cell>
          <cell r="EI353">
            <v>13.2</v>
          </cell>
          <cell r="EJ353">
            <v>52</v>
          </cell>
          <cell r="EK353">
            <v>18</v>
          </cell>
          <cell r="EL353">
            <v>26</v>
          </cell>
          <cell r="EM353">
            <v>58</v>
          </cell>
          <cell r="EN353">
            <v>25</v>
          </cell>
          <cell r="EO353" t="str">
            <v>Периодический</v>
          </cell>
          <cell r="EP353">
            <v>24</v>
          </cell>
          <cell r="EQ353">
            <v>24</v>
          </cell>
          <cell r="ER353">
            <v>5.016</v>
          </cell>
          <cell r="ES353">
            <v>6</v>
          </cell>
          <cell r="ET353">
            <v>0</v>
          </cell>
          <cell r="EU353">
            <v>9</v>
          </cell>
          <cell r="EV353">
            <v>358.85167464114829</v>
          </cell>
          <cell r="EW353">
            <v>84</v>
          </cell>
          <cell r="EX353">
            <v>7.2</v>
          </cell>
          <cell r="EY353">
            <v>55</v>
          </cell>
          <cell r="EZ353">
            <v>0</v>
          </cell>
          <cell r="FA353">
            <v>0</v>
          </cell>
          <cell r="FB353">
            <v>5</v>
          </cell>
          <cell r="FC353">
            <v>1</v>
          </cell>
          <cell r="FD353">
            <v>0</v>
          </cell>
          <cell r="FE353">
            <v>24</v>
          </cell>
          <cell r="FF353">
            <v>-1.6352159999999998</v>
          </cell>
        </row>
        <row r="354">
          <cell r="J354">
            <v>1434</v>
          </cell>
          <cell r="K354" t="str">
            <v>К - 77</v>
          </cell>
          <cell r="L354">
            <v>42686</v>
          </cell>
          <cell r="M354" t="str">
            <v>Гор.</v>
          </cell>
          <cell r="N354" t="str">
            <v>P1ar_Block I</v>
          </cell>
          <cell r="O354" t="str">
            <v>Действующий</v>
          </cell>
          <cell r="P354">
            <v>-4</v>
          </cell>
          <cell r="Q354">
            <v>0</v>
          </cell>
          <cell r="R354">
            <v>0</v>
          </cell>
          <cell r="S354">
            <v>0</v>
          </cell>
          <cell r="T354">
            <v>143.80000000000001</v>
          </cell>
          <cell r="U354">
            <v>135</v>
          </cell>
          <cell r="V354">
            <v>4.32</v>
          </cell>
          <cell r="W354">
            <v>1</v>
          </cell>
          <cell r="X354">
            <v>3.3261472128118266</v>
          </cell>
          <cell r="Y354">
            <v>1.33</v>
          </cell>
          <cell r="Z354">
            <v>0.83599999999999997</v>
          </cell>
          <cell r="AA354">
            <v>0.73299999999999998</v>
          </cell>
          <cell r="AB354">
            <v>38</v>
          </cell>
          <cell r="AC354">
            <v>1.1579999999999999</v>
          </cell>
          <cell r="AD354">
            <v>177.8</v>
          </cell>
          <cell r="AE354">
            <v>9.19</v>
          </cell>
          <cell r="AF354">
            <v>2101</v>
          </cell>
          <cell r="AG354">
            <v>2720</v>
          </cell>
          <cell r="AH354">
            <v>2720</v>
          </cell>
          <cell r="AI354">
            <v>0</v>
          </cell>
          <cell r="AJ354">
            <v>0</v>
          </cell>
          <cell r="AK354" t="str">
            <v>откр ствол</v>
          </cell>
          <cell r="AL354" t="str">
            <v>2110-2720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 t="str">
            <v>Газлифт</v>
          </cell>
          <cell r="AT354">
            <v>462</v>
          </cell>
          <cell r="AU354" t="str">
            <v>ГК80/1,5</v>
          </cell>
          <cell r="AV354">
            <v>882</v>
          </cell>
          <cell r="AW354" t="str">
            <v>ГК82/1,5</v>
          </cell>
          <cell r="AX354">
            <v>1240</v>
          </cell>
          <cell r="AY354" t="str">
            <v>ГК81/2</v>
          </cell>
          <cell r="AZ354">
            <v>1534</v>
          </cell>
          <cell r="BA354" t="str">
            <v>ГК74/3</v>
          </cell>
          <cell r="BB354">
            <v>1744</v>
          </cell>
          <cell r="BC354" t="str">
            <v>ЦКсОК</v>
          </cell>
          <cell r="BD354">
            <v>0</v>
          </cell>
          <cell r="BE354">
            <v>0</v>
          </cell>
          <cell r="BF354">
            <v>1780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2110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73</v>
          </cell>
          <cell r="BV354">
            <v>5.5</v>
          </cell>
          <cell r="BW354">
            <v>18</v>
          </cell>
          <cell r="BX354" t="str">
            <v>Угловик</v>
          </cell>
          <cell r="BY354" t="str">
            <v>Постоянный</v>
          </cell>
          <cell r="BZ354">
            <v>24</v>
          </cell>
          <cell r="CA354">
            <v>0</v>
          </cell>
          <cell r="CB354">
            <v>26</v>
          </cell>
          <cell r="CC354">
            <v>63</v>
          </cell>
          <cell r="CD354">
            <v>25</v>
          </cell>
          <cell r="CE354">
            <v>43374</v>
          </cell>
          <cell r="CF354">
            <v>175</v>
          </cell>
          <cell r="CG354">
            <v>86</v>
          </cell>
          <cell r="CH354">
            <v>6</v>
          </cell>
          <cell r="CI354">
            <v>0</v>
          </cell>
          <cell r="CJ354">
            <v>0</v>
          </cell>
          <cell r="CK354">
            <v>68</v>
          </cell>
          <cell r="CL354">
            <v>34.234200000000001</v>
          </cell>
          <cell r="CM354">
            <v>45</v>
          </cell>
          <cell r="CN354">
            <v>9</v>
          </cell>
          <cell r="CO354">
            <v>0</v>
          </cell>
          <cell r="CP354">
            <v>38</v>
          </cell>
          <cell r="CQ354">
            <v>107</v>
          </cell>
          <cell r="CR354" t="str">
            <v>-</v>
          </cell>
          <cell r="CS354">
            <v>68</v>
          </cell>
          <cell r="CT354" t="str">
            <v>-</v>
          </cell>
          <cell r="CU354">
            <v>72.765799999999999</v>
          </cell>
          <cell r="CV354" t="str">
            <v>-</v>
          </cell>
          <cell r="CW354">
            <v>59</v>
          </cell>
          <cell r="CX354" t="str">
            <v>-</v>
          </cell>
          <cell r="CY354">
            <v>18</v>
          </cell>
          <cell r="CZ354">
            <v>20</v>
          </cell>
          <cell r="DA354">
            <v>584.21111052690003</v>
          </cell>
          <cell r="DB354">
            <v>1110.00111000111</v>
          </cell>
          <cell r="DC354">
            <v>0.50424756209780286</v>
          </cell>
          <cell r="DD354">
            <v>0</v>
          </cell>
          <cell r="DE354" t="str">
            <v>Газлифт</v>
          </cell>
          <cell r="DF354">
            <v>34.234200000000001</v>
          </cell>
          <cell r="DG354">
            <v>45</v>
          </cell>
          <cell r="DH354">
            <v>9</v>
          </cell>
          <cell r="DI354">
            <v>20</v>
          </cell>
          <cell r="DJ354">
            <v>68</v>
          </cell>
          <cell r="DK354">
            <v>0</v>
          </cell>
          <cell r="DL354">
            <v>42679</v>
          </cell>
          <cell r="DM354">
            <v>42686</v>
          </cell>
          <cell r="DN354">
            <v>759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42686</v>
          </cell>
          <cell r="DT354" t="str">
            <v>ВНС</v>
          </cell>
          <cell r="DU354">
            <v>0</v>
          </cell>
          <cell r="DV354">
            <v>18</v>
          </cell>
          <cell r="DW354">
            <v>26</v>
          </cell>
          <cell r="DX354">
            <v>83</v>
          </cell>
          <cell r="DY354">
            <v>25</v>
          </cell>
          <cell r="DZ354" t="str">
            <v>Постоянный</v>
          </cell>
          <cell r="EA354">
            <v>24</v>
          </cell>
          <cell r="EB354">
            <v>0</v>
          </cell>
          <cell r="EC354">
            <v>34.234200000000001</v>
          </cell>
          <cell r="ED354">
            <v>45</v>
          </cell>
          <cell r="EE354">
            <v>9</v>
          </cell>
          <cell r="EF354">
            <v>47</v>
          </cell>
          <cell r="EG354">
            <v>613.42166605324496</v>
          </cell>
          <cell r="EH354">
            <v>72</v>
          </cell>
          <cell r="EI354">
            <v>26</v>
          </cell>
          <cell r="EJ354">
            <v>68</v>
          </cell>
          <cell r="EK354">
            <v>18</v>
          </cell>
          <cell r="EL354">
            <v>26</v>
          </cell>
          <cell r="EM354">
            <v>63</v>
          </cell>
          <cell r="EN354">
            <v>25</v>
          </cell>
          <cell r="EO354" t="str">
            <v>Постоянный</v>
          </cell>
          <cell r="EP354">
            <v>24</v>
          </cell>
          <cell r="EQ354">
            <v>0</v>
          </cell>
          <cell r="ER354">
            <v>34.234200000000001</v>
          </cell>
          <cell r="ES354">
            <v>45</v>
          </cell>
          <cell r="ET354">
            <v>9</v>
          </cell>
          <cell r="EU354">
            <v>38</v>
          </cell>
          <cell r="EV354">
            <v>584.21111052690003</v>
          </cell>
          <cell r="EW354">
            <v>86</v>
          </cell>
          <cell r="EX354">
            <v>18</v>
          </cell>
          <cell r="EY354">
            <v>68</v>
          </cell>
          <cell r="EZ354">
            <v>0</v>
          </cell>
          <cell r="FA354">
            <v>0</v>
          </cell>
          <cell r="FB354">
            <v>-20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</row>
        <row r="355">
          <cell r="J355">
            <v>1435</v>
          </cell>
          <cell r="K355" t="str">
            <v>Без куста</v>
          </cell>
          <cell r="L355">
            <v>42900</v>
          </cell>
          <cell r="M355" t="str">
            <v>Гор.</v>
          </cell>
          <cell r="N355" t="str">
            <v>P1ar_Block I</v>
          </cell>
          <cell r="O355" t="str">
            <v>Действующий</v>
          </cell>
          <cell r="P355">
            <v>-4</v>
          </cell>
          <cell r="Q355">
            <v>0</v>
          </cell>
          <cell r="R355">
            <v>0</v>
          </cell>
          <cell r="S355">
            <v>0</v>
          </cell>
          <cell r="T355">
            <v>143.80000000000001</v>
          </cell>
          <cell r="U355">
            <v>135</v>
          </cell>
          <cell r="V355">
            <v>4.32</v>
          </cell>
          <cell r="W355">
            <v>1</v>
          </cell>
          <cell r="X355">
            <v>4.0700194079629179</v>
          </cell>
          <cell r="Y355">
            <v>1.33</v>
          </cell>
          <cell r="Z355">
            <v>0.83599999999999997</v>
          </cell>
          <cell r="AA355">
            <v>0.73299999999999998</v>
          </cell>
          <cell r="AB355">
            <v>38</v>
          </cell>
          <cell r="AC355">
            <v>1.1579999999999999</v>
          </cell>
          <cell r="AD355">
            <v>177.8</v>
          </cell>
          <cell r="AE355">
            <v>9.19</v>
          </cell>
          <cell r="AF355">
            <v>2082</v>
          </cell>
          <cell r="AG355">
            <v>2071</v>
          </cell>
          <cell r="AH355">
            <v>2071</v>
          </cell>
          <cell r="AI355">
            <v>0</v>
          </cell>
          <cell r="AJ355">
            <v>0</v>
          </cell>
          <cell r="AK355" t="str">
            <v>Закрытый</v>
          </cell>
          <cell r="AL355" t="str">
            <v>2022-2034; 2042-2052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 t="str">
            <v>Газлифт</v>
          </cell>
          <cell r="AT355">
            <v>500</v>
          </cell>
          <cell r="AU355" t="str">
            <v>ГП</v>
          </cell>
          <cell r="AV355">
            <v>900</v>
          </cell>
          <cell r="AW355" t="str">
            <v>ГП</v>
          </cell>
          <cell r="AX355">
            <v>1220</v>
          </cell>
          <cell r="AY355" t="str">
            <v>ГК82/2</v>
          </cell>
          <cell r="AZ355">
            <v>1500</v>
          </cell>
          <cell r="BA355" t="str">
            <v>ГК78/1,5</v>
          </cell>
          <cell r="BB355">
            <v>1770</v>
          </cell>
          <cell r="BC355" t="str">
            <v>ЦКсОК</v>
          </cell>
          <cell r="BD355">
            <v>0</v>
          </cell>
          <cell r="BE355">
            <v>0</v>
          </cell>
          <cell r="BF355">
            <v>1810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1950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18</v>
          </cell>
          <cell r="BX355" t="str">
            <v>Угловик</v>
          </cell>
          <cell r="BY355" t="str">
            <v>Периодический</v>
          </cell>
          <cell r="BZ355">
            <v>24</v>
          </cell>
          <cell r="CA355">
            <v>24</v>
          </cell>
          <cell r="CB355">
            <v>25</v>
          </cell>
          <cell r="CC355">
            <v>50</v>
          </cell>
          <cell r="CD355">
            <v>24</v>
          </cell>
          <cell r="CE355">
            <v>43374</v>
          </cell>
          <cell r="CF355">
            <v>113</v>
          </cell>
          <cell r="CG355">
            <v>88</v>
          </cell>
          <cell r="CH355">
            <v>6</v>
          </cell>
          <cell r="CI355">
            <v>0</v>
          </cell>
          <cell r="CJ355">
            <v>0</v>
          </cell>
          <cell r="CK355">
            <v>43</v>
          </cell>
          <cell r="CL355">
            <v>4.512937</v>
          </cell>
          <cell r="CM355">
            <v>5.5</v>
          </cell>
          <cell r="CN355">
            <v>1.85</v>
          </cell>
          <cell r="CO355">
            <v>0</v>
          </cell>
          <cell r="CP355">
            <v>6.5</v>
          </cell>
          <cell r="CQ355">
            <v>70</v>
          </cell>
          <cell r="CR355" t="str">
            <v>-</v>
          </cell>
          <cell r="CS355">
            <v>43</v>
          </cell>
          <cell r="CT355" t="str">
            <v>-</v>
          </cell>
          <cell r="CU355">
            <v>65.487063000000006</v>
          </cell>
          <cell r="CV355" t="str">
            <v>-</v>
          </cell>
          <cell r="CW355">
            <v>41.15</v>
          </cell>
          <cell r="CX355" t="str">
            <v>-</v>
          </cell>
          <cell r="CY355">
            <v>2</v>
          </cell>
          <cell r="CZ355">
            <v>4.5</v>
          </cell>
          <cell r="DA355">
            <v>997.133352404432</v>
          </cell>
          <cell r="DB355">
            <v>1440.3037312508461</v>
          </cell>
          <cell r="DC355">
            <v>0.10842217484008528</v>
          </cell>
          <cell r="DD355">
            <v>0</v>
          </cell>
          <cell r="DE355" t="str">
            <v>Газлифт</v>
          </cell>
          <cell r="DF355">
            <v>4.512937</v>
          </cell>
          <cell r="DG355">
            <v>5.5</v>
          </cell>
          <cell r="DH355">
            <v>1.85</v>
          </cell>
          <cell r="DI355">
            <v>4.5</v>
          </cell>
          <cell r="DJ355">
            <v>43</v>
          </cell>
          <cell r="DK355">
            <v>0</v>
          </cell>
          <cell r="DL355">
            <v>42794</v>
          </cell>
          <cell r="DM355">
            <v>42900</v>
          </cell>
          <cell r="DN355">
            <v>545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42900</v>
          </cell>
          <cell r="DT355" t="str">
            <v>ВНС</v>
          </cell>
          <cell r="DU355">
            <v>0</v>
          </cell>
          <cell r="DV355">
            <v>18</v>
          </cell>
          <cell r="DW355">
            <v>27</v>
          </cell>
          <cell r="DX355">
            <v>62</v>
          </cell>
          <cell r="DY355">
            <v>24</v>
          </cell>
          <cell r="DZ355" t="str">
            <v>Периодический</v>
          </cell>
          <cell r="EA355">
            <v>24</v>
          </cell>
          <cell r="EB355">
            <v>72</v>
          </cell>
          <cell r="EC355">
            <v>4.512937</v>
          </cell>
          <cell r="ED355">
            <v>5.5</v>
          </cell>
          <cell r="EE355">
            <v>1.85</v>
          </cell>
          <cell r="EF355">
            <v>6.5</v>
          </cell>
          <cell r="EG355">
            <v>997.133352404432</v>
          </cell>
          <cell r="EH355">
            <v>78</v>
          </cell>
          <cell r="EI355">
            <v>2</v>
          </cell>
          <cell r="EJ355">
            <v>43</v>
          </cell>
          <cell r="EK355">
            <v>18</v>
          </cell>
          <cell r="EL355">
            <v>25</v>
          </cell>
          <cell r="EM355">
            <v>50</v>
          </cell>
          <cell r="EN355">
            <v>24</v>
          </cell>
          <cell r="EO355" t="str">
            <v>Периодический</v>
          </cell>
          <cell r="EP355">
            <v>24</v>
          </cell>
          <cell r="EQ355">
            <v>24</v>
          </cell>
          <cell r="ER355">
            <v>4.512937</v>
          </cell>
          <cell r="ES355">
            <v>5.5</v>
          </cell>
          <cell r="ET355">
            <v>1.85</v>
          </cell>
          <cell r="EU355">
            <v>6.5</v>
          </cell>
          <cell r="EV355">
            <v>997.133352404432</v>
          </cell>
          <cell r="EW355">
            <v>88</v>
          </cell>
          <cell r="EX355">
            <v>2</v>
          </cell>
          <cell r="EY355">
            <v>43</v>
          </cell>
          <cell r="EZ355">
            <v>0</v>
          </cell>
          <cell r="FA355">
            <v>-2</v>
          </cell>
          <cell r="FB355">
            <v>-12</v>
          </cell>
          <cell r="FC355">
            <v>0</v>
          </cell>
          <cell r="FD355">
            <v>0</v>
          </cell>
          <cell r="FE355">
            <v>-48</v>
          </cell>
          <cell r="FF355">
            <v>0</v>
          </cell>
        </row>
        <row r="356">
          <cell r="J356">
            <v>1441</v>
          </cell>
          <cell r="K356" t="str">
            <v>К - 98</v>
          </cell>
          <cell r="L356">
            <v>42881</v>
          </cell>
          <cell r="M356" t="str">
            <v>Гор.</v>
          </cell>
          <cell r="N356" t="str">
            <v>P1ar_Block I</v>
          </cell>
          <cell r="O356" t="str">
            <v>Действующий</v>
          </cell>
          <cell r="P356">
            <v>-4</v>
          </cell>
          <cell r="Q356">
            <v>0</v>
          </cell>
          <cell r="R356">
            <v>0</v>
          </cell>
          <cell r="S356">
            <v>0</v>
          </cell>
          <cell r="T356">
            <v>143.80000000000001</v>
          </cell>
          <cell r="U356">
            <v>135</v>
          </cell>
          <cell r="V356">
            <v>4.32</v>
          </cell>
          <cell r="W356">
            <v>1</v>
          </cell>
          <cell r="X356">
            <v>4.32</v>
          </cell>
          <cell r="Y356">
            <v>1.33</v>
          </cell>
          <cell r="Z356">
            <v>0.83599999999999997</v>
          </cell>
          <cell r="AA356">
            <v>0.73299999999999998</v>
          </cell>
          <cell r="AB356">
            <v>38</v>
          </cell>
          <cell r="AC356">
            <v>1.1579999999999999</v>
          </cell>
          <cell r="AD356">
            <v>177.8</v>
          </cell>
          <cell r="AE356">
            <v>9.19</v>
          </cell>
          <cell r="AF356">
            <v>2304</v>
          </cell>
          <cell r="AG356">
            <v>2965</v>
          </cell>
          <cell r="AH356">
            <v>2965</v>
          </cell>
          <cell r="AI356">
            <v>0</v>
          </cell>
          <cell r="AJ356">
            <v>0</v>
          </cell>
          <cell r="AK356" t="str">
            <v>откр ствол</v>
          </cell>
          <cell r="AL356" t="str">
            <v>2304-2965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 t="str">
            <v>Газлифт</v>
          </cell>
          <cell r="AT356">
            <v>550</v>
          </cell>
          <cell r="AU356" t="str">
            <v>ГП</v>
          </cell>
          <cell r="AV356">
            <v>990</v>
          </cell>
          <cell r="AW356" t="str">
            <v>ГК83/3</v>
          </cell>
          <cell r="AX356">
            <v>1340</v>
          </cell>
          <cell r="AY356" t="str">
            <v>ГК82/3</v>
          </cell>
          <cell r="AZ356">
            <v>1630</v>
          </cell>
          <cell r="BA356" t="str">
            <v>ГК79/3</v>
          </cell>
          <cell r="BB356">
            <v>1860</v>
          </cell>
          <cell r="BC356" t="str">
            <v>ЦКсОК</v>
          </cell>
          <cell r="BD356">
            <v>0</v>
          </cell>
          <cell r="BE356">
            <v>0</v>
          </cell>
          <cell r="BF356">
            <v>1870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2340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73</v>
          </cell>
          <cell r="BV356">
            <v>5.5</v>
          </cell>
          <cell r="BW356">
            <v>18</v>
          </cell>
          <cell r="BX356" t="str">
            <v>Угловик</v>
          </cell>
          <cell r="BY356" t="str">
            <v>Постоянный</v>
          </cell>
          <cell r="BZ356">
            <v>24</v>
          </cell>
          <cell r="CA356">
            <v>0</v>
          </cell>
          <cell r="CB356">
            <v>24</v>
          </cell>
          <cell r="CC356">
            <v>41</v>
          </cell>
          <cell r="CD356">
            <v>23</v>
          </cell>
          <cell r="CE356">
            <v>43374</v>
          </cell>
          <cell r="CF356">
            <v>168</v>
          </cell>
          <cell r="CG356">
            <v>85</v>
          </cell>
          <cell r="CH356">
            <v>6</v>
          </cell>
          <cell r="CI356">
            <v>0</v>
          </cell>
          <cell r="CJ356">
            <v>0</v>
          </cell>
          <cell r="CK356">
            <v>51</v>
          </cell>
          <cell r="CL356">
            <v>20.064</v>
          </cell>
          <cell r="CM356">
            <v>24</v>
          </cell>
          <cell r="CN356">
            <v>0</v>
          </cell>
          <cell r="CO356">
            <v>0</v>
          </cell>
          <cell r="CP356">
            <v>29</v>
          </cell>
          <cell r="CQ356">
            <v>117</v>
          </cell>
          <cell r="CR356" t="str">
            <v>-</v>
          </cell>
          <cell r="CS356">
            <v>51</v>
          </cell>
          <cell r="CT356" t="str">
            <v>-</v>
          </cell>
          <cell r="CU356">
            <v>96.936000000000007</v>
          </cell>
          <cell r="CV356" t="str">
            <v>-</v>
          </cell>
          <cell r="CW356">
            <v>51</v>
          </cell>
          <cell r="CX356" t="str">
            <v>-</v>
          </cell>
          <cell r="CY356">
            <v>14.5</v>
          </cell>
          <cell r="CZ356">
            <v>14.5</v>
          </cell>
          <cell r="DA356">
            <v>722.68740031897926</v>
          </cell>
          <cell r="DB356">
            <v>1445.3748006379585</v>
          </cell>
          <cell r="DC356">
            <v>0.26553584025994142</v>
          </cell>
          <cell r="DD356">
            <v>0</v>
          </cell>
          <cell r="DE356" t="str">
            <v>Газлифт</v>
          </cell>
          <cell r="DF356">
            <v>20.064</v>
          </cell>
          <cell r="DG356">
            <v>24</v>
          </cell>
          <cell r="DH356">
            <v>0</v>
          </cell>
          <cell r="DI356">
            <v>14.5</v>
          </cell>
          <cell r="DJ356">
            <v>51</v>
          </cell>
          <cell r="DK356">
            <v>0</v>
          </cell>
          <cell r="DL356">
            <v>42904.083333333336</v>
          </cell>
          <cell r="DM356">
            <v>42925</v>
          </cell>
          <cell r="DN356">
            <v>520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42881</v>
          </cell>
          <cell r="DT356" t="str">
            <v>ВНС</v>
          </cell>
          <cell r="DU356">
            <v>0</v>
          </cell>
          <cell r="DV356">
            <v>18</v>
          </cell>
          <cell r="DW356">
            <v>24</v>
          </cell>
          <cell r="DX356">
            <v>41</v>
          </cell>
          <cell r="DY356">
            <v>22</v>
          </cell>
          <cell r="DZ356" t="str">
            <v>Постоянный</v>
          </cell>
          <cell r="EA356">
            <v>24</v>
          </cell>
          <cell r="EB356">
            <v>0</v>
          </cell>
          <cell r="EC356">
            <v>20.064</v>
          </cell>
          <cell r="ED356">
            <v>24</v>
          </cell>
          <cell r="EE356">
            <v>0</v>
          </cell>
          <cell r="EF356">
            <v>32</v>
          </cell>
          <cell r="EG356">
            <v>867.22488038277515</v>
          </cell>
          <cell r="EH356">
            <v>76</v>
          </cell>
          <cell r="EI356">
            <v>14.6</v>
          </cell>
          <cell r="EJ356">
            <v>51</v>
          </cell>
          <cell r="EK356">
            <v>18</v>
          </cell>
          <cell r="EL356">
            <v>24</v>
          </cell>
          <cell r="EM356">
            <v>41</v>
          </cell>
          <cell r="EN356">
            <v>23</v>
          </cell>
          <cell r="EO356" t="str">
            <v>Постоянный</v>
          </cell>
          <cell r="EP356">
            <v>24</v>
          </cell>
          <cell r="EQ356">
            <v>0</v>
          </cell>
          <cell r="ER356">
            <v>20.064</v>
          </cell>
          <cell r="ES356">
            <v>24</v>
          </cell>
          <cell r="ET356">
            <v>0</v>
          </cell>
          <cell r="EU356">
            <v>29</v>
          </cell>
          <cell r="EV356">
            <v>722.68740031897926</v>
          </cell>
          <cell r="EW356">
            <v>85</v>
          </cell>
          <cell r="EX356">
            <v>14.5</v>
          </cell>
          <cell r="EY356">
            <v>51</v>
          </cell>
          <cell r="EZ356">
            <v>0</v>
          </cell>
          <cell r="FA356">
            <v>0</v>
          </cell>
          <cell r="FB356">
            <v>0</v>
          </cell>
          <cell r="FC356">
            <v>1</v>
          </cell>
          <cell r="FD356">
            <v>0</v>
          </cell>
          <cell r="FE356">
            <v>0</v>
          </cell>
          <cell r="FF356">
            <v>0</v>
          </cell>
        </row>
        <row r="357">
          <cell r="J357">
            <v>1442</v>
          </cell>
          <cell r="K357" t="str">
            <v>К - 77</v>
          </cell>
          <cell r="L357">
            <v>42637</v>
          </cell>
          <cell r="M357" t="str">
            <v>Гор.</v>
          </cell>
          <cell r="N357" t="str">
            <v>P1ar_Block I</v>
          </cell>
          <cell r="O357" t="str">
            <v>Действующий</v>
          </cell>
          <cell r="P357">
            <v>-4</v>
          </cell>
          <cell r="Q357">
            <v>0</v>
          </cell>
          <cell r="R357">
            <v>0</v>
          </cell>
          <cell r="S357">
            <v>0</v>
          </cell>
          <cell r="T357">
            <v>143.80000000000001</v>
          </cell>
          <cell r="U357">
            <v>135</v>
          </cell>
          <cell r="V357">
            <v>4.32</v>
          </cell>
          <cell r="W357">
            <v>1</v>
          </cell>
          <cell r="X357">
            <v>1.3204774259493377</v>
          </cell>
          <cell r="Y357">
            <v>1.33</v>
          </cell>
          <cell r="Z357">
            <v>0.83599999999999997</v>
          </cell>
          <cell r="AA357">
            <v>0.73299999999999998</v>
          </cell>
          <cell r="AB357">
            <v>38</v>
          </cell>
          <cell r="AC357">
            <v>1.1579999999999999</v>
          </cell>
          <cell r="AD357">
            <v>177.8</v>
          </cell>
          <cell r="AE357">
            <v>9.19</v>
          </cell>
          <cell r="AF357">
            <v>2119</v>
          </cell>
          <cell r="AG357">
            <v>2662</v>
          </cell>
          <cell r="AH357">
            <v>2662</v>
          </cell>
          <cell r="AI357">
            <v>0</v>
          </cell>
          <cell r="AJ357">
            <v>0</v>
          </cell>
          <cell r="AK357" t="str">
            <v>откр ствол</v>
          </cell>
          <cell r="AL357" t="str">
            <v>2130-2662</v>
          </cell>
          <cell r="AM357">
            <v>0</v>
          </cell>
          <cell r="AN357">
            <v>2119</v>
          </cell>
          <cell r="AO357">
            <v>292</v>
          </cell>
          <cell r="AP357">
            <v>0</v>
          </cell>
          <cell r="AQ357">
            <v>0</v>
          </cell>
          <cell r="AR357">
            <v>0</v>
          </cell>
          <cell r="AS357" t="str">
            <v>УЭЦН</v>
          </cell>
          <cell r="AT357">
            <v>500</v>
          </cell>
          <cell r="AU357" t="str">
            <v>ГП</v>
          </cell>
          <cell r="AV357">
            <v>900</v>
          </cell>
          <cell r="AW357" t="str">
            <v>ГК89/2</v>
          </cell>
          <cell r="AX357">
            <v>1220</v>
          </cell>
          <cell r="AY357" t="str">
            <v>ГК88/4</v>
          </cell>
          <cell r="AZ357">
            <v>1480</v>
          </cell>
          <cell r="BA357" t="str">
            <v>ГК87/4</v>
          </cell>
          <cell r="BB357">
            <v>1720</v>
          </cell>
          <cell r="BC357" t="str">
            <v>ЦКсОК</v>
          </cell>
          <cell r="BD357">
            <v>0</v>
          </cell>
          <cell r="BE357">
            <v>0</v>
          </cell>
          <cell r="BF357">
            <v>1770</v>
          </cell>
          <cell r="BG357">
            <v>0</v>
          </cell>
          <cell r="BH357">
            <v>0</v>
          </cell>
          <cell r="BI357" t="str">
            <v>D3500N</v>
          </cell>
          <cell r="BJ357">
            <v>1462</v>
          </cell>
          <cell r="BK357">
            <v>51</v>
          </cell>
          <cell r="BL357">
            <v>0</v>
          </cell>
          <cell r="BM357">
            <v>1730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1617.64</v>
          </cell>
          <cell r="BT357">
            <v>112.36</v>
          </cell>
          <cell r="BU357">
            <v>73</v>
          </cell>
          <cell r="BV357">
            <v>5.5</v>
          </cell>
          <cell r="BW357">
            <v>65</v>
          </cell>
          <cell r="BX357" t="str">
            <v>Угловик</v>
          </cell>
          <cell r="BY357" t="str">
            <v>Постоянный</v>
          </cell>
          <cell r="BZ357">
            <v>24</v>
          </cell>
          <cell r="CA357">
            <v>0</v>
          </cell>
          <cell r="CB357">
            <v>25</v>
          </cell>
          <cell r="CC357">
            <v>24</v>
          </cell>
          <cell r="CD357">
            <v>24</v>
          </cell>
          <cell r="CE357">
            <v>43374</v>
          </cell>
          <cell r="CF357">
            <v>198</v>
          </cell>
          <cell r="CG357">
            <v>0</v>
          </cell>
          <cell r="CH357">
            <v>0</v>
          </cell>
          <cell r="CI357">
            <v>681.12772778709973</v>
          </cell>
          <cell r="CJ357">
            <v>96</v>
          </cell>
          <cell r="CK357">
            <v>117.02671746755999</v>
          </cell>
          <cell r="CL357">
            <v>105.12830415999998</v>
          </cell>
          <cell r="CM357">
            <v>398.2</v>
          </cell>
          <cell r="CN357">
            <v>68.42</v>
          </cell>
          <cell r="CO357">
            <v>0</v>
          </cell>
          <cell r="CP357">
            <v>37</v>
          </cell>
          <cell r="CQ357">
            <v>80.97328253244001</v>
          </cell>
          <cell r="CR357" t="str">
            <v>-</v>
          </cell>
          <cell r="CS357">
            <v>21.02671746755999</v>
          </cell>
          <cell r="CT357" t="str">
            <v>-</v>
          </cell>
          <cell r="CU357">
            <v>-24.155021627559975</v>
          </cell>
          <cell r="CV357" t="str">
            <v>-</v>
          </cell>
          <cell r="CW357">
            <v>-47.393282532440011</v>
          </cell>
          <cell r="CX357" t="str">
            <v>-</v>
          </cell>
          <cell r="CY357">
            <v>0</v>
          </cell>
          <cell r="CZ357">
            <v>37</v>
          </cell>
          <cell r="DA357">
            <v>351.95088797102505</v>
          </cell>
          <cell r="DB357">
            <v>351.95088797102505</v>
          </cell>
          <cell r="DC357">
            <v>5.056005024870192</v>
          </cell>
          <cell r="DD357" t="str">
            <v>Запуск по фонду 08.11.2018 после смены СЭ</v>
          </cell>
          <cell r="DE357" t="str">
            <v>УЭЦН</v>
          </cell>
          <cell r="DF357">
            <v>105.12830415999998</v>
          </cell>
          <cell r="DG357">
            <v>398.2</v>
          </cell>
          <cell r="DH357">
            <v>68.42</v>
          </cell>
          <cell r="DI357">
            <v>37</v>
          </cell>
          <cell r="DJ357">
            <v>117.02671746755999</v>
          </cell>
          <cell r="DK357">
            <v>0</v>
          </cell>
          <cell r="DL357">
            <v>42625</v>
          </cell>
          <cell r="DM357">
            <v>42637</v>
          </cell>
          <cell r="DN357">
            <v>808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42637</v>
          </cell>
          <cell r="DT357" t="str">
            <v>ВНС</v>
          </cell>
          <cell r="DU357">
            <v>0</v>
          </cell>
          <cell r="DV357">
            <v>18</v>
          </cell>
          <cell r="DW357">
            <v>28</v>
          </cell>
          <cell r="DX357">
            <v>80</v>
          </cell>
          <cell r="DY357">
            <v>27</v>
          </cell>
          <cell r="DZ357" t="str">
            <v>Постоянный</v>
          </cell>
          <cell r="EA357">
            <v>24</v>
          </cell>
          <cell r="EB357">
            <v>0</v>
          </cell>
          <cell r="EC357">
            <v>24.276021308000001</v>
          </cell>
          <cell r="ED357">
            <v>70.67</v>
          </cell>
          <cell r="EE357">
            <v>58.91</v>
          </cell>
          <cell r="EF357">
            <v>20.335999999999999</v>
          </cell>
          <cell r="EG357">
            <v>277.47545260969906</v>
          </cell>
          <cell r="EH357">
            <v>76</v>
          </cell>
          <cell r="EI357">
            <v>13.6</v>
          </cell>
          <cell r="EJ357">
            <v>143</v>
          </cell>
          <cell r="EK357">
            <v>65</v>
          </cell>
          <cell r="EL357">
            <v>25</v>
          </cell>
          <cell r="EM357">
            <v>24</v>
          </cell>
          <cell r="EN357">
            <v>24</v>
          </cell>
          <cell r="EO357" t="str">
            <v>Постоянный</v>
          </cell>
          <cell r="EP357">
            <v>24</v>
          </cell>
          <cell r="EQ357">
            <v>0</v>
          </cell>
          <cell r="ER357">
            <v>105.12830415999998</v>
          </cell>
          <cell r="ES357">
            <v>398.2</v>
          </cell>
          <cell r="ET357">
            <v>68.42</v>
          </cell>
          <cell r="EU357">
            <v>37</v>
          </cell>
          <cell r="EV357">
            <v>351.95088797102505</v>
          </cell>
          <cell r="EW357">
            <v>0</v>
          </cell>
          <cell r="EX357">
            <v>0</v>
          </cell>
          <cell r="EY357">
            <v>117.02671746755999</v>
          </cell>
          <cell r="EZ357">
            <v>47</v>
          </cell>
          <cell r="FA357">
            <v>-3</v>
          </cell>
          <cell r="FB357">
            <v>-56</v>
          </cell>
          <cell r="FC357">
            <v>-3</v>
          </cell>
          <cell r="FD357">
            <v>0</v>
          </cell>
          <cell r="FE357">
            <v>0</v>
          </cell>
          <cell r="FF357">
            <v>80.852282851999988</v>
          </cell>
        </row>
        <row r="358">
          <cell r="J358">
            <v>1443</v>
          </cell>
          <cell r="K358" t="str">
            <v>К - 77</v>
          </cell>
          <cell r="L358">
            <v>42544</v>
          </cell>
          <cell r="M358" t="str">
            <v>Гор.</v>
          </cell>
          <cell r="N358" t="str">
            <v>P1ar_Block I</v>
          </cell>
          <cell r="O358" t="str">
            <v>Остановлена</v>
          </cell>
          <cell r="P358">
            <v>-4</v>
          </cell>
          <cell r="Q358">
            <v>0</v>
          </cell>
          <cell r="R358">
            <v>0</v>
          </cell>
          <cell r="S358">
            <v>0</v>
          </cell>
          <cell r="T358">
            <v>143.80000000000001</v>
          </cell>
          <cell r="U358">
            <v>135</v>
          </cell>
          <cell r="V358">
            <v>4.32</v>
          </cell>
          <cell r="W358">
            <v>1</v>
          </cell>
          <cell r="X358">
            <v>1.1700379287295231</v>
          </cell>
          <cell r="Y358">
            <v>1.33</v>
          </cell>
          <cell r="Z358">
            <v>0.83599999999999997</v>
          </cell>
          <cell r="AA358">
            <v>0.73299999999999998</v>
          </cell>
          <cell r="AB358">
            <v>38</v>
          </cell>
          <cell r="AC358">
            <v>1.1579999999999999</v>
          </cell>
          <cell r="AD358">
            <v>177.8</v>
          </cell>
          <cell r="AE358">
            <v>9.19</v>
          </cell>
          <cell r="AF358">
            <v>2108</v>
          </cell>
          <cell r="AG358" t="str">
            <v>1 ств 2260
2 ств 2250</v>
          </cell>
          <cell r="AH358" t="str">
            <v>1 ств 2260
2 ств 2250</v>
          </cell>
          <cell r="AI358">
            <v>0</v>
          </cell>
          <cell r="AJ358">
            <v>0</v>
          </cell>
          <cell r="AK358" t="str">
            <v>откр ствол</v>
          </cell>
          <cell r="AL358" t="str">
            <v>2108-2260; 2108-2250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 t="str">
            <v>Газлифт</v>
          </cell>
          <cell r="AT358">
            <v>490</v>
          </cell>
          <cell r="AU358" t="str">
            <v>ГК81/1,5</v>
          </cell>
          <cell r="AV358">
            <v>890</v>
          </cell>
          <cell r="AW358" t="str">
            <v>ГК80/2</v>
          </cell>
          <cell r="AX358">
            <v>1210</v>
          </cell>
          <cell r="AY358" t="str">
            <v>ГК80/2</v>
          </cell>
          <cell r="AZ358">
            <v>1470</v>
          </cell>
          <cell r="BA358" t="str">
            <v>ГК78/3</v>
          </cell>
          <cell r="BB358">
            <v>1700</v>
          </cell>
          <cell r="BC358" t="str">
            <v>ЦКсОК</v>
          </cell>
          <cell r="BD358">
            <v>0</v>
          </cell>
          <cell r="BE358">
            <v>0</v>
          </cell>
          <cell r="BF358">
            <v>1710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2100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73</v>
          </cell>
          <cell r="BV358">
            <v>5.5</v>
          </cell>
          <cell r="BW358">
            <v>18</v>
          </cell>
          <cell r="BX358" t="str">
            <v>Угловик</v>
          </cell>
          <cell r="BY358" t="str">
            <v>Постоянный</v>
          </cell>
          <cell r="BZ358">
            <v>24</v>
          </cell>
          <cell r="CA358">
            <v>0</v>
          </cell>
          <cell r="CB358">
            <v>24</v>
          </cell>
          <cell r="CC358">
            <v>72</v>
          </cell>
          <cell r="CD358">
            <v>23</v>
          </cell>
          <cell r="CE358">
            <v>43374</v>
          </cell>
          <cell r="CF358">
            <v>178</v>
          </cell>
          <cell r="CG358">
            <v>88</v>
          </cell>
          <cell r="CH358">
            <v>6</v>
          </cell>
          <cell r="CI358">
            <v>0</v>
          </cell>
          <cell r="CJ358">
            <v>0</v>
          </cell>
          <cell r="CK358">
            <v>157</v>
          </cell>
          <cell r="CL358">
            <v>7.5012566199999977</v>
          </cell>
          <cell r="CM358">
            <v>47.45</v>
          </cell>
          <cell r="CN358">
            <v>81.09</v>
          </cell>
          <cell r="CO358">
            <v>0</v>
          </cell>
          <cell r="CP358">
            <v>18</v>
          </cell>
          <cell r="CQ358">
            <v>21</v>
          </cell>
          <cell r="CR358" t="str">
            <v>-</v>
          </cell>
          <cell r="CS358">
            <v>157</v>
          </cell>
          <cell r="CT358" t="str">
            <v>-</v>
          </cell>
          <cell r="CU358">
            <v>13.498743380000002</v>
          </cell>
          <cell r="CV358" t="str">
            <v>-</v>
          </cell>
          <cell r="CW358">
            <v>75.91</v>
          </cell>
          <cell r="CX358" t="str">
            <v>-</v>
          </cell>
          <cell r="CY358">
            <v>8</v>
          </cell>
          <cell r="CZ358">
            <v>10</v>
          </cell>
          <cell r="DA358">
            <v>1333.1099716463243</v>
          </cell>
          <cell r="DB358">
            <v>2399.5979489633837</v>
          </cell>
          <cell r="DC358">
            <v>2.2595238095238095</v>
          </cell>
          <cell r="DD358" t="str">
            <v>Остановлена 03.11.2018 (ПВР, смена СЭ)</v>
          </cell>
          <cell r="DE358" t="str">
            <v>УЭЦН</v>
          </cell>
          <cell r="DF358">
            <v>14.465015399999993</v>
          </cell>
          <cell r="DG358">
            <v>91.5</v>
          </cell>
          <cell r="DH358">
            <v>81.09</v>
          </cell>
          <cell r="DI358">
            <v>19.283456269757636</v>
          </cell>
          <cell r="DJ358">
            <v>80</v>
          </cell>
          <cell r="DK358" t="str">
            <v>План запуска 27.12.2018</v>
          </cell>
          <cell r="DL358" t="str">
            <v>-</v>
          </cell>
          <cell r="DM358">
            <v>42544</v>
          </cell>
          <cell r="DN358">
            <v>901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42544</v>
          </cell>
          <cell r="DT358" t="str">
            <v>ВНС</v>
          </cell>
          <cell r="DU358">
            <v>0</v>
          </cell>
          <cell r="DV358">
            <v>18</v>
          </cell>
          <cell r="DW358">
            <v>26</v>
          </cell>
          <cell r="DX358">
            <v>76</v>
          </cell>
          <cell r="DY358">
            <v>24</v>
          </cell>
          <cell r="DZ358" t="str">
            <v>Постоянный</v>
          </cell>
          <cell r="EA358">
            <v>24</v>
          </cell>
          <cell r="EB358">
            <v>0</v>
          </cell>
          <cell r="EC358">
            <v>7.6243199999999991</v>
          </cell>
          <cell r="ED358">
            <v>38</v>
          </cell>
          <cell r="EE358">
            <v>76</v>
          </cell>
          <cell r="EF358">
            <v>18</v>
          </cell>
          <cell r="EG358">
            <v>1311.5923780743726</v>
          </cell>
          <cell r="EH358">
            <v>76</v>
          </cell>
          <cell r="EI358">
            <v>8</v>
          </cell>
          <cell r="EJ358">
            <v>157</v>
          </cell>
          <cell r="EK358">
            <v>18</v>
          </cell>
          <cell r="EL358">
            <v>24</v>
          </cell>
          <cell r="EM358">
            <v>72</v>
          </cell>
          <cell r="EN358">
            <v>23</v>
          </cell>
          <cell r="EO358" t="str">
            <v>Постоянный</v>
          </cell>
          <cell r="EP358">
            <v>24</v>
          </cell>
          <cell r="EQ358">
            <v>0</v>
          </cell>
          <cell r="ER358">
            <v>7.5012566199999977</v>
          </cell>
          <cell r="ES358">
            <v>47.45</v>
          </cell>
          <cell r="ET358">
            <v>81.09</v>
          </cell>
          <cell r="EU358">
            <v>18</v>
          </cell>
          <cell r="EV358">
            <v>1333.1099716463243</v>
          </cell>
          <cell r="EW358">
            <v>88</v>
          </cell>
          <cell r="EX358">
            <v>8</v>
          </cell>
          <cell r="EY358">
            <v>157</v>
          </cell>
          <cell r="EZ358">
            <v>0</v>
          </cell>
          <cell r="FA358">
            <v>-2</v>
          </cell>
          <cell r="FB358">
            <v>-4</v>
          </cell>
          <cell r="FC358">
            <v>-1</v>
          </cell>
          <cell r="FD358">
            <v>0</v>
          </cell>
          <cell r="FE358">
            <v>0</v>
          </cell>
          <cell r="FF358">
            <v>-0.12306338000000139</v>
          </cell>
        </row>
        <row r="359">
          <cell r="J359">
            <v>1444</v>
          </cell>
          <cell r="K359" t="str">
            <v>Без куста</v>
          </cell>
          <cell r="L359">
            <v>43403</v>
          </cell>
          <cell r="M359" t="str">
            <v>Гор.</v>
          </cell>
          <cell r="N359" t="str">
            <v>P1ar_Block I</v>
          </cell>
          <cell r="O359" t="str">
            <v>Действующий</v>
          </cell>
          <cell r="P359">
            <v>-4</v>
          </cell>
          <cell r="Q359">
            <v>0</v>
          </cell>
          <cell r="R359">
            <v>0</v>
          </cell>
          <cell r="S359">
            <v>0</v>
          </cell>
          <cell r="T359">
            <v>143.80000000000001</v>
          </cell>
          <cell r="U359">
            <v>135</v>
          </cell>
          <cell r="V359">
            <v>4.32</v>
          </cell>
          <cell r="W359">
            <v>1</v>
          </cell>
          <cell r="X359">
            <v>3.9109887921200817</v>
          </cell>
          <cell r="Y359">
            <v>1.33</v>
          </cell>
          <cell r="Z359">
            <v>0.83599999999999997</v>
          </cell>
          <cell r="AA359">
            <v>0.73299999999999998</v>
          </cell>
          <cell r="AB359">
            <v>38</v>
          </cell>
          <cell r="AC359">
            <v>1.1579999999999999</v>
          </cell>
          <cell r="AD359">
            <v>177.8</v>
          </cell>
          <cell r="AE359" t="str">
            <v>-</v>
          </cell>
          <cell r="AF359" t="str">
            <v>-</v>
          </cell>
          <cell r="AG359">
            <v>2669.5</v>
          </cell>
          <cell r="AH359">
            <v>2669.5</v>
          </cell>
          <cell r="AI359">
            <v>0</v>
          </cell>
          <cell r="AJ359">
            <v>0</v>
          </cell>
          <cell r="AK359" t="str">
            <v>откр ствол</v>
          </cell>
          <cell r="AL359" t="str">
            <v>2075-2669,5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 t="str">
            <v>Газлифт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2090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18</v>
          </cell>
          <cell r="BX359" t="str">
            <v>Угловик</v>
          </cell>
          <cell r="BY359" t="str">
            <v>Постоянный</v>
          </cell>
          <cell r="BZ359">
            <v>24</v>
          </cell>
          <cell r="CA359">
            <v>0</v>
          </cell>
          <cell r="CB359">
            <v>25</v>
          </cell>
          <cell r="CC359">
            <v>39</v>
          </cell>
          <cell r="CD359">
            <v>24</v>
          </cell>
          <cell r="CE359">
            <v>43374</v>
          </cell>
          <cell r="CF359">
            <v>206</v>
          </cell>
          <cell r="CG359">
            <v>88</v>
          </cell>
          <cell r="CH359">
            <v>6</v>
          </cell>
          <cell r="CI359">
            <v>0</v>
          </cell>
          <cell r="CJ359">
            <v>0</v>
          </cell>
          <cell r="CK359">
            <v>64</v>
          </cell>
          <cell r="CL359">
            <v>31.139754360000001</v>
          </cell>
          <cell r="CM359">
            <v>38.46</v>
          </cell>
          <cell r="CN359">
            <v>3.15</v>
          </cell>
          <cell r="CO359">
            <v>0</v>
          </cell>
          <cell r="CP359">
            <v>21.29</v>
          </cell>
          <cell r="CQ359">
            <v>142</v>
          </cell>
          <cell r="CR359" t="str">
            <v>-</v>
          </cell>
          <cell r="CS359">
            <v>64</v>
          </cell>
          <cell r="CT359" t="str">
            <v>-</v>
          </cell>
          <cell r="CU359">
            <v>110.86024564</v>
          </cell>
          <cell r="CV359" t="str">
            <v>-</v>
          </cell>
          <cell r="CW359">
            <v>60.85</v>
          </cell>
          <cell r="CX359" t="str">
            <v>-</v>
          </cell>
          <cell r="CY359">
            <v>7.7</v>
          </cell>
          <cell r="CZ359">
            <v>13.59</v>
          </cell>
          <cell r="DA359">
            <v>436.41962755675377</v>
          </cell>
          <cell r="DB359">
            <v>683.69196988103658</v>
          </cell>
          <cell r="DC359">
            <v>0</v>
          </cell>
          <cell r="DD359">
            <v>0</v>
          </cell>
          <cell r="DE359" t="str">
            <v>Газлифт</v>
          </cell>
          <cell r="DF359">
            <v>31.139754360000001</v>
          </cell>
          <cell r="DG359">
            <v>38.46</v>
          </cell>
          <cell r="DH359">
            <v>3.15</v>
          </cell>
          <cell r="DI359">
            <v>13.59</v>
          </cell>
          <cell r="DJ359">
            <v>64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 t="str">
            <v>-</v>
          </cell>
          <cell r="DW359" t="str">
            <v>-</v>
          </cell>
          <cell r="DX359" t="str">
            <v>-</v>
          </cell>
          <cell r="DY359" t="str">
            <v>-</v>
          </cell>
          <cell r="DZ359" t="str">
            <v>-</v>
          </cell>
          <cell r="EA359" t="str">
            <v>-</v>
          </cell>
          <cell r="EB359" t="str">
            <v>-</v>
          </cell>
          <cell r="EC359">
            <v>31.139754360000001</v>
          </cell>
          <cell r="ED359">
            <v>38.46</v>
          </cell>
          <cell r="EE359">
            <v>3.15</v>
          </cell>
          <cell r="EF359">
            <v>21.29</v>
          </cell>
          <cell r="EG359">
            <v>436.41962755675377</v>
          </cell>
          <cell r="EH359">
            <v>80</v>
          </cell>
          <cell r="EI359">
            <v>7.7</v>
          </cell>
          <cell r="EJ359">
            <v>72</v>
          </cell>
          <cell r="EK359">
            <v>18</v>
          </cell>
          <cell r="EL359">
            <v>25</v>
          </cell>
          <cell r="EM359">
            <v>39</v>
          </cell>
          <cell r="EN359">
            <v>24</v>
          </cell>
          <cell r="EO359" t="str">
            <v>Постоянный</v>
          </cell>
          <cell r="EP359">
            <v>24</v>
          </cell>
          <cell r="EQ359">
            <v>0</v>
          </cell>
          <cell r="ER359">
            <v>31.139754360000001</v>
          </cell>
          <cell r="ES359">
            <v>38.46</v>
          </cell>
          <cell r="ET359">
            <v>3.15</v>
          </cell>
          <cell r="EU359">
            <v>21.29</v>
          </cell>
          <cell r="EV359">
            <v>436.41962755675377</v>
          </cell>
          <cell r="EW359">
            <v>88</v>
          </cell>
          <cell r="EX359">
            <v>7.7</v>
          </cell>
          <cell r="EY359">
            <v>64</v>
          </cell>
          <cell r="EZ359" t="e">
            <v>#VALUE!</v>
          </cell>
          <cell r="FA359" t="e">
            <v>#VALUE!</v>
          </cell>
          <cell r="FB359" t="e">
            <v>#VALUE!</v>
          </cell>
          <cell r="FC359" t="e">
            <v>#VALUE!</v>
          </cell>
          <cell r="FD359" t="e">
            <v>#VALUE!</v>
          </cell>
          <cell r="FE359" t="e">
            <v>#VALUE!</v>
          </cell>
          <cell r="FF359">
            <v>0</v>
          </cell>
        </row>
        <row r="360">
          <cell r="J360">
            <v>1449</v>
          </cell>
          <cell r="K360" t="str">
            <v>К - 98</v>
          </cell>
          <cell r="L360">
            <v>43000</v>
          </cell>
          <cell r="M360" t="str">
            <v>Гор.</v>
          </cell>
          <cell r="N360" t="str">
            <v>P1ar_Block I</v>
          </cell>
          <cell r="O360" t="str">
            <v>Действующий</v>
          </cell>
          <cell r="P360">
            <v>-4</v>
          </cell>
          <cell r="Q360">
            <v>0</v>
          </cell>
          <cell r="R360">
            <v>0</v>
          </cell>
          <cell r="S360">
            <v>0</v>
          </cell>
          <cell r="T360">
            <v>143.80000000000001</v>
          </cell>
          <cell r="U360">
            <v>135</v>
          </cell>
          <cell r="V360">
            <v>4.32</v>
          </cell>
          <cell r="W360">
            <v>1</v>
          </cell>
          <cell r="X360">
            <v>1.1816192560175054</v>
          </cell>
          <cell r="Y360">
            <v>1.33</v>
          </cell>
          <cell r="Z360">
            <v>0.83599999999999997</v>
          </cell>
          <cell r="AA360">
            <v>0.73299999999999998</v>
          </cell>
          <cell r="AB360">
            <v>38</v>
          </cell>
          <cell r="AC360">
            <v>1.1579999999999999</v>
          </cell>
          <cell r="AD360">
            <v>177.8</v>
          </cell>
          <cell r="AE360">
            <v>9.19</v>
          </cell>
          <cell r="AF360">
            <v>2066</v>
          </cell>
          <cell r="AG360">
            <v>2815</v>
          </cell>
          <cell r="AH360">
            <v>2815</v>
          </cell>
          <cell r="AI360">
            <v>42856</v>
          </cell>
          <cell r="AJ360" t="str">
            <v>По спущенной компановке</v>
          </cell>
          <cell r="AK360" t="str">
            <v>откр ствол</v>
          </cell>
          <cell r="AL360" t="str">
            <v>2066-2815</v>
          </cell>
          <cell r="AM360">
            <v>0</v>
          </cell>
          <cell r="AN360">
            <v>2066</v>
          </cell>
          <cell r="AO360">
            <v>185.6</v>
          </cell>
          <cell r="AP360">
            <v>0</v>
          </cell>
          <cell r="AQ360">
            <v>0</v>
          </cell>
          <cell r="AR360">
            <v>0</v>
          </cell>
          <cell r="AS360" t="str">
            <v>УЭЦН</v>
          </cell>
          <cell r="AT360">
            <v>300</v>
          </cell>
          <cell r="AU360" t="str">
            <v>ГП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1710</v>
          </cell>
          <cell r="BG360">
            <v>0</v>
          </cell>
          <cell r="BH360">
            <v>0</v>
          </cell>
          <cell r="BI360" t="str">
            <v>D2400N</v>
          </cell>
          <cell r="BJ360">
            <v>1800</v>
          </cell>
          <cell r="BK360">
            <v>54</v>
          </cell>
          <cell r="BL360" t="str">
            <v>90-117</v>
          </cell>
          <cell r="BM360">
            <v>1720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1676.19</v>
          </cell>
          <cell r="BT360">
            <v>43.81</v>
          </cell>
          <cell r="BU360">
            <v>73</v>
          </cell>
          <cell r="BV360">
            <v>5.5</v>
          </cell>
          <cell r="BW360">
            <v>65</v>
          </cell>
          <cell r="BX360" t="str">
            <v>Угловик</v>
          </cell>
          <cell r="BY360" t="str">
            <v>Периодический</v>
          </cell>
          <cell r="BZ360">
            <v>6</v>
          </cell>
          <cell r="CA360">
            <v>1.5</v>
          </cell>
          <cell r="CB360">
            <v>28</v>
          </cell>
          <cell r="CC360">
            <v>28</v>
          </cell>
          <cell r="CD360">
            <v>27</v>
          </cell>
          <cell r="CE360">
            <v>43374</v>
          </cell>
          <cell r="CF360">
            <v>191</v>
          </cell>
          <cell r="CG360">
            <v>0</v>
          </cell>
          <cell r="CH360">
            <v>0</v>
          </cell>
          <cell r="CI360">
            <v>37.293523627424292</v>
          </cell>
          <cell r="CJ360">
            <v>154</v>
          </cell>
          <cell r="CK360">
            <v>175.49541007300002</v>
          </cell>
          <cell r="CL360">
            <v>43.806399999999989</v>
          </cell>
          <cell r="CM360">
            <v>262</v>
          </cell>
          <cell r="CN360">
            <v>80</v>
          </cell>
          <cell r="CO360">
            <v>0</v>
          </cell>
          <cell r="CP360">
            <v>11.275</v>
          </cell>
          <cell r="CQ360">
            <v>15.504589926999984</v>
          </cell>
          <cell r="CR360" t="str">
            <v>-</v>
          </cell>
          <cell r="CS360">
            <v>21.495410073000016</v>
          </cell>
          <cell r="CT360" t="str">
            <v>-</v>
          </cell>
          <cell r="CU360">
            <v>-28.301810073000006</v>
          </cell>
          <cell r="CV360" t="str">
            <v>-</v>
          </cell>
          <cell r="CW360">
            <v>-58.504589926999984</v>
          </cell>
          <cell r="CX360" t="str">
            <v>-</v>
          </cell>
          <cell r="CY360">
            <v>0</v>
          </cell>
          <cell r="CZ360">
            <v>11.275</v>
          </cell>
          <cell r="DA360">
            <v>257.38248292486946</v>
          </cell>
          <cell r="DB360">
            <v>257.38248292486946</v>
          </cell>
          <cell r="DC360">
            <v>16.898221831958825</v>
          </cell>
          <cell r="DD360" t="str">
            <v>Неисправке датчик ТМС. При отказе УЭЦН рассмотреть подбор ПО с целью снижения Рзаб.</v>
          </cell>
          <cell r="DE360" t="str">
            <v>УЭЦН</v>
          </cell>
          <cell r="DF360">
            <v>43.806399999999989</v>
          </cell>
          <cell r="DG360">
            <v>262</v>
          </cell>
          <cell r="DH360">
            <v>80</v>
          </cell>
          <cell r="DI360">
            <v>11.274999999999999</v>
          </cell>
          <cell r="DJ360">
            <v>175.49541007300002</v>
          </cell>
          <cell r="DK360">
            <v>0</v>
          </cell>
          <cell r="DL360" t="str">
            <v>-</v>
          </cell>
          <cell r="DM360">
            <v>43000</v>
          </cell>
          <cell r="DN360">
            <v>445</v>
          </cell>
          <cell r="DO360">
            <v>20.5</v>
          </cell>
          <cell r="DP360">
            <v>58</v>
          </cell>
          <cell r="DQ360">
            <v>0</v>
          </cell>
          <cell r="DR360">
            <v>0</v>
          </cell>
          <cell r="DS360">
            <v>43000</v>
          </cell>
          <cell r="DT360" t="str">
            <v>ВНС</v>
          </cell>
          <cell r="DU360">
            <v>0</v>
          </cell>
          <cell r="DV360">
            <v>65</v>
          </cell>
          <cell r="DW360">
            <v>28</v>
          </cell>
          <cell r="DX360">
            <v>28</v>
          </cell>
          <cell r="DY360">
            <v>27</v>
          </cell>
          <cell r="DZ360" t="str">
            <v>Периодический</v>
          </cell>
          <cell r="EA360">
            <v>6</v>
          </cell>
          <cell r="EB360">
            <v>1.5</v>
          </cell>
          <cell r="EC360">
            <v>50.369668799999985</v>
          </cell>
          <cell r="ED360">
            <v>276</v>
          </cell>
          <cell r="EE360">
            <v>78.17</v>
          </cell>
          <cell r="EF360">
            <v>11.275</v>
          </cell>
          <cell r="EG360">
            <v>223.84502953094668</v>
          </cell>
          <cell r="EH360">
            <v>0</v>
          </cell>
          <cell r="EI360">
            <v>0</v>
          </cell>
          <cell r="EJ360">
            <v>175.33960340772251</v>
          </cell>
          <cell r="EK360">
            <v>65</v>
          </cell>
          <cell r="EL360">
            <v>28</v>
          </cell>
          <cell r="EM360">
            <v>28</v>
          </cell>
          <cell r="EN360">
            <v>27</v>
          </cell>
          <cell r="EO360" t="str">
            <v>Периодический</v>
          </cell>
          <cell r="EP360">
            <v>6</v>
          </cell>
          <cell r="EQ360">
            <v>1.5</v>
          </cell>
          <cell r="ER360">
            <v>43.806399999999989</v>
          </cell>
          <cell r="ES360">
            <v>262</v>
          </cell>
          <cell r="ET360">
            <v>80</v>
          </cell>
          <cell r="EU360">
            <v>11.275</v>
          </cell>
          <cell r="EV360">
            <v>257.38248292486946</v>
          </cell>
          <cell r="EW360">
            <v>0</v>
          </cell>
          <cell r="EX360">
            <v>0</v>
          </cell>
          <cell r="EY360">
            <v>175.49541007300002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-6.5632687999999959</v>
          </cell>
        </row>
        <row r="361">
          <cell r="J361">
            <v>1451</v>
          </cell>
          <cell r="K361" t="str">
            <v>К - 77</v>
          </cell>
          <cell r="L361">
            <v>42735</v>
          </cell>
          <cell r="M361" t="str">
            <v>Верт.</v>
          </cell>
          <cell r="N361" t="str">
            <v>P1ar_Block I</v>
          </cell>
          <cell r="O361" t="str">
            <v>Действующий</v>
          </cell>
          <cell r="P361">
            <v>-4</v>
          </cell>
          <cell r="Q361">
            <v>0</v>
          </cell>
          <cell r="R361">
            <v>0</v>
          </cell>
          <cell r="S361">
            <v>0</v>
          </cell>
          <cell r="T361">
            <v>143.80000000000001</v>
          </cell>
          <cell r="U361">
            <v>135</v>
          </cell>
          <cell r="V361">
            <v>4.32</v>
          </cell>
          <cell r="W361">
            <v>1</v>
          </cell>
          <cell r="X361">
            <v>1.0399614829080406</v>
          </cell>
          <cell r="Y361">
            <v>1.33</v>
          </cell>
          <cell r="Z361">
            <v>0.83599999999999997</v>
          </cell>
          <cell r="AA361">
            <v>0.73299999999999998</v>
          </cell>
          <cell r="AB361">
            <v>38</v>
          </cell>
          <cell r="AC361">
            <v>1.1579999999999999</v>
          </cell>
          <cell r="AD361">
            <v>177.8</v>
          </cell>
          <cell r="AE361">
            <v>9.19</v>
          </cell>
          <cell r="AF361">
            <v>2310</v>
          </cell>
          <cell r="AG361">
            <v>2262</v>
          </cell>
          <cell r="AH361">
            <v>2262</v>
          </cell>
          <cell r="AI361">
            <v>0</v>
          </cell>
          <cell r="AJ361">
            <v>0</v>
          </cell>
          <cell r="AK361" t="str">
            <v>Закрытый</v>
          </cell>
          <cell r="AL361" t="str">
            <v>2164-2214; 2231-2253</v>
          </cell>
          <cell r="AM361">
            <v>0</v>
          </cell>
          <cell r="AN361">
            <v>2164</v>
          </cell>
          <cell r="AO361">
            <v>338.54</v>
          </cell>
          <cell r="AP361">
            <v>0</v>
          </cell>
          <cell r="AQ361">
            <v>0</v>
          </cell>
          <cell r="AR361">
            <v>0</v>
          </cell>
          <cell r="AS361" t="str">
            <v>УЭЦН</v>
          </cell>
          <cell r="AT361">
            <v>1000</v>
          </cell>
          <cell r="AU361" t="str">
            <v>ГП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1690</v>
          </cell>
          <cell r="BG361">
            <v>0</v>
          </cell>
          <cell r="BH361">
            <v>0</v>
          </cell>
          <cell r="BI361" t="str">
            <v>D2400N</v>
          </cell>
          <cell r="BJ361">
            <v>1870</v>
          </cell>
          <cell r="BK361">
            <v>57</v>
          </cell>
          <cell r="BL361">
            <v>0</v>
          </cell>
          <cell r="BM361">
            <v>1700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1484.5</v>
          </cell>
          <cell r="BT361">
            <v>215.5</v>
          </cell>
          <cell r="BU361">
            <v>73</v>
          </cell>
          <cell r="BV361">
            <v>5.5</v>
          </cell>
          <cell r="BW361">
            <v>65</v>
          </cell>
          <cell r="BX361" t="str">
            <v>Угловик</v>
          </cell>
          <cell r="BY361" t="str">
            <v>Постоянный</v>
          </cell>
          <cell r="BZ361">
            <v>24</v>
          </cell>
          <cell r="CA361">
            <v>0</v>
          </cell>
          <cell r="CB361">
            <v>25</v>
          </cell>
          <cell r="CC361">
            <v>25</v>
          </cell>
          <cell r="CD361">
            <v>24</v>
          </cell>
          <cell r="CE361">
            <v>43374</v>
          </cell>
          <cell r="CF361">
            <v>167</v>
          </cell>
          <cell r="CG361">
            <v>0</v>
          </cell>
          <cell r="CH361">
            <v>0</v>
          </cell>
          <cell r="CI361">
            <v>521.97349800340794</v>
          </cell>
          <cell r="CJ361">
            <v>99</v>
          </cell>
          <cell r="CK361">
            <v>137.02221406800001</v>
          </cell>
          <cell r="CL361">
            <v>13.376000000000012</v>
          </cell>
          <cell r="CM361">
            <v>320</v>
          </cell>
          <cell r="CN361">
            <v>95</v>
          </cell>
          <cell r="CO361">
            <v>0</v>
          </cell>
          <cell r="CP361">
            <v>3</v>
          </cell>
          <cell r="CQ361">
            <v>29.977785931999989</v>
          </cell>
          <cell r="CR361" t="str">
            <v>-</v>
          </cell>
          <cell r="CS361">
            <v>38.022214068000011</v>
          </cell>
          <cell r="CT361" t="str">
            <v>-</v>
          </cell>
          <cell r="CU361">
            <v>16.601785931999977</v>
          </cell>
          <cell r="CV361" t="str">
            <v>-</v>
          </cell>
          <cell r="CW361">
            <v>-56.977785931999989</v>
          </cell>
          <cell r="CX361" t="str">
            <v>-</v>
          </cell>
          <cell r="CY361">
            <v>0</v>
          </cell>
          <cell r="CZ361">
            <v>3</v>
          </cell>
          <cell r="DA361">
            <v>224.28229665071751</v>
          </cell>
          <cell r="DB361">
            <v>224.28229665071751</v>
          </cell>
          <cell r="DC361">
            <v>10.725368897196438</v>
          </cell>
          <cell r="DD361" t="str">
            <v>Трещиноватая зона, высокая обводненность. В случае отказа УЭЦН подбор ПО с целью снижения Рзаб.</v>
          </cell>
          <cell r="DE361" t="str">
            <v>УЭЦН</v>
          </cell>
          <cell r="DF361">
            <v>13.376000000000012</v>
          </cell>
          <cell r="DG361">
            <v>320</v>
          </cell>
          <cell r="DH361">
            <v>95</v>
          </cell>
          <cell r="DI361">
            <v>3</v>
          </cell>
          <cell r="DJ361">
            <v>137.02221406800001</v>
          </cell>
          <cell r="DK361">
            <v>0</v>
          </cell>
          <cell r="DL361">
            <v>42814.083333333336</v>
          </cell>
          <cell r="DM361">
            <v>42829</v>
          </cell>
          <cell r="DN361">
            <v>616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42735</v>
          </cell>
          <cell r="DT361" t="str">
            <v>ВНС</v>
          </cell>
          <cell r="DU361">
            <v>0</v>
          </cell>
          <cell r="DV361">
            <v>65</v>
          </cell>
          <cell r="DW361">
            <v>26</v>
          </cell>
          <cell r="DX361">
            <v>26</v>
          </cell>
          <cell r="DY361">
            <v>25</v>
          </cell>
          <cell r="DZ361" t="str">
            <v>Постоянный</v>
          </cell>
          <cell r="EA361">
            <v>24</v>
          </cell>
          <cell r="EB361">
            <v>0</v>
          </cell>
          <cell r="EC361">
            <v>8.5149108000000062</v>
          </cell>
          <cell r="ED361">
            <v>339.51</v>
          </cell>
          <cell r="EE361">
            <v>97</v>
          </cell>
          <cell r="EF361">
            <v>1.593</v>
          </cell>
          <cell r="EG361">
            <v>187.08358048800685</v>
          </cell>
          <cell r="EH361">
            <v>0</v>
          </cell>
          <cell r="EI361">
            <v>0</v>
          </cell>
          <cell r="EJ361">
            <v>137.306523564</v>
          </cell>
          <cell r="EK361">
            <v>65</v>
          </cell>
          <cell r="EL361">
            <v>25</v>
          </cell>
          <cell r="EM361">
            <v>25</v>
          </cell>
          <cell r="EN361">
            <v>24</v>
          </cell>
          <cell r="EO361" t="str">
            <v>Постоянный</v>
          </cell>
          <cell r="EP361">
            <v>24</v>
          </cell>
          <cell r="EQ361">
            <v>0</v>
          </cell>
          <cell r="ER361">
            <v>13.376000000000012</v>
          </cell>
          <cell r="ES361">
            <v>320</v>
          </cell>
          <cell r="ET361">
            <v>95</v>
          </cell>
          <cell r="EU361">
            <v>3</v>
          </cell>
          <cell r="EV361">
            <v>224.28229665071751</v>
          </cell>
          <cell r="EW361">
            <v>0</v>
          </cell>
          <cell r="EX361">
            <v>0</v>
          </cell>
          <cell r="EY361">
            <v>137.02221406800001</v>
          </cell>
          <cell r="EZ361">
            <v>0</v>
          </cell>
          <cell r="FA361">
            <v>-1</v>
          </cell>
          <cell r="FB361">
            <v>-1</v>
          </cell>
          <cell r="FC361">
            <v>-1</v>
          </cell>
          <cell r="FD361">
            <v>0</v>
          </cell>
          <cell r="FE361">
            <v>0</v>
          </cell>
          <cell r="FF361">
            <v>4.8610892000000057</v>
          </cell>
        </row>
        <row r="362">
          <cell r="J362">
            <v>1467</v>
          </cell>
          <cell r="K362" t="str">
            <v>К - 65</v>
          </cell>
          <cell r="L362">
            <v>43079</v>
          </cell>
          <cell r="M362" t="str">
            <v>Гор.</v>
          </cell>
          <cell r="N362" t="str">
            <v>P1ar_Block I</v>
          </cell>
          <cell r="O362" t="str">
            <v>Действующий</v>
          </cell>
          <cell r="P362">
            <v>-4</v>
          </cell>
          <cell r="Q362">
            <v>43067</v>
          </cell>
          <cell r="R362" t="str">
            <v>МеКаМиНефть</v>
          </cell>
          <cell r="S362" t="str">
            <v>КГРП 7ст.
350м3 15% HCl</v>
          </cell>
          <cell r="T362">
            <v>143.80000000000001</v>
          </cell>
          <cell r="U362">
            <v>135</v>
          </cell>
          <cell r="V362">
            <v>4.32</v>
          </cell>
          <cell r="W362">
            <v>1</v>
          </cell>
          <cell r="X362">
            <v>4.32</v>
          </cell>
          <cell r="Y362">
            <v>1.33</v>
          </cell>
          <cell r="Z362">
            <v>0.83599999999999997</v>
          </cell>
          <cell r="AA362">
            <v>0.73299999999999998</v>
          </cell>
          <cell r="AB362">
            <v>38</v>
          </cell>
          <cell r="AC362">
            <v>1.1579999999999999</v>
          </cell>
          <cell r="AD362">
            <v>177.8</v>
          </cell>
          <cell r="AE362">
            <v>9.19</v>
          </cell>
          <cell r="AF362">
            <v>2235</v>
          </cell>
          <cell r="AG362">
            <v>3190.41</v>
          </cell>
          <cell r="AH362">
            <v>3190.41</v>
          </cell>
          <cell r="AI362">
            <v>43060</v>
          </cell>
          <cell r="AJ362" t="str">
            <v>По спущенной компановке</v>
          </cell>
          <cell r="AK362" t="str">
            <v>Закрытый</v>
          </cell>
          <cell r="AL362" t="str">
            <v>2295,54-2296,94; 2471,84-2473,24; 2605,94-2607,34; 2801,96-2803,36; 2935,1-2936,5; 3058,22-3059,62; 3190,41-3191,63 (цирк. клапана)</v>
          </cell>
          <cell r="AM362">
            <v>9.6199999999999992</v>
          </cell>
          <cell r="AN362">
            <v>2295.54</v>
          </cell>
          <cell r="AO362">
            <v>371.03</v>
          </cell>
          <cell r="AP362" t="str">
            <v>2174,85-3299</v>
          </cell>
          <cell r="AQ362">
            <v>114</v>
          </cell>
          <cell r="AR362">
            <v>7.37</v>
          </cell>
          <cell r="AS362" t="str">
            <v>Газлифт</v>
          </cell>
          <cell r="AT362">
            <v>550</v>
          </cell>
          <cell r="AU362" t="str">
            <v>ГК77/4</v>
          </cell>
          <cell r="AV362">
            <v>960</v>
          </cell>
          <cell r="AW362" t="str">
            <v>ГК77/4</v>
          </cell>
          <cell r="AX362">
            <v>1255</v>
          </cell>
          <cell r="AY362" t="str">
            <v>ГК78/3</v>
          </cell>
          <cell r="AZ362">
            <v>1480</v>
          </cell>
          <cell r="BA362" t="str">
            <v>ГК75/3</v>
          </cell>
          <cell r="BB362">
            <v>1640</v>
          </cell>
          <cell r="BC362" t="str">
            <v>ГК75/3</v>
          </cell>
          <cell r="BD362">
            <v>1770</v>
          </cell>
          <cell r="BE362" t="str">
            <v>ЦКсОК</v>
          </cell>
          <cell r="BF362">
            <v>1920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2115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2115</v>
          </cell>
          <cell r="BT362">
            <v>0</v>
          </cell>
          <cell r="BU362">
            <v>73</v>
          </cell>
          <cell r="BV362">
            <v>5.5</v>
          </cell>
          <cell r="BW362">
            <v>18</v>
          </cell>
          <cell r="BX362" t="str">
            <v>Угловик</v>
          </cell>
          <cell r="BY362" t="str">
            <v>Постоянный</v>
          </cell>
          <cell r="BZ362">
            <v>24</v>
          </cell>
          <cell r="CA362">
            <v>0</v>
          </cell>
          <cell r="CB362">
            <v>27</v>
          </cell>
          <cell r="CC362">
            <v>58</v>
          </cell>
          <cell r="CD362">
            <v>26</v>
          </cell>
          <cell r="CE362">
            <v>43374</v>
          </cell>
          <cell r="CF362">
            <v>194</v>
          </cell>
          <cell r="CG362">
            <v>83</v>
          </cell>
          <cell r="CH362">
            <v>6</v>
          </cell>
          <cell r="CI362">
            <v>0</v>
          </cell>
          <cell r="CJ362">
            <v>0</v>
          </cell>
          <cell r="CK362">
            <v>66</v>
          </cell>
          <cell r="CL362">
            <v>40.128</v>
          </cell>
          <cell r="CM362">
            <v>48</v>
          </cell>
          <cell r="CN362">
            <v>0</v>
          </cell>
          <cell r="CO362">
            <v>0</v>
          </cell>
          <cell r="CP362">
            <v>21</v>
          </cell>
          <cell r="CQ362">
            <v>128</v>
          </cell>
          <cell r="CR362" t="str">
            <v>-</v>
          </cell>
          <cell r="CS362">
            <v>66</v>
          </cell>
          <cell r="CT362" t="str">
            <v>-</v>
          </cell>
          <cell r="CU362">
            <v>87.872</v>
          </cell>
          <cell r="CV362" t="str">
            <v>-</v>
          </cell>
          <cell r="CW362">
            <v>66</v>
          </cell>
          <cell r="CX362" t="str">
            <v>-</v>
          </cell>
          <cell r="CY362">
            <v>13.7</v>
          </cell>
          <cell r="CZ362">
            <v>7.3000000000000007</v>
          </cell>
          <cell r="DA362">
            <v>181.91786283891548</v>
          </cell>
          <cell r="DB362">
            <v>523.32535885167465</v>
          </cell>
          <cell r="DC362">
            <v>0.43918876882128505</v>
          </cell>
          <cell r="DD362">
            <v>0</v>
          </cell>
          <cell r="DE362" t="str">
            <v>Газлифт</v>
          </cell>
          <cell r="DF362">
            <v>40.128</v>
          </cell>
          <cell r="DG362">
            <v>48</v>
          </cell>
          <cell r="DH362">
            <v>0</v>
          </cell>
          <cell r="DI362">
            <v>7.3000000000000007</v>
          </cell>
          <cell r="DJ362">
            <v>66</v>
          </cell>
          <cell r="DK362">
            <v>0</v>
          </cell>
          <cell r="DL362">
            <v>43088</v>
          </cell>
          <cell r="DM362">
            <v>43173</v>
          </cell>
          <cell r="DN362">
            <v>272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43079</v>
          </cell>
          <cell r="DT362" t="str">
            <v>ВНС</v>
          </cell>
          <cell r="DU362">
            <v>0</v>
          </cell>
          <cell r="DV362">
            <v>18</v>
          </cell>
          <cell r="DW362">
            <v>26</v>
          </cell>
          <cell r="DX362">
            <v>60</v>
          </cell>
          <cell r="DY362">
            <v>25</v>
          </cell>
          <cell r="DZ362" t="str">
            <v>Постоянный</v>
          </cell>
          <cell r="EA362">
            <v>24</v>
          </cell>
          <cell r="EB362">
            <v>0</v>
          </cell>
          <cell r="EC362">
            <v>43.472000000000001</v>
          </cell>
          <cell r="ED362">
            <v>52</v>
          </cell>
          <cell r="EE362">
            <v>0</v>
          </cell>
          <cell r="EF362">
            <v>48.25</v>
          </cell>
          <cell r="EG362">
            <v>794.76444608023553</v>
          </cell>
          <cell r="EH362">
            <v>72</v>
          </cell>
          <cell r="EI362">
            <v>13.7</v>
          </cell>
          <cell r="EJ362">
            <v>66</v>
          </cell>
          <cell r="EK362">
            <v>18</v>
          </cell>
          <cell r="EL362">
            <v>27</v>
          </cell>
          <cell r="EM362">
            <v>58</v>
          </cell>
          <cell r="EN362">
            <v>26</v>
          </cell>
          <cell r="EO362" t="str">
            <v>Постоянный</v>
          </cell>
          <cell r="EP362">
            <v>24</v>
          </cell>
          <cell r="EQ362">
            <v>0</v>
          </cell>
          <cell r="ER362">
            <v>40.128</v>
          </cell>
          <cell r="ES362">
            <v>48</v>
          </cell>
          <cell r="ET362">
            <v>0</v>
          </cell>
          <cell r="EU362">
            <v>21</v>
          </cell>
          <cell r="EV362">
            <v>181.91786283891548</v>
          </cell>
          <cell r="EW362">
            <v>83</v>
          </cell>
          <cell r="EX362">
            <v>13.7</v>
          </cell>
          <cell r="EY362">
            <v>66</v>
          </cell>
          <cell r="EZ362">
            <v>0</v>
          </cell>
          <cell r="FA362">
            <v>1</v>
          </cell>
          <cell r="FB362">
            <v>-2</v>
          </cell>
          <cell r="FC362">
            <v>1</v>
          </cell>
          <cell r="FD362">
            <v>0</v>
          </cell>
          <cell r="FE362">
            <v>0</v>
          </cell>
          <cell r="FF362">
            <v>-3.3440000000000012</v>
          </cell>
        </row>
        <row r="363">
          <cell r="J363">
            <v>1471</v>
          </cell>
          <cell r="K363" t="str">
            <v>К-105</v>
          </cell>
          <cell r="L363">
            <v>43387</v>
          </cell>
          <cell r="M363" t="str">
            <v>Гор.</v>
          </cell>
          <cell r="N363" t="str">
            <v>P1ar_Block I</v>
          </cell>
          <cell r="O363" t="str">
            <v>Действующий</v>
          </cell>
          <cell r="P363">
            <v>-4</v>
          </cell>
          <cell r="Q363">
            <v>0</v>
          </cell>
          <cell r="R363">
            <v>0</v>
          </cell>
          <cell r="S363">
            <v>0</v>
          </cell>
          <cell r="T363">
            <v>143.80000000000001</v>
          </cell>
          <cell r="U363">
            <v>135</v>
          </cell>
          <cell r="V363">
            <v>4.32</v>
          </cell>
          <cell r="W363">
            <v>1</v>
          </cell>
          <cell r="X363">
            <v>4.32</v>
          </cell>
          <cell r="Y363">
            <v>1.33</v>
          </cell>
          <cell r="Z363">
            <v>0.83599999999999997</v>
          </cell>
          <cell r="AA363">
            <v>0.73299999999999998</v>
          </cell>
          <cell r="AB363">
            <v>38</v>
          </cell>
          <cell r="AC363">
            <v>1.1579999999999999</v>
          </cell>
          <cell r="AD363">
            <v>177.8</v>
          </cell>
          <cell r="AE363">
            <v>0</v>
          </cell>
          <cell r="AF363">
            <v>0</v>
          </cell>
          <cell r="AG363">
            <v>3121.21</v>
          </cell>
          <cell r="AH363">
            <v>3121.21</v>
          </cell>
          <cell r="AI363">
            <v>0</v>
          </cell>
          <cell r="AJ363">
            <v>0</v>
          </cell>
          <cell r="AK363" t="str">
            <v>Закрытый</v>
          </cell>
          <cell r="AL363" t="str">
            <v>2352,78-2354,21; 2599,19-2600,62; 2688,14-2689,57; 2809,38-2810,81; 2941,41-2942,84; 3052,03-3053,46; 3098,53-3099,76 (цирк. клапана)</v>
          </cell>
          <cell r="AM363">
            <v>0</v>
          </cell>
          <cell r="AN363">
            <v>2352.6999999999998</v>
          </cell>
          <cell r="AO363">
            <v>429.69999999999982</v>
          </cell>
          <cell r="AP363" t="str">
            <v>2188,53-3122</v>
          </cell>
          <cell r="AQ363">
            <v>114</v>
          </cell>
          <cell r="AR363">
            <v>7.37</v>
          </cell>
          <cell r="AS363" t="str">
            <v>УЭЦН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 t="str">
            <v>D460N</v>
          </cell>
          <cell r="BJ363">
            <v>1360</v>
          </cell>
          <cell r="BK363">
            <v>48</v>
          </cell>
          <cell r="BL363">
            <v>0</v>
          </cell>
          <cell r="BM363">
            <v>1922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1751.33</v>
          </cell>
          <cell r="BT363">
            <v>170.67000000000007</v>
          </cell>
          <cell r="BU363">
            <v>0</v>
          </cell>
          <cell r="BV363">
            <v>0</v>
          </cell>
          <cell r="BW363">
            <v>65</v>
          </cell>
          <cell r="BX363" t="str">
            <v>Угловик</v>
          </cell>
          <cell r="BY363" t="str">
            <v>Постоянный</v>
          </cell>
          <cell r="BZ363">
            <v>24</v>
          </cell>
          <cell r="CA363">
            <v>0</v>
          </cell>
          <cell r="CB363">
            <v>27</v>
          </cell>
          <cell r="CC363">
            <v>26</v>
          </cell>
          <cell r="CD363">
            <v>26</v>
          </cell>
          <cell r="CE363">
            <v>43374</v>
          </cell>
          <cell r="CF363">
            <v>206</v>
          </cell>
          <cell r="CG363">
            <v>0</v>
          </cell>
          <cell r="CH363">
            <v>0</v>
          </cell>
          <cell r="CI363">
            <v>1569.2303915141581</v>
          </cell>
          <cell r="CJ363">
            <v>40</v>
          </cell>
          <cell r="CK363">
            <v>52.344326191000007</v>
          </cell>
          <cell r="CL363">
            <v>32.603999999999999</v>
          </cell>
          <cell r="CM363">
            <v>39</v>
          </cell>
          <cell r="CN363">
            <v>0</v>
          </cell>
          <cell r="CO363">
            <v>0</v>
          </cell>
          <cell r="CP363">
            <v>6.3</v>
          </cell>
          <cell r="CQ363">
            <v>153.65567380900001</v>
          </cell>
          <cell r="CR363">
            <v>0</v>
          </cell>
          <cell r="CS363">
            <v>12.344326191000007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6.3</v>
          </cell>
          <cell r="DA363">
            <v>193.22782480677219</v>
          </cell>
          <cell r="DB363">
            <v>193.22782480677219</v>
          </cell>
          <cell r="DC363">
            <v>0</v>
          </cell>
          <cell r="DD363">
            <v>0</v>
          </cell>
          <cell r="DE363" t="str">
            <v>УЭЦН</v>
          </cell>
          <cell r="DF363">
            <v>32.603999999999999</v>
          </cell>
          <cell r="DG363">
            <v>39</v>
          </cell>
          <cell r="DH363">
            <v>0</v>
          </cell>
          <cell r="DI363">
            <v>6.3</v>
          </cell>
          <cell r="DJ363">
            <v>52.344326191000007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65</v>
          </cell>
          <cell r="DW363">
            <v>27</v>
          </cell>
          <cell r="DX363">
            <v>27</v>
          </cell>
          <cell r="DY363">
            <v>26</v>
          </cell>
          <cell r="DZ363" t="str">
            <v>Постоянный</v>
          </cell>
          <cell r="EA363">
            <v>24</v>
          </cell>
          <cell r="EB363">
            <v>0</v>
          </cell>
          <cell r="EC363">
            <v>53.754799999999996</v>
          </cell>
          <cell r="ED363">
            <v>64.3</v>
          </cell>
          <cell r="EE363">
            <v>0</v>
          </cell>
          <cell r="EF363">
            <v>6.3</v>
          </cell>
          <cell r="EG363">
            <v>117.19883619695358</v>
          </cell>
          <cell r="EH363">
            <v>0</v>
          </cell>
          <cell r="EI363">
            <v>0</v>
          </cell>
          <cell r="EJ363">
            <v>94.344326191000007</v>
          </cell>
          <cell r="EK363">
            <v>65</v>
          </cell>
          <cell r="EL363">
            <v>27</v>
          </cell>
          <cell r="EM363">
            <v>26</v>
          </cell>
          <cell r="EN363">
            <v>26</v>
          </cell>
          <cell r="EO363" t="str">
            <v>Постоянный</v>
          </cell>
          <cell r="EP363">
            <v>24</v>
          </cell>
          <cell r="EQ363">
            <v>0</v>
          </cell>
          <cell r="ER363">
            <v>32.603999999999999</v>
          </cell>
          <cell r="ES363">
            <v>39</v>
          </cell>
          <cell r="ET363">
            <v>0</v>
          </cell>
          <cell r="EU363">
            <v>6.3</v>
          </cell>
          <cell r="EV363">
            <v>193.22782480677219</v>
          </cell>
          <cell r="EW363">
            <v>0</v>
          </cell>
          <cell r="EX363">
            <v>0</v>
          </cell>
          <cell r="EY363">
            <v>52.344326191000007</v>
          </cell>
          <cell r="EZ363">
            <v>0</v>
          </cell>
          <cell r="FA363">
            <v>0</v>
          </cell>
          <cell r="FB363">
            <v>-1</v>
          </cell>
          <cell r="FC363">
            <v>0</v>
          </cell>
          <cell r="FD363">
            <v>0</v>
          </cell>
          <cell r="FE363">
            <v>0</v>
          </cell>
          <cell r="FF363">
            <v>-21.150799999999997</v>
          </cell>
        </row>
        <row r="364">
          <cell r="J364">
            <v>1472</v>
          </cell>
          <cell r="K364" t="str">
            <v>К - 22</v>
          </cell>
          <cell r="L364">
            <v>43372</v>
          </cell>
          <cell r="M364" t="str">
            <v>Гор.</v>
          </cell>
          <cell r="N364" t="str">
            <v>P1ar_Block I</v>
          </cell>
          <cell r="O364" t="str">
            <v>Действующий</v>
          </cell>
          <cell r="P364">
            <v>-4</v>
          </cell>
          <cell r="Q364">
            <v>0</v>
          </cell>
          <cell r="R364">
            <v>0</v>
          </cell>
          <cell r="S364">
            <v>0</v>
          </cell>
          <cell r="T364">
            <v>143.80000000000001</v>
          </cell>
          <cell r="U364">
            <v>135</v>
          </cell>
          <cell r="V364">
            <v>4.32</v>
          </cell>
          <cell r="W364">
            <v>1</v>
          </cell>
          <cell r="X364">
            <v>4.32</v>
          </cell>
          <cell r="Y364">
            <v>1.33</v>
          </cell>
          <cell r="Z364">
            <v>0.83599999999999997</v>
          </cell>
          <cell r="AA364">
            <v>0.73299999999999998</v>
          </cell>
          <cell r="AB364">
            <v>38</v>
          </cell>
          <cell r="AC364">
            <v>1.1579999999999999</v>
          </cell>
          <cell r="AD364">
            <v>177.8</v>
          </cell>
          <cell r="AE364">
            <v>9.19</v>
          </cell>
          <cell r="AF364">
            <v>2074.75</v>
          </cell>
          <cell r="AG364">
            <v>2928.21</v>
          </cell>
          <cell r="AH364">
            <v>2928.21</v>
          </cell>
          <cell r="AI364">
            <v>43319</v>
          </cell>
          <cell r="AJ364" t="str">
            <v>По спущенной компановке</v>
          </cell>
          <cell r="AK364" t="str">
            <v>Закрытый</v>
          </cell>
          <cell r="AL364" t="str">
            <v>2352,84-2354,27; 2451,5-2452,93; 2560,65-2562,08; 2639,52-2640,95;  2707,94-2709,37; 2796,53-2797,96; 2905,88-2907,11  (цирк. клапана)</v>
          </cell>
          <cell r="AM364">
            <v>0</v>
          </cell>
          <cell r="AN364">
            <v>2352.85</v>
          </cell>
          <cell r="AO364">
            <v>490.43</v>
          </cell>
          <cell r="AP364">
            <v>0</v>
          </cell>
          <cell r="AQ364">
            <v>0</v>
          </cell>
          <cell r="AR364">
            <v>0</v>
          </cell>
          <cell r="AS364" t="str">
            <v>УЭЦН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>
            <v>D1050N</v>
          </cell>
          <cell r="BJ364">
            <v>1850</v>
          </cell>
          <cell r="BK364">
            <v>48</v>
          </cell>
          <cell r="BL364">
            <v>0</v>
          </cell>
          <cell r="BM364">
            <v>1700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1623.57</v>
          </cell>
          <cell r="BT364">
            <v>76.430000000000064</v>
          </cell>
          <cell r="BU364">
            <v>0</v>
          </cell>
          <cell r="BV364">
            <v>0</v>
          </cell>
          <cell r="BW364">
            <v>65</v>
          </cell>
          <cell r="BX364" t="str">
            <v>Угловик</v>
          </cell>
          <cell r="BY364" t="str">
            <v>Периодический</v>
          </cell>
          <cell r="BZ364">
            <v>4</v>
          </cell>
          <cell r="CA364">
            <v>4</v>
          </cell>
          <cell r="CB364">
            <v>29</v>
          </cell>
          <cell r="CC364">
            <v>29</v>
          </cell>
          <cell r="CD364">
            <v>28</v>
          </cell>
          <cell r="CE364">
            <v>43374</v>
          </cell>
          <cell r="CF364">
            <v>197</v>
          </cell>
          <cell r="CG364">
            <v>0</v>
          </cell>
          <cell r="CH364">
            <v>0</v>
          </cell>
          <cell r="CI364">
            <v>1415.4561617304664</v>
          </cell>
          <cell r="CJ364">
            <v>45</v>
          </cell>
          <cell r="CK364">
            <v>62.17505860499999</v>
          </cell>
          <cell r="CL364">
            <v>20.114159999999998</v>
          </cell>
          <cell r="CM364">
            <v>24.06</v>
          </cell>
          <cell r="CN364">
            <v>0</v>
          </cell>
          <cell r="CO364">
            <v>0</v>
          </cell>
          <cell r="CP364">
            <v>3.4769999999999999</v>
          </cell>
          <cell r="CQ364">
            <v>134.824941395</v>
          </cell>
          <cell r="CR364">
            <v>0</v>
          </cell>
          <cell r="CS364">
            <v>17.17505860499999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3.4769999999999999</v>
          </cell>
          <cell r="DA364">
            <v>172.86329630469282</v>
          </cell>
          <cell r="DB364">
            <v>172.86329630469282</v>
          </cell>
          <cell r="DC364">
            <v>0</v>
          </cell>
          <cell r="DD364">
            <v>0</v>
          </cell>
          <cell r="DE364" t="str">
            <v>УЭЦН</v>
          </cell>
          <cell r="DF364">
            <v>20.114159999999998</v>
          </cell>
          <cell r="DG364">
            <v>24.06</v>
          </cell>
          <cell r="DH364">
            <v>0</v>
          </cell>
          <cell r="DI364">
            <v>3.4769999999999999</v>
          </cell>
          <cell r="DJ364">
            <v>62.17505860499999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65</v>
          </cell>
          <cell r="DW364">
            <v>29</v>
          </cell>
          <cell r="DX364">
            <v>29</v>
          </cell>
          <cell r="DY364">
            <v>28</v>
          </cell>
          <cell r="DZ364" t="str">
            <v>Постоянный</v>
          </cell>
          <cell r="EA364">
            <v>24</v>
          </cell>
          <cell r="EB364">
            <v>0</v>
          </cell>
          <cell r="EC364">
            <v>20.114159999999998</v>
          </cell>
          <cell r="ED364">
            <v>24.06</v>
          </cell>
          <cell r="EE364">
            <v>0</v>
          </cell>
          <cell r="EF364">
            <v>3.4769999999999999</v>
          </cell>
          <cell r="EG364">
            <v>172.86329630469282</v>
          </cell>
          <cell r="EH364">
            <v>0</v>
          </cell>
          <cell r="EI364">
            <v>0</v>
          </cell>
          <cell r="EJ364">
            <v>62.17505860499999</v>
          </cell>
          <cell r="EK364">
            <v>65</v>
          </cell>
          <cell r="EL364">
            <v>29</v>
          </cell>
          <cell r="EM364">
            <v>29</v>
          </cell>
          <cell r="EN364">
            <v>28</v>
          </cell>
          <cell r="EO364" t="str">
            <v>Периодический</v>
          </cell>
          <cell r="EP364">
            <v>4</v>
          </cell>
          <cell r="EQ364">
            <v>4</v>
          </cell>
          <cell r="ER364">
            <v>20.114159999999998</v>
          </cell>
          <cell r="ES364">
            <v>24.06</v>
          </cell>
          <cell r="ET364">
            <v>0</v>
          </cell>
          <cell r="EU364">
            <v>3.4769999999999999</v>
          </cell>
          <cell r="EV364">
            <v>172.86329630469282</v>
          </cell>
          <cell r="EW364">
            <v>0</v>
          </cell>
          <cell r="EX364">
            <v>0</v>
          </cell>
          <cell r="EY364">
            <v>62.17505860499999</v>
          </cell>
          <cell r="EZ364">
            <v>0</v>
          </cell>
          <cell r="FA364">
            <v>0</v>
          </cell>
          <cell r="FB364">
            <v>0</v>
          </cell>
          <cell r="FC364">
            <v>0</v>
          </cell>
          <cell r="FD364">
            <v>-20</v>
          </cell>
          <cell r="FE364">
            <v>4</v>
          </cell>
          <cell r="FF364">
            <v>0</v>
          </cell>
        </row>
        <row r="365">
          <cell r="J365">
            <v>1475</v>
          </cell>
          <cell r="K365" t="str">
            <v>К - 65</v>
          </cell>
          <cell r="L365">
            <v>43284</v>
          </cell>
          <cell r="M365" t="str">
            <v>Гор.</v>
          </cell>
          <cell r="N365" t="str">
            <v>P1ar_Block I</v>
          </cell>
          <cell r="O365" t="str">
            <v>Действующий</v>
          </cell>
          <cell r="P365">
            <v>-4</v>
          </cell>
          <cell r="Q365">
            <v>43178</v>
          </cell>
          <cell r="R365" t="str">
            <v>МеКаМиНефть</v>
          </cell>
          <cell r="S365" t="str">
            <v>КГРП 7ст.
350м3 15% HCl</v>
          </cell>
          <cell r="T365">
            <v>143.80000000000001</v>
          </cell>
          <cell r="U365">
            <v>135</v>
          </cell>
          <cell r="V365">
            <v>4.32</v>
          </cell>
          <cell r="W365">
            <v>1</v>
          </cell>
          <cell r="X365">
            <v>4.32</v>
          </cell>
          <cell r="Y365">
            <v>1.33</v>
          </cell>
          <cell r="Z365">
            <v>0.83599999999999997</v>
          </cell>
          <cell r="AA365">
            <v>0.73299999999999998</v>
          </cell>
          <cell r="AB365">
            <v>38</v>
          </cell>
          <cell r="AC365">
            <v>1.1579999999999999</v>
          </cell>
          <cell r="AD365">
            <v>177.8</v>
          </cell>
          <cell r="AE365">
            <v>9.19</v>
          </cell>
          <cell r="AF365">
            <v>2869.69</v>
          </cell>
          <cell r="AG365">
            <v>3496.64</v>
          </cell>
          <cell r="AH365">
            <v>3496.64</v>
          </cell>
          <cell r="AI365">
            <v>43106</v>
          </cell>
          <cell r="AJ365" t="str">
            <v>По спущенной компановке</v>
          </cell>
          <cell r="AK365" t="str">
            <v>Закрытый</v>
          </cell>
          <cell r="AL365" t="str">
            <v>2946-2947,4; 3091,9-3093,3; 3176,16-3177,56; 3250,63-3252,03; 3335,62-3337,02; 3400-3401,4; 3474,68-3475,91 (цирк. клапана)</v>
          </cell>
          <cell r="AM365">
            <v>9.6300000000000008</v>
          </cell>
          <cell r="AN365">
            <v>1937</v>
          </cell>
          <cell r="AO365">
            <v>863</v>
          </cell>
          <cell r="AP365" t="str">
            <v>2805,66-3497</v>
          </cell>
          <cell r="AQ365">
            <v>114</v>
          </cell>
          <cell r="AR365">
            <v>7.37</v>
          </cell>
          <cell r="AS365" t="str">
            <v>Газлифт</v>
          </cell>
          <cell r="AT365">
            <v>465</v>
          </cell>
          <cell r="AU365" t="str">
            <v>ГП</v>
          </cell>
          <cell r="AV365">
            <v>890</v>
          </cell>
          <cell r="AW365" t="str">
            <v>ГП</v>
          </cell>
          <cell r="AX365">
            <v>1305</v>
          </cell>
          <cell r="AY365" t="str">
            <v>ГК77/3</v>
          </cell>
          <cell r="AZ365">
            <v>1640</v>
          </cell>
          <cell r="BA365" t="str">
            <v>ГК77/4</v>
          </cell>
          <cell r="BB365">
            <v>1910</v>
          </cell>
          <cell r="BC365" t="str">
            <v>ГК76/4</v>
          </cell>
          <cell r="BD365">
            <v>2120</v>
          </cell>
          <cell r="BE365" t="str">
            <v>ЦКсОК</v>
          </cell>
          <cell r="BF365">
            <v>2140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2162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2162</v>
          </cell>
          <cell r="BT365">
            <v>0</v>
          </cell>
          <cell r="BU365">
            <v>73</v>
          </cell>
          <cell r="BV365">
            <v>5.5</v>
          </cell>
          <cell r="BW365">
            <v>18</v>
          </cell>
          <cell r="BX365" t="str">
            <v>Угловик</v>
          </cell>
          <cell r="BY365" t="str">
            <v>Постоянный</v>
          </cell>
          <cell r="BZ365">
            <v>24</v>
          </cell>
          <cell r="CA365">
            <v>0</v>
          </cell>
          <cell r="CB365">
            <v>27</v>
          </cell>
          <cell r="CC365">
            <v>52</v>
          </cell>
          <cell r="CD365">
            <v>26</v>
          </cell>
          <cell r="CE365">
            <v>43374</v>
          </cell>
          <cell r="CF365">
            <v>202.9</v>
          </cell>
          <cell r="CG365">
            <v>83</v>
          </cell>
          <cell r="CH365">
            <v>6</v>
          </cell>
          <cell r="CI365">
            <v>0</v>
          </cell>
          <cell r="CJ365">
            <v>0</v>
          </cell>
          <cell r="CK365">
            <v>60</v>
          </cell>
          <cell r="CL365">
            <v>12.54</v>
          </cell>
          <cell r="CM365">
            <v>15</v>
          </cell>
          <cell r="CN365">
            <v>0</v>
          </cell>
          <cell r="CO365">
            <v>0</v>
          </cell>
          <cell r="CP365">
            <v>22</v>
          </cell>
          <cell r="CQ365">
            <v>142.9</v>
          </cell>
          <cell r="CR365" t="str">
            <v>-</v>
          </cell>
          <cell r="CS365">
            <v>60</v>
          </cell>
          <cell r="CT365" t="str">
            <v>-</v>
          </cell>
          <cell r="CU365">
            <v>130.36000000000001</v>
          </cell>
          <cell r="CV365" t="str">
            <v>-</v>
          </cell>
          <cell r="CW365">
            <v>60</v>
          </cell>
          <cell r="CX365" t="str">
            <v>-</v>
          </cell>
          <cell r="CY365">
            <v>15.8</v>
          </cell>
          <cell r="CZ365">
            <v>6.1999999999999993</v>
          </cell>
          <cell r="DA365">
            <v>494.41786283891543</v>
          </cell>
          <cell r="DB365">
            <v>1754.3859649122808</v>
          </cell>
          <cell r="DC365">
            <v>0.12376681065431222</v>
          </cell>
          <cell r="DD365">
            <v>0</v>
          </cell>
          <cell r="DE365" t="str">
            <v>Газлифт</v>
          </cell>
          <cell r="DF365">
            <v>12.54</v>
          </cell>
          <cell r="DG365">
            <v>15</v>
          </cell>
          <cell r="DH365">
            <v>0</v>
          </cell>
          <cell r="DI365">
            <v>6.1999999999999993</v>
          </cell>
          <cell r="DJ365">
            <v>60</v>
          </cell>
          <cell r="DK365">
            <v>0</v>
          </cell>
          <cell r="DL365">
            <v>0</v>
          </cell>
          <cell r="DM365">
            <v>43284</v>
          </cell>
          <cell r="DN365">
            <v>161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43284</v>
          </cell>
          <cell r="DT365" t="str">
            <v>ВНС</v>
          </cell>
          <cell r="DU365">
            <v>0</v>
          </cell>
          <cell r="DV365">
            <v>18</v>
          </cell>
          <cell r="DW365">
            <v>31</v>
          </cell>
          <cell r="DX365">
            <v>60</v>
          </cell>
          <cell r="DY365">
            <v>29</v>
          </cell>
          <cell r="DZ365" t="str">
            <v>Постоянный</v>
          </cell>
          <cell r="EA365">
            <v>24</v>
          </cell>
          <cell r="EB365">
            <v>0</v>
          </cell>
          <cell r="EC365">
            <v>28.423999999999999</v>
          </cell>
          <cell r="ED365">
            <v>34</v>
          </cell>
          <cell r="EE365">
            <v>0</v>
          </cell>
          <cell r="EF365">
            <v>22</v>
          </cell>
          <cell r="EG365">
            <v>218.12552772305091</v>
          </cell>
          <cell r="EH365">
            <v>72</v>
          </cell>
          <cell r="EI365">
            <v>15.8</v>
          </cell>
          <cell r="EJ365">
            <v>63</v>
          </cell>
          <cell r="EK365">
            <v>18</v>
          </cell>
          <cell r="EL365">
            <v>27</v>
          </cell>
          <cell r="EM365">
            <v>52</v>
          </cell>
          <cell r="EN365">
            <v>26</v>
          </cell>
          <cell r="EO365" t="str">
            <v>Постоянный</v>
          </cell>
          <cell r="EP365">
            <v>24</v>
          </cell>
          <cell r="EQ365">
            <v>0</v>
          </cell>
          <cell r="ER365">
            <v>12.54</v>
          </cell>
          <cell r="ES365">
            <v>15</v>
          </cell>
          <cell r="ET365">
            <v>0</v>
          </cell>
          <cell r="EU365">
            <v>22</v>
          </cell>
          <cell r="EV365">
            <v>494.41786283891543</v>
          </cell>
          <cell r="EW365">
            <v>83</v>
          </cell>
          <cell r="EX365">
            <v>15.8</v>
          </cell>
          <cell r="EY365">
            <v>60</v>
          </cell>
          <cell r="EZ365">
            <v>0</v>
          </cell>
          <cell r="FA365">
            <v>-4</v>
          </cell>
          <cell r="FB365">
            <v>-8</v>
          </cell>
          <cell r="FC365">
            <v>-3</v>
          </cell>
          <cell r="FD365">
            <v>0</v>
          </cell>
          <cell r="FE365">
            <v>0</v>
          </cell>
          <cell r="FF365">
            <v>-15.884</v>
          </cell>
        </row>
        <row r="366">
          <cell r="J366">
            <v>1476</v>
          </cell>
          <cell r="K366" t="str">
            <v>К - 22</v>
          </cell>
          <cell r="L366">
            <v>43404</v>
          </cell>
          <cell r="M366" t="str">
            <v>Гор.</v>
          </cell>
          <cell r="N366" t="str">
            <v>P1ar_Block I</v>
          </cell>
          <cell r="O366" t="str">
            <v>Действующий</v>
          </cell>
          <cell r="P366">
            <v>-4</v>
          </cell>
          <cell r="Q366">
            <v>0</v>
          </cell>
          <cell r="R366">
            <v>0</v>
          </cell>
          <cell r="S366">
            <v>0</v>
          </cell>
          <cell r="T366">
            <v>143.80000000000001</v>
          </cell>
          <cell r="U366">
            <v>135</v>
          </cell>
          <cell r="V366">
            <v>4.32</v>
          </cell>
          <cell r="W366">
            <v>1</v>
          </cell>
          <cell r="X366">
            <v>2.8838451268357814</v>
          </cell>
          <cell r="Y366">
            <v>1.33</v>
          </cell>
          <cell r="Z366">
            <v>0.83599999999999997</v>
          </cell>
          <cell r="AA366">
            <v>0.73299999999999998</v>
          </cell>
          <cell r="AB366">
            <v>38</v>
          </cell>
          <cell r="AC366">
            <v>1.1579999999999999</v>
          </cell>
          <cell r="AD366">
            <v>177.8</v>
          </cell>
          <cell r="AE366">
            <v>0</v>
          </cell>
          <cell r="AF366">
            <v>0</v>
          </cell>
          <cell r="AG366">
            <v>2995</v>
          </cell>
          <cell r="AH366">
            <v>2995</v>
          </cell>
          <cell r="AI366">
            <v>0</v>
          </cell>
          <cell r="AJ366">
            <v>0</v>
          </cell>
          <cell r="AK366" t="str">
            <v>Закрытый</v>
          </cell>
          <cell r="AL366" t="str">
            <v>2293-2294, 2370-2371, 2437-2438, 2545-2546, 2655-2656, 2754-2755, 2875-2876</v>
          </cell>
          <cell r="AM366">
            <v>0</v>
          </cell>
          <cell r="AN366">
            <v>2293</v>
          </cell>
          <cell r="AO366">
            <v>438</v>
          </cell>
          <cell r="AP366">
            <v>0</v>
          </cell>
          <cell r="AQ366">
            <v>0</v>
          </cell>
          <cell r="AR366">
            <v>0</v>
          </cell>
          <cell r="AS366" t="str">
            <v>УЭЦН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>
            <v>D460N</v>
          </cell>
          <cell r="BJ366">
            <v>1360</v>
          </cell>
          <cell r="BK366">
            <v>49</v>
          </cell>
          <cell r="BL366">
            <v>0</v>
          </cell>
          <cell r="BM366">
            <v>1800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1673.19</v>
          </cell>
          <cell r="BT366">
            <v>126.81</v>
          </cell>
          <cell r="BU366">
            <v>0</v>
          </cell>
          <cell r="BV366">
            <v>0</v>
          </cell>
          <cell r="BW366">
            <v>65</v>
          </cell>
          <cell r="BX366" t="str">
            <v>Угловик</v>
          </cell>
          <cell r="BY366" t="str">
            <v>Постоянный</v>
          </cell>
          <cell r="BZ366">
            <v>24</v>
          </cell>
          <cell r="CA366">
            <v>0</v>
          </cell>
          <cell r="CB366">
            <v>26</v>
          </cell>
          <cell r="CC366">
            <v>26</v>
          </cell>
          <cell r="CD366">
            <v>25</v>
          </cell>
          <cell r="CE366">
            <v>43374</v>
          </cell>
          <cell r="CF366">
            <v>206</v>
          </cell>
          <cell r="CG366">
            <v>0</v>
          </cell>
          <cell r="CH366">
            <v>0</v>
          </cell>
          <cell r="CI366">
            <v>1465.0761617304665</v>
          </cell>
          <cell r="CJ366">
            <v>42</v>
          </cell>
          <cell r="CK366">
            <v>56.210483226749993</v>
          </cell>
          <cell r="CL366">
            <v>40.504199999999997</v>
          </cell>
          <cell r="CM366">
            <v>57</v>
          </cell>
          <cell r="CN366">
            <v>15</v>
          </cell>
          <cell r="CO366">
            <v>0</v>
          </cell>
          <cell r="CP366">
            <v>7.8</v>
          </cell>
          <cell r="CQ366">
            <v>149.78951677325</v>
          </cell>
          <cell r="CR366" t="str">
            <v>-</v>
          </cell>
          <cell r="CS366">
            <v>14.210483226749993</v>
          </cell>
          <cell r="CT366" t="str">
            <v>-</v>
          </cell>
          <cell r="CU366">
            <v>109.28531677325</v>
          </cell>
          <cell r="CV366" t="str">
            <v>-</v>
          </cell>
          <cell r="CW366">
            <v>-0.78951677325000702</v>
          </cell>
          <cell r="CX366" t="str">
            <v>-</v>
          </cell>
          <cell r="CY366">
            <v>0</v>
          </cell>
          <cell r="CZ366">
            <v>7.8</v>
          </cell>
          <cell r="DA366">
            <v>192.57262209844907</v>
          </cell>
          <cell r="DB366">
            <v>192.57262209844907</v>
          </cell>
          <cell r="DC366">
            <v>0</v>
          </cell>
          <cell r="DD366">
            <v>0</v>
          </cell>
          <cell r="DE366" t="str">
            <v>УЭЦН</v>
          </cell>
          <cell r="DF366">
            <v>40.504199999999997</v>
          </cell>
          <cell r="DG366">
            <v>57</v>
          </cell>
          <cell r="DH366">
            <v>15</v>
          </cell>
          <cell r="DI366">
            <v>7.8000000000000007</v>
          </cell>
          <cell r="DJ366">
            <v>56.210483226749993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18</v>
          </cell>
          <cell r="DW366">
            <v>26</v>
          </cell>
          <cell r="DX366">
            <v>25</v>
          </cell>
          <cell r="DY366">
            <v>25</v>
          </cell>
          <cell r="DZ366" t="str">
            <v>Постоянный</v>
          </cell>
          <cell r="EA366">
            <v>24</v>
          </cell>
          <cell r="EB366">
            <v>0</v>
          </cell>
          <cell r="EC366">
            <v>41.712220000000002</v>
          </cell>
          <cell r="ED366">
            <v>58.7</v>
          </cell>
          <cell r="EE366">
            <v>15</v>
          </cell>
          <cell r="EF366">
            <v>7.8</v>
          </cell>
          <cell r="EG366">
            <v>186.99556149253144</v>
          </cell>
          <cell r="EH366">
            <v>0</v>
          </cell>
          <cell r="EI366">
            <v>0</v>
          </cell>
          <cell r="EJ366">
            <v>114.21048322675</v>
          </cell>
          <cell r="EK366">
            <v>65</v>
          </cell>
          <cell r="EL366">
            <v>26</v>
          </cell>
          <cell r="EM366">
            <v>26</v>
          </cell>
          <cell r="EN366">
            <v>25</v>
          </cell>
          <cell r="EO366" t="str">
            <v>Постоянный</v>
          </cell>
          <cell r="EP366">
            <v>24</v>
          </cell>
          <cell r="EQ366">
            <v>0</v>
          </cell>
          <cell r="ER366">
            <v>40.504199999999997</v>
          </cell>
          <cell r="ES366">
            <v>57</v>
          </cell>
          <cell r="ET366">
            <v>15</v>
          </cell>
          <cell r="EU366">
            <v>7.8</v>
          </cell>
          <cell r="EV366">
            <v>192.57262209844907</v>
          </cell>
          <cell r="EW366">
            <v>0</v>
          </cell>
          <cell r="EX366">
            <v>0</v>
          </cell>
          <cell r="EY366">
            <v>56.210483226749993</v>
          </cell>
          <cell r="EZ366">
            <v>47</v>
          </cell>
          <cell r="FA366">
            <v>0</v>
          </cell>
          <cell r="FB366">
            <v>1</v>
          </cell>
          <cell r="FC366">
            <v>0</v>
          </cell>
          <cell r="FD366">
            <v>0</v>
          </cell>
          <cell r="FE366">
            <v>0</v>
          </cell>
          <cell r="FF366">
            <v>-1.2080200000000048</v>
          </cell>
        </row>
        <row r="367">
          <cell r="J367">
            <v>1481</v>
          </cell>
          <cell r="K367" t="str">
            <v>К - 88</v>
          </cell>
          <cell r="L367">
            <v>43384</v>
          </cell>
          <cell r="M367" t="str">
            <v>Гор.</v>
          </cell>
          <cell r="N367" t="str">
            <v>P1ar_Block I</v>
          </cell>
          <cell r="O367" t="str">
            <v>Действующий</v>
          </cell>
          <cell r="P367">
            <v>-4</v>
          </cell>
          <cell r="Q367">
            <v>0</v>
          </cell>
          <cell r="R367">
            <v>0</v>
          </cell>
          <cell r="S367">
            <v>0</v>
          </cell>
          <cell r="T367">
            <v>143.80000000000001</v>
          </cell>
          <cell r="U367">
            <v>135</v>
          </cell>
          <cell r="V367">
            <v>4.32</v>
          </cell>
          <cell r="W367">
            <v>1</v>
          </cell>
          <cell r="X367">
            <v>4.32</v>
          </cell>
          <cell r="Y367">
            <v>1.33</v>
          </cell>
          <cell r="Z367">
            <v>0.83599999999999997</v>
          </cell>
          <cell r="AA367">
            <v>0.73299999999999998</v>
          </cell>
          <cell r="AB367">
            <v>38</v>
          </cell>
          <cell r="AC367">
            <v>1.1579999999999999</v>
          </cell>
          <cell r="AD367">
            <v>177.8</v>
          </cell>
          <cell r="AE367">
            <v>0</v>
          </cell>
          <cell r="AF367">
            <v>0</v>
          </cell>
          <cell r="AG367">
            <v>2900</v>
          </cell>
          <cell r="AH367">
            <v>2900</v>
          </cell>
          <cell r="AI367">
            <v>0</v>
          </cell>
          <cell r="AJ367">
            <v>0</v>
          </cell>
          <cell r="AK367" t="str">
            <v>Закрытый</v>
          </cell>
          <cell r="AL367" t="str">
            <v>2274,46-2275,66; 2371,34-2372,54; 2477,98-2479,18;2068,33-2609,53; 2746,17-2798,05;2819,63-2820,83; 2885,45-2886,65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 t="str">
            <v>Газлифт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2014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18</v>
          </cell>
          <cell r="BX367" t="str">
            <v>Угловик</v>
          </cell>
          <cell r="BY367" t="str">
            <v>Постоянный</v>
          </cell>
          <cell r="BZ367">
            <v>24</v>
          </cell>
          <cell r="CA367">
            <v>0</v>
          </cell>
          <cell r="CB367">
            <v>28</v>
          </cell>
          <cell r="CC367">
            <v>64</v>
          </cell>
          <cell r="CD367">
            <v>27</v>
          </cell>
          <cell r="CE367">
            <v>43374</v>
          </cell>
          <cell r="CF367">
            <v>206</v>
          </cell>
          <cell r="CG367">
            <v>84</v>
          </cell>
          <cell r="CH367">
            <v>6</v>
          </cell>
          <cell r="CI367">
            <v>0</v>
          </cell>
          <cell r="CJ367">
            <v>0</v>
          </cell>
          <cell r="CK367">
            <v>88</v>
          </cell>
          <cell r="CL367">
            <v>46.815999999999995</v>
          </cell>
          <cell r="CM367">
            <v>56</v>
          </cell>
          <cell r="CN367">
            <v>0</v>
          </cell>
          <cell r="CO367">
            <v>0</v>
          </cell>
          <cell r="CP367">
            <v>36</v>
          </cell>
          <cell r="CQ367">
            <v>118</v>
          </cell>
          <cell r="CR367" t="str">
            <v>-</v>
          </cell>
          <cell r="CS367">
            <v>88</v>
          </cell>
          <cell r="CT367" t="str">
            <v>-</v>
          </cell>
          <cell r="CU367">
            <v>71.183999999999997</v>
          </cell>
          <cell r="CV367" t="str">
            <v>-</v>
          </cell>
          <cell r="CW367">
            <v>88</v>
          </cell>
          <cell r="CX367" t="str">
            <v>-</v>
          </cell>
          <cell r="CY367">
            <v>24</v>
          </cell>
          <cell r="CZ367">
            <v>12</v>
          </cell>
          <cell r="DA367">
            <v>256.32262474367741</v>
          </cell>
          <cell r="DB367">
            <v>768.96787423103217</v>
          </cell>
          <cell r="DC367">
            <v>0</v>
          </cell>
          <cell r="DD367" t="str">
            <v>ВНС в октябре 2018 г.</v>
          </cell>
          <cell r="DE367" t="str">
            <v>Газлифт</v>
          </cell>
          <cell r="DF367">
            <v>46.815999999999995</v>
          </cell>
          <cell r="DG367">
            <v>56</v>
          </cell>
          <cell r="DH367">
            <v>0</v>
          </cell>
          <cell r="DI367">
            <v>12</v>
          </cell>
          <cell r="DJ367">
            <v>88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18</v>
          </cell>
          <cell r="DW367">
            <v>28</v>
          </cell>
          <cell r="DX367">
            <v>75</v>
          </cell>
          <cell r="DY367">
            <v>27</v>
          </cell>
          <cell r="DZ367" t="str">
            <v>Постоянный</v>
          </cell>
          <cell r="EA367">
            <v>24</v>
          </cell>
          <cell r="EB367">
            <v>0</v>
          </cell>
          <cell r="EC367">
            <v>48.596679999999999</v>
          </cell>
          <cell r="ED367">
            <v>58.13</v>
          </cell>
          <cell r="EE367">
            <v>0</v>
          </cell>
          <cell r="EF367">
            <v>45</v>
          </cell>
          <cell r="EG367">
            <v>432.12828530673289</v>
          </cell>
          <cell r="EH367">
            <v>75</v>
          </cell>
          <cell r="EI367">
            <v>24</v>
          </cell>
          <cell r="EJ367">
            <v>89</v>
          </cell>
          <cell r="EK367">
            <v>18</v>
          </cell>
          <cell r="EL367">
            <v>28</v>
          </cell>
          <cell r="EM367">
            <v>64</v>
          </cell>
          <cell r="EN367">
            <v>27</v>
          </cell>
          <cell r="EO367" t="str">
            <v>Постоянный</v>
          </cell>
          <cell r="EP367">
            <v>24</v>
          </cell>
          <cell r="EQ367">
            <v>0</v>
          </cell>
          <cell r="ER367">
            <v>46.815999999999995</v>
          </cell>
          <cell r="ES367">
            <v>56</v>
          </cell>
          <cell r="ET367">
            <v>0</v>
          </cell>
          <cell r="EU367">
            <v>36</v>
          </cell>
          <cell r="EV367">
            <v>256.32262474367741</v>
          </cell>
          <cell r="EW367">
            <v>84</v>
          </cell>
          <cell r="EX367">
            <v>24</v>
          </cell>
          <cell r="EY367">
            <v>88</v>
          </cell>
          <cell r="EZ367">
            <v>0</v>
          </cell>
          <cell r="FA367">
            <v>0</v>
          </cell>
          <cell r="FB367">
            <v>-11</v>
          </cell>
          <cell r="FC367">
            <v>0</v>
          </cell>
          <cell r="FD367">
            <v>0</v>
          </cell>
          <cell r="FE367">
            <v>0</v>
          </cell>
          <cell r="FF367">
            <v>-1.7806800000000038</v>
          </cell>
        </row>
        <row r="368">
          <cell r="J368">
            <v>1485</v>
          </cell>
          <cell r="K368" t="str">
            <v>К - 88</v>
          </cell>
          <cell r="L368">
            <v>43353</v>
          </cell>
          <cell r="M368" t="str">
            <v>Гор.</v>
          </cell>
          <cell r="N368" t="str">
            <v>P1ar_Block I</v>
          </cell>
          <cell r="O368" t="str">
            <v>Действующий</v>
          </cell>
          <cell r="P368">
            <v>-4</v>
          </cell>
          <cell r="Q368">
            <v>0</v>
          </cell>
          <cell r="R368">
            <v>0</v>
          </cell>
          <cell r="S368">
            <v>0</v>
          </cell>
          <cell r="T368">
            <v>143.80000000000001</v>
          </cell>
          <cell r="U368">
            <v>135</v>
          </cell>
          <cell r="V368">
            <v>4.32</v>
          </cell>
          <cell r="W368">
            <v>1</v>
          </cell>
          <cell r="X368">
            <v>4.32</v>
          </cell>
          <cell r="Y368">
            <v>1.33</v>
          </cell>
          <cell r="Z368">
            <v>0.83599999999999997</v>
          </cell>
          <cell r="AA368">
            <v>0.73299999999999998</v>
          </cell>
          <cell r="AB368">
            <v>38</v>
          </cell>
          <cell r="AC368">
            <v>1.1579999999999999</v>
          </cell>
          <cell r="AD368">
            <v>177.8</v>
          </cell>
          <cell r="AE368">
            <v>0</v>
          </cell>
          <cell r="AF368">
            <v>0</v>
          </cell>
          <cell r="AG368">
            <v>3040</v>
          </cell>
          <cell r="AH368">
            <v>3040</v>
          </cell>
          <cell r="AI368">
            <v>0</v>
          </cell>
          <cell r="AJ368">
            <v>0</v>
          </cell>
          <cell r="AK368" t="str">
            <v>Закрытый</v>
          </cell>
          <cell r="AL368" t="str">
            <v>2350,97-2352,4; 2271,55-2272,75;2634,46-2635,89; 2832,6-2834,39;2956,24-2957,67;3045,45-3046,68 (цирк. клапана)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 t="str">
            <v>Газлифт</v>
          </cell>
          <cell r="AT368">
            <v>560</v>
          </cell>
          <cell r="AU368" t="str">
            <v>ГК 77/4</v>
          </cell>
          <cell r="AV368">
            <v>1040</v>
          </cell>
          <cell r="AW368" t="str">
            <v>ГК 78/4</v>
          </cell>
          <cell r="AX368">
            <v>1460</v>
          </cell>
          <cell r="AY368" t="str">
            <v>ГК80/4</v>
          </cell>
          <cell r="AZ368">
            <v>1860</v>
          </cell>
          <cell r="BA368" t="str">
            <v>ЦКсОК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1870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1902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1902</v>
          </cell>
          <cell r="BT368">
            <v>0</v>
          </cell>
          <cell r="BU368">
            <v>0</v>
          </cell>
          <cell r="BV368">
            <v>0</v>
          </cell>
          <cell r="BW368">
            <v>18</v>
          </cell>
          <cell r="BX368" t="str">
            <v>Угловик</v>
          </cell>
          <cell r="BY368" t="str">
            <v>Постоянный</v>
          </cell>
          <cell r="BZ368">
            <v>24</v>
          </cell>
          <cell r="CA368">
            <v>0</v>
          </cell>
          <cell r="CB368">
            <v>25</v>
          </cell>
          <cell r="CC368">
            <v>57</v>
          </cell>
          <cell r="CD368">
            <v>24</v>
          </cell>
          <cell r="CE368">
            <v>43374</v>
          </cell>
          <cell r="CF368">
            <v>184</v>
          </cell>
          <cell r="CG368">
            <v>83</v>
          </cell>
          <cell r="CH368">
            <v>6</v>
          </cell>
          <cell r="CI368">
            <v>0</v>
          </cell>
          <cell r="CJ368">
            <v>0</v>
          </cell>
          <cell r="CK368">
            <v>88</v>
          </cell>
          <cell r="CL368">
            <v>43.89</v>
          </cell>
          <cell r="CM368">
            <v>52.5</v>
          </cell>
          <cell r="CN368">
            <v>0</v>
          </cell>
          <cell r="CO368">
            <v>0</v>
          </cell>
          <cell r="CP368">
            <v>32.6</v>
          </cell>
          <cell r="CQ368">
            <v>96</v>
          </cell>
          <cell r="CR368">
            <v>0</v>
          </cell>
          <cell r="CS368">
            <v>88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17</v>
          </cell>
          <cell r="CZ368">
            <v>15.600000000000001</v>
          </cell>
          <cell r="DA368">
            <v>355.43403964456598</v>
          </cell>
          <cell r="DB368">
            <v>742.76600592390071</v>
          </cell>
          <cell r="DC368">
            <v>0</v>
          </cell>
          <cell r="DD368">
            <v>0</v>
          </cell>
          <cell r="DE368" t="str">
            <v>Газлифт</v>
          </cell>
          <cell r="DF368">
            <v>43.89</v>
          </cell>
          <cell r="DG368">
            <v>52.5</v>
          </cell>
          <cell r="DH368">
            <v>0</v>
          </cell>
          <cell r="DI368">
            <v>15.600000000000001</v>
          </cell>
          <cell r="DJ368">
            <v>88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18</v>
          </cell>
          <cell r="DW368">
            <v>29</v>
          </cell>
          <cell r="DX368">
            <v>78</v>
          </cell>
          <cell r="DY368">
            <v>28</v>
          </cell>
          <cell r="DZ368" t="str">
            <v>Постоянный</v>
          </cell>
          <cell r="EA368">
            <v>24</v>
          </cell>
          <cell r="EB368">
            <v>0</v>
          </cell>
          <cell r="EC368">
            <v>42.552399999999999</v>
          </cell>
          <cell r="ED368">
            <v>50.9</v>
          </cell>
          <cell r="EE368">
            <v>0</v>
          </cell>
          <cell r="EF368">
            <v>25.4</v>
          </cell>
          <cell r="EG368">
            <v>197.40367170829373</v>
          </cell>
          <cell r="EH368">
            <v>78</v>
          </cell>
          <cell r="EI368">
            <v>17</v>
          </cell>
          <cell r="EJ368">
            <v>64</v>
          </cell>
          <cell r="EK368">
            <v>18</v>
          </cell>
          <cell r="EL368">
            <v>25</v>
          </cell>
          <cell r="EM368">
            <v>57</v>
          </cell>
          <cell r="EN368">
            <v>24</v>
          </cell>
          <cell r="EO368" t="str">
            <v>Постоянный</v>
          </cell>
          <cell r="EP368">
            <v>24</v>
          </cell>
          <cell r="EQ368">
            <v>0</v>
          </cell>
          <cell r="ER368">
            <v>43.89</v>
          </cell>
          <cell r="ES368">
            <v>52.5</v>
          </cell>
          <cell r="ET368">
            <v>0</v>
          </cell>
          <cell r="EU368">
            <v>32.6</v>
          </cell>
          <cell r="EV368">
            <v>355.43403964456598</v>
          </cell>
          <cell r="EW368">
            <v>83</v>
          </cell>
          <cell r="EX368">
            <v>17</v>
          </cell>
          <cell r="EY368">
            <v>88</v>
          </cell>
          <cell r="EZ368">
            <v>0</v>
          </cell>
          <cell r="FA368">
            <v>-4</v>
          </cell>
          <cell r="FB368">
            <v>-21</v>
          </cell>
          <cell r="FC368">
            <v>-4</v>
          </cell>
          <cell r="FD368">
            <v>0</v>
          </cell>
          <cell r="FE368">
            <v>0</v>
          </cell>
          <cell r="FF368">
            <v>1.3376000000000019</v>
          </cell>
        </row>
        <row r="369">
          <cell r="J369">
            <v>1486</v>
          </cell>
          <cell r="K369" t="str">
            <v>К - 88</v>
          </cell>
          <cell r="L369">
            <v>43386</v>
          </cell>
          <cell r="M369" t="str">
            <v>Гор.</v>
          </cell>
          <cell r="N369" t="str">
            <v>P1ar_Block I</v>
          </cell>
          <cell r="O369" t="str">
            <v>Действующий</v>
          </cell>
          <cell r="P369">
            <v>-4</v>
          </cell>
          <cell r="Q369">
            <v>0</v>
          </cell>
          <cell r="R369">
            <v>0</v>
          </cell>
          <cell r="S369">
            <v>0</v>
          </cell>
          <cell r="T369">
            <v>143.80000000000001</v>
          </cell>
          <cell r="U369">
            <v>135</v>
          </cell>
          <cell r="V369">
            <v>4.32</v>
          </cell>
          <cell r="W369">
            <v>1</v>
          </cell>
          <cell r="X369">
            <v>4.32</v>
          </cell>
          <cell r="Y369">
            <v>1.33</v>
          </cell>
          <cell r="Z369">
            <v>0.83599999999999997</v>
          </cell>
          <cell r="AA369">
            <v>0.73299999999999998</v>
          </cell>
          <cell r="AB369">
            <v>38</v>
          </cell>
          <cell r="AC369">
            <v>1.1579999999999999</v>
          </cell>
          <cell r="AD369">
            <v>177.8</v>
          </cell>
          <cell r="AE369">
            <v>0</v>
          </cell>
          <cell r="AF369">
            <v>0</v>
          </cell>
          <cell r="AG369">
            <v>3347</v>
          </cell>
          <cell r="AH369">
            <v>3347</v>
          </cell>
          <cell r="AI369">
            <v>0</v>
          </cell>
          <cell r="AJ369">
            <v>0</v>
          </cell>
          <cell r="AK369" t="str">
            <v>Закрытый</v>
          </cell>
          <cell r="AL369" t="str">
            <v>2499,05-2500,25; 2662,15-2663,35; 2750,1-2751,3; 2902,37-2903,57; 3001-3002,2; 3120,38-3121,58; 3271,07-3272,3 (цирк. клапана)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Газлифт</v>
          </cell>
          <cell r="AT369" t="e">
            <v>#N/A</v>
          </cell>
          <cell r="AU369" t="e">
            <v>#N/A</v>
          </cell>
          <cell r="AV369" t="e">
            <v>#N/A</v>
          </cell>
          <cell r="AW369" t="e">
            <v>#N/A</v>
          </cell>
          <cell r="AX369" t="e">
            <v>#N/A</v>
          </cell>
          <cell r="AY369" t="e">
            <v>#N/A</v>
          </cell>
          <cell r="AZ369" t="e">
            <v>#N/A</v>
          </cell>
          <cell r="BA369" t="e">
            <v>#N/A</v>
          </cell>
          <cell r="BB369" t="e">
            <v>#N/A</v>
          </cell>
          <cell r="BC369" t="e">
            <v>#N/A</v>
          </cell>
          <cell r="BD369" t="e">
            <v>#N/A</v>
          </cell>
          <cell r="BE369" t="e">
            <v>#N/A</v>
          </cell>
          <cell r="BF369" t="e">
            <v>#N/A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2405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2405</v>
          </cell>
          <cell r="BT369">
            <v>0</v>
          </cell>
          <cell r="BU369">
            <v>0</v>
          </cell>
          <cell r="BV369">
            <v>0</v>
          </cell>
          <cell r="BW369">
            <v>18</v>
          </cell>
          <cell r="BX369" t="str">
            <v>Угловик</v>
          </cell>
          <cell r="BY369" t="str">
            <v>Постоянный</v>
          </cell>
          <cell r="BZ369">
            <v>24</v>
          </cell>
          <cell r="CA369">
            <v>0</v>
          </cell>
          <cell r="CB369">
            <v>26</v>
          </cell>
          <cell r="CC369">
            <v>56</v>
          </cell>
          <cell r="CD369">
            <v>25</v>
          </cell>
          <cell r="CE369">
            <v>43374</v>
          </cell>
          <cell r="CF369">
            <v>206</v>
          </cell>
          <cell r="CG369">
            <v>84</v>
          </cell>
          <cell r="CH369">
            <v>6</v>
          </cell>
          <cell r="CI369">
            <v>0</v>
          </cell>
          <cell r="CJ369">
            <v>0</v>
          </cell>
          <cell r="CK369">
            <v>64</v>
          </cell>
          <cell r="CL369">
            <v>31.935200000000002</v>
          </cell>
          <cell r="CM369">
            <v>38.200000000000003</v>
          </cell>
          <cell r="CN369">
            <v>0</v>
          </cell>
          <cell r="CO369">
            <v>0</v>
          </cell>
          <cell r="CP369">
            <v>26.2</v>
          </cell>
          <cell r="CQ369">
            <v>142</v>
          </cell>
          <cell r="CR369">
            <v>0</v>
          </cell>
          <cell r="CS369">
            <v>64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19.600000000000001</v>
          </cell>
          <cell r="CZ369">
            <v>6.5999999999999979</v>
          </cell>
          <cell r="DA369">
            <v>206.66850372003299</v>
          </cell>
          <cell r="DB369">
            <v>820.41133294922213</v>
          </cell>
          <cell r="DC369">
            <v>0</v>
          </cell>
          <cell r="DD369">
            <v>0</v>
          </cell>
          <cell r="DE369" t="str">
            <v>Газлифт</v>
          </cell>
          <cell r="DF369">
            <v>31.935200000000002</v>
          </cell>
          <cell r="DG369">
            <v>38.200000000000003</v>
          </cell>
          <cell r="DH369">
            <v>0</v>
          </cell>
          <cell r="DI369">
            <v>6.5999999999999979</v>
          </cell>
          <cell r="DJ369">
            <v>64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18</v>
          </cell>
          <cell r="DW369">
            <v>28</v>
          </cell>
          <cell r="DX369">
            <v>75</v>
          </cell>
          <cell r="DY369">
            <v>27</v>
          </cell>
          <cell r="DZ369" t="str">
            <v>Постоянный</v>
          </cell>
          <cell r="EA369">
            <v>24</v>
          </cell>
          <cell r="EB369">
            <v>0</v>
          </cell>
          <cell r="EC369">
            <v>51.413999999999994</v>
          </cell>
          <cell r="ED369">
            <v>61.5</v>
          </cell>
          <cell r="EE369">
            <v>0</v>
          </cell>
          <cell r="EF369">
            <v>35.9</v>
          </cell>
          <cell r="EG369">
            <v>317.03427082117707</v>
          </cell>
          <cell r="EH369">
            <v>75</v>
          </cell>
          <cell r="EI369">
            <v>19.600000000000001</v>
          </cell>
          <cell r="EJ369">
            <v>114</v>
          </cell>
          <cell r="EK369">
            <v>18</v>
          </cell>
          <cell r="EL369">
            <v>26</v>
          </cell>
          <cell r="EM369">
            <v>56</v>
          </cell>
          <cell r="EN369">
            <v>25</v>
          </cell>
          <cell r="EO369" t="str">
            <v>Постоянный</v>
          </cell>
          <cell r="EP369">
            <v>24</v>
          </cell>
          <cell r="EQ369">
            <v>0</v>
          </cell>
          <cell r="ER369">
            <v>31.935200000000002</v>
          </cell>
          <cell r="ES369">
            <v>38.200000000000003</v>
          </cell>
          <cell r="ET369">
            <v>0</v>
          </cell>
          <cell r="EU369">
            <v>26.2</v>
          </cell>
          <cell r="EV369">
            <v>206.66850372003299</v>
          </cell>
          <cell r="EW369">
            <v>84</v>
          </cell>
          <cell r="EX369">
            <v>19.600000000000001</v>
          </cell>
          <cell r="EY369">
            <v>64</v>
          </cell>
          <cell r="EZ369">
            <v>0</v>
          </cell>
          <cell r="FA369">
            <v>-2</v>
          </cell>
          <cell r="FB369">
            <v>-19</v>
          </cell>
          <cell r="FC369">
            <v>-2</v>
          </cell>
          <cell r="FD369">
            <v>0</v>
          </cell>
          <cell r="FE369">
            <v>0</v>
          </cell>
          <cell r="FF369">
            <v>-19.478799999999993</v>
          </cell>
        </row>
        <row r="370">
          <cell r="J370">
            <v>1490</v>
          </cell>
          <cell r="K370" t="str">
            <v>К-39</v>
          </cell>
          <cell r="L370">
            <v>43434</v>
          </cell>
          <cell r="M370" t="str">
            <v>Гор.</v>
          </cell>
          <cell r="N370" t="str">
            <v>P1ar_Block I</v>
          </cell>
          <cell r="O370" t="str">
            <v>Действующий</v>
          </cell>
          <cell r="P370">
            <v>-4</v>
          </cell>
          <cell r="Q370">
            <v>0</v>
          </cell>
          <cell r="R370">
            <v>0</v>
          </cell>
          <cell r="S370">
            <v>0</v>
          </cell>
          <cell r="T370">
            <v>143.80000000000001</v>
          </cell>
          <cell r="U370">
            <v>135</v>
          </cell>
          <cell r="V370">
            <v>4.32</v>
          </cell>
          <cell r="W370">
            <v>1</v>
          </cell>
          <cell r="X370">
            <v>3.2362255900942731</v>
          </cell>
          <cell r="Y370">
            <v>1.33</v>
          </cell>
          <cell r="Z370">
            <v>0.83599999999999997</v>
          </cell>
          <cell r="AA370">
            <v>0.73299999999999998</v>
          </cell>
          <cell r="AB370">
            <v>38</v>
          </cell>
          <cell r="AC370">
            <v>1.1579999999999999</v>
          </cell>
          <cell r="AD370">
            <v>177.8</v>
          </cell>
          <cell r="AE370">
            <v>0</v>
          </cell>
          <cell r="AF370">
            <v>0</v>
          </cell>
          <cell r="AG370">
            <v>2902</v>
          </cell>
          <cell r="AH370">
            <v>2902</v>
          </cell>
          <cell r="AI370">
            <v>0</v>
          </cell>
          <cell r="AJ370">
            <v>0</v>
          </cell>
          <cell r="AK370" t="str">
            <v>Закрытый</v>
          </cell>
          <cell r="AL370" t="str">
            <v>2474,06 -2475,49 , 2552,52  - 2553,95, 2620,18  - 2621,61 , 2666,24 - 2667,67,  2723,12 - 2724,55,  2811,93 - 2813,36,  2879,63 - 2880,86</v>
          </cell>
          <cell r="AM370">
            <v>0</v>
          </cell>
          <cell r="AN370">
            <v>2474</v>
          </cell>
          <cell r="AO370">
            <v>612</v>
          </cell>
          <cell r="AP370" t="str">
            <v>2305-2903</v>
          </cell>
          <cell r="AQ370">
            <v>114</v>
          </cell>
          <cell r="AR370">
            <v>7.37</v>
          </cell>
          <cell r="AS370" t="str">
            <v>УЭЦН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>
            <v>D1050N</v>
          </cell>
          <cell r="BJ370">
            <v>1035</v>
          </cell>
          <cell r="BK370">
            <v>52</v>
          </cell>
          <cell r="BL370">
            <v>0</v>
          </cell>
          <cell r="BM370">
            <v>1990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1664.96</v>
          </cell>
          <cell r="BT370">
            <v>325.04000000000002</v>
          </cell>
          <cell r="BU370">
            <v>0</v>
          </cell>
          <cell r="BV370">
            <v>0</v>
          </cell>
          <cell r="BW370">
            <v>65</v>
          </cell>
          <cell r="BX370" t="str">
            <v>Угловик</v>
          </cell>
          <cell r="BY370" t="str">
            <v>Постоянный</v>
          </cell>
          <cell r="BZ370">
            <v>24</v>
          </cell>
          <cell r="CA370">
            <v>0</v>
          </cell>
          <cell r="CB370">
            <v>28</v>
          </cell>
          <cell r="CC370">
            <v>27</v>
          </cell>
          <cell r="CD370">
            <v>27</v>
          </cell>
          <cell r="CE370">
            <v>0</v>
          </cell>
          <cell r="CF370">
            <v>206</v>
          </cell>
          <cell r="CG370">
            <v>0</v>
          </cell>
          <cell r="CH370">
            <v>0</v>
          </cell>
          <cell r="CI370">
            <v>1287.7536681364707</v>
          </cell>
          <cell r="CJ370">
            <v>56</v>
          </cell>
          <cell r="CK370">
            <v>70.997270540473991</v>
          </cell>
          <cell r="CL370">
            <v>45.100360799999997</v>
          </cell>
          <cell r="CM370">
            <v>60</v>
          </cell>
          <cell r="CN370">
            <v>10.087</v>
          </cell>
          <cell r="CO370">
            <v>0</v>
          </cell>
          <cell r="CP370">
            <v>6.5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6.5</v>
          </cell>
          <cell r="DA370">
            <v>144.12301553028817</v>
          </cell>
          <cell r="DB370">
            <v>144.12301553028817</v>
          </cell>
          <cell r="DC370">
            <v>0</v>
          </cell>
          <cell r="DD370" t="str">
            <v>ВНС в тек. месяце</v>
          </cell>
          <cell r="DE370" t="str">
            <v>УЭЦН</v>
          </cell>
          <cell r="DF370">
            <v>45.100360799999997</v>
          </cell>
          <cell r="DG370">
            <v>60</v>
          </cell>
          <cell r="DH370">
            <v>10.087</v>
          </cell>
          <cell r="DI370">
            <v>6.4999999999999991</v>
          </cell>
          <cell r="DJ370">
            <v>70.997270540473991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65</v>
          </cell>
          <cell r="EL370">
            <v>28</v>
          </cell>
          <cell r="EM370">
            <v>27</v>
          </cell>
          <cell r="EN370">
            <v>27</v>
          </cell>
          <cell r="EO370" t="str">
            <v>Постоянный</v>
          </cell>
          <cell r="EP370">
            <v>24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  <cell r="FC370">
            <v>0</v>
          </cell>
          <cell r="FD370">
            <v>0</v>
          </cell>
          <cell r="FE370">
            <v>0</v>
          </cell>
          <cell r="FF370">
            <v>0</v>
          </cell>
        </row>
        <row r="371">
          <cell r="J371">
            <v>1494</v>
          </cell>
          <cell r="K371" t="str">
            <v>К - 91</v>
          </cell>
          <cell r="L371">
            <v>43100</v>
          </cell>
          <cell r="M371" t="str">
            <v>Гор.</v>
          </cell>
          <cell r="N371" t="str">
            <v>P1ar_Block I</v>
          </cell>
          <cell r="O371" t="str">
            <v>Действующий</v>
          </cell>
          <cell r="P371">
            <v>-4</v>
          </cell>
          <cell r="Q371">
            <v>43061</v>
          </cell>
          <cell r="R371" t="str">
            <v>МеКаМиНефть</v>
          </cell>
          <cell r="S371" t="str">
            <v>КГРП 7ст.
350м3 15% HCl</v>
          </cell>
          <cell r="T371">
            <v>143.80000000000001</v>
          </cell>
          <cell r="U371">
            <v>135</v>
          </cell>
          <cell r="V371">
            <v>4.32</v>
          </cell>
          <cell r="W371">
            <v>1</v>
          </cell>
          <cell r="X371">
            <v>4.32</v>
          </cell>
          <cell r="Y371">
            <v>1.33</v>
          </cell>
          <cell r="Z371">
            <v>0.83599999999999997</v>
          </cell>
          <cell r="AA371">
            <v>0.73299999999999998</v>
          </cell>
          <cell r="AB371">
            <v>38</v>
          </cell>
          <cell r="AC371">
            <v>1.1579999999999999</v>
          </cell>
          <cell r="AD371">
            <v>177.8</v>
          </cell>
          <cell r="AE371">
            <v>9.19</v>
          </cell>
          <cell r="AF371">
            <v>2120.6</v>
          </cell>
          <cell r="AG371">
            <v>2708.8</v>
          </cell>
          <cell r="AH371">
            <v>2708.8</v>
          </cell>
          <cell r="AI371">
            <v>43012</v>
          </cell>
          <cell r="AJ371" t="str">
            <v>По спущенной компановке</v>
          </cell>
          <cell r="AK371" t="str">
            <v>Закрытый</v>
          </cell>
          <cell r="AL371" t="str">
            <v>2155,2-2156,7; 2250,5-2252; 2336,55-2338,05; 2423,8-2425,3; 2511,7-2513,2; 2609,89-2611,4; 2687,3-2687,9 (цирк. клапана)</v>
          </cell>
          <cell r="AM371">
            <v>9.61</v>
          </cell>
          <cell r="AN371">
            <v>2155.1999999999998</v>
          </cell>
          <cell r="AO371">
            <v>323.77999999999997</v>
          </cell>
          <cell r="AP371" t="str">
            <v>1873,54-2720</v>
          </cell>
          <cell r="AQ371">
            <v>114</v>
          </cell>
          <cell r="AR371">
            <v>7.37</v>
          </cell>
          <cell r="AS371" t="str">
            <v>Газлифт</v>
          </cell>
          <cell r="AT371">
            <v>450</v>
          </cell>
          <cell r="AU371" t="str">
            <v>ГК79/3</v>
          </cell>
          <cell r="AV371">
            <v>820</v>
          </cell>
          <cell r="AW371" t="str">
            <v>ГК79/3</v>
          </cell>
          <cell r="AX371">
            <v>1110</v>
          </cell>
          <cell r="AY371" t="str">
            <v>ГК77/3</v>
          </cell>
          <cell r="AZ371">
            <v>1360</v>
          </cell>
          <cell r="BA371" t="str">
            <v>ГК76/4</v>
          </cell>
          <cell r="BB371">
            <v>1570</v>
          </cell>
          <cell r="BC371" t="str">
            <v>ГК75/4</v>
          </cell>
          <cell r="BD371">
            <v>1750</v>
          </cell>
          <cell r="BE371" t="str">
            <v>ЦКсОК</v>
          </cell>
          <cell r="BF371">
            <v>1790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1880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1736.98</v>
          </cell>
          <cell r="BT371">
            <v>143.02000000000001</v>
          </cell>
          <cell r="BU371">
            <v>73</v>
          </cell>
          <cell r="BV371">
            <v>5.5</v>
          </cell>
          <cell r="BW371">
            <v>18</v>
          </cell>
          <cell r="BX371" t="str">
            <v>Угловик</v>
          </cell>
          <cell r="BY371" t="str">
            <v>Постоянный</v>
          </cell>
          <cell r="BZ371">
            <v>24</v>
          </cell>
          <cell r="CA371">
            <v>0</v>
          </cell>
          <cell r="CB371">
            <v>27</v>
          </cell>
          <cell r="CC371">
            <v>48</v>
          </cell>
          <cell r="CD371">
            <v>26</v>
          </cell>
          <cell r="CE371">
            <v>43374</v>
          </cell>
          <cell r="CF371">
            <v>185</v>
          </cell>
          <cell r="CG371">
            <v>78</v>
          </cell>
          <cell r="CH371">
            <v>5</v>
          </cell>
          <cell r="CI371">
            <v>0</v>
          </cell>
          <cell r="CJ371">
            <v>0</v>
          </cell>
          <cell r="CK371">
            <v>50</v>
          </cell>
          <cell r="CL371">
            <v>13.375999999999999</v>
          </cell>
          <cell r="CM371">
            <v>16</v>
          </cell>
          <cell r="CN371">
            <v>0</v>
          </cell>
          <cell r="CO371">
            <v>0</v>
          </cell>
          <cell r="CP371">
            <v>25</v>
          </cell>
          <cell r="CQ371">
            <v>135</v>
          </cell>
          <cell r="CR371">
            <v>13.375999999999999</v>
          </cell>
          <cell r="CS371">
            <v>13.375999999999999</v>
          </cell>
          <cell r="CT371">
            <v>13.375999999999999</v>
          </cell>
          <cell r="CU371">
            <v>13.375999999999999</v>
          </cell>
          <cell r="CV371">
            <v>13.375999999999999</v>
          </cell>
          <cell r="CW371">
            <v>13.375999999999999</v>
          </cell>
          <cell r="CX371">
            <v>13.375999999999999</v>
          </cell>
          <cell r="CY371">
            <v>13.4</v>
          </cell>
          <cell r="CZ371">
            <v>11.6</v>
          </cell>
          <cell r="DA371">
            <v>867.22488038277515</v>
          </cell>
          <cell r="DB371">
            <v>1869.019138755981</v>
          </cell>
          <cell r="DC371">
            <v>0.14841398465230596</v>
          </cell>
          <cell r="DD371">
            <v>0</v>
          </cell>
          <cell r="DE371" t="str">
            <v>Газлифт</v>
          </cell>
          <cell r="DF371">
            <v>13.375999999999999</v>
          </cell>
          <cell r="DG371">
            <v>16</v>
          </cell>
          <cell r="DH371">
            <v>0</v>
          </cell>
          <cell r="DI371">
            <v>11.6</v>
          </cell>
          <cell r="DJ371">
            <v>50</v>
          </cell>
          <cell r="DK371">
            <v>0</v>
          </cell>
          <cell r="DL371">
            <v>0</v>
          </cell>
          <cell r="DM371">
            <v>43100</v>
          </cell>
          <cell r="DN371">
            <v>345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43100</v>
          </cell>
          <cell r="DT371" t="str">
            <v>ВНС</v>
          </cell>
          <cell r="DU371">
            <v>0</v>
          </cell>
          <cell r="DV371">
            <v>18</v>
          </cell>
          <cell r="DW371">
            <v>27</v>
          </cell>
          <cell r="DX371">
            <v>48</v>
          </cell>
          <cell r="DY371">
            <v>26</v>
          </cell>
          <cell r="DZ371" t="str">
            <v>Постоянный</v>
          </cell>
          <cell r="EA371">
            <v>24</v>
          </cell>
          <cell r="EB371">
            <v>0</v>
          </cell>
          <cell r="EC371">
            <v>13.375999999999999</v>
          </cell>
          <cell r="ED371">
            <v>16</v>
          </cell>
          <cell r="EE371">
            <v>0</v>
          </cell>
          <cell r="EF371">
            <v>37.700000000000003</v>
          </cell>
          <cell r="EG371">
            <v>1816.6866028708137</v>
          </cell>
          <cell r="EH371">
            <v>78</v>
          </cell>
          <cell r="EI371">
            <v>13.4</v>
          </cell>
          <cell r="EJ371">
            <v>50</v>
          </cell>
          <cell r="EK371">
            <v>18</v>
          </cell>
          <cell r="EL371">
            <v>27</v>
          </cell>
          <cell r="EM371">
            <v>48</v>
          </cell>
          <cell r="EN371">
            <v>26</v>
          </cell>
          <cell r="EO371" t="str">
            <v>Постоянный</v>
          </cell>
          <cell r="EP371">
            <v>24</v>
          </cell>
          <cell r="EQ371">
            <v>0</v>
          </cell>
          <cell r="ER371">
            <v>13.375999999999999</v>
          </cell>
          <cell r="ES371">
            <v>16</v>
          </cell>
          <cell r="ET371">
            <v>0</v>
          </cell>
          <cell r="EU371">
            <v>25</v>
          </cell>
          <cell r="EV371">
            <v>867.22488038277515</v>
          </cell>
          <cell r="EW371">
            <v>78</v>
          </cell>
          <cell r="EX371">
            <v>13.4</v>
          </cell>
          <cell r="EY371">
            <v>50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</row>
        <row r="372">
          <cell r="J372">
            <v>1497</v>
          </cell>
          <cell r="K372" t="str">
            <v>К - 91</v>
          </cell>
          <cell r="L372">
            <v>43032</v>
          </cell>
          <cell r="M372" t="str">
            <v>Гор.</v>
          </cell>
          <cell r="N372" t="str">
            <v>P1ar_Block I</v>
          </cell>
          <cell r="O372" t="str">
            <v>Действующий</v>
          </cell>
          <cell r="P372">
            <v>-4</v>
          </cell>
          <cell r="Q372">
            <v>43005</v>
          </cell>
          <cell r="R372" t="str">
            <v>МеКаМиНефть</v>
          </cell>
          <cell r="S372" t="str">
            <v>КГРП 7ст.
350м3 15% HCl</v>
          </cell>
          <cell r="T372">
            <v>143.80000000000001</v>
          </cell>
          <cell r="U372">
            <v>135</v>
          </cell>
          <cell r="V372">
            <v>4.32</v>
          </cell>
          <cell r="W372">
            <v>1</v>
          </cell>
          <cell r="X372">
            <v>4.3057050592034445</v>
          </cell>
          <cell r="Y372">
            <v>1.33</v>
          </cell>
          <cell r="Z372">
            <v>0.83599999999999997</v>
          </cell>
          <cell r="AA372">
            <v>0.73299999999999998</v>
          </cell>
          <cell r="AB372">
            <v>38</v>
          </cell>
          <cell r="AC372">
            <v>1.1579999999999999</v>
          </cell>
          <cell r="AD372">
            <v>177.8</v>
          </cell>
          <cell r="AE372">
            <v>9.19</v>
          </cell>
          <cell r="AF372">
            <v>2208.6999999999998</v>
          </cell>
          <cell r="AG372">
            <v>3063.87</v>
          </cell>
          <cell r="AH372">
            <v>3063.87</v>
          </cell>
          <cell r="AI372">
            <v>42936</v>
          </cell>
          <cell r="AJ372" t="str">
            <v>По спущенной компановке</v>
          </cell>
          <cell r="AK372" t="str">
            <v>Закрытый</v>
          </cell>
          <cell r="AL372" t="str">
            <v>2261,82-2263,25; 2418,86-2420,29; 2524,61-2526,04; 2724,18-2725,61; 2820,3-2821,73; 2936,59-2938,02; 3042,5-3043,73 (цирк. клапана)</v>
          </cell>
          <cell r="AM372">
            <v>9.81</v>
          </cell>
          <cell r="AN372">
            <v>2261.8200000000002</v>
          </cell>
          <cell r="AO372">
            <v>411.62</v>
          </cell>
          <cell r="AP372" t="str">
            <v>2049,17-3065</v>
          </cell>
          <cell r="AQ372">
            <v>114</v>
          </cell>
          <cell r="AR372">
            <v>7.37</v>
          </cell>
          <cell r="AS372" t="str">
            <v>Газлифт</v>
          </cell>
          <cell r="AT372">
            <v>510</v>
          </cell>
          <cell r="AU372" t="str">
            <v>ГК77/4</v>
          </cell>
          <cell r="AV372">
            <v>900</v>
          </cell>
          <cell r="AW372" t="str">
            <v>ГК75/4</v>
          </cell>
          <cell r="AX372">
            <v>1210</v>
          </cell>
          <cell r="AY372" t="str">
            <v>ГК74/3</v>
          </cell>
          <cell r="AZ372">
            <v>1460</v>
          </cell>
          <cell r="BA372" t="str">
            <v>ГК74/3</v>
          </cell>
          <cell r="BB372">
            <v>1660</v>
          </cell>
          <cell r="BC372" t="str">
            <v>ГК73/3</v>
          </cell>
          <cell r="BD372">
            <v>1800</v>
          </cell>
          <cell r="BE372" t="str">
            <v>ЦКсОК</v>
          </cell>
          <cell r="BF372">
            <v>1890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2053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1800.27</v>
          </cell>
          <cell r="BT372">
            <v>252.73</v>
          </cell>
          <cell r="BU372">
            <v>73</v>
          </cell>
          <cell r="BV372">
            <v>5.5</v>
          </cell>
          <cell r="BW372">
            <v>18</v>
          </cell>
          <cell r="BX372" t="str">
            <v>Угловик</v>
          </cell>
          <cell r="BY372" t="str">
            <v>Постоянный</v>
          </cell>
          <cell r="BZ372">
            <v>24</v>
          </cell>
          <cell r="CA372">
            <v>0</v>
          </cell>
          <cell r="CB372">
            <v>25</v>
          </cell>
          <cell r="CC372">
            <v>45</v>
          </cell>
          <cell r="CD372">
            <v>24</v>
          </cell>
          <cell r="CE372">
            <v>43374</v>
          </cell>
          <cell r="CF372">
            <v>177</v>
          </cell>
          <cell r="CG372">
            <v>85</v>
          </cell>
          <cell r="CH372">
            <v>6</v>
          </cell>
          <cell r="CI372">
            <v>0</v>
          </cell>
          <cell r="CJ372">
            <v>0</v>
          </cell>
          <cell r="CK372">
            <v>61</v>
          </cell>
          <cell r="CL372">
            <v>14.61537</v>
          </cell>
          <cell r="CM372">
            <v>17.5</v>
          </cell>
          <cell r="CN372">
            <v>0.1</v>
          </cell>
          <cell r="CO372">
            <v>349</v>
          </cell>
          <cell r="CP372">
            <v>16.3</v>
          </cell>
          <cell r="CQ372">
            <v>116</v>
          </cell>
          <cell r="CR372" t="str">
            <v>-</v>
          </cell>
          <cell r="CS372">
            <v>61</v>
          </cell>
          <cell r="CT372" t="str">
            <v>-</v>
          </cell>
          <cell r="CU372">
            <v>101.38463</v>
          </cell>
          <cell r="CV372" t="str">
            <v>-</v>
          </cell>
          <cell r="CW372">
            <v>60.9</v>
          </cell>
          <cell r="CX372" t="str">
            <v>-</v>
          </cell>
          <cell r="CY372">
            <v>7.7</v>
          </cell>
          <cell r="CZ372">
            <v>8.6000000000000014</v>
          </cell>
          <cell r="DA372">
            <v>588.42164105322013</v>
          </cell>
          <cell r="DB372">
            <v>1115.2642731590099</v>
          </cell>
          <cell r="DC372">
            <v>0.18457857553602233</v>
          </cell>
          <cell r="DD372">
            <v>0</v>
          </cell>
          <cell r="DE372" t="str">
            <v>Газлифт</v>
          </cell>
          <cell r="DF372">
            <v>14.61537</v>
          </cell>
          <cell r="DG372">
            <v>17.5</v>
          </cell>
          <cell r="DH372">
            <v>0.1</v>
          </cell>
          <cell r="DI372">
            <v>8.6000000000000014</v>
          </cell>
          <cell r="DJ372">
            <v>61</v>
          </cell>
          <cell r="DK372">
            <v>0</v>
          </cell>
          <cell r="DL372">
            <v>43044</v>
          </cell>
          <cell r="DM372">
            <v>43091</v>
          </cell>
          <cell r="DN372">
            <v>354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43032</v>
          </cell>
          <cell r="DT372" t="str">
            <v>ВНС</v>
          </cell>
          <cell r="DU372">
            <v>0</v>
          </cell>
          <cell r="DV372">
            <v>18</v>
          </cell>
          <cell r="DW372">
            <v>27</v>
          </cell>
          <cell r="DX372">
            <v>56</v>
          </cell>
          <cell r="DY372">
            <v>26</v>
          </cell>
          <cell r="DZ372" t="str">
            <v>Постоянный</v>
          </cell>
          <cell r="EA372">
            <v>24</v>
          </cell>
          <cell r="EB372">
            <v>0</v>
          </cell>
          <cell r="EC372">
            <v>17.538443999999998</v>
          </cell>
          <cell r="ED372">
            <v>21</v>
          </cell>
          <cell r="EE372">
            <v>0.1</v>
          </cell>
          <cell r="EF372">
            <v>27</v>
          </cell>
          <cell r="EG372">
            <v>975.00097500097513</v>
          </cell>
          <cell r="EH372">
            <v>82</v>
          </cell>
          <cell r="EI372">
            <v>9.9</v>
          </cell>
          <cell r="EJ372">
            <v>59</v>
          </cell>
          <cell r="EK372">
            <v>18</v>
          </cell>
          <cell r="EL372">
            <v>25</v>
          </cell>
          <cell r="EM372">
            <v>45</v>
          </cell>
          <cell r="EN372">
            <v>24</v>
          </cell>
          <cell r="EO372" t="str">
            <v>Постоянный</v>
          </cell>
          <cell r="EP372">
            <v>24</v>
          </cell>
          <cell r="EQ372">
            <v>0</v>
          </cell>
          <cell r="ER372">
            <v>14.61537</v>
          </cell>
          <cell r="ES372">
            <v>17.5</v>
          </cell>
          <cell r="ET372">
            <v>0.1</v>
          </cell>
          <cell r="EU372">
            <v>16.3</v>
          </cell>
          <cell r="EV372">
            <v>588.42164105322013</v>
          </cell>
          <cell r="EW372">
            <v>85</v>
          </cell>
          <cell r="EX372">
            <v>7.7</v>
          </cell>
          <cell r="EY372">
            <v>61</v>
          </cell>
          <cell r="EZ372">
            <v>0</v>
          </cell>
          <cell r="FA372">
            <v>-2</v>
          </cell>
          <cell r="FB372">
            <v>-11</v>
          </cell>
          <cell r="FC372">
            <v>-2</v>
          </cell>
          <cell r="FD372">
            <v>0</v>
          </cell>
          <cell r="FE372">
            <v>0</v>
          </cell>
          <cell r="FF372">
            <v>-2.923073999999998</v>
          </cell>
        </row>
        <row r="373">
          <cell r="J373">
            <v>1498</v>
          </cell>
          <cell r="K373" t="str">
            <v>К - 68</v>
          </cell>
          <cell r="L373">
            <v>43258</v>
          </cell>
          <cell r="M373" t="str">
            <v>Гор.</v>
          </cell>
          <cell r="N373" t="str">
            <v>P1ar_Block I</v>
          </cell>
          <cell r="O373" t="str">
            <v>Действующий</v>
          </cell>
          <cell r="P373">
            <v>-4</v>
          </cell>
          <cell r="Q373">
            <v>43005</v>
          </cell>
          <cell r="R373" t="str">
            <v>МеКаМиНефть</v>
          </cell>
          <cell r="S373" t="str">
            <v>КГРП 7ст.
350м3 15% HCl</v>
          </cell>
          <cell r="T373">
            <v>143.80000000000001</v>
          </cell>
          <cell r="U373">
            <v>135</v>
          </cell>
          <cell r="V373">
            <v>4.32</v>
          </cell>
          <cell r="W373">
            <v>1</v>
          </cell>
          <cell r="X373">
            <v>4.32</v>
          </cell>
          <cell r="Y373">
            <v>1.33</v>
          </cell>
          <cell r="Z373">
            <v>0.83599999999999997</v>
          </cell>
          <cell r="AA373">
            <v>0.73299999999999998</v>
          </cell>
          <cell r="AB373">
            <v>38</v>
          </cell>
          <cell r="AC373">
            <v>1.1579999999999999</v>
          </cell>
          <cell r="AD373">
            <v>177.8</v>
          </cell>
          <cell r="AE373">
            <v>9.19</v>
          </cell>
          <cell r="AF373">
            <v>2095.61</v>
          </cell>
          <cell r="AG373">
            <v>2967</v>
          </cell>
          <cell r="AH373">
            <v>2967</v>
          </cell>
          <cell r="AI373">
            <v>0</v>
          </cell>
          <cell r="AJ373">
            <v>0</v>
          </cell>
          <cell r="AK373" t="str">
            <v>Закрытый</v>
          </cell>
          <cell r="AL373" t="str">
            <v>2146,23 – 2147,63м.  2303 – 2304,4м.  2439,73 – 2441,13м.  2545,46 – 2546,86м.  2681,73 – 2683,13м.  2784,68 – 2786,08м, 2956,42 - 2957,65м (цирк. клапана)</v>
          </cell>
          <cell r="AM373">
            <v>0</v>
          </cell>
          <cell r="AN373">
            <v>0</v>
          </cell>
          <cell r="AO373">
            <v>0</v>
          </cell>
          <cell r="AP373" t="str">
            <v>2037,2-2970</v>
          </cell>
          <cell r="AQ373">
            <v>114</v>
          </cell>
          <cell r="AR373">
            <v>7.37</v>
          </cell>
          <cell r="AS373" t="str">
            <v>Газлифт</v>
          </cell>
          <cell r="AT373">
            <v>440</v>
          </cell>
          <cell r="AU373" t="str">
            <v>ГК75/3</v>
          </cell>
          <cell r="AV373">
            <v>790</v>
          </cell>
          <cell r="AW373" t="str">
            <v>ГК76/3</v>
          </cell>
          <cell r="AX373">
            <v>1085</v>
          </cell>
          <cell r="AY373" t="str">
            <v>ГК78/3</v>
          </cell>
          <cell r="AZ373">
            <v>1325</v>
          </cell>
          <cell r="BA373" t="str">
            <v>ГК77/4</v>
          </cell>
          <cell r="BB373">
            <v>1530</v>
          </cell>
          <cell r="BC373" t="str">
            <v>ГК77/4</v>
          </cell>
          <cell r="BD373">
            <v>1730</v>
          </cell>
          <cell r="BE373" t="str">
            <v>извлечен</v>
          </cell>
          <cell r="BF373">
            <v>1760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1782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18</v>
          </cell>
          <cell r="BX373" t="str">
            <v>Угловик</v>
          </cell>
          <cell r="BY373" t="str">
            <v>Постоянный</v>
          </cell>
          <cell r="BZ373">
            <v>24</v>
          </cell>
          <cell r="CA373">
            <v>0</v>
          </cell>
          <cell r="CB373">
            <v>25</v>
          </cell>
          <cell r="CC373">
            <v>52</v>
          </cell>
          <cell r="CD373">
            <v>24</v>
          </cell>
          <cell r="CE373">
            <v>43374</v>
          </cell>
          <cell r="CF373">
            <v>183</v>
          </cell>
          <cell r="CG373">
            <v>85</v>
          </cell>
          <cell r="CH373">
            <v>6</v>
          </cell>
          <cell r="CI373">
            <v>0</v>
          </cell>
          <cell r="CJ373">
            <v>0</v>
          </cell>
          <cell r="CK373">
            <v>67</v>
          </cell>
          <cell r="CL373">
            <v>25.08</v>
          </cell>
          <cell r="CM373">
            <v>30</v>
          </cell>
          <cell r="CN373">
            <v>0</v>
          </cell>
          <cell r="CO373">
            <v>350</v>
          </cell>
          <cell r="CP373">
            <v>20</v>
          </cell>
          <cell r="CQ373">
            <v>116</v>
          </cell>
          <cell r="CR373" t="str">
            <v>-</v>
          </cell>
          <cell r="CS373">
            <v>67</v>
          </cell>
          <cell r="CT373" t="str">
            <v>-</v>
          </cell>
          <cell r="CU373">
            <v>90.92</v>
          </cell>
          <cell r="CV373" t="str">
            <v>-</v>
          </cell>
          <cell r="CW373">
            <v>67</v>
          </cell>
          <cell r="CX373" t="str">
            <v>-</v>
          </cell>
          <cell r="CY373">
            <v>12</v>
          </cell>
          <cell r="CZ373">
            <v>8</v>
          </cell>
          <cell r="DA373">
            <v>318.97926634768743</v>
          </cell>
          <cell r="DB373">
            <v>797.44816586921854</v>
          </cell>
          <cell r="DC373">
            <v>0</v>
          </cell>
          <cell r="DD373">
            <v>0</v>
          </cell>
          <cell r="DE373" t="str">
            <v>Газлифт</v>
          </cell>
          <cell r="DF373">
            <v>25.08</v>
          </cell>
          <cell r="DG373">
            <v>30</v>
          </cell>
          <cell r="DH373">
            <v>0</v>
          </cell>
          <cell r="DI373">
            <v>8</v>
          </cell>
          <cell r="DJ373">
            <v>67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18</v>
          </cell>
          <cell r="DW373">
            <v>29</v>
          </cell>
          <cell r="DX373">
            <v>52</v>
          </cell>
          <cell r="DY373">
            <v>28</v>
          </cell>
          <cell r="DZ373" t="str">
            <v>Постоянный</v>
          </cell>
          <cell r="EA373">
            <v>24</v>
          </cell>
          <cell r="EB373">
            <v>0</v>
          </cell>
          <cell r="EC373">
            <v>25.08</v>
          </cell>
          <cell r="ED373">
            <v>30</v>
          </cell>
          <cell r="EE373">
            <v>0</v>
          </cell>
          <cell r="EF373">
            <v>25</v>
          </cell>
          <cell r="EG373">
            <v>518.34130781499209</v>
          </cell>
          <cell r="EH373">
            <v>78</v>
          </cell>
          <cell r="EI373">
            <v>12</v>
          </cell>
          <cell r="EJ373">
            <v>60</v>
          </cell>
          <cell r="EK373">
            <v>18</v>
          </cell>
          <cell r="EL373">
            <v>25</v>
          </cell>
          <cell r="EM373">
            <v>52</v>
          </cell>
          <cell r="EN373">
            <v>24</v>
          </cell>
          <cell r="EO373" t="str">
            <v>Постоянный</v>
          </cell>
          <cell r="EP373">
            <v>24</v>
          </cell>
          <cell r="EQ373">
            <v>0</v>
          </cell>
          <cell r="ER373">
            <v>25.08</v>
          </cell>
          <cell r="ES373">
            <v>30</v>
          </cell>
          <cell r="ET373">
            <v>0</v>
          </cell>
          <cell r="EU373">
            <v>20</v>
          </cell>
          <cell r="EV373">
            <v>318.97926634768743</v>
          </cell>
          <cell r="EW373">
            <v>85</v>
          </cell>
          <cell r="EX373">
            <v>12</v>
          </cell>
          <cell r="EY373">
            <v>67</v>
          </cell>
          <cell r="EZ373">
            <v>0</v>
          </cell>
          <cell r="FA373">
            <v>-4</v>
          </cell>
          <cell r="FB373">
            <v>0</v>
          </cell>
          <cell r="FC373">
            <v>-4</v>
          </cell>
          <cell r="FD373">
            <v>0</v>
          </cell>
          <cell r="FE373">
            <v>0</v>
          </cell>
          <cell r="FF373">
            <v>0</v>
          </cell>
        </row>
        <row r="374">
          <cell r="J374">
            <v>1502</v>
          </cell>
          <cell r="K374" t="str">
            <v>К - 91</v>
          </cell>
          <cell r="L374">
            <v>43087</v>
          </cell>
          <cell r="M374" t="str">
            <v>Гор.</v>
          </cell>
          <cell r="N374" t="str">
            <v>P1ar_Block I</v>
          </cell>
          <cell r="O374" t="str">
            <v>Действующий</v>
          </cell>
          <cell r="P374">
            <v>-4</v>
          </cell>
          <cell r="Q374">
            <v>43044</v>
          </cell>
          <cell r="R374" t="str">
            <v>МеКаМиНефть</v>
          </cell>
          <cell r="S374" t="str">
            <v>КГРП 7ст.
350м3 15% HCl</v>
          </cell>
          <cell r="T374">
            <v>143.80000000000001</v>
          </cell>
          <cell r="U374">
            <v>135</v>
          </cell>
          <cell r="V374">
            <v>4.32</v>
          </cell>
          <cell r="W374">
            <v>1</v>
          </cell>
          <cell r="X374">
            <v>4.3028574160544393</v>
          </cell>
          <cell r="Y374">
            <v>1.33</v>
          </cell>
          <cell r="Z374">
            <v>0.83599999999999997</v>
          </cell>
          <cell r="AA374">
            <v>0.73299999999999998</v>
          </cell>
          <cell r="AB374">
            <v>38</v>
          </cell>
          <cell r="AC374">
            <v>1.1579999999999999</v>
          </cell>
          <cell r="AD374">
            <v>177.8</v>
          </cell>
          <cell r="AE374">
            <v>9.19</v>
          </cell>
          <cell r="AF374">
            <v>2051.5</v>
          </cell>
          <cell r="AG374">
            <v>2839.95</v>
          </cell>
          <cell r="AH374">
            <v>2839.95</v>
          </cell>
          <cell r="AI374">
            <v>42984</v>
          </cell>
          <cell r="AJ374" t="str">
            <v>По спущенной компановке</v>
          </cell>
          <cell r="AK374" t="str">
            <v>Закрытый</v>
          </cell>
          <cell r="AL374" t="str">
            <v>2318,35-2319,78 ; 2402,02-2403,45 ; 2559,46-2560,89 ; 2642,73-2644,16 ; 2724,76-2726,19 ; 2818,79-2819,32 (цирк. клапана)</v>
          </cell>
          <cell r="AM374">
            <v>9.11</v>
          </cell>
          <cell r="AN374">
            <v>2318.35</v>
          </cell>
          <cell r="AO374">
            <v>509.35</v>
          </cell>
          <cell r="AP374" t="str">
            <v>1795,64-2850,5</v>
          </cell>
          <cell r="AQ374">
            <v>114</v>
          </cell>
          <cell r="AR374">
            <v>7.37</v>
          </cell>
          <cell r="AS374" t="str">
            <v>Газлифт</v>
          </cell>
          <cell r="AT374">
            <v>500</v>
          </cell>
          <cell r="AU374" t="str">
            <v>ГП</v>
          </cell>
          <cell r="AV374">
            <v>900</v>
          </cell>
          <cell r="AW374" t="str">
            <v>ГК75/3</v>
          </cell>
          <cell r="AX374">
            <v>1220</v>
          </cell>
          <cell r="AY374" t="str">
            <v>ГК75/3</v>
          </cell>
          <cell r="AZ374">
            <v>1490</v>
          </cell>
          <cell r="BA374" t="str">
            <v>ГК73/3</v>
          </cell>
          <cell r="BB374">
            <v>1720</v>
          </cell>
          <cell r="BC374" t="str">
            <v xml:space="preserve">ЦКсОК </v>
          </cell>
          <cell r="BD374">
            <v>0</v>
          </cell>
          <cell r="BE374">
            <v>0</v>
          </cell>
          <cell r="BF374">
            <v>1760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2051.5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2051.5</v>
          </cell>
          <cell r="BT374">
            <v>0</v>
          </cell>
          <cell r="BU374">
            <v>73</v>
          </cell>
          <cell r="BV374">
            <v>5.5</v>
          </cell>
          <cell r="BW374">
            <v>18</v>
          </cell>
          <cell r="BX374" t="str">
            <v>Угловик</v>
          </cell>
          <cell r="BY374" t="str">
            <v>Постоянный</v>
          </cell>
          <cell r="BZ374">
            <v>24</v>
          </cell>
          <cell r="CA374">
            <v>0</v>
          </cell>
          <cell r="CB374">
            <v>25</v>
          </cell>
          <cell r="CC374">
            <v>46</v>
          </cell>
          <cell r="CD374">
            <v>24</v>
          </cell>
          <cell r="CE374">
            <v>43374</v>
          </cell>
          <cell r="CF374">
            <v>178</v>
          </cell>
          <cell r="CG374">
            <v>84</v>
          </cell>
          <cell r="CH374">
            <v>6</v>
          </cell>
          <cell r="CI374">
            <v>0</v>
          </cell>
          <cell r="CJ374">
            <v>0</v>
          </cell>
          <cell r="CK374">
            <v>58</v>
          </cell>
          <cell r="CL374">
            <v>22.544913600000001</v>
          </cell>
          <cell r="CM374">
            <v>27</v>
          </cell>
          <cell r="CN374">
            <v>0.12</v>
          </cell>
          <cell r="CO374">
            <v>351</v>
          </cell>
          <cell r="CP374">
            <v>26</v>
          </cell>
          <cell r="CQ374">
            <v>120</v>
          </cell>
          <cell r="CR374" t="str">
            <v>-</v>
          </cell>
          <cell r="CS374">
            <v>58</v>
          </cell>
          <cell r="CT374" t="str">
            <v>-</v>
          </cell>
          <cell r="CU374">
            <v>97.455086399999999</v>
          </cell>
          <cell r="CV374" t="str">
            <v>-</v>
          </cell>
          <cell r="CW374">
            <v>57.88</v>
          </cell>
          <cell r="CX374" t="str">
            <v>-</v>
          </cell>
          <cell r="CY374">
            <v>9.6</v>
          </cell>
          <cell r="CZ374">
            <v>16.399999999999999</v>
          </cell>
          <cell r="DA374">
            <v>727.436808628976</v>
          </cell>
          <cell r="DB374">
            <v>1153.2534770947182</v>
          </cell>
          <cell r="DC374">
            <v>0.27764270431688426</v>
          </cell>
          <cell r="DD374">
            <v>0</v>
          </cell>
          <cell r="DE374" t="str">
            <v>Газлифт</v>
          </cell>
          <cell r="DF374">
            <v>22.544913600000001</v>
          </cell>
          <cell r="DG374">
            <v>27</v>
          </cell>
          <cell r="DH374">
            <v>0.12</v>
          </cell>
          <cell r="DI374">
            <v>16.399999999999999</v>
          </cell>
          <cell r="DJ374">
            <v>58</v>
          </cell>
          <cell r="DK374">
            <v>0</v>
          </cell>
          <cell r="DL374">
            <v>0</v>
          </cell>
          <cell r="DM374">
            <v>43087</v>
          </cell>
          <cell r="DN374">
            <v>358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43087</v>
          </cell>
          <cell r="DT374" t="str">
            <v>ВНС</v>
          </cell>
          <cell r="DU374">
            <v>0</v>
          </cell>
          <cell r="DV374">
            <v>18</v>
          </cell>
          <cell r="DW374">
            <v>26</v>
          </cell>
          <cell r="DX374">
            <v>50</v>
          </cell>
          <cell r="DY374">
            <v>24</v>
          </cell>
          <cell r="DZ374" t="str">
            <v>Постоянный</v>
          </cell>
          <cell r="EA374">
            <v>24</v>
          </cell>
          <cell r="EB374">
            <v>0</v>
          </cell>
          <cell r="EC374">
            <v>22.544913600000001</v>
          </cell>
          <cell r="ED374">
            <v>27</v>
          </cell>
          <cell r="EE374">
            <v>0.12</v>
          </cell>
          <cell r="EF374">
            <v>33</v>
          </cell>
          <cell r="EG374">
            <v>940.34514286184708</v>
          </cell>
          <cell r="EH374">
            <v>76</v>
          </cell>
          <cell r="EI374">
            <v>11.8</v>
          </cell>
          <cell r="EJ374">
            <v>55</v>
          </cell>
          <cell r="EK374">
            <v>18</v>
          </cell>
          <cell r="EL374">
            <v>25</v>
          </cell>
          <cell r="EM374">
            <v>46</v>
          </cell>
          <cell r="EN374">
            <v>24</v>
          </cell>
          <cell r="EO374" t="str">
            <v>Постоянный</v>
          </cell>
          <cell r="EP374">
            <v>24</v>
          </cell>
          <cell r="EQ374">
            <v>0</v>
          </cell>
          <cell r="ER374">
            <v>22.544913600000001</v>
          </cell>
          <cell r="ES374">
            <v>27</v>
          </cell>
          <cell r="ET374">
            <v>0.12</v>
          </cell>
          <cell r="EU374">
            <v>26</v>
          </cell>
          <cell r="EV374">
            <v>727.436808628976</v>
          </cell>
          <cell r="EW374">
            <v>84</v>
          </cell>
          <cell r="EX374">
            <v>9.6</v>
          </cell>
          <cell r="EY374">
            <v>58</v>
          </cell>
          <cell r="EZ374">
            <v>0</v>
          </cell>
          <cell r="FA374">
            <v>-1</v>
          </cell>
          <cell r="FB374">
            <v>-4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</row>
        <row r="375">
          <cell r="J375">
            <v>1503</v>
          </cell>
          <cell r="K375" t="str">
            <v>К - 68</v>
          </cell>
          <cell r="L375">
            <v>43196</v>
          </cell>
          <cell r="M375" t="str">
            <v>Гор.</v>
          </cell>
          <cell r="N375" t="str">
            <v>P1ar_Block I</v>
          </cell>
          <cell r="O375" t="str">
            <v>Действующий</v>
          </cell>
          <cell r="P375">
            <v>-4</v>
          </cell>
          <cell r="Q375">
            <v>43146</v>
          </cell>
          <cell r="R375" t="str">
            <v>МеКаМиНефть</v>
          </cell>
          <cell r="S375" t="str">
            <v>КГРП 7ст.
350м3 15% HCl</v>
          </cell>
          <cell r="T375">
            <v>143.80000000000001</v>
          </cell>
          <cell r="U375">
            <v>135</v>
          </cell>
          <cell r="V375">
            <v>4.32</v>
          </cell>
          <cell r="W375">
            <v>1</v>
          </cell>
          <cell r="X375">
            <v>4.32</v>
          </cell>
          <cell r="Y375">
            <v>1.33</v>
          </cell>
          <cell r="Z375">
            <v>0.83599999999999997</v>
          </cell>
          <cell r="AA375">
            <v>0.73299999999999998</v>
          </cell>
          <cell r="AB375">
            <v>38</v>
          </cell>
          <cell r="AC375">
            <v>1.1579999999999999</v>
          </cell>
          <cell r="AD375">
            <v>177.8</v>
          </cell>
          <cell r="AE375">
            <v>9.19</v>
          </cell>
          <cell r="AF375">
            <v>2211.7399999999998</v>
          </cell>
          <cell r="AG375">
            <v>3072.92</v>
          </cell>
          <cell r="AH375">
            <v>3072.92</v>
          </cell>
          <cell r="AI375">
            <v>43134</v>
          </cell>
          <cell r="AJ375" t="str">
            <v>По спущенной компановке</v>
          </cell>
          <cell r="AK375" t="str">
            <v>Закрытый</v>
          </cell>
          <cell r="AL375" t="str">
            <v>2219,87-2221,27; 2332,86-2334,26; 2429,48-2430,88; 2526-2527,41; 2674,05-2675,45; 2801,1-2802,49; 2947,81-2949,04 (цирк. клапана)</v>
          </cell>
          <cell r="AM375">
            <v>9.6300000000000008</v>
          </cell>
          <cell r="AN375">
            <v>2219.87</v>
          </cell>
          <cell r="AO375">
            <v>436</v>
          </cell>
          <cell r="AP375" t="str">
            <v>2154,26-3073,64</v>
          </cell>
          <cell r="AQ375">
            <v>114</v>
          </cell>
          <cell r="AR375">
            <v>7.37</v>
          </cell>
          <cell r="AS375" t="str">
            <v>Газлифт</v>
          </cell>
          <cell r="AT375">
            <v>470</v>
          </cell>
          <cell r="AU375" t="str">
            <v>ГП</v>
          </cell>
          <cell r="AV375">
            <v>870</v>
          </cell>
          <cell r="AW375" t="str">
            <v>ГК81/3</v>
          </cell>
          <cell r="AX375">
            <v>1260</v>
          </cell>
          <cell r="AY375" t="str">
            <v>ГК82/3</v>
          </cell>
          <cell r="AZ375">
            <v>1570</v>
          </cell>
          <cell r="BA375" t="str">
            <v>ГК82/3</v>
          </cell>
          <cell r="BB375">
            <v>1820</v>
          </cell>
          <cell r="BC375" t="str">
            <v>ГК81/3</v>
          </cell>
          <cell r="BD375">
            <v>1960</v>
          </cell>
          <cell r="BE375" t="str">
            <v>ЦКсОК</v>
          </cell>
          <cell r="BF375">
            <v>1980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2160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2160</v>
          </cell>
          <cell r="BT375">
            <v>0</v>
          </cell>
          <cell r="BU375">
            <v>73</v>
          </cell>
          <cell r="BV375">
            <v>5.5</v>
          </cell>
          <cell r="BW375">
            <v>18</v>
          </cell>
          <cell r="BX375" t="str">
            <v>Угловик</v>
          </cell>
          <cell r="BY375" t="str">
            <v>Постоянный</v>
          </cell>
          <cell r="BZ375">
            <v>24</v>
          </cell>
          <cell r="CA375">
            <v>0</v>
          </cell>
          <cell r="CB375">
            <v>25</v>
          </cell>
          <cell r="CC375">
            <v>50</v>
          </cell>
          <cell r="CD375">
            <v>24</v>
          </cell>
          <cell r="CE375">
            <v>43374</v>
          </cell>
          <cell r="CF375">
            <v>194</v>
          </cell>
          <cell r="CG375">
            <v>86</v>
          </cell>
          <cell r="CH375">
            <v>6</v>
          </cell>
          <cell r="CI375">
            <v>0</v>
          </cell>
          <cell r="CJ375">
            <v>0</v>
          </cell>
          <cell r="CK375">
            <v>61</v>
          </cell>
          <cell r="CL375">
            <v>27.587999999999997</v>
          </cell>
          <cell r="CM375">
            <v>33</v>
          </cell>
          <cell r="CN375">
            <v>0</v>
          </cell>
          <cell r="CO375">
            <v>352</v>
          </cell>
          <cell r="CP375">
            <v>17</v>
          </cell>
          <cell r="CQ375">
            <v>133</v>
          </cell>
          <cell r="CR375" t="str">
            <v>-</v>
          </cell>
          <cell r="CS375">
            <v>61</v>
          </cell>
          <cell r="CT375" t="str">
            <v>-</v>
          </cell>
          <cell r="CU375">
            <v>105.41200000000001</v>
          </cell>
          <cell r="CV375" t="str">
            <v>-</v>
          </cell>
          <cell r="CW375">
            <v>61</v>
          </cell>
          <cell r="CX375" t="str">
            <v>-</v>
          </cell>
          <cell r="CY375">
            <v>9.8000000000000007</v>
          </cell>
          <cell r="CZ375">
            <v>7.1999999999999993</v>
          </cell>
          <cell r="DA375">
            <v>260.98303610265333</v>
          </cell>
          <cell r="DB375">
            <v>616.20994635348711</v>
          </cell>
          <cell r="DC375">
            <v>0.29514204185003945</v>
          </cell>
          <cell r="DD375">
            <v>0</v>
          </cell>
          <cell r="DE375" t="str">
            <v>Газлифт</v>
          </cell>
          <cell r="DF375">
            <v>27.587999999999997</v>
          </cell>
          <cell r="DG375">
            <v>33</v>
          </cell>
          <cell r="DH375">
            <v>0</v>
          </cell>
          <cell r="DI375">
            <v>7.1999999999999993</v>
          </cell>
          <cell r="DJ375">
            <v>61</v>
          </cell>
          <cell r="DK375">
            <v>0</v>
          </cell>
          <cell r="DL375">
            <v>0</v>
          </cell>
          <cell r="DM375">
            <v>43196</v>
          </cell>
          <cell r="DN375">
            <v>249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43196</v>
          </cell>
          <cell r="DT375">
            <v>0</v>
          </cell>
          <cell r="DU375">
            <v>0</v>
          </cell>
          <cell r="DV375">
            <v>18</v>
          </cell>
          <cell r="DW375">
            <v>26</v>
          </cell>
          <cell r="DX375">
            <v>54</v>
          </cell>
          <cell r="DY375">
            <v>24</v>
          </cell>
          <cell r="DZ375" t="str">
            <v>Постоянный</v>
          </cell>
          <cell r="EA375">
            <v>24</v>
          </cell>
          <cell r="EB375">
            <v>0</v>
          </cell>
          <cell r="EC375">
            <v>19.562399999999997</v>
          </cell>
          <cell r="ED375">
            <v>23.4</v>
          </cell>
          <cell r="EE375">
            <v>0</v>
          </cell>
          <cell r="EF375">
            <v>21.3</v>
          </cell>
          <cell r="EG375">
            <v>587.86242996769317</v>
          </cell>
          <cell r="EH375">
            <v>82</v>
          </cell>
          <cell r="EI375">
            <v>9.8000000000000007</v>
          </cell>
          <cell r="EJ375">
            <v>60</v>
          </cell>
          <cell r="EK375">
            <v>18</v>
          </cell>
          <cell r="EL375">
            <v>25</v>
          </cell>
          <cell r="EM375">
            <v>50</v>
          </cell>
          <cell r="EN375">
            <v>24</v>
          </cell>
          <cell r="EO375" t="str">
            <v>Постоянный</v>
          </cell>
          <cell r="EP375">
            <v>24</v>
          </cell>
          <cell r="EQ375">
            <v>0</v>
          </cell>
          <cell r="ER375">
            <v>27.587999999999997</v>
          </cell>
          <cell r="ES375">
            <v>33</v>
          </cell>
          <cell r="ET375">
            <v>0</v>
          </cell>
          <cell r="EU375">
            <v>17</v>
          </cell>
          <cell r="EV375">
            <v>260.98303610265333</v>
          </cell>
          <cell r="EW375">
            <v>86</v>
          </cell>
          <cell r="EX375">
            <v>9.8000000000000007</v>
          </cell>
          <cell r="EY375">
            <v>61</v>
          </cell>
          <cell r="EZ375">
            <v>0</v>
          </cell>
          <cell r="FA375">
            <v>-1</v>
          </cell>
          <cell r="FB375">
            <v>-4</v>
          </cell>
          <cell r="FC375">
            <v>0</v>
          </cell>
          <cell r="FD375">
            <v>0</v>
          </cell>
          <cell r="FE375">
            <v>0</v>
          </cell>
          <cell r="FF375">
            <v>8.0256000000000007</v>
          </cell>
        </row>
        <row r="376">
          <cell r="J376">
            <v>1504</v>
          </cell>
          <cell r="K376" t="str">
            <v>К - 68</v>
          </cell>
          <cell r="L376">
            <v>43333</v>
          </cell>
          <cell r="M376" t="str">
            <v>Гор.</v>
          </cell>
          <cell r="N376" t="str">
            <v>P1ar_Block I</v>
          </cell>
          <cell r="O376" t="str">
            <v>Действующий</v>
          </cell>
          <cell r="P376">
            <v>-4</v>
          </cell>
          <cell r="Q376">
            <v>0</v>
          </cell>
          <cell r="R376">
            <v>0</v>
          </cell>
          <cell r="S376">
            <v>0</v>
          </cell>
          <cell r="T376">
            <v>143.80000000000001</v>
          </cell>
          <cell r="U376">
            <v>135</v>
          </cell>
          <cell r="V376">
            <v>4.32</v>
          </cell>
          <cell r="W376">
            <v>1</v>
          </cell>
          <cell r="X376">
            <v>4.32</v>
          </cell>
          <cell r="Y376">
            <v>1.33</v>
          </cell>
          <cell r="Z376">
            <v>0.83599999999999997</v>
          </cell>
          <cell r="AA376">
            <v>0.73299999999999998</v>
          </cell>
          <cell r="AB376">
            <v>38</v>
          </cell>
          <cell r="AC376">
            <v>1.1579999999999999</v>
          </cell>
          <cell r="AD376">
            <v>177.8</v>
          </cell>
          <cell r="AE376">
            <v>0</v>
          </cell>
          <cell r="AF376">
            <v>0</v>
          </cell>
          <cell r="AG376">
            <v>3115</v>
          </cell>
          <cell r="AH376">
            <v>3115</v>
          </cell>
          <cell r="AI376">
            <v>0</v>
          </cell>
          <cell r="AJ376">
            <v>0</v>
          </cell>
          <cell r="AK376" t="str">
            <v>Закрытый</v>
          </cell>
          <cell r="AL376" t="str">
            <v>2241,48-2242,68; 2390,7-2391,9; 2520,9-2522,1; 2667,89-2669,09; 2809,38-2810,58; 2940,56-2941,76; 3049,28-3050,48м (цирк. клапана)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 t="str">
            <v>Газлифт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1922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1922</v>
          </cell>
          <cell r="BT376">
            <v>0</v>
          </cell>
          <cell r="BU376">
            <v>0</v>
          </cell>
          <cell r="BV376">
            <v>0</v>
          </cell>
          <cell r="BW376">
            <v>18</v>
          </cell>
          <cell r="BX376" t="str">
            <v>Угловик</v>
          </cell>
          <cell r="BY376" t="str">
            <v>Постоянный</v>
          </cell>
          <cell r="BZ376">
            <v>24</v>
          </cell>
          <cell r="CA376">
            <v>0</v>
          </cell>
          <cell r="CB376">
            <v>26</v>
          </cell>
          <cell r="CC376">
            <v>58</v>
          </cell>
          <cell r="CD376">
            <v>25</v>
          </cell>
          <cell r="CE376">
            <v>43374</v>
          </cell>
          <cell r="CF376">
            <v>126</v>
          </cell>
          <cell r="CG376">
            <v>86</v>
          </cell>
          <cell r="CH376">
            <v>6</v>
          </cell>
          <cell r="CI376">
            <v>0</v>
          </cell>
          <cell r="CJ376">
            <v>0</v>
          </cell>
          <cell r="CK376">
            <v>61</v>
          </cell>
          <cell r="CL376">
            <v>33.473439999999997</v>
          </cell>
          <cell r="CM376">
            <v>40.04</v>
          </cell>
          <cell r="CN376">
            <v>0</v>
          </cell>
          <cell r="CO376">
            <v>0</v>
          </cell>
          <cell r="CP376">
            <v>25.8</v>
          </cell>
          <cell r="CQ376">
            <v>65</v>
          </cell>
          <cell r="CR376" t="str">
            <v>-</v>
          </cell>
          <cell r="CS376">
            <v>61</v>
          </cell>
          <cell r="CT376" t="str">
            <v>-</v>
          </cell>
          <cell r="CU376">
            <v>0</v>
          </cell>
          <cell r="CV376" t="str">
            <v>-</v>
          </cell>
          <cell r="CW376">
            <v>61</v>
          </cell>
          <cell r="CX376" t="str">
            <v>-</v>
          </cell>
          <cell r="CY376">
            <v>18</v>
          </cell>
          <cell r="CZ376">
            <v>7.8000000000000007</v>
          </cell>
          <cell r="DA376">
            <v>233.02056794879766</v>
          </cell>
          <cell r="DB376">
            <v>770.76034013833066</v>
          </cell>
          <cell r="DC376">
            <v>0</v>
          </cell>
          <cell r="DD376">
            <v>0</v>
          </cell>
          <cell r="DE376" t="str">
            <v>Газлифт</v>
          </cell>
          <cell r="DF376">
            <v>33.473439999999997</v>
          </cell>
          <cell r="DG376">
            <v>40.04</v>
          </cell>
          <cell r="DH376">
            <v>0</v>
          </cell>
          <cell r="DI376">
            <v>7.8000000000000007</v>
          </cell>
          <cell r="DJ376">
            <v>61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43333</v>
          </cell>
          <cell r="DT376">
            <v>0</v>
          </cell>
          <cell r="DU376">
            <v>0</v>
          </cell>
          <cell r="DV376">
            <v>18</v>
          </cell>
          <cell r="DW376">
            <v>26</v>
          </cell>
          <cell r="DX376">
            <v>80</v>
          </cell>
          <cell r="DY376">
            <v>25</v>
          </cell>
          <cell r="DZ376" t="str">
            <v>Постоянный</v>
          </cell>
          <cell r="EA376">
            <v>24</v>
          </cell>
          <cell r="EB376">
            <v>0</v>
          </cell>
          <cell r="EC376">
            <v>41.189720000000001</v>
          </cell>
          <cell r="ED376">
            <v>49.27</v>
          </cell>
          <cell r="EE376">
            <v>0</v>
          </cell>
          <cell r="EF376">
            <v>25</v>
          </cell>
          <cell r="EG376">
            <v>169.94531645274597</v>
          </cell>
          <cell r="EH376">
            <v>78</v>
          </cell>
          <cell r="EI376">
            <v>18</v>
          </cell>
          <cell r="EJ376">
            <v>70</v>
          </cell>
          <cell r="EK376">
            <v>18</v>
          </cell>
          <cell r="EL376">
            <v>26</v>
          </cell>
          <cell r="EM376">
            <v>58</v>
          </cell>
          <cell r="EN376">
            <v>25</v>
          </cell>
          <cell r="EO376" t="str">
            <v>Постоянный</v>
          </cell>
          <cell r="EP376">
            <v>24</v>
          </cell>
          <cell r="EQ376">
            <v>0</v>
          </cell>
          <cell r="ER376">
            <v>33.473439999999997</v>
          </cell>
          <cell r="ES376">
            <v>40.04</v>
          </cell>
          <cell r="ET376">
            <v>0</v>
          </cell>
          <cell r="EU376">
            <v>25.8</v>
          </cell>
          <cell r="EV376">
            <v>233.02056794879766</v>
          </cell>
          <cell r="EW376">
            <v>86</v>
          </cell>
          <cell r="EX376">
            <v>18</v>
          </cell>
          <cell r="EY376">
            <v>61</v>
          </cell>
          <cell r="EZ376">
            <v>0</v>
          </cell>
          <cell r="FA376">
            <v>0</v>
          </cell>
          <cell r="FB376">
            <v>-22</v>
          </cell>
          <cell r="FC376">
            <v>0</v>
          </cell>
          <cell r="FD376">
            <v>0</v>
          </cell>
          <cell r="FE376">
            <v>0</v>
          </cell>
          <cell r="FF376">
            <v>-7.7162800000000047</v>
          </cell>
        </row>
        <row r="377">
          <cell r="J377">
            <v>1507</v>
          </cell>
          <cell r="K377" t="str">
            <v>К-68</v>
          </cell>
          <cell r="L377">
            <v>43258</v>
          </cell>
          <cell r="M377" t="str">
            <v>Гор.</v>
          </cell>
          <cell r="N377" t="str">
            <v>P1ar_Block I</v>
          </cell>
          <cell r="O377" t="str">
            <v>Действующий</v>
          </cell>
          <cell r="P377">
            <v>-4</v>
          </cell>
          <cell r="Q377">
            <v>43228</v>
          </cell>
          <cell r="R377" t="str">
            <v>МеКаМиНефть</v>
          </cell>
          <cell r="S377" t="str">
            <v>КГРП 7ст.
350м3 15% HCl</v>
          </cell>
          <cell r="T377">
            <v>143.80000000000001</v>
          </cell>
          <cell r="U377">
            <v>135</v>
          </cell>
          <cell r="V377">
            <v>4.32</v>
          </cell>
          <cell r="W377">
            <v>1</v>
          </cell>
          <cell r="X377">
            <v>4.32</v>
          </cell>
          <cell r="Y377">
            <v>1.33</v>
          </cell>
          <cell r="Z377">
            <v>0.83599999999999997</v>
          </cell>
          <cell r="AA377">
            <v>0.73299999999999998</v>
          </cell>
          <cell r="AB377">
            <v>38</v>
          </cell>
          <cell r="AC377">
            <v>1.1579999999999999</v>
          </cell>
          <cell r="AD377">
            <v>177.8</v>
          </cell>
          <cell r="AE377">
            <v>9.19</v>
          </cell>
          <cell r="AF377">
            <v>2620.23</v>
          </cell>
          <cell r="AG377">
            <v>3404.57</v>
          </cell>
          <cell r="AH377">
            <v>3404.57</v>
          </cell>
          <cell r="AI377">
            <v>43245</v>
          </cell>
          <cell r="AJ377" t="str">
            <v>По спущенной компановке</v>
          </cell>
          <cell r="AK377" t="str">
            <v>Закрытый</v>
          </cell>
          <cell r="AL377" t="str">
            <v>2626,88-2628,08; 2916,44-2917,64; 3023,92-3025,12; 3089,21-3090,41; 3175,88-3177,08; 3241,63-3242,83; 3318,61-3319,81 (цирк. клапана)</v>
          </cell>
          <cell r="AM377">
            <v>8.4</v>
          </cell>
          <cell r="AN377">
            <v>1781.6</v>
          </cell>
          <cell r="AO377">
            <v>845.28</v>
          </cell>
          <cell r="AP377" t="str">
            <v>2559,98-3417,11</v>
          </cell>
          <cell r="AQ377">
            <v>114</v>
          </cell>
          <cell r="AR377">
            <v>7.37</v>
          </cell>
          <cell r="AS377" t="str">
            <v>Газлифт</v>
          </cell>
          <cell r="AT377">
            <v>475</v>
          </cell>
          <cell r="AU377" t="str">
            <v>ГК73/3</v>
          </cell>
          <cell r="AV377">
            <v>900</v>
          </cell>
          <cell r="AW377" t="str">
            <v>ГК73/3</v>
          </cell>
          <cell r="AX377">
            <v>1145</v>
          </cell>
          <cell r="AY377" t="str">
            <v>ГК74/3</v>
          </cell>
          <cell r="AZ377">
            <v>1565</v>
          </cell>
          <cell r="BA377" t="str">
            <v>ГК75/3</v>
          </cell>
          <cell r="BB377">
            <v>1860</v>
          </cell>
          <cell r="BC377" t="str">
            <v>ЦКсОК</v>
          </cell>
          <cell r="BD377">
            <v>0</v>
          </cell>
          <cell r="BE377">
            <v>0</v>
          </cell>
          <cell r="BF377">
            <v>1870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1992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1992</v>
          </cell>
          <cell r="BT377">
            <v>0</v>
          </cell>
          <cell r="BU377">
            <v>73</v>
          </cell>
          <cell r="BV377">
            <v>5.5</v>
          </cell>
          <cell r="BW377">
            <v>18</v>
          </cell>
          <cell r="BX377" t="str">
            <v>Угловик</v>
          </cell>
          <cell r="BY377" t="str">
            <v>Постоянный</v>
          </cell>
          <cell r="BZ377">
            <v>24</v>
          </cell>
          <cell r="CA377">
            <v>0</v>
          </cell>
          <cell r="CB377">
            <v>25</v>
          </cell>
          <cell r="CC377">
            <v>57</v>
          </cell>
          <cell r="CD377">
            <v>24</v>
          </cell>
          <cell r="CE377">
            <v>43374</v>
          </cell>
          <cell r="CF377">
            <v>196</v>
          </cell>
          <cell r="CG377">
            <v>85</v>
          </cell>
          <cell r="CH377">
            <v>6</v>
          </cell>
          <cell r="CI377">
            <v>0</v>
          </cell>
          <cell r="CJ377">
            <v>0</v>
          </cell>
          <cell r="CK377">
            <v>56</v>
          </cell>
          <cell r="CL377">
            <v>23.407999999999998</v>
          </cell>
          <cell r="CM377">
            <v>28</v>
          </cell>
          <cell r="CN377">
            <v>0</v>
          </cell>
          <cell r="CO377">
            <v>353</v>
          </cell>
          <cell r="CP377">
            <v>19</v>
          </cell>
          <cell r="CQ377">
            <v>140</v>
          </cell>
          <cell r="CR377" t="str">
            <v>-</v>
          </cell>
          <cell r="CS377">
            <v>56</v>
          </cell>
          <cell r="CT377" t="str">
            <v>-</v>
          </cell>
          <cell r="CU377">
            <v>116.592</v>
          </cell>
          <cell r="CV377" t="str">
            <v>-</v>
          </cell>
          <cell r="CW377">
            <v>56</v>
          </cell>
          <cell r="CX377" t="str">
            <v>-</v>
          </cell>
          <cell r="CY377">
            <v>15.7</v>
          </cell>
          <cell r="CZ377">
            <v>3.3000000000000007</v>
          </cell>
          <cell r="DA377">
            <v>140.9774436090226</v>
          </cell>
          <cell r="DB377">
            <v>811.68831168831173</v>
          </cell>
          <cell r="DC377">
            <v>0</v>
          </cell>
          <cell r="DD377">
            <v>0</v>
          </cell>
          <cell r="DE377" t="str">
            <v>Газлифт</v>
          </cell>
          <cell r="DF377">
            <v>23.407999999999998</v>
          </cell>
          <cell r="DG377">
            <v>28</v>
          </cell>
          <cell r="DH377">
            <v>0</v>
          </cell>
          <cell r="DI377">
            <v>3.3000000000000007</v>
          </cell>
          <cell r="DJ377">
            <v>56</v>
          </cell>
          <cell r="DK377">
            <v>0</v>
          </cell>
          <cell r="DL377" t="str">
            <v>-</v>
          </cell>
          <cell r="DM377">
            <v>43258</v>
          </cell>
          <cell r="DN377">
            <v>187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43258</v>
          </cell>
          <cell r="DT377" t="str">
            <v>ВНС</v>
          </cell>
          <cell r="DU377">
            <v>0</v>
          </cell>
          <cell r="DV377">
            <v>18</v>
          </cell>
          <cell r="DW377">
            <v>28</v>
          </cell>
          <cell r="DX377">
            <v>57</v>
          </cell>
          <cell r="DY377">
            <v>27</v>
          </cell>
          <cell r="DZ377" t="str">
            <v>Постоянный</v>
          </cell>
          <cell r="EA377">
            <v>24</v>
          </cell>
          <cell r="EB377">
            <v>0</v>
          </cell>
          <cell r="EC377">
            <v>19.227999999999998</v>
          </cell>
          <cell r="ED377">
            <v>23</v>
          </cell>
          <cell r="EE377">
            <v>0</v>
          </cell>
          <cell r="EF377">
            <v>19</v>
          </cell>
          <cell r="EG377">
            <v>171.62471395881013</v>
          </cell>
          <cell r="EH377">
            <v>80</v>
          </cell>
          <cell r="EI377">
            <v>15.7</v>
          </cell>
          <cell r="EJ377">
            <v>56</v>
          </cell>
          <cell r="EK377">
            <v>18</v>
          </cell>
          <cell r="EL377">
            <v>25</v>
          </cell>
          <cell r="EM377">
            <v>57</v>
          </cell>
          <cell r="EN377">
            <v>24</v>
          </cell>
          <cell r="EO377" t="str">
            <v>Постоянный</v>
          </cell>
          <cell r="EP377">
            <v>24</v>
          </cell>
          <cell r="EQ377">
            <v>0</v>
          </cell>
          <cell r="ER377">
            <v>23.407999999999998</v>
          </cell>
          <cell r="ES377">
            <v>28</v>
          </cell>
          <cell r="ET377">
            <v>0</v>
          </cell>
          <cell r="EU377">
            <v>19</v>
          </cell>
          <cell r="EV377">
            <v>140.9774436090226</v>
          </cell>
          <cell r="EW377">
            <v>85</v>
          </cell>
          <cell r="EX377">
            <v>15.7</v>
          </cell>
          <cell r="EY377">
            <v>56</v>
          </cell>
          <cell r="EZ377">
            <v>0</v>
          </cell>
          <cell r="FA377">
            <v>-3</v>
          </cell>
          <cell r="FB377">
            <v>0</v>
          </cell>
          <cell r="FC377">
            <v>-3</v>
          </cell>
          <cell r="FD377">
            <v>0</v>
          </cell>
          <cell r="FE377">
            <v>0</v>
          </cell>
          <cell r="FF377">
            <v>4.18</v>
          </cell>
        </row>
        <row r="378">
          <cell r="J378">
            <v>1522</v>
          </cell>
          <cell r="K378" t="str">
            <v>К - 66</v>
          </cell>
          <cell r="L378">
            <v>43037</v>
          </cell>
          <cell r="M378" t="str">
            <v>Гор.</v>
          </cell>
          <cell r="N378" t="str">
            <v>P1ar_Block I</v>
          </cell>
          <cell r="O378" t="str">
            <v>Действующий</v>
          </cell>
          <cell r="P378">
            <v>-4</v>
          </cell>
          <cell r="Q378">
            <v>42987</v>
          </cell>
          <cell r="R378" t="str">
            <v>МеКаМиНефть</v>
          </cell>
          <cell r="S378" t="str">
            <v>67т проппанта + 366м3 15% HCl (7стадий)</v>
          </cell>
          <cell r="T378">
            <v>143.80000000000001</v>
          </cell>
          <cell r="U378">
            <v>135</v>
          </cell>
          <cell r="V378">
            <v>4.32</v>
          </cell>
          <cell r="W378">
            <v>1</v>
          </cell>
          <cell r="X378">
            <v>4.291504410712867</v>
          </cell>
          <cell r="Y378">
            <v>1.33</v>
          </cell>
          <cell r="Z378">
            <v>0.83599999999999997</v>
          </cell>
          <cell r="AA378">
            <v>0.73299999999999998</v>
          </cell>
          <cell r="AB378">
            <v>38</v>
          </cell>
          <cell r="AC378">
            <v>1.1579999999999999</v>
          </cell>
          <cell r="AD378">
            <v>177.8</v>
          </cell>
          <cell r="AE378">
            <v>9.19</v>
          </cell>
          <cell r="AF378">
            <v>2172.59</v>
          </cell>
          <cell r="AG378">
            <v>2975</v>
          </cell>
          <cell r="AH378">
            <v>2975</v>
          </cell>
          <cell r="AI378">
            <v>42926</v>
          </cell>
          <cell r="AJ378" t="str">
            <v>По спущенной компановке</v>
          </cell>
          <cell r="AK378" t="str">
            <v>Закрытый</v>
          </cell>
          <cell r="AL378" t="str">
            <v>2218,67-2220,1; 2315,53-2316,96; 2422,71-2424,14; 2580,81-2582,24; 2697,99-2699,42; 2815,27-2816,7; 2932,79-2933,09 (цирк. клапана)</v>
          </cell>
          <cell r="AM378">
            <v>8.8800000000000008</v>
          </cell>
          <cell r="AN378">
            <v>2218.67</v>
          </cell>
          <cell r="AO378">
            <v>342.13</v>
          </cell>
          <cell r="AP378" t="str">
            <v>1918,62-2975</v>
          </cell>
          <cell r="AQ378">
            <v>114</v>
          </cell>
          <cell r="AR378">
            <v>7.37</v>
          </cell>
          <cell r="AS378" t="str">
            <v>Газлифт</v>
          </cell>
          <cell r="AT378">
            <v>510</v>
          </cell>
          <cell r="AU378" t="str">
            <v>ГК81/3</v>
          </cell>
          <cell r="AV378">
            <v>850</v>
          </cell>
          <cell r="AW378" t="str">
            <v>ГК81/3</v>
          </cell>
          <cell r="AX378">
            <v>1130</v>
          </cell>
          <cell r="AY378" t="str">
            <v>ГК80/3</v>
          </cell>
          <cell r="AZ378">
            <v>1340</v>
          </cell>
          <cell r="BA378" t="str">
            <v>ГК82/3</v>
          </cell>
          <cell r="BB378">
            <v>1500</v>
          </cell>
          <cell r="BC378" t="str">
            <v>ГК78/4</v>
          </cell>
          <cell r="BD378">
            <v>1650</v>
          </cell>
          <cell r="BE378" t="str">
            <v>ГК77/4</v>
          </cell>
          <cell r="BF378">
            <v>1870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1925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1752.13</v>
          </cell>
          <cell r="BT378">
            <v>172.87</v>
          </cell>
          <cell r="BU378">
            <v>73</v>
          </cell>
          <cell r="BV378">
            <v>5.5</v>
          </cell>
          <cell r="BW378">
            <v>18</v>
          </cell>
          <cell r="BX378" t="str">
            <v>Угловик</v>
          </cell>
          <cell r="BY378" t="str">
            <v>Постоянный</v>
          </cell>
          <cell r="BZ378">
            <v>24</v>
          </cell>
          <cell r="CA378">
            <v>0</v>
          </cell>
          <cell r="CB378">
            <v>30</v>
          </cell>
          <cell r="CC378">
            <v>54</v>
          </cell>
          <cell r="CD378">
            <v>29</v>
          </cell>
          <cell r="CE378">
            <v>43374</v>
          </cell>
          <cell r="CF378">
            <v>185</v>
          </cell>
          <cell r="CG378">
            <v>81</v>
          </cell>
          <cell r="CH378">
            <v>6</v>
          </cell>
          <cell r="CI378">
            <v>0</v>
          </cell>
          <cell r="CJ378">
            <v>0</v>
          </cell>
          <cell r="CK378">
            <v>69</v>
          </cell>
          <cell r="CL378">
            <v>23.361183999999998</v>
          </cell>
          <cell r="CM378">
            <v>28</v>
          </cell>
          <cell r="CN378">
            <v>0.2</v>
          </cell>
          <cell r="CO378">
            <v>354</v>
          </cell>
          <cell r="CP378">
            <v>24.7</v>
          </cell>
          <cell r="CQ378">
            <v>116</v>
          </cell>
          <cell r="CR378" t="str">
            <v>-</v>
          </cell>
          <cell r="CS378">
            <v>69</v>
          </cell>
          <cell r="CT378" t="str">
            <v>-</v>
          </cell>
          <cell r="CU378">
            <v>92.638816000000006</v>
          </cell>
          <cell r="CV378" t="str">
            <v>-</v>
          </cell>
          <cell r="CW378">
            <v>68.8</v>
          </cell>
          <cell r="CX378" t="str">
            <v>-</v>
          </cell>
          <cell r="CY378">
            <v>9.5</v>
          </cell>
          <cell r="CZ378">
            <v>15.2</v>
          </cell>
          <cell r="DA378">
            <v>650.65195325716377</v>
          </cell>
          <cell r="DB378">
            <v>1057.3094240428911</v>
          </cell>
          <cell r="DC378">
            <v>0.28366684660560437</v>
          </cell>
          <cell r="DD378">
            <v>0</v>
          </cell>
          <cell r="DE378" t="str">
            <v>Газлифт</v>
          </cell>
          <cell r="DF378">
            <v>23.361183999999998</v>
          </cell>
          <cell r="DG378">
            <v>28</v>
          </cell>
          <cell r="DH378">
            <v>0.2</v>
          </cell>
          <cell r="DI378">
            <v>15.2</v>
          </cell>
          <cell r="DJ378">
            <v>69</v>
          </cell>
          <cell r="DK378">
            <v>0</v>
          </cell>
          <cell r="DL378" t="str">
            <v>-</v>
          </cell>
          <cell r="DM378">
            <v>43037</v>
          </cell>
          <cell r="DN378">
            <v>408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43037</v>
          </cell>
          <cell r="DT378" t="str">
            <v>ВНС</v>
          </cell>
          <cell r="DU378">
            <v>0</v>
          </cell>
          <cell r="DV378">
            <v>18</v>
          </cell>
          <cell r="DW378">
            <v>32</v>
          </cell>
          <cell r="DX378">
            <v>60</v>
          </cell>
          <cell r="DY378">
            <v>31</v>
          </cell>
          <cell r="DZ378" t="str">
            <v>Постоянный</v>
          </cell>
          <cell r="EA378">
            <v>24</v>
          </cell>
          <cell r="EB378">
            <v>0</v>
          </cell>
          <cell r="EC378">
            <v>25.864167999999999</v>
          </cell>
          <cell r="ED378">
            <v>31</v>
          </cell>
          <cell r="EE378">
            <v>0.2</v>
          </cell>
          <cell r="EF378">
            <v>60</v>
          </cell>
          <cell r="EG378">
            <v>1952.5081958947994</v>
          </cell>
          <cell r="EH378">
            <v>75</v>
          </cell>
          <cell r="EI378">
            <v>9.5</v>
          </cell>
          <cell r="EJ378">
            <v>65</v>
          </cell>
          <cell r="EK378">
            <v>18</v>
          </cell>
          <cell r="EL378">
            <v>30</v>
          </cell>
          <cell r="EM378">
            <v>54</v>
          </cell>
          <cell r="EN378">
            <v>29</v>
          </cell>
          <cell r="EO378" t="str">
            <v>Постоянный</v>
          </cell>
          <cell r="EP378">
            <v>24</v>
          </cell>
          <cell r="EQ378">
            <v>0</v>
          </cell>
          <cell r="ER378">
            <v>23.361183999999998</v>
          </cell>
          <cell r="ES378">
            <v>28</v>
          </cell>
          <cell r="ET378">
            <v>0.2</v>
          </cell>
          <cell r="EU378">
            <v>24.7</v>
          </cell>
          <cell r="EV378">
            <v>650.65195325716377</v>
          </cell>
          <cell r="EW378">
            <v>81</v>
          </cell>
          <cell r="EX378">
            <v>9.5</v>
          </cell>
          <cell r="EY378">
            <v>69</v>
          </cell>
          <cell r="EZ378">
            <v>0</v>
          </cell>
          <cell r="FA378">
            <v>-2</v>
          </cell>
          <cell r="FB378">
            <v>-6</v>
          </cell>
          <cell r="FC378">
            <v>-2</v>
          </cell>
          <cell r="FD378">
            <v>0</v>
          </cell>
          <cell r="FE378">
            <v>0</v>
          </cell>
          <cell r="FF378">
            <v>-2.5029840000000014</v>
          </cell>
        </row>
        <row r="379">
          <cell r="J379">
            <v>1525</v>
          </cell>
          <cell r="K379" t="str">
            <v>К-44</v>
          </cell>
          <cell r="L379">
            <v>43270</v>
          </cell>
          <cell r="M379" t="str">
            <v>Гор.</v>
          </cell>
          <cell r="N379" t="str">
            <v>P1ar_Block I</v>
          </cell>
          <cell r="O379" t="str">
            <v>Действующий</v>
          </cell>
          <cell r="P379">
            <v>-4</v>
          </cell>
          <cell r="Q379">
            <v>43221</v>
          </cell>
          <cell r="R379" t="str">
            <v>МеКаМиНефть</v>
          </cell>
          <cell r="S379" t="str">
            <v>КГРП 7ст.
350м3 15% HCl</v>
          </cell>
          <cell r="T379">
            <v>143.80000000000001</v>
          </cell>
          <cell r="U379">
            <v>135</v>
          </cell>
          <cell r="V379">
            <v>4.32</v>
          </cell>
          <cell r="W379">
            <v>1</v>
          </cell>
          <cell r="X379">
            <v>4.32</v>
          </cell>
          <cell r="Y379">
            <v>1.33</v>
          </cell>
          <cell r="Z379">
            <v>0.83599999999999997</v>
          </cell>
          <cell r="AA379">
            <v>0.73299999999999998</v>
          </cell>
          <cell r="AB379">
            <v>38</v>
          </cell>
          <cell r="AC379">
            <v>1.1579999999999999</v>
          </cell>
          <cell r="AD379">
            <v>177.8</v>
          </cell>
          <cell r="AE379">
            <v>9.19</v>
          </cell>
          <cell r="AF379">
            <v>2393.1</v>
          </cell>
          <cell r="AG379">
            <v>3342.54</v>
          </cell>
          <cell r="AH379">
            <v>3342.54</v>
          </cell>
          <cell r="AI379">
            <v>43241</v>
          </cell>
          <cell r="AJ379" t="str">
            <v>По спущенной компановке</v>
          </cell>
          <cell r="AK379" t="str">
            <v>Закрытый</v>
          </cell>
          <cell r="AL379" t="str">
            <v>2511,94-2513,34;  2638,05-2639,45; 2764,01-2765,41; 2879,96-2881,36; 3057,45-3058,85; 3184-3185,4; 3289,86-3291,09 (цирк. клапана)</v>
          </cell>
          <cell r="AM379">
            <v>9.6300000000000008</v>
          </cell>
          <cell r="AN379">
            <v>2511.94</v>
          </cell>
          <cell r="AO379">
            <v>636.41999999999996</v>
          </cell>
          <cell r="AP379" t="str">
            <v>2331,46-3343</v>
          </cell>
          <cell r="AQ379">
            <v>114</v>
          </cell>
          <cell r="AR379">
            <v>7.37</v>
          </cell>
          <cell r="AS379" t="str">
            <v>Газлифт</v>
          </cell>
          <cell r="AT379">
            <v>450</v>
          </cell>
          <cell r="AU379" t="str">
            <v>ГП</v>
          </cell>
          <cell r="AV379">
            <v>855</v>
          </cell>
          <cell r="AW379" t="str">
            <v>ГП</v>
          </cell>
          <cell r="AX379">
            <v>1185</v>
          </cell>
          <cell r="AY379" t="str">
            <v>ГП</v>
          </cell>
          <cell r="AZ379">
            <v>1450</v>
          </cell>
          <cell r="BA379" t="str">
            <v>ГК85/3</v>
          </cell>
          <cell r="BB379">
            <v>1665</v>
          </cell>
          <cell r="BC379" t="str">
            <v>ГК87/3</v>
          </cell>
          <cell r="BD379">
            <v>1850</v>
          </cell>
          <cell r="BE379" t="str">
            <v>ЦКсОК</v>
          </cell>
          <cell r="BF379">
            <v>1970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1992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18</v>
          </cell>
          <cell r="BX379" t="str">
            <v>Угловик</v>
          </cell>
          <cell r="BY379" t="str">
            <v>Постоянный</v>
          </cell>
          <cell r="BZ379">
            <v>24</v>
          </cell>
          <cell r="CA379">
            <v>0</v>
          </cell>
          <cell r="CB379">
            <v>28</v>
          </cell>
          <cell r="CC379">
            <v>77</v>
          </cell>
          <cell r="CD379">
            <v>26</v>
          </cell>
          <cell r="CE379">
            <v>43374</v>
          </cell>
          <cell r="CF379">
            <v>124.21</v>
          </cell>
          <cell r="CG379">
            <v>83</v>
          </cell>
          <cell r="CH379">
            <v>6</v>
          </cell>
          <cell r="CI379">
            <v>0</v>
          </cell>
          <cell r="CJ379">
            <v>0</v>
          </cell>
          <cell r="CK379">
            <v>98</v>
          </cell>
          <cell r="CL379">
            <v>15.048</v>
          </cell>
          <cell r="CM379">
            <v>18</v>
          </cell>
          <cell r="CN379">
            <v>0</v>
          </cell>
          <cell r="CO379">
            <v>355</v>
          </cell>
          <cell r="CP379">
            <v>23</v>
          </cell>
          <cell r="CQ379">
            <v>26.209999999999994</v>
          </cell>
          <cell r="CR379" t="str">
            <v>-</v>
          </cell>
          <cell r="CS379">
            <v>98</v>
          </cell>
          <cell r="CT379" t="str">
            <v>-</v>
          </cell>
          <cell r="CU379">
            <v>11.161999999999994</v>
          </cell>
          <cell r="CV379" t="str">
            <v>-</v>
          </cell>
          <cell r="CW379">
            <v>98</v>
          </cell>
          <cell r="CX379" t="str">
            <v>-</v>
          </cell>
          <cell r="CY379">
            <v>14.4</v>
          </cell>
          <cell r="CZ379">
            <v>8.6</v>
          </cell>
          <cell r="DA379">
            <v>571.50451887293991</v>
          </cell>
          <cell r="DB379">
            <v>1528.4423179160021</v>
          </cell>
          <cell r="DC379">
            <v>0</v>
          </cell>
          <cell r="DD379" t="str">
            <v xml:space="preserve">Планируется постановка бригады ПРГС для оптимизации работы газлифтного подъемника </v>
          </cell>
          <cell r="DE379" t="str">
            <v>Газлифт</v>
          </cell>
          <cell r="DF379">
            <v>15.048</v>
          </cell>
          <cell r="DG379">
            <v>18</v>
          </cell>
          <cell r="DH379">
            <v>0</v>
          </cell>
          <cell r="DI379">
            <v>8.6</v>
          </cell>
          <cell r="DJ379">
            <v>98</v>
          </cell>
          <cell r="DK379">
            <v>0</v>
          </cell>
          <cell r="DL379" t="str">
            <v>-</v>
          </cell>
          <cell r="DM379">
            <v>43270</v>
          </cell>
          <cell r="DN379">
            <v>175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43270</v>
          </cell>
          <cell r="DT379" t="str">
            <v>ВНС</v>
          </cell>
          <cell r="DU379">
            <v>0</v>
          </cell>
          <cell r="DV379">
            <v>18</v>
          </cell>
          <cell r="DW379">
            <v>29</v>
          </cell>
          <cell r="DX379">
            <v>70</v>
          </cell>
          <cell r="DY379">
            <v>27</v>
          </cell>
          <cell r="DZ379" t="str">
            <v>Постоянный</v>
          </cell>
          <cell r="EA379">
            <v>24</v>
          </cell>
          <cell r="EB379">
            <v>0</v>
          </cell>
          <cell r="EC379">
            <v>25.916</v>
          </cell>
          <cell r="ED379">
            <v>31</v>
          </cell>
          <cell r="EE379">
            <v>0</v>
          </cell>
          <cell r="EF379">
            <v>41.7</v>
          </cell>
          <cell r="EG379">
            <v>899.0584966815868</v>
          </cell>
          <cell r="EH379">
            <v>72</v>
          </cell>
          <cell r="EI379">
            <v>18.399999999999999</v>
          </cell>
          <cell r="EJ379">
            <v>90</v>
          </cell>
          <cell r="EK379">
            <v>18</v>
          </cell>
          <cell r="EL379">
            <v>28</v>
          </cell>
          <cell r="EM379">
            <v>77</v>
          </cell>
          <cell r="EN379">
            <v>26</v>
          </cell>
          <cell r="EO379" t="str">
            <v>Постоянный</v>
          </cell>
          <cell r="EP379">
            <v>24</v>
          </cell>
          <cell r="EQ379">
            <v>0</v>
          </cell>
          <cell r="ER379">
            <v>15.048</v>
          </cell>
          <cell r="ES379">
            <v>18</v>
          </cell>
          <cell r="ET379">
            <v>0</v>
          </cell>
          <cell r="EU379">
            <v>23</v>
          </cell>
          <cell r="EV379">
            <v>571.50451887293991</v>
          </cell>
          <cell r="EW379">
            <v>83</v>
          </cell>
          <cell r="EX379">
            <v>14.4</v>
          </cell>
          <cell r="EY379">
            <v>98</v>
          </cell>
          <cell r="EZ379">
            <v>0</v>
          </cell>
          <cell r="FA379">
            <v>-1</v>
          </cell>
          <cell r="FB379">
            <v>7</v>
          </cell>
          <cell r="FC379">
            <v>-1</v>
          </cell>
          <cell r="FD379">
            <v>0</v>
          </cell>
          <cell r="FE379">
            <v>0</v>
          </cell>
          <cell r="FF379">
            <v>-10.868</v>
          </cell>
        </row>
        <row r="380">
          <cell r="J380">
            <v>1529</v>
          </cell>
          <cell r="K380" t="str">
            <v>К-44</v>
          </cell>
          <cell r="L380">
            <v>43369</v>
          </cell>
          <cell r="M380" t="str">
            <v>Гор.</v>
          </cell>
          <cell r="N380" t="str">
            <v>P1ar_Block I</v>
          </cell>
          <cell r="O380" t="str">
            <v>Действующий</v>
          </cell>
          <cell r="P380">
            <v>-4</v>
          </cell>
          <cell r="Q380">
            <v>0</v>
          </cell>
          <cell r="R380">
            <v>0</v>
          </cell>
          <cell r="S380">
            <v>0</v>
          </cell>
          <cell r="T380">
            <v>143.80000000000001</v>
          </cell>
          <cell r="U380">
            <v>135</v>
          </cell>
          <cell r="V380">
            <v>4.32</v>
          </cell>
          <cell r="W380">
            <v>1</v>
          </cell>
          <cell r="X380">
            <v>4.32</v>
          </cell>
          <cell r="Y380">
            <v>1.33</v>
          </cell>
          <cell r="Z380">
            <v>0.83599999999999997</v>
          </cell>
          <cell r="AA380">
            <v>0.73299999999999998</v>
          </cell>
          <cell r="AB380">
            <v>38</v>
          </cell>
          <cell r="AC380">
            <v>1.1579999999999999</v>
          </cell>
          <cell r="AD380">
            <v>177.8</v>
          </cell>
          <cell r="AE380">
            <v>0</v>
          </cell>
          <cell r="AF380">
            <v>0</v>
          </cell>
          <cell r="AG380">
            <v>3093</v>
          </cell>
          <cell r="AH380">
            <v>3093</v>
          </cell>
          <cell r="AI380">
            <v>0</v>
          </cell>
          <cell r="AJ380">
            <v>0</v>
          </cell>
          <cell r="AK380" t="str">
            <v>Закрытый</v>
          </cell>
          <cell r="AL380" t="str">
            <v>2457,68-2458,88; 2555,82-2557,02; 2808,96-2810,16; 2939,72-2940,92; 3058,96-3060,16м  (цирк. клапана)</v>
          </cell>
          <cell r="AM380">
            <v>0</v>
          </cell>
          <cell r="AN380">
            <v>2457.6799999999998</v>
          </cell>
          <cell r="AO380">
            <v>510</v>
          </cell>
          <cell r="AP380">
            <v>0</v>
          </cell>
          <cell r="AQ380">
            <v>0</v>
          </cell>
          <cell r="AR380">
            <v>0</v>
          </cell>
          <cell r="AS380" t="str">
            <v>УЭЦН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 t="str">
            <v>D1050N</v>
          </cell>
          <cell r="BJ380">
            <v>1920</v>
          </cell>
          <cell r="BK380">
            <v>46</v>
          </cell>
          <cell r="BL380">
            <v>0</v>
          </cell>
          <cell r="BM380">
            <v>2200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1808.44</v>
          </cell>
          <cell r="BT380">
            <v>391.56</v>
          </cell>
          <cell r="BU380">
            <v>0</v>
          </cell>
          <cell r="BV380">
            <v>0</v>
          </cell>
          <cell r="BW380">
            <v>65</v>
          </cell>
          <cell r="BX380" t="str">
            <v>Угловик</v>
          </cell>
          <cell r="BY380" t="str">
            <v>Периодический</v>
          </cell>
          <cell r="BZ380">
            <v>1.4</v>
          </cell>
          <cell r="CA380">
            <v>2.5</v>
          </cell>
          <cell r="CB380">
            <v>27</v>
          </cell>
          <cell r="CC380">
            <v>27</v>
          </cell>
          <cell r="CD380">
            <v>26</v>
          </cell>
          <cell r="CE380">
            <v>43374</v>
          </cell>
          <cell r="CF380">
            <v>198</v>
          </cell>
          <cell r="CG380">
            <v>0</v>
          </cell>
          <cell r="CH380">
            <v>0</v>
          </cell>
          <cell r="CI380">
            <v>1574.3119319467751</v>
          </cell>
          <cell r="CJ380">
            <v>45</v>
          </cell>
          <cell r="CK380">
            <v>55.012372451999987</v>
          </cell>
          <cell r="CL380">
            <v>20.9</v>
          </cell>
          <cell r="CM380">
            <v>25</v>
          </cell>
          <cell r="CN380">
            <v>0</v>
          </cell>
          <cell r="CO380">
            <v>0</v>
          </cell>
          <cell r="CP380">
            <v>7.5119999999999996</v>
          </cell>
          <cell r="CQ380">
            <v>142.98762754800001</v>
          </cell>
          <cell r="CR380">
            <v>0</v>
          </cell>
          <cell r="CS380">
            <v>10.012372451999987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7.5119999999999996</v>
          </cell>
          <cell r="DA380">
            <v>359.4258373205742</v>
          </cell>
          <cell r="DB380">
            <v>359.4258373205742</v>
          </cell>
          <cell r="DC380">
            <v>0</v>
          </cell>
          <cell r="DD380">
            <v>0</v>
          </cell>
          <cell r="DE380" t="str">
            <v>УЭЦН</v>
          </cell>
          <cell r="DF380">
            <v>20.9</v>
          </cell>
          <cell r="DG380">
            <v>25</v>
          </cell>
          <cell r="DH380">
            <v>0</v>
          </cell>
          <cell r="DI380">
            <v>7.5119999999999996</v>
          </cell>
          <cell r="DJ380">
            <v>55.012372451999987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18</v>
          </cell>
          <cell r="DW380">
            <v>28</v>
          </cell>
          <cell r="DX380">
            <v>28</v>
          </cell>
          <cell r="DY380">
            <v>27</v>
          </cell>
          <cell r="DZ380" t="str">
            <v>Постоянный</v>
          </cell>
          <cell r="EA380">
            <v>24</v>
          </cell>
          <cell r="EB380">
            <v>0</v>
          </cell>
          <cell r="EC380">
            <v>41.1312</v>
          </cell>
          <cell r="ED380">
            <v>49.2</v>
          </cell>
          <cell r="EE380">
            <v>0</v>
          </cell>
          <cell r="EF380">
            <v>7.5119999999999996</v>
          </cell>
          <cell r="EG380">
            <v>182.63507993931614</v>
          </cell>
          <cell r="EH380">
            <v>0</v>
          </cell>
          <cell r="EI380">
            <v>0</v>
          </cell>
          <cell r="EJ380">
            <v>93.612265666436187</v>
          </cell>
          <cell r="EK380">
            <v>65</v>
          </cell>
          <cell r="EL380">
            <v>27</v>
          </cell>
          <cell r="EM380">
            <v>27</v>
          </cell>
          <cell r="EN380">
            <v>26</v>
          </cell>
          <cell r="EO380" t="str">
            <v>Периодический</v>
          </cell>
          <cell r="EP380">
            <v>1.4</v>
          </cell>
          <cell r="EQ380">
            <v>2.5</v>
          </cell>
          <cell r="ER380">
            <v>20.9</v>
          </cell>
          <cell r="ES380">
            <v>25</v>
          </cell>
          <cell r="ET380">
            <v>0</v>
          </cell>
          <cell r="EU380">
            <v>7.5119999999999996</v>
          </cell>
          <cell r="EV380">
            <v>359.4258373205742</v>
          </cell>
          <cell r="EW380">
            <v>0</v>
          </cell>
          <cell r="EX380">
            <v>0</v>
          </cell>
          <cell r="EY380">
            <v>55.012372451999987</v>
          </cell>
          <cell r="EZ380">
            <v>47</v>
          </cell>
          <cell r="FA380">
            <v>-1</v>
          </cell>
          <cell r="FB380">
            <v>-1</v>
          </cell>
          <cell r="FC380">
            <v>-1</v>
          </cell>
          <cell r="FD380">
            <v>-22.6</v>
          </cell>
          <cell r="FE380">
            <v>2.5</v>
          </cell>
          <cell r="FF380">
            <v>-20.231200000000001</v>
          </cell>
        </row>
        <row r="381">
          <cell r="J381">
            <v>1533</v>
          </cell>
          <cell r="K381" t="str">
            <v>К - 34</v>
          </cell>
          <cell r="L381" t="str">
            <v>-</v>
          </cell>
          <cell r="M381" t="str">
            <v>Гор.</v>
          </cell>
          <cell r="N381" t="str">
            <v>P1ar_Block I</v>
          </cell>
          <cell r="O381" t="str">
            <v>Освоение.</v>
          </cell>
          <cell r="P381">
            <v>-4</v>
          </cell>
          <cell r="Q381">
            <v>0</v>
          </cell>
          <cell r="R381">
            <v>0</v>
          </cell>
          <cell r="S381">
            <v>0</v>
          </cell>
          <cell r="T381">
            <v>143.80000000000001</v>
          </cell>
          <cell r="U381">
            <v>135</v>
          </cell>
          <cell r="V381">
            <v>4.32</v>
          </cell>
          <cell r="W381">
            <v>1</v>
          </cell>
          <cell r="X381">
            <v>4.32</v>
          </cell>
          <cell r="Y381">
            <v>1.33</v>
          </cell>
          <cell r="Z381">
            <v>0.83599999999999997</v>
          </cell>
          <cell r="AA381">
            <v>0.73299999999999998</v>
          </cell>
          <cell r="AB381">
            <v>38</v>
          </cell>
          <cell r="AC381">
            <v>1.1579999999999999</v>
          </cell>
          <cell r="AD381">
            <v>177.8</v>
          </cell>
          <cell r="AE381">
            <v>9.19</v>
          </cell>
          <cell r="AF381">
            <v>2313</v>
          </cell>
          <cell r="AG381">
            <v>3100</v>
          </cell>
          <cell r="AH381">
            <v>3100</v>
          </cell>
          <cell r="AI381">
            <v>0</v>
          </cell>
          <cell r="AJ381">
            <v>0</v>
          </cell>
          <cell r="AK381" t="str">
            <v>Закрытый</v>
          </cell>
          <cell r="AL381" t="str">
            <v>2371,04-2372,47; 2486,42-2487,85; 2581,66-2583,09; 2697,5-2698,93; 2874,67-2876,1; 2970,24-2971,67; 3077,42-3078,65 (цирк. клапана)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 t="str">
            <v>Газлифт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2258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18</v>
          </cell>
          <cell r="BX381" t="str">
            <v>Угловик</v>
          </cell>
          <cell r="BY381" t="str">
            <v>Постоянный</v>
          </cell>
          <cell r="BZ381">
            <v>24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43374</v>
          </cell>
          <cell r="CF381">
            <v>206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-</v>
          </cell>
          <cell r="CR381" t="str">
            <v>-</v>
          </cell>
          <cell r="CS381" t="str">
            <v>-</v>
          </cell>
          <cell r="CT381" t="str">
            <v>-</v>
          </cell>
          <cell r="CU381" t="str">
            <v>-</v>
          </cell>
          <cell r="CV381" t="str">
            <v>-</v>
          </cell>
          <cell r="CW381" t="str">
            <v>-</v>
          </cell>
          <cell r="CX381" t="str">
            <v>-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 t="str">
            <v>Газлифт</v>
          </cell>
          <cell r="DF381">
            <v>40</v>
          </cell>
          <cell r="DG381">
            <v>47.846889952153113</v>
          </cell>
          <cell r="DH381">
            <v>0</v>
          </cell>
          <cell r="DI381">
            <v>12</v>
          </cell>
          <cell r="DJ381">
            <v>60</v>
          </cell>
          <cell r="DK381" t="str">
            <v>ВНС. План запуска 28.12.2018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</row>
        <row r="382">
          <cell r="J382">
            <v>1534</v>
          </cell>
          <cell r="K382" t="str">
            <v>К-44</v>
          </cell>
          <cell r="L382">
            <v>43367</v>
          </cell>
          <cell r="M382" t="str">
            <v>Гор.</v>
          </cell>
          <cell r="N382" t="str">
            <v>P1ar_Block I</v>
          </cell>
          <cell r="O382" t="str">
            <v>Действующий</v>
          </cell>
          <cell r="P382">
            <v>-4</v>
          </cell>
          <cell r="Q382">
            <v>0</v>
          </cell>
          <cell r="R382">
            <v>0</v>
          </cell>
          <cell r="S382">
            <v>0</v>
          </cell>
          <cell r="T382">
            <v>143.80000000000001</v>
          </cell>
          <cell r="U382">
            <v>135</v>
          </cell>
          <cell r="V382">
            <v>4.32</v>
          </cell>
          <cell r="W382">
            <v>1</v>
          </cell>
          <cell r="X382">
            <v>4.32</v>
          </cell>
          <cell r="Y382">
            <v>1.33</v>
          </cell>
          <cell r="Z382">
            <v>0.83599999999999997</v>
          </cell>
          <cell r="AA382">
            <v>0.73299999999999998</v>
          </cell>
          <cell r="AB382">
            <v>38</v>
          </cell>
          <cell r="AC382">
            <v>1.1579999999999999</v>
          </cell>
          <cell r="AD382">
            <v>177.8</v>
          </cell>
          <cell r="AE382">
            <v>0</v>
          </cell>
          <cell r="AF382">
            <v>0</v>
          </cell>
          <cell r="AG382">
            <v>3071</v>
          </cell>
          <cell r="AH382">
            <v>3071</v>
          </cell>
          <cell r="AI382">
            <v>0</v>
          </cell>
          <cell r="AJ382">
            <v>0</v>
          </cell>
          <cell r="AK382" t="str">
            <v>Закрытый</v>
          </cell>
          <cell r="AL382" t="str">
            <v>2554,16-2555,59; 2714,52-2715,95;  2781,52-2782,95; 2901,83-2903,26;3038,23-3039,46 (цирк. клапана)</v>
          </cell>
          <cell r="AM382">
            <v>0</v>
          </cell>
          <cell r="AN382">
            <v>2554.16</v>
          </cell>
          <cell r="AO382">
            <v>606.84999999999991</v>
          </cell>
          <cell r="AP382">
            <v>0</v>
          </cell>
          <cell r="AQ382">
            <v>0</v>
          </cell>
          <cell r="AR382">
            <v>0</v>
          </cell>
          <cell r="AS382" t="str">
            <v>УЭЦН</v>
          </cell>
          <cell r="AT382" t="e">
            <v>#N/A</v>
          </cell>
          <cell r="AU382" t="e">
            <v>#N/A</v>
          </cell>
          <cell r="AV382" t="e">
            <v>#N/A</v>
          </cell>
          <cell r="AW382" t="e">
            <v>#N/A</v>
          </cell>
          <cell r="AX382" t="e">
            <v>#N/A</v>
          </cell>
          <cell r="AY382" t="e">
            <v>#N/A</v>
          </cell>
          <cell r="AZ382" t="e">
            <v>#N/A</v>
          </cell>
          <cell r="BA382" t="e">
            <v>#N/A</v>
          </cell>
          <cell r="BB382" t="e">
            <v>#N/A</v>
          </cell>
          <cell r="BC382" t="e">
            <v>#N/A</v>
          </cell>
          <cell r="BD382" t="e">
            <v>#N/A</v>
          </cell>
          <cell r="BE382" t="e">
            <v>#N/A</v>
          </cell>
          <cell r="BF382" t="e">
            <v>#N/A</v>
          </cell>
          <cell r="BG382">
            <v>0</v>
          </cell>
          <cell r="BH382">
            <v>0</v>
          </cell>
          <cell r="BI382" t="str">
            <v>D1050N</v>
          </cell>
          <cell r="BJ382">
            <v>1350</v>
          </cell>
          <cell r="BK382">
            <v>59</v>
          </cell>
          <cell r="BL382">
            <v>0</v>
          </cell>
          <cell r="BM382">
            <v>2080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1741.78</v>
          </cell>
          <cell r="BT382">
            <v>338.22</v>
          </cell>
          <cell r="BU382">
            <v>0</v>
          </cell>
          <cell r="BV382">
            <v>0</v>
          </cell>
          <cell r="BW382">
            <v>65</v>
          </cell>
          <cell r="BX382" t="str">
            <v>Угловик</v>
          </cell>
          <cell r="BY382" t="str">
            <v>Периодический</v>
          </cell>
          <cell r="BZ382">
            <v>1.42</v>
          </cell>
          <cell r="CA382">
            <v>2.85</v>
          </cell>
          <cell r="CB382">
            <v>27</v>
          </cell>
          <cell r="CC382">
            <v>26</v>
          </cell>
          <cell r="CD382">
            <v>26</v>
          </cell>
          <cell r="CE382">
            <v>43374</v>
          </cell>
          <cell r="CF382">
            <v>198</v>
          </cell>
          <cell r="CG382">
            <v>0</v>
          </cell>
          <cell r="CH382">
            <v>0</v>
          </cell>
          <cell r="CI382">
            <v>1494.644817054929</v>
          </cell>
          <cell r="CJ382">
            <v>45</v>
          </cell>
          <cell r="CK382">
            <v>59.779107369000002</v>
          </cell>
          <cell r="CL382">
            <v>11.703999999999999</v>
          </cell>
          <cell r="CM382">
            <v>14</v>
          </cell>
          <cell r="CN382">
            <v>0</v>
          </cell>
          <cell r="CO382">
            <v>0</v>
          </cell>
          <cell r="CP382">
            <v>1.7</v>
          </cell>
          <cell r="CQ382">
            <v>138.220892631</v>
          </cell>
          <cell r="CR382">
            <v>0</v>
          </cell>
          <cell r="CS382">
            <v>14.779107369000002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1.7</v>
          </cell>
          <cell r="DA382">
            <v>145.24948735475053</v>
          </cell>
          <cell r="DB382">
            <v>145.24948735475053</v>
          </cell>
          <cell r="DC382">
            <v>0</v>
          </cell>
          <cell r="DD382">
            <v>0</v>
          </cell>
          <cell r="DE382" t="str">
            <v>УЭЦН</v>
          </cell>
          <cell r="DF382">
            <v>11.703999999999999</v>
          </cell>
          <cell r="DG382">
            <v>14</v>
          </cell>
          <cell r="DH382">
            <v>0</v>
          </cell>
          <cell r="DI382">
            <v>1.7</v>
          </cell>
          <cell r="DJ382">
            <v>59.779107369000002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65</v>
          </cell>
          <cell r="DW382">
            <v>29</v>
          </cell>
          <cell r="DX382">
            <v>29</v>
          </cell>
          <cell r="DY382">
            <v>28</v>
          </cell>
          <cell r="DZ382" t="str">
            <v>Постоянный</v>
          </cell>
          <cell r="EA382">
            <v>1.63</v>
          </cell>
          <cell r="EB382">
            <v>2</v>
          </cell>
          <cell r="EC382">
            <v>13.978052087999998</v>
          </cell>
          <cell r="ED382">
            <v>18.97</v>
          </cell>
          <cell r="EE382">
            <v>11.86</v>
          </cell>
          <cell r="EF382">
            <v>2.6375000000000002</v>
          </cell>
          <cell r="EG382">
            <v>188.68866587385693</v>
          </cell>
          <cell r="EH382">
            <v>0</v>
          </cell>
          <cell r="EI382">
            <v>0</v>
          </cell>
          <cell r="EJ382">
            <v>60.795397828664996</v>
          </cell>
          <cell r="EK382">
            <v>65</v>
          </cell>
          <cell r="EL382">
            <v>27</v>
          </cell>
          <cell r="EM382">
            <v>26</v>
          </cell>
          <cell r="EN382">
            <v>26</v>
          </cell>
          <cell r="EO382" t="str">
            <v>Периодический</v>
          </cell>
          <cell r="EP382">
            <v>1.42</v>
          </cell>
          <cell r="EQ382">
            <v>2.85</v>
          </cell>
          <cell r="ER382">
            <v>11.703999999999999</v>
          </cell>
          <cell r="ES382">
            <v>14</v>
          </cell>
          <cell r="ET382">
            <v>0</v>
          </cell>
          <cell r="EU382">
            <v>1.7</v>
          </cell>
          <cell r="EV382">
            <v>145.24948735475053</v>
          </cell>
          <cell r="EW382">
            <v>0</v>
          </cell>
          <cell r="EX382">
            <v>0</v>
          </cell>
          <cell r="EY382">
            <v>59.779107369000002</v>
          </cell>
          <cell r="EZ382">
            <v>0</v>
          </cell>
          <cell r="FA382">
            <v>-2</v>
          </cell>
          <cell r="FB382">
            <v>-3</v>
          </cell>
          <cell r="FC382">
            <v>-2</v>
          </cell>
          <cell r="FD382">
            <v>-0.20999999999999996</v>
          </cell>
          <cell r="FE382">
            <v>0.85000000000000009</v>
          </cell>
          <cell r="FF382">
            <v>-2.2740520879999995</v>
          </cell>
        </row>
        <row r="383">
          <cell r="J383">
            <v>1535</v>
          </cell>
          <cell r="K383" t="str">
            <v>К - 112</v>
          </cell>
          <cell r="L383">
            <v>42854</v>
          </cell>
          <cell r="M383" t="str">
            <v>Гор.</v>
          </cell>
          <cell r="N383" t="str">
            <v>P1ar_Block I</v>
          </cell>
          <cell r="O383" t="str">
            <v>Действующий</v>
          </cell>
          <cell r="P383">
            <v>-4</v>
          </cell>
          <cell r="Q383">
            <v>42810</v>
          </cell>
          <cell r="R383" t="str">
            <v>МеКаМиНефть</v>
          </cell>
          <cell r="S383" t="str">
            <v>КГРП 7ст.
350м3 15% HCl</v>
          </cell>
          <cell r="T383">
            <v>143.80000000000001</v>
          </cell>
          <cell r="U383">
            <v>135</v>
          </cell>
          <cell r="V383">
            <v>4.32</v>
          </cell>
          <cell r="W383">
            <v>1</v>
          </cell>
          <cell r="X383">
            <v>4.1281247611038907</v>
          </cell>
          <cell r="Y383">
            <v>1.33</v>
          </cell>
          <cell r="Z383">
            <v>0.83599999999999997</v>
          </cell>
          <cell r="AA383">
            <v>0.73299999999999998</v>
          </cell>
          <cell r="AB383">
            <v>38</v>
          </cell>
          <cell r="AC383">
            <v>1.1579999999999999</v>
          </cell>
          <cell r="AD383">
            <v>177.8</v>
          </cell>
          <cell r="AE383">
            <v>9.19</v>
          </cell>
          <cell r="AF383">
            <v>2115.1</v>
          </cell>
          <cell r="AG383">
            <v>2912.42</v>
          </cell>
          <cell r="AH383">
            <v>2912.42</v>
          </cell>
          <cell r="AI383">
            <v>42854</v>
          </cell>
          <cell r="AJ383" t="str">
            <v>По спущенной компановке</v>
          </cell>
          <cell r="AK383" t="str">
            <v>Закрытый</v>
          </cell>
          <cell r="AL383" t="str">
            <v>2158,49-2159,93; 2263,6-2265,04; 2349,9-2351,34; 2445,31-2446,06; 2402,9-2403,51; 2648,22-2649,66; 2848,6-2849,85 (цирк. клапана)</v>
          </cell>
          <cell r="AM383">
            <v>8.3699999999999992</v>
          </cell>
          <cell r="AN383">
            <v>2158.4899999999998</v>
          </cell>
          <cell r="AO383">
            <v>223.24</v>
          </cell>
          <cell r="AP383" t="str">
            <v>1954,33-2913</v>
          </cell>
          <cell r="AQ383">
            <v>114</v>
          </cell>
          <cell r="AR383">
            <v>7.37</v>
          </cell>
          <cell r="AS383" t="str">
            <v>Газлифт</v>
          </cell>
          <cell r="AT383">
            <v>570</v>
          </cell>
          <cell r="AU383" t="str">
            <v>ГК78/2</v>
          </cell>
          <cell r="AV383">
            <v>965</v>
          </cell>
          <cell r="AW383" t="str">
            <v>ГК80/2</v>
          </cell>
          <cell r="AX383">
            <v>1270</v>
          </cell>
          <cell r="AY383" t="str">
            <v>ГК80/3</v>
          </cell>
          <cell r="AZ383">
            <v>1515</v>
          </cell>
          <cell r="BA383" t="str">
            <v>ГК80/3</v>
          </cell>
          <cell r="BB383">
            <v>1720</v>
          </cell>
          <cell r="BC383" t="str">
            <v>ГК79/4</v>
          </cell>
          <cell r="BD383">
            <v>1900</v>
          </cell>
          <cell r="BE383" t="str">
            <v>ЦКсОК</v>
          </cell>
          <cell r="BF383">
            <v>1935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1957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1860.32</v>
          </cell>
          <cell r="BT383">
            <v>96.68</v>
          </cell>
          <cell r="BU383">
            <v>73</v>
          </cell>
          <cell r="BV383">
            <v>5.5</v>
          </cell>
          <cell r="BW383">
            <v>18</v>
          </cell>
          <cell r="BX383" t="str">
            <v>Угловик</v>
          </cell>
          <cell r="BY383" t="str">
            <v>Периодический</v>
          </cell>
          <cell r="BZ383">
            <v>24</v>
          </cell>
          <cell r="CA383">
            <v>24</v>
          </cell>
          <cell r="CB383">
            <v>30</v>
          </cell>
          <cell r="CC383">
            <v>56</v>
          </cell>
          <cell r="CD383">
            <v>29</v>
          </cell>
          <cell r="CE383">
            <v>43374</v>
          </cell>
          <cell r="CF383">
            <v>126.8</v>
          </cell>
          <cell r="CG383">
            <v>83</v>
          </cell>
          <cell r="CH383">
            <v>6</v>
          </cell>
          <cell r="CI383">
            <v>0</v>
          </cell>
          <cell r="CJ383">
            <v>0</v>
          </cell>
          <cell r="CK383">
            <v>106</v>
          </cell>
          <cell r="CL383">
            <v>5.7700719999999999</v>
          </cell>
          <cell r="CM383">
            <v>7</v>
          </cell>
          <cell r="CN383">
            <v>1.4</v>
          </cell>
          <cell r="CO383">
            <v>356</v>
          </cell>
          <cell r="CP383">
            <v>15.7</v>
          </cell>
          <cell r="CQ383">
            <v>20.799999999999997</v>
          </cell>
          <cell r="CR383" t="str">
            <v>-</v>
          </cell>
          <cell r="CS383">
            <v>106</v>
          </cell>
          <cell r="CT383" t="str">
            <v>-</v>
          </cell>
          <cell r="CU383">
            <v>15.029927999999998</v>
          </cell>
          <cell r="CV383" t="str">
            <v>-</v>
          </cell>
          <cell r="CW383">
            <v>104.6</v>
          </cell>
          <cell r="CX383" t="str">
            <v>-</v>
          </cell>
          <cell r="CY383">
            <v>7.6</v>
          </cell>
          <cell r="CZ383">
            <v>8.1</v>
          </cell>
          <cell r="DA383">
            <v>1403.7953079268336</v>
          </cell>
          <cell r="DB383">
            <v>2720.9365845001589</v>
          </cell>
          <cell r="DC383">
            <v>0.36300348989384917</v>
          </cell>
          <cell r="DD383" t="str">
            <v>Планируется смена режима работы (с периодического на постоянный) с декабря 2018 г.</v>
          </cell>
          <cell r="DE383" t="str">
            <v>Газлифт</v>
          </cell>
          <cell r="DF383">
            <v>5.7700719999999999</v>
          </cell>
          <cell r="DG383">
            <v>7</v>
          </cell>
          <cell r="DH383">
            <v>1.4</v>
          </cell>
          <cell r="DI383">
            <v>8.1000000000000014</v>
          </cell>
          <cell r="DJ383">
            <v>106</v>
          </cell>
          <cell r="DK383">
            <v>0</v>
          </cell>
          <cell r="DL383">
            <v>42814</v>
          </cell>
          <cell r="DM383">
            <v>42854</v>
          </cell>
          <cell r="DN383">
            <v>591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42854</v>
          </cell>
          <cell r="DT383" t="str">
            <v>ВНС</v>
          </cell>
          <cell r="DU383">
            <v>0</v>
          </cell>
          <cell r="DV383">
            <v>65</v>
          </cell>
          <cell r="DW383">
            <v>32</v>
          </cell>
          <cell r="DX383">
            <v>52</v>
          </cell>
          <cell r="DY383">
            <v>30</v>
          </cell>
          <cell r="DZ383" t="str">
            <v>Постоянный</v>
          </cell>
          <cell r="EA383">
            <v>24</v>
          </cell>
          <cell r="EB383">
            <v>0</v>
          </cell>
          <cell r="EC383">
            <v>5.7700719999999999</v>
          </cell>
          <cell r="ED383">
            <v>7</v>
          </cell>
          <cell r="EE383">
            <v>1.4</v>
          </cell>
          <cell r="EF383">
            <v>15.7</v>
          </cell>
          <cell r="EG383">
            <v>1403.7953079268336</v>
          </cell>
          <cell r="EH383">
            <v>75</v>
          </cell>
          <cell r="EI383">
            <v>7.6</v>
          </cell>
          <cell r="EJ383">
            <v>77</v>
          </cell>
          <cell r="EK383">
            <v>18</v>
          </cell>
          <cell r="EL383">
            <v>30</v>
          </cell>
          <cell r="EM383">
            <v>56</v>
          </cell>
          <cell r="EN383">
            <v>29</v>
          </cell>
          <cell r="EO383" t="str">
            <v>Периодический</v>
          </cell>
          <cell r="EP383">
            <v>24</v>
          </cell>
          <cell r="EQ383">
            <v>24</v>
          </cell>
          <cell r="ER383">
            <v>5.7700719999999999</v>
          </cell>
          <cell r="ES383">
            <v>7</v>
          </cell>
          <cell r="ET383">
            <v>1.4</v>
          </cell>
          <cell r="EU383">
            <v>15.7</v>
          </cell>
          <cell r="EV383">
            <v>1403.7953079268336</v>
          </cell>
          <cell r="EW383">
            <v>83</v>
          </cell>
          <cell r="EX383">
            <v>7.6</v>
          </cell>
          <cell r="EY383">
            <v>106</v>
          </cell>
          <cell r="EZ383">
            <v>-47</v>
          </cell>
          <cell r="FA383">
            <v>-2</v>
          </cell>
          <cell r="FB383">
            <v>4</v>
          </cell>
          <cell r="FC383">
            <v>-1</v>
          </cell>
          <cell r="FD383">
            <v>0</v>
          </cell>
          <cell r="FE383">
            <v>24</v>
          </cell>
          <cell r="FF383">
            <v>0</v>
          </cell>
        </row>
        <row r="384">
          <cell r="J384">
            <v>1538</v>
          </cell>
          <cell r="K384" t="str">
            <v>К - 66</v>
          </cell>
          <cell r="L384">
            <v>43096</v>
          </cell>
          <cell r="M384" t="str">
            <v>Гор.</v>
          </cell>
          <cell r="N384" t="str">
            <v>P1ar_Block I</v>
          </cell>
          <cell r="O384" t="str">
            <v>Действующий</v>
          </cell>
          <cell r="P384">
            <v>-4</v>
          </cell>
          <cell r="Q384">
            <v>43087</v>
          </cell>
          <cell r="R384" t="str">
            <v>МеКаМиНефть</v>
          </cell>
          <cell r="S384" t="str">
            <v>КГРП 7ст.
450м3 15% HCl</v>
          </cell>
          <cell r="T384">
            <v>143.80000000000001</v>
          </cell>
          <cell r="U384">
            <v>135</v>
          </cell>
          <cell r="V384">
            <v>4.32</v>
          </cell>
          <cell r="W384">
            <v>1</v>
          </cell>
          <cell r="X384">
            <v>4.32</v>
          </cell>
          <cell r="Y384">
            <v>1.33</v>
          </cell>
          <cell r="Z384">
            <v>0.83599999999999997</v>
          </cell>
          <cell r="AA384">
            <v>0.73299999999999998</v>
          </cell>
          <cell r="AB384">
            <v>38</v>
          </cell>
          <cell r="AC384">
            <v>1.1579999999999999</v>
          </cell>
          <cell r="AD384">
            <v>177.8</v>
          </cell>
          <cell r="AE384">
            <v>9.19</v>
          </cell>
          <cell r="AF384">
            <v>2164</v>
          </cell>
          <cell r="AG384">
            <v>3060</v>
          </cell>
          <cell r="AH384">
            <v>3058</v>
          </cell>
          <cell r="AI384">
            <v>43072</v>
          </cell>
          <cell r="AJ384" t="str">
            <v>По спущенной компановке</v>
          </cell>
          <cell r="AK384" t="str">
            <v>Закрытый</v>
          </cell>
          <cell r="AL384" t="str">
            <v>2373,1-2374,5; 2457,77-2459,17; 2532,47-2533,87; 2618,68-2620,08; 2704,84-2706,24; 2779,51-2780,91; 2872,38-2873,78; 2962,53-2963,93; 3035,59-3036,81 (цирк. клапана)</v>
          </cell>
          <cell r="AM384">
            <v>12.42</v>
          </cell>
          <cell r="AN384">
            <v>2373.1</v>
          </cell>
          <cell r="AO384">
            <v>523.95000000000005</v>
          </cell>
          <cell r="AP384" t="str">
            <v>2109-3058</v>
          </cell>
          <cell r="AQ384">
            <v>114</v>
          </cell>
          <cell r="AR384">
            <v>7.37</v>
          </cell>
          <cell r="AS384" t="str">
            <v>Газлифт</v>
          </cell>
          <cell r="AT384">
            <v>440</v>
          </cell>
          <cell r="AU384" t="str">
            <v>ГК78/3</v>
          </cell>
          <cell r="AV384">
            <v>860</v>
          </cell>
          <cell r="AW384" t="str">
            <v>ГК77/3</v>
          </cell>
          <cell r="AX384">
            <v>1220</v>
          </cell>
          <cell r="AY384" t="str">
            <v>ГК77/3</v>
          </cell>
          <cell r="AZ384">
            <v>1520</v>
          </cell>
          <cell r="BA384" t="str">
            <v>ГК76/3</v>
          </cell>
          <cell r="BB384">
            <v>1830</v>
          </cell>
          <cell r="BC384" t="str">
            <v>ЦКсОК</v>
          </cell>
          <cell r="BD384">
            <v>0</v>
          </cell>
          <cell r="BE384">
            <v>0</v>
          </cell>
          <cell r="BF384">
            <v>1840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2109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1836.09</v>
          </cell>
          <cell r="BT384">
            <v>272.91000000000003</v>
          </cell>
          <cell r="BU384">
            <v>73</v>
          </cell>
          <cell r="BV384">
            <v>5.5</v>
          </cell>
          <cell r="BW384">
            <v>18</v>
          </cell>
          <cell r="BX384" t="str">
            <v>Угловик</v>
          </cell>
          <cell r="BY384" t="str">
            <v>Постоянный</v>
          </cell>
          <cell r="BZ384">
            <v>24</v>
          </cell>
          <cell r="CA384">
            <v>0</v>
          </cell>
          <cell r="CB384">
            <v>31</v>
          </cell>
          <cell r="CC384">
            <v>55</v>
          </cell>
          <cell r="CD384">
            <v>30</v>
          </cell>
          <cell r="CE384">
            <v>43374</v>
          </cell>
          <cell r="CF384">
            <v>193</v>
          </cell>
          <cell r="CG384">
            <v>83</v>
          </cell>
          <cell r="CH384">
            <v>6</v>
          </cell>
          <cell r="CI384">
            <v>0</v>
          </cell>
          <cell r="CJ384">
            <v>0</v>
          </cell>
          <cell r="CK384">
            <v>67</v>
          </cell>
          <cell r="CL384">
            <v>17.556000000000001</v>
          </cell>
          <cell r="CM384">
            <v>21</v>
          </cell>
          <cell r="CN384">
            <v>0</v>
          </cell>
          <cell r="CO384">
            <v>357</v>
          </cell>
          <cell r="CP384">
            <v>28</v>
          </cell>
          <cell r="CQ384">
            <v>126</v>
          </cell>
          <cell r="CR384" t="str">
            <v>-</v>
          </cell>
          <cell r="CS384">
            <v>67</v>
          </cell>
          <cell r="CT384" t="str">
            <v>-</v>
          </cell>
          <cell r="CU384">
            <v>108.444</v>
          </cell>
          <cell r="CV384" t="str">
            <v>-</v>
          </cell>
          <cell r="CW384">
            <v>67</v>
          </cell>
          <cell r="CX384" t="str">
            <v>-</v>
          </cell>
          <cell r="CY384">
            <v>18</v>
          </cell>
          <cell r="CZ384">
            <v>10</v>
          </cell>
          <cell r="DA384">
            <v>569.60583276372745</v>
          </cell>
          <cell r="DB384">
            <v>1594.8963317384369</v>
          </cell>
          <cell r="DC384">
            <v>0.19485899533856088</v>
          </cell>
          <cell r="DD384">
            <v>0</v>
          </cell>
          <cell r="DE384" t="str">
            <v>Газлифт</v>
          </cell>
          <cell r="DF384">
            <v>17.556000000000001</v>
          </cell>
          <cell r="DG384">
            <v>21</v>
          </cell>
          <cell r="DH384">
            <v>0</v>
          </cell>
          <cell r="DI384">
            <v>10</v>
          </cell>
          <cell r="DJ384">
            <v>67</v>
          </cell>
          <cell r="DK384">
            <v>0</v>
          </cell>
          <cell r="DL384">
            <v>43100</v>
          </cell>
          <cell r="DM384">
            <v>43173</v>
          </cell>
          <cell r="DN384">
            <v>272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43096</v>
          </cell>
          <cell r="DT384" t="str">
            <v>ВНС</v>
          </cell>
          <cell r="DU384">
            <v>0</v>
          </cell>
          <cell r="DV384">
            <v>18</v>
          </cell>
          <cell r="DW384">
            <v>32</v>
          </cell>
          <cell r="DX384">
            <v>59</v>
          </cell>
          <cell r="DY384">
            <v>31</v>
          </cell>
          <cell r="DZ384" t="str">
            <v>Постоянный</v>
          </cell>
          <cell r="EA384">
            <v>24</v>
          </cell>
          <cell r="EB384">
            <v>0</v>
          </cell>
          <cell r="EC384">
            <v>28.423999999999999</v>
          </cell>
          <cell r="ED384">
            <v>34</v>
          </cell>
          <cell r="EE384">
            <v>0</v>
          </cell>
          <cell r="EF384">
            <v>48</v>
          </cell>
          <cell r="EG384">
            <v>914.71995496763304</v>
          </cell>
          <cell r="EH384">
            <v>70</v>
          </cell>
          <cell r="EI384">
            <v>22</v>
          </cell>
          <cell r="EJ384">
            <v>60</v>
          </cell>
          <cell r="EK384">
            <v>18</v>
          </cell>
          <cell r="EL384">
            <v>31</v>
          </cell>
          <cell r="EM384">
            <v>55</v>
          </cell>
          <cell r="EN384">
            <v>30</v>
          </cell>
          <cell r="EO384" t="str">
            <v>Постоянный</v>
          </cell>
          <cell r="EP384">
            <v>24</v>
          </cell>
          <cell r="EQ384">
            <v>0</v>
          </cell>
          <cell r="ER384">
            <v>17.556000000000001</v>
          </cell>
          <cell r="ES384">
            <v>21</v>
          </cell>
          <cell r="ET384">
            <v>0</v>
          </cell>
          <cell r="EU384">
            <v>28</v>
          </cell>
          <cell r="EV384">
            <v>569.60583276372745</v>
          </cell>
          <cell r="EW384">
            <v>83</v>
          </cell>
          <cell r="EX384">
            <v>18</v>
          </cell>
          <cell r="EY384">
            <v>67</v>
          </cell>
          <cell r="EZ384">
            <v>0</v>
          </cell>
          <cell r="FA384">
            <v>-1</v>
          </cell>
          <cell r="FB384">
            <v>-4</v>
          </cell>
          <cell r="FC384">
            <v>-1</v>
          </cell>
          <cell r="FD384">
            <v>0</v>
          </cell>
          <cell r="FE384">
            <v>0</v>
          </cell>
          <cell r="FF384">
            <v>-10.867999999999999</v>
          </cell>
        </row>
        <row r="385">
          <cell r="J385">
            <v>1540</v>
          </cell>
          <cell r="K385" t="str">
            <v>К - 112</v>
          </cell>
          <cell r="L385">
            <v>42890</v>
          </cell>
          <cell r="M385" t="str">
            <v>Гор.</v>
          </cell>
          <cell r="N385" t="str">
            <v>P1ar_Block I</v>
          </cell>
          <cell r="O385" t="str">
            <v>Действующий</v>
          </cell>
          <cell r="P385">
            <v>-4</v>
          </cell>
          <cell r="Q385">
            <v>42859</v>
          </cell>
          <cell r="R385" t="str">
            <v>МеКаМиНефть</v>
          </cell>
          <cell r="S385" t="str">
            <v>КГРП 7ст.
350м3 15% HCl</v>
          </cell>
          <cell r="T385">
            <v>143.80000000000001</v>
          </cell>
          <cell r="U385">
            <v>135</v>
          </cell>
          <cell r="V385">
            <v>4.32</v>
          </cell>
          <cell r="W385">
            <v>1</v>
          </cell>
          <cell r="X385">
            <v>4.32</v>
          </cell>
          <cell r="Y385">
            <v>1.33</v>
          </cell>
          <cell r="Z385">
            <v>0.83599999999999997</v>
          </cell>
          <cell r="AA385">
            <v>0.73299999999999998</v>
          </cell>
          <cell r="AB385">
            <v>38</v>
          </cell>
          <cell r="AC385">
            <v>1.1579999999999999</v>
          </cell>
          <cell r="AD385">
            <v>177.8</v>
          </cell>
          <cell r="AE385">
            <v>9.19</v>
          </cell>
          <cell r="AF385">
            <v>2334.6999999999998</v>
          </cell>
          <cell r="AG385">
            <v>3252</v>
          </cell>
          <cell r="AH385">
            <v>3252</v>
          </cell>
          <cell r="AI385">
            <v>0</v>
          </cell>
          <cell r="AJ385" t="str">
            <v>По спущенной компановке</v>
          </cell>
          <cell r="AK385" t="str">
            <v>Закрытый</v>
          </cell>
          <cell r="AL385" t="str">
            <v>2430-2431,44; 2516,27-2517,71; 2612,02-2613,46; 2707,77-2709,2; 2803,05-2804,48; 2971,74-2973,18; 3202,45-3203,7 (цирк. клапана)</v>
          </cell>
          <cell r="AM385">
            <v>0</v>
          </cell>
          <cell r="AN385">
            <v>2430</v>
          </cell>
          <cell r="AO385">
            <v>483.58</v>
          </cell>
          <cell r="AP385">
            <v>0</v>
          </cell>
          <cell r="AQ385">
            <v>114</v>
          </cell>
          <cell r="AR385">
            <v>7.37</v>
          </cell>
          <cell r="AS385" t="str">
            <v>Газлифт</v>
          </cell>
          <cell r="AT385">
            <v>300</v>
          </cell>
          <cell r="AU385" t="str">
            <v>ГП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1890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1992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1818.55</v>
          </cell>
          <cell r="BT385">
            <v>173.45</v>
          </cell>
          <cell r="BU385">
            <v>73</v>
          </cell>
          <cell r="BV385">
            <v>5.5</v>
          </cell>
          <cell r="BW385">
            <v>18</v>
          </cell>
          <cell r="BX385" t="str">
            <v>Угловик</v>
          </cell>
          <cell r="BY385" t="str">
            <v>Постоянный</v>
          </cell>
          <cell r="BZ385">
            <v>24</v>
          </cell>
          <cell r="CA385">
            <v>0</v>
          </cell>
          <cell r="CB385">
            <v>31</v>
          </cell>
          <cell r="CC385">
            <v>65</v>
          </cell>
          <cell r="CD385">
            <v>30</v>
          </cell>
          <cell r="CE385">
            <v>43374</v>
          </cell>
          <cell r="CF385">
            <v>111.2</v>
          </cell>
          <cell r="CG385">
            <v>82</v>
          </cell>
          <cell r="CH385">
            <v>6</v>
          </cell>
          <cell r="CI385">
            <v>0</v>
          </cell>
          <cell r="CJ385">
            <v>0</v>
          </cell>
          <cell r="CK385">
            <v>106</v>
          </cell>
          <cell r="CL385">
            <v>8.8281600000000005</v>
          </cell>
          <cell r="CM385">
            <v>10.56</v>
          </cell>
          <cell r="CN385">
            <v>0</v>
          </cell>
          <cell r="CO385">
            <v>358</v>
          </cell>
          <cell r="CP385">
            <v>17</v>
          </cell>
          <cell r="CQ385">
            <v>5.2000000000000028</v>
          </cell>
          <cell r="CR385" t="str">
            <v>-</v>
          </cell>
          <cell r="CS385">
            <v>106</v>
          </cell>
          <cell r="CT385" t="str">
            <v>-</v>
          </cell>
          <cell r="CU385">
            <v>-3.6281599999999976</v>
          </cell>
          <cell r="CV385" t="str">
            <v>-</v>
          </cell>
          <cell r="CW385">
            <v>106</v>
          </cell>
          <cell r="CX385" t="str">
            <v>-</v>
          </cell>
          <cell r="CY385">
            <v>11.8</v>
          </cell>
          <cell r="CZ385">
            <v>5.1999999999999993</v>
          </cell>
          <cell r="DA385">
            <v>589.02421342612718</v>
          </cell>
          <cell r="DB385">
            <v>1925.6560823546467</v>
          </cell>
          <cell r="DC385">
            <v>2.0738712715855581</v>
          </cell>
          <cell r="DD385" t="str">
            <v>Довывод на режим после ТРС (смена ПО), проведенного в сентябре 2018 г.</v>
          </cell>
          <cell r="DE385" t="str">
            <v>Газлифт</v>
          </cell>
          <cell r="DF385">
            <v>8.8281600000000005</v>
          </cell>
          <cell r="DG385">
            <v>10.56</v>
          </cell>
          <cell r="DH385">
            <v>0</v>
          </cell>
          <cell r="DI385">
            <v>5.1999999999999993</v>
          </cell>
          <cell r="DJ385">
            <v>106</v>
          </cell>
          <cell r="DK385">
            <v>0</v>
          </cell>
          <cell r="DL385">
            <v>42887.083333333336</v>
          </cell>
          <cell r="DM385">
            <v>42890</v>
          </cell>
          <cell r="DN385">
            <v>555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42890</v>
          </cell>
          <cell r="DT385" t="str">
            <v>ВНС</v>
          </cell>
          <cell r="DU385">
            <v>0</v>
          </cell>
          <cell r="DV385">
            <v>65</v>
          </cell>
          <cell r="DW385">
            <v>31</v>
          </cell>
          <cell r="DX385">
            <v>65</v>
          </cell>
          <cell r="DY385">
            <v>30</v>
          </cell>
          <cell r="DZ385" t="str">
            <v>Постоянный</v>
          </cell>
          <cell r="EA385">
            <v>24</v>
          </cell>
          <cell r="EB385">
            <v>0</v>
          </cell>
          <cell r="EC385">
            <v>8.8281600000000005</v>
          </cell>
          <cell r="ED385">
            <v>10.56</v>
          </cell>
          <cell r="EE385">
            <v>0</v>
          </cell>
          <cell r="EF385">
            <v>17</v>
          </cell>
          <cell r="EG385">
            <v>589.02421342612718</v>
          </cell>
          <cell r="EH385">
            <v>75</v>
          </cell>
          <cell r="EI385">
            <v>11.8</v>
          </cell>
          <cell r="EJ385">
            <v>108</v>
          </cell>
          <cell r="EK385">
            <v>18</v>
          </cell>
          <cell r="EL385">
            <v>31</v>
          </cell>
          <cell r="EM385">
            <v>65</v>
          </cell>
          <cell r="EN385">
            <v>30</v>
          </cell>
          <cell r="EO385" t="str">
            <v>Постоянный</v>
          </cell>
          <cell r="EP385">
            <v>24</v>
          </cell>
          <cell r="EQ385">
            <v>0</v>
          </cell>
          <cell r="ER385">
            <v>8.8281600000000005</v>
          </cell>
          <cell r="ES385">
            <v>10.56</v>
          </cell>
          <cell r="ET385">
            <v>0</v>
          </cell>
          <cell r="EU385">
            <v>17</v>
          </cell>
          <cell r="EV385">
            <v>589.02421342612718</v>
          </cell>
          <cell r="EW385">
            <v>82</v>
          </cell>
          <cell r="EX385">
            <v>11.8</v>
          </cell>
          <cell r="EY385">
            <v>106</v>
          </cell>
          <cell r="EZ385">
            <v>-47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</row>
        <row r="386">
          <cell r="J386">
            <v>1541</v>
          </cell>
          <cell r="K386" t="str">
            <v>К - 82</v>
          </cell>
          <cell r="L386">
            <v>43284</v>
          </cell>
          <cell r="M386" t="str">
            <v>Гор.</v>
          </cell>
          <cell r="N386" t="str">
            <v>P1ar_Block I</v>
          </cell>
          <cell r="O386" t="str">
            <v>Действующий</v>
          </cell>
          <cell r="P386">
            <v>-4</v>
          </cell>
          <cell r="Q386">
            <v>43215</v>
          </cell>
          <cell r="R386" t="str">
            <v>МеКаМиНефть</v>
          </cell>
          <cell r="S386" t="str">
            <v>КГРП 7стадий
350 м3 15% HCl</v>
          </cell>
          <cell r="T386">
            <v>143.80000000000001</v>
          </cell>
          <cell r="U386">
            <v>135</v>
          </cell>
          <cell r="V386">
            <v>4.32</v>
          </cell>
          <cell r="W386">
            <v>1</v>
          </cell>
          <cell r="X386">
            <v>4.32</v>
          </cell>
          <cell r="Y386">
            <v>1.33</v>
          </cell>
          <cell r="Z386">
            <v>0.83599999999999997</v>
          </cell>
          <cell r="AA386">
            <v>0.73299999999999998</v>
          </cell>
          <cell r="AB386">
            <v>38</v>
          </cell>
          <cell r="AC386">
            <v>1.1579999999999999</v>
          </cell>
          <cell r="AD386">
            <v>177.8</v>
          </cell>
          <cell r="AE386">
            <v>9.19</v>
          </cell>
          <cell r="AF386">
            <v>2206.5</v>
          </cell>
          <cell r="AG386">
            <v>2866.2</v>
          </cell>
          <cell r="AH386">
            <v>2866.2</v>
          </cell>
          <cell r="AI386">
            <v>43146</v>
          </cell>
          <cell r="AJ386" t="str">
            <v>По спущенной компановке</v>
          </cell>
          <cell r="AK386" t="str">
            <v>Закрытый</v>
          </cell>
          <cell r="AL386" t="str">
            <v>2270,53-2271,93; 2342-2343,43; 2443,1-2444,5; 2548,9-2550,3; 2688,65-2690,05; 2818,71-2819,94 (цирк. клапана)</v>
          </cell>
          <cell r="AM386">
            <v>8.23</v>
          </cell>
          <cell r="AN386">
            <v>2270.5300000000002</v>
          </cell>
          <cell r="AO386">
            <v>362.89</v>
          </cell>
          <cell r="AP386" t="str">
            <v>2152,75-2867</v>
          </cell>
          <cell r="AQ386">
            <v>114</v>
          </cell>
          <cell r="AR386">
            <v>7.37</v>
          </cell>
          <cell r="AS386" t="str">
            <v>Газлифт</v>
          </cell>
          <cell r="AT386">
            <v>600</v>
          </cell>
          <cell r="AU386" t="str">
            <v>ГК73/0,125</v>
          </cell>
          <cell r="AV386">
            <v>1120</v>
          </cell>
          <cell r="AW386" t="str">
            <v>ГК75/0,156</v>
          </cell>
          <cell r="AX386">
            <v>1545</v>
          </cell>
          <cell r="AY386" t="str">
            <v>ГК77/0,156</v>
          </cell>
          <cell r="AZ386">
            <v>1930</v>
          </cell>
          <cell r="BA386" t="str">
            <v>извлечен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1960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1982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73</v>
          </cell>
          <cell r="BV386">
            <v>5.5</v>
          </cell>
          <cell r="BW386">
            <v>18</v>
          </cell>
          <cell r="BX386" t="str">
            <v>Угловик</v>
          </cell>
          <cell r="BY386" t="str">
            <v>Постоянный</v>
          </cell>
          <cell r="BZ386">
            <v>24</v>
          </cell>
          <cell r="CA386">
            <v>0</v>
          </cell>
          <cell r="CB386">
            <v>32</v>
          </cell>
          <cell r="CC386">
            <v>59</v>
          </cell>
          <cell r="CD386">
            <v>31</v>
          </cell>
          <cell r="CE386">
            <v>43374</v>
          </cell>
          <cell r="CF386">
            <v>201</v>
          </cell>
          <cell r="CG386">
            <v>83</v>
          </cell>
          <cell r="CH386">
            <v>6</v>
          </cell>
          <cell r="CI386">
            <v>0</v>
          </cell>
          <cell r="CJ386">
            <v>0</v>
          </cell>
          <cell r="CK386">
            <v>65</v>
          </cell>
          <cell r="CL386">
            <v>20.9</v>
          </cell>
          <cell r="CM386">
            <v>25</v>
          </cell>
          <cell r="CN386">
            <v>0</v>
          </cell>
          <cell r="CO386">
            <v>359</v>
          </cell>
          <cell r="CP386">
            <v>22</v>
          </cell>
          <cell r="CQ386">
            <v>136</v>
          </cell>
          <cell r="CR386" t="str">
            <v>-</v>
          </cell>
          <cell r="CS386">
            <v>65</v>
          </cell>
          <cell r="CT386" t="str">
            <v>-</v>
          </cell>
          <cell r="CU386">
            <v>115.1</v>
          </cell>
          <cell r="CV386" t="str">
            <v>-</v>
          </cell>
          <cell r="CW386">
            <v>65</v>
          </cell>
          <cell r="CX386" t="str">
            <v>-</v>
          </cell>
          <cell r="CY386">
            <v>15</v>
          </cell>
          <cell r="CZ386">
            <v>7</v>
          </cell>
          <cell r="DA386">
            <v>334.9282296650718</v>
          </cell>
          <cell r="DB386">
            <v>1052.6315789473686</v>
          </cell>
          <cell r="DC386">
            <v>0.21402569128545332</v>
          </cell>
          <cell r="DD386">
            <v>0</v>
          </cell>
          <cell r="DE386" t="str">
            <v>Газлифт</v>
          </cell>
          <cell r="DF386">
            <v>20.9</v>
          </cell>
          <cell r="DG386">
            <v>25</v>
          </cell>
          <cell r="DH386">
            <v>0</v>
          </cell>
          <cell r="DI386">
            <v>7</v>
          </cell>
          <cell r="DJ386">
            <v>65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18</v>
          </cell>
          <cell r="DW386">
            <v>30</v>
          </cell>
          <cell r="DX386">
            <v>70</v>
          </cell>
          <cell r="DY386">
            <v>28</v>
          </cell>
          <cell r="DZ386" t="str">
            <v>Постоянный</v>
          </cell>
          <cell r="EA386">
            <v>24</v>
          </cell>
          <cell r="EB386">
            <v>0</v>
          </cell>
          <cell r="EC386">
            <v>34.861200000000004</v>
          </cell>
          <cell r="ED386">
            <v>41.7</v>
          </cell>
          <cell r="EE386">
            <v>0</v>
          </cell>
          <cell r="EF386">
            <v>26.5</v>
          </cell>
          <cell r="EG386">
            <v>387.25000860555571</v>
          </cell>
          <cell r="EH386">
            <v>72</v>
          </cell>
          <cell r="EI386">
            <v>13</v>
          </cell>
          <cell r="EJ386">
            <v>70</v>
          </cell>
          <cell r="EK386">
            <v>18</v>
          </cell>
          <cell r="EL386">
            <v>32</v>
          </cell>
          <cell r="EM386">
            <v>59</v>
          </cell>
          <cell r="EN386">
            <v>31</v>
          </cell>
          <cell r="EO386" t="str">
            <v>Постоянный</v>
          </cell>
          <cell r="EP386">
            <v>24</v>
          </cell>
          <cell r="EQ386">
            <v>0</v>
          </cell>
          <cell r="ER386">
            <v>20.9</v>
          </cell>
          <cell r="ES386">
            <v>25</v>
          </cell>
          <cell r="ET386">
            <v>0</v>
          </cell>
          <cell r="EU386">
            <v>22</v>
          </cell>
          <cell r="EV386">
            <v>334.9282296650718</v>
          </cell>
          <cell r="EW386">
            <v>83</v>
          </cell>
          <cell r="EX386">
            <v>15</v>
          </cell>
          <cell r="EY386">
            <v>65</v>
          </cell>
          <cell r="EZ386">
            <v>0</v>
          </cell>
          <cell r="FA386">
            <v>2</v>
          </cell>
          <cell r="FB386">
            <v>-11</v>
          </cell>
          <cell r="FC386">
            <v>3</v>
          </cell>
          <cell r="FD386">
            <v>0</v>
          </cell>
          <cell r="FE386">
            <v>0</v>
          </cell>
          <cell r="FF386">
            <v>-13.961200000000005</v>
          </cell>
        </row>
        <row r="387">
          <cell r="J387">
            <v>1542</v>
          </cell>
          <cell r="K387" t="str">
            <v>К - 66</v>
          </cell>
          <cell r="L387">
            <v>43059</v>
          </cell>
          <cell r="M387" t="str">
            <v>Гор.</v>
          </cell>
          <cell r="N387" t="str">
            <v>P1ar_Block I</v>
          </cell>
          <cell r="O387" t="str">
            <v>Действующий</v>
          </cell>
          <cell r="P387">
            <v>-4</v>
          </cell>
          <cell r="Q387">
            <v>43014</v>
          </cell>
          <cell r="R387" t="str">
            <v>МеКаМиНефть</v>
          </cell>
          <cell r="S387" t="str">
            <v>КГРП 7ст.
350м3 15% HCl</v>
          </cell>
          <cell r="T387">
            <v>143.80000000000001</v>
          </cell>
          <cell r="U387">
            <v>135</v>
          </cell>
          <cell r="V387">
            <v>4.32</v>
          </cell>
          <cell r="W387">
            <v>1</v>
          </cell>
          <cell r="X387">
            <v>4.32</v>
          </cell>
          <cell r="Y387">
            <v>1.33</v>
          </cell>
          <cell r="Z387">
            <v>0.83599999999999997</v>
          </cell>
          <cell r="AA387">
            <v>0.73299999999999998</v>
          </cell>
          <cell r="AB387">
            <v>38</v>
          </cell>
          <cell r="AC387">
            <v>1.1579999999999999</v>
          </cell>
          <cell r="AD387">
            <v>177.8</v>
          </cell>
          <cell r="AE387">
            <v>9.19</v>
          </cell>
          <cell r="AF387">
            <v>2172.0500000000002</v>
          </cell>
          <cell r="AG387">
            <v>3002.77</v>
          </cell>
          <cell r="AH387">
            <v>3002.77</v>
          </cell>
          <cell r="AI387">
            <v>42996</v>
          </cell>
          <cell r="AJ387" t="str">
            <v>По спущенной компановке</v>
          </cell>
          <cell r="AK387" t="str">
            <v>Закрытый</v>
          </cell>
          <cell r="AL387" t="str">
            <v>2264,89-2266,32; 2350,51-2351,94; 2466,99-2468,42; 2676,51-2677,94; 2792,9-2794,33; 2899,17-2899,7 (цирк. клапана)</v>
          </cell>
          <cell r="AM387">
            <v>9.11</v>
          </cell>
          <cell r="AN387">
            <v>2264.89</v>
          </cell>
          <cell r="AO387">
            <v>410.39</v>
          </cell>
          <cell r="AP387" t="str">
            <v>1919,11-3014</v>
          </cell>
          <cell r="AQ387">
            <v>114</v>
          </cell>
          <cell r="AR387">
            <v>7.37</v>
          </cell>
          <cell r="AS387" t="str">
            <v>Газлифт</v>
          </cell>
          <cell r="AT387">
            <v>480</v>
          </cell>
          <cell r="AU387" t="str">
            <v>ГК81/3</v>
          </cell>
          <cell r="AV387">
            <v>840</v>
          </cell>
          <cell r="AW387" t="str">
            <v>ГК82/3</v>
          </cell>
          <cell r="AX387">
            <v>1110</v>
          </cell>
          <cell r="AY387" t="str">
            <v>ГК82/3</v>
          </cell>
          <cell r="AZ387">
            <v>1340</v>
          </cell>
          <cell r="BA387" t="str">
            <v xml:space="preserve">ГК83/3 </v>
          </cell>
          <cell r="BB387">
            <v>1520</v>
          </cell>
          <cell r="BC387" t="str">
            <v>ГК79/3</v>
          </cell>
          <cell r="BD387">
            <v>1660</v>
          </cell>
          <cell r="BE387" t="str">
            <v>ГК77/4</v>
          </cell>
          <cell r="BF387">
            <v>1890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1930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1732.04</v>
          </cell>
          <cell r="BT387">
            <v>197.96</v>
          </cell>
          <cell r="BU387">
            <v>73</v>
          </cell>
          <cell r="BV387">
            <v>5.5</v>
          </cell>
          <cell r="BW387">
            <v>18</v>
          </cell>
          <cell r="BX387" t="str">
            <v>Угловик</v>
          </cell>
          <cell r="BY387" t="str">
            <v>Постоянный</v>
          </cell>
          <cell r="BZ387">
            <v>24</v>
          </cell>
          <cell r="CA387">
            <v>0</v>
          </cell>
          <cell r="CB387">
            <v>32</v>
          </cell>
          <cell r="CC387">
            <v>61</v>
          </cell>
          <cell r="CD387">
            <v>30</v>
          </cell>
          <cell r="CE387">
            <v>43374</v>
          </cell>
          <cell r="CF387">
            <v>182</v>
          </cell>
          <cell r="CG387">
            <v>81</v>
          </cell>
          <cell r="CH387">
            <v>6</v>
          </cell>
          <cell r="CI387">
            <v>0</v>
          </cell>
          <cell r="CJ387">
            <v>0</v>
          </cell>
          <cell r="CK387">
            <v>66</v>
          </cell>
          <cell r="CL387">
            <v>23.516679999999997</v>
          </cell>
          <cell r="CM387">
            <v>28.13</v>
          </cell>
          <cell r="CN387">
            <v>0</v>
          </cell>
          <cell r="CO387">
            <v>360</v>
          </cell>
          <cell r="CP387">
            <v>32</v>
          </cell>
          <cell r="CQ387">
            <v>116</v>
          </cell>
          <cell r="CR387" t="str">
            <v>-</v>
          </cell>
          <cell r="CS387">
            <v>66</v>
          </cell>
          <cell r="CT387" t="str">
            <v>-</v>
          </cell>
          <cell r="CU387">
            <v>92.483320000000006</v>
          </cell>
          <cell r="CV387" t="str">
            <v>-</v>
          </cell>
          <cell r="CW387">
            <v>66</v>
          </cell>
          <cell r="CX387" t="str">
            <v>-</v>
          </cell>
          <cell r="CY387">
            <v>15.1</v>
          </cell>
          <cell r="CZ387">
            <v>16.899999999999999</v>
          </cell>
          <cell r="DA387">
            <v>718.63885548470284</v>
          </cell>
          <cell r="DB387">
            <v>1360.7362944089048</v>
          </cell>
          <cell r="DC387">
            <v>0.28912840513155452</v>
          </cell>
          <cell r="DD387">
            <v>0</v>
          </cell>
          <cell r="DE387" t="str">
            <v>Газлифт</v>
          </cell>
          <cell r="DF387">
            <v>23.516679999999997</v>
          </cell>
          <cell r="DG387">
            <v>28.13</v>
          </cell>
          <cell r="DH387">
            <v>0</v>
          </cell>
          <cell r="DI387">
            <v>16.899999999999999</v>
          </cell>
          <cell r="DJ387">
            <v>66</v>
          </cell>
          <cell r="DK387">
            <v>0</v>
          </cell>
          <cell r="DL387">
            <v>0</v>
          </cell>
          <cell r="DM387">
            <v>43059</v>
          </cell>
          <cell r="DN387">
            <v>386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43059</v>
          </cell>
          <cell r="DT387" t="str">
            <v>ВНС</v>
          </cell>
          <cell r="DU387">
            <v>0</v>
          </cell>
          <cell r="DV387">
            <v>18</v>
          </cell>
          <cell r="DW387">
            <v>32</v>
          </cell>
          <cell r="DX387">
            <v>61</v>
          </cell>
          <cell r="DY387">
            <v>30</v>
          </cell>
          <cell r="DZ387" t="str">
            <v>Постоянный</v>
          </cell>
          <cell r="EA387">
            <v>24</v>
          </cell>
          <cell r="EB387">
            <v>0</v>
          </cell>
          <cell r="EC387">
            <v>22.571999999999999</v>
          </cell>
          <cell r="ED387">
            <v>27</v>
          </cell>
          <cell r="EE387">
            <v>0</v>
          </cell>
          <cell r="EF387">
            <v>32</v>
          </cell>
          <cell r="EG387">
            <v>748.71522239943295</v>
          </cell>
          <cell r="EH387">
            <v>75</v>
          </cell>
          <cell r="EI387">
            <v>15.1</v>
          </cell>
          <cell r="EJ387">
            <v>66</v>
          </cell>
          <cell r="EK387">
            <v>18</v>
          </cell>
          <cell r="EL387">
            <v>32</v>
          </cell>
          <cell r="EM387">
            <v>61</v>
          </cell>
          <cell r="EN387">
            <v>30</v>
          </cell>
          <cell r="EO387" t="str">
            <v>Постоянный</v>
          </cell>
          <cell r="EP387">
            <v>24</v>
          </cell>
          <cell r="EQ387">
            <v>0</v>
          </cell>
          <cell r="ER387">
            <v>23.516679999999997</v>
          </cell>
          <cell r="ES387">
            <v>28.13</v>
          </cell>
          <cell r="ET387">
            <v>0</v>
          </cell>
          <cell r="EU387">
            <v>32</v>
          </cell>
          <cell r="EV387">
            <v>718.63885548470284</v>
          </cell>
          <cell r="EW387">
            <v>81</v>
          </cell>
          <cell r="EX387">
            <v>15.1</v>
          </cell>
          <cell r="EY387">
            <v>66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0.94467999999999819</v>
          </cell>
        </row>
        <row r="388">
          <cell r="J388">
            <v>1544</v>
          </cell>
          <cell r="K388" t="str">
            <v>К-82</v>
          </cell>
          <cell r="L388">
            <v>43298</v>
          </cell>
          <cell r="M388" t="str">
            <v>Гор.</v>
          </cell>
          <cell r="N388" t="str">
            <v>P1ar_Block I</v>
          </cell>
          <cell r="O388" t="str">
            <v>Действующий</v>
          </cell>
          <cell r="P388">
            <v>-4</v>
          </cell>
          <cell r="Q388">
            <v>43246</v>
          </cell>
          <cell r="R388" t="str">
            <v>МеКаМиНефть</v>
          </cell>
          <cell r="S388" t="str">
            <v>КГРП 7ст.
350м3 15% HCl</v>
          </cell>
          <cell r="T388">
            <v>143.80000000000001</v>
          </cell>
          <cell r="U388">
            <v>135</v>
          </cell>
          <cell r="V388">
            <v>4.32</v>
          </cell>
          <cell r="W388">
            <v>1</v>
          </cell>
          <cell r="X388">
            <v>4.32</v>
          </cell>
          <cell r="Y388">
            <v>1.33</v>
          </cell>
          <cell r="Z388">
            <v>0.83599999999999997</v>
          </cell>
          <cell r="AA388">
            <v>0.73299999999999998</v>
          </cell>
          <cell r="AB388">
            <v>38</v>
          </cell>
          <cell r="AC388">
            <v>1.1579999999999999</v>
          </cell>
          <cell r="AD388">
            <v>177.8</v>
          </cell>
          <cell r="AE388">
            <v>9.19</v>
          </cell>
          <cell r="AF388">
            <v>2204.73</v>
          </cell>
          <cell r="AG388">
            <v>3246.45</v>
          </cell>
          <cell r="AH388">
            <v>3246.45</v>
          </cell>
          <cell r="AI388">
            <v>43245</v>
          </cell>
          <cell r="AJ388" t="str">
            <v>По спущенной компановке</v>
          </cell>
          <cell r="AK388" t="str">
            <v>Закрытый</v>
          </cell>
          <cell r="AL388" t="str">
            <v>2261,76- 2262,96; 2348,19-2349,39; 2477,18-2478,38; 2755,61-2756,81; 2833,73-2834,93; 2976,03-2977,23; 3042,11-3043,31(цирк. клапана)</v>
          </cell>
          <cell r="AM388">
            <v>8.4</v>
          </cell>
          <cell r="AN388">
            <v>2261.7600000000002</v>
          </cell>
          <cell r="AO388">
            <v>313.27</v>
          </cell>
          <cell r="AP388" t="str">
            <v>2204,73-3247</v>
          </cell>
          <cell r="AQ388">
            <v>114</v>
          </cell>
          <cell r="AR388">
            <v>7.37</v>
          </cell>
          <cell r="AS388" t="str">
            <v>Газлифт</v>
          </cell>
          <cell r="AT388">
            <v>550</v>
          </cell>
          <cell r="AU388" t="str">
            <v>ГК73/0,125</v>
          </cell>
          <cell r="AV388">
            <v>970</v>
          </cell>
          <cell r="AW388" t="str">
            <v>ГК75/0,187</v>
          </cell>
          <cell r="AX388">
            <v>1335</v>
          </cell>
          <cell r="AY388" t="str">
            <v>ГК76/0,250</v>
          </cell>
          <cell r="AZ388">
            <v>1670</v>
          </cell>
          <cell r="BA388" t="str">
            <v>ГК74/0,250</v>
          </cell>
          <cell r="BB388">
            <v>1960</v>
          </cell>
          <cell r="BC388" t="str">
            <v>ЦКсОК</v>
          </cell>
          <cell r="BD388">
            <v>0</v>
          </cell>
          <cell r="BE388">
            <v>0</v>
          </cell>
          <cell r="BF388">
            <v>1990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2012</v>
          </cell>
          <cell r="BN388" t="str">
            <v>Есть</v>
          </cell>
          <cell r="BO388">
            <v>0</v>
          </cell>
          <cell r="BP388">
            <v>81</v>
          </cell>
          <cell r="BQ388">
            <v>42</v>
          </cell>
          <cell r="BR388">
            <v>12.1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18</v>
          </cell>
          <cell r="BX388" t="str">
            <v>Угловик</v>
          </cell>
          <cell r="BY388" t="str">
            <v>Постоянный</v>
          </cell>
          <cell r="BZ388">
            <v>24</v>
          </cell>
          <cell r="CA388">
            <v>0</v>
          </cell>
          <cell r="CB388">
            <v>32</v>
          </cell>
          <cell r="CC388">
            <v>42</v>
          </cell>
          <cell r="CD388">
            <v>31</v>
          </cell>
          <cell r="CE388">
            <v>43374</v>
          </cell>
          <cell r="CF388">
            <v>197</v>
          </cell>
          <cell r="CG388">
            <v>81</v>
          </cell>
          <cell r="CH388">
            <v>6</v>
          </cell>
          <cell r="CI388">
            <v>0</v>
          </cell>
          <cell r="CJ388">
            <v>0</v>
          </cell>
          <cell r="CK388">
            <v>98</v>
          </cell>
          <cell r="CL388">
            <v>25.08</v>
          </cell>
          <cell r="CM388">
            <v>30</v>
          </cell>
          <cell r="CN388">
            <v>0</v>
          </cell>
          <cell r="CO388">
            <v>361</v>
          </cell>
          <cell r="CP388">
            <v>29</v>
          </cell>
          <cell r="CQ388">
            <v>99</v>
          </cell>
          <cell r="CR388" t="str">
            <v>-</v>
          </cell>
          <cell r="CS388">
            <v>98</v>
          </cell>
          <cell r="CT388" t="str">
            <v>-</v>
          </cell>
          <cell r="CU388">
            <v>73.92</v>
          </cell>
          <cell r="CV388" t="str">
            <v>-</v>
          </cell>
          <cell r="CW388">
            <v>98</v>
          </cell>
          <cell r="CX388" t="str">
            <v>-</v>
          </cell>
          <cell r="CY388">
            <v>18</v>
          </cell>
          <cell r="CZ388">
            <v>11</v>
          </cell>
          <cell r="DA388">
            <v>438.59649122807019</v>
          </cell>
          <cell r="DB388">
            <v>1156.2998405103669</v>
          </cell>
          <cell r="DC388">
            <v>0</v>
          </cell>
          <cell r="DD388" t="str">
            <v>Скопление тех. воды на забое. Планируются мероприятия по снижению Рзаб в декабре 2018 г. (постановка ГНКТ/СУ)</v>
          </cell>
          <cell r="DE388" t="str">
            <v>Газлифт</v>
          </cell>
          <cell r="DF388">
            <v>25.08</v>
          </cell>
          <cell r="DG388">
            <v>30</v>
          </cell>
          <cell r="DH388">
            <v>0</v>
          </cell>
          <cell r="DI388">
            <v>11</v>
          </cell>
          <cell r="DJ388">
            <v>98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18</v>
          </cell>
          <cell r="DW388">
            <v>32</v>
          </cell>
          <cell r="DX388">
            <v>42</v>
          </cell>
          <cell r="DY388">
            <v>31</v>
          </cell>
          <cell r="DZ388" t="str">
            <v>Постоянный</v>
          </cell>
          <cell r="EA388">
            <v>24</v>
          </cell>
          <cell r="EB388">
            <v>0</v>
          </cell>
          <cell r="EC388">
            <v>32.603999999999999</v>
          </cell>
          <cell r="ED388">
            <v>39</v>
          </cell>
          <cell r="EE388">
            <v>0</v>
          </cell>
          <cell r="EF388">
            <v>31</v>
          </cell>
          <cell r="EG388">
            <v>423.26094957673905</v>
          </cell>
          <cell r="EH388">
            <v>75</v>
          </cell>
          <cell r="EI388">
            <v>17.2</v>
          </cell>
          <cell r="EJ388">
            <v>92</v>
          </cell>
          <cell r="EK388">
            <v>18</v>
          </cell>
          <cell r="EL388">
            <v>32</v>
          </cell>
          <cell r="EM388">
            <v>42</v>
          </cell>
          <cell r="EN388">
            <v>31</v>
          </cell>
          <cell r="EO388" t="str">
            <v>Постоянный</v>
          </cell>
          <cell r="EP388">
            <v>24</v>
          </cell>
          <cell r="EQ388">
            <v>0</v>
          </cell>
          <cell r="ER388">
            <v>25.08</v>
          </cell>
          <cell r="ES388">
            <v>30</v>
          </cell>
          <cell r="ET388">
            <v>0</v>
          </cell>
          <cell r="EU388">
            <v>29</v>
          </cell>
          <cell r="EV388">
            <v>438.59649122807019</v>
          </cell>
          <cell r="EW388">
            <v>81</v>
          </cell>
          <cell r="EX388">
            <v>18</v>
          </cell>
          <cell r="EY388">
            <v>98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-7.5240000000000009</v>
          </cell>
        </row>
        <row r="389">
          <cell r="J389">
            <v>1545</v>
          </cell>
          <cell r="K389" t="str">
            <v>К - 82</v>
          </cell>
          <cell r="L389">
            <v>43100</v>
          </cell>
          <cell r="M389" t="str">
            <v>Гор.</v>
          </cell>
          <cell r="N389" t="str">
            <v>P1ar_Block I</v>
          </cell>
          <cell r="O389" t="str">
            <v>Действующий</v>
          </cell>
          <cell r="P389">
            <v>-4</v>
          </cell>
          <cell r="Q389">
            <v>43093</v>
          </cell>
          <cell r="R389" t="str">
            <v>МеКаМиНефть</v>
          </cell>
          <cell r="S389" t="str">
            <v>КГРП 7ст.
350м3 15% HCl</v>
          </cell>
          <cell r="T389">
            <v>143.80000000000001</v>
          </cell>
          <cell r="U389">
            <v>135</v>
          </cell>
          <cell r="V389">
            <v>4.32</v>
          </cell>
          <cell r="W389">
            <v>1</v>
          </cell>
          <cell r="X389">
            <v>4.32</v>
          </cell>
          <cell r="Y389">
            <v>1.33</v>
          </cell>
          <cell r="Z389">
            <v>0.83599999999999997</v>
          </cell>
          <cell r="AA389">
            <v>0.73299999999999998</v>
          </cell>
          <cell r="AB389">
            <v>38</v>
          </cell>
          <cell r="AC389">
            <v>1.1579999999999999</v>
          </cell>
          <cell r="AD389">
            <v>177.8</v>
          </cell>
          <cell r="AE389">
            <v>9.19</v>
          </cell>
          <cell r="AF389">
            <v>2264</v>
          </cell>
          <cell r="AG389">
            <v>3115</v>
          </cell>
          <cell r="AH389">
            <v>3113</v>
          </cell>
          <cell r="AI389">
            <v>43072</v>
          </cell>
          <cell r="AJ389" t="str">
            <v>По спущенной компановке</v>
          </cell>
          <cell r="AK389" t="str">
            <v>Закрытый</v>
          </cell>
          <cell r="AL389" t="str">
            <v>2388,46-2389,89; 2467,89-2469,32; 2563,64-2565,07; 2659,19-2660,62; 2754,93-2756,36; 2942,98-2944,41; 3090,17-3091,4 (цирк. клапана)</v>
          </cell>
          <cell r="AM389">
            <v>9.81</v>
          </cell>
          <cell r="AN389">
            <v>2388.46</v>
          </cell>
          <cell r="AO389">
            <v>481.71</v>
          </cell>
          <cell r="AP389" t="str">
            <v>2209-2-3113</v>
          </cell>
          <cell r="AQ389">
            <v>114</v>
          </cell>
          <cell r="AR389">
            <v>7.37</v>
          </cell>
          <cell r="AS389" t="str">
            <v>Газлифт</v>
          </cell>
          <cell r="AT389">
            <v>550</v>
          </cell>
          <cell r="AU389" t="str">
            <v>ГК76/3</v>
          </cell>
          <cell r="AV389">
            <v>960</v>
          </cell>
          <cell r="AW389" t="str">
            <v>ГК77/3</v>
          </cell>
          <cell r="AX389">
            <v>1270</v>
          </cell>
          <cell r="AY389" t="str">
            <v>ГК75/4</v>
          </cell>
          <cell r="AZ389">
            <v>1500</v>
          </cell>
          <cell r="BA389" t="str">
            <v>ГК75/4</v>
          </cell>
          <cell r="BB389">
            <v>1690</v>
          </cell>
          <cell r="BC389" t="str">
            <v>ГК75/4</v>
          </cell>
          <cell r="BD389">
            <v>1830</v>
          </cell>
          <cell r="BE389" t="str">
            <v>ЦКсОК</v>
          </cell>
          <cell r="BF389">
            <v>1930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2201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2201</v>
          </cell>
          <cell r="BT389">
            <v>0</v>
          </cell>
          <cell r="BU389">
            <v>73</v>
          </cell>
          <cell r="BV389">
            <v>5.5</v>
          </cell>
          <cell r="BW389">
            <v>18</v>
          </cell>
          <cell r="BX389" t="str">
            <v>Угловик</v>
          </cell>
          <cell r="BY389" t="str">
            <v>Постоянный</v>
          </cell>
          <cell r="BZ389">
            <v>24</v>
          </cell>
          <cell r="CA389">
            <v>0</v>
          </cell>
          <cell r="CB389">
            <v>31</v>
          </cell>
          <cell r="CC389">
            <v>61</v>
          </cell>
          <cell r="CD389">
            <v>30</v>
          </cell>
          <cell r="CE389">
            <v>43374</v>
          </cell>
          <cell r="CF389">
            <v>178</v>
          </cell>
          <cell r="CG389">
            <v>81</v>
          </cell>
          <cell r="CH389">
            <v>6</v>
          </cell>
          <cell r="CI389">
            <v>0</v>
          </cell>
          <cell r="CJ389">
            <v>0</v>
          </cell>
          <cell r="CK389">
            <v>65</v>
          </cell>
          <cell r="CL389">
            <v>21.736000000000001</v>
          </cell>
          <cell r="CM389">
            <v>26</v>
          </cell>
          <cell r="CN389">
            <v>0</v>
          </cell>
          <cell r="CO389">
            <v>362</v>
          </cell>
          <cell r="CP389">
            <v>26</v>
          </cell>
          <cell r="CQ389">
            <v>113</v>
          </cell>
          <cell r="CR389" t="str">
            <v>-</v>
          </cell>
          <cell r="CS389">
            <v>65</v>
          </cell>
          <cell r="CT389" t="str">
            <v>-</v>
          </cell>
          <cell r="CU389">
            <v>91.263999999999996</v>
          </cell>
          <cell r="CV389" t="str">
            <v>-</v>
          </cell>
          <cell r="CW389">
            <v>65</v>
          </cell>
          <cell r="CX389" t="str">
            <v>-</v>
          </cell>
          <cell r="CY389">
            <v>17.600000000000001</v>
          </cell>
          <cell r="CZ389">
            <v>8.3999999999999986</v>
          </cell>
          <cell r="DA389">
            <v>386.45564961354427</v>
          </cell>
          <cell r="DB389">
            <v>1196.1722488038276</v>
          </cell>
          <cell r="DC389">
            <v>0.27716066079967161</v>
          </cell>
          <cell r="DD389">
            <v>0</v>
          </cell>
          <cell r="DE389" t="str">
            <v>Газлифт</v>
          </cell>
          <cell r="DF389">
            <v>21.736000000000001</v>
          </cell>
          <cell r="DG389">
            <v>26</v>
          </cell>
          <cell r="DH389">
            <v>0</v>
          </cell>
          <cell r="DI389">
            <v>8.3999999999999986</v>
          </cell>
          <cell r="DJ389">
            <v>65</v>
          </cell>
          <cell r="DK389">
            <v>0</v>
          </cell>
          <cell r="DL389">
            <v>43102</v>
          </cell>
          <cell r="DM389">
            <v>43226</v>
          </cell>
          <cell r="DN389">
            <v>219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43100</v>
          </cell>
          <cell r="DT389" t="str">
            <v>ВНС</v>
          </cell>
          <cell r="DU389">
            <v>0</v>
          </cell>
          <cell r="DV389">
            <v>18</v>
          </cell>
          <cell r="DW389">
            <v>31</v>
          </cell>
          <cell r="DX389">
            <v>74</v>
          </cell>
          <cell r="DY389">
            <v>28</v>
          </cell>
          <cell r="DZ389" t="str">
            <v>Постоянный</v>
          </cell>
          <cell r="EA389">
            <v>24</v>
          </cell>
          <cell r="EB389">
            <v>0</v>
          </cell>
          <cell r="EC389">
            <v>30.096</v>
          </cell>
          <cell r="ED389">
            <v>36</v>
          </cell>
          <cell r="EE389">
            <v>0</v>
          </cell>
          <cell r="EF389">
            <v>26</v>
          </cell>
          <cell r="EG389">
            <v>465.1780967570441</v>
          </cell>
          <cell r="EH389">
            <v>75</v>
          </cell>
          <cell r="EI389">
            <v>12</v>
          </cell>
          <cell r="EJ389">
            <v>74</v>
          </cell>
          <cell r="EK389">
            <v>18</v>
          </cell>
          <cell r="EL389">
            <v>31</v>
          </cell>
          <cell r="EM389">
            <v>61</v>
          </cell>
          <cell r="EN389">
            <v>30</v>
          </cell>
          <cell r="EO389" t="str">
            <v>Постоянный</v>
          </cell>
          <cell r="EP389">
            <v>24</v>
          </cell>
          <cell r="EQ389">
            <v>0</v>
          </cell>
          <cell r="ER389">
            <v>21.736000000000001</v>
          </cell>
          <cell r="ES389">
            <v>26</v>
          </cell>
          <cell r="ET389">
            <v>0</v>
          </cell>
          <cell r="EU389">
            <v>26</v>
          </cell>
          <cell r="EV389">
            <v>386.45564961354427</v>
          </cell>
          <cell r="EW389">
            <v>81</v>
          </cell>
          <cell r="EX389">
            <v>17.600000000000001</v>
          </cell>
          <cell r="EY389">
            <v>65</v>
          </cell>
          <cell r="EZ389">
            <v>0</v>
          </cell>
          <cell r="FA389">
            <v>0</v>
          </cell>
          <cell r="FB389">
            <v>-13</v>
          </cell>
          <cell r="FC389">
            <v>2</v>
          </cell>
          <cell r="FD389">
            <v>0</v>
          </cell>
          <cell r="FE389">
            <v>0</v>
          </cell>
          <cell r="FF389">
            <v>-8.36</v>
          </cell>
        </row>
        <row r="390">
          <cell r="J390" t="str">
            <v>1545-1</v>
          </cell>
          <cell r="K390" t="str">
            <v>К-42</v>
          </cell>
          <cell r="L390" t="str">
            <v>-</v>
          </cell>
          <cell r="M390" t="str">
            <v>Гор.</v>
          </cell>
          <cell r="N390" t="str">
            <v>P1ar_Block I</v>
          </cell>
          <cell r="O390" t="str">
            <v>Освоение.</v>
          </cell>
          <cell r="P390">
            <v>-4</v>
          </cell>
          <cell r="Q390">
            <v>0</v>
          </cell>
          <cell r="R390">
            <v>0</v>
          </cell>
          <cell r="S390">
            <v>0</v>
          </cell>
          <cell r="T390">
            <v>143.80000000000001</v>
          </cell>
          <cell r="U390">
            <v>135</v>
          </cell>
          <cell r="V390">
            <v>4.32</v>
          </cell>
          <cell r="W390">
            <v>1</v>
          </cell>
          <cell r="X390">
            <v>4.32</v>
          </cell>
          <cell r="Y390">
            <v>1.33</v>
          </cell>
          <cell r="Z390">
            <v>0.83599999999999997</v>
          </cell>
          <cell r="AA390">
            <v>0.73299999999999998</v>
          </cell>
          <cell r="AB390">
            <v>38</v>
          </cell>
          <cell r="AC390">
            <v>1.1579999999999999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 t="str">
            <v>Газлифт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18</v>
          </cell>
          <cell r="BX390" t="str">
            <v>Угловик</v>
          </cell>
          <cell r="BY390" t="str">
            <v>Постоянный</v>
          </cell>
          <cell r="BZ390">
            <v>24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43374</v>
          </cell>
          <cell r="CF390">
            <v>206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-</v>
          </cell>
          <cell r="CR390" t="str">
            <v>-</v>
          </cell>
          <cell r="CS390" t="str">
            <v>-</v>
          </cell>
          <cell r="CT390" t="str">
            <v>-</v>
          </cell>
          <cell r="CU390" t="str">
            <v>-</v>
          </cell>
          <cell r="CV390" t="str">
            <v>-</v>
          </cell>
          <cell r="CW390" t="str">
            <v>-</v>
          </cell>
          <cell r="CX390" t="str">
            <v>-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 t="str">
            <v>Газлифт</v>
          </cell>
          <cell r="DF390">
            <v>40</v>
          </cell>
          <cell r="DG390">
            <v>47.846889952153113</v>
          </cell>
          <cell r="DH390">
            <v>0</v>
          </cell>
          <cell r="DI390">
            <v>12</v>
          </cell>
          <cell r="DJ390">
            <v>60</v>
          </cell>
          <cell r="DK390" t="str">
            <v>ВНС. План запуска 29.12.2018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</row>
        <row r="391">
          <cell r="J391">
            <v>1549</v>
          </cell>
          <cell r="K391" t="str">
            <v>К - 82</v>
          </cell>
          <cell r="L391">
            <v>43293</v>
          </cell>
          <cell r="M391" t="str">
            <v>Гор.</v>
          </cell>
          <cell r="N391" t="str">
            <v>P1ar_Block I</v>
          </cell>
          <cell r="O391" t="str">
            <v>Действующий</v>
          </cell>
          <cell r="P391">
            <v>-4</v>
          </cell>
          <cell r="Q391">
            <v>43218</v>
          </cell>
          <cell r="R391" t="str">
            <v>МеКаМиНефть</v>
          </cell>
          <cell r="S391" t="str">
            <v>КГРП 7ст.
350м3 15% HCl</v>
          </cell>
          <cell r="T391">
            <v>143.80000000000001</v>
          </cell>
          <cell r="U391">
            <v>135</v>
          </cell>
          <cell r="V391">
            <v>4.32</v>
          </cell>
          <cell r="W391">
            <v>1</v>
          </cell>
          <cell r="X391">
            <v>4.32</v>
          </cell>
          <cell r="Y391">
            <v>1.33</v>
          </cell>
          <cell r="Z391">
            <v>0.83599999999999997</v>
          </cell>
          <cell r="AA391">
            <v>0.73299999999999998</v>
          </cell>
          <cell r="AB391">
            <v>38</v>
          </cell>
          <cell r="AC391">
            <v>1.1579999999999999</v>
          </cell>
          <cell r="AD391">
            <v>177.8</v>
          </cell>
          <cell r="AE391">
            <v>9.19</v>
          </cell>
          <cell r="AF391">
            <v>2253</v>
          </cell>
          <cell r="AG391">
            <v>3261.15</v>
          </cell>
          <cell r="AH391">
            <v>3261.15</v>
          </cell>
          <cell r="AI391">
            <v>43233</v>
          </cell>
          <cell r="AJ391" t="str">
            <v>По спущенной компановке</v>
          </cell>
          <cell r="AK391" t="str">
            <v>Закрытый</v>
          </cell>
          <cell r="AL391" t="str">
            <v>2395,66-2396,86; 2510,8-2512; 2595,25-2596,45; 2863,71-2864,91; 2989,04-2990,24; 3062,94-3064,14; 3177,92-3179,12(цирк. клапана)</v>
          </cell>
          <cell r="AM391">
            <v>8.4</v>
          </cell>
          <cell r="AN391">
            <v>1941</v>
          </cell>
          <cell r="AO391">
            <v>523</v>
          </cell>
          <cell r="AP391" t="str">
            <v>2196-3262</v>
          </cell>
          <cell r="AQ391">
            <v>114</v>
          </cell>
          <cell r="AR391">
            <v>7.37</v>
          </cell>
          <cell r="AS391" t="str">
            <v>Газлифт</v>
          </cell>
          <cell r="AT391">
            <v>550</v>
          </cell>
          <cell r="AU391" t="str">
            <v>ГК72/0,313</v>
          </cell>
          <cell r="AV391">
            <v>1050</v>
          </cell>
          <cell r="AW391" t="str">
            <v>ГК73/0,313</v>
          </cell>
          <cell r="AX391">
            <v>1480</v>
          </cell>
          <cell r="AY391" t="str">
            <v>ГК74/0,313</v>
          </cell>
          <cell r="AZ391">
            <v>1770</v>
          </cell>
          <cell r="BA391" t="str">
            <v>ГК72/0,313</v>
          </cell>
          <cell r="BB391">
            <v>2020</v>
          </cell>
          <cell r="BC391" t="str">
            <v>ЦКсОК</v>
          </cell>
          <cell r="BD391">
            <v>0</v>
          </cell>
          <cell r="BE391">
            <v>0</v>
          </cell>
          <cell r="BF391">
            <v>2030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2052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2052</v>
          </cell>
          <cell r="BT391">
            <v>0</v>
          </cell>
          <cell r="BU391">
            <v>0</v>
          </cell>
          <cell r="BV391">
            <v>0</v>
          </cell>
          <cell r="BW391">
            <v>18</v>
          </cell>
          <cell r="BX391" t="str">
            <v>Угловик</v>
          </cell>
          <cell r="BY391" t="str">
            <v>Постоянный</v>
          </cell>
          <cell r="BZ391">
            <v>24</v>
          </cell>
          <cell r="CA391">
            <v>0</v>
          </cell>
          <cell r="CB391">
            <v>31</v>
          </cell>
          <cell r="CC391">
            <v>62</v>
          </cell>
          <cell r="CD391">
            <v>30</v>
          </cell>
          <cell r="CE391">
            <v>43374</v>
          </cell>
          <cell r="CF391">
            <v>197</v>
          </cell>
          <cell r="CG391">
            <v>81</v>
          </cell>
          <cell r="CH391">
            <v>6</v>
          </cell>
          <cell r="CI391">
            <v>0</v>
          </cell>
          <cell r="CJ391">
            <v>0</v>
          </cell>
          <cell r="CK391">
            <v>111</v>
          </cell>
          <cell r="CL391">
            <v>15.048</v>
          </cell>
          <cell r="CM391">
            <v>18</v>
          </cell>
          <cell r="CN391">
            <v>0</v>
          </cell>
          <cell r="CO391">
            <v>363</v>
          </cell>
          <cell r="CP391">
            <v>15</v>
          </cell>
          <cell r="CQ391">
            <v>86</v>
          </cell>
          <cell r="CR391" t="str">
            <v>-</v>
          </cell>
          <cell r="CS391">
            <v>111</v>
          </cell>
          <cell r="CT391" t="str">
            <v>-</v>
          </cell>
          <cell r="CU391">
            <v>70.951999999999998</v>
          </cell>
          <cell r="CV391" t="str">
            <v>-</v>
          </cell>
          <cell r="CW391">
            <v>111</v>
          </cell>
          <cell r="CX391" t="str">
            <v>-</v>
          </cell>
          <cell r="CY391">
            <v>13</v>
          </cell>
          <cell r="CZ391">
            <v>2</v>
          </cell>
          <cell r="DA391">
            <v>132.90802764486975</v>
          </cell>
          <cell r="DB391">
            <v>996.81020733652315</v>
          </cell>
          <cell r="DC391">
            <v>0</v>
          </cell>
          <cell r="DD391" t="str">
            <v>ВНС в июле 2018 г.</v>
          </cell>
          <cell r="DE391" t="str">
            <v>Газлифт</v>
          </cell>
          <cell r="DF391">
            <v>15.048</v>
          </cell>
          <cell r="DG391">
            <v>18</v>
          </cell>
          <cell r="DH391">
            <v>0</v>
          </cell>
          <cell r="DI391">
            <v>2</v>
          </cell>
          <cell r="DJ391">
            <v>111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18</v>
          </cell>
          <cell r="DW391">
            <v>29</v>
          </cell>
          <cell r="DX391">
            <v>62</v>
          </cell>
          <cell r="DY391">
            <v>28</v>
          </cell>
          <cell r="DZ391" t="str">
            <v>Постоянный</v>
          </cell>
          <cell r="EA391">
            <v>24</v>
          </cell>
          <cell r="EB391">
            <v>0</v>
          </cell>
          <cell r="EC391">
            <v>21.736000000000001</v>
          </cell>
          <cell r="ED391">
            <v>26</v>
          </cell>
          <cell r="EE391">
            <v>0</v>
          </cell>
          <cell r="EF391">
            <v>26.3</v>
          </cell>
          <cell r="EG391">
            <v>703.90136179609863</v>
          </cell>
          <cell r="EH391">
            <v>75</v>
          </cell>
          <cell r="EI391">
            <v>11</v>
          </cell>
          <cell r="EJ391">
            <v>85</v>
          </cell>
          <cell r="EK391">
            <v>18</v>
          </cell>
          <cell r="EL391">
            <v>31</v>
          </cell>
          <cell r="EM391">
            <v>62</v>
          </cell>
          <cell r="EN391">
            <v>30</v>
          </cell>
          <cell r="EO391" t="str">
            <v>Постоянный</v>
          </cell>
          <cell r="EP391">
            <v>24</v>
          </cell>
          <cell r="EQ391">
            <v>0</v>
          </cell>
          <cell r="ER391">
            <v>15.048</v>
          </cell>
          <cell r="ES391">
            <v>18</v>
          </cell>
          <cell r="ET391">
            <v>0</v>
          </cell>
          <cell r="EU391">
            <v>15</v>
          </cell>
          <cell r="EV391">
            <v>132.90802764486975</v>
          </cell>
          <cell r="EW391">
            <v>81</v>
          </cell>
          <cell r="EX391">
            <v>13</v>
          </cell>
          <cell r="EY391">
            <v>111</v>
          </cell>
          <cell r="EZ391">
            <v>0</v>
          </cell>
          <cell r="FA391">
            <v>2</v>
          </cell>
          <cell r="FB391">
            <v>0</v>
          </cell>
          <cell r="FC391">
            <v>2</v>
          </cell>
          <cell r="FD391">
            <v>0</v>
          </cell>
          <cell r="FE391">
            <v>0</v>
          </cell>
          <cell r="FF391">
            <v>-6.6880000000000006</v>
          </cell>
        </row>
        <row r="392">
          <cell r="J392">
            <v>1550</v>
          </cell>
          <cell r="K392" t="str">
            <v>К - 34</v>
          </cell>
          <cell r="L392">
            <v>43311</v>
          </cell>
          <cell r="M392" t="str">
            <v>Гор.</v>
          </cell>
          <cell r="N392" t="str">
            <v>P1ar_Block I</v>
          </cell>
          <cell r="O392" t="str">
            <v>Действующий</v>
          </cell>
          <cell r="P392">
            <v>-4</v>
          </cell>
          <cell r="Q392">
            <v>43224</v>
          </cell>
          <cell r="R392" t="str">
            <v>МеКаМиНефть</v>
          </cell>
          <cell r="S392" t="str">
            <v>КГРП 7ст.
350м3 15% HCl</v>
          </cell>
          <cell r="T392">
            <v>143.80000000000001</v>
          </cell>
          <cell r="U392">
            <v>135</v>
          </cell>
          <cell r="V392">
            <v>4.32</v>
          </cell>
          <cell r="W392">
            <v>1</v>
          </cell>
          <cell r="X392">
            <v>4.32</v>
          </cell>
          <cell r="Y392">
            <v>1.33</v>
          </cell>
          <cell r="Z392">
            <v>0.83599999999999997</v>
          </cell>
          <cell r="AA392">
            <v>0.73299999999999998</v>
          </cell>
          <cell r="AB392">
            <v>38</v>
          </cell>
          <cell r="AC392">
            <v>1.1579999999999999</v>
          </cell>
          <cell r="AD392">
            <v>177.8</v>
          </cell>
          <cell r="AE392">
            <v>9.19</v>
          </cell>
          <cell r="AF392">
            <v>2174</v>
          </cell>
          <cell r="AG392">
            <v>3009.98</v>
          </cell>
          <cell r="AH392">
            <v>3009.98</v>
          </cell>
          <cell r="AI392">
            <v>43211</v>
          </cell>
          <cell r="AJ392" t="str">
            <v>По спущенной компановке</v>
          </cell>
          <cell r="AK392" t="str">
            <v>Закрытый</v>
          </cell>
          <cell r="AL392" t="str">
            <v>2206,98-2208,18; 2322,09-2323,29; 2467,82-2469,02; 2593,13-2594,33; 2687,56-2688,76; 2771,86-2773,06; 2846-2847,2 (цирк. клапана)</v>
          </cell>
          <cell r="AM392">
            <v>8.4</v>
          </cell>
          <cell r="AN392">
            <v>1853.5042800000001</v>
          </cell>
          <cell r="AO392">
            <v>353.47</v>
          </cell>
          <cell r="AP392" t="str">
            <v>2120,31-3022</v>
          </cell>
          <cell r="AQ392">
            <v>114</v>
          </cell>
          <cell r="AR392">
            <v>7.37</v>
          </cell>
          <cell r="AS392" t="str">
            <v>Газлифт</v>
          </cell>
          <cell r="AT392">
            <v>500</v>
          </cell>
          <cell r="AU392" t="str">
            <v>ГК78/0,313</v>
          </cell>
          <cell r="AV392">
            <v>905</v>
          </cell>
          <cell r="AW392" t="str">
            <v>ГК79/0,313</v>
          </cell>
          <cell r="AX392">
            <v>1225</v>
          </cell>
          <cell r="AY392" t="str">
            <v>ГК81/0,313</v>
          </cell>
          <cell r="AZ392">
            <v>1495</v>
          </cell>
          <cell r="BA392" t="str">
            <v>ГК81/0,313</v>
          </cell>
          <cell r="BB392">
            <v>1720</v>
          </cell>
          <cell r="BC392" t="str">
            <v>ЦКсОК</v>
          </cell>
          <cell r="BD392">
            <v>1880</v>
          </cell>
          <cell r="BE392" t="str">
            <v>ГП - не извлекается (угол 50 град)</v>
          </cell>
          <cell r="BF392">
            <v>1890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1912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18</v>
          </cell>
          <cell r="BX392" t="str">
            <v>Угловик</v>
          </cell>
          <cell r="BY392" t="str">
            <v>Постоянный</v>
          </cell>
          <cell r="BZ392">
            <v>24</v>
          </cell>
          <cell r="CA392">
            <v>0</v>
          </cell>
          <cell r="CB392">
            <v>27</v>
          </cell>
          <cell r="CC392">
            <v>58</v>
          </cell>
          <cell r="CD392">
            <v>26</v>
          </cell>
          <cell r="CE392">
            <v>43374</v>
          </cell>
          <cell r="CF392">
            <v>198</v>
          </cell>
          <cell r="CG392">
            <v>83</v>
          </cell>
          <cell r="CH392">
            <v>6</v>
          </cell>
          <cell r="CI392">
            <v>0</v>
          </cell>
          <cell r="CJ392">
            <v>0</v>
          </cell>
          <cell r="CK392">
            <v>69</v>
          </cell>
          <cell r="CL392">
            <v>29.259999999999998</v>
          </cell>
          <cell r="CM392">
            <v>35</v>
          </cell>
          <cell r="CN392">
            <v>0</v>
          </cell>
          <cell r="CO392">
            <v>364</v>
          </cell>
          <cell r="CP392">
            <v>28</v>
          </cell>
          <cell r="CQ392">
            <v>129</v>
          </cell>
          <cell r="CR392" t="str">
            <v>-</v>
          </cell>
          <cell r="CS392">
            <v>69</v>
          </cell>
          <cell r="CT392" t="str">
            <v>-</v>
          </cell>
          <cell r="CU392">
            <v>99.740000000000009</v>
          </cell>
          <cell r="CV392" t="str">
            <v>-</v>
          </cell>
          <cell r="CW392">
            <v>69</v>
          </cell>
          <cell r="CX392" t="str">
            <v>-</v>
          </cell>
          <cell r="CY392">
            <v>22</v>
          </cell>
          <cell r="CZ392">
            <v>6</v>
          </cell>
          <cell r="DA392">
            <v>205.05809979494191</v>
          </cell>
          <cell r="DB392">
            <v>956.93779904306223</v>
          </cell>
          <cell r="DC392">
            <v>0</v>
          </cell>
          <cell r="DD392">
            <v>0</v>
          </cell>
          <cell r="DE392" t="str">
            <v>Газлифт</v>
          </cell>
          <cell r="DF392">
            <v>29.259999999999998</v>
          </cell>
          <cell r="DG392">
            <v>35</v>
          </cell>
          <cell r="DH392">
            <v>0</v>
          </cell>
          <cell r="DI392">
            <v>6</v>
          </cell>
          <cell r="DJ392">
            <v>69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18</v>
          </cell>
          <cell r="DW392">
            <v>29</v>
          </cell>
          <cell r="DX392">
            <v>67</v>
          </cell>
          <cell r="DY392">
            <v>25</v>
          </cell>
          <cell r="DZ392" t="str">
            <v>Постоянный</v>
          </cell>
          <cell r="EA392">
            <v>24</v>
          </cell>
          <cell r="EB392">
            <v>0</v>
          </cell>
          <cell r="EC392">
            <v>32.603999999999999</v>
          </cell>
          <cell r="ED392">
            <v>39</v>
          </cell>
          <cell r="EE392">
            <v>0</v>
          </cell>
          <cell r="EF392">
            <v>30.5</v>
          </cell>
          <cell r="EG392">
            <v>325.11348300821993</v>
          </cell>
          <cell r="EH392">
            <v>72</v>
          </cell>
          <cell r="EI392">
            <v>19.899999999999999</v>
          </cell>
          <cell r="EJ392">
            <v>78</v>
          </cell>
          <cell r="EK392">
            <v>18</v>
          </cell>
          <cell r="EL392">
            <v>27</v>
          </cell>
          <cell r="EM392">
            <v>58</v>
          </cell>
          <cell r="EN392">
            <v>26</v>
          </cell>
          <cell r="EO392" t="str">
            <v>Постоянный</v>
          </cell>
          <cell r="EP392">
            <v>24</v>
          </cell>
          <cell r="EQ392">
            <v>0</v>
          </cell>
          <cell r="ER392">
            <v>29.259999999999998</v>
          </cell>
          <cell r="ES392">
            <v>35</v>
          </cell>
          <cell r="ET392">
            <v>0</v>
          </cell>
          <cell r="EU392">
            <v>28</v>
          </cell>
          <cell r="EV392">
            <v>205.05809979494191</v>
          </cell>
          <cell r="EW392">
            <v>83</v>
          </cell>
          <cell r="EX392">
            <v>22</v>
          </cell>
          <cell r="EY392">
            <v>69</v>
          </cell>
          <cell r="EZ392">
            <v>0</v>
          </cell>
          <cell r="FA392">
            <v>-2</v>
          </cell>
          <cell r="FB392">
            <v>-9</v>
          </cell>
          <cell r="FC392">
            <v>1</v>
          </cell>
          <cell r="FD392">
            <v>0</v>
          </cell>
          <cell r="FE392">
            <v>0</v>
          </cell>
          <cell r="FF392">
            <v>-3.3440000000000012</v>
          </cell>
        </row>
        <row r="393">
          <cell r="J393">
            <v>1552</v>
          </cell>
          <cell r="K393" t="str">
            <v>К - 65</v>
          </cell>
          <cell r="L393">
            <v>43329</v>
          </cell>
          <cell r="M393" t="str">
            <v>Гор.</v>
          </cell>
          <cell r="N393" t="str">
            <v>P1ar_Block I</v>
          </cell>
          <cell r="O393" t="str">
            <v>Действующий</v>
          </cell>
          <cell r="P393">
            <v>-4</v>
          </cell>
          <cell r="Q393">
            <v>0</v>
          </cell>
          <cell r="R393">
            <v>0</v>
          </cell>
          <cell r="S393">
            <v>0</v>
          </cell>
          <cell r="T393">
            <v>143.80000000000001</v>
          </cell>
          <cell r="U393">
            <v>135</v>
          </cell>
          <cell r="V393">
            <v>4.32</v>
          </cell>
          <cell r="W393">
            <v>1</v>
          </cell>
          <cell r="X393">
            <v>2.5173006146409</v>
          </cell>
          <cell r="Y393">
            <v>1.33</v>
          </cell>
          <cell r="Z393">
            <v>0.83599999999999997</v>
          </cell>
          <cell r="AA393">
            <v>0.73299999999999998</v>
          </cell>
          <cell r="AB393">
            <v>38</v>
          </cell>
          <cell r="AC393">
            <v>1.1579999999999999</v>
          </cell>
          <cell r="AD393">
            <v>177.8</v>
          </cell>
          <cell r="AE393">
            <v>0</v>
          </cell>
          <cell r="AF393">
            <v>0</v>
          </cell>
          <cell r="AG393">
            <v>3115</v>
          </cell>
          <cell r="AH393">
            <v>3115</v>
          </cell>
          <cell r="AI393">
            <v>0</v>
          </cell>
          <cell r="AJ393">
            <v>0</v>
          </cell>
          <cell r="AK393" t="str">
            <v>Закрытый</v>
          </cell>
          <cell r="AL393" t="str">
            <v>2534,52-2535,95; 2688,39-2689,82; 2809,24-2810,67; 2961,14-2962,57; 3050,18-3051,38 (цирк. клапана)</v>
          </cell>
          <cell r="AM393">
            <v>0</v>
          </cell>
          <cell r="AN393">
            <v>2534.52</v>
          </cell>
          <cell r="AO393">
            <v>592.70000000000005</v>
          </cell>
          <cell r="AP393">
            <v>0</v>
          </cell>
          <cell r="AQ393">
            <v>0</v>
          </cell>
          <cell r="AR393">
            <v>0</v>
          </cell>
          <cell r="AS393" t="str">
            <v>УЭЦН</v>
          </cell>
          <cell r="AT393" t="e">
            <v>#N/A</v>
          </cell>
          <cell r="AU393" t="e">
            <v>#N/A</v>
          </cell>
          <cell r="AV393" t="e">
            <v>#N/A</v>
          </cell>
          <cell r="AW393" t="e">
            <v>#N/A</v>
          </cell>
          <cell r="AX393" t="e">
            <v>#N/A</v>
          </cell>
          <cell r="AY393" t="e">
            <v>#N/A</v>
          </cell>
          <cell r="AZ393" t="e">
            <v>#N/A</v>
          </cell>
          <cell r="BA393" t="e">
            <v>#N/A</v>
          </cell>
          <cell r="BB393" t="e">
            <v>#N/A</v>
          </cell>
          <cell r="BC393" t="e">
            <v>#N/A</v>
          </cell>
          <cell r="BD393" t="e">
            <v>#N/A</v>
          </cell>
          <cell r="BE393" t="e">
            <v>#N/A</v>
          </cell>
          <cell r="BF393" t="e">
            <v>#N/A</v>
          </cell>
          <cell r="BG393">
            <v>0</v>
          </cell>
          <cell r="BH393">
            <v>0</v>
          </cell>
          <cell r="BI393" t="str">
            <v>DN-460-2200</v>
          </cell>
          <cell r="BJ393">
            <v>1360</v>
          </cell>
          <cell r="BK393">
            <v>52</v>
          </cell>
          <cell r="BL393">
            <v>0</v>
          </cell>
          <cell r="BM393">
            <v>1860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1540.5</v>
          </cell>
          <cell r="BT393">
            <v>319.5</v>
          </cell>
          <cell r="BU393">
            <v>0</v>
          </cell>
          <cell r="BV393">
            <v>0</v>
          </cell>
          <cell r="BW393">
            <v>65</v>
          </cell>
          <cell r="BX393" t="str">
            <v>Угловик</v>
          </cell>
          <cell r="BY393" t="str">
            <v>Периодический</v>
          </cell>
          <cell r="BZ393">
            <v>4</v>
          </cell>
          <cell r="CA393">
            <v>4</v>
          </cell>
          <cell r="CB393">
            <v>26</v>
          </cell>
          <cell r="CC393">
            <v>26</v>
          </cell>
          <cell r="CD393">
            <v>25</v>
          </cell>
          <cell r="CE393">
            <v>43374</v>
          </cell>
          <cell r="CF393">
            <v>197</v>
          </cell>
          <cell r="CG393">
            <v>0</v>
          </cell>
          <cell r="CH393">
            <v>0</v>
          </cell>
          <cell r="CI393">
            <v>1332.3861617304665</v>
          </cell>
          <cell r="CJ393">
            <v>42</v>
          </cell>
          <cell r="CK393">
            <v>74.46693739137001</v>
          </cell>
          <cell r="CL393">
            <v>17.89992204</v>
          </cell>
          <cell r="CM393">
            <v>27.3</v>
          </cell>
          <cell r="CN393">
            <v>21.57</v>
          </cell>
          <cell r="CO393">
            <v>0</v>
          </cell>
          <cell r="CP393">
            <v>1.5</v>
          </cell>
          <cell r="CQ393">
            <v>122.53306260862999</v>
          </cell>
          <cell r="CR393">
            <v>0</v>
          </cell>
          <cell r="CS393">
            <v>122.53306260862999</v>
          </cell>
          <cell r="CT393">
            <v>0</v>
          </cell>
          <cell r="CU393">
            <v>0</v>
          </cell>
          <cell r="CV393">
            <v>0</v>
          </cell>
          <cell r="CW393">
            <v>100.96306260863</v>
          </cell>
          <cell r="CX393">
            <v>0</v>
          </cell>
          <cell r="CY393">
            <v>0</v>
          </cell>
          <cell r="CZ393">
            <v>1.5</v>
          </cell>
          <cell r="DA393">
            <v>83.799247653036147</v>
          </cell>
          <cell r="DB393">
            <v>83.799247653036147</v>
          </cell>
          <cell r="DC393">
            <v>0</v>
          </cell>
          <cell r="DD393" t="str">
            <v>Запуск по фонду 30.11.2018 после ТРС-смена ПО</v>
          </cell>
          <cell r="DE393" t="str">
            <v>УЭЦН</v>
          </cell>
          <cell r="DF393">
            <v>17.89992204</v>
          </cell>
          <cell r="DG393">
            <v>27.3</v>
          </cell>
          <cell r="DH393">
            <v>21.57</v>
          </cell>
          <cell r="DI393">
            <v>1.5</v>
          </cell>
          <cell r="DJ393">
            <v>74.46693739137001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18</v>
          </cell>
          <cell r="DW393">
            <v>30</v>
          </cell>
          <cell r="DX393">
            <v>69</v>
          </cell>
          <cell r="DY393">
            <v>28</v>
          </cell>
          <cell r="DZ393" t="str">
            <v>Постоянный</v>
          </cell>
          <cell r="EA393">
            <v>24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72</v>
          </cell>
          <cell r="EI393">
            <v>0</v>
          </cell>
          <cell r="EJ393">
            <v>131</v>
          </cell>
          <cell r="EK393">
            <v>65</v>
          </cell>
          <cell r="EL393">
            <v>26</v>
          </cell>
          <cell r="EM393">
            <v>26</v>
          </cell>
          <cell r="EN393">
            <v>25</v>
          </cell>
          <cell r="EO393" t="str">
            <v>Периодический</v>
          </cell>
          <cell r="EP393">
            <v>4</v>
          </cell>
          <cell r="EQ393">
            <v>4</v>
          </cell>
          <cell r="ER393">
            <v>17.89992204</v>
          </cell>
          <cell r="ES393">
            <v>27.3</v>
          </cell>
          <cell r="ET393">
            <v>21.57</v>
          </cell>
          <cell r="EU393">
            <v>1.5</v>
          </cell>
          <cell r="EV393">
            <v>83.799247653036147</v>
          </cell>
          <cell r="EW393">
            <v>0</v>
          </cell>
          <cell r="EX393">
            <v>0</v>
          </cell>
          <cell r="EY393">
            <v>74.46693739137001</v>
          </cell>
          <cell r="EZ393">
            <v>47</v>
          </cell>
          <cell r="FA393">
            <v>-4</v>
          </cell>
          <cell r="FB393">
            <v>-43</v>
          </cell>
          <cell r="FC393">
            <v>-3</v>
          </cell>
          <cell r="FD393">
            <v>-20</v>
          </cell>
          <cell r="FE393">
            <v>4</v>
          </cell>
          <cell r="FF393">
            <v>17.89992204</v>
          </cell>
        </row>
        <row r="394">
          <cell r="J394">
            <v>1553</v>
          </cell>
          <cell r="K394" t="str">
            <v>К - 65</v>
          </cell>
          <cell r="L394">
            <v>43098</v>
          </cell>
          <cell r="M394" t="str">
            <v>Гор.</v>
          </cell>
          <cell r="N394" t="str">
            <v>P1ar_Block I</v>
          </cell>
          <cell r="O394" t="str">
            <v>Действующий</v>
          </cell>
          <cell r="P394">
            <v>-4</v>
          </cell>
          <cell r="Q394">
            <v>43034</v>
          </cell>
          <cell r="R394" t="str">
            <v>МеКаМиНефть</v>
          </cell>
          <cell r="S394" t="str">
            <v>КГРП 7ст.
350м3 15% HCl</v>
          </cell>
          <cell r="T394">
            <v>143.80000000000001</v>
          </cell>
          <cell r="U394">
            <v>135</v>
          </cell>
          <cell r="V394">
            <v>4.32</v>
          </cell>
          <cell r="W394">
            <v>1</v>
          </cell>
          <cell r="X394">
            <v>4.32</v>
          </cell>
          <cell r="Y394">
            <v>1.33</v>
          </cell>
          <cell r="Z394">
            <v>0.83599999999999997</v>
          </cell>
          <cell r="AA394">
            <v>0.73299999999999998</v>
          </cell>
          <cell r="AB394">
            <v>38</v>
          </cell>
          <cell r="AC394">
            <v>1.1579999999999999</v>
          </cell>
          <cell r="AD394">
            <v>177.8</v>
          </cell>
          <cell r="AE394">
            <v>9.19</v>
          </cell>
          <cell r="AF394">
            <v>2220</v>
          </cell>
          <cell r="AG394">
            <v>3083.9</v>
          </cell>
          <cell r="AH394">
            <v>3083.9</v>
          </cell>
          <cell r="AI394">
            <v>43033</v>
          </cell>
          <cell r="AJ394" t="str">
            <v>По спущенной компановке</v>
          </cell>
          <cell r="AK394" t="str">
            <v>Закрытый</v>
          </cell>
          <cell r="AL394" t="str">
            <v>2313,41-2313,91; 2427,43-2428,93; 2563,83-2565,33; 2734,73-2736,23; 2843,08-2844,58; 2958,44-2959,95; 3063,02-3063,62 (цирк. клапана)</v>
          </cell>
          <cell r="AM394">
            <v>8.61</v>
          </cell>
          <cell r="AN394">
            <v>2313.41</v>
          </cell>
          <cell r="AO394">
            <v>410.39</v>
          </cell>
          <cell r="AP394" t="str">
            <v>1967,66-3095</v>
          </cell>
          <cell r="AQ394">
            <v>114</v>
          </cell>
          <cell r="AR394">
            <v>7.37</v>
          </cell>
          <cell r="AS394" t="str">
            <v>Газлифт</v>
          </cell>
          <cell r="AT394">
            <v>550</v>
          </cell>
          <cell r="AU394" t="str">
            <v>ГК76/3</v>
          </cell>
          <cell r="AV394">
            <v>950</v>
          </cell>
          <cell r="AW394" t="str">
            <v>ГК77/3</v>
          </cell>
          <cell r="AX394">
            <v>1250</v>
          </cell>
          <cell r="AY394" t="str">
            <v>ГК77/3</v>
          </cell>
          <cell r="AZ394">
            <v>1480</v>
          </cell>
          <cell r="BA394" t="str">
            <v>ГК78/3</v>
          </cell>
          <cell r="BB394">
            <v>1650</v>
          </cell>
          <cell r="BC394" t="str">
            <v>ГК75/3</v>
          </cell>
          <cell r="BD394">
            <v>1800</v>
          </cell>
          <cell r="BE394" t="str">
            <v>ЦКсОК</v>
          </cell>
          <cell r="BF394">
            <v>1940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2220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1913.35</v>
          </cell>
          <cell r="BT394">
            <v>306.64999999999998</v>
          </cell>
          <cell r="BU394">
            <v>73</v>
          </cell>
          <cell r="BV394">
            <v>5.5</v>
          </cell>
          <cell r="BW394">
            <v>18</v>
          </cell>
          <cell r="BX394" t="str">
            <v>Угловик</v>
          </cell>
          <cell r="BY394" t="str">
            <v>Постоянный</v>
          </cell>
          <cell r="BZ394">
            <v>24</v>
          </cell>
          <cell r="CA394">
            <v>0</v>
          </cell>
          <cell r="CB394">
            <v>28</v>
          </cell>
          <cell r="CC394">
            <v>58</v>
          </cell>
          <cell r="CD394">
            <v>27</v>
          </cell>
          <cell r="CE394">
            <v>43374</v>
          </cell>
          <cell r="CF394">
            <v>178</v>
          </cell>
          <cell r="CG394">
            <v>83</v>
          </cell>
          <cell r="CH394">
            <v>6</v>
          </cell>
          <cell r="CI394">
            <v>0</v>
          </cell>
          <cell r="CJ394">
            <v>0</v>
          </cell>
          <cell r="CK394">
            <v>75</v>
          </cell>
          <cell r="CL394">
            <v>17.556000000000001</v>
          </cell>
          <cell r="CM394">
            <v>21</v>
          </cell>
          <cell r="CN394">
            <v>0</v>
          </cell>
          <cell r="CO394">
            <v>365</v>
          </cell>
          <cell r="CP394">
            <v>12.6</v>
          </cell>
          <cell r="CQ394">
            <v>103</v>
          </cell>
          <cell r="CR394" t="str">
            <v>-</v>
          </cell>
          <cell r="CS394">
            <v>75</v>
          </cell>
          <cell r="CT394" t="str">
            <v>-</v>
          </cell>
          <cell r="CU394">
            <v>85.444000000000003</v>
          </cell>
          <cell r="CV394" t="str">
            <v>-</v>
          </cell>
          <cell r="CW394">
            <v>75</v>
          </cell>
          <cell r="CX394" t="str">
            <v>-</v>
          </cell>
          <cell r="CY394">
            <v>8.1999999999999993</v>
          </cell>
          <cell r="CZ394">
            <v>4.4000000000000004</v>
          </cell>
          <cell r="DA394">
            <v>250.62656641604008</v>
          </cell>
          <cell r="DB394">
            <v>717.70334928229659</v>
          </cell>
          <cell r="DC394">
            <v>0.23763640516070639</v>
          </cell>
          <cell r="DD394">
            <v>0</v>
          </cell>
          <cell r="DE394" t="str">
            <v>Газлифт</v>
          </cell>
          <cell r="DF394">
            <v>17.556000000000001</v>
          </cell>
          <cell r="DG394">
            <v>21</v>
          </cell>
          <cell r="DH394">
            <v>0</v>
          </cell>
          <cell r="DI394">
            <v>4.4000000000000004</v>
          </cell>
          <cell r="DJ394">
            <v>75</v>
          </cell>
          <cell r="DK394">
            <v>0</v>
          </cell>
          <cell r="DL394">
            <v>43103</v>
          </cell>
          <cell r="DM394">
            <v>43176</v>
          </cell>
          <cell r="DN394">
            <v>269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43098</v>
          </cell>
          <cell r="DT394" t="str">
            <v>ВНС</v>
          </cell>
          <cell r="DU394">
            <v>0</v>
          </cell>
          <cell r="DV394">
            <v>18</v>
          </cell>
          <cell r="DW394">
            <v>28</v>
          </cell>
          <cell r="DX394">
            <v>64</v>
          </cell>
          <cell r="DY394">
            <v>27</v>
          </cell>
          <cell r="DZ394" t="str">
            <v>Постоянный</v>
          </cell>
          <cell r="EA394">
            <v>24</v>
          </cell>
          <cell r="EB394">
            <v>0</v>
          </cell>
          <cell r="EC394">
            <v>17.556000000000001</v>
          </cell>
          <cell r="ED394">
            <v>21</v>
          </cell>
          <cell r="EE394">
            <v>0</v>
          </cell>
          <cell r="EF394">
            <v>35</v>
          </cell>
          <cell r="EG394">
            <v>1139.2116655274549</v>
          </cell>
          <cell r="EH394">
            <v>72</v>
          </cell>
          <cell r="EI394">
            <v>15</v>
          </cell>
          <cell r="EJ394">
            <v>78</v>
          </cell>
          <cell r="EK394">
            <v>18</v>
          </cell>
          <cell r="EL394">
            <v>28</v>
          </cell>
          <cell r="EM394">
            <v>58</v>
          </cell>
          <cell r="EN394">
            <v>27</v>
          </cell>
          <cell r="EO394" t="str">
            <v>Постоянный</v>
          </cell>
          <cell r="EP394">
            <v>24</v>
          </cell>
          <cell r="EQ394">
            <v>0</v>
          </cell>
          <cell r="ER394">
            <v>17.556000000000001</v>
          </cell>
          <cell r="ES394">
            <v>21</v>
          </cell>
          <cell r="ET394">
            <v>0</v>
          </cell>
          <cell r="EU394">
            <v>12.6</v>
          </cell>
          <cell r="EV394">
            <v>250.62656641604008</v>
          </cell>
          <cell r="EW394">
            <v>83</v>
          </cell>
          <cell r="EX394">
            <v>8.1999999999999993</v>
          </cell>
          <cell r="EY394">
            <v>75</v>
          </cell>
          <cell r="EZ394">
            <v>0</v>
          </cell>
          <cell r="FA394">
            <v>0</v>
          </cell>
          <cell r="FB394">
            <v>-6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</row>
        <row r="395">
          <cell r="J395">
            <v>1554</v>
          </cell>
          <cell r="K395" t="str">
            <v>К - 65</v>
          </cell>
          <cell r="L395">
            <v>43099</v>
          </cell>
          <cell r="M395" t="str">
            <v>Гор.</v>
          </cell>
          <cell r="N395" t="str">
            <v>P1ar_Block I</v>
          </cell>
          <cell r="O395" t="str">
            <v>Действующий</v>
          </cell>
          <cell r="P395">
            <v>-4</v>
          </cell>
          <cell r="Q395">
            <v>43051</v>
          </cell>
          <cell r="R395" t="str">
            <v>МеКаМиНефть</v>
          </cell>
          <cell r="S395" t="str">
            <v>КГРП 7ст.
350м3 15% HCl</v>
          </cell>
          <cell r="T395">
            <v>143.80000000000001</v>
          </cell>
          <cell r="U395">
            <v>135</v>
          </cell>
          <cell r="V395">
            <v>4.32</v>
          </cell>
          <cell r="W395">
            <v>1</v>
          </cell>
          <cell r="X395">
            <v>4.3057050592034445</v>
          </cell>
          <cell r="Y395">
            <v>1.33</v>
          </cell>
          <cell r="Z395">
            <v>0.83599999999999997</v>
          </cell>
          <cell r="AA395">
            <v>0.73299999999999998</v>
          </cell>
          <cell r="AB395">
            <v>38</v>
          </cell>
          <cell r="AC395">
            <v>1.1579999999999999</v>
          </cell>
          <cell r="AD395">
            <v>177.8</v>
          </cell>
          <cell r="AE395">
            <v>9.19</v>
          </cell>
          <cell r="AF395">
            <v>2177.13</v>
          </cell>
          <cell r="AG395">
            <v>2929.89</v>
          </cell>
          <cell r="AH395">
            <v>2929.89</v>
          </cell>
          <cell r="AI395">
            <v>42988</v>
          </cell>
          <cell r="AJ395" t="str">
            <v>По спущенной компановке</v>
          </cell>
          <cell r="AK395" t="str">
            <v>Закрытый</v>
          </cell>
          <cell r="AL395" t="str">
            <v>2252,3-2253,73; 2334,73-2336,16; 2448,59-2450,02; 2613,11-2614,54; 2714,2-2715,63; 2814,85-2816,28; 2909,03-2909,56 (цирк. клапана)</v>
          </cell>
          <cell r="AM395">
            <v>9.11</v>
          </cell>
          <cell r="AN395">
            <v>2252.3000000000002</v>
          </cell>
          <cell r="AO395">
            <v>360.8</v>
          </cell>
          <cell r="AP395" t="str">
            <v>1926,1-2941</v>
          </cell>
          <cell r="AQ395">
            <v>114</v>
          </cell>
          <cell r="AR395">
            <v>7.37</v>
          </cell>
          <cell r="AS395" t="str">
            <v>Газлифт</v>
          </cell>
          <cell r="AT395">
            <v>550</v>
          </cell>
          <cell r="AU395" t="str">
            <v>ГП</v>
          </cell>
          <cell r="AV395">
            <v>940</v>
          </cell>
          <cell r="AW395" t="str">
            <v>ГП</v>
          </cell>
          <cell r="AX395">
            <v>1240</v>
          </cell>
          <cell r="AY395" t="str">
            <v>ГК75/4</v>
          </cell>
          <cell r="AZ395">
            <v>1470</v>
          </cell>
          <cell r="BA395" t="str">
            <v>ГК74/3</v>
          </cell>
          <cell r="BB395">
            <v>1630</v>
          </cell>
          <cell r="BC395" t="str">
            <v>ГК74/3</v>
          </cell>
          <cell r="BD395">
            <v>1770</v>
          </cell>
          <cell r="BE395" t="str">
            <v>ЦКсОК</v>
          </cell>
          <cell r="BF395">
            <v>1860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1930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1799.51</v>
          </cell>
          <cell r="BT395">
            <v>130.49</v>
          </cell>
          <cell r="BU395">
            <v>73</v>
          </cell>
          <cell r="BV395">
            <v>5.5</v>
          </cell>
          <cell r="BW395">
            <v>18</v>
          </cell>
          <cell r="BX395" t="str">
            <v>Угловик</v>
          </cell>
          <cell r="BY395" t="str">
            <v>Постоянный</v>
          </cell>
          <cell r="BZ395">
            <v>24</v>
          </cell>
          <cell r="CA395">
            <v>0</v>
          </cell>
          <cell r="CB395">
            <v>27</v>
          </cell>
          <cell r="CC395">
            <v>52</v>
          </cell>
          <cell r="CD395">
            <v>26</v>
          </cell>
          <cell r="CE395">
            <v>43374</v>
          </cell>
          <cell r="CF395">
            <v>196</v>
          </cell>
          <cell r="CG395">
            <v>84</v>
          </cell>
          <cell r="CH395">
            <v>6</v>
          </cell>
          <cell r="CI395">
            <v>0</v>
          </cell>
          <cell r="CJ395">
            <v>0</v>
          </cell>
          <cell r="CK395">
            <v>60</v>
          </cell>
          <cell r="CL395">
            <v>25.054919999999999</v>
          </cell>
          <cell r="CM395">
            <v>30</v>
          </cell>
          <cell r="CN395">
            <v>0.1</v>
          </cell>
          <cell r="CO395">
            <v>366</v>
          </cell>
          <cell r="CP395">
            <v>11.4</v>
          </cell>
          <cell r="CQ395">
            <v>136</v>
          </cell>
          <cell r="CR395" t="str">
            <v>-</v>
          </cell>
          <cell r="CS395">
            <v>60</v>
          </cell>
          <cell r="CT395" t="str">
            <v>-</v>
          </cell>
          <cell r="CU395">
            <v>110.94508</v>
          </cell>
          <cell r="CV395" t="str">
            <v>-</v>
          </cell>
          <cell r="CW395">
            <v>59.9</v>
          </cell>
          <cell r="CX395" t="str">
            <v>-</v>
          </cell>
          <cell r="CY395">
            <v>8</v>
          </cell>
          <cell r="CZ395">
            <v>3.4000000000000004</v>
          </cell>
          <cell r="DA395">
            <v>135.70189008785502</v>
          </cell>
          <cell r="DB395">
            <v>455.00045500045502</v>
          </cell>
          <cell r="DC395">
            <v>0.26247716355384321</v>
          </cell>
          <cell r="DD395">
            <v>0</v>
          </cell>
          <cell r="DE395" t="str">
            <v>Газлифт</v>
          </cell>
          <cell r="DF395">
            <v>25.054919999999999</v>
          </cell>
          <cell r="DG395">
            <v>30</v>
          </cell>
          <cell r="DH395">
            <v>0.1</v>
          </cell>
          <cell r="DI395">
            <v>3.4000000000000004</v>
          </cell>
          <cell r="DJ395">
            <v>60</v>
          </cell>
          <cell r="DK395">
            <v>0</v>
          </cell>
          <cell r="DL395">
            <v>0</v>
          </cell>
          <cell r="DM395">
            <v>43099</v>
          </cell>
          <cell r="DN395">
            <v>346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43099</v>
          </cell>
          <cell r="DT395" t="str">
            <v>ВНС</v>
          </cell>
          <cell r="DU395">
            <v>0</v>
          </cell>
          <cell r="DV395">
            <v>18</v>
          </cell>
          <cell r="DW395">
            <v>28</v>
          </cell>
          <cell r="DX395">
            <v>55</v>
          </cell>
          <cell r="DY395">
            <v>27</v>
          </cell>
          <cell r="DZ395" t="str">
            <v>Постоянный</v>
          </cell>
          <cell r="EA395">
            <v>24</v>
          </cell>
          <cell r="EB395">
            <v>0</v>
          </cell>
          <cell r="EC395">
            <v>25.054919999999999</v>
          </cell>
          <cell r="ED395">
            <v>30</v>
          </cell>
          <cell r="EE395">
            <v>0.1</v>
          </cell>
          <cell r="EF395">
            <v>28</v>
          </cell>
          <cell r="EG395">
            <v>718.42177105334997</v>
          </cell>
          <cell r="EH395">
            <v>72</v>
          </cell>
          <cell r="EI395">
            <v>10</v>
          </cell>
          <cell r="EJ395">
            <v>60</v>
          </cell>
          <cell r="EK395">
            <v>18</v>
          </cell>
          <cell r="EL395">
            <v>27</v>
          </cell>
          <cell r="EM395">
            <v>52</v>
          </cell>
          <cell r="EN395">
            <v>26</v>
          </cell>
          <cell r="EO395" t="str">
            <v>Постоянный</v>
          </cell>
          <cell r="EP395">
            <v>24</v>
          </cell>
          <cell r="EQ395">
            <v>0</v>
          </cell>
          <cell r="ER395">
            <v>25.054919999999999</v>
          </cell>
          <cell r="ES395">
            <v>30</v>
          </cell>
          <cell r="ET395">
            <v>0.1</v>
          </cell>
          <cell r="EU395">
            <v>11.4</v>
          </cell>
          <cell r="EV395">
            <v>135.70189008785502</v>
          </cell>
          <cell r="EW395">
            <v>84</v>
          </cell>
          <cell r="EX395">
            <v>8</v>
          </cell>
          <cell r="EY395">
            <v>60</v>
          </cell>
          <cell r="EZ395">
            <v>0</v>
          </cell>
          <cell r="FA395">
            <v>-1</v>
          </cell>
          <cell r="FB395">
            <v>-3</v>
          </cell>
          <cell r="FC395">
            <v>-1</v>
          </cell>
          <cell r="FD395">
            <v>0</v>
          </cell>
          <cell r="FE395">
            <v>0</v>
          </cell>
          <cell r="FF395">
            <v>0</v>
          </cell>
        </row>
        <row r="396">
          <cell r="J396">
            <v>1555</v>
          </cell>
          <cell r="K396" t="str">
            <v>К - 34</v>
          </cell>
          <cell r="L396">
            <v>43314</v>
          </cell>
          <cell r="M396" t="str">
            <v>Гор.</v>
          </cell>
          <cell r="N396" t="str">
            <v>P1ar_Block I</v>
          </cell>
          <cell r="O396" t="str">
            <v>Действующий</v>
          </cell>
          <cell r="P396">
            <v>-4</v>
          </cell>
          <cell r="Q396">
            <v>0</v>
          </cell>
          <cell r="R396">
            <v>0</v>
          </cell>
          <cell r="S396">
            <v>0</v>
          </cell>
          <cell r="T396">
            <v>143.80000000000001</v>
          </cell>
          <cell r="U396">
            <v>135</v>
          </cell>
          <cell r="V396">
            <v>4.32</v>
          </cell>
          <cell r="W396">
            <v>1</v>
          </cell>
          <cell r="X396">
            <v>4.32</v>
          </cell>
          <cell r="Y396">
            <v>1.33</v>
          </cell>
          <cell r="Z396">
            <v>0.83599999999999997</v>
          </cell>
          <cell r="AA396">
            <v>0.73299999999999998</v>
          </cell>
          <cell r="AB396">
            <v>38</v>
          </cell>
          <cell r="AC396">
            <v>1.1579999999999999</v>
          </cell>
          <cell r="AD396">
            <v>177.8</v>
          </cell>
          <cell r="AE396">
            <v>0</v>
          </cell>
          <cell r="AF396">
            <v>0</v>
          </cell>
          <cell r="AG396">
            <v>3040</v>
          </cell>
          <cell r="AH396">
            <v>3040</v>
          </cell>
          <cell r="AI396">
            <v>0</v>
          </cell>
          <cell r="AJ396">
            <v>0</v>
          </cell>
          <cell r="AK396" t="str">
            <v>Закрытый</v>
          </cell>
          <cell r="AL396" t="str">
            <v>2313,2-2314,4; 2487,35-2488,55; 2574,32-2575,52; 2640,51-2641,71; 2780,34-2781,54; 2877,59-2878,79; 2996,07-2997,27м (цирк. клапана)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 t="str">
            <v>Газлифт</v>
          </cell>
          <cell r="AT396">
            <v>540</v>
          </cell>
          <cell r="AU396" t="str">
            <v>ГП</v>
          </cell>
          <cell r="AV396">
            <v>970</v>
          </cell>
          <cell r="AW396" t="str">
            <v>ГК77/4</v>
          </cell>
          <cell r="AX396">
            <v>1360</v>
          </cell>
          <cell r="AY396" t="str">
            <v>ГК80/4</v>
          </cell>
          <cell r="AZ396">
            <v>1690</v>
          </cell>
          <cell r="BA396" t="str">
            <v>ГК82/4</v>
          </cell>
          <cell r="BB396">
            <v>1980</v>
          </cell>
          <cell r="BC396" t="str">
            <v>ЦКсОК</v>
          </cell>
          <cell r="BD396">
            <v>0</v>
          </cell>
          <cell r="BE396">
            <v>0</v>
          </cell>
          <cell r="BF396">
            <v>1990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2102</v>
          </cell>
          <cell r="BN396" t="str">
            <v>Есть</v>
          </cell>
          <cell r="BO396">
            <v>0</v>
          </cell>
          <cell r="BP396">
            <v>83</v>
          </cell>
          <cell r="BQ396">
            <v>65</v>
          </cell>
          <cell r="BR396">
            <v>16.8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18</v>
          </cell>
          <cell r="BX396" t="str">
            <v>Угловик</v>
          </cell>
          <cell r="BY396" t="str">
            <v>Постоянный</v>
          </cell>
          <cell r="BZ396">
            <v>24</v>
          </cell>
          <cell r="CA396">
            <v>0</v>
          </cell>
          <cell r="CB396">
            <v>27</v>
          </cell>
          <cell r="CC396">
            <v>65</v>
          </cell>
          <cell r="CD396">
            <v>26</v>
          </cell>
          <cell r="CE396">
            <v>43374</v>
          </cell>
          <cell r="CF396">
            <v>197</v>
          </cell>
          <cell r="CG396">
            <v>83</v>
          </cell>
          <cell r="CH396">
            <v>6</v>
          </cell>
          <cell r="CI396">
            <v>0</v>
          </cell>
          <cell r="CJ396">
            <v>0</v>
          </cell>
          <cell r="CK396">
            <v>63.89</v>
          </cell>
          <cell r="CL396">
            <v>23.407999999999998</v>
          </cell>
          <cell r="CM396">
            <v>28</v>
          </cell>
          <cell r="CN396">
            <v>0</v>
          </cell>
          <cell r="CO396">
            <v>0</v>
          </cell>
          <cell r="CP396">
            <v>20</v>
          </cell>
          <cell r="CQ396">
            <v>133.11000000000001</v>
          </cell>
          <cell r="CR396">
            <v>0</v>
          </cell>
          <cell r="CS396">
            <v>63.89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16.8</v>
          </cell>
          <cell r="CZ396">
            <v>3.1999999999999993</v>
          </cell>
          <cell r="DA396">
            <v>136.70539986329459</v>
          </cell>
          <cell r="DB396">
            <v>854.40874914559129</v>
          </cell>
          <cell r="DC396">
            <v>0</v>
          </cell>
          <cell r="DD396">
            <v>0</v>
          </cell>
          <cell r="DE396" t="str">
            <v>Газлифт</v>
          </cell>
          <cell r="DF396">
            <v>23.407999999999998</v>
          </cell>
          <cell r="DG396">
            <v>28</v>
          </cell>
          <cell r="DH396">
            <v>0</v>
          </cell>
          <cell r="DI396">
            <v>3.1999999999999997</v>
          </cell>
          <cell r="DJ396">
            <v>63.89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18</v>
          </cell>
          <cell r="DW396">
            <v>30</v>
          </cell>
          <cell r="DX396">
            <v>71</v>
          </cell>
          <cell r="DY396">
            <v>29</v>
          </cell>
          <cell r="DZ396" t="str">
            <v>Постоянный</v>
          </cell>
          <cell r="EA396">
            <v>24</v>
          </cell>
          <cell r="EB396">
            <v>0</v>
          </cell>
          <cell r="EC396">
            <v>23.407999999999998</v>
          </cell>
          <cell r="ED396">
            <v>28</v>
          </cell>
          <cell r="EE396">
            <v>0</v>
          </cell>
          <cell r="EF396">
            <v>23</v>
          </cell>
          <cell r="EG396">
            <v>256.32262474367741</v>
          </cell>
          <cell r="EH396">
            <v>72</v>
          </cell>
          <cell r="EI396">
            <v>17</v>
          </cell>
          <cell r="EJ396">
            <v>58</v>
          </cell>
          <cell r="EK396">
            <v>18</v>
          </cell>
          <cell r="EL396">
            <v>27</v>
          </cell>
          <cell r="EM396">
            <v>65</v>
          </cell>
          <cell r="EN396">
            <v>26</v>
          </cell>
          <cell r="EO396" t="str">
            <v>Постоянный</v>
          </cell>
          <cell r="EP396">
            <v>24</v>
          </cell>
          <cell r="EQ396">
            <v>0</v>
          </cell>
          <cell r="ER396">
            <v>23.407999999999998</v>
          </cell>
          <cell r="ES396">
            <v>28</v>
          </cell>
          <cell r="ET396">
            <v>0</v>
          </cell>
          <cell r="EU396">
            <v>20</v>
          </cell>
          <cell r="EV396">
            <v>136.70539986329459</v>
          </cell>
          <cell r="EW396">
            <v>83</v>
          </cell>
          <cell r="EX396">
            <v>16.8</v>
          </cell>
          <cell r="EY396">
            <v>63.89</v>
          </cell>
          <cell r="EZ396">
            <v>0</v>
          </cell>
          <cell r="FA396">
            <v>-3</v>
          </cell>
          <cell r="FB396">
            <v>-6</v>
          </cell>
          <cell r="FC396">
            <v>-3</v>
          </cell>
          <cell r="FD396">
            <v>0</v>
          </cell>
          <cell r="FE396">
            <v>0</v>
          </cell>
          <cell r="FF396">
            <v>0</v>
          </cell>
        </row>
        <row r="397">
          <cell r="J397">
            <v>1573</v>
          </cell>
          <cell r="K397" t="str">
            <v>К-1599</v>
          </cell>
          <cell r="L397">
            <v>43342</v>
          </cell>
          <cell r="M397" t="str">
            <v>Гор.</v>
          </cell>
          <cell r="N397" t="str">
            <v>P1ar_Block III</v>
          </cell>
          <cell r="O397" t="str">
            <v>Действующий</v>
          </cell>
          <cell r="P397">
            <v>-4</v>
          </cell>
          <cell r="Q397">
            <v>0</v>
          </cell>
          <cell r="R397">
            <v>0</v>
          </cell>
          <cell r="S397">
            <v>0</v>
          </cell>
          <cell r="T397">
            <v>143.80000000000001</v>
          </cell>
          <cell r="U397">
            <v>135</v>
          </cell>
          <cell r="V397">
            <v>4.32</v>
          </cell>
          <cell r="W397">
            <v>1</v>
          </cell>
          <cell r="X397">
            <v>4.2703782052549384</v>
          </cell>
          <cell r="Y397">
            <v>1.33</v>
          </cell>
          <cell r="Z397">
            <v>0.83599999999999997</v>
          </cell>
          <cell r="AA397">
            <v>0.73299999999999998</v>
          </cell>
          <cell r="AB397">
            <v>38</v>
          </cell>
          <cell r="AC397">
            <v>1.1579999999999999</v>
          </cell>
          <cell r="AD397">
            <v>177.8</v>
          </cell>
          <cell r="AE397">
            <v>0</v>
          </cell>
          <cell r="AF397">
            <v>0</v>
          </cell>
          <cell r="AG397" t="str">
            <v>1 ств 2746
2 ств 2844
3 ств 2793
4 ств 2700</v>
          </cell>
          <cell r="AH397" t="str">
            <v>1 ств 2746
2 ств 2844
3 ств 2793
4 ств 2700</v>
          </cell>
          <cell r="AI397">
            <v>0</v>
          </cell>
          <cell r="AJ397">
            <v>0</v>
          </cell>
          <cell r="AK397" t="str">
            <v>откр ствол</v>
          </cell>
          <cell r="AL397" t="str">
            <v>1 ствол 2205-2746;
2 ствол 2300-2844;
2 ствол 2399-2793;
2 ствол 2455-2700;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 t="str">
            <v>Газлифт</v>
          </cell>
          <cell r="AT397">
            <v>540</v>
          </cell>
          <cell r="AU397" t="str">
            <v>ГК80/4</v>
          </cell>
          <cell r="AV397">
            <v>1015</v>
          </cell>
          <cell r="AW397" t="str">
            <v>ГК82/4</v>
          </cell>
          <cell r="AX397">
            <v>1385</v>
          </cell>
          <cell r="AY397" t="str">
            <v>ГК85/4</v>
          </cell>
          <cell r="AZ397">
            <v>1660</v>
          </cell>
          <cell r="BA397" t="str">
            <v>ГК81/4</v>
          </cell>
          <cell r="BB397">
            <v>1915</v>
          </cell>
          <cell r="BC397" t="str">
            <v>ЦКсОК</v>
          </cell>
          <cell r="BD397">
            <v>0</v>
          </cell>
          <cell r="BE397">
            <v>0</v>
          </cell>
          <cell r="BF397">
            <v>1930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1952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18</v>
          </cell>
          <cell r="BX397" t="str">
            <v>Угловик</v>
          </cell>
          <cell r="BY397" t="str">
            <v>Постоянный</v>
          </cell>
          <cell r="BZ397">
            <v>24</v>
          </cell>
          <cell r="CA397">
            <v>0</v>
          </cell>
          <cell r="CB397">
            <v>33</v>
          </cell>
          <cell r="CC397">
            <v>60</v>
          </cell>
          <cell r="CD397">
            <v>32</v>
          </cell>
          <cell r="CE397">
            <v>43374</v>
          </cell>
          <cell r="CF397">
            <v>166.1</v>
          </cell>
          <cell r="CG397">
            <v>77</v>
          </cell>
          <cell r="CH397">
            <v>6</v>
          </cell>
          <cell r="CI397">
            <v>0</v>
          </cell>
          <cell r="CJ397">
            <v>0</v>
          </cell>
          <cell r="CK397">
            <v>54</v>
          </cell>
          <cell r="CL397">
            <v>7.9975103999999995</v>
          </cell>
          <cell r="CM397">
            <v>9.6</v>
          </cell>
          <cell r="CN397">
            <v>0.35</v>
          </cell>
          <cell r="CO397">
            <v>367</v>
          </cell>
          <cell r="CP397">
            <v>12</v>
          </cell>
          <cell r="CQ397">
            <v>112.1</v>
          </cell>
          <cell r="CR397" t="str">
            <v>-</v>
          </cell>
          <cell r="CS397">
            <v>54</v>
          </cell>
          <cell r="CT397" t="str">
            <v>-</v>
          </cell>
          <cell r="CU397">
            <v>104.1024896</v>
          </cell>
          <cell r="CV397" t="str">
            <v>-</v>
          </cell>
          <cell r="CW397">
            <v>53.65</v>
          </cell>
          <cell r="CX397" t="str">
            <v>-</v>
          </cell>
          <cell r="CY397">
            <v>3</v>
          </cell>
          <cell r="CZ397">
            <v>9</v>
          </cell>
          <cell r="DA397">
            <v>1125.3502089850363</v>
          </cell>
          <cell r="DB397">
            <v>1500.4669453133815</v>
          </cell>
          <cell r="DC397">
            <v>0.11012158265385115</v>
          </cell>
          <cell r="DD397">
            <v>0</v>
          </cell>
          <cell r="DE397" t="str">
            <v>Газлифт</v>
          </cell>
          <cell r="DF397">
            <v>7.9975103999999995</v>
          </cell>
          <cell r="DG397">
            <v>9.6</v>
          </cell>
          <cell r="DH397">
            <v>0.35</v>
          </cell>
          <cell r="DI397">
            <v>9</v>
          </cell>
          <cell r="DJ397">
            <v>54</v>
          </cell>
          <cell r="DK397">
            <v>0</v>
          </cell>
          <cell r="DL397">
            <v>0</v>
          </cell>
          <cell r="DM397">
            <v>43342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43342</v>
          </cell>
          <cell r="DT397" t="str">
            <v>ВНС</v>
          </cell>
          <cell r="DU397">
            <v>0</v>
          </cell>
          <cell r="DV397">
            <v>18</v>
          </cell>
          <cell r="DW397">
            <v>33</v>
          </cell>
          <cell r="DX397">
            <v>60</v>
          </cell>
          <cell r="DY397">
            <v>32</v>
          </cell>
          <cell r="DZ397" t="str">
            <v>Постоянный</v>
          </cell>
          <cell r="EA397">
            <v>24</v>
          </cell>
          <cell r="EB397">
            <v>0</v>
          </cell>
          <cell r="EC397">
            <v>21.849695999999998</v>
          </cell>
          <cell r="ED397">
            <v>27</v>
          </cell>
          <cell r="EE397">
            <v>3.2</v>
          </cell>
          <cell r="EF397">
            <v>44</v>
          </cell>
          <cell r="EG397">
            <v>1098.4134516104939</v>
          </cell>
          <cell r="EH397">
            <v>77</v>
          </cell>
          <cell r="EI397">
            <v>20</v>
          </cell>
          <cell r="EJ397">
            <v>54</v>
          </cell>
          <cell r="EK397">
            <v>18</v>
          </cell>
          <cell r="EL397">
            <v>33</v>
          </cell>
          <cell r="EM397">
            <v>60</v>
          </cell>
          <cell r="EN397">
            <v>32</v>
          </cell>
          <cell r="EO397" t="str">
            <v>Постоянный</v>
          </cell>
          <cell r="EP397">
            <v>24</v>
          </cell>
          <cell r="EQ397">
            <v>0</v>
          </cell>
          <cell r="ER397">
            <v>7.9975103999999995</v>
          </cell>
          <cell r="ES397">
            <v>9.6</v>
          </cell>
          <cell r="ET397">
            <v>0.35</v>
          </cell>
          <cell r="EU397">
            <v>12</v>
          </cell>
          <cell r="EV397">
            <v>1125.3502089850363</v>
          </cell>
          <cell r="EW397">
            <v>77</v>
          </cell>
          <cell r="EX397">
            <v>3</v>
          </cell>
          <cell r="EY397">
            <v>54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-13.852185599999999</v>
          </cell>
        </row>
        <row r="398">
          <cell r="J398">
            <v>1599</v>
          </cell>
          <cell r="K398" t="str">
            <v>К-1599</v>
          </cell>
          <cell r="L398" t="str">
            <v>-</v>
          </cell>
          <cell r="M398" t="str">
            <v>Гор.</v>
          </cell>
          <cell r="N398" t="str">
            <v>P1ar_Block III</v>
          </cell>
          <cell r="O398" t="str">
            <v>Освоение.</v>
          </cell>
          <cell r="P398">
            <v>-4</v>
          </cell>
          <cell r="Q398">
            <v>0</v>
          </cell>
          <cell r="R398">
            <v>0</v>
          </cell>
          <cell r="S398">
            <v>0</v>
          </cell>
          <cell r="T398">
            <v>143.80000000000001</v>
          </cell>
          <cell r="U398">
            <v>135</v>
          </cell>
          <cell r="V398">
            <v>4.32</v>
          </cell>
          <cell r="W398">
            <v>1</v>
          </cell>
          <cell r="X398">
            <v>4.32</v>
          </cell>
          <cell r="Y398">
            <v>1.33</v>
          </cell>
          <cell r="Z398">
            <v>0.83599999999999997</v>
          </cell>
          <cell r="AA398">
            <v>0.73299999999999998</v>
          </cell>
          <cell r="AB398">
            <v>38</v>
          </cell>
          <cell r="AC398">
            <v>1.1579999999999999</v>
          </cell>
          <cell r="AD398">
            <v>177.8</v>
          </cell>
          <cell r="AE398">
            <v>0</v>
          </cell>
          <cell r="AF398">
            <v>0</v>
          </cell>
          <cell r="AG398">
            <v>2907</v>
          </cell>
          <cell r="AH398">
            <v>2907</v>
          </cell>
          <cell r="AI398">
            <v>0</v>
          </cell>
          <cell r="AJ398">
            <v>0</v>
          </cell>
          <cell r="AK398" t="str">
            <v>откр ствол</v>
          </cell>
          <cell r="AL398" t="str">
            <v>2319-2907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 t="str">
            <v>Газлифт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2330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18</v>
          </cell>
          <cell r="BX398" t="str">
            <v>Угловик</v>
          </cell>
          <cell r="BY398" t="str">
            <v>Постоянный</v>
          </cell>
          <cell r="BZ398">
            <v>24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43374</v>
          </cell>
          <cell r="CF398">
            <v>206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-</v>
          </cell>
          <cell r="CR398" t="str">
            <v>-</v>
          </cell>
          <cell r="CS398" t="str">
            <v>-</v>
          </cell>
          <cell r="CT398" t="str">
            <v>-</v>
          </cell>
          <cell r="CU398" t="str">
            <v>-</v>
          </cell>
          <cell r="CV398" t="str">
            <v>-</v>
          </cell>
          <cell r="CW398" t="str">
            <v>-</v>
          </cell>
          <cell r="CX398" t="str">
            <v>-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 t="str">
            <v>Газлифт</v>
          </cell>
          <cell r="DF398">
            <v>21</v>
          </cell>
          <cell r="DG398">
            <v>25.119617224880383</v>
          </cell>
          <cell r="DH398">
            <v>0</v>
          </cell>
          <cell r="DI398">
            <v>12.6</v>
          </cell>
          <cell r="DJ398">
            <v>60</v>
          </cell>
          <cell r="DK398" t="str">
            <v>ВНС. План запуска 26.12.2018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Y398">
            <v>0</v>
          </cell>
          <cell r="EZ398">
            <v>0</v>
          </cell>
          <cell r="FA398">
            <v>0</v>
          </cell>
          <cell r="FB398">
            <v>0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</row>
        <row r="399">
          <cell r="J399">
            <v>1618</v>
          </cell>
          <cell r="K399" t="str">
            <v>К - 68</v>
          </cell>
          <cell r="L399">
            <v>43304</v>
          </cell>
          <cell r="M399" t="str">
            <v>Гор.</v>
          </cell>
          <cell r="N399" t="str">
            <v>P1ar_Block I</v>
          </cell>
          <cell r="O399" t="str">
            <v>Действующий</v>
          </cell>
          <cell r="P399">
            <v>-4</v>
          </cell>
          <cell r="Q399">
            <v>43259</v>
          </cell>
          <cell r="R399" t="str">
            <v>МеКаМиНефть</v>
          </cell>
          <cell r="S399" t="str">
            <v>КГРП 7стадий
250 м3 15% HCl</v>
          </cell>
          <cell r="T399">
            <v>143.80000000000001</v>
          </cell>
          <cell r="U399">
            <v>135</v>
          </cell>
          <cell r="V399">
            <v>4.32</v>
          </cell>
          <cell r="W399">
            <v>1</v>
          </cell>
          <cell r="X399">
            <v>4.32</v>
          </cell>
          <cell r="Y399">
            <v>1.33</v>
          </cell>
          <cell r="Z399">
            <v>0.83599999999999997</v>
          </cell>
          <cell r="AA399">
            <v>0.73299999999999998</v>
          </cell>
          <cell r="AB399">
            <v>38</v>
          </cell>
          <cell r="AC399">
            <v>1.1579999999999999</v>
          </cell>
          <cell r="AD399">
            <v>177.8</v>
          </cell>
          <cell r="AE399">
            <v>9.19</v>
          </cell>
          <cell r="AF399">
            <v>2175.41</v>
          </cell>
          <cell r="AG399">
            <v>2870.45</v>
          </cell>
          <cell r="AH399">
            <v>2870.45</v>
          </cell>
          <cell r="AI399">
            <v>43250</v>
          </cell>
          <cell r="AJ399" t="str">
            <v>По спущенной компановке</v>
          </cell>
          <cell r="AK399" t="str">
            <v>закрытый</v>
          </cell>
          <cell r="AL399" t="str">
            <v>2194,39-2195,59; 2271,55-2272,75; 2360,24-2361,44; 2426,05-2427,25; 2523,97-2525,17; 2632,47-2633,67; 2741,62-2742,82 (цирк. клапана)</v>
          </cell>
          <cell r="AM399">
            <v>8.4</v>
          </cell>
          <cell r="AN399">
            <v>1788.7860000000001</v>
          </cell>
          <cell r="AO399">
            <v>405.6</v>
          </cell>
          <cell r="AP399" t="str">
            <v>2114,45-2871</v>
          </cell>
          <cell r="AQ399">
            <v>114</v>
          </cell>
          <cell r="AR399">
            <v>7.37</v>
          </cell>
          <cell r="AS399" t="str">
            <v>Газлифт</v>
          </cell>
          <cell r="AT399">
            <v>500</v>
          </cell>
          <cell r="AU399" t="str">
            <v>ГК81/0,313</v>
          </cell>
          <cell r="AV399">
            <v>935</v>
          </cell>
          <cell r="AW399" t="str">
            <v>ГК82/0,313</v>
          </cell>
          <cell r="AX399">
            <v>1315</v>
          </cell>
          <cell r="AY399" t="str">
            <v>ГК82/0,313</v>
          </cell>
          <cell r="AZ399">
            <v>1605</v>
          </cell>
          <cell r="BA399" t="str">
            <v>ГК80/0,313</v>
          </cell>
          <cell r="BB399">
            <v>1850</v>
          </cell>
          <cell r="BC399" t="str">
            <v>ЦКсОК</v>
          </cell>
          <cell r="BD399">
            <v>0</v>
          </cell>
          <cell r="BE399">
            <v>0</v>
          </cell>
          <cell r="BF399">
            <v>1900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1922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18</v>
          </cell>
          <cell r="BX399" t="str">
            <v>Угловик</v>
          </cell>
          <cell r="BY399" t="str">
            <v>Постоянный</v>
          </cell>
          <cell r="BZ399">
            <v>24</v>
          </cell>
          <cell r="CA399">
            <v>0</v>
          </cell>
          <cell r="CB399">
            <v>25</v>
          </cell>
          <cell r="CC399">
            <v>61</v>
          </cell>
          <cell r="CD399">
            <v>24</v>
          </cell>
          <cell r="CE399">
            <v>43374</v>
          </cell>
          <cell r="CF399">
            <v>197</v>
          </cell>
          <cell r="CG399">
            <v>86</v>
          </cell>
          <cell r="CH399">
            <v>6</v>
          </cell>
          <cell r="CI399">
            <v>0</v>
          </cell>
          <cell r="CJ399">
            <v>0</v>
          </cell>
          <cell r="CK399">
            <v>62</v>
          </cell>
          <cell r="CL399">
            <v>33.44</v>
          </cell>
          <cell r="CM399">
            <v>40</v>
          </cell>
          <cell r="CN399">
            <v>0</v>
          </cell>
          <cell r="CO399">
            <v>368</v>
          </cell>
          <cell r="CP399">
            <v>35</v>
          </cell>
          <cell r="CQ399">
            <v>135</v>
          </cell>
          <cell r="CR399" t="str">
            <v>-</v>
          </cell>
          <cell r="CS399">
            <v>62</v>
          </cell>
          <cell r="CT399" t="str">
            <v>-</v>
          </cell>
          <cell r="CU399">
            <v>101.56</v>
          </cell>
          <cell r="CV399" t="str">
            <v>-</v>
          </cell>
          <cell r="CW399">
            <v>62</v>
          </cell>
          <cell r="CX399" t="str">
            <v>-</v>
          </cell>
          <cell r="CY399">
            <v>19</v>
          </cell>
          <cell r="CZ399">
            <v>16</v>
          </cell>
          <cell r="DA399">
            <v>478.46889952153111</v>
          </cell>
          <cell r="DB399">
            <v>1046.6507177033493</v>
          </cell>
          <cell r="DC399">
            <v>0</v>
          </cell>
          <cell r="DD399">
            <v>0</v>
          </cell>
          <cell r="DE399" t="str">
            <v>Газлифт</v>
          </cell>
          <cell r="DF399">
            <v>33.44</v>
          </cell>
          <cell r="DG399">
            <v>40</v>
          </cell>
          <cell r="DH399">
            <v>0</v>
          </cell>
          <cell r="DI399">
            <v>16</v>
          </cell>
          <cell r="DJ399">
            <v>62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18</v>
          </cell>
          <cell r="DW399">
            <v>30</v>
          </cell>
          <cell r="DX399">
            <v>55</v>
          </cell>
          <cell r="DY399">
            <v>28</v>
          </cell>
          <cell r="DZ399" t="str">
            <v>Постоянный</v>
          </cell>
          <cell r="EA399">
            <v>24</v>
          </cell>
          <cell r="EB399">
            <v>0</v>
          </cell>
          <cell r="EC399">
            <v>22.571999999999999</v>
          </cell>
          <cell r="ED399">
            <v>27</v>
          </cell>
          <cell r="EE399">
            <v>0</v>
          </cell>
          <cell r="EF399">
            <v>34</v>
          </cell>
          <cell r="EG399">
            <v>664.54013822434877</v>
          </cell>
          <cell r="EH399">
            <v>80</v>
          </cell>
          <cell r="EI399">
            <v>19</v>
          </cell>
          <cell r="EJ399">
            <v>68</v>
          </cell>
          <cell r="EK399">
            <v>18</v>
          </cell>
          <cell r="EL399">
            <v>25</v>
          </cell>
          <cell r="EM399">
            <v>61</v>
          </cell>
          <cell r="EN399">
            <v>24</v>
          </cell>
          <cell r="EO399" t="str">
            <v>Постоянный</v>
          </cell>
          <cell r="EP399">
            <v>24</v>
          </cell>
          <cell r="EQ399">
            <v>0</v>
          </cell>
          <cell r="ER399">
            <v>33.44</v>
          </cell>
          <cell r="ES399">
            <v>40</v>
          </cell>
          <cell r="ET399">
            <v>0</v>
          </cell>
          <cell r="EU399">
            <v>35</v>
          </cell>
          <cell r="EV399">
            <v>478.46889952153111</v>
          </cell>
          <cell r="EW399">
            <v>86</v>
          </cell>
          <cell r="EX399">
            <v>19</v>
          </cell>
          <cell r="EY399">
            <v>62</v>
          </cell>
          <cell r="EZ399">
            <v>0</v>
          </cell>
          <cell r="FA399">
            <v>-5</v>
          </cell>
          <cell r="FB399">
            <v>6</v>
          </cell>
          <cell r="FC399">
            <v>-4</v>
          </cell>
          <cell r="FD399">
            <v>0</v>
          </cell>
          <cell r="FE399">
            <v>0</v>
          </cell>
          <cell r="FF399">
            <v>10.867999999999999</v>
          </cell>
        </row>
        <row r="400">
          <cell r="J400">
            <v>3068</v>
          </cell>
          <cell r="K400" t="str">
            <v>Без куста</v>
          </cell>
          <cell r="L400">
            <v>41290</v>
          </cell>
          <cell r="M400" t="str">
            <v>Верт.</v>
          </cell>
          <cell r="N400" t="str">
            <v>P1ar_Block III</v>
          </cell>
          <cell r="O400" t="str">
            <v>Действующий</v>
          </cell>
          <cell r="P400">
            <v>-4</v>
          </cell>
          <cell r="Q400" t="str">
            <v xml:space="preserve"> </v>
          </cell>
          <cell r="R400" t="str">
            <v xml:space="preserve"> </v>
          </cell>
          <cell r="S400">
            <v>0</v>
          </cell>
          <cell r="T400">
            <v>143.80000000000001</v>
          </cell>
          <cell r="U400">
            <v>135</v>
          </cell>
          <cell r="V400">
            <v>4.32</v>
          </cell>
          <cell r="W400">
            <v>1</v>
          </cell>
          <cell r="X400">
            <v>4.32</v>
          </cell>
          <cell r="Y400">
            <v>1.33</v>
          </cell>
          <cell r="Z400">
            <v>0.83599999999999997</v>
          </cell>
          <cell r="AA400">
            <v>0.73299999999999998</v>
          </cell>
          <cell r="AB400">
            <v>38</v>
          </cell>
          <cell r="AC400">
            <v>1.1579999999999999</v>
          </cell>
          <cell r="AD400">
            <v>139.69999999999999</v>
          </cell>
          <cell r="AE400">
            <v>7.72</v>
          </cell>
          <cell r="AF400">
            <v>2050</v>
          </cell>
          <cell r="AG400">
            <v>2050</v>
          </cell>
          <cell r="AH400">
            <v>2050</v>
          </cell>
          <cell r="AI400">
            <v>0</v>
          </cell>
          <cell r="AJ400">
            <v>0</v>
          </cell>
          <cell r="AK400" t="str">
            <v>закрытый</v>
          </cell>
          <cell r="AL400" t="str">
            <v>1886,4-1891,4; 1894-1900; 1904-1906; 1908-1914</v>
          </cell>
          <cell r="AM400">
            <v>0</v>
          </cell>
          <cell r="AN400">
            <v>1886</v>
          </cell>
          <cell r="AO400">
            <v>8.1999999999999993</v>
          </cell>
          <cell r="AP400">
            <v>0</v>
          </cell>
          <cell r="AQ400">
            <v>0</v>
          </cell>
          <cell r="AR400">
            <v>0</v>
          </cell>
          <cell r="AS400" t="str">
            <v>Фонтан</v>
          </cell>
          <cell r="AT400">
            <v>600</v>
          </cell>
          <cell r="AU400" t="str">
            <v>ГК65</v>
          </cell>
          <cell r="AV400">
            <v>1200</v>
          </cell>
          <cell r="AW400" t="str">
            <v>ГК45</v>
          </cell>
          <cell r="AX400">
            <v>1778</v>
          </cell>
          <cell r="AY400" t="str">
            <v>ЦКсОК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1788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1886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73</v>
          </cell>
          <cell r="BV400">
            <v>5.5</v>
          </cell>
          <cell r="BW400">
            <v>18</v>
          </cell>
          <cell r="BX400" t="str">
            <v>Угловик</v>
          </cell>
          <cell r="BY400" t="str">
            <v>Постоянный</v>
          </cell>
          <cell r="BZ400">
            <v>24</v>
          </cell>
          <cell r="CA400">
            <v>0</v>
          </cell>
          <cell r="CB400">
            <v>36</v>
          </cell>
          <cell r="CC400">
            <v>45</v>
          </cell>
          <cell r="CD400">
            <v>34</v>
          </cell>
          <cell r="CE400">
            <v>43374</v>
          </cell>
          <cell r="CF400">
            <v>121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48</v>
          </cell>
          <cell r="CL400">
            <v>2.8423999999999996</v>
          </cell>
          <cell r="CM400">
            <v>3.4</v>
          </cell>
          <cell r="CN400">
            <v>0</v>
          </cell>
          <cell r="CO400">
            <v>369</v>
          </cell>
          <cell r="CP400">
            <v>33.4</v>
          </cell>
          <cell r="CQ400">
            <v>73</v>
          </cell>
          <cell r="CR400" t="str">
            <v>-</v>
          </cell>
          <cell r="CS400">
            <v>48</v>
          </cell>
          <cell r="CT400" t="str">
            <v>-</v>
          </cell>
          <cell r="CU400">
            <v>70.157600000000002</v>
          </cell>
          <cell r="CV400" t="str">
            <v>-</v>
          </cell>
          <cell r="CW400">
            <v>48</v>
          </cell>
          <cell r="CX400" t="str">
            <v>-</v>
          </cell>
          <cell r="CY400">
            <v>0</v>
          </cell>
          <cell r="CZ400">
            <v>33.4</v>
          </cell>
          <cell r="DA400">
            <v>11750.633267661133</v>
          </cell>
          <cell r="DB400">
            <v>11750.633267661133</v>
          </cell>
          <cell r="DC400">
            <v>6.3639332428112275E-2</v>
          </cell>
          <cell r="DD400">
            <v>0</v>
          </cell>
          <cell r="DE400" t="str">
            <v>Фонтан</v>
          </cell>
          <cell r="DF400">
            <v>2.8423999999999996</v>
          </cell>
          <cell r="DG400">
            <v>3.4</v>
          </cell>
          <cell r="DH400">
            <v>0</v>
          </cell>
          <cell r="DI400">
            <v>33.4</v>
          </cell>
          <cell r="DJ400">
            <v>48</v>
          </cell>
          <cell r="DK400">
            <v>0</v>
          </cell>
          <cell r="DL400">
            <v>42513.084027777775</v>
          </cell>
          <cell r="DM400">
            <v>42618</v>
          </cell>
          <cell r="DN400">
            <v>827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41290</v>
          </cell>
          <cell r="DT400" t="str">
            <v>ВНС</v>
          </cell>
          <cell r="DU400">
            <v>0</v>
          </cell>
          <cell r="DV400">
            <v>8</v>
          </cell>
          <cell r="DW400">
            <v>36</v>
          </cell>
          <cell r="DX400">
            <v>45</v>
          </cell>
          <cell r="DY400">
            <v>34</v>
          </cell>
          <cell r="DZ400" t="str">
            <v>Постоянный</v>
          </cell>
          <cell r="EA400">
            <v>24</v>
          </cell>
          <cell r="EB400">
            <v>0</v>
          </cell>
          <cell r="EC400">
            <v>5.016</v>
          </cell>
          <cell r="ED400">
            <v>6</v>
          </cell>
          <cell r="EE400">
            <v>0</v>
          </cell>
          <cell r="EF400">
            <v>42</v>
          </cell>
          <cell r="EG400">
            <v>8373.2057416267944</v>
          </cell>
          <cell r="EH400">
            <v>0</v>
          </cell>
          <cell r="EI400">
            <v>0</v>
          </cell>
          <cell r="EJ400">
            <v>48</v>
          </cell>
          <cell r="EK400">
            <v>18</v>
          </cell>
          <cell r="EL400">
            <v>36</v>
          </cell>
          <cell r="EM400">
            <v>45</v>
          </cell>
          <cell r="EN400">
            <v>34</v>
          </cell>
          <cell r="EO400" t="str">
            <v>Постоянный</v>
          </cell>
          <cell r="EP400">
            <v>24</v>
          </cell>
          <cell r="EQ400">
            <v>0</v>
          </cell>
          <cell r="ER400">
            <v>2.8423999999999996</v>
          </cell>
          <cell r="ES400">
            <v>3.4</v>
          </cell>
          <cell r="ET400">
            <v>0</v>
          </cell>
          <cell r="EU400">
            <v>33.4</v>
          </cell>
          <cell r="EV400">
            <v>11750.633267661133</v>
          </cell>
          <cell r="EW400">
            <v>0</v>
          </cell>
          <cell r="EX400">
            <v>0</v>
          </cell>
          <cell r="EY400">
            <v>48</v>
          </cell>
          <cell r="EZ400">
            <v>10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-2.1736000000000004</v>
          </cell>
        </row>
        <row r="401">
          <cell r="J401">
            <v>3218</v>
          </cell>
          <cell r="K401" t="str">
            <v>К - 53</v>
          </cell>
          <cell r="L401">
            <v>42122</v>
          </cell>
          <cell r="M401" t="str">
            <v>Гор.</v>
          </cell>
          <cell r="N401" t="str">
            <v>P1ar_Block III</v>
          </cell>
          <cell r="O401" t="str">
            <v>В бездействии текущего года</v>
          </cell>
          <cell r="P401">
            <v>-4</v>
          </cell>
          <cell r="Q401">
            <v>0</v>
          </cell>
          <cell r="R401">
            <v>0</v>
          </cell>
          <cell r="S401">
            <v>0</v>
          </cell>
          <cell r="T401">
            <v>143.80000000000001</v>
          </cell>
          <cell r="U401">
            <v>135</v>
          </cell>
          <cell r="V401">
            <v>4.32</v>
          </cell>
          <cell r="W401">
            <v>1</v>
          </cell>
          <cell r="X401">
            <v>4.32</v>
          </cell>
          <cell r="Y401">
            <v>1.33</v>
          </cell>
          <cell r="Z401">
            <v>0.83599999999999997</v>
          </cell>
          <cell r="AA401">
            <v>0.73299999999999998</v>
          </cell>
          <cell r="AB401">
            <v>38</v>
          </cell>
          <cell r="AC401">
            <v>1.1579999999999999</v>
          </cell>
          <cell r="AD401">
            <v>177.8</v>
          </cell>
          <cell r="AE401">
            <v>9.19</v>
          </cell>
          <cell r="AF401">
            <v>2154</v>
          </cell>
          <cell r="AG401" t="str">
            <v xml:space="preserve">1 ств 2870
2 ств 2500 </v>
          </cell>
          <cell r="AH401" t="str">
            <v xml:space="preserve">1 ств 2870
2 ств 2500 </v>
          </cell>
          <cell r="AI401">
            <v>0</v>
          </cell>
          <cell r="AJ401">
            <v>0</v>
          </cell>
          <cell r="AK401" t="str">
            <v>откр ствол</v>
          </cell>
          <cell r="AL401" t="str">
            <v xml:space="preserve">1 ствол 2154-2870;
2 ствол 2154-2500 </v>
          </cell>
          <cell r="AM401">
            <v>0</v>
          </cell>
          <cell r="AN401">
            <v>2154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 t="str">
            <v>Газлифт</v>
          </cell>
          <cell r="AT401">
            <v>1020</v>
          </cell>
          <cell r="AU401" t="str">
            <v>КС-73 (глух. Вт-ка)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 t="str">
            <v xml:space="preserve">отсутствует 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2200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73</v>
          </cell>
          <cell r="BV401">
            <v>5.5</v>
          </cell>
          <cell r="BW401">
            <v>18</v>
          </cell>
          <cell r="BX401" t="str">
            <v>Угловик</v>
          </cell>
          <cell r="BY401" t="str">
            <v>Постоянный</v>
          </cell>
          <cell r="BZ401">
            <v>24</v>
          </cell>
          <cell r="CA401">
            <v>0</v>
          </cell>
          <cell r="CB401">
            <v>24</v>
          </cell>
          <cell r="CC401">
            <v>35</v>
          </cell>
          <cell r="CD401">
            <v>21</v>
          </cell>
          <cell r="CE401">
            <v>43374</v>
          </cell>
          <cell r="CF401">
            <v>112</v>
          </cell>
          <cell r="CG401">
            <v>81.095238095238102</v>
          </cell>
          <cell r="CH401">
            <v>6</v>
          </cell>
          <cell r="CI401">
            <v>0</v>
          </cell>
          <cell r="CJ401">
            <v>0</v>
          </cell>
          <cell r="CK401">
            <v>111</v>
          </cell>
          <cell r="CL401">
            <v>0</v>
          </cell>
          <cell r="CM401">
            <v>0</v>
          </cell>
          <cell r="CN401">
            <v>0</v>
          </cell>
          <cell r="CO401">
            <v>370</v>
          </cell>
          <cell r="CP401">
            <v>0</v>
          </cell>
          <cell r="CQ401">
            <v>1</v>
          </cell>
          <cell r="CR401" t="str">
            <v>-</v>
          </cell>
          <cell r="CS401" t="str">
            <v>-</v>
          </cell>
          <cell r="CT401" t="str">
            <v>-</v>
          </cell>
          <cell r="CU401">
            <v>1</v>
          </cell>
          <cell r="CV401" t="str">
            <v>-</v>
          </cell>
          <cell r="CW401" t="str">
            <v>-</v>
          </cell>
          <cell r="CX401" t="str">
            <v>-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 t="str">
            <v>Газлифт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111</v>
          </cell>
          <cell r="DK401">
            <v>0</v>
          </cell>
          <cell r="DL401">
            <v>42868.083333333336</v>
          </cell>
          <cell r="DM401">
            <v>42879</v>
          </cell>
          <cell r="DN401">
            <v>566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42879</v>
          </cell>
          <cell r="DT401" t="str">
            <v>ОПЗ</v>
          </cell>
          <cell r="DU401">
            <v>0</v>
          </cell>
          <cell r="DV401">
            <v>18</v>
          </cell>
          <cell r="DW401">
            <v>24</v>
          </cell>
          <cell r="DX401">
            <v>35</v>
          </cell>
          <cell r="DY401">
            <v>21</v>
          </cell>
          <cell r="DZ401" t="str">
            <v>Постоянный</v>
          </cell>
          <cell r="EA401">
            <v>24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81.095238095238102</v>
          </cell>
          <cell r="EI401">
            <v>0</v>
          </cell>
          <cell r="EJ401">
            <v>129</v>
          </cell>
          <cell r="EK401">
            <v>18</v>
          </cell>
          <cell r="EL401">
            <v>24</v>
          </cell>
          <cell r="EM401">
            <v>35</v>
          </cell>
          <cell r="EN401">
            <v>21</v>
          </cell>
          <cell r="EO401" t="str">
            <v>Постоянный</v>
          </cell>
          <cell r="EP401">
            <v>24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  <cell r="EW401">
            <v>81.095238095238102</v>
          </cell>
          <cell r="EX401">
            <v>0</v>
          </cell>
          <cell r="EY401">
            <v>111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</row>
        <row r="402">
          <cell r="J402">
            <v>3219</v>
          </cell>
          <cell r="K402" t="str">
            <v>К - 53</v>
          </cell>
          <cell r="L402">
            <v>42169</v>
          </cell>
          <cell r="M402" t="str">
            <v>Гор.</v>
          </cell>
          <cell r="N402" t="str">
            <v>P1ar_Block III</v>
          </cell>
          <cell r="O402" t="str">
            <v>В бездействии текущего года</v>
          </cell>
          <cell r="P402">
            <v>-4</v>
          </cell>
          <cell r="Q402">
            <v>0</v>
          </cell>
          <cell r="R402">
            <v>0</v>
          </cell>
          <cell r="S402">
            <v>0</v>
          </cell>
          <cell r="T402">
            <v>143.80000000000001</v>
          </cell>
          <cell r="U402">
            <v>135</v>
          </cell>
          <cell r="V402">
            <v>4.32</v>
          </cell>
          <cell r="W402">
            <v>1</v>
          </cell>
          <cell r="X402">
            <v>4.32</v>
          </cell>
          <cell r="Y402">
            <v>1.33</v>
          </cell>
          <cell r="Z402">
            <v>0.83599999999999997</v>
          </cell>
          <cell r="AA402">
            <v>0.73299999999999998</v>
          </cell>
          <cell r="AB402">
            <v>38</v>
          </cell>
          <cell r="AC402">
            <v>1.1579999999999999</v>
          </cell>
          <cell r="AD402">
            <v>177.8</v>
          </cell>
          <cell r="AE402">
            <v>9.19</v>
          </cell>
          <cell r="AF402">
            <v>2111</v>
          </cell>
          <cell r="AG402">
            <v>2860</v>
          </cell>
          <cell r="AH402">
            <v>2860</v>
          </cell>
          <cell r="AI402">
            <v>0</v>
          </cell>
          <cell r="AJ402">
            <v>0</v>
          </cell>
          <cell r="AK402" t="str">
            <v>откр ствол</v>
          </cell>
          <cell r="AL402" t="str">
            <v>2111-2860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 t="str">
            <v>Фонтан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1737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2150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73</v>
          </cell>
          <cell r="BV402">
            <v>5.5</v>
          </cell>
          <cell r="BW402">
            <v>18</v>
          </cell>
          <cell r="BX402" t="str">
            <v>Угловик</v>
          </cell>
          <cell r="BY402" t="str">
            <v>Постоянный</v>
          </cell>
          <cell r="BZ402">
            <v>24</v>
          </cell>
          <cell r="CA402">
            <v>0</v>
          </cell>
          <cell r="CB402">
            <v>26</v>
          </cell>
          <cell r="CC402">
            <v>42</v>
          </cell>
          <cell r="CD402">
            <v>24</v>
          </cell>
          <cell r="CE402">
            <v>43374</v>
          </cell>
          <cell r="CF402">
            <v>95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47</v>
          </cell>
          <cell r="CL402">
            <v>11.453199999999999</v>
          </cell>
          <cell r="CM402">
            <v>13.7</v>
          </cell>
          <cell r="CN402">
            <v>0</v>
          </cell>
          <cell r="CO402">
            <v>371</v>
          </cell>
          <cell r="CP402">
            <v>32.1</v>
          </cell>
          <cell r="CQ402">
            <v>48</v>
          </cell>
          <cell r="CR402" t="str">
            <v>-</v>
          </cell>
          <cell r="CS402" t="str">
            <v>-</v>
          </cell>
          <cell r="CT402" t="str">
            <v>-</v>
          </cell>
          <cell r="CU402">
            <v>36.546800000000005</v>
          </cell>
          <cell r="CV402" t="str">
            <v>-</v>
          </cell>
          <cell r="CW402" t="str">
            <v>-</v>
          </cell>
          <cell r="CX402" t="str">
            <v>-</v>
          </cell>
          <cell r="CY402">
            <v>0</v>
          </cell>
          <cell r="CZ402">
            <v>32.1</v>
          </cell>
          <cell r="DA402">
            <v>2802.7101596060493</v>
          </cell>
          <cell r="DB402">
            <v>2802.7101596060493</v>
          </cell>
          <cell r="DC402">
            <v>0.36807126696832582</v>
          </cell>
          <cell r="DD402">
            <v>0</v>
          </cell>
          <cell r="DE402" t="str">
            <v>Фонтан</v>
          </cell>
          <cell r="DF402">
            <v>11.453199999999999</v>
          </cell>
          <cell r="DG402">
            <v>13.7</v>
          </cell>
          <cell r="DH402">
            <v>0</v>
          </cell>
          <cell r="DI402">
            <v>32.1</v>
          </cell>
          <cell r="DJ402">
            <v>47</v>
          </cell>
          <cell r="DK402" t="str">
            <v>Планируется перевод в газовый фонд</v>
          </cell>
          <cell r="DL402">
            <v>42871.083333333336</v>
          </cell>
          <cell r="DM402">
            <v>42883</v>
          </cell>
          <cell r="DN402">
            <v>562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42883</v>
          </cell>
          <cell r="DT402" t="str">
            <v>ОПЗ</v>
          </cell>
          <cell r="DU402">
            <v>0</v>
          </cell>
          <cell r="DV402">
            <v>18</v>
          </cell>
          <cell r="DW402">
            <v>26</v>
          </cell>
          <cell r="DX402">
            <v>42</v>
          </cell>
          <cell r="DY402">
            <v>24</v>
          </cell>
          <cell r="DZ402" t="str">
            <v>Постоянный</v>
          </cell>
          <cell r="EA402">
            <v>24</v>
          </cell>
          <cell r="EB402">
            <v>0</v>
          </cell>
          <cell r="EC402">
            <v>11.453199999999999</v>
          </cell>
          <cell r="ED402">
            <v>13.7</v>
          </cell>
          <cell r="EE402">
            <v>0</v>
          </cell>
          <cell r="EF402">
            <v>32.1</v>
          </cell>
          <cell r="EG402">
            <v>2802.7101596060493</v>
          </cell>
          <cell r="EH402">
            <v>0</v>
          </cell>
          <cell r="EI402">
            <v>0</v>
          </cell>
          <cell r="EJ402">
            <v>47</v>
          </cell>
          <cell r="EK402">
            <v>18</v>
          </cell>
          <cell r="EL402">
            <v>26</v>
          </cell>
          <cell r="EM402">
            <v>42</v>
          </cell>
          <cell r="EN402">
            <v>24</v>
          </cell>
          <cell r="EO402" t="str">
            <v>Постоянный</v>
          </cell>
          <cell r="EP402">
            <v>24</v>
          </cell>
          <cell r="EQ402">
            <v>0</v>
          </cell>
          <cell r="ER402">
            <v>11.453199999999999</v>
          </cell>
          <cell r="ES402">
            <v>13.7</v>
          </cell>
          <cell r="ET402">
            <v>0</v>
          </cell>
          <cell r="EU402">
            <v>32.1</v>
          </cell>
          <cell r="EV402">
            <v>2802.7101596060493</v>
          </cell>
          <cell r="EW402">
            <v>0</v>
          </cell>
          <cell r="EX402">
            <v>0</v>
          </cell>
          <cell r="EY402">
            <v>47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</row>
        <row r="403">
          <cell r="J403">
            <v>3220</v>
          </cell>
          <cell r="K403" t="str">
            <v>К - 21</v>
          </cell>
          <cell r="L403">
            <v>42215</v>
          </cell>
          <cell r="M403" t="str">
            <v>Гор.</v>
          </cell>
          <cell r="N403" t="str">
            <v>P1ar_Block III</v>
          </cell>
          <cell r="O403" t="str">
            <v>Действующий</v>
          </cell>
          <cell r="P403">
            <v>-4</v>
          </cell>
          <cell r="Q403">
            <v>0</v>
          </cell>
          <cell r="R403">
            <v>0</v>
          </cell>
          <cell r="S403">
            <v>0</v>
          </cell>
          <cell r="T403">
            <v>143.80000000000001</v>
          </cell>
          <cell r="U403">
            <v>135</v>
          </cell>
          <cell r="V403">
            <v>4.32</v>
          </cell>
          <cell r="W403">
            <v>1</v>
          </cell>
          <cell r="X403">
            <v>3.4178837603050778</v>
          </cell>
          <cell r="Y403">
            <v>1.33</v>
          </cell>
          <cell r="Z403">
            <v>0.83599999999999997</v>
          </cell>
          <cell r="AA403">
            <v>0.73299999999999998</v>
          </cell>
          <cell r="AB403">
            <v>38</v>
          </cell>
          <cell r="AC403">
            <v>1.1579999999999999</v>
          </cell>
          <cell r="AD403">
            <v>177.8</v>
          </cell>
          <cell r="AE403">
            <v>9.19</v>
          </cell>
          <cell r="AF403">
            <v>2188</v>
          </cell>
          <cell r="AG403">
            <v>2810</v>
          </cell>
          <cell r="AH403">
            <v>2810</v>
          </cell>
          <cell r="AI403">
            <v>0</v>
          </cell>
          <cell r="AJ403">
            <v>0</v>
          </cell>
          <cell r="AK403" t="str">
            <v>откр ствол</v>
          </cell>
          <cell r="AL403" t="str">
            <v>2188-2810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 t="str">
            <v>Газлифт</v>
          </cell>
          <cell r="AT403">
            <v>315</v>
          </cell>
          <cell r="AU403" t="str">
            <v>ГК83/1</v>
          </cell>
          <cell r="AV403">
            <v>590</v>
          </cell>
          <cell r="AW403" t="str">
            <v>ГК84/1</v>
          </cell>
          <cell r="AX403">
            <v>890</v>
          </cell>
          <cell r="AY403" t="str">
            <v>ГК85/1,5</v>
          </cell>
          <cell r="AZ403">
            <v>1185</v>
          </cell>
          <cell r="BA403" t="str">
            <v>ГК87/2</v>
          </cell>
          <cell r="BB403">
            <v>1460</v>
          </cell>
          <cell r="BC403" t="str">
            <v>ЦКсОК</v>
          </cell>
          <cell r="BD403">
            <v>0</v>
          </cell>
          <cell r="BE403">
            <v>0</v>
          </cell>
          <cell r="BF403">
            <v>1740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2200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73</v>
          </cell>
          <cell r="BV403">
            <v>5.5</v>
          </cell>
          <cell r="BW403">
            <v>18</v>
          </cell>
          <cell r="BX403" t="str">
            <v>Угловик</v>
          </cell>
          <cell r="BY403" t="str">
            <v>Постоянный</v>
          </cell>
          <cell r="BZ403">
            <v>24</v>
          </cell>
          <cell r="CA403">
            <v>0</v>
          </cell>
          <cell r="CB403">
            <v>26</v>
          </cell>
          <cell r="CC403">
            <v>62</v>
          </cell>
          <cell r="CD403">
            <v>25</v>
          </cell>
          <cell r="CE403">
            <v>43374</v>
          </cell>
          <cell r="CF403">
            <v>151</v>
          </cell>
          <cell r="CG403">
            <v>86</v>
          </cell>
          <cell r="CH403">
            <v>6</v>
          </cell>
          <cell r="CI403">
            <v>0</v>
          </cell>
          <cell r="CJ403">
            <v>0</v>
          </cell>
          <cell r="CK403">
            <v>65</v>
          </cell>
          <cell r="CL403">
            <v>15.698575199999999</v>
          </cell>
          <cell r="CM403">
            <v>20.399999999999999</v>
          </cell>
          <cell r="CN403">
            <v>7.95</v>
          </cell>
          <cell r="CO403">
            <v>372</v>
          </cell>
          <cell r="CP403">
            <v>28.5</v>
          </cell>
          <cell r="CQ403">
            <v>86</v>
          </cell>
          <cell r="CR403" t="str">
            <v>-</v>
          </cell>
          <cell r="CS403">
            <v>65</v>
          </cell>
          <cell r="CT403" t="str">
            <v>-</v>
          </cell>
          <cell r="CU403">
            <v>70.301424800000007</v>
          </cell>
          <cell r="CV403" t="str">
            <v>-</v>
          </cell>
          <cell r="CW403">
            <v>57.05</v>
          </cell>
          <cell r="CX403" t="str">
            <v>-</v>
          </cell>
          <cell r="CY403">
            <v>7.8</v>
          </cell>
          <cell r="CZ403">
            <v>20.7</v>
          </cell>
          <cell r="DA403">
            <v>1318.5910018126997</v>
          </cell>
          <cell r="DB403">
            <v>1815.4513793073402</v>
          </cell>
          <cell r="DC403">
            <v>0.30535079335265863</v>
          </cell>
          <cell r="DD403">
            <v>0</v>
          </cell>
          <cell r="DE403" t="str">
            <v>Газлифт</v>
          </cell>
          <cell r="DF403">
            <v>15.698575199999999</v>
          </cell>
          <cell r="DG403">
            <v>20.399999999999999</v>
          </cell>
          <cell r="DH403">
            <v>7.95</v>
          </cell>
          <cell r="DI403">
            <v>20.7</v>
          </cell>
          <cell r="DJ403">
            <v>65</v>
          </cell>
          <cell r="DK403">
            <v>0</v>
          </cell>
          <cell r="DL403" t="str">
            <v>-</v>
          </cell>
          <cell r="DM403">
            <v>42215</v>
          </cell>
          <cell r="DN403">
            <v>1230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42231</v>
          </cell>
          <cell r="DT403" t="str">
            <v>ВНС</v>
          </cell>
          <cell r="DU403">
            <v>0</v>
          </cell>
          <cell r="DV403">
            <v>18</v>
          </cell>
          <cell r="DW403">
            <v>26</v>
          </cell>
          <cell r="DX403">
            <v>62</v>
          </cell>
          <cell r="DY403">
            <v>25</v>
          </cell>
          <cell r="DZ403" t="str">
            <v>Постоянный</v>
          </cell>
          <cell r="EA403">
            <v>24</v>
          </cell>
          <cell r="EB403">
            <v>0</v>
          </cell>
          <cell r="EC403">
            <v>15.698575199999999</v>
          </cell>
          <cell r="ED403">
            <v>20.399999999999999</v>
          </cell>
          <cell r="EE403">
            <v>7.95</v>
          </cell>
          <cell r="EF403">
            <v>28.5</v>
          </cell>
          <cell r="EG403">
            <v>1318.5910018126997</v>
          </cell>
          <cell r="EH403">
            <v>86</v>
          </cell>
          <cell r="EI403">
            <v>7.8</v>
          </cell>
          <cell r="EJ403">
            <v>65</v>
          </cell>
          <cell r="EK403">
            <v>18</v>
          </cell>
          <cell r="EL403">
            <v>26</v>
          </cell>
          <cell r="EM403">
            <v>62</v>
          </cell>
          <cell r="EN403">
            <v>25</v>
          </cell>
          <cell r="EO403" t="str">
            <v>Постоянный</v>
          </cell>
          <cell r="EP403">
            <v>24</v>
          </cell>
          <cell r="EQ403">
            <v>0</v>
          </cell>
          <cell r="ER403">
            <v>15.698575199999999</v>
          </cell>
          <cell r="ES403">
            <v>20.399999999999999</v>
          </cell>
          <cell r="ET403">
            <v>7.95</v>
          </cell>
          <cell r="EU403">
            <v>28.5</v>
          </cell>
          <cell r="EV403">
            <v>1318.5910018126997</v>
          </cell>
          <cell r="EW403">
            <v>86</v>
          </cell>
          <cell r="EX403">
            <v>7.8</v>
          </cell>
          <cell r="EY403">
            <v>65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</row>
        <row r="404">
          <cell r="J404">
            <v>3221</v>
          </cell>
          <cell r="K404" t="str">
            <v>К - 21</v>
          </cell>
          <cell r="L404">
            <v>42093</v>
          </cell>
          <cell r="M404" t="str">
            <v>Гор.</v>
          </cell>
          <cell r="N404" t="str">
            <v>P1ar_Block III</v>
          </cell>
          <cell r="O404" t="str">
            <v>Действующий</v>
          </cell>
          <cell r="P404">
            <v>-4</v>
          </cell>
          <cell r="Q404">
            <v>0</v>
          </cell>
          <cell r="R404">
            <v>0</v>
          </cell>
          <cell r="S404">
            <v>0</v>
          </cell>
          <cell r="T404">
            <v>143.80000000000001</v>
          </cell>
          <cell r="U404">
            <v>135</v>
          </cell>
          <cell r="V404">
            <v>4.32</v>
          </cell>
          <cell r="W404">
            <v>1</v>
          </cell>
          <cell r="X404">
            <v>2.1643286573146292</v>
          </cell>
          <cell r="Y404">
            <v>1.33</v>
          </cell>
          <cell r="Z404">
            <v>0.83599999999999997</v>
          </cell>
          <cell r="AA404">
            <v>0.73299999999999998</v>
          </cell>
          <cell r="AB404">
            <v>38</v>
          </cell>
          <cell r="AC404">
            <v>1.1579999999999999</v>
          </cell>
          <cell r="AD404">
            <v>177.8</v>
          </cell>
          <cell r="AE404">
            <v>9.19</v>
          </cell>
          <cell r="AF404">
            <v>2033</v>
          </cell>
          <cell r="AG404">
            <v>2755</v>
          </cell>
          <cell r="AH404">
            <v>2755</v>
          </cell>
          <cell r="AI404">
            <v>0</v>
          </cell>
          <cell r="AJ404">
            <v>0</v>
          </cell>
          <cell r="AK404" t="str">
            <v>откр ствол</v>
          </cell>
          <cell r="AL404" t="str">
            <v>2033-2755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 t="str">
            <v>Газлифт</v>
          </cell>
          <cell r="AT404">
            <v>600</v>
          </cell>
          <cell r="AU404" t="str">
            <v>ГП</v>
          </cell>
          <cell r="AV404">
            <v>1060</v>
          </cell>
          <cell r="AW404" t="str">
            <v>ГП</v>
          </cell>
          <cell r="AX404">
            <v>1430</v>
          </cell>
          <cell r="AY404" t="str">
            <v>ГП</v>
          </cell>
          <cell r="AZ404">
            <v>1770</v>
          </cell>
          <cell r="BA404" t="str">
            <v>ГП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1780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2040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73</v>
          </cell>
          <cell r="BV404">
            <v>5.5</v>
          </cell>
          <cell r="BW404">
            <v>18</v>
          </cell>
          <cell r="BX404" t="str">
            <v>Угловик</v>
          </cell>
          <cell r="BY404" t="str">
            <v>Постоянный</v>
          </cell>
          <cell r="BZ404">
            <v>24</v>
          </cell>
          <cell r="CA404">
            <v>0</v>
          </cell>
          <cell r="CB404">
            <v>32</v>
          </cell>
          <cell r="CC404">
            <v>40</v>
          </cell>
          <cell r="CD404">
            <v>30</v>
          </cell>
          <cell r="CE404">
            <v>43374</v>
          </cell>
          <cell r="CF404">
            <v>132</v>
          </cell>
          <cell r="CG404">
            <v>78</v>
          </cell>
          <cell r="CH404">
            <v>6</v>
          </cell>
          <cell r="CI404">
            <v>0</v>
          </cell>
          <cell r="CJ404">
            <v>0</v>
          </cell>
          <cell r="CK404">
            <v>60</v>
          </cell>
          <cell r="CL404">
            <v>7.6017479999999997</v>
          </cell>
          <cell r="CM404">
            <v>12.99</v>
          </cell>
          <cell r="CN404">
            <v>30</v>
          </cell>
          <cell r="CO404">
            <v>373</v>
          </cell>
          <cell r="CP404">
            <v>26</v>
          </cell>
          <cell r="CQ404">
            <v>72</v>
          </cell>
          <cell r="CR404" t="str">
            <v>-</v>
          </cell>
          <cell r="CS404">
            <v>60</v>
          </cell>
          <cell r="CT404" t="str">
            <v>-</v>
          </cell>
          <cell r="CU404">
            <v>64.398251999999999</v>
          </cell>
          <cell r="CV404" t="str">
            <v>-</v>
          </cell>
          <cell r="CW404">
            <v>30</v>
          </cell>
          <cell r="CX404" t="str">
            <v>-</v>
          </cell>
          <cell r="CY404">
            <v>10</v>
          </cell>
          <cell r="CZ404">
            <v>16</v>
          </cell>
          <cell r="DA404">
            <v>2104.7790587112331</v>
          </cell>
          <cell r="DB404">
            <v>3420.2659704057542</v>
          </cell>
          <cell r="DC404">
            <v>0.23815000000000003</v>
          </cell>
          <cell r="DD404">
            <v>0</v>
          </cell>
          <cell r="DE404" t="str">
            <v>Газлифт</v>
          </cell>
          <cell r="DF404">
            <v>7.6017479999999997</v>
          </cell>
          <cell r="DG404">
            <v>12.99</v>
          </cell>
          <cell r="DH404">
            <v>30</v>
          </cell>
          <cell r="DI404">
            <v>15.999999999999998</v>
          </cell>
          <cell r="DJ404">
            <v>60</v>
          </cell>
          <cell r="DK404">
            <v>0</v>
          </cell>
          <cell r="DL404">
            <v>42092</v>
          </cell>
          <cell r="DM404">
            <v>42093</v>
          </cell>
          <cell r="DN404">
            <v>1352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42093</v>
          </cell>
          <cell r="DT404" t="str">
            <v>ВНС</v>
          </cell>
          <cell r="DU404">
            <v>0</v>
          </cell>
          <cell r="DV404">
            <v>18</v>
          </cell>
          <cell r="DW404">
            <v>32</v>
          </cell>
          <cell r="DX404">
            <v>40</v>
          </cell>
          <cell r="DY404">
            <v>30</v>
          </cell>
          <cell r="DZ404" t="str">
            <v>Постоянный</v>
          </cell>
          <cell r="EA404">
            <v>24</v>
          </cell>
          <cell r="EB404">
            <v>0</v>
          </cell>
          <cell r="EC404">
            <v>7.6017479999999997</v>
          </cell>
          <cell r="ED404">
            <v>12.99</v>
          </cell>
          <cell r="EE404">
            <v>30</v>
          </cell>
          <cell r="EF404">
            <v>26</v>
          </cell>
          <cell r="EG404">
            <v>2104.7790587112331</v>
          </cell>
          <cell r="EH404">
            <v>78</v>
          </cell>
          <cell r="EI404">
            <v>10</v>
          </cell>
          <cell r="EJ404">
            <v>60</v>
          </cell>
          <cell r="EK404">
            <v>18</v>
          </cell>
          <cell r="EL404">
            <v>32</v>
          </cell>
          <cell r="EM404">
            <v>40</v>
          </cell>
          <cell r="EN404">
            <v>30</v>
          </cell>
          <cell r="EO404" t="str">
            <v>Постоянный</v>
          </cell>
          <cell r="EP404">
            <v>24</v>
          </cell>
          <cell r="EQ404">
            <v>0</v>
          </cell>
          <cell r="ER404">
            <v>7.6017479999999997</v>
          </cell>
          <cell r="ES404">
            <v>12.99</v>
          </cell>
          <cell r="ET404">
            <v>30</v>
          </cell>
          <cell r="EU404">
            <v>26</v>
          </cell>
          <cell r="EV404">
            <v>2104.7790587112331</v>
          </cell>
          <cell r="EW404">
            <v>78</v>
          </cell>
          <cell r="EX404">
            <v>10</v>
          </cell>
          <cell r="EY404">
            <v>60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</row>
        <row r="405">
          <cell r="J405">
            <v>3224</v>
          </cell>
          <cell r="K405" t="str">
            <v>Без куста</v>
          </cell>
          <cell r="L405">
            <v>43363</v>
          </cell>
          <cell r="M405" t="str">
            <v>Гор.</v>
          </cell>
          <cell r="N405" t="str">
            <v>P1ar_Block III</v>
          </cell>
          <cell r="O405" t="str">
            <v>Действующий</v>
          </cell>
          <cell r="P405">
            <v>-4</v>
          </cell>
          <cell r="Q405">
            <v>0</v>
          </cell>
          <cell r="R405">
            <v>0</v>
          </cell>
          <cell r="S405">
            <v>0</v>
          </cell>
          <cell r="T405">
            <v>143.80000000000001</v>
          </cell>
          <cell r="U405">
            <v>135</v>
          </cell>
          <cell r="V405">
            <v>4.32</v>
          </cell>
          <cell r="W405">
            <v>1</v>
          </cell>
          <cell r="X405">
            <v>4.32</v>
          </cell>
          <cell r="Y405">
            <v>1.33</v>
          </cell>
          <cell r="Z405">
            <v>0.83599999999999997</v>
          </cell>
          <cell r="AA405">
            <v>0.73299999999999998</v>
          </cell>
          <cell r="AB405">
            <v>38</v>
          </cell>
          <cell r="AC405">
            <v>1.1579999999999999</v>
          </cell>
          <cell r="AD405">
            <v>177.8</v>
          </cell>
          <cell r="AE405">
            <v>0</v>
          </cell>
          <cell r="AF405">
            <v>0</v>
          </cell>
          <cell r="AG405">
            <v>2108</v>
          </cell>
          <cell r="AH405">
            <v>2108</v>
          </cell>
          <cell r="AI405">
            <v>0</v>
          </cell>
          <cell r="AJ405">
            <v>0</v>
          </cell>
          <cell r="AK405" t="str">
            <v>откр ствол</v>
          </cell>
          <cell r="AL405" t="str">
            <v>2108-2714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 t="str">
            <v>Газлифт</v>
          </cell>
          <cell r="AT405" t="e">
            <v>#N/A</v>
          </cell>
          <cell r="AU405" t="e">
            <v>#N/A</v>
          </cell>
          <cell r="AV405" t="e">
            <v>#N/A</v>
          </cell>
          <cell r="AW405" t="e">
            <v>#N/A</v>
          </cell>
          <cell r="AX405" t="e">
            <v>#N/A</v>
          </cell>
          <cell r="AY405" t="e">
            <v>#N/A</v>
          </cell>
          <cell r="AZ405" t="e">
            <v>#N/A</v>
          </cell>
          <cell r="BA405" t="e">
            <v>#N/A</v>
          </cell>
          <cell r="BB405" t="e">
            <v>#N/A</v>
          </cell>
          <cell r="BC405" t="e">
            <v>#N/A</v>
          </cell>
          <cell r="BD405" t="e">
            <v>#N/A</v>
          </cell>
          <cell r="BE405" t="e">
            <v>#N/A</v>
          </cell>
          <cell r="BF405" t="e">
            <v>#N/A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1832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18</v>
          </cell>
          <cell r="BX405" t="str">
            <v>Угловик</v>
          </cell>
          <cell r="BY405" t="str">
            <v>Постоянный</v>
          </cell>
          <cell r="BZ405">
            <v>24</v>
          </cell>
          <cell r="CA405">
            <v>0</v>
          </cell>
          <cell r="CB405">
            <v>35</v>
          </cell>
          <cell r="CC405">
            <v>54</v>
          </cell>
          <cell r="CD405">
            <v>34</v>
          </cell>
          <cell r="CE405">
            <v>43374</v>
          </cell>
          <cell r="CF405">
            <v>195</v>
          </cell>
          <cell r="CG405">
            <v>90</v>
          </cell>
          <cell r="CH405">
            <v>6</v>
          </cell>
          <cell r="CI405">
            <v>0</v>
          </cell>
          <cell r="CJ405">
            <v>0</v>
          </cell>
          <cell r="CK405">
            <v>64</v>
          </cell>
          <cell r="CL405">
            <v>19.227999999999998</v>
          </cell>
          <cell r="CM405">
            <v>23</v>
          </cell>
          <cell r="CN405">
            <v>0</v>
          </cell>
          <cell r="CO405">
            <v>0</v>
          </cell>
          <cell r="CP405">
            <v>36</v>
          </cell>
          <cell r="CQ405">
            <v>131</v>
          </cell>
          <cell r="CR405">
            <v>0</v>
          </cell>
          <cell r="CS405">
            <v>64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10</v>
          </cell>
          <cell r="CZ405">
            <v>26</v>
          </cell>
          <cell r="DA405">
            <v>1352.1947160391098</v>
          </cell>
          <cell r="DB405">
            <v>1872.2696068233827</v>
          </cell>
          <cell r="DC405">
            <v>0.20661487447181209</v>
          </cell>
          <cell r="DD405">
            <v>0</v>
          </cell>
          <cell r="DE405" t="str">
            <v>Газлифт</v>
          </cell>
          <cell r="DF405">
            <v>19.227999999999998</v>
          </cell>
          <cell r="DG405">
            <v>23</v>
          </cell>
          <cell r="DH405">
            <v>0</v>
          </cell>
          <cell r="DI405">
            <v>26</v>
          </cell>
          <cell r="DJ405">
            <v>64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18</v>
          </cell>
          <cell r="DW405">
            <v>37</v>
          </cell>
          <cell r="DX405">
            <v>72</v>
          </cell>
          <cell r="DY405">
            <v>36</v>
          </cell>
          <cell r="DZ405" t="str">
            <v>Постоянный</v>
          </cell>
          <cell r="EA405">
            <v>24</v>
          </cell>
          <cell r="EB405">
            <v>0</v>
          </cell>
          <cell r="EC405">
            <v>19.227999999999998</v>
          </cell>
          <cell r="ED405">
            <v>23</v>
          </cell>
          <cell r="EE405">
            <v>0</v>
          </cell>
          <cell r="EF405">
            <v>36</v>
          </cell>
          <cell r="EG405">
            <v>1352.1947160391098</v>
          </cell>
          <cell r="EH405">
            <v>90</v>
          </cell>
          <cell r="EI405">
            <v>10</v>
          </cell>
          <cell r="EJ405">
            <v>62</v>
          </cell>
          <cell r="EK405">
            <v>18</v>
          </cell>
          <cell r="EL405">
            <v>35</v>
          </cell>
          <cell r="EM405">
            <v>54</v>
          </cell>
          <cell r="EN405">
            <v>34</v>
          </cell>
          <cell r="EO405" t="str">
            <v>Постоянный</v>
          </cell>
          <cell r="EP405">
            <v>24</v>
          </cell>
          <cell r="EQ405">
            <v>0</v>
          </cell>
          <cell r="ER405">
            <v>19.227999999999998</v>
          </cell>
          <cell r="ES405">
            <v>23</v>
          </cell>
          <cell r="ET405">
            <v>0</v>
          </cell>
          <cell r="EU405">
            <v>36</v>
          </cell>
          <cell r="EV405">
            <v>1352.1947160391098</v>
          </cell>
          <cell r="EW405">
            <v>90</v>
          </cell>
          <cell r="EX405">
            <v>10</v>
          </cell>
          <cell r="EY405">
            <v>64</v>
          </cell>
          <cell r="EZ405">
            <v>0</v>
          </cell>
          <cell r="FA405">
            <v>-2</v>
          </cell>
          <cell r="FB405">
            <v>-18</v>
          </cell>
          <cell r="FC405">
            <v>-2</v>
          </cell>
          <cell r="FD405">
            <v>0</v>
          </cell>
          <cell r="FE405">
            <v>0</v>
          </cell>
          <cell r="FF405">
            <v>0</v>
          </cell>
        </row>
        <row r="406">
          <cell r="J406">
            <v>3230</v>
          </cell>
          <cell r="K406" t="str">
            <v>К - 17</v>
          </cell>
          <cell r="L406">
            <v>42138</v>
          </cell>
          <cell r="M406" t="str">
            <v>Гор.</v>
          </cell>
          <cell r="N406" t="str">
            <v>P1ar_Block I</v>
          </cell>
          <cell r="O406" t="str">
            <v>Действующий</v>
          </cell>
          <cell r="P406">
            <v>-4</v>
          </cell>
          <cell r="Q406">
            <v>0</v>
          </cell>
          <cell r="R406">
            <v>0</v>
          </cell>
          <cell r="S406">
            <v>0</v>
          </cell>
          <cell r="T406">
            <v>143.80000000000001</v>
          </cell>
          <cell r="U406">
            <v>135</v>
          </cell>
          <cell r="V406">
            <v>4.32</v>
          </cell>
          <cell r="W406">
            <v>1</v>
          </cell>
          <cell r="X406">
            <v>2.2768046311892722</v>
          </cell>
          <cell r="Y406">
            <v>1.33</v>
          </cell>
          <cell r="Z406">
            <v>0.83599999999999997</v>
          </cell>
          <cell r="AA406">
            <v>0.73299999999999998</v>
          </cell>
          <cell r="AB406">
            <v>38</v>
          </cell>
          <cell r="AC406">
            <v>1.1579999999999999</v>
          </cell>
          <cell r="AD406">
            <v>177.8</v>
          </cell>
          <cell r="AE406">
            <v>9.19</v>
          </cell>
          <cell r="AF406">
            <v>2069</v>
          </cell>
          <cell r="AG406" t="str">
            <v>1 ств 2558
2 ств 2699</v>
          </cell>
          <cell r="AH406" t="str">
            <v>1 ств 2558
2 ств 2699</v>
          </cell>
          <cell r="AI406">
            <v>0</v>
          </cell>
          <cell r="AJ406">
            <v>0</v>
          </cell>
          <cell r="AK406" t="str">
            <v>откр ствол</v>
          </cell>
          <cell r="AL406" t="str">
            <v>1ый ст-л 2069-2558;
2ой ст-л 2098-2699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 t="str">
            <v>Газлифт</v>
          </cell>
          <cell r="AT406">
            <v>350</v>
          </cell>
          <cell r="AU406" t="str">
            <v>ГП</v>
          </cell>
          <cell r="AV406">
            <v>670</v>
          </cell>
          <cell r="AW406" t="str">
            <v>ГП</v>
          </cell>
          <cell r="AX406">
            <v>980</v>
          </cell>
          <cell r="AY406" t="str">
            <v>ГП</v>
          </cell>
          <cell r="AZ406">
            <v>1240</v>
          </cell>
          <cell r="BA406" t="str">
            <v>ГК50 (сл. Лов.)</v>
          </cell>
          <cell r="BB406">
            <v>1450</v>
          </cell>
          <cell r="BC406" t="str">
            <v>ЦКсОК/5</v>
          </cell>
          <cell r="BD406">
            <v>0</v>
          </cell>
          <cell r="BE406">
            <v>0</v>
          </cell>
          <cell r="BF406">
            <v>1720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2080</v>
          </cell>
          <cell r="BN406" t="str">
            <v>Есть</v>
          </cell>
          <cell r="BO406">
            <v>0</v>
          </cell>
          <cell r="BP406">
            <v>80</v>
          </cell>
          <cell r="BQ406">
            <v>49</v>
          </cell>
          <cell r="BR406">
            <v>19.899999999999999</v>
          </cell>
          <cell r="BS406">
            <v>0</v>
          </cell>
          <cell r="BT406">
            <v>0</v>
          </cell>
          <cell r="BU406">
            <v>73</v>
          </cell>
          <cell r="BV406">
            <v>5.5</v>
          </cell>
          <cell r="BW406">
            <v>18</v>
          </cell>
          <cell r="BX406" t="str">
            <v>Угловик</v>
          </cell>
          <cell r="BY406" t="str">
            <v>Постоянный</v>
          </cell>
          <cell r="BZ406">
            <v>24</v>
          </cell>
          <cell r="CA406">
            <v>0</v>
          </cell>
          <cell r="CB406">
            <v>27</v>
          </cell>
          <cell r="CC406">
            <v>49</v>
          </cell>
          <cell r="CD406">
            <v>26</v>
          </cell>
          <cell r="CE406">
            <v>43374</v>
          </cell>
          <cell r="CF406">
            <v>132</v>
          </cell>
          <cell r="CG406">
            <v>80</v>
          </cell>
          <cell r="CH406">
            <v>6</v>
          </cell>
          <cell r="CI406">
            <v>0</v>
          </cell>
          <cell r="CJ406">
            <v>0</v>
          </cell>
          <cell r="CK406">
            <v>83</v>
          </cell>
          <cell r="CL406">
            <v>17.05031614</v>
          </cell>
          <cell r="CM406">
            <v>27.95</v>
          </cell>
          <cell r="CN406">
            <v>27.03</v>
          </cell>
          <cell r="CO406">
            <v>374</v>
          </cell>
          <cell r="CP406">
            <v>28.43</v>
          </cell>
          <cell r="CQ406">
            <v>49</v>
          </cell>
          <cell r="CR406" t="str">
            <v>-</v>
          </cell>
          <cell r="CS406">
            <v>83</v>
          </cell>
          <cell r="CT406" t="str">
            <v>-</v>
          </cell>
          <cell r="CU406">
            <v>31.94968386</v>
          </cell>
          <cell r="CV406" t="str">
            <v>-</v>
          </cell>
          <cell r="CW406">
            <v>55.97</v>
          </cell>
          <cell r="CX406" t="str">
            <v>-</v>
          </cell>
          <cell r="CY406">
            <v>19.899999999999999</v>
          </cell>
          <cell r="CZ406">
            <v>8.5300000000000011</v>
          </cell>
          <cell r="DA406">
            <v>500.28397889870456</v>
          </cell>
          <cell r="DB406">
            <v>1667.4177631993164</v>
          </cell>
          <cell r="DC406">
            <v>0.68310977616853197</v>
          </cell>
          <cell r="DD406" t="str">
            <v>ГТМ тек. месяца (бесп. ОПЗ).</v>
          </cell>
          <cell r="DE406" t="str">
            <v>Газлифт</v>
          </cell>
          <cell r="DF406">
            <v>17.05031614</v>
          </cell>
          <cell r="DG406">
            <v>27.95</v>
          </cell>
          <cell r="DH406">
            <v>27.03</v>
          </cell>
          <cell r="DI406">
            <v>8.5300000000000011</v>
          </cell>
          <cell r="DJ406">
            <v>83</v>
          </cell>
          <cell r="DK406">
            <v>0</v>
          </cell>
          <cell r="DL406">
            <v>42124</v>
          </cell>
          <cell r="DM406">
            <v>42138</v>
          </cell>
          <cell r="DN406">
            <v>1307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42131</v>
          </cell>
          <cell r="DT406" t="str">
            <v>ВНС</v>
          </cell>
          <cell r="DU406">
            <v>0</v>
          </cell>
          <cell r="DV406">
            <v>18</v>
          </cell>
          <cell r="DW406">
            <v>27</v>
          </cell>
          <cell r="DX406">
            <v>49</v>
          </cell>
          <cell r="DY406">
            <v>26</v>
          </cell>
          <cell r="DZ406" t="str">
            <v>Постоянный</v>
          </cell>
          <cell r="EA406">
            <v>24</v>
          </cell>
          <cell r="EB406">
            <v>0</v>
          </cell>
          <cell r="EC406">
            <v>14.128399999999997</v>
          </cell>
          <cell r="ED406">
            <v>20</v>
          </cell>
          <cell r="EE406">
            <v>15.5</v>
          </cell>
          <cell r="EF406">
            <v>25.8</v>
          </cell>
          <cell r="EG406">
            <v>878.23108066023076</v>
          </cell>
          <cell r="EH406">
            <v>80</v>
          </cell>
          <cell r="EI406">
            <v>13.391999999999999</v>
          </cell>
          <cell r="EJ406">
            <v>70</v>
          </cell>
          <cell r="EK406">
            <v>18</v>
          </cell>
          <cell r="EL406">
            <v>27</v>
          </cell>
          <cell r="EM406">
            <v>49</v>
          </cell>
          <cell r="EN406">
            <v>26</v>
          </cell>
          <cell r="EO406" t="str">
            <v>Постоянный</v>
          </cell>
          <cell r="EP406">
            <v>24</v>
          </cell>
          <cell r="EQ406">
            <v>0</v>
          </cell>
          <cell r="ER406">
            <v>17.05031614</v>
          </cell>
          <cell r="ES406">
            <v>27.95</v>
          </cell>
          <cell r="ET406">
            <v>27.03</v>
          </cell>
          <cell r="EU406">
            <v>28.43</v>
          </cell>
          <cell r="EV406">
            <v>500.28397889870456</v>
          </cell>
          <cell r="EW406">
            <v>80</v>
          </cell>
          <cell r="EX406">
            <v>19.899999999999999</v>
          </cell>
          <cell r="EY406">
            <v>83</v>
          </cell>
          <cell r="EZ406">
            <v>0</v>
          </cell>
          <cell r="FA406">
            <v>0</v>
          </cell>
          <cell r="FB406">
            <v>0</v>
          </cell>
          <cell r="FC406">
            <v>0</v>
          </cell>
          <cell r="FD406">
            <v>0</v>
          </cell>
          <cell r="FE406">
            <v>0</v>
          </cell>
          <cell r="FF406">
            <v>2.9219161400000022</v>
          </cell>
        </row>
        <row r="407">
          <cell r="J407">
            <v>3232</v>
          </cell>
          <cell r="K407" t="str">
            <v>К - 55</v>
          </cell>
          <cell r="L407">
            <v>42122</v>
          </cell>
          <cell r="M407" t="str">
            <v>Гор.</v>
          </cell>
          <cell r="N407" t="str">
            <v>P1ar_Block II</v>
          </cell>
          <cell r="O407" t="str">
            <v>Действующий</v>
          </cell>
          <cell r="P407">
            <v>-4</v>
          </cell>
          <cell r="Q407">
            <v>0</v>
          </cell>
          <cell r="R407">
            <v>0</v>
          </cell>
          <cell r="S407">
            <v>0</v>
          </cell>
          <cell r="T407">
            <v>143.80000000000001</v>
          </cell>
          <cell r="U407">
            <v>135</v>
          </cell>
          <cell r="V407">
            <v>4.32</v>
          </cell>
          <cell r="W407">
            <v>1</v>
          </cell>
          <cell r="X407">
            <v>4.32</v>
          </cell>
          <cell r="Y407">
            <v>1.33</v>
          </cell>
          <cell r="Z407">
            <v>0.83599999999999997</v>
          </cell>
          <cell r="AA407">
            <v>0.73299999999999998</v>
          </cell>
          <cell r="AB407">
            <v>38</v>
          </cell>
          <cell r="AC407">
            <v>1.1579999999999999</v>
          </cell>
          <cell r="AD407">
            <v>177.8</v>
          </cell>
          <cell r="AE407">
            <v>9.19</v>
          </cell>
          <cell r="AF407">
            <v>2602</v>
          </cell>
          <cell r="AG407">
            <v>3356</v>
          </cell>
          <cell r="AH407">
            <v>3356</v>
          </cell>
          <cell r="AI407">
            <v>0</v>
          </cell>
          <cell r="AJ407">
            <v>0</v>
          </cell>
          <cell r="AK407" t="str">
            <v>откр ствол</v>
          </cell>
          <cell r="AL407" t="str">
            <v>2602-3356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 t="str">
            <v>Фонтан</v>
          </cell>
          <cell r="AT407">
            <v>290</v>
          </cell>
          <cell r="AU407" t="str">
            <v>ГП</v>
          </cell>
          <cell r="AV407">
            <v>560</v>
          </cell>
          <cell r="AW407" t="str">
            <v>ГП</v>
          </cell>
          <cell r="AX407">
            <v>880</v>
          </cell>
          <cell r="AY407" t="str">
            <v>ГП</v>
          </cell>
          <cell r="AZ407">
            <v>1210</v>
          </cell>
          <cell r="BA407" t="str">
            <v>ГП</v>
          </cell>
          <cell r="BB407">
            <v>1510</v>
          </cell>
          <cell r="BC407" t="str">
            <v>ГП</v>
          </cell>
          <cell r="BD407">
            <v>0</v>
          </cell>
          <cell r="BE407">
            <v>0</v>
          </cell>
          <cell r="BF407">
            <v>1790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2620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73</v>
          </cell>
          <cell r="BV407">
            <v>5.5</v>
          </cell>
          <cell r="BW407">
            <v>18</v>
          </cell>
          <cell r="BX407" t="str">
            <v>Угловик</v>
          </cell>
          <cell r="BY407" t="str">
            <v>Постоянный</v>
          </cell>
          <cell r="BZ407">
            <v>24</v>
          </cell>
          <cell r="CA407">
            <v>0</v>
          </cell>
          <cell r="CB407">
            <v>33</v>
          </cell>
          <cell r="CC407">
            <v>44</v>
          </cell>
          <cell r="CD407">
            <v>32</v>
          </cell>
          <cell r="CE407">
            <v>43374</v>
          </cell>
          <cell r="CF407">
            <v>140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80.400000000000006</v>
          </cell>
          <cell r="CL407">
            <v>20.064</v>
          </cell>
          <cell r="CM407">
            <v>24</v>
          </cell>
          <cell r="CN407">
            <v>0</v>
          </cell>
          <cell r="CO407">
            <v>375</v>
          </cell>
          <cell r="CP407">
            <v>34.799999999999997</v>
          </cell>
          <cell r="CQ407">
            <v>59.599999999999994</v>
          </cell>
          <cell r="CR407" t="str">
            <v>-</v>
          </cell>
          <cell r="CS407">
            <v>80.400000000000006</v>
          </cell>
          <cell r="CT407" t="str">
            <v>-</v>
          </cell>
          <cell r="CU407">
            <v>39.535999999999994</v>
          </cell>
          <cell r="CV407" t="str">
            <v>-</v>
          </cell>
          <cell r="CW407">
            <v>80.400000000000006</v>
          </cell>
          <cell r="CX407" t="str">
            <v>-</v>
          </cell>
          <cell r="CY407">
            <v>0</v>
          </cell>
          <cell r="CZ407">
            <v>34.799999999999997</v>
          </cell>
          <cell r="DA407">
            <v>1734.4497607655503</v>
          </cell>
          <cell r="DB407">
            <v>1734.4497607655503</v>
          </cell>
          <cell r="DC407">
            <v>0.49665480651484972</v>
          </cell>
          <cell r="DD407" t="str">
            <v>ГТМ тек. месяца (ПВР, ОПЗ).</v>
          </cell>
          <cell r="DE407" t="str">
            <v>Фонтан</v>
          </cell>
          <cell r="DF407">
            <v>20.064</v>
          </cell>
          <cell r="DG407">
            <v>24</v>
          </cell>
          <cell r="DH407">
            <v>0</v>
          </cell>
          <cell r="DI407">
            <v>34.799999999999997</v>
          </cell>
          <cell r="DJ407">
            <v>80.400000000000006</v>
          </cell>
          <cell r="DK407">
            <v>0</v>
          </cell>
          <cell r="DL407">
            <v>42793.083333333336</v>
          </cell>
          <cell r="DM407">
            <v>42823</v>
          </cell>
          <cell r="DN407">
            <v>622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42823</v>
          </cell>
          <cell r="DT407" t="str">
            <v>ОПЗ</v>
          </cell>
          <cell r="DU407">
            <v>0</v>
          </cell>
          <cell r="DV407">
            <v>18</v>
          </cell>
          <cell r="DW407">
            <v>35</v>
          </cell>
          <cell r="DX407">
            <v>50</v>
          </cell>
          <cell r="DY407">
            <v>34</v>
          </cell>
          <cell r="DZ407" t="str">
            <v>Постоянный</v>
          </cell>
          <cell r="EA407">
            <v>24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18</v>
          </cell>
          <cell r="EL407">
            <v>33</v>
          </cell>
          <cell r="EM407">
            <v>44</v>
          </cell>
          <cell r="EN407">
            <v>32</v>
          </cell>
          <cell r="EO407" t="str">
            <v>Постоянный</v>
          </cell>
          <cell r="EP407">
            <v>24</v>
          </cell>
          <cell r="EQ407">
            <v>0</v>
          </cell>
          <cell r="ER407">
            <v>20.064</v>
          </cell>
          <cell r="ES407">
            <v>24</v>
          </cell>
          <cell r="ET407">
            <v>0</v>
          </cell>
          <cell r="EU407">
            <v>34.799999999999997</v>
          </cell>
          <cell r="EV407">
            <v>1734.4497607655503</v>
          </cell>
          <cell r="EW407">
            <v>0</v>
          </cell>
          <cell r="EX407">
            <v>0</v>
          </cell>
          <cell r="EY407">
            <v>80.400000000000006</v>
          </cell>
          <cell r="EZ407">
            <v>0</v>
          </cell>
          <cell r="FA407">
            <v>-2</v>
          </cell>
          <cell r="FB407">
            <v>-6</v>
          </cell>
          <cell r="FC407">
            <v>-2</v>
          </cell>
          <cell r="FD407">
            <v>0</v>
          </cell>
          <cell r="FE407">
            <v>0</v>
          </cell>
          <cell r="FF407">
            <v>20.064</v>
          </cell>
        </row>
        <row r="408">
          <cell r="J408">
            <v>3239</v>
          </cell>
          <cell r="K408" t="str">
            <v>К - 30</v>
          </cell>
          <cell r="L408">
            <v>42124</v>
          </cell>
          <cell r="M408" t="str">
            <v>Гор.</v>
          </cell>
          <cell r="N408" t="str">
            <v>P1ar_Block II</v>
          </cell>
          <cell r="O408" t="str">
            <v>Действующий</v>
          </cell>
          <cell r="P408">
            <v>-4</v>
          </cell>
          <cell r="Q408">
            <v>0</v>
          </cell>
          <cell r="R408">
            <v>0</v>
          </cell>
          <cell r="S408">
            <v>0</v>
          </cell>
          <cell r="T408">
            <v>143.80000000000001</v>
          </cell>
          <cell r="U408">
            <v>135</v>
          </cell>
          <cell r="V408">
            <v>4.32</v>
          </cell>
          <cell r="W408">
            <v>1</v>
          </cell>
          <cell r="X408">
            <v>4.32</v>
          </cell>
          <cell r="Y408">
            <v>1.33</v>
          </cell>
          <cell r="Z408">
            <v>0.83599999999999997</v>
          </cell>
          <cell r="AA408">
            <v>0.73299999999999998</v>
          </cell>
          <cell r="AB408">
            <v>38</v>
          </cell>
          <cell r="AC408">
            <v>1.1579999999999999</v>
          </cell>
          <cell r="AD408" t="str">
            <v>177,8;
114,3</v>
          </cell>
          <cell r="AE408">
            <v>9.19</v>
          </cell>
          <cell r="AF408">
            <v>2077.6</v>
          </cell>
          <cell r="AG408">
            <v>2800</v>
          </cell>
          <cell r="AH408">
            <v>2800</v>
          </cell>
          <cell r="AI408">
            <v>0</v>
          </cell>
          <cell r="AJ408">
            <v>0</v>
          </cell>
          <cell r="AK408" t="str">
            <v>откр ствол</v>
          </cell>
          <cell r="AL408" t="str">
            <v>2104-2800</v>
          </cell>
          <cell r="AM408">
            <v>0</v>
          </cell>
          <cell r="AN408">
            <v>0</v>
          </cell>
          <cell r="AO408">
            <v>0</v>
          </cell>
          <cell r="AP408" t="str">
            <v>1926-2200</v>
          </cell>
          <cell r="AQ408">
            <v>114</v>
          </cell>
          <cell r="AR408">
            <v>0</v>
          </cell>
          <cell r="AS408" t="str">
            <v>Газлифт</v>
          </cell>
          <cell r="AT408">
            <v>325</v>
          </cell>
          <cell r="AU408" t="str">
            <v>ГП</v>
          </cell>
          <cell r="AV408">
            <v>630</v>
          </cell>
          <cell r="AW408" t="str">
            <v>ГП</v>
          </cell>
          <cell r="AX408">
            <v>900</v>
          </cell>
          <cell r="AY408" t="str">
            <v>ГП</v>
          </cell>
          <cell r="AZ408">
            <v>1150</v>
          </cell>
          <cell r="BA408" t="str">
            <v>ГК77(1)</v>
          </cell>
          <cell r="BB408">
            <v>1360</v>
          </cell>
          <cell r="BC408" t="str">
            <v>ЦКсОК</v>
          </cell>
          <cell r="BD408">
            <v>0</v>
          </cell>
          <cell r="BE408">
            <v>0</v>
          </cell>
          <cell r="BF408">
            <v>1550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1935</v>
          </cell>
          <cell r="BN408" t="str">
            <v>Есть</v>
          </cell>
          <cell r="BO408">
            <v>0</v>
          </cell>
          <cell r="BP408">
            <v>78</v>
          </cell>
          <cell r="BQ408">
            <v>46</v>
          </cell>
          <cell r="BR408">
            <v>9.8000000000000007</v>
          </cell>
          <cell r="BS408">
            <v>0</v>
          </cell>
          <cell r="BT408">
            <v>0</v>
          </cell>
          <cell r="BU408">
            <v>73</v>
          </cell>
          <cell r="BV408">
            <v>5.5</v>
          </cell>
          <cell r="BW408">
            <v>18</v>
          </cell>
          <cell r="BX408" t="str">
            <v>Угловик</v>
          </cell>
          <cell r="BY408" t="str">
            <v>Постоянный</v>
          </cell>
          <cell r="BZ408">
            <v>24</v>
          </cell>
          <cell r="CA408">
            <v>0</v>
          </cell>
          <cell r="CB408">
            <v>23</v>
          </cell>
          <cell r="CC408">
            <v>46</v>
          </cell>
          <cell r="CD408">
            <v>22</v>
          </cell>
          <cell r="CE408">
            <v>43374</v>
          </cell>
          <cell r="CF408">
            <v>123</v>
          </cell>
          <cell r="CG408">
            <v>78</v>
          </cell>
          <cell r="CH408">
            <v>6</v>
          </cell>
          <cell r="CI408">
            <v>0</v>
          </cell>
          <cell r="CJ408">
            <v>0</v>
          </cell>
          <cell r="CK408">
            <v>54</v>
          </cell>
          <cell r="CL408">
            <v>12.289199999999999</v>
          </cell>
          <cell r="CM408">
            <v>14.7</v>
          </cell>
          <cell r="CN408">
            <v>0</v>
          </cell>
          <cell r="CO408">
            <v>376</v>
          </cell>
          <cell r="CP408">
            <v>12</v>
          </cell>
          <cell r="CQ408">
            <v>69</v>
          </cell>
          <cell r="CR408" t="str">
            <v>-</v>
          </cell>
          <cell r="CS408">
            <v>54</v>
          </cell>
          <cell r="CT408" t="str">
            <v>-</v>
          </cell>
          <cell r="CU408">
            <v>56.710799999999999</v>
          </cell>
          <cell r="CV408" t="str">
            <v>-</v>
          </cell>
          <cell r="CW408">
            <v>54</v>
          </cell>
          <cell r="CX408" t="str">
            <v>-</v>
          </cell>
          <cell r="CY408">
            <v>9.8000000000000007</v>
          </cell>
          <cell r="CZ408">
            <v>2.1999999999999993</v>
          </cell>
          <cell r="DA408">
            <v>179.01897601145714</v>
          </cell>
          <cell r="DB408">
            <v>976.46714188067574</v>
          </cell>
          <cell r="DC408">
            <v>0.28380160100455187</v>
          </cell>
          <cell r="DD408">
            <v>0</v>
          </cell>
          <cell r="DE408" t="str">
            <v>Газлифт</v>
          </cell>
          <cell r="DF408">
            <v>12.289199999999999</v>
          </cell>
          <cell r="DG408">
            <v>14.7</v>
          </cell>
          <cell r="DH408">
            <v>0</v>
          </cell>
          <cell r="DI408">
            <v>2.1999999999999993</v>
          </cell>
          <cell r="DJ408">
            <v>54</v>
          </cell>
          <cell r="DK408">
            <v>0</v>
          </cell>
          <cell r="DL408">
            <v>42063</v>
          </cell>
          <cell r="DM408">
            <v>42124</v>
          </cell>
          <cell r="DN408">
            <v>1321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42124</v>
          </cell>
          <cell r="DT408" t="str">
            <v>ВНС с КГРП</v>
          </cell>
          <cell r="DU408">
            <v>0</v>
          </cell>
          <cell r="DV408">
            <v>18</v>
          </cell>
          <cell r="DW408">
            <v>23</v>
          </cell>
          <cell r="DX408">
            <v>46</v>
          </cell>
          <cell r="DY408">
            <v>22</v>
          </cell>
          <cell r="DZ408" t="str">
            <v>Постоянный</v>
          </cell>
          <cell r="EA408">
            <v>24</v>
          </cell>
          <cell r="EB408">
            <v>0</v>
          </cell>
          <cell r="EC408">
            <v>12.289199999999999</v>
          </cell>
          <cell r="ED408">
            <v>14.7</v>
          </cell>
          <cell r="EE408">
            <v>0</v>
          </cell>
          <cell r="EF408">
            <v>12</v>
          </cell>
          <cell r="EG408">
            <v>179.01897601145714</v>
          </cell>
          <cell r="EH408">
            <v>78</v>
          </cell>
          <cell r="EI408">
            <v>9.8000000000000007</v>
          </cell>
          <cell r="EJ408">
            <v>54</v>
          </cell>
          <cell r="EK408">
            <v>18</v>
          </cell>
          <cell r="EL408">
            <v>23</v>
          </cell>
          <cell r="EM408">
            <v>46</v>
          </cell>
          <cell r="EN408">
            <v>22</v>
          </cell>
          <cell r="EO408" t="str">
            <v>Постоянный</v>
          </cell>
          <cell r="EP408">
            <v>24</v>
          </cell>
          <cell r="EQ408">
            <v>0</v>
          </cell>
          <cell r="ER408">
            <v>12.289199999999999</v>
          </cell>
          <cell r="ES408">
            <v>14.7</v>
          </cell>
          <cell r="ET408">
            <v>0</v>
          </cell>
          <cell r="EU408">
            <v>12</v>
          </cell>
          <cell r="EV408">
            <v>179.01897601145714</v>
          </cell>
          <cell r="EW408">
            <v>78</v>
          </cell>
          <cell r="EX408">
            <v>9.8000000000000007</v>
          </cell>
          <cell r="EY408">
            <v>54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</row>
        <row r="409">
          <cell r="J409">
            <v>3240</v>
          </cell>
          <cell r="K409" t="str">
            <v>К - 32</v>
          </cell>
          <cell r="L409">
            <v>42258</v>
          </cell>
          <cell r="M409" t="str">
            <v>Гор.</v>
          </cell>
          <cell r="N409" t="str">
            <v>P1ar_Block II</v>
          </cell>
          <cell r="O409" t="str">
            <v>Действующий</v>
          </cell>
          <cell r="P409">
            <v>-4</v>
          </cell>
          <cell r="Q409">
            <v>0</v>
          </cell>
          <cell r="R409">
            <v>0</v>
          </cell>
          <cell r="S409">
            <v>0</v>
          </cell>
          <cell r="T409">
            <v>143.80000000000001</v>
          </cell>
          <cell r="U409">
            <v>135</v>
          </cell>
          <cell r="V409">
            <v>4.32</v>
          </cell>
          <cell r="W409">
            <v>1</v>
          </cell>
          <cell r="X409">
            <v>4.32</v>
          </cell>
          <cell r="Y409">
            <v>1.33</v>
          </cell>
          <cell r="Z409">
            <v>0.83599999999999997</v>
          </cell>
          <cell r="AA409">
            <v>0.73299999999999998</v>
          </cell>
          <cell r="AB409">
            <v>38</v>
          </cell>
          <cell r="AC409">
            <v>1.1579999999999999</v>
          </cell>
          <cell r="AD409">
            <v>177.8</v>
          </cell>
          <cell r="AE409">
            <v>9.19</v>
          </cell>
          <cell r="AF409">
            <v>2162</v>
          </cell>
          <cell r="AG409">
            <v>2775</v>
          </cell>
          <cell r="AH409">
            <v>2775</v>
          </cell>
          <cell r="AI409">
            <v>0</v>
          </cell>
          <cell r="AJ409">
            <v>0</v>
          </cell>
          <cell r="AK409" t="str">
            <v>откр ствол</v>
          </cell>
          <cell r="AL409" t="str">
            <v>2162-2775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 t="str">
            <v>Газлифт</v>
          </cell>
          <cell r="AT409">
            <v>515</v>
          </cell>
          <cell r="AU409" t="str">
            <v>ГП</v>
          </cell>
          <cell r="AV409">
            <v>900</v>
          </cell>
          <cell r="AW409" t="str">
            <v>ГК77/3</v>
          </cell>
          <cell r="AX409">
            <v>1280</v>
          </cell>
          <cell r="AY409" t="str">
            <v>ГК79/3</v>
          </cell>
          <cell r="AZ409">
            <v>1625</v>
          </cell>
          <cell r="BA409" t="str">
            <v>ЦКсОК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1760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2175</v>
          </cell>
          <cell r="BN409" t="str">
            <v>Есть</v>
          </cell>
          <cell r="BO409">
            <v>0</v>
          </cell>
          <cell r="BP409">
            <v>79.38095238095238</v>
          </cell>
          <cell r="BQ409">
            <v>66</v>
          </cell>
          <cell r="BR409">
            <v>10.752000000000001</v>
          </cell>
          <cell r="BS409">
            <v>0</v>
          </cell>
          <cell r="BT409">
            <v>0</v>
          </cell>
          <cell r="BU409">
            <v>73</v>
          </cell>
          <cell r="BV409">
            <v>5.5</v>
          </cell>
          <cell r="BW409">
            <v>18</v>
          </cell>
          <cell r="BX409" t="str">
            <v>Угловик</v>
          </cell>
          <cell r="BY409" t="str">
            <v>Постоянный</v>
          </cell>
          <cell r="BZ409">
            <v>24</v>
          </cell>
          <cell r="CA409">
            <v>0</v>
          </cell>
          <cell r="CB409">
            <v>25</v>
          </cell>
          <cell r="CC409">
            <v>66</v>
          </cell>
          <cell r="CD409">
            <v>22</v>
          </cell>
          <cell r="CE409">
            <v>43374</v>
          </cell>
          <cell r="CF409">
            <v>120.2</v>
          </cell>
          <cell r="CG409">
            <v>79.38095238095238</v>
          </cell>
          <cell r="CH409">
            <v>6</v>
          </cell>
          <cell r="CI409">
            <v>0</v>
          </cell>
          <cell r="CJ409">
            <v>0</v>
          </cell>
          <cell r="CK409">
            <v>52</v>
          </cell>
          <cell r="CL409">
            <v>7.8583999999999996</v>
          </cell>
          <cell r="CM409">
            <v>9.4</v>
          </cell>
          <cell r="CN409">
            <v>0</v>
          </cell>
          <cell r="CO409">
            <v>377</v>
          </cell>
          <cell r="CP409">
            <v>20</v>
          </cell>
          <cell r="CQ409">
            <v>68.2</v>
          </cell>
          <cell r="CR409" t="str">
            <v>-</v>
          </cell>
          <cell r="CS409">
            <v>52</v>
          </cell>
          <cell r="CT409" t="str">
            <v>-</v>
          </cell>
          <cell r="CU409">
            <v>60.3416</v>
          </cell>
          <cell r="CV409" t="str">
            <v>-</v>
          </cell>
          <cell r="CW409">
            <v>52</v>
          </cell>
          <cell r="CX409" t="str">
            <v>-</v>
          </cell>
          <cell r="CY409">
            <v>10.752000000000001</v>
          </cell>
          <cell r="CZ409">
            <v>9.2479999999999993</v>
          </cell>
          <cell r="DA409">
            <v>1176.829889035936</v>
          </cell>
          <cell r="DB409">
            <v>2545.0473378804845</v>
          </cell>
          <cell r="DC409">
            <v>0.18430704428551234</v>
          </cell>
          <cell r="DD409">
            <v>0</v>
          </cell>
          <cell r="DE409" t="str">
            <v>Газлифт</v>
          </cell>
          <cell r="DF409">
            <v>7.8583999999999996</v>
          </cell>
          <cell r="DG409">
            <v>9.4</v>
          </cell>
          <cell r="DH409">
            <v>0</v>
          </cell>
          <cell r="DI409">
            <v>9.2479999999999993</v>
          </cell>
          <cell r="DJ409">
            <v>52</v>
          </cell>
          <cell r="DK409">
            <v>0</v>
          </cell>
          <cell r="DL409">
            <v>42252</v>
          </cell>
          <cell r="DM409">
            <v>42258</v>
          </cell>
          <cell r="DN409">
            <v>1187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42258</v>
          </cell>
          <cell r="DT409" t="str">
            <v>ВНС</v>
          </cell>
          <cell r="DU409">
            <v>0</v>
          </cell>
          <cell r="DV409">
            <v>18</v>
          </cell>
          <cell r="DW409">
            <v>25</v>
          </cell>
          <cell r="DX409">
            <v>76</v>
          </cell>
          <cell r="DY409">
            <v>23</v>
          </cell>
          <cell r="DZ409" t="str">
            <v>Постоянный</v>
          </cell>
          <cell r="EA409">
            <v>24</v>
          </cell>
          <cell r="EB409">
            <v>0</v>
          </cell>
          <cell r="EC409">
            <v>7.8583999999999996</v>
          </cell>
          <cell r="ED409">
            <v>9.4</v>
          </cell>
          <cell r="EE409">
            <v>0</v>
          </cell>
          <cell r="EF409">
            <v>20</v>
          </cell>
          <cell r="EG409">
            <v>1176.829889035936</v>
          </cell>
          <cell r="EH409">
            <v>79.38095238095238</v>
          </cell>
          <cell r="EI409">
            <v>10.752000000000001</v>
          </cell>
          <cell r="EJ409">
            <v>52</v>
          </cell>
          <cell r="EK409">
            <v>18</v>
          </cell>
          <cell r="EL409">
            <v>25</v>
          </cell>
          <cell r="EM409">
            <v>66</v>
          </cell>
          <cell r="EN409">
            <v>22</v>
          </cell>
          <cell r="EO409" t="str">
            <v>Постоянный</v>
          </cell>
          <cell r="EP409">
            <v>24</v>
          </cell>
          <cell r="EQ409">
            <v>0</v>
          </cell>
          <cell r="ER409">
            <v>7.8583999999999996</v>
          </cell>
          <cell r="ES409">
            <v>9.4</v>
          </cell>
          <cell r="ET409">
            <v>0</v>
          </cell>
          <cell r="EU409">
            <v>20</v>
          </cell>
          <cell r="EV409">
            <v>1176.829889035936</v>
          </cell>
          <cell r="EW409">
            <v>79.38095238095238</v>
          </cell>
          <cell r="EX409">
            <v>10.752000000000001</v>
          </cell>
          <cell r="EY409">
            <v>52</v>
          </cell>
          <cell r="EZ409">
            <v>0</v>
          </cell>
          <cell r="FA409">
            <v>0</v>
          </cell>
          <cell r="FB409">
            <v>-10</v>
          </cell>
          <cell r="FC409">
            <v>-1</v>
          </cell>
          <cell r="FD409">
            <v>0</v>
          </cell>
          <cell r="FE409">
            <v>0</v>
          </cell>
          <cell r="FF409">
            <v>0</v>
          </cell>
        </row>
        <row r="410">
          <cell r="J410">
            <v>3241</v>
          </cell>
          <cell r="K410" t="str">
            <v>К - 33</v>
          </cell>
          <cell r="L410">
            <v>41940</v>
          </cell>
          <cell r="M410" t="str">
            <v>Гор.</v>
          </cell>
          <cell r="N410" t="str">
            <v>P1ar_Block I</v>
          </cell>
          <cell r="O410" t="str">
            <v>Действующий</v>
          </cell>
          <cell r="P410">
            <v>-4</v>
          </cell>
          <cell r="Q410">
            <v>0</v>
          </cell>
          <cell r="R410">
            <v>0</v>
          </cell>
          <cell r="S410">
            <v>0</v>
          </cell>
          <cell r="T410">
            <v>143.80000000000001</v>
          </cell>
          <cell r="U410">
            <v>135</v>
          </cell>
          <cell r="V410">
            <v>4.32</v>
          </cell>
          <cell r="W410">
            <v>1</v>
          </cell>
          <cell r="X410">
            <v>4.32</v>
          </cell>
          <cell r="Y410">
            <v>1.33</v>
          </cell>
          <cell r="Z410">
            <v>0.83599999999999997</v>
          </cell>
          <cell r="AA410">
            <v>0.73299999999999998</v>
          </cell>
          <cell r="AB410">
            <v>38</v>
          </cell>
          <cell r="AC410">
            <v>1.1579999999999999</v>
          </cell>
          <cell r="AD410">
            <v>177.8</v>
          </cell>
          <cell r="AE410">
            <v>9.19</v>
          </cell>
          <cell r="AF410">
            <v>2342</v>
          </cell>
          <cell r="AG410">
            <v>2961</v>
          </cell>
          <cell r="AH410">
            <v>2961</v>
          </cell>
          <cell r="AI410">
            <v>0</v>
          </cell>
          <cell r="AJ410">
            <v>0</v>
          </cell>
          <cell r="AK410" t="str">
            <v>откр ствол</v>
          </cell>
          <cell r="AL410" t="str">
            <v>2342-2961</v>
          </cell>
          <cell r="AM410">
            <v>0</v>
          </cell>
          <cell r="AN410">
            <v>2342</v>
          </cell>
          <cell r="AO410">
            <v>400.04</v>
          </cell>
          <cell r="AP410">
            <v>0</v>
          </cell>
          <cell r="AQ410">
            <v>0</v>
          </cell>
          <cell r="AR410">
            <v>0</v>
          </cell>
          <cell r="AS410" t="str">
            <v>Газлифт</v>
          </cell>
          <cell r="AT410">
            <v>600</v>
          </cell>
          <cell r="AU410" t="str">
            <v>ГП</v>
          </cell>
          <cell r="AV410">
            <v>1200</v>
          </cell>
          <cell r="AW410" t="str">
            <v>ГП</v>
          </cell>
          <cell r="AX410">
            <v>1500</v>
          </cell>
          <cell r="AY410" t="str">
            <v xml:space="preserve"> ГК 77/ 2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1840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2360</v>
          </cell>
          <cell r="BN410" t="str">
            <v>Есть</v>
          </cell>
          <cell r="BO410">
            <v>0</v>
          </cell>
          <cell r="BP410">
            <v>87</v>
          </cell>
          <cell r="BQ410">
            <v>35</v>
          </cell>
          <cell r="BR410">
            <v>4.6080000000000005</v>
          </cell>
          <cell r="BS410">
            <v>0</v>
          </cell>
          <cell r="BT410">
            <v>0</v>
          </cell>
          <cell r="BU410">
            <v>73</v>
          </cell>
          <cell r="BV410">
            <v>5.5</v>
          </cell>
          <cell r="BW410">
            <v>18</v>
          </cell>
          <cell r="BX410" t="str">
            <v>Угловик</v>
          </cell>
          <cell r="BY410" t="str">
            <v>Периодический</v>
          </cell>
          <cell r="BZ410">
            <v>24</v>
          </cell>
          <cell r="CA410">
            <v>24</v>
          </cell>
          <cell r="CB410">
            <v>20</v>
          </cell>
          <cell r="CC410">
            <v>35</v>
          </cell>
          <cell r="CD410">
            <v>19</v>
          </cell>
          <cell r="CE410">
            <v>43374</v>
          </cell>
          <cell r="CF410">
            <v>111</v>
          </cell>
          <cell r="CG410">
            <v>87</v>
          </cell>
          <cell r="CH410">
            <v>6</v>
          </cell>
          <cell r="CI410">
            <v>0</v>
          </cell>
          <cell r="CJ410">
            <v>0</v>
          </cell>
          <cell r="CK410">
            <v>64</v>
          </cell>
          <cell r="CL410">
            <v>5.016</v>
          </cell>
          <cell r="CM410">
            <v>6</v>
          </cell>
          <cell r="CN410">
            <v>0</v>
          </cell>
          <cell r="CO410">
            <v>378</v>
          </cell>
          <cell r="CP410">
            <v>8</v>
          </cell>
          <cell r="CQ410">
            <v>47</v>
          </cell>
          <cell r="CR410" t="str">
            <v>-</v>
          </cell>
          <cell r="CS410">
            <v>64</v>
          </cell>
          <cell r="CT410" t="str">
            <v>-</v>
          </cell>
          <cell r="CU410">
            <v>41.984000000000002</v>
          </cell>
          <cell r="CV410" t="str">
            <v>-</v>
          </cell>
          <cell r="CW410">
            <v>64</v>
          </cell>
          <cell r="CX410" t="str">
            <v>-</v>
          </cell>
          <cell r="CY410">
            <v>2.3040000000000003</v>
          </cell>
          <cell r="CZ410">
            <v>5.6959999999999997</v>
          </cell>
          <cell r="DA410">
            <v>1135.5661881977671</v>
          </cell>
          <cell r="DB410">
            <v>1594.8963317384371</v>
          </cell>
          <cell r="DC410">
            <v>0.15725266941259808</v>
          </cell>
          <cell r="DD410">
            <v>0</v>
          </cell>
          <cell r="DE410" t="str">
            <v>Газлифт</v>
          </cell>
          <cell r="DF410">
            <v>5.016</v>
          </cell>
          <cell r="DG410">
            <v>6</v>
          </cell>
          <cell r="DH410">
            <v>0</v>
          </cell>
          <cell r="DI410">
            <v>5.6959999999999997</v>
          </cell>
          <cell r="DJ410">
            <v>64</v>
          </cell>
          <cell r="DK410">
            <v>0</v>
          </cell>
          <cell r="DL410" t="str">
            <v>-</v>
          </cell>
          <cell r="DM410">
            <v>41940</v>
          </cell>
          <cell r="DN410">
            <v>1505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41940</v>
          </cell>
          <cell r="DT410" t="str">
            <v>ВНС</v>
          </cell>
          <cell r="DU410">
            <v>0</v>
          </cell>
          <cell r="DV410">
            <v>18</v>
          </cell>
          <cell r="DW410">
            <v>22</v>
          </cell>
          <cell r="DX410">
            <v>35</v>
          </cell>
          <cell r="DY410">
            <v>21</v>
          </cell>
          <cell r="DZ410" t="str">
            <v>Периодический</v>
          </cell>
          <cell r="EA410">
            <v>72</v>
          </cell>
          <cell r="EB410">
            <v>72</v>
          </cell>
          <cell r="EC410">
            <v>5.016</v>
          </cell>
          <cell r="ED410">
            <v>6</v>
          </cell>
          <cell r="EE410">
            <v>0</v>
          </cell>
          <cell r="EF410">
            <v>8</v>
          </cell>
          <cell r="EG410">
            <v>676.23604465709718</v>
          </cell>
          <cell r="EH410">
            <v>83</v>
          </cell>
          <cell r="EI410">
            <v>4.6080000000000005</v>
          </cell>
          <cell r="EJ410">
            <v>64</v>
          </cell>
          <cell r="EK410">
            <v>18</v>
          </cell>
          <cell r="EL410">
            <v>20</v>
          </cell>
          <cell r="EM410">
            <v>35</v>
          </cell>
          <cell r="EN410">
            <v>19</v>
          </cell>
          <cell r="EO410" t="str">
            <v>Периодический</v>
          </cell>
          <cell r="EP410">
            <v>24</v>
          </cell>
          <cell r="EQ410">
            <v>24</v>
          </cell>
          <cell r="ER410">
            <v>5.016</v>
          </cell>
          <cell r="ES410">
            <v>6</v>
          </cell>
          <cell r="ET410">
            <v>0</v>
          </cell>
          <cell r="EU410">
            <v>8</v>
          </cell>
          <cell r="EV410">
            <v>1135.5661881977671</v>
          </cell>
          <cell r="EW410">
            <v>87</v>
          </cell>
          <cell r="EX410">
            <v>2.3040000000000003</v>
          </cell>
          <cell r="EY410">
            <v>64</v>
          </cell>
          <cell r="EZ410">
            <v>0</v>
          </cell>
          <cell r="FA410">
            <v>-2</v>
          </cell>
          <cell r="FB410">
            <v>0</v>
          </cell>
          <cell r="FC410">
            <v>-2</v>
          </cell>
          <cell r="FD410">
            <v>-48</v>
          </cell>
          <cell r="FE410">
            <v>-48</v>
          </cell>
          <cell r="FF410">
            <v>0</v>
          </cell>
        </row>
        <row r="411">
          <cell r="J411">
            <v>3243</v>
          </cell>
          <cell r="K411" t="str">
            <v>К - 62</v>
          </cell>
          <cell r="L411">
            <v>42101</v>
          </cell>
          <cell r="M411" t="str">
            <v>Гор.</v>
          </cell>
          <cell r="N411" t="str">
            <v>P1ar_Block III</v>
          </cell>
          <cell r="O411" t="str">
            <v>Действующий</v>
          </cell>
          <cell r="P411">
            <v>-4</v>
          </cell>
          <cell r="Q411">
            <v>0</v>
          </cell>
          <cell r="R411">
            <v>0</v>
          </cell>
          <cell r="S411">
            <v>0</v>
          </cell>
          <cell r="T411">
            <v>143.80000000000001</v>
          </cell>
          <cell r="U411">
            <v>135</v>
          </cell>
          <cell r="V411">
            <v>4.32</v>
          </cell>
          <cell r="W411">
            <v>1</v>
          </cell>
          <cell r="X411">
            <v>4.32</v>
          </cell>
          <cell r="Y411">
            <v>1.33</v>
          </cell>
          <cell r="Z411">
            <v>0.83599999999999997</v>
          </cell>
          <cell r="AA411">
            <v>0.73299999999999998</v>
          </cell>
          <cell r="AB411">
            <v>38</v>
          </cell>
          <cell r="AC411">
            <v>1.1579999999999999</v>
          </cell>
          <cell r="AD411" t="str">
            <v>177,8;
114,3</v>
          </cell>
          <cell r="AE411">
            <v>9.19</v>
          </cell>
          <cell r="AF411">
            <v>2017.1</v>
          </cell>
          <cell r="AG411">
            <v>2590</v>
          </cell>
          <cell r="AH411">
            <v>2590</v>
          </cell>
          <cell r="AI411">
            <v>0</v>
          </cell>
          <cell r="AJ411">
            <v>0</v>
          </cell>
          <cell r="AK411" t="str">
            <v>Закрытый</v>
          </cell>
          <cell r="AL411" t="str">
            <v>2079,1-2079,8; 2208-2208,7; 2327,2-2327,9; 2486,3-2487; 2546,1-2546,8</v>
          </cell>
          <cell r="AM411">
            <v>0</v>
          </cell>
          <cell r="AN411">
            <v>0</v>
          </cell>
          <cell r="AO411">
            <v>0</v>
          </cell>
          <cell r="AP411" t="str">
            <v>1865-2547</v>
          </cell>
          <cell r="AQ411">
            <v>114</v>
          </cell>
          <cell r="AR411">
            <v>0</v>
          </cell>
          <cell r="AS411" t="str">
            <v>Фонтан</v>
          </cell>
          <cell r="AT411">
            <v>415</v>
          </cell>
          <cell r="AU411">
            <v>0</v>
          </cell>
          <cell r="AV411">
            <v>810</v>
          </cell>
          <cell r="AW411">
            <v>0</v>
          </cell>
          <cell r="AX411">
            <v>1175</v>
          </cell>
          <cell r="AY411">
            <v>0</v>
          </cell>
          <cell r="AZ411">
            <v>1510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1750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1870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73</v>
          </cell>
          <cell r="BV411">
            <v>5.5</v>
          </cell>
          <cell r="BW411">
            <v>18</v>
          </cell>
          <cell r="BX411" t="str">
            <v>Угловик</v>
          </cell>
          <cell r="BY411" t="str">
            <v>Постоянный</v>
          </cell>
          <cell r="BZ411">
            <v>24</v>
          </cell>
          <cell r="CA411">
            <v>0</v>
          </cell>
          <cell r="CB411">
            <v>29</v>
          </cell>
          <cell r="CC411">
            <v>75</v>
          </cell>
          <cell r="CD411">
            <v>28</v>
          </cell>
          <cell r="CE411">
            <v>43374</v>
          </cell>
          <cell r="CF411">
            <v>132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59</v>
          </cell>
          <cell r="CL411">
            <v>18.559199999999997</v>
          </cell>
          <cell r="CM411">
            <v>22.2</v>
          </cell>
          <cell r="CN411">
            <v>0</v>
          </cell>
          <cell r="CO411">
            <v>379</v>
          </cell>
          <cell r="CP411">
            <v>20</v>
          </cell>
          <cell r="CQ411">
            <v>73</v>
          </cell>
          <cell r="CR411" t="str">
            <v>-</v>
          </cell>
          <cell r="CS411">
            <v>59</v>
          </cell>
          <cell r="CT411" t="str">
            <v>-</v>
          </cell>
          <cell r="CU411">
            <v>54.440800000000003</v>
          </cell>
          <cell r="CV411" t="str">
            <v>-</v>
          </cell>
          <cell r="CW411">
            <v>59</v>
          </cell>
          <cell r="CX411" t="str">
            <v>-</v>
          </cell>
          <cell r="CY411">
            <v>0</v>
          </cell>
          <cell r="CZ411">
            <v>20</v>
          </cell>
          <cell r="DA411">
            <v>1077.6326565800252</v>
          </cell>
          <cell r="DB411">
            <v>1077.6326565800252</v>
          </cell>
          <cell r="DC411">
            <v>0.4032167318982387</v>
          </cell>
          <cell r="DD411">
            <v>0</v>
          </cell>
          <cell r="DE411" t="str">
            <v>Фонтан</v>
          </cell>
          <cell r="DF411">
            <v>18.559199999999997</v>
          </cell>
          <cell r="DG411">
            <v>22.2</v>
          </cell>
          <cell r="DH411">
            <v>0</v>
          </cell>
          <cell r="DI411">
            <v>20</v>
          </cell>
          <cell r="DJ411">
            <v>59</v>
          </cell>
          <cell r="DK411">
            <v>0</v>
          </cell>
          <cell r="DL411">
            <v>42094</v>
          </cell>
          <cell r="DM411">
            <v>42101</v>
          </cell>
          <cell r="DN411">
            <v>1344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42101</v>
          </cell>
          <cell r="DT411" t="str">
            <v>ВНС</v>
          </cell>
          <cell r="DU411">
            <v>0</v>
          </cell>
          <cell r="DV411">
            <v>18</v>
          </cell>
          <cell r="DW411">
            <v>34</v>
          </cell>
          <cell r="DX411">
            <v>75</v>
          </cell>
          <cell r="DY411">
            <v>32</v>
          </cell>
          <cell r="DZ411" t="str">
            <v>Постоянный</v>
          </cell>
          <cell r="EA411">
            <v>24</v>
          </cell>
          <cell r="EB411">
            <v>0</v>
          </cell>
          <cell r="EC411">
            <v>31.767999999999997</v>
          </cell>
          <cell r="ED411">
            <v>38</v>
          </cell>
          <cell r="EE411">
            <v>0</v>
          </cell>
          <cell r="EF411">
            <v>24</v>
          </cell>
          <cell r="EG411">
            <v>755.47720977083861</v>
          </cell>
          <cell r="EH411">
            <v>0</v>
          </cell>
          <cell r="EI411">
            <v>0</v>
          </cell>
          <cell r="EJ411">
            <v>59</v>
          </cell>
          <cell r="EK411">
            <v>18</v>
          </cell>
          <cell r="EL411">
            <v>29</v>
          </cell>
          <cell r="EM411">
            <v>75</v>
          </cell>
          <cell r="EN411">
            <v>28</v>
          </cell>
          <cell r="EO411" t="str">
            <v>Постоянный</v>
          </cell>
          <cell r="EP411">
            <v>24</v>
          </cell>
          <cell r="EQ411">
            <v>0</v>
          </cell>
          <cell r="ER411">
            <v>18.559199999999997</v>
          </cell>
          <cell r="ES411">
            <v>22.2</v>
          </cell>
          <cell r="ET411">
            <v>0</v>
          </cell>
          <cell r="EU411">
            <v>20</v>
          </cell>
          <cell r="EV411">
            <v>1077.6326565800252</v>
          </cell>
          <cell r="EW411">
            <v>0</v>
          </cell>
          <cell r="EX411">
            <v>0</v>
          </cell>
          <cell r="EY411">
            <v>59</v>
          </cell>
          <cell r="EZ411">
            <v>0</v>
          </cell>
          <cell r="FA411">
            <v>-5</v>
          </cell>
          <cell r="FB411">
            <v>0</v>
          </cell>
          <cell r="FC411">
            <v>-4</v>
          </cell>
          <cell r="FD411">
            <v>0</v>
          </cell>
          <cell r="FE411">
            <v>0</v>
          </cell>
          <cell r="FF411">
            <v>-13.2088</v>
          </cell>
        </row>
        <row r="412">
          <cell r="J412">
            <v>3244</v>
          </cell>
          <cell r="K412" t="str">
            <v>К - 40</v>
          </cell>
          <cell r="L412">
            <v>42463</v>
          </cell>
          <cell r="M412" t="str">
            <v>Гор.</v>
          </cell>
          <cell r="N412" t="str">
            <v>P1ar_Block III</v>
          </cell>
          <cell r="O412" t="str">
            <v>Действующий</v>
          </cell>
          <cell r="P412">
            <v>-4</v>
          </cell>
          <cell r="Q412">
            <v>0</v>
          </cell>
          <cell r="R412">
            <v>0</v>
          </cell>
          <cell r="S412">
            <v>0</v>
          </cell>
          <cell r="T412">
            <v>143.80000000000001</v>
          </cell>
          <cell r="U412">
            <v>135</v>
          </cell>
          <cell r="V412">
            <v>4.32</v>
          </cell>
          <cell r="W412">
            <v>1</v>
          </cell>
          <cell r="X412">
            <v>4.32</v>
          </cell>
          <cell r="Y412">
            <v>1.33</v>
          </cell>
          <cell r="Z412">
            <v>0.83599999999999997</v>
          </cell>
          <cell r="AA412">
            <v>0.73299999999999998</v>
          </cell>
          <cell r="AB412">
            <v>38</v>
          </cell>
          <cell r="AC412">
            <v>1.1579999999999999</v>
          </cell>
          <cell r="AD412">
            <v>177.8</v>
          </cell>
          <cell r="AE412">
            <v>9.19</v>
          </cell>
          <cell r="AF412">
            <v>2584</v>
          </cell>
          <cell r="AG412">
            <v>3259</v>
          </cell>
          <cell r="AH412">
            <v>3174</v>
          </cell>
          <cell r="AI412">
            <v>0</v>
          </cell>
          <cell r="AJ412">
            <v>0</v>
          </cell>
          <cell r="AK412" t="str">
            <v>откр ствол</v>
          </cell>
          <cell r="AL412" t="str">
            <v>2584-3174</v>
          </cell>
          <cell r="AM412">
            <v>14</v>
          </cell>
          <cell r="AN412">
            <v>2450</v>
          </cell>
          <cell r="AO412">
            <v>798.3</v>
          </cell>
          <cell r="AP412">
            <v>0</v>
          </cell>
          <cell r="AQ412">
            <v>0</v>
          </cell>
          <cell r="AR412">
            <v>0</v>
          </cell>
          <cell r="AS412" t="str">
            <v>Газлифт</v>
          </cell>
          <cell r="AT412">
            <v>440</v>
          </cell>
          <cell r="AU412" t="str">
            <v>ГП</v>
          </cell>
          <cell r="AV412">
            <v>800</v>
          </cell>
          <cell r="AW412" t="str">
            <v>ГП</v>
          </cell>
          <cell r="AX412">
            <v>1080</v>
          </cell>
          <cell r="AY412" t="str">
            <v>ГП</v>
          </cell>
          <cell r="AZ412">
            <v>1320</v>
          </cell>
          <cell r="BA412" t="str">
            <v>ГП</v>
          </cell>
          <cell r="BB412">
            <v>1520</v>
          </cell>
          <cell r="BC412" t="str">
            <v>ГК89/1,5</v>
          </cell>
          <cell r="BD412">
            <v>1700</v>
          </cell>
          <cell r="BE412">
            <v>0</v>
          </cell>
          <cell r="BF412">
            <v>1720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2600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73</v>
          </cell>
          <cell r="BV412">
            <v>5.5</v>
          </cell>
          <cell r="BW412">
            <v>18</v>
          </cell>
          <cell r="BX412" t="str">
            <v>Угловик</v>
          </cell>
          <cell r="BY412" t="str">
            <v>Постоянный</v>
          </cell>
          <cell r="BZ412">
            <v>24</v>
          </cell>
          <cell r="CA412">
            <v>0</v>
          </cell>
          <cell r="CB412">
            <v>31</v>
          </cell>
          <cell r="CC412">
            <v>52</v>
          </cell>
          <cell r="CD412">
            <v>30</v>
          </cell>
          <cell r="CE412">
            <v>43374</v>
          </cell>
          <cell r="CF412">
            <v>141</v>
          </cell>
          <cell r="CG412">
            <v>82</v>
          </cell>
          <cell r="CH412">
            <v>6</v>
          </cell>
          <cell r="CI412">
            <v>0</v>
          </cell>
          <cell r="CJ412">
            <v>0</v>
          </cell>
          <cell r="CK412">
            <v>64</v>
          </cell>
          <cell r="CL412">
            <v>22.070399999999999</v>
          </cell>
          <cell r="CM412">
            <v>26.4</v>
          </cell>
          <cell r="CN412">
            <v>0</v>
          </cell>
          <cell r="CO412">
            <v>380</v>
          </cell>
          <cell r="CP412">
            <v>35.5</v>
          </cell>
          <cell r="CQ412">
            <v>77</v>
          </cell>
          <cell r="CR412" t="str">
            <v>-</v>
          </cell>
          <cell r="CS412">
            <v>64</v>
          </cell>
          <cell r="CT412" t="str">
            <v>-</v>
          </cell>
          <cell r="CU412">
            <v>54.929600000000001</v>
          </cell>
          <cell r="CV412" t="str">
            <v>-</v>
          </cell>
          <cell r="CW412">
            <v>64</v>
          </cell>
          <cell r="CX412" t="str">
            <v>-</v>
          </cell>
          <cell r="CY412">
            <v>22.2</v>
          </cell>
          <cell r="CZ412">
            <v>13.3</v>
          </cell>
          <cell r="DA412">
            <v>602.6170798898072</v>
          </cell>
          <cell r="DB412">
            <v>1608.489198202117</v>
          </cell>
          <cell r="DC412">
            <v>0.45274267875724694</v>
          </cell>
          <cell r="DD412">
            <v>0</v>
          </cell>
          <cell r="DE412" t="str">
            <v>Газлифт</v>
          </cell>
          <cell r="DF412">
            <v>22.070399999999999</v>
          </cell>
          <cell r="DG412">
            <v>26.4</v>
          </cell>
          <cell r="DH412">
            <v>0</v>
          </cell>
          <cell r="DI412">
            <v>13.3</v>
          </cell>
          <cell r="DJ412">
            <v>64</v>
          </cell>
          <cell r="DK412">
            <v>0</v>
          </cell>
          <cell r="DL412">
            <v>0</v>
          </cell>
          <cell r="DM412">
            <v>42470</v>
          </cell>
          <cell r="DN412">
            <v>975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42470</v>
          </cell>
          <cell r="DT412" t="str">
            <v>ВНС</v>
          </cell>
          <cell r="DU412">
            <v>0</v>
          </cell>
          <cell r="DV412">
            <v>18</v>
          </cell>
          <cell r="DW412">
            <v>36</v>
          </cell>
          <cell r="DX412">
            <v>52</v>
          </cell>
          <cell r="DY412">
            <v>34</v>
          </cell>
          <cell r="DZ412" t="str">
            <v>Постоянный</v>
          </cell>
          <cell r="EA412">
            <v>24</v>
          </cell>
          <cell r="EB412">
            <v>0</v>
          </cell>
          <cell r="EC412">
            <v>20.064</v>
          </cell>
          <cell r="ED412">
            <v>24</v>
          </cell>
          <cell r="EE412">
            <v>0</v>
          </cell>
          <cell r="EF412">
            <v>32</v>
          </cell>
          <cell r="EG412">
            <v>488.43700159489634</v>
          </cell>
          <cell r="EH412">
            <v>82</v>
          </cell>
          <cell r="EI412">
            <v>22.2</v>
          </cell>
          <cell r="EJ412">
            <v>61</v>
          </cell>
          <cell r="EK412">
            <v>18</v>
          </cell>
          <cell r="EL412">
            <v>31</v>
          </cell>
          <cell r="EM412">
            <v>52</v>
          </cell>
          <cell r="EN412">
            <v>30</v>
          </cell>
          <cell r="EO412" t="str">
            <v>Постоянный</v>
          </cell>
          <cell r="EP412">
            <v>24</v>
          </cell>
          <cell r="EQ412">
            <v>0</v>
          </cell>
          <cell r="ER412">
            <v>22.070399999999999</v>
          </cell>
          <cell r="ES412">
            <v>26.4</v>
          </cell>
          <cell r="ET412">
            <v>0</v>
          </cell>
          <cell r="EU412">
            <v>35.5</v>
          </cell>
          <cell r="EV412">
            <v>602.6170798898072</v>
          </cell>
          <cell r="EW412">
            <v>82</v>
          </cell>
          <cell r="EX412">
            <v>22.2</v>
          </cell>
          <cell r="EY412">
            <v>64</v>
          </cell>
          <cell r="EZ412">
            <v>0</v>
          </cell>
          <cell r="FA412">
            <v>-5</v>
          </cell>
          <cell r="FB412">
            <v>0</v>
          </cell>
          <cell r="FC412">
            <v>-4</v>
          </cell>
          <cell r="FD412">
            <v>0</v>
          </cell>
          <cell r="FE412">
            <v>0</v>
          </cell>
          <cell r="FF412">
            <v>2.0063999999999993</v>
          </cell>
        </row>
        <row r="413">
          <cell r="J413">
            <v>3246</v>
          </cell>
          <cell r="K413" t="str">
            <v>К - 31/1</v>
          </cell>
          <cell r="L413">
            <v>42331</v>
          </cell>
          <cell r="M413" t="str">
            <v>Гор.</v>
          </cell>
          <cell r="N413" t="str">
            <v>P1ar_Block II</v>
          </cell>
          <cell r="O413" t="str">
            <v>Действующий</v>
          </cell>
          <cell r="P413">
            <v>-4</v>
          </cell>
          <cell r="Q413">
            <v>42499</v>
          </cell>
          <cell r="R413" t="str">
            <v>МеКаМиНефть</v>
          </cell>
          <cell r="S413" t="str">
            <v>Всего кислоты 180м3, жидкость 342.9м3</v>
          </cell>
          <cell r="T413">
            <v>143.80000000000001</v>
          </cell>
          <cell r="U413">
            <v>135</v>
          </cell>
          <cell r="V413">
            <v>4.32</v>
          </cell>
          <cell r="W413">
            <v>1</v>
          </cell>
          <cell r="X413">
            <v>4.2773971246385996</v>
          </cell>
          <cell r="Y413">
            <v>1.33</v>
          </cell>
          <cell r="Z413">
            <v>0.83599999999999997</v>
          </cell>
          <cell r="AA413">
            <v>0.73299999999999998</v>
          </cell>
          <cell r="AB413">
            <v>38</v>
          </cell>
          <cell r="AC413">
            <v>1.1579999999999999</v>
          </cell>
          <cell r="AD413">
            <v>177.8</v>
          </cell>
          <cell r="AE413">
            <v>9.19</v>
          </cell>
          <cell r="AF413">
            <v>2685</v>
          </cell>
          <cell r="AG413">
            <v>3380</v>
          </cell>
          <cell r="AH413">
            <v>3380</v>
          </cell>
          <cell r="AI413">
            <v>0</v>
          </cell>
          <cell r="AJ413">
            <v>0</v>
          </cell>
          <cell r="AK413" t="str">
            <v>Закрытый</v>
          </cell>
          <cell r="AL413" t="str">
            <v>2677-3100</v>
          </cell>
          <cell r="AM413">
            <v>0</v>
          </cell>
          <cell r="AN413">
            <v>0</v>
          </cell>
          <cell r="AO413">
            <v>0</v>
          </cell>
          <cell r="AP413" t="str">
            <v>2677-3100</v>
          </cell>
          <cell r="AQ413">
            <v>114</v>
          </cell>
          <cell r="AR413">
            <v>7.37</v>
          </cell>
          <cell r="AS413" t="str">
            <v>Газлифт</v>
          </cell>
          <cell r="AT413">
            <v>580</v>
          </cell>
          <cell r="AU413" t="str">
            <v>ГК82/2</v>
          </cell>
          <cell r="AV413">
            <v>1030</v>
          </cell>
          <cell r="AW413" t="str">
            <v>ГК83/3</v>
          </cell>
          <cell r="AX413">
            <v>1390</v>
          </cell>
          <cell r="AY413" t="str">
            <v>ГК84/3</v>
          </cell>
          <cell r="AZ413">
            <v>1700</v>
          </cell>
          <cell r="BA413" t="str">
            <v>ЦКсОК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1730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2685</v>
          </cell>
          <cell r="BN413" t="str">
            <v>Есть</v>
          </cell>
          <cell r="BO413">
            <v>0</v>
          </cell>
          <cell r="BP413">
            <v>88</v>
          </cell>
          <cell r="BQ413">
            <v>52</v>
          </cell>
          <cell r="BR413">
            <v>8.3000000000000007</v>
          </cell>
          <cell r="BS413">
            <v>0</v>
          </cell>
          <cell r="BT413">
            <v>0</v>
          </cell>
          <cell r="BU413">
            <v>73</v>
          </cell>
          <cell r="BV413">
            <v>5.5</v>
          </cell>
          <cell r="BW413">
            <v>18</v>
          </cell>
          <cell r="BX413" t="str">
            <v>Угловик</v>
          </cell>
          <cell r="BY413" t="str">
            <v>Периодический</v>
          </cell>
          <cell r="BZ413">
            <v>24</v>
          </cell>
          <cell r="CA413">
            <v>24</v>
          </cell>
          <cell r="CB413">
            <v>19</v>
          </cell>
          <cell r="CC413">
            <v>52</v>
          </cell>
          <cell r="CD413">
            <v>18</v>
          </cell>
          <cell r="CE413">
            <v>43374</v>
          </cell>
          <cell r="CF413">
            <v>141</v>
          </cell>
          <cell r="CG413">
            <v>88</v>
          </cell>
          <cell r="CH413">
            <v>6</v>
          </cell>
          <cell r="CI413">
            <v>0</v>
          </cell>
          <cell r="CJ413">
            <v>0</v>
          </cell>
          <cell r="CK413">
            <v>51</v>
          </cell>
          <cell r="CL413">
            <v>14.169364000000002</v>
          </cell>
          <cell r="CM413">
            <v>17</v>
          </cell>
          <cell r="CN413">
            <v>0.3</v>
          </cell>
          <cell r="CO413">
            <v>381</v>
          </cell>
          <cell r="CP413">
            <v>23</v>
          </cell>
          <cell r="CQ413">
            <v>90</v>
          </cell>
          <cell r="CR413" t="str">
            <v>-</v>
          </cell>
          <cell r="CS413">
            <v>51</v>
          </cell>
          <cell r="CT413" t="str">
            <v>-</v>
          </cell>
          <cell r="CU413">
            <v>75.830635999999998</v>
          </cell>
          <cell r="CV413" t="str">
            <v>-</v>
          </cell>
          <cell r="CW413">
            <v>50.7</v>
          </cell>
          <cell r="CX413" t="str">
            <v>-</v>
          </cell>
          <cell r="CY413">
            <v>8.3000000000000007</v>
          </cell>
          <cell r="CZ413">
            <v>14.7</v>
          </cell>
          <cell r="DA413">
            <v>1037.4495284333157</v>
          </cell>
          <cell r="DB413">
            <v>1623.2203506099495</v>
          </cell>
          <cell r="DC413">
            <v>0.26369636963696375</v>
          </cell>
          <cell r="DD413">
            <v>0</v>
          </cell>
          <cell r="DE413" t="str">
            <v>Газлифт</v>
          </cell>
          <cell r="DF413">
            <v>14.169364000000002</v>
          </cell>
          <cell r="DG413">
            <v>17</v>
          </cell>
          <cell r="DH413">
            <v>0.3</v>
          </cell>
          <cell r="DI413">
            <v>14.700000000000001</v>
          </cell>
          <cell r="DJ413">
            <v>51</v>
          </cell>
          <cell r="DK413">
            <v>0</v>
          </cell>
          <cell r="DL413">
            <v>42411</v>
          </cell>
          <cell r="DM413">
            <v>42525</v>
          </cell>
          <cell r="DN413">
            <v>920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42525</v>
          </cell>
          <cell r="DT413" t="str">
            <v>КГРП</v>
          </cell>
          <cell r="DU413">
            <v>0</v>
          </cell>
          <cell r="DV413">
            <v>18</v>
          </cell>
          <cell r="DW413">
            <v>21</v>
          </cell>
          <cell r="DX413">
            <v>70</v>
          </cell>
          <cell r="DY413">
            <v>20</v>
          </cell>
          <cell r="DZ413" t="str">
            <v>Периодический</v>
          </cell>
          <cell r="EA413">
            <v>24</v>
          </cell>
          <cell r="EB413">
            <v>48</v>
          </cell>
          <cell r="EC413">
            <v>27.688604239999997</v>
          </cell>
          <cell r="ED413">
            <v>33.22</v>
          </cell>
          <cell r="EE413">
            <v>0.3</v>
          </cell>
          <cell r="EF413">
            <v>33</v>
          </cell>
          <cell r="EG413">
            <v>892.06374528324739</v>
          </cell>
          <cell r="EH413">
            <v>88</v>
          </cell>
          <cell r="EI413">
            <v>8.3000000000000007</v>
          </cell>
          <cell r="EJ413">
            <v>51</v>
          </cell>
          <cell r="EK413">
            <v>18</v>
          </cell>
          <cell r="EL413">
            <v>19</v>
          </cell>
          <cell r="EM413">
            <v>52</v>
          </cell>
          <cell r="EN413">
            <v>18</v>
          </cell>
          <cell r="EO413" t="str">
            <v>Периодический</v>
          </cell>
          <cell r="EP413">
            <v>24</v>
          </cell>
          <cell r="EQ413">
            <v>24</v>
          </cell>
          <cell r="ER413">
            <v>14.169364000000002</v>
          </cell>
          <cell r="ES413">
            <v>17</v>
          </cell>
          <cell r="ET413">
            <v>0.3</v>
          </cell>
          <cell r="EU413">
            <v>23</v>
          </cell>
          <cell r="EV413">
            <v>1037.4495284333157</v>
          </cell>
          <cell r="EW413">
            <v>88</v>
          </cell>
          <cell r="EX413">
            <v>8.3000000000000007</v>
          </cell>
          <cell r="EY413">
            <v>51</v>
          </cell>
          <cell r="EZ413">
            <v>0</v>
          </cell>
          <cell r="FA413">
            <v>-2</v>
          </cell>
          <cell r="FB413">
            <v>-18</v>
          </cell>
          <cell r="FC413">
            <v>-2</v>
          </cell>
          <cell r="FD413">
            <v>0</v>
          </cell>
          <cell r="FE413">
            <v>-24</v>
          </cell>
          <cell r="FF413">
            <v>-13.519240239999995</v>
          </cell>
        </row>
        <row r="414">
          <cell r="J414">
            <v>3248</v>
          </cell>
          <cell r="K414" t="str">
            <v>К - 61</v>
          </cell>
          <cell r="L414">
            <v>42349</v>
          </cell>
          <cell r="M414" t="str">
            <v>Гор.</v>
          </cell>
          <cell r="N414" t="str">
            <v>P1ar_Block II</v>
          </cell>
          <cell r="O414" t="str">
            <v>Действующий</v>
          </cell>
          <cell r="P414">
            <v>-4</v>
          </cell>
          <cell r="Q414">
            <v>0</v>
          </cell>
          <cell r="R414">
            <v>0</v>
          </cell>
          <cell r="S414">
            <v>0</v>
          </cell>
          <cell r="T414">
            <v>143.80000000000001</v>
          </cell>
          <cell r="U414">
            <v>135</v>
          </cell>
          <cell r="V414">
            <v>4.32</v>
          </cell>
          <cell r="W414">
            <v>1</v>
          </cell>
          <cell r="X414">
            <v>4.291504410712867</v>
          </cell>
          <cell r="Y414">
            <v>1.33</v>
          </cell>
          <cell r="Z414">
            <v>0.83599999999999997</v>
          </cell>
          <cell r="AA414">
            <v>0.73299999999999998</v>
          </cell>
          <cell r="AB414">
            <v>38</v>
          </cell>
          <cell r="AC414">
            <v>1.1579999999999999</v>
          </cell>
          <cell r="AD414">
            <v>177.8</v>
          </cell>
          <cell r="AE414">
            <v>9.19</v>
          </cell>
          <cell r="AF414">
            <v>2626</v>
          </cell>
          <cell r="AG414">
            <v>3173</v>
          </cell>
          <cell r="AH414">
            <v>3173</v>
          </cell>
          <cell r="AI414">
            <v>0</v>
          </cell>
          <cell r="AJ414">
            <v>0</v>
          </cell>
          <cell r="AK414" t="str">
            <v>откр ствол</v>
          </cell>
          <cell r="AL414" t="str">
            <v>2626-3173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 t="str">
            <v>Газлифт</v>
          </cell>
          <cell r="AT414">
            <v>445</v>
          </cell>
          <cell r="AU414" t="str">
            <v>ГК82(1)</v>
          </cell>
          <cell r="AV414">
            <v>920</v>
          </cell>
          <cell r="AW414" t="str">
            <v>ГК77(2)</v>
          </cell>
          <cell r="AX414">
            <v>1395</v>
          </cell>
          <cell r="AY414" t="str">
            <v>ГК65(3)</v>
          </cell>
          <cell r="AZ414">
            <v>1710</v>
          </cell>
          <cell r="BA414" t="str">
            <v>ЦКсОК/5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 t="str">
            <v>отсутствует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2630</v>
          </cell>
          <cell r="BN414" t="str">
            <v>Есть</v>
          </cell>
          <cell r="BO414">
            <v>0</v>
          </cell>
          <cell r="BP414">
            <v>83</v>
          </cell>
          <cell r="BQ414">
            <v>68</v>
          </cell>
          <cell r="BR414">
            <v>12.4</v>
          </cell>
          <cell r="BS414">
            <v>0</v>
          </cell>
          <cell r="BT414">
            <v>0</v>
          </cell>
          <cell r="BU414">
            <v>73</v>
          </cell>
          <cell r="BV414">
            <v>5.5</v>
          </cell>
          <cell r="BW414">
            <v>18</v>
          </cell>
          <cell r="BX414" t="str">
            <v>Угловик</v>
          </cell>
          <cell r="BY414" t="str">
            <v>Постоянный</v>
          </cell>
          <cell r="BZ414">
            <v>24</v>
          </cell>
          <cell r="CA414">
            <v>0</v>
          </cell>
          <cell r="CB414">
            <v>29</v>
          </cell>
          <cell r="CC414">
            <v>68</v>
          </cell>
          <cell r="CD414">
            <v>28</v>
          </cell>
          <cell r="CE414">
            <v>43374</v>
          </cell>
          <cell r="CF414">
            <v>139</v>
          </cell>
          <cell r="CG414">
            <v>83</v>
          </cell>
          <cell r="CH414">
            <v>5</v>
          </cell>
          <cell r="CI414">
            <v>0</v>
          </cell>
          <cell r="CJ414">
            <v>0</v>
          </cell>
          <cell r="CK414">
            <v>71</v>
          </cell>
          <cell r="CL414">
            <v>10.846264</v>
          </cell>
          <cell r="CM414">
            <v>13</v>
          </cell>
          <cell r="CN414">
            <v>0.2</v>
          </cell>
          <cell r="CO414">
            <v>0</v>
          </cell>
          <cell r="CP414">
            <v>19</v>
          </cell>
          <cell r="CQ414">
            <v>68</v>
          </cell>
          <cell r="CR414">
            <v>0</v>
          </cell>
          <cell r="CS414">
            <v>71</v>
          </cell>
          <cell r="CT414" t="str">
            <v>-</v>
          </cell>
          <cell r="CU414">
            <v>57.153736000000002</v>
          </cell>
          <cell r="CV414">
            <v>-13</v>
          </cell>
          <cell r="CW414">
            <v>70.8</v>
          </cell>
          <cell r="CX414" t="str">
            <v>-</v>
          </cell>
          <cell r="CY414">
            <v>12.4</v>
          </cell>
          <cell r="CZ414">
            <v>6.6</v>
          </cell>
          <cell r="DA414">
            <v>608.5044583093312</v>
          </cell>
          <cell r="DB414">
            <v>1751.7552587692869</v>
          </cell>
          <cell r="DC414">
            <v>0.24429189449017608</v>
          </cell>
          <cell r="DD414">
            <v>0</v>
          </cell>
          <cell r="DE414" t="str">
            <v>Газлифт</v>
          </cell>
          <cell r="DF414">
            <v>10.846264</v>
          </cell>
          <cell r="DG414">
            <v>13</v>
          </cell>
          <cell r="DH414">
            <v>0.2</v>
          </cell>
          <cell r="DI414">
            <v>6.6</v>
          </cell>
          <cell r="DJ414">
            <v>71</v>
          </cell>
          <cell r="DK414">
            <v>0</v>
          </cell>
          <cell r="DL414">
            <v>42343</v>
          </cell>
          <cell r="DM414">
            <v>42349</v>
          </cell>
          <cell r="DN414">
            <v>1096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42349</v>
          </cell>
          <cell r="DT414" t="str">
            <v>ВНС</v>
          </cell>
          <cell r="DU414">
            <v>0</v>
          </cell>
          <cell r="DV414">
            <v>18</v>
          </cell>
          <cell r="DW414">
            <v>29</v>
          </cell>
          <cell r="DX414">
            <v>68</v>
          </cell>
          <cell r="DY414">
            <v>28</v>
          </cell>
          <cell r="DZ414" t="str">
            <v>Постоянный</v>
          </cell>
          <cell r="EA414">
            <v>24</v>
          </cell>
          <cell r="EB414">
            <v>0</v>
          </cell>
          <cell r="EC414">
            <v>13.432680800000002</v>
          </cell>
          <cell r="ED414">
            <v>16.100000000000001</v>
          </cell>
          <cell r="EE414">
            <v>0.2</v>
          </cell>
          <cell r="EF414">
            <v>24.7</v>
          </cell>
          <cell r="EG414">
            <v>915.67723398891428</v>
          </cell>
          <cell r="EH414">
            <v>83</v>
          </cell>
          <cell r="EI414">
            <v>12.4</v>
          </cell>
          <cell r="EJ414">
            <v>71</v>
          </cell>
          <cell r="EK414">
            <v>18</v>
          </cell>
          <cell r="EL414">
            <v>29</v>
          </cell>
          <cell r="EM414">
            <v>68</v>
          </cell>
          <cell r="EN414">
            <v>28</v>
          </cell>
          <cell r="EO414" t="str">
            <v>Постоянный</v>
          </cell>
          <cell r="EP414">
            <v>24</v>
          </cell>
          <cell r="EQ414">
            <v>0</v>
          </cell>
          <cell r="ER414">
            <v>10.846264</v>
          </cell>
          <cell r="ES414">
            <v>13</v>
          </cell>
          <cell r="ET414">
            <v>0.2</v>
          </cell>
          <cell r="EU414">
            <v>19</v>
          </cell>
          <cell r="EV414">
            <v>608.5044583093312</v>
          </cell>
          <cell r="EW414">
            <v>83</v>
          </cell>
          <cell r="EX414">
            <v>12.4</v>
          </cell>
          <cell r="EY414">
            <v>71</v>
          </cell>
          <cell r="EZ414">
            <v>0</v>
          </cell>
          <cell r="FA414">
            <v>0</v>
          </cell>
          <cell r="FB414">
            <v>0</v>
          </cell>
          <cell r="FC414">
            <v>0</v>
          </cell>
          <cell r="FD414">
            <v>0</v>
          </cell>
          <cell r="FE414">
            <v>0</v>
          </cell>
          <cell r="FF414">
            <v>-2.5864168000000021</v>
          </cell>
        </row>
        <row r="415">
          <cell r="J415">
            <v>3249</v>
          </cell>
          <cell r="K415" t="str">
            <v>К - 61</v>
          </cell>
          <cell r="L415">
            <v>42259</v>
          </cell>
          <cell r="M415" t="str">
            <v>Гор.</v>
          </cell>
          <cell r="N415" t="str">
            <v>P1ar_Block II</v>
          </cell>
          <cell r="O415" t="str">
            <v>контрольный</v>
          </cell>
          <cell r="P415">
            <v>-4</v>
          </cell>
          <cell r="Q415">
            <v>0</v>
          </cell>
          <cell r="R415">
            <v>0</v>
          </cell>
          <cell r="S415">
            <v>0</v>
          </cell>
          <cell r="T415">
            <v>143.80000000000001</v>
          </cell>
          <cell r="U415">
            <v>135</v>
          </cell>
          <cell r="V415">
            <v>4.32</v>
          </cell>
          <cell r="W415">
            <v>1</v>
          </cell>
          <cell r="X415">
            <v>4.32</v>
          </cell>
          <cell r="Y415">
            <v>1.33</v>
          </cell>
          <cell r="Z415">
            <v>0.83599999999999997</v>
          </cell>
          <cell r="AA415">
            <v>0.73299999999999998</v>
          </cell>
          <cell r="AB415">
            <v>38</v>
          </cell>
          <cell r="AC415">
            <v>1.1579999999999999</v>
          </cell>
          <cell r="AD415">
            <v>177.8</v>
          </cell>
          <cell r="AE415">
            <v>9.19</v>
          </cell>
          <cell r="AF415">
            <v>2062</v>
          </cell>
          <cell r="AG415">
            <v>2651</v>
          </cell>
          <cell r="AH415">
            <v>2651</v>
          </cell>
          <cell r="AI415">
            <v>0</v>
          </cell>
          <cell r="AJ415">
            <v>0</v>
          </cell>
          <cell r="AK415" t="str">
            <v>откр ствол</v>
          </cell>
          <cell r="AL415" t="str">
            <v>2062-2651</v>
          </cell>
          <cell r="AM415">
            <v>0</v>
          </cell>
          <cell r="AN415">
            <v>2062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 t="str">
            <v>Газлифт</v>
          </cell>
          <cell r="AT415">
            <v>565</v>
          </cell>
          <cell r="AU415" t="str">
            <v>ГП</v>
          </cell>
          <cell r="AV415">
            <v>930</v>
          </cell>
          <cell r="AW415" t="str">
            <v>ГП</v>
          </cell>
          <cell r="AX415">
            <v>1275</v>
          </cell>
          <cell r="AY415" t="str">
            <v>ИЗВЛЕЧ</v>
          </cell>
          <cell r="AZ415">
            <v>1575</v>
          </cell>
          <cell r="BA415" t="str">
            <v>ИЗВЛЕЧ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1740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2075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73</v>
          </cell>
          <cell r="BV415">
            <v>5.5</v>
          </cell>
          <cell r="BW415">
            <v>0</v>
          </cell>
          <cell r="BX415">
            <v>0</v>
          </cell>
          <cell r="BY415" t="str">
            <v>Постоянный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43374</v>
          </cell>
          <cell r="CF415">
            <v>163.80000000000001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383</v>
          </cell>
          <cell r="CP415">
            <v>0</v>
          </cell>
          <cell r="CQ415">
            <v>163.80000000000001</v>
          </cell>
          <cell r="CR415" t="str">
            <v>-</v>
          </cell>
          <cell r="CS415" t="str">
            <v>-</v>
          </cell>
          <cell r="CT415" t="str">
            <v>-</v>
          </cell>
          <cell r="CU415">
            <v>163.80000000000001</v>
          </cell>
          <cell r="CV415" t="str">
            <v>-</v>
          </cell>
          <cell r="CW415" t="str">
            <v>-</v>
          </cell>
          <cell r="CX415" t="str">
            <v>-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 t="str">
            <v>Газлифт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42578</v>
          </cell>
          <cell r="DM415">
            <v>42259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42259</v>
          </cell>
          <cell r="DT415" t="str">
            <v>ВНС</v>
          </cell>
          <cell r="DU415">
            <v>0</v>
          </cell>
          <cell r="DV415">
            <v>18</v>
          </cell>
          <cell r="DW415">
            <v>80</v>
          </cell>
          <cell r="DX415">
            <v>80</v>
          </cell>
          <cell r="DY415">
            <v>0</v>
          </cell>
          <cell r="DZ415" t="str">
            <v>Постоянный</v>
          </cell>
          <cell r="EA415">
            <v>24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 t="str">
            <v>Постоянный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-18</v>
          </cell>
          <cell r="FA415">
            <v>-80</v>
          </cell>
          <cell r="FB415">
            <v>-80</v>
          </cell>
          <cell r="FC415">
            <v>0</v>
          </cell>
          <cell r="FD415">
            <v>-24</v>
          </cell>
          <cell r="FE415">
            <v>0</v>
          </cell>
          <cell r="FF415">
            <v>0</v>
          </cell>
        </row>
        <row r="416">
          <cell r="J416">
            <v>3250</v>
          </cell>
          <cell r="K416" t="str">
            <v>К-28</v>
          </cell>
          <cell r="L416" t="str">
            <v>-</v>
          </cell>
          <cell r="M416" t="str">
            <v>Гор.</v>
          </cell>
          <cell r="N416" t="str">
            <v>P1ar_Block II</v>
          </cell>
          <cell r="O416" t="str">
            <v>Освоение.</v>
          </cell>
          <cell r="P416">
            <v>-4</v>
          </cell>
          <cell r="Q416">
            <v>0</v>
          </cell>
          <cell r="R416">
            <v>0</v>
          </cell>
          <cell r="S416">
            <v>0</v>
          </cell>
          <cell r="T416">
            <v>143.80000000000001</v>
          </cell>
          <cell r="U416">
            <v>135</v>
          </cell>
          <cell r="V416">
            <v>4.32</v>
          </cell>
          <cell r="W416">
            <v>1</v>
          </cell>
          <cell r="X416">
            <v>4.32</v>
          </cell>
          <cell r="Y416">
            <v>1.33</v>
          </cell>
          <cell r="Z416">
            <v>0.83599999999999997</v>
          </cell>
          <cell r="AA416">
            <v>0.73299999999999998</v>
          </cell>
          <cell r="AB416">
            <v>38</v>
          </cell>
          <cell r="AC416">
            <v>1.1579999999999999</v>
          </cell>
          <cell r="AD416">
            <v>177.8</v>
          </cell>
          <cell r="AE416">
            <v>9.19</v>
          </cell>
          <cell r="AF416">
            <v>2163</v>
          </cell>
          <cell r="AG416">
            <v>2875</v>
          </cell>
          <cell r="AH416">
            <v>2875</v>
          </cell>
          <cell r="AI416">
            <v>0</v>
          </cell>
          <cell r="AJ416">
            <v>0</v>
          </cell>
          <cell r="AK416" t="str">
            <v>откр ствол</v>
          </cell>
          <cell r="AL416" t="str">
            <v>2163-2875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 t="str">
            <v>Газлифт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2180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18</v>
          </cell>
          <cell r="BX416" t="str">
            <v>Угловик</v>
          </cell>
          <cell r="BY416" t="str">
            <v>Постоянный</v>
          </cell>
          <cell r="BZ416">
            <v>24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43374</v>
          </cell>
          <cell r="CF416">
            <v>206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-</v>
          </cell>
          <cell r="CR416" t="str">
            <v>-</v>
          </cell>
          <cell r="CS416" t="str">
            <v>-</v>
          </cell>
          <cell r="CT416" t="str">
            <v>-</v>
          </cell>
          <cell r="CU416" t="str">
            <v>-</v>
          </cell>
          <cell r="CV416" t="str">
            <v>-</v>
          </cell>
          <cell r="CW416" t="str">
            <v>-</v>
          </cell>
          <cell r="CX416" t="str">
            <v>-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 t="str">
            <v>Газлифт</v>
          </cell>
          <cell r="DF416">
            <v>23</v>
          </cell>
          <cell r="DG416">
            <v>27.511961722488039</v>
          </cell>
          <cell r="DH416">
            <v>0</v>
          </cell>
          <cell r="DI416">
            <v>13.799999999999999</v>
          </cell>
          <cell r="DJ416">
            <v>60</v>
          </cell>
          <cell r="DK416" t="str">
            <v>ВНС. План запуска 30.12.2018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</row>
        <row r="417">
          <cell r="J417">
            <v>3252</v>
          </cell>
          <cell r="K417" t="str">
            <v>К - 52</v>
          </cell>
          <cell r="L417">
            <v>42124</v>
          </cell>
          <cell r="M417" t="str">
            <v>Гор.</v>
          </cell>
          <cell r="N417" t="str">
            <v>P1ar_Block III</v>
          </cell>
          <cell r="O417" t="str">
            <v>Действующий</v>
          </cell>
          <cell r="P417">
            <v>-4</v>
          </cell>
          <cell r="Q417">
            <v>0</v>
          </cell>
          <cell r="R417">
            <v>0</v>
          </cell>
          <cell r="S417">
            <v>0</v>
          </cell>
          <cell r="T417">
            <v>143.80000000000001</v>
          </cell>
          <cell r="U417">
            <v>135</v>
          </cell>
          <cell r="V417">
            <v>4.32</v>
          </cell>
          <cell r="W417">
            <v>1</v>
          </cell>
          <cell r="X417">
            <v>3.9051200462829048</v>
          </cell>
          <cell r="Y417">
            <v>1.33</v>
          </cell>
          <cell r="Z417">
            <v>0.83599999999999997</v>
          </cell>
          <cell r="AA417">
            <v>0.73299999999999998</v>
          </cell>
          <cell r="AB417">
            <v>38</v>
          </cell>
          <cell r="AC417">
            <v>1.1579999999999999</v>
          </cell>
          <cell r="AD417" t="str">
            <v>177,8;
114,3</v>
          </cell>
          <cell r="AE417">
            <v>9.19</v>
          </cell>
          <cell r="AF417">
            <v>2092</v>
          </cell>
          <cell r="AG417">
            <v>2660</v>
          </cell>
          <cell r="AH417">
            <v>2660</v>
          </cell>
          <cell r="AI417">
            <v>0</v>
          </cell>
          <cell r="AJ417">
            <v>0</v>
          </cell>
          <cell r="AK417" t="str">
            <v>Закрытый</v>
          </cell>
          <cell r="AL417" t="str">
            <v>2193,8-2252,8; 2303,7-2342; 2411,9-2462,4; 2514,3-2565; 2616,6-2617</v>
          </cell>
          <cell r="AM417">
            <v>0</v>
          </cell>
          <cell r="AN417">
            <v>0</v>
          </cell>
          <cell r="AO417">
            <v>0</v>
          </cell>
          <cell r="AP417" t="str">
            <v>1935-2657</v>
          </cell>
          <cell r="AQ417">
            <v>114</v>
          </cell>
          <cell r="AR417">
            <v>7.37</v>
          </cell>
          <cell r="AS417" t="str">
            <v>Газлифт</v>
          </cell>
          <cell r="AT417">
            <v>355</v>
          </cell>
          <cell r="AU417" t="str">
            <v>ГП</v>
          </cell>
          <cell r="AV417">
            <v>695</v>
          </cell>
          <cell r="AW417" t="str">
            <v>ГП</v>
          </cell>
          <cell r="AX417">
            <v>1020</v>
          </cell>
          <cell r="AY417" t="str">
            <v>ГП</v>
          </cell>
          <cell r="AZ417">
            <v>1315</v>
          </cell>
          <cell r="BA417" t="str">
            <v>ГК83/1,5</v>
          </cell>
          <cell r="BB417">
            <v>1585</v>
          </cell>
          <cell r="BC417" t="str">
            <v>ЦКсОК/4</v>
          </cell>
          <cell r="BD417">
            <v>0</v>
          </cell>
          <cell r="BE417">
            <v>0</v>
          </cell>
          <cell r="BF417">
            <v>1750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1940</v>
          </cell>
          <cell r="BN417" t="str">
            <v>Есть</v>
          </cell>
          <cell r="BO417">
            <v>0</v>
          </cell>
          <cell r="BP417">
            <v>80</v>
          </cell>
          <cell r="BQ417">
            <v>52</v>
          </cell>
          <cell r="BR417">
            <v>12.5</v>
          </cell>
          <cell r="BS417">
            <v>0</v>
          </cell>
          <cell r="BT417">
            <v>0</v>
          </cell>
          <cell r="BU417">
            <v>73</v>
          </cell>
          <cell r="BV417">
            <v>5.5</v>
          </cell>
          <cell r="BW417">
            <v>18</v>
          </cell>
          <cell r="BX417" t="str">
            <v>Угловик</v>
          </cell>
          <cell r="BY417" t="str">
            <v>Постоянный</v>
          </cell>
          <cell r="BZ417">
            <v>24</v>
          </cell>
          <cell r="CA417">
            <v>0</v>
          </cell>
          <cell r="CB417">
            <v>30</v>
          </cell>
          <cell r="CC417">
            <v>52</v>
          </cell>
          <cell r="CD417">
            <v>29</v>
          </cell>
          <cell r="CE417">
            <v>43374</v>
          </cell>
          <cell r="CF417">
            <v>120</v>
          </cell>
          <cell r="CG417">
            <v>80</v>
          </cell>
          <cell r="CH417">
            <v>6</v>
          </cell>
          <cell r="CI417">
            <v>0</v>
          </cell>
          <cell r="CJ417">
            <v>0</v>
          </cell>
          <cell r="CK417">
            <v>54</v>
          </cell>
          <cell r="CL417">
            <v>18.289004799999997</v>
          </cell>
          <cell r="CM417">
            <v>22.6</v>
          </cell>
          <cell r="CN417">
            <v>3.2</v>
          </cell>
          <cell r="CO417">
            <v>384</v>
          </cell>
          <cell r="CP417">
            <v>19.5</v>
          </cell>
          <cell r="CQ417">
            <v>66</v>
          </cell>
          <cell r="CR417" t="str">
            <v>-</v>
          </cell>
          <cell r="CS417">
            <v>54</v>
          </cell>
          <cell r="CT417" t="str">
            <v>-</v>
          </cell>
          <cell r="CU417">
            <v>47.710995199999999</v>
          </cell>
          <cell r="CV417" t="str">
            <v>-</v>
          </cell>
          <cell r="CW417">
            <v>50.8</v>
          </cell>
          <cell r="CX417" t="str">
            <v>-</v>
          </cell>
          <cell r="CY417">
            <v>12.5</v>
          </cell>
          <cell r="CZ417">
            <v>7</v>
          </cell>
          <cell r="DA417">
            <v>382.74362528463007</v>
          </cell>
          <cell r="DB417">
            <v>1066.2143847214695</v>
          </cell>
          <cell r="DC417">
            <v>0.45320855614973266</v>
          </cell>
          <cell r="DD417">
            <v>0</v>
          </cell>
          <cell r="DE417" t="str">
            <v>Газлифт</v>
          </cell>
          <cell r="DF417">
            <v>18.289004799999997</v>
          </cell>
          <cell r="DG417">
            <v>22.6</v>
          </cell>
          <cell r="DH417">
            <v>3.2</v>
          </cell>
          <cell r="DI417">
            <v>7</v>
          </cell>
          <cell r="DJ417">
            <v>54</v>
          </cell>
          <cell r="DK417">
            <v>0</v>
          </cell>
          <cell r="DL417">
            <v>42095</v>
          </cell>
          <cell r="DM417">
            <v>42124</v>
          </cell>
          <cell r="DN417">
            <v>1321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42124</v>
          </cell>
          <cell r="DT417" t="str">
            <v>ВНС</v>
          </cell>
          <cell r="DU417">
            <v>0</v>
          </cell>
          <cell r="DV417">
            <v>18</v>
          </cell>
          <cell r="DW417">
            <v>30</v>
          </cell>
          <cell r="DX417">
            <v>52</v>
          </cell>
          <cell r="DY417">
            <v>29</v>
          </cell>
          <cell r="DZ417" t="str">
            <v>Постоянный</v>
          </cell>
          <cell r="EA417">
            <v>24</v>
          </cell>
          <cell r="EB417">
            <v>0</v>
          </cell>
          <cell r="EC417">
            <v>15.248639999999998</v>
          </cell>
          <cell r="ED417">
            <v>18.239999999999998</v>
          </cell>
          <cell r="EE417">
            <v>0</v>
          </cell>
          <cell r="EF417">
            <v>19.5</v>
          </cell>
          <cell r="EG417">
            <v>459.05733232603046</v>
          </cell>
          <cell r="EH417">
            <v>80</v>
          </cell>
          <cell r="EI417">
            <v>12.5</v>
          </cell>
          <cell r="EJ417">
            <v>57</v>
          </cell>
          <cell r="EK417">
            <v>18</v>
          </cell>
          <cell r="EL417">
            <v>30</v>
          </cell>
          <cell r="EM417">
            <v>52</v>
          </cell>
          <cell r="EN417">
            <v>29</v>
          </cell>
          <cell r="EO417" t="str">
            <v>Постоянный</v>
          </cell>
          <cell r="EP417">
            <v>24</v>
          </cell>
          <cell r="EQ417">
            <v>0</v>
          </cell>
          <cell r="ER417">
            <v>18.289004799999997</v>
          </cell>
          <cell r="ES417">
            <v>22.6</v>
          </cell>
          <cell r="ET417">
            <v>3.2</v>
          </cell>
          <cell r="EU417">
            <v>19.5</v>
          </cell>
          <cell r="EV417">
            <v>382.74362528463007</v>
          </cell>
          <cell r="EW417">
            <v>80</v>
          </cell>
          <cell r="EX417">
            <v>12.5</v>
          </cell>
          <cell r="EY417">
            <v>54</v>
          </cell>
          <cell r="EZ417">
            <v>0</v>
          </cell>
          <cell r="FA417">
            <v>0</v>
          </cell>
          <cell r="FB417">
            <v>0</v>
          </cell>
          <cell r="FC417">
            <v>0</v>
          </cell>
          <cell r="FD417">
            <v>0</v>
          </cell>
          <cell r="FE417">
            <v>0</v>
          </cell>
          <cell r="FF417">
            <v>3.040364799999999</v>
          </cell>
        </row>
        <row r="418">
          <cell r="J418">
            <v>3255</v>
          </cell>
          <cell r="K418" t="str">
            <v xml:space="preserve">К -28 </v>
          </cell>
          <cell r="L418">
            <v>43394</v>
          </cell>
          <cell r="M418" t="str">
            <v>Гор.</v>
          </cell>
          <cell r="N418" t="str">
            <v>P1ar_Block II</v>
          </cell>
          <cell r="O418" t="str">
            <v>Действующий</v>
          </cell>
          <cell r="P418">
            <v>-4</v>
          </cell>
          <cell r="Q418">
            <v>0</v>
          </cell>
          <cell r="R418">
            <v>0</v>
          </cell>
          <cell r="S418">
            <v>0</v>
          </cell>
          <cell r="T418">
            <v>143.80000000000001</v>
          </cell>
          <cell r="U418">
            <v>135</v>
          </cell>
          <cell r="V418">
            <v>4.32</v>
          </cell>
          <cell r="W418">
            <v>1</v>
          </cell>
          <cell r="X418">
            <v>4.32</v>
          </cell>
          <cell r="Y418">
            <v>1.33</v>
          </cell>
          <cell r="Z418">
            <v>0.83599999999999997</v>
          </cell>
          <cell r="AA418">
            <v>0.73299999999999998</v>
          </cell>
          <cell r="AB418">
            <v>38</v>
          </cell>
          <cell r="AC418">
            <v>1.1579999999999999</v>
          </cell>
          <cell r="AD418">
            <v>177.8</v>
          </cell>
          <cell r="AE418">
            <v>0</v>
          </cell>
          <cell r="AF418">
            <v>0</v>
          </cell>
          <cell r="AG418">
            <v>2962</v>
          </cell>
          <cell r="AH418">
            <v>2962</v>
          </cell>
          <cell r="AI418" t="str">
            <v>-</v>
          </cell>
          <cell r="AJ418" t="str">
            <v>-</v>
          </cell>
          <cell r="AK418" t="str">
            <v>откр ствол</v>
          </cell>
          <cell r="AL418" t="str">
            <v>2269-2962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 t="str">
            <v>Газлифт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2387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18</v>
          </cell>
          <cell r="BX418" t="str">
            <v>Угловик</v>
          </cell>
          <cell r="BY418" t="str">
            <v>Постоянный</v>
          </cell>
          <cell r="BZ418">
            <v>24</v>
          </cell>
          <cell r="CA418">
            <v>0</v>
          </cell>
          <cell r="CB418">
            <v>23</v>
          </cell>
          <cell r="CC418">
            <v>80</v>
          </cell>
          <cell r="CD418">
            <v>22</v>
          </cell>
          <cell r="CE418">
            <v>43374</v>
          </cell>
          <cell r="CF418">
            <v>206</v>
          </cell>
          <cell r="CG418">
            <v>80</v>
          </cell>
          <cell r="CH418">
            <v>6</v>
          </cell>
          <cell r="CI418">
            <v>0</v>
          </cell>
          <cell r="CJ418">
            <v>0</v>
          </cell>
          <cell r="CK418">
            <v>57</v>
          </cell>
          <cell r="CL418">
            <v>25.400188</v>
          </cell>
          <cell r="CM418">
            <v>30.382999999999999</v>
          </cell>
          <cell r="CN418">
            <v>0</v>
          </cell>
          <cell r="CO418">
            <v>384</v>
          </cell>
          <cell r="CP418">
            <v>35.4</v>
          </cell>
          <cell r="CQ418">
            <v>149</v>
          </cell>
          <cell r="CR418" t="str">
            <v>-</v>
          </cell>
          <cell r="CS418">
            <v>57</v>
          </cell>
          <cell r="CT418" t="str">
            <v>-</v>
          </cell>
          <cell r="CU418">
            <v>123.599812</v>
          </cell>
          <cell r="CV418" t="str">
            <v>-</v>
          </cell>
          <cell r="CW418">
            <v>57</v>
          </cell>
          <cell r="CX418" t="str">
            <v>-</v>
          </cell>
          <cell r="CY418">
            <v>13.3</v>
          </cell>
          <cell r="CZ418">
            <v>22.099999999999998</v>
          </cell>
          <cell r="DA418">
            <v>870.07230025226568</v>
          </cell>
          <cell r="DB418">
            <v>1393.6904718972946</v>
          </cell>
          <cell r="DC418">
            <v>0</v>
          </cell>
          <cell r="DD418">
            <v>0</v>
          </cell>
          <cell r="DE418" t="str">
            <v>Газлифт</v>
          </cell>
          <cell r="DF418">
            <v>25.400188</v>
          </cell>
          <cell r="DG418">
            <v>30.382999999999999</v>
          </cell>
          <cell r="DH418">
            <v>0</v>
          </cell>
          <cell r="DI418">
            <v>22.099999999999998</v>
          </cell>
          <cell r="DJ418">
            <v>57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18</v>
          </cell>
          <cell r="DW418" t="str">
            <v>-</v>
          </cell>
          <cell r="DX418" t="str">
            <v>-</v>
          </cell>
          <cell r="DY418" t="str">
            <v>-</v>
          </cell>
          <cell r="DZ418" t="str">
            <v>Постоянный</v>
          </cell>
          <cell r="EA418">
            <v>24</v>
          </cell>
          <cell r="EB418">
            <v>0</v>
          </cell>
          <cell r="EC418">
            <v>25.400188</v>
          </cell>
          <cell r="ED418">
            <v>30.382999999999999</v>
          </cell>
          <cell r="EE418">
            <v>0</v>
          </cell>
          <cell r="EF418">
            <v>35.4</v>
          </cell>
          <cell r="EG418">
            <v>870.07230025226568</v>
          </cell>
          <cell r="EH418">
            <v>80</v>
          </cell>
          <cell r="EI418">
            <v>13.3</v>
          </cell>
          <cell r="EJ418">
            <v>57</v>
          </cell>
          <cell r="EK418">
            <v>18</v>
          </cell>
          <cell r="EL418">
            <v>23</v>
          </cell>
          <cell r="EM418">
            <v>80</v>
          </cell>
          <cell r="EN418">
            <v>22</v>
          </cell>
          <cell r="EO418" t="str">
            <v>Постоянный</v>
          </cell>
          <cell r="EP418">
            <v>24</v>
          </cell>
          <cell r="EQ418">
            <v>0</v>
          </cell>
          <cell r="ER418">
            <v>25.400188</v>
          </cell>
          <cell r="ES418">
            <v>30.382999999999999</v>
          </cell>
          <cell r="ET418">
            <v>0</v>
          </cell>
          <cell r="EU418">
            <v>35.4</v>
          </cell>
          <cell r="EV418">
            <v>870.07230025226568</v>
          </cell>
          <cell r="EW418">
            <v>80</v>
          </cell>
          <cell r="EX418">
            <v>13.3</v>
          </cell>
          <cell r="EY418">
            <v>57</v>
          </cell>
          <cell r="EZ418">
            <v>0</v>
          </cell>
          <cell r="FA418" t="e">
            <v>#VALUE!</v>
          </cell>
          <cell r="FB418" t="e">
            <v>#VALUE!</v>
          </cell>
          <cell r="FC418" t="e">
            <v>#VALUE!</v>
          </cell>
          <cell r="FD418">
            <v>0</v>
          </cell>
          <cell r="FE418">
            <v>0</v>
          </cell>
          <cell r="FF418">
            <v>0</v>
          </cell>
        </row>
        <row r="419">
          <cell r="J419">
            <v>3256</v>
          </cell>
          <cell r="K419" t="str">
            <v>К - 20</v>
          </cell>
          <cell r="L419">
            <v>42225</v>
          </cell>
          <cell r="M419" t="str">
            <v>Гор.</v>
          </cell>
          <cell r="N419" t="str">
            <v>P1ar_Block II</v>
          </cell>
          <cell r="O419" t="str">
            <v>Действующий</v>
          </cell>
          <cell r="P419">
            <v>-4</v>
          </cell>
          <cell r="Q419">
            <v>42193</v>
          </cell>
          <cell r="R419" t="str">
            <v>МеКаМиНефть</v>
          </cell>
          <cell r="S419">
            <v>0</v>
          </cell>
          <cell r="T419">
            <v>143.80000000000001</v>
          </cell>
          <cell r="U419">
            <v>135</v>
          </cell>
          <cell r="V419">
            <v>4.32</v>
          </cell>
          <cell r="W419">
            <v>1</v>
          </cell>
          <cell r="X419">
            <v>4.291504410712867</v>
          </cell>
          <cell r="Y419">
            <v>1.33</v>
          </cell>
          <cell r="Z419">
            <v>0.83599999999999997</v>
          </cell>
          <cell r="AA419">
            <v>0.73299999999999998</v>
          </cell>
          <cell r="AB419">
            <v>38</v>
          </cell>
          <cell r="AC419">
            <v>1.1579999999999999</v>
          </cell>
          <cell r="AD419">
            <v>177.8</v>
          </cell>
          <cell r="AE419">
            <v>9.19</v>
          </cell>
          <cell r="AF419">
            <v>2150</v>
          </cell>
          <cell r="AG419">
            <v>2476</v>
          </cell>
          <cell r="AH419">
            <v>2476</v>
          </cell>
          <cell r="AI419">
            <v>0</v>
          </cell>
          <cell r="AJ419">
            <v>0</v>
          </cell>
          <cell r="AK419" t="str">
            <v>Закрытый</v>
          </cell>
          <cell r="AL419" t="str">
            <v>2220,86-2222,19; 2285,79-2287,12; 2399,18-2400,51; 2463,67-2465 (цирк. клапана)</v>
          </cell>
          <cell r="AM419">
            <v>5.32</v>
          </cell>
          <cell r="AN419">
            <v>2220.86</v>
          </cell>
          <cell r="AO419">
            <v>216.84</v>
          </cell>
          <cell r="AP419" t="str">
            <v>2070-2750</v>
          </cell>
          <cell r="AQ419">
            <v>114</v>
          </cell>
          <cell r="AR419">
            <v>7.37</v>
          </cell>
          <cell r="AS419" t="str">
            <v>Газлифт</v>
          </cell>
          <cell r="AT419">
            <v>420</v>
          </cell>
          <cell r="AU419" t="str">
            <v>ГП</v>
          </cell>
          <cell r="AV419">
            <v>780</v>
          </cell>
          <cell r="AW419" t="str">
            <v>ГК81/2</v>
          </cell>
          <cell r="AX419">
            <v>1085</v>
          </cell>
          <cell r="AY419" t="str">
            <v>ГК80/2</v>
          </cell>
          <cell r="AZ419">
            <v>1350</v>
          </cell>
          <cell r="BA419" t="str">
            <v>ГК78/3</v>
          </cell>
          <cell r="BB419">
            <v>1595</v>
          </cell>
          <cell r="BC419" t="str">
            <v>ГК77/3</v>
          </cell>
          <cell r="BD419">
            <v>0</v>
          </cell>
          <cell r="BE419">
            <v>0</v>
          </cell>
          <cell r="BF419">
            <v>1800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2070</v>
          </cell>
          <cell r="BN419" t="str">
            <v>Есть</v>
          </cell>
          <cell r="BO419">
            <v>0</v>
          </cell>
          <cell r="BP419">
            <v>82</v>
          </cell>
          <cell r="BQ419">
            <v>50</v>
          </cell>
          <cell r="BR419">
            <v>9.6999999999999993</v>
          </cell>
          <cell r="BS419">
            <v>0</v>
          </cell>
          <cell r="BT419">
            <v>0</v>
          </cell>
          <cell r="BU419">
            <v>73</v>
          </cell>
          <cell r="BV419">
            <v>5.5</v>
          </cell>
          <cell r="BW419">
            <v>18</v>
          </cell>
          <cell r="BX419" t="str">
            <v>Угловик</v>
          </cell>
          <cell r="BY419" t="str">
            <v>Постоянный</v>
          </cell>
          <cell r="BZ419">
            <v>24</v>
          </cell>
          <cell r="CA419">
            <v>0</v>
          </cell>
          <cell r="CB419">
            <v>24</v>
          </cell>
          <cell r="CC419">
            <v>50</v>
          </cell>
          <cell r="CD419">
            <v>23</v>
          </cell>
          <cell r="CE419">
            <v>43374</v>
          </cell>
          <cell r="CF419">
            <v>139</v>
          </cell>
          <cell r="CG419">
            <v>82</v>
          </cell>
          <cell r="CH419">
            <v>6</v>
          </cell>
          <cell r="CI419">
            <v>0</v>
          </cell>
          <cell r="CJ419">
            <v>0</v>
          </cell>
          <cell r="CK419">
            <v>48</v>
          </cell>
          <cell r="CL419">
            <v>12.0143232</v>
          </cell>
          <cell r="CM419">
            <v>14.4</v>
          </cell>
          <cell r="CN419">
            <v>0.2</v>
          </cell>
          <cell r="CO419">
            <v>385</v>
          </cell>
          <cell r="CP419">
            <v>18.13</v>
          </cell>
          <cell r="CQ419">
            <v>91</v>
          </cell>
          <cell r="CR419" t="str">
            <v>-</v>
          </cell>
          <cell r="CS419">
            <v>48</v>
          </cell>
          <cell r="CT419" t="str">
            <v>-</v>
          </cell>
          <cell r="CU419">
            <v>78.985676799999993</v>
          </cell>
          <cell r="CV419" t="str">
            <v>-</v>
          </cell>
          <cell r="CW419">
            <v>47.8</v>
          </cell>
          <cell r="CX419" t="str">
            <v>-</v>
          </cell>
          <cell r="CY419">
            <v>9.6999999999999993</v>
          </cell>
          <cell r="CZ419">
            <v>8.43</v>
          </cell>
          <cell r="DA419">
            <v>701.66249564519785</v>
          </cell>
          <cell r="DB419">
            <v>1509.0321525560425</v>
          </cell>
          <cell r="DC419">
            <v>0.22317975147738395</v>
          </cell>
          <cell r="DD419">
            <v>0</v>
          </cell>
          <cell r="DE419" t="str">
            <v>Газлифт</v>
          </cell>
          <cell r="DF419">
            <v>12.0143232</v>
          </cell>
          <cell r="DG419">
            <v>14.4</v>
          </cell>
          <cell r="DH419">
            <v>0.2</v>
          </cell>
          <cell r="DI419">
            <v>8.43</v>
          </cell>
          <cell r="DJ419">
            <v>48</v>
          </cell>
          <cell r="DK419">
            <v>0</v>
          </cell>
          <cell r="DL419">
            <v>42138</v>
          </cell>
          <cell r="DM419">
            <v>42225</v>
          </cell>
          <cell r="DN419">
            <v>1220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43059</v>
          </cell>
          <cell r="DT419" t="str">
            <v>Бесп ОПЗ</v>
          </cell>
          <cell r="DU419">
            <v>0</v>
          </cell>
          <cell r="DV419">
            <v>18</v>
          </cell>
          <cell r="DW419">
            <v>24</v>
          </cell>
          <cell r="DX419">
            <v>50</v>
          </cell>
          <cell r="DY419">
            <v>23</v>
          </cell>
          <cell r="DZ419" t="str">
            <v>Постоянный</v>
          </cell>
          <cell r="EA419">
            <v>24</v>
          </cell>
          <cell r="EB419">
            <v>0</v>
          </cell>
          <cell r="EC419">
            <v>12.0143232</v>
          </cell>
          <cell r="ED419">
            <v>14.4</v>
          </cell>
          <cell r="EE419">
            <v>0.2</v>
          </cell>
          <cell r="EF419">
            <v>18.13</v>
          </cell>
          <cell r="EG419">
            <v>701.66249564519785</v>
          </cell>
          <cell r="EH419">
            <v>82</v>
          </cell>
          <cell r="EI419">
            <v>9.6999999999999993</v>
          </cell>
          <cell r="EJ419">
            <v>48</v>
          </cell>
          <cell r="EK419">
            <v>18</v>
          </cell>
          <cell r="EL419">
            <v>24</v>
          </cell>
          <cell r="EM419">
            <v>50</v>
          </cell>
          <cell r="EN419">
            <v>23</v>
          </cell>
          <cell r="EO419" t="str">
            <v>Постоянный</v>
          </cell>
          <cell r="EP419">
            <v>24</v>
          </cell>
          <cell r="EQ419">
            <v>0</v>
          </cell>
          <cell r="ER419">
            <v>12.0143232</v>
          </cell>
          <cell r="ES419">
            <v>14.4</v>
          </cell>
          <cell r="ET419">
            <v>0.2</v>
          </cell>
          <cell r="EU419">
            <v>18.13</v>
          </cell>
          <cell r="EV419">
            <v>701.66249564519785</v>
          </cell>
          <cell r="EW419">
            <v>82</v>
          </cell>
          <cell r="EX419">
            <v>9.6999999999999993</v>
          </cell>
          <cell r="EY419">
            <v>48</v>
          </cell>
          <cell r="EZ419">
            <v>0</v>
          </cell>
          <cell r="FA419">
            <v>0</v>
          </cell>
          <cell r="FB419">
            <v>0</v>
          </cell>
          <cell r="FC419">
            <v>0</v>
          </cell>
          <cell r="FD419">
            <v>0</v>
          </cell>
          <cell r="FE419">
            <v>0</v>
          </cell>
          <cell r="FF419">
            <v>0</v>
          </cell>
        </row>
        <row r="420">
          <cell r="J420">
            <v>3257</v>
          </cell>
          <cell r="K420" t="str">
            <v>К - 56</v>
          </cell>
          <cell r="L420">
            <v>42062</v>
          </cell>
          <cell r="M420" t="str">
            <v>Гор.</v>
          </cell>
          <cell r="N420" t="str">
            <v>P1ar_Block I</v>
          </cell>
          <cell r="O420" t="str">
            <v>Действующий</v>
          </cell>
          <cell r="P420">
            <v>-4</v>
          </cell>
          <cell r="Q420">
            <v>0</v>
          </cell>
          <cell r="R420">
            <v>0</v>
          </cell>
          <cell r="S420">
            <v>0</v>
          </cell>
          <cell r="T420">
            <v>143.80000000000001</v>
          </cell>
          <cell r="U420">
            <v>135</v>
          </cell>
          <cell r="V420">
            <v>4.32</v>
          </cell>
          <cell r="W420">
            <v>1</v>
          </cell>
          <cell r="X420">
            <v>4.32</v>
          </cell>
          <cell r="Y420">
            <v>1.33</v>
          </cell>
          <cell r="Z420">
            <v>0.83599999999999997</v>
          </cell>
          <cell r="AA420">
            <v>0.73299999999999998</v>
          </cell>
          <cell r="AB420">
            <v>38</v>
          </cell>
          <cell r="AC420">
            <v>1.1579999999999999</v>
          </cell>
          <cell r="AD420">
            <v>177.8</v>
          </cell>
          <cell r="AE420">
            <v>9.19</v>
          </cell>
          <cell r="AF420">
            <v>2322.87</v>
          </cell>
          <cell r="AG420">
            <v>3060</v>
          </cell>
          <cell r="AH420">
            <v>3060</v>
          </cell>
          <cell r="AI420">
            <v>0</v>
          </cell>
          <cell r="AJ420">
            <v>0</v>
          </cell>
          <cell r="AK420" t="str">
            <v>откр ствол</v>
          </cell>
          <cell r="AL420" t="str">
            <v>2323-3060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 t="str">
            <v>Газлифт</v>
          </cell>
          <cell r="AT420">
            <v>380</v>
          </cell>
          <cell r="AU420" t="str">
            <v>ГП</v>
          </cell>
          <cell r="AV420">
            <v>710</v>
          </cell>
          <cell r="AW420" t="str">
            <v>ГП</v>
          </cell>
          <cell r="AX420">
            <v>980</v>
          </cell>
          <cell r="AY420" t="str">
            <v>ГК79/3</v>
          </cell>
          <cell r="AZ420">
            <v>1220</v>
          </cell>
          <cell r="BA420" t="str">
            <v>ГК77/3</v>
          </cell>
          <cell r="BB420">
            <v>1410</v>
          </cell>
          <cell r="BC420" t="str">
            <v>ГК77/3</v>
          </cell>
          <cell r="BD420">
            <v>0</v>
          </cell>
          <cell r="BE420">
            <v>0</v>
          </cell>
          <cell r="BF420">
            <v>1840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2330</v>
          </cell>
          <cell r="BN420" t="str">
            <v>Есть</v>
          </cell>
          <cell r="BO420">
            <v>0</v>
          </cell>
          <cell r="BP420">
            <v>83</v>
          </cell>
          <cell r="BQ420">
            <v>42</v>
          </cell>
          <cell r="BR420">
            <v>10</v>
          </cell>
          <cell r="BS420">
            <v>0</v>
          </cell>
          <cell r="BT420">
            <v>0</v>
          </cell>
          <cell r="BU420">
            <v>73</v>
          </cell>
          <cell r="BV420">
            <v>5.5</v>
          </cell>
          <cell r="BW420">
            <v>18</v>
          </cell>
          <cell r="BX420" t="str">
            <v>Угловик</v>
          </cell>
          <cell r="BY420" t="str">
            <v>Постоянный</v>
          </cell>
          <cell r="BZ420">
            <v>24</v>
          </cell>
          <cell r="CA420">
            <v>0</v>
          </cell>
          <cell r="CB420">
            <v>29</v>
          </cell>
          <cell r="CC420">
            <v>42</v>
          </cell>
          <cell r="CD420">
            <v>28</v>
          </cell>
          <cell r="CE420">
            <v>43374</v>
          </cell>
          <cell r="CF420">
            <v>142</v>
          </cell>
          <cell r="CG420">
            <v>83</v>
          </cell>
          <cell r="CH420">
            <v>6</v>
          </cell>
          <cell r="CI420">
            <v>0</v>
          </cell>
          <cell r="CJ420">
            <v>0</v>
          </cell>
          <cell r="CK420">
            <v>54</v>
          </cell>
          <cell r="CL420">
            <v>12.54</v>
          </cell>
          <cell r="CM420">
            <v>15</v>
          </cell>
          <cell r="CN420">
            <v>0</v>
          </cell>
          <cell r="CO420">
            <v>386</v>
          </cell>
          <cell r="CP420">
            <v>33.9</v>
          </cell>
          <cell r="CQ420">
            <v>88</v>
          </cell>
          <cell r="CR420" t="str">
            <v>-</v>
          </cell>
          <cell r="CS420">
            <v>54</v>
          </cell>
          <cell r="CT420" t="str">
            <v>-</v>
          </cell>
          <cell r="CU420">
            <v>75.460000000000008</v>
          </cell>
          <cell r="CV420" t="str">
            <v>-</v>
          </cell>
          <cell r="CW420">
            <v>54</v>
          </cell>
          <cell r="CX420" t="str">
            <v>-</v>
          </cell>
          <cell r="CY420">
            <v>10</v>
          </cell>
          <cell r="CZ420">
            <v>23.9</v>
          </cell>
          <cell r="DA420">
            <v>1905.9011164274323</v>
          </cell>
          <cell r="DB420">
            <v>2703.3492822966509</v>
          </cell>
          <cell r="DC420">
            <v>0.23524936186923232</v>
          </cell>
          <cell r="DD420">
            <v>0</v>
          </cell>
          <cell r="DE420" t="str">
            <v>Газлифт</v>
          </cell>
          <cell r="DF420">
            <v>12.54</v>
          </cell>
          <cell r="DG420">
            <v>15</v>
          </cell>
          <cell r="DH420">
            <v>0</v>
          </cell>
          <cell r="DI420">
            <v>23.9</v>
          </cell>
          <cell r="DJ420">
            <v>54</v>
          </cell>
          <cell r="DK420">
            <v>0</v>
          </cell>
          <cell r="DL420" t="str">
            <v>-</v>
          </cell>
          <cell r="DM420">
            <v>42062</v>
          </cell>
          <cell r="DN420">
            <v>1383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42059</v>
          </cell>
          <cell r="DT420" t="str">
            <v>ВНС</v>
          </cell>
          <cell r="DU420">
            <v>0</v>
          </cell>
          <cell r="DV420">
            <v>18</v>
          </cell>
          <cell r="DW420">
            <v>26</v>
          </cell>
          <cell r="DX420">
            <v>40</v>
          </cell>
          <cell r="DY420">
            <v>25</v>
          </cell>
          <cell r="DZ420" t="str">
            <v>Постоянный</v>
          </cell>
          <cell r="EA420">
            <v>24</v>
          </cell>
          <cell r="EB420">
            <v>0</v>
          </cell>
          <cell r="EC420">
            <v>29.259999999999998</v>
          </cell>
          <cell r="ED420">
            <v>35</v>
          </cell>
          <cell r="EE420">
            <v>0</v>
          </cell>
          <cell r="EF420">
            <v>24.7</v>
          </cell>
          <cell r="EG420">
            <v>468.21599453178402</v>
          </cell>
          <cell r="EH420">
            <v>78</v>
          </cell>
          <cell r="EI420">
            <v>11</v>
          </cell>
          <cell r="EJ420">
            <v>59</v>
          </cell>
          <cell r="EK420">
            <v>18</v>
          </cell>
          <cell r="EL420">
            <v>29</v>
          </cell>
          <cell r="EM420">
            <v>42</v>
          </cell>
          <cell r="EN420">
            <v>28</v>
          </cell>
          <cell r="EO420" t="str">
            <v>Постоянный</v>
          </cell>
          <cell r="EP420">
            <v>24</v>
          </cell>
          <cell r="EQ420">
            <v>0</v>
          </cell>
          <cell r="ER420">
            <v>12.54</v>
          </cell>
          <cell r="ES420">
            <v>15</v>
          </cell>
          <cell r="ET420">
            <v>0</v>
          </cell>
          <cell r="EU420">
            <v>33.9</v>
          </cell>
          <cell r="EV420">
            <v>1905.9011164274323</v>
          </cell>
          <cell r="EW420">
            <v>83</v>
          </cell>
          <cell r="EX420">
            <v>10</v>
          </cell>
          <cell r="EY420">
            <v>54</v>
          </cell>
          <cell r="EZ420">
            <v>0</v>
          </cell>
          <cell r="FA420">
            <v>3</v>
          </cell>
          <cell r="FB420">
            <v>2</v>
          </cell>
          <cell r="FC420">
            <v>3</v>
          </cell>
          <cell r="FD420">
            <v>0</v>
          </cell>
          <cell r="FE420">
            <v>0</v>
          </cell>
          <cell r="FF420">
            <v>-16.72</v>
          </cell>
        </row>
        <row r="421">
          <cell r="J421">
            <v>3259</v>
          </cell>
          <cell r="K421" t="str">
            <v>К - 52</v>
          </cell>
          <cell r="L421">
            <v>42194</v>
          </cell>
          <cell r="M421" t="str">
            <v>Гор.</v>
          </cell>
          <cell r="N421" t="str">
            <v>P1ar_Block III</v>
          </cell>
          <cell r="O421" t="str">
            <v>Действующий</v>
          </cell>
          <cell r="P421">
            <v>-4</v>
          </cell>
          <cell r="Q421">
            <v>0</v>
          </cell>
          <cell r="R421">
            <v>0</v>
          </cell>
          <cell r="S421">
            <v>0</v>
          </cell>
          <cell r="T421">
            <v>143.80000000000001</v>
          </cell>
          <cell r="U421">
            <v>135</v>
          </cell>
          <cell r="V421">
            <v>4.32</v>
          </cell>
          <cell r="W421">
            <v>1</v>
          </cell>
          <cell r="X421">
            <v>4.1020966271649959</v>
          </cell>
          <cell r="Y421">
            <v>1.33</v>
          </cell>
          <cell r="Z421">
            <v>0.83599999999999997</v>
          </cell>
          <cell r="AA421">
            <v>0.73299999999999998</v>
          </cell>
          <cell r="AB421">
            <v>38</v>
          </cell>
          <cell r="AC421">
            <v>1.1579999999999999</v>
          </cell>
          <cell r="AD421">
            <v>177.8</v>
          </cell>
          <cell r="AE421">
            <v>9.19</v>
          </cell>
          <cell r="AF421">
            <v>2120</v>
          </cell>
          <cell r="AG421">
            <v>3000</v>
          </cell>
          <cell r="AH421">
            <v>3000</v>
          </cell>
          <cell r="AI421">
            <v>0</v>
          </cell>
          <cell r="AJ421">
            <v>0</v>
          </cell>
          <cell r="AK421" t="str">
            <v>Закрытый</v>
          </cell>
          <cell r="AL421" t="str">
            <v>2199,17-2199,79; 2369,21-2369,83; 2548,95-2549,57; 2750,25-2750,87; 2956,98-2958,61</v>
          </cell>
          <cell r="AM421">
            <v>0</v>
          </cell>
          <cell r="AN421">
            <v>0</v>
          </cell>
          <cell r="AO421">
            <v>0</v>
          </cell>
          <cell r="AP421" t="str">
            <v>1960-2999,37</v>
          </cell>
          <cell r="AQ421">
            <v>114</v>
          </cell>
          <cell r="AR421">
            <v>7.37</v>
          </cell>
          <cell r="AS421" t="str">
            <v>Газлифт</v>
          </cell>
          <cell r="AT421">
            <v>375</v>
          </cell>
          <cell r="AU421" t="str">
            <v>ГП</v>
          </cell>
          <cell r="AV421">
            <v>710</v>
          </cell>
          <cell r="AW421" t="str">
            <v>ГП</v>
          </cell>
          <cell r="AX421">
            <v>1025</v>
          </cell>
          <cell r="AY421" t="str">
            <v>ГП</v>
          </cell>
          <cell r="AZ421">
            <v>1295</v>
          </cell>
          <cell r="BA421" t="str">
            <v>ГК90/2</v>
          </cell>
          <cell r="BB421">
            <v>1545</v>
          </cell>
          <cell r="BC421" t="str">
            <v>ГК85/3</v>
          </cell>
          <cell r="BD421">
            <v>0</v>
          </cell>
          <cell r="BE421">
            <v>0</v>
          </cell>
          <cell r="BF421">
            <v>1780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1965</v>
          </cell>
          <cell r="BN421" t="str">
            <v>Есть</v>
          </cell>
          <cell r="BO421">
            <v>0</v>
          </cell>
          <cell r="BP421">
            <v>79</v>
          </cell>
          <cell r="BQ421">
            <v>65</v>
          </cell>
          <cell r="BR421">
            <v>14.5</v>
          </cell>
          <cell r="BS421">
            <v>0</v>
          </cell>
          <cell r="BT421">
            <v>0</v>
          </cell>
          <cell r="BU421">
            <v>73</v>
          </cell>
          <cell r="BV421">
            <v>5.5</v>
          </cell>
          <cell r="BW421">
            <v>18</v>
          </cell>
          <cell r="BX421" t="str">
            <v>Угловик</v>
          </cell>
          <cell r="BY421" t="str">
            <v>Постоянный</v>
          </cell>
          <cell r="BZ421">
            <v>24</v>
          </cell>
          <cell r="CA421">
            <v>0</v>
          </cell>
          <cell r="CB421">
            <v>30</v>
          </cell>
          <cell r="CC421">
            <v>65</v>
          </cell>
          <cell r="CD421">
            <v>29</v>
          </cell>
          <cell r="CE421">
            <v>43374</v>
          </cell>
          <cell r="CF421">
            <v>139</v>
          </cell>
          <cell r="CG421">
            <v>79</v>
          </cell>
          <cell r="CH421">
            <v>6</v>
          </cell>
          <cell r="CI421">
            <v>0</v>
          </cell>
          <cell r="CJ421">
            <v>0</v>
          </cell>
          <cell r="CK421">
            <v>69</v>
          </cell>
          <cell r="CL421">
            <v>23.033472</v>
          </cell>
          <cell r="CM421">
            <v>28</v>
          </cell>
          <cell r="CN421">
            <v>1.6</v>
          </cell>
          <cell r="CO421">
            <v>387</v>
          </cell>
          <cell r="CP421">
            <v>19.7</v>
          </cell>
          <cell r="CQ421">
            <v>70</v>
          </cell>
          <cell r="CR421" t="str">
            <v>-</v>
          </cell>
          <cell r="CS421">
            <v>69</v>
          </cell>
          <cell r="CT421" t="str">
            <v>-</v>
          </cell>
          <cell r="CU421">
            <v>46.966527999999997</v>
          </cell>
          <cell r="CV421" t="str">
            <v>-</v>
          </cell>
          <cell r="CW421">
            <v>67.400000000000006</v>
          </cell>
          <cell r="CX421" t="str">
            <v>-</v>
          </cell>
          <cell r="CY421">
            <v>14.5</v>
          </cell>
          <cell r="CZ421">
            <v>5.1999999999999993</v>
          </cell>
          <cell r="DA421">
            <v>225.75840932708709</v>
          </cell>
          <cell r="DB421">
            <v>855.27705071992625</v>
          </cell>
          <cell r="DC421">
            <v>0.51534500514933068</v>
          </cell>
          <cell r="DD421">
            <v>0</v>
          </cell>
          <cell r="DE421" t="str">
            <v>Газлифт</v>
          </cell>
          <cell r="DF421">
            <v>23.033472</v>
          </cell>
          <cell r="DG421">
            <v>28</v>
          </cell>
          <cell r="DH421">
            <v>1.6</v>
          </cell>
          <cell r="DI421">
            <v>5.1999999999999993</v>
          </cell>
          <cell r="DJ421">
            <v>69</v>
          </cell>
          <cell r="DK421">
            <v>0</v>
          </cell>
          <cell r="DL421">
            <v>42150</v>
          </cell>
          <cell r="DM421">
            <v>42194</v>
          </cell>
          <cell r="DN421">
            <v>1251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43030</v>
          </cell>
          <cell r="DT421" t="str">
            <v>Бесп. ОПЗ</v>
          </cell>
          <cell r="DU421">
            <v>0</v>
          </cell>
          <cell r="DV421">
            <v>18</v>
          </cell>
          <cell r="DW421">
            <v>30</v>
          </cell>
          <cell r="DX421">
            <v>65</v>
          </cell>
          <cell r="DY421">
            <v>29</v>
          </cell>
          <cell r="DZ421" t="str">
            <v>Постоянный</v>
          </cell>
          <cell r="EA421">
            <v>24</v>
          </cell>
          <cell r="EB421">
            <v>0</v>
          </cell>
          <cell r="EC421">
            <v>12.109878</v>
          </cell>
          <cell r="ED421">
            <v>14.5</v>
          </cell>
          <cell r="EE421">
            <v>0.1</v>
          </cell>
          <cell r="EF421">
            <v>17.350000000000001</v>
          </cell>
          <cell r="EG421">
            <v>235.34506293126995</v>
          </cell>
          <cell r="EH421">
            <v>79</v>
          </cell>
          <cell r="EI421">
            <v>14.5</v>
          </cell>
          <cell r="EJ421">
            <v>69</v>
          </cell>
          <cell r="EK421">
            <v>18</v>
          </cell>
          <cell r="EL421">
            <v>30</v>
          </cell>
          <cell r="EM421">
            <v>65</v>
          </cell>
          <cell r="EN421">
            <v>29</v>
          </cell>
          <cell r="EO421" t="str">
            <v>Постоянный</v>
          </cell>
          <cell r="EP421">
            <v>24</v>
          </cell>
          <cell r="EQ421">
            <v>0</v>
          </cell>
          <cell r="ER421">
            <v>23.033472</v>
          </cell>
          <cell r="ES421">
            <v>28</v>
          </cell>
          <cell r="ET421">
            <v>1.6</v>
          </cell>
          <cell r="EU421">
            <v>19.7</v>
          </cell>
          <cell r="EV421">
            <v>225.75840932708709</v>
          </cell>
          <cell r="EW421">
            <v>79</v>
          </cell>
          <cell r="EX421">
            <v>14.5</v>
          </cell>
          <cell r="EY421">
            <v>69</v>
          </cell>
          <cell r="EZ421">
            <v>0</v>
          </cell>
          <cell r="FA421">
            <v>0</v>
          </cell>
          <cell r="FB421">
            <v>0</v>
          </cell>
          <cell r="FC421">
            <v>0</v>
          </cell>
          <cell r="FD421">
            <v>0</v>
          </cell>
          <cell r="FE421">
            <v>0</v>
          </cell>
          <cell r="FF421">
            <v>10.923594</v>
          </cell>
        </row>
        <row r="422">
          <cell r="J422">
            <v>3260</v>
          </cell>
          <cell r="K422" t="str">
            <v>К - 60</v>
          </cell>
          <cell r="L422">
            <v>42232</v>
          </cell>
          <cell r="M422" t="str">
            <v>Гор.</v>
          </cell>
          <cell r="N422" t="str">
            <v>P1ar_Block III</v>
          </cell>
          <cell r="O422" t="str">
            <v>Действующий</v>
          </cell>
          <cell r="P422">
            <v>-4</v>
          </cell>
          <cell r="Q422">
            <v>0</v>
          </cell>
          <cell r="R422">
            <v>0</v>
          </cell>
          <cell r="S422">
            <v>0</v>
          </cell>
          <cell r="T422">
            <v>143.80000000000001</v>
          </cell>
          <cell r="U422">
            <v>135</v>
          </cell>
          <cell r="V422">
            <v>4.32</v>
          </cell>
          <cell r="W422">
            <v>1</v>
          </cell>
          <cell r="X422">
            <v>4.2773971246385996</v>
          </cell>
          <cell r="Y422">
            <v>1.33</v>
          </cell>
          <cell r="Z422">
            <v>0.83599999999999997</v>
          </cell>
          <cell r="AA422">
            <v>0.73299999999999998</v>
          </cell>
          <cell r="AB422">
            <v>38</v>
          </cell>
          <cell r="AC422">
            <v>1.1579999999999999</v>
          </cell>
          <cell r="AD422">
            <v>177.8</v>
          </cell>
          <cell r="AE422">
            <v>9.19</v>
          </cell>
          <cell r="AF422">
            <v>2126</v>
          </cell>
          <cell r="AG422">
            <v>2775</v>
          </cell>
          <cell r="AH422">
            <v>2775</v>
          </cell>
          <cell r="AI422">
            <v>0</v>
          </cell>
          <cell r="AJ422">
            <v>0</v>
          </cell>
          <cell r="AK422" t="str">
            <v>закрытый</v>
          </cell>
          <cell r="AL422" t="str">
            <v>2215-2216; 2309-2310; 2454-2456; 2578-2579; 2713-2714</v>
          </cell>
          <cell r="AM422">
            <v>0</v>
          </cell>
          <cell r="AN422">
            <v>0</v>
          </cell>
          <cell r="AO422">
            <v>0</v>
          </cell>
          <cell r="AP422" t="str">
            <v>1971-2775</v>
          </cell>
          <cell r="AQ422">
            <v>114</v>
          </cell>
          <cell r="AR422">
            <v>7.37</v>
          </cell>
          <cell r="AS422" t="str">
            <v>Газлифт</v>
          </cell>
          <cell r="AT422">
            <v>380</v>
          </cell>
          <cell r="AU422" t="str">
            <v>ГП</v>
          </cell>
          <cell r="AV422">
            <v>715</v>
          </cell>
          <cell r="AW422" t="str">
            <v>ГК78/2</v>
          </cell>
          <cell r="AX422">
            <v>1015</v>
          </cell>
          <cell r="AY422" t="str">
            <v>ГК80/3</v>
          </cell>
          <cell r="AZ422">
            <v>1295</v>
          </cell>
          <cell r="BA422" t="str">
            <v>ГК81/3</v>
          </cell>
          <cell r="BB422">
            <v>1530</v>
          </cell>
          <cell r="BC422" t="str">
            <v>ЦКсОК</v>
          </cell>
          <cell r="BD422">
            <v>0</v>
          </cell>
          <cell r="BE422">
            <v>0</v>
          </cell>
          <cell r="BF422">
            <v>1700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1975</v>
          </cell>
          <cell r="BN422" t="str">
            <v>Есть</v>
          </cell>
          <cell r="BO422">
            <v>0</v>
          </cell>
          <cell r="BP422">
            <v>83</v>
          </cell>
          <cell r="BQ422">
            <v>65</v>
          </cell>
          <cell r="BR422">
            <v>6.8</v>
          </cell>
          <cell r="BS422">
            <v>0</v>
          </cell>
          <cell r="BT422">
            <v>0</v>
          </cell>
          <cell r="BU422">
            <v>73</v>
          </cell>
          <cell r="BV422">
            <v>5.5</v>
          </cell>
          <cell r="BW422">
            <v>18</v>
          </cell>
          <cell r="BX422" t="str">
            <v>Угловик</v>
          </cell>
          <cell r="BY422" t="str">
            <v>Постоянный</v>
          </cell>
          <cell r="BZ422">
            <v>24</v>
          </cell>
          <cell r="CA422">
            <v>0</v>
          </cell>
          <cell r="CB422">
            <v>30</v>
          </cell>
          <cell r="CC422">
            <v>65</v>
          </cell>
          <cell r="CD422">
            <v>29</v>
          </cell>
          <cell r="CE422">
            <v>43374</v>
          </cell>
          <cell r="CF422">
            <v>138</v>
          </cell>
          <cell r="CG422">
            <v>83</v>
          </cell>
          <cell r="CH422">
            <v>6</v>
          </cell>
          <cell r="CI422">
            <v>0</v>
          </cell>
          <cell r="CJ422">
            <v>0</v>
          </cell>
          <cell r="CK422">
            <v>61</v>
          </cell>
          <cell r="CL422">
            <v>8.77667076</v>
          </cell>
          <cell r="CM422">
            <v>10.53</v>
          </cell>
          <cell r="CN422">
            <v>0.3</v>
          </cell>
          <cell r="CO422">
            <v>388</v>
          </cell>
          <cell r="CP422">
            <v>18.899999999999999</v>
          </cell>
          <cell r="CQ422">
            <v>77</v>
          </cell>
          <cell r="CR422" t="str">
            <v>-</v>
          </cell>
          <cell r="CS422">
            <v>61</v>
          </cell>
          <cell r="CT422" t="str">
            <v>-</v>
          </cell>
          <cell r="CU422">
            <v>68.223329239999998</v>
          </cell>
          <cell r="CV422" t="str">
            <v>-</v>
          </cell>
          <cell r="CW422">
            <v>60.7</v>
          </cell>
          <cell r="CX422" t="str">
            <v>-</v>
          </cell>
          <cell r="CY422">
            <v>6.8</v>
          </cell>
          <cell r="CZ422">
            <v>12.099999999999998</v>
          </cell>
          <cell r="DA422">
            <v>1378.6548830276502</v>
          </cell>
          <cell r="DB422">
            <v>2153.4361396051731</v>
          </cell>
          <cell r="DC422">
            <v>0.18184960649628742</v>
          </cell>
          <cell r="DD422">
            <v>0</v>
          </cell>
          <cell r="DE422" t="str">
            <v>Газлифт</v>
          </cell>
          <cell r="DF422">
            <v>8.77667076</v>
          </cell>
          <cell r="DG422">
            <v>10.53</v>
          </cell>
          <cell r="DH422">
            <v>0.3</v>
          </cell>
          <cell r="DI422">
            <v>12.099999999999998</v>
          </cell>
          <cell r="DJ422">
            <v>61</v>
          </cell>
          <cell r="DK422">
            <v>0</v>
          </cell>
          <cell r="DL422">
            <v>42958.083333333336</v>
          </cell>
          <cell r="DM422">
            <v>42964</v>
          </cell>
          <cell r="DN422">
            <v>481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42958</v>
          </cell>
          <cell r="DT422" t="str">
            <v>Бесп. ОПЗ</v>
          </cell>
          <cell r="DU422">
            <v>0</v>
          </cell>
          <cell r="DV422">
            <v>18</v>
          </cell>
          <cell r="DW422">
            <v>30</v>
          </cell>
          <cell r="DX422">
            <v>65</v>
          </cell>
          <cell r="DY422">
            <v>29</v>
          </cell>
          <cell r="DZ422" t="str">
            <v>Постоянный</v>
          </cell>
          <cell r="EA422">
            <v>24</v>
          </cell>
          <cell r="EB422">
            <v>0</v>
          </cell>
          <cell r="EC422">
            <v>8.77667076</v>
          </cell>
          <cell r="ED422">
            <v>10.53</v>
          </cell>
          <cell r="EE422">
            <v>0.3</v>
          </cell>
          <cell r="EF422">
            <v>18.899999999999999</v>
          </cell>
          <cell r="EG422">
            <v>649.44899448409967</v>
          </cell>
          <cell r="EH422">
            <v>83</v>
          </cell>
          <cell r="EI422">
            <v>13.2</v>
          </cell>
          <cell r="EJ422">
            <v>61</v>
          </cell>
          <cell r="EK422">
            <v>18</v>
          </cell>
          <cell r="EL422">
            <v>30</v>
          </cell>
          <cell r="EM422">
            <v>65</v>
          </cell>
          <cell r="EN422">
            <v>29</v>
          </cell>
          <cell r="EO422" t="str">
            <v>Постоянный</v>
          </cell>
          <cell r="EP422">
            <v>24</v>
          </cell>
          <cell r="EQ422">
            <v>0</v>
          </cell>
          <cell r="ER422">
            <v>8.77667076</v>
          </cell>
          <cell r="ES422">
            <v>10.53</v>
          </cell>
          <cell r="ET422">
            <v>0.3</v>
          </cell>
          <cell r="EU422">
            <v>18.899999999999999</v>
          </cell>
          <cell r="EV422">
            <v>1378.6548830276502</v>
          </cell>
          <cell r="EW422">
            <v>83</v>
          </cell>
          <cell r="EX422">
            <v>6.8</v>
          </cell>
          <cell r="EY422">
            <v>61</v>
          </cell>
          <cell r="EZ422">
            <v>0</v>
          </cell>
          <cell r="FA422">
            <v>0</v>
          </cell>
          <cell r="FB422">
            <v>0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</row>
        <row r="423">
          <cell r="J423" t="str">
            <v>3284-1</v>
          </cell>
          <cell r="K423" t="str">
            <v>К-105</v>
          </cell>
          <cell r="L423" t="str">
            <v>-</v>
          </cell>
          <cell r="M423" t="str">
            <v>Гор.</v>
          </cell>
          <cell r="N423" t="str">
            <v>P1ar_Block I</v>
          </cell>
          <cell r="O423" t="str">
            <v>Освоение.</v>
          </cell>
          <cell r="P423">
            <v>-4</v>
          </cell>
          <cell r="Q423">
            <v>43399</v>
          </cell>
          <cell r="R423" t="str">
            <v>МеКаМиНефть</v>
          </cell>
          <cell r="S423" t="str">
            <v>КГРП 7стадий
350 м3 15% HCl</v>
          </cell>
          <cell r="T423">
            <v>143.80000000000001</v>
          </cell>
          <cell r="U423">
            <v>135</v>
          </cell>
          <cell r="V423">
            <v>4.32</v>
          </cell>
          <cell r="W423">
            <v>1</v>
          </cell>
          <cell r="X423">
            <v>4.32</v>
          </cell>
          <cell r="Y423">
            <v>1.33</v>
          </cell>
          <cell r="Z423">
            <v>0.83599999999999997</v>
          </cell>
          <cell r="AA423">
            <v>0.73299999999999998</v>
          </cell>
          <cell r="AB423">
            <v>38</v>
          </cell>
          <cell r="AC423">
            <v>1.1579999999999999</v>
          </cell>
          <cell r="AD423">
            <v>177.8</v>
          </cell>
          <cell r="AE423">
            <v>9.19</v>
          </cell>
          <cell r="AF423">
            <v>2220.5</v>
          </cell>
          <cell r="AG423">
            <v>2973</v>
          </cell>
          <cell r="AH423">
            <v>2973</v>
          </cell>
          <cell r="AI423">
            <v>0</v>
          </cell>
          <cell r="AJ423">
            <v>0</v>
          </cell>
          <cell r="AK423" t="str">
            <v>закрытый</v>
          </cell>
          <cell r="AL423" t="str">
            <v>2253,55-2254,75; 2383,36-2384,56; 2492,85-2494,05; 2613,29- 2614,49; 2689,47-2690,67; 2765,94-2767,14; 2854-2855,2 (цирк. клапана)</v>
          </cell>
          <cell r="AM423">
            <v>8.4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 t="str">
            <v>УЭЦН</v>
          </cell>
          <cell r="AT423">
            <v>300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1830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1840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73</v>
          </cell>
          <cell r="BV423">
            <v>5.5</v>
          </cell>
          <cell r="BW423">
            <v>65</v>
          </cell>
          <cell r="BX423" t="str">
            <v>Угловик</v>
          </cell>
          <cell r="BY423" t="str">
            <v>Постоянный</v>
          </cell>
          <cell r="BZ423">
            <v>24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43374</v>
          </cell>
          <cell r="CF423">
            <v>206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 t="str">
            <v>-</v>
          </cell>
          <cell r="CR423" t="str">
            <v>-</v>
          </cell>
          <cell r="CS423" t="str">
            <v>-</v>
          </cell>
          <cell r="CT423" t="str">
            <v>-</v>
          </cell>
          <cell r="CU423" t="str">
            <v>-</v>
          </cell>
          <cell r="CV423" t="str">
            <v>-</v>
          </cell>
          <cell r="CW423" t="str">
            <v>-</v>
          </cell>
          <cell r="CX423" t="str">
            <v>-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 t="str">
            <v>УЭЦН</v>
          </cell>
          <cell r="DF423">
            <v>40</v>
          </cell>
          <cell r="DG423">
            <v>47.846889952153113</v>
          </cell>
          <cell r="DH423">
            <v>0</v>
          </cell>
          <cell r="DI423">
            <v>12</v>
          </cell>
          <cell r="DJ423">
            <v>60</v>
          </cell>
          <cell r="DK423" t="str">
            <v>ВНС. План запуска 06.12.2018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8.77667076</v>
          </cell>
          <cell r="ED423">
            <v>10.53</v>
          </cell>
          <cell r="EE423">
            <v>0.3</v>
          </cell>
          <cell r="EF423">
            <v>18.899999999999999</v>
          </cell>
          <cell r="EG423">
            <v>649.44899448409967</v>
          </cell>
          <cell r="EH423">
            <v>83</v>
          </cell>
          <cell r="EI423">
            <v>13.2</v>
          </cell>
          <cell r="EJ423">
            <v>61</v>
          </cell>
          <cell r="EK423">
            <v>65</v>
          </cell>
          <cell r="EL423">
            <v>0</v>
          </cell>
          <cell r="EM423">
            <v>0</v>
          </cell>
          <cell r="EN423">
            <v>0</v>
          </cell>
          <cell r="EO423" t="str">
            <v>Постоянный</v>
          </cell>
          <cell r="EP423">
            <v>24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  <cell r="EW423">
            <v>0</v>
          </cell>
          <cell r="EX423">
            <v>0</v>
          </cell>
          <cell r="EY423">
            <v>0</v>
          </cell>
          <cell r="EZ423">
            <v>65</v>
          </cell>
          <cell r="FA423">
            <v>0</v>
          </cell>
          <cell r="FB423">
            <v>0</v>
          </cell>
          <cell r="FC423">
            <v>0</v>
          </cell>
          <cell r="FD423">
            <v>24</v>
          </cell>
          <cell r="FE423">
            <v>0</v>
          </cell>
          <cell r="FF423">
            <v>-8.77667076</v>
          </cell>
        </row>
        <row r="424">
          <cell r="J424">
            <v>3285</v>
          </cell>
          <cell r="K424" t="str">
            <v>К - 19</v>
          </cell>
          <cell r="L424">
            <v>41999</v>
          </cell>
          <cell r="M424" t="str">
            <v>Гор.</v>
          </cell>
          <cell r="N424" t="str">
            <v>P1ar_Block I</v>
          </cell>
          <cell r="O424" t="str">
            <v>Действующий</v>
          </cell>
          <cell r="P424">
            <v>-4</v>
          </cell>
          <cell r="Q424" t="str">
            <v xml:space="preserve"> </v>
          </cell>
          <cell r="R424" t="str">
            <v xml:space="preserve"> </v>
          </cell>
          <cell r="S424">
            <v>0</v>
          </cell>
          <cell r="T424">
            <v>143.80000000000001</v>
          </cell>
          <cell r="U424">
            <v>135</v>
          </cell>
          <cell r="V424">
            <v>4.32</v>
          </cell>
          <cell r="W424">
            <v>1</v>
          </cell>
          <cell r="X424">
            <v>4.32</v>
          </cell>
          <cell r="Y424">
            <v>1.33</v>
          </cell>
          <cell r="Z424">
            <v>0.83599999999999997</v>
          </cell>
          <cell r="AA424">
            <v>0.73299999999999998</v>
          </cell>
          <cell r="AB424">
            <v>38</v>
          </cell>
          <cell r="AC424">
            <v>1.1579999999999999</v>
          </cell>
          <cell r="AD424">
            <v>177.8</v>
          </cell>
          <cell r="AE424">
            <v>9.19</v>
          </cell>
          <cell r="AF424">
            <v>2081.4</v>
          </cell>
          <cell r="AG424">
            <v>2762</v>
          </cell>
          <cell r="AH424">
            <v>2762</v>
          </cell>
          <cell r="AI424">
            <v>0</v>
          </cell>
          <cell r="AJ424">
            <v>0</v>
          </cell>
          <cell r="AK424" t="str">
            <v>откр ствол</v>
          </cell>
          <cell r="AL424" t="str">
            <v>2081,4-2762</v>
          </cell>
          <cell r="AM424">
            <v>18</v>
          </cell>
          <cell r="AN424">
            <v>2081.4</v>
          </cell>
          <cell r="AO424">
            <v>230.4</v>
          </cell>
          <cell r="AP424">
            <v>0</v>
          </cell>
          <cell r="AQ424">
            <v>0</v>
          </cell>
          <cell r="AR424">
            <v>0</v>
          </cell>
          <cell r="AS424" t="str">
            <v>Газлифт</v>
          </cell>
          <cell r="AT424">
            <v>355</v>
          </cell>
          <cell r="AU424" t="str">
            <v>ГП</v>
          </cell>
          <cell r="AV424">
            <v>670</v>
          </cell>
          <cell r="AW424" t="str">
            <v>ГК80/3</v>
          </cell>
          <cell r="AX424">
            <v>940</v>
          </cell>
          <cell r="AY424" t="str">
            <v>ГК81/3</v>
          </cell>
          <cell r="AZ424">
            <v>1165</v>
          </cell>
          <cell r="BA424" t="str">
            <v>ГК82/3</v>
          </cell>
          <cell r="BB424">
            <v>1335</v>
          </cell>
          <cell r="BC424" t="str">
            <v>ГК79/3</v>
          </cell>
          <cell r="BD424">
            <v>1420</v>
          </cell>
          <cell r="BE424" t="str">
            <v>ГК78/3</v>
          </cell>
          <cell r="BF424">
            <v>1770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2100</v>
          </cell>
          <cell r="BN424" t="str">
            <v>Есть</v>
          </cell>
          <cell r="BO424">
            <v>0</v>
          </cell>
          <cell r="BP424">
            <v>85</v>
          </cell>
          <cell r="BQ424">
            <v>44</v>
          </cell>
          <cell r="BR424">
            <v>8</v>
          </cell>
          <cell r="BS424">
            <v>0</v>
          </cell>
          <cell r="BT424">
            <v>0</v>
          </cell>
          <cell r="BU424">
            <v>73</v>
          </cell>
          <cell r="BV424">
            <v>5.5</v>
          </cell>
          <cell r="BW424">
            <v>18</v>
          </cell>
          <cell r="BX424" t="str">
            <v>Угловик</v>
          </cell>
          <cell r="BY424" t="str">
            <v>Постоянный</v>
          </cell>
          <cell r="BZ424">
            <v>24</v>
          </cell>
          <cell r="CA424">
            <v>0</v>
          </cell>
          <cell r="CB424">
            <v>26</v>
          </cell>
          <cell r="CC424">
            <v>44</v>
          </cell>
          <cell r="CD424">
            <v>25</v>
          </cell>
          <cell r="CE424">
            <v>43374</v>
          </cell>
          <cell r="CF424">
            <v>162</v>
          </cell>
          <cell r="CG424">
            <v>85</v>
          </cell>
          <cell r="CH424">
            <v>5</v>
          </cell>
          <cell r="CI424">
            <v>0</v>
          </cell>
          <cell r="CJ424">
            <v>0</v>
          </cell>
          <cell r="CK424">
            <v>56</v>
          </cell>
          <cell r="CL424">
            <v>10.032</v>
          </cell>
          <cell r="CM424">
            <v>12</v>
          </cell>
          <cell r="CN424">
            <v>0</v>
          </cell>
          <cell r="CO424">
            <v>389</v>
          </cell>
          <cell r="CP424">
            <v>10.199999999999999</v>
          </cell>
          <cell r="CQ424">
            <v>106</v>
          </cell>
          <cell r="CR424" t="str">
            <v>-</v>
          </cell>
          <cell r="CS424">
            <v>56</v>
          </cell>
          <cell r="CT424" t="str">
            <v>-</v>
          </cell>
          <cell r="CU424">
            <v>95.968000000000004</v>
          </cell>
          <cell r="CV424" t="str">
            <v>-</v>
          </cell>
          <cell r="CW424">
            <v>56</v>
          </cell>
          <cell r="CX424" t="str">
            <v>-</v>
          </cell>
          <cell r="CY424">
            <v>8</v>
          </cell>
          <cell r="CZ424">
            <v>2.1999999999999993</v>
          </cell>
          <cell r="DA424">
            <v>219.29824561403498</v>
          </cell>
          <cell r="DB424">
            <v>1016.7464114832536</v>
          </cell>
          <cell r="DC424">
            <v>0.14603124931828762</v>
          </cell>
          <cell r="DD424">
            <v>0</v>
          </cell>
          <cell r="DE424" t="str">
            <v>Газлифт</v>
          </cell>
          <cell r="DF424">
            <v>10.032</v>
          </cell>
          <cell r="DG424">
            <v>12</v>
          </cell>
          <cell r="DH424">
            <v>0</v>
          </cell>
          <cell r="DI424">
            <v>2.1999999999999993</v>
          </cell>
          <cell r="DJ424">
            <v>56</v>
          </cell>
          <cell r="DK424">
            <v>0</v>
          </cell>
          <cell r="DL424">
            <v>42243</v>
          </cell>
          <cell r="DM424">
            <v>42324</v>
          </cell>
          <cell r="DN424">
            <v>1121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43154</v>
          </cell>
          <cell r="DT424" t="str">
            <v>Бесп. ОПЗ</v>
          </cell>
          <cell r="DU424" t="str">
            <v>ВНС - 2014г.</v>
          </cell>
          <cell r="DV424">
            <v>18</v>
          </cell>
          <cell r="DW424">
            <v>27</v>
          </cell>
          <cell r="DX424">
            <v>42</v>
          </cell>
          <cell r="DY424">
            <v>26</v>
          </cell>
          <cell r="DZ424" t="str">
            <v>Постоянный</v>
          </cell>
          <cell r="EA424">
            <v>24</v>
          </cell>
          <cell r="EB424">
            <v>0</v>
          </cell>
          <cell r="EC424">
            <v>10.032</v>
          </cell>
          <cell r="ED424">
            <v>12</v>
          </cell>
          <cell r="EE424">
            <v>0</v>
          </cell>
          <cell r="EF424">
            <v>28</v>
          </cell>
          <cell r="EG424">
            <v>1794.2583732057417</v>
          </cell>
          <cell r="EH424">
            <v>80</v>
          </cell>
          <cell r="EI424">
            <v>10</v>
          </cell>
          <cell r="EJ424">
            <v>56</v>
          </cell>
          <cell r="EK424">
            <v>18</v>
          </cell>
          <cell r="EL424">
            <v>26</v>
          </cell>
          <cell r="EM424">
            <v>44</v>
          </cell>
          <cell r="EN424">
            <v>25</v>
          </cell>
          <cell r="EO424" t="str">
            <v>Постоянный</v>
          </cell>
          <cell r="EP424">
            <v>24</v>
          </cell>
          <cell r="EQ424">
            <v>0</v>
          </cell>
          <cell r="ER424">
            <v>10.032</v>
          </cell>
          <cell r="ES424">
            <v>12</v>
          </cell>
          <cell r="ET424">
            <v>0</v>
          </cell>
          <cell r="EU424">
            <v>10.199999999999999</v>
          </cell>
          <cell r="EV424">
            <v>219.29824561403498</v>
          </cell>
          <cell r="EW424">
            <v>85</v>
          </cell>
          <cell r="EX424">
            <v>8</v>
          </cell>
          <cell r="EY424">
            <v>56</v>
          </cell>
          <cell r="EZ424">
            <v>0</v>
          </cell>
          <cell r="FA424">
            <v>-1</v>
          </cell>
          <cell r="FB424">
            <v>2</v>
          </cell>
          <cell r="FC424">
            <v>-1</v>
          </cell>
          <cell r="FD424">
            <v>0</v>
          </cell>
          <cell r="FE424">
            <v>0</v>
          </cell>
          <cell r="FF424">
            <v>0</v>
          </cell>
        </row>
        <row r="425">
          <cell r="J425">
            <v>3291</v>
          </cell>
          <cell r="K425" t="str">
            <v>К - 22</v>
          </cell>
          <cell r="L425">
            <v>43350</v>
          </cell>
          <cell r="M425" t="str">
            <v>Гор.</v>
          </cell>
          <cell r="N425" t="str">
            <v>P1ar_Block I</v>
          </cell>
          <cell r="O425" t="str">
            <v>Действующий</v>
          </cell>
          <cell r="P425">
            <v>-4</v>
          </cell>
          <cell r="Q425">
            <v>0</v>
          </cell>
          <cell r="R425">
            <v>0</v>
          </cell>
          <cell r="S425">
            <v>0</v>
          </cell>
          <cell r="T425">
            <v>143.80000000000001</v>
          </cell>
          <cell r="U425">
            <v>135</v>
          </cell>
          <cell r="V425">
            <v>4.32</v>
          </cell>
          <cell r="W425">
            <v>1</v>
          </cell>
          <cell r="X425">
            <v>4.32</v>
          </cell>
          <cell r="Y425">
            <v>1.33</v>
          </cell>
          <cell r="Z425">
            <v>0.83599999999999997</v>
          </cell>
          <cell r="AA425">
            <v>0.73299999999999998</v>
          </cell>
          <cell r="AB425">
            <v>38</v>
          </cell>
          <cell r="AC425">
            <v>1.1579999999999999</v>
          </cell>
          <cell r="AD425">
            <v>177.8</v>
          </cell>
          <cell r="AE425">
            <v>0</v>
          </cell>
          <cell r="AF425">
            <v>0</v>
          </cell>
          <cell r="AG425">
            <v>3221</v>
          </cell>
          <cell r="AH425">
            <v>3221</v>
          </cell>
          <cell r="AI425">
            <v>0</v>
          </cell>
          <cell r="AJ425">
            <v>0</v>
          </cell>
          <cell r="AK425" t="str">
            <v>Закрытый</v>
          </cell>
          <cell r="AL425" t="str">
            <v>2494,81-2495,96; 2558,63-2559,78; 2665,15-2666,3; 2828,99-2830,14; 2981,11-2982,26; 3090,11-3091,26; 3208,77-3209,92м.      (цирк. клапана)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 t="str">
            <v>Газлифт</v>
          </cell>
          <cell r="AT425" t="e">
            <v>#N/A</v>
          </cell>
          <cell r="AU425" t="e">
            <v>#N/A</v>
          </cell>
          <cell r="AV425" t="e">
            <v>#N/A</v>
          </cell>
          <cell r="AW425" t="e">
            <v>#N/A</v>
          </cell>
          <cell r="AX425" t="e">
            <v>#N/A</v>
          </cell>
          <cell r="AY425" t="e">
            <v>#N/A</v>
          </cell>
          <cell r="AZ425" t="e">
            <v>#N/A</v>
          </cell>
          <cell r="BA425" t="e">
            <v>#N/A</v>
          </cell>
          <cell r="BB425" t="e">
            <v>#N/A</v>
          </cell>
          <cell r="BC425" t="e">
            <v>#N/A</v>
          </cell>
          <cell r="BD425" t="e">
            <v>#N/A</v>
          </cell>
          <cell r="BE425" t="e">
            <v>#N/A</v>
          </cell>
          <cell r="BF425" t="e">
            <v>#N/A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1912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18</v>
          </cell>
          <cell r="BX425" t="str">
            <v>Угловик</v>
          </cell>
          <cell r="BY425" t="str">
            <v>Постоянный</v>
          </cell>
          <cell r="BZ425">
            <v>24</v>
          </cell>
          <cell r="CA425">
            <v>0</v>
          </cell>
          <cell r="CB425">
            <v>26</v>
          </cell>
          <cell r="CC425">
            <v>57</v>
          </cell>
          <cell r="CD425">
            <v>25</v>
          </cell>
          <cell r="CE425">
            <v>43374</v>
          </cell>
          <cell r="CF425">
            <v>197</v>
          </cell>
          <cell r="CG425">
            <v>84</v>
          </cell>
          <cell r="CH425">
            <v>5</v>
          </cell>
          <cell r="CI425">
            <v>0</v>
          </cell>
          <cell r="CJ425">
            <v>0</v>
          </cell>
          <cell r="CK425">
            <v>69</v>
          </cell>
          <cell r="CL425">
            <v>41.666240000000002</v>
          </cell>
          <cell r="CM425">
            <v>49.84</v>
          </cell>
          <cell r="CN425">
            <v>0</v>
          </cell>
          <cell r="CO425">
            <v>0</v>
          </cell>
          <cell r="CP425">
            <v>26.18</v>
          </cell>
          <cell r="CQ425">
            <v>128</v>
          </cell>
          <cell r="CR425" t="str">
            <v>-</v>
          </cell>
          <cell r="CS425">
            <v>69</v>
          </cell>
          <cell r="CT425" t="str">
            <v>-</v>
          </cell>
          <cell r="CU425">
            <v>0</v>
          </cell>
          <cell r="CV425" t="str">
            <v>-</v>
          </cell>
          <cell r="CW425">
            <v>69</v>
          </cell>
          <cell r="CX425" t="str">
            <v>-</v>
          </cell>
          <cell r="CY425">
            <v>16.100000000000001</v>
          </cell>
          <cell r="CZ425">
            <v>10.079999999999998</v>
          </cell>
          <cell r="DA425">
            <v>241.92247728616735</v>
          </cell>
          <cell r="DB425">
            <v>628.32643406268483</v>
          </cell>
          <cell r="DC425">
            <v>0</v>
          </cell>
          <cell r="DD425">
            <v>0</v>
          </cell>
          <cell r="DE425" t="str">
            <v>Газлифт</v>
          </cell>
          <cell r="DF425">
            <v>41.666240000000002</v>
          </cell>
          <cell r="DG425">
            <v>49.84</v>
          </cell>
          <cell r="DH425">
            <v>0</v>
          </cell>
          <cell r="DI425">
            <v>10.079999999999998</v>
          </cell>
          <cell r="DJ425">
            <v>69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18</v>
          </cell>
          <cell r="DW425">
            <v>28</v>
          </cell>
          <cell r="DX425">
            <v>77</v>
          </cell>
          <cell r="DY425">
            <v>27</v>
          </cell>
          <cell r="DZ425" t="str">
            <v>Постоянный</v>
          </cell>
          <cell r="EA425">
            <v>24</v>
          </cell>
          <cell r="EB425">
            <v>0</v>
          </cell>
          <cell r="EC425">
            <v>48.822399999999995</v>
          </cell>
          <cell r="ED425">
            <v>58.4</v>
          </cell>
          <cell r="EE425">
            <v>0</v>
          </cell>
          <cell r="EF425">
            <v>38</v>
          </cell>
          <cell r="EG425">
            <v>448.56459330143548</v>
          </cell>
          <cell r="EH425">
            <v>74</v>
          </cell>
          <cell r="EI425">
            <v>16.100000000000001</v>
          </cell>
          <cell r="EJ425">
            <v>93</v>
          </cell>
          <cell r="EK425">
            <v>18</v>
          </cell>
          <cell r="EL425">
            <v>26</v>
          </cell>
          <cell r="EM425">
            <v>57</v>
          </cell>
          <cell r="EN425">
            <v>25</v>
          </cell>
          <cell r="EO425" t="str">
            <v>Постоянный</v>
          </cell>
          <cell r="EP425">
            <v>24</v>
          </cell>
          <cell r="EQ425">
            <v>0</v>
          </cell>
          <cell r="ER425">
            <v>41.666240000000002</v>
          </cell>
          <cell r="ES425">
            <v>49.84</v>
          </cell>
          <cell r="ET425">
            <v>0</v>
          </cell>
          <cell r="EU425">
            <v>26.18</v>
          </cell>
          <cell r="EV425">
            <v>241.92247728616735</v>
          </cell>
          <cell r="EW425">
            <v>84</v>
          </cell>
          <cell r="EX425">
            <v>16.100000000000001</v>
          </cell>
          <cell r="EY425">
            <v>69</v>
          </cell>
          <cell r="EZ425">
            <v>0</v>
          </cell>
          <cell r="FA425">
            <v>-2</v>
          </cell>
          <cell r="FB425">
            <v>-20</v>
          </cell>
          <cell r="FC425">
            <v>-2</v>
          </cell>
          <cell r="FD425">
            <v>0</v>
          </cell>
          <cell r="FE425">
            <v>0</v>
          </cell>
          <cell r="FF425">
            <v>-7.1561599999999927</v>
          </cell>
        </row>
        <row r="426">
          <cell r="J426">
            <v>3292</v>
          </cell>
          <cell r="K426" t="str">
            <v>К-88</v>
          </cell>
          <cell r="L426">
            <v>43325</v>
          </cell>
          <cell r="M426" t="str">
            <v>Гор.</v>
          </cell>
          <cell r="N426" t="str">
            <v>P1ar_Block I</v>
          </cell>
          <cell r="O426" t="str">
            <v>Действующий</v>
          </cell>
          <cell r="P426">
            <v>-4</v>
          </cell>
          <cell r="Q426">
            <v>43245</v>
          </cell>
          <cell r="R426" t="str">
            <v>МеКаМиНефть</v>
          </cell>
          <cell r="S426" t="str">
            <v>КГРП 7стадий
250 м3 15% HCl</v>
          </cell>
          <cell r="T426">
            <v>143.80000000000001</v>
          </cell>
          <cell r="U426">
            <v>135</v>
          </cell>
          <cell r="V426">
            <v>4.32</v>
          </cell>
          <cell r="W426">
            <v>1</v>
          </cell>
          <cell r="X426">
            <v>4.32</v>
          </cell>
          <cell r="Y426">
            <v>1.33</v>
          </cell>
          <cell r="Z426">
            <v>0.83599999999999997</v>
          </cell>
          <cell r="AA426">
            <v>0.73299999999999998</v>
          </cell>
          <cell r="AB426">
            <v>38</v>
          </cell>
          <cell r="AC426">
            <v>1.1579999999999999</v>
          </cell>
          <cell r="AD426">
            <v>177.8</v>
          </cell>
          <cell r="AE426">
            <v>9.19</v>
          </cell>
          <cell r="AF426">
            <v>2270.14</v>
          </cell>
          <cell r="AG426">
            <v>2958.36</v>
          </cell>
          <cell r="AH426">
            <v>2958.36</v>
          </cell>
          <cell r="AI426">
            <v>43233</v>
          </cell>
          <cell r="AJ426" t="str">
            <v>По спущенной компановке</v>
          </cell>
          <cell r="AK426" t="str">
            <v>закрытый</v>
          </cell>
          <cell r="AL426" t="str">
            <v>2491,08-2492,28; 2556,02-2557,22; 2631,18-2632,38; 2746,11-2747,31; 2924,71-2925,91 (цирк. клапана)</v>
          </cell>
          <cell r="AM426">
            <v>6</v>
          </cell>
          <cell r="AN426">
            <v>1923.6110000000001</v>
          </cell>
          <cell r="AO426">
            <v>567.46</v>
          </cell>
          <cell r="AP426" t="str">
            <v>2211,65-2970</v>
          </cell>
          <cell r="AQ426">
            <v>114</v>
          </cell>
          <cell r="AR426">
            <v>7.37</v>
          </cell>
          <cell r="AS426" t="str">
            <v>Газлифт</v>
          </cell>
          <cell r="AT426">
            <v>550</v>
          </cell>
          <cell r="AU426" t="str">
            <v>ГП</v>
          </cell>
          <cell r="AV426">
            <v>1020</v>
          </cell>
          <cell r="AW426" t="str">
            <v>ГП</v>
          </cell>
          <cell r="AX426">
            <v>1440</v>
          </cell>
          <cell r="AY426" t="str">
            <v>ГП</v>
          </cell>
          <cell r="AZ426">
            <v>1805</v>
          </cell>
          <cell r="BA426" t="str">
            <v>ГП</v>
          </cell>
          <cell r="BB426">
            <v>2080</v>
          </cell>
          <cell r="BC426" t="str">
            <v>ГП</v>
          </cell>
          <cell r="BD426">
            <v>0</v>
          </cell>
          <cell r="BE426">
            <v>0</v>
          </cell>
          <cell r="BF426">
            <v>2090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2112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18</v>
          </cell>
          <cell r="BX426" t="str">
            <v>Угловик</v>
          </cell>
          <cell r="BY426" t="str">
            <v>Постоянный</v>
          </cell>
          <cell r="BZ426">
            <v>24</v>
          </cell>
          <cell r="CA426">
            <v>0</v>
          </cell>
          <cell r="CB426">
            <v>26</v>
          </cell>
          <cell r="CC426">
            <v>49</v>
          </cell>
          <cell r="CD426">
            <v>25</v>
          </cell>
          <cell r="CE426">
            <v>43374</v>
          </cell>
          <cell r="CF426">
            <v>185</v>
          </cell>
          <cell r="CG426">
            <v>84</v>
          </cell>
          <cell r="CH426">
            <v>6</v>
          </cell>
          <cell r="CI426">
            <v>0</v>
          </cell>
          <cell r="CJ426">
            <v>0</v>
          </cell>
          <cell r="CK426">
            <v>93</v>
          </cell>
          <cell r="CL426">
            <v>21.736000000000001</v>
          </cell>
          <cell r="CM426">
            <v>26</v>
          </cell>
          <cell r="CN426">
            <v>0</v>
          </cell>
          <cell r="CO426">
            <v>390</v>
          </cell>
          <cell r="CP426">
            <v>25.4</v>
          </cell>
          <cell r="CQ426">
            <v>92</v>
          </cell>
          <cell r="CR426" t="str">
            <v>-</v>
          </cell>
          <cell r="CS426">
            <v>93</v>
          </cell>
          <cell r="CT426" t="str">
            <v>-</v>
          </cell>
          <cell r="CU426">
            <v>70.263999999999996</v>
          </cell>
          <cell r="CV426" t="str">
            <v>-</v>
          </cell>
          <cell r="CW426">
            <v>93</v>
          </cell>
          <cell r="CX426" t="str">
            <v>-</v>
          </cell>
          <cell r="CY426">
            <v>20</v>
          </cell>
          <cell r="CZ426">
            <v>5.3999999999999986</v>
          </cell>
          <cell r="DA426">
            <v>248.43577475156414</v>
          </cell>
          <cell r="DB426">
            <v>1168.5682738314317</v>
          </cell>
          <cell r="DC426">
            <v>0</v>
          </cell>
          <cell r="DD426">
            <v>0</v>
          </cell>
          <cell r="DE426" t="str">
            <v>Газлифт</v>
          </cell>
          <cell r="DF426">
            <v>21.736000000000001</v>
          </cell>
          <cell r="DG426">
            <v>26</v>
          </cell>
          <cell r="DH426">
            <v>0</v>
          </cell>
          <cell r="DI426">
            <v>5.3999999999999986</v>
          </cell>
          <cell r="DJ426">
            <v>93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18</v>
          </cell>
          <cell r="DW426">
            <v>28</v>
          </cell>
          <cell r="DX426">
            <v>55</v>
          </cell>
          <cell r="DY426">
            <v>26</v>
          </cell>
          <cell r="DZ426" t="str">
            <v>Постоянный</v>
          </cell>
          <cell r="EA426">
            <v>24</v>
          </cell>
          <cell r="EB426">
            <v>0</v>
          </cell>
          <cell r="EC426">
            <v>29.259999999999998</v>
          </cell>
          <cell r="ED426">
            <v>35</v>
          </cell>
          <cell r="EE426">
            <v>0</v>
          </cell>
          <cell r="EF426">
            <v>29</v>
          </cell>
          <cell r="EG426">
            <v>345.18113465481895</v>
          </cell>
          <cell r="EH426">
            <v>74</v>
          </cell>
          <cell r="EI426">
            <v>18.899999999999999</v>
          </cell>
          <cell r="EJ426">
            <v>82</v>
          </cell>
          <cell r="EK426">
            <v>18</v>
          </cell>
          <cell r="EL426">
            <v>26</v>
          </cell>
          <cell r="EM426">
            <v>49</v>
          </cell>
          <cell r="EN426">
            <v>25</v>
          </cell>
          <cell r="EO426" t="str">
            <v>Постоянный</v>
          </cell>
          <cell r="EP426">
            <v>24</v>
          </cell>
          <cell r="EQ426">
            <v>0</v>
          </cell>
          <cell r="ER426">
            <v>21.736000000000001</v>
          </cell>
          <cell r="ES426">
            <v>26</v>
          </cell>
          <cell r="ET426">
            <v>0</v>
          </cell>
          <cell r="EU426">
            <v>25.4</v>
          </cell>
          <cell r="EV426">
            <v>248.43577475156414</v>
          </cell>
          <cell r="EW426">
            <v>84</v>
          </cell>
          <cell r="EX426">
            <v>20</v>
          </cell>
          <cell r="EY426">
            <v>93</v>
          </cell>
          <cell r="EZ426">
            <v>0</v>
          </cell>
          <cell r="FA426">
            <v>-2</v>
          </cell>
          <cell r="FB426">
            <v>-6</v>
          </cell>
          <cell r="FC426">
            <v>-1</v>
          </cell>
          <cell r="FD426">
            <v>0</v>
          </cell>
          <cell r="FE426">
            <v>0</v>
          </cell>
          <cell r="FF426">
            <v>-7.5239999999999974</v>
          </cell>
        </row>
        <row r="427">
          <cell r="J427">
            <v>3293</v>
          </cell>
          <cell r="K427" t="str">
            <v>К - 36</v>
          </cell>
          <cell r="L427">
            <v>41882</v>
          </cell>
          <cell r="M427" t="str">
            <v>Гор.</v>
          </cell>
          <cell r="N427" t="str">
            <v>P1ar_Block I</v>
          </cell>
          <cell r="O427" t="str">
            <v>Действующий</v>
          </cell>
          <cell r="P427">
            <v>-4</v>
          </cell>
          <cell r="Q427">
            <v>0</v>
          </cell>
          <cell r="R427">
            <v>0</v>
          </cell>
          <cell r="S427">
            <v>0</v>
          </cell>
          <cell r="T427">
            <v>143.80000000000001</v>
          </cell>
          <cell r="U427">
            <v>135</v>
          </cell>
          <cell r="V427">
            <v>4.32</v>
          </cell>
          <cell r="W427">
            <v>1</v>
          </cell>
          <cell r="X427">
            <v>3.4404765697174349</v>
          </cell>
          <cell r="Y427">
            <v>1.33</v>
          </cell>
          <cell r="Z427">
            <v>0.83599999999999997</v>
          </cell>
          <cell r="AA427">
            <v>0.73299999999999998</v>
          </cell>
          <cell r="AB427">
            <v>38</v>
          </cell>
          <cell r="AC427">
            <v>1.1579999999999999</v>
          </cell>
          <cell r="AD427">
            <v>177.8</v>
          </cell>
          <cell r="AE427">
            <v>9.19</v>
          </cell>
          <cell r="AF427">
            <v>2120</v>
          </cell>
          <cell r="AG427">
            <v>2830</v>
          </cell>
          <cell r="AH427">
            <v>2830</v>
          </cell>
          <cell r="AI427">
            <v>0</v>
          </cell>
          <cell r="AJ427">
            <v>0</v>
          </cell>
          <cell r="AK427" t="str">
            <v>откр ствол</v>
          </cell>
          <cell r="AL427" t="str">
            <v>2120-2830</v>
          </cell>
          <cell r="AM427">
            <v>16.600000000000001</v>
          </cell>
          <cell r="AN427">
            <v>2120</v>
          </cell>
          <cell r="AO427">
            <v>228.72</v>
          </cell>
          <cell r="AP427">
            <v>0</v>
          </cell>
          <cell r="AQ427">
            <v>0</v>
          </cell>
          <cell r="AR427">
            <v>0</v>
          </cell>
          <cell r="AS427" t="str">
            <v>Газлифт</v>
          </cell>
          <cell r="AT427">
            <v>550</v>
          </cell>
          <cell r="AU427" t="str">
            <v>ГК 74/3</v>
          </cell>
          <cell r="AV427">
            <v>970</v>
          </cell>
          <cell r="AW427" t="str">
            <v xml:space="preserve"> ГК 75/3</v>
          </cell>
          <cell r="AX427">
            <v>1260</v>
          </cell>
          <cell r="AY427" t="str">
            <v>ГК 75/3</v>
          </cell>
          <cell r="AZ427">
            <v>1490</v>
          </cell>
          <cell r="BA427" t="str">
            <v>ГК 76/4</v>
          </cell>
          <cell r="BB427">
            <v>1670</v>
          </cell>
          <cell r="BC427" t="str">
            <v>ГК 73/4</v>
          </cell>
          <cell r="BD427">
            <v>1850</v>
          </cell>
          <cell r="BE427" t="str">
            <v>извлечен</v>
          </cell>
          <cell r="BF427">
            <v>1860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 t="str">
            <v>56-117</v>
          </cell>
          <cell r="BM427">
            <v>1825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1737.8</v>
          </cell>
          <cell r="BT427">
            <v>87.2</v>
          </cell>
          <cell r="BU427">
            <v>73</v>
          </cell>
          <cell r="BV427">
            <v>5.5</v>
          </cell>
          <cell r="BW427">
            <v>18</v>
          </cell>
          <cell r="BX427" t="str">
            <v>Угловик</v>
          </cell>
          <cell r="BY427" t="str">
            <v>Постоянный</v>
          </cell>
          <cell r="BZ427">
            <v>24</v>
          </cell>
          <cell r="CA427">
            <v>0</v>
          </cell>
          <cell r="CB427">
            <v>27</v>
          </cell>
          <cell r="CC427">
            <v>54</v>
          </cell>
          <cell r="CD427">
            <v>26</v>
          </cell>
          <cell r="CE427">
            <v>43374</v>
          </cell>
          <cell r="CF427">
            <v>115</v>
          </cell>
          <cell r="CG427">
            <v>84</v>
          </cell>
          <cell r="CH427">
            <v>6</v>
          </cell>
          <cell r="CI427">
            <v>0</v>
          </cell>
          <cell r="CJ427">
            <v>0</v>
          </cell>
          <cell r="CK427">
            <v>67</v>
          </cell>
          <cell r="CL427">
            <v>20.062328000000001</v>
          </cell>
          <cell r="CM427">
            <v>26</v>
          </cell>
          <cell r="CN427">
            <v>7.7</v>
          </cell>
          <cell r="CO427">
            <v>391</v>
          </cell>
          <cell r="CP427">
            <v>17</v>
          </cell>
          <cell r="CQ427">
            <v>48</v>
          </cell>
          <cell r="CR427" t="str">
            <v>-</v>
          </cell>
          <cell r="CS427">
            <v>67</v>
          </cell>
          <cell r="CT427" t="str">
            <v>-</v>
          </cell>
          <cell r="CU427">
            <v>27.937671999999999</v>
          </cell>
          <cell r="CV427" t="str">
            <v>-</v>
          </cell>
          <cell r="CW427">
            <v>59.3</v>
          </cell>
          <cell r="CX427" t="str">
            <v>-</v>
          </cell>
          <cell r="CY427">
            <v>10</v>
          </cell>
          <cell r="CZ427">
            <v>7</v>
          </cell>
          <cell r="DA427">
            <v>348.91264862183488</v>
          </cell>
          <cell r="DB427">
            <v>847.35928951017047</v>
          </cell>
          <cell r="DC427">
            <v>0.66503558718861211</v>
          </cell>
          <cell r="DD427">
            <v>0</v>
          </cell>
          <cell r="DE427" t="str">
            <v>Газлифт</v>
          </cell>
          <cell r="DF427">
            <v>20.062328000000001</v>
          </cell>
          <cell r="DG427">
            <v>26</v>
          </cell>
          <cell r="DH427">
            <v>7.7</v>
          </cell>
          <cell r="DI427">
            <v>6.9999999999999991</v>
          </cell>
          <cell r="DJ427">
            <v>67</v>
          </cell>
          <cell r="DK427">
            <v>0</v>
          </cell>
          <cell r="DL427">
            <v>42472.083333333336</v>
          </cell>
          <cell r="DM427">
            <v>42499</v>
          </cell>
          <cell r="DN427">
            <v>946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41882</v>
          </cell>
          <cell r="DT427" t="str">
            <v>ВНС</v>
          </cell>
          <cell r="DU427">
            <v>0</v>
          </cell>
          <cell r="DV427">
            <v>18</v>
          </cell>
          <cell r="DW427">
            <v>30</v>
          </cell>
          <cell r="DX427">
            <v>63</v>
          </cell>
          <cell r="DY427">
            <v>26</v>
          </cell>
          <cell r="DZ427" t="str">
            <v>Постоянный</v>
          </cell>
          <cell r="EA427">
            <v>24</v>
          </cell>
          <cell r="EB427">
            <v>0</v>
          </cell>
          <cell r="EC427">
            <v>16.204188000000002</v>
          </cell>
          <cell r="ED427">
            <v>21</v>
          </cell>
          <cell r="EE427">
            <v>7.7</v>
          </cell>
          <cell r="EF427">
            <v>20</v>
          </cell>
          <cell r="EG427">
            <v>617.12441252841541</v>
          </cell>
          <cell r="EH427">
            <v>75</v>
          </cell>
          <cell r="EI427">
            <v>10</v>
          </cell>
          <cell r="EJ427">
            <v>86</v>
          </cell>
          <cell r="EK427">
            <v>18</v>
          </cell>
          <cell r="EL427">
            <v>27</v>
          </cell>
          <cell r="EM427">
            <v>54</v>
          </cell>
          <cell r="EN427">
            <v>26</v>
          </cell>
          <cell r="EO427" t="str">
            <v>Постоянный</v>
          </cell>
          <cell r="EP427">
            <v>24</v>
          </cell>
          <cell r="EQ427">
            <v>0</v>
          </cell>
          <cell r="ER427">
            <v>20.062328000000001</v>
          </cell>
          <cell r="ES427">
            <v>26</v>
          </cell>
          <cell r="ET427">
            <v>7.7</v>
          </cell>
          <cell r="EU427">
            <v>17</v>
          </cell>
          <cell r="EV427">
            <v>348.91264862183488</v>
          </cell>
          <cell r="EW427">
            <v>84</v>
          </cell>
          <cell r="EX427">
            <v>10</v>
          </cell>
          <cell r="EY427">
            <v>67</v>
          </cell>
          <cell r="EZ427">
            <v>0</v>
          </cell>
          <cell r="FA427">
            <v>-3</v>
          </cell>
          <cell r="FB427">
            <v>-9</v>
          </cell>
          <cell r="FC427">
            <v>0</v>
          </cell>
          <cell r="FD427">
            <v>0</v>
          </cell>
          <cell r="FE427">
            <v>0</v>
          </cell>
          <cell r="FF427">
            <v>3.8581399999999988</v>
          </cell>
        </row>
        <row r="428">
          <cell r="J428">
            <v>3294</v>
          </cell>
          <cell r="K428" t="str">
            <v>К - 35</v>
          </cell>
          <cell r="L428">
            <v>41818</v>
          </cell>
          <cell r="M428" t="str">
            <v>Гор.</v>
          </cell>
          <cell r="N428" t="str">
            <v>P1ar_Block I</v>
          </cell>
          <cell r="O428" t="str">
            <v>Действующий</v>
          </cell>
          <cell r="P428">
            <v>-4</v>
          </cell>
          <cell r="Q428" t="str">
            <v xml:space="preserve"> </v>
          </cell>
          <cell r="R428" t="str">
            <v xml:space="preserve"> </v>
          </cell>
          <cell r="S428">
            <v>0</v>
          </cell>
          <cell r="T428">
            <v>143.80000000000001</v>
          </cell>
          <cell r="U428">
            <v>135</v>
          </cell>
          <cell r="V428">
            <v>4.32</v>
          </cell>
          <cell r="W428">
            <v>1</v>
          </cell>
          <cell r="X428">
            <v>4.166457700809759</v>
          </cell>
          <cell r="Y428">
            <v>1.33</v>
          </cell>
          <cell r="Z428">
            <v>0.83599999999999997</v>
          </cell>
          <cell r="AA428">
            <v>0.73299999999999998</v>
          </cell>
          <cell r="AB428">
            <v>38</v>
          </cell>
          <cell r="AC428">
            <v>1.1579999999999999</v>
          </cell>
          <cell r="AD428">
            <v>177.8</v>
          </cell>
          <cell r="AE428">
            <v>9.19</v>
          </cell>
          <cell r="AF428">
            <v>2144</v>
          </cell>
          <cell r="AG428">
            <v>2944</v>
          </cell>
          <cell r="AH428">
            <v>2944</v>
          </cell>
          <cell r="AI428">
            <v>0</v>
          </cell>
          <cell r="AJ428">
            <v>0</v>
          </cell>
          <cell r="AK428" t="str">
            <v>откр ствол</v>
          </cell>
          <cell r="AL428" t="str">
            <v>2144-2944</v>
          </cell>
          <cell r="AM428">
            <v>17</v>
          </cell>
          <cell r="AN428">
            <v>2144</v>
          </cell>
          <cell r="AO428">
            <v>315.95999999999998</v>
          </cell>
          <cell r="AP428">
            <v>0</v>
          </cell>
          <cell r="AQ428">
            <v>0</v>
          </cell>
          <cell r="AR428">
            <v>0</v>
          </cell>
          <cell r="AS428" t="str">
            <v>Газлифт</v>
          </cell>
          <cell r="AT428">
            <v>550</v>
          </cell>
          <cell r="AU428" t="str">
            <v>ГП</v>
          </cell>
          <cell r="AV428">
            <v>1100</v>
          </cell>
          <cell r="AW428" t="str">
            <v>ГК86/1</v>
          </cell>
          <cell r="AX428">
            <v>1610</v>
          </cell>
          <cell r="AY428" t="str">
            <v>ЦКсОК/4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1620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2370</v>
          </cell>
          <cell r="BN428" t="str">
            <v>Есть</v>
          </cell>
          <cell r="BO428">
            <v>0</v>
          </cell>
          <cell r="BP428">
            <v>84</v>
          </cell>
          <cell r="BQ428">
            <v>50</v>
          </cell>
          <cell r="BR428">
            <v>4</v>
          </cell>
          <cell r="BS428">
            <v>0</v>
          </cell>
          <cell r="BT428">
            <v>0</v>
          </cell>
          <cell r="BU428">
            <v>73</v>
          </cell>
          <cell r="BV428">
            <v>5.5</v>
          </cell>
          <cell r="BW428">
            <v>18</v>
          </cell>
          <cell r="BX428" t="str">
            <v>Угловик</v>
          </cell>
          <cell r="BY428" t="str">
            <v>Постоянный</v>
          </cell>
          <cell r="BZ428">
            <v>24</v>
          </cell>
          <cell r="CA428">
            <v>0</v>
          </cell>
          <cell r="CB428">
            <v>26</v>
          </cell>
          <cell r="CC428">
            <v>50</v>
          </cell>
          <cell r="CD428">
            <v>25</v>
          </cell>
          <cell r="CE428">
            <v>43374</v>
          </cell>
          <cell r="CF428">
            <v>99.1</v>
          </cell>
          <cell r="CG428">
            <v>84</v>
          </cell>
          <cell r="CH428">
            <v>5</v>
          </cell>
          <cell r="CI428">
            <v>0</v>
          </cell>
          <cell r="CJ428">
            <v>0</v>
          </cell>
          <cell r="CK428">
            <v>58</v>
          </cell>
          <cell r="CL428">
            <v>4.1336019999999998</v>
          </cell>
          <cell r="CM428">
            <v>5</v>
          </cell>
          <cell r="CN428">
            <v>1.1100000000000001</v>
          </cell>
          <cell r="CO428">
            <v>392</v>
          </cell>
          <cell r="CP428">
            <v>5</v>
          </cell>
          <cell r="CQ428">
            <v>41.099999999999994</v>
          </cell>
          <cell r="CR428" t="str">
            <v>-</v>
          </cell>
          <cell r="CS428">
            <v>58</v>
          </cell>
          <cell r="CT428" t="str">
            <v>-</v>
          </cell>
          <cell r="CU428">
            <v>36.966397999999998</v>
          </cell>
          <cell r="CV428" t="str">
            <v>-</v>
          </cell>
          <cell r="CW428">
            <v>56.89</v>
          </cell>
          <cell r="CX428" t="str">
            <v>-</v>
          </cell>
          <cell r="CY428">
            <v>4</v>
          </cell>
          <cell r="CZ428">
            <v>1</v>
          </cell>
          <cell r="DA428">
            <v>241.91975908662712</v>
          </cell>
          <cell r="DB428">
            <v>1209.5987954331356</v>
          </cell>
          <cell r="DC428">
            <v>0</v>
          </cell>
          <cell r="DD428">
            <v>0</v>
          </cell>
          <cell r="DE428" t="str">
            <v>Газлифт</v>
          </cell>
          <cell r="DF428">
            <v>4.1336019999999998</v>
          </cell>
          <cell r="DG428">
            <v>5</v>
          </cell>
          <cell r="DH428">
            <v>1.1100000000000001</v>
          </cell>
          <cell r="DI428">
            <v>1</v>
          </cell>
          <cell r="DJ428">
            <v>58</v>
          </cell>
          <cell r="DK428">
            <v>0</v>
          </cell>
          <cell r="DL428" t="str">
            <v>-</v>
          </cell>
          <cell r="DM428">
            <v>42259</v>
          </cell>
          <cell r="DN428">
            <v>1186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42259</v>
          </cell>
          <cell r="DT428" t="str">
            <v>ВНС</v>
          </cell>
          <cell r="DU428">
            <v>0</v>
          </cell>
          <cell r="DV428">
            <v>18</v>
          </cell>
          <cell r="DW428">
            <v>34</v>
          </cell>
          <cell r="DX428">
            <v>66</v>
          </cell>
          <cell r="DY428">
            <v>32</v>
          </cell>
          <cell r="DZ428" t="str">
            <v>Постоянный</v>
          </cell>
          <cell r="EA428">
            <v>24</v>
          </cell>
          <cell r="EB428">
            <v>0</v>
          </cell>
          <cell r="EC428">
            <v>4.1336019999999998</v>
          </cell>
          <cell r="ED428">
            <v>5</v>
          </cell>
          <cell r="EE428">
            <v>1.1100000000000001</v>
          </cell>
          <cell r="EF428">
            <v>17.8</v>
          </cell>
          <cell r="EG428">
            <v>2612.7333981355728</v>
          </cell>
          <cell r="EH428">
            <v>75</v>
          </cell>
          <cell r="EI428">
            <v>7</v>
          </cell>
          <cell r="EJ428">
            <v>58</v>
          </cell>
          <cell r="EK428">
            <v>18</v>
          </cell>
          <cell r="EL428">
            <v>26</v>
          </cell>
          <cell r="EM428">
            <v>50</v>
          </cell>
          <cell r="EN428">
            <v>25</v>
          </cell>
          <cell r="EO428" t="str">
            <v>Постоянный</v>
          </cell>
          <cell r="EP428">
            <v>24</v>
          </cell>
          <cell r="EQ428">
            <v>0</v>
          </cell>
          <cell r="ER428">
            <v>4.1336019999999998</v>
          </cell>
          <cell r="ES428">
            <v>5</v>
          </cell>
          <cell r="ET428">
            <v>1.1100000000000001</v>
          </cell>
          <cell r="EU428">
            <v>5</v>
          </cell>
          <cell r="EV428">
            <v>241.91975908662712</v>
          </cell>
          <cell r="EW428">
            <v>84</v>
          </cell>
          <cell r="EX428">
            <v>4</v>
          </cell>
          <cell r="EY428">
            <v>58</v>
          </cell>
          <cell r="EZ428">
            <v>0</v>
          </cell>
          <cell r="FA428">
            <v>-8</v>
          </cell>
          <cell r="FB428">
            <v>-16</v>
          </cell>
          <cell r="FC428">
            <v>-7</v>
          </cell>
          <cell r="FD428">
            <v>0</v>
          </cell>
          <cell r="FE428">
            <v>0</v>
          </cell>
          <cell r="FF428">
            <v>0</v>
          </cell>
        </row>
        <row r="429">
          <cell r="J429">
            <v>3297</v>
          </cell>
          <cell r="K429" t="str">
            <v>К - 35</v>
          </cell>
          <cell r="L429">
            <v>41870</v>
          </cell>
          <cell r="M429" t="str">
            <v>Гор.</v>
          </cell>
          <cell r="N429" t="str">
            <v>P1ar_Block I</v>
          </cell>
          <cell r="O429" t="str">
            <v>Действующий</v>
          </cell>
          <cell r="P429">
            <v>-4</v>
          </cell>
          <cell r="Q429">
            <v>0</v>
          </cell>
          <cell r="R429">
            <v>0</v>
          </cell>
          <cell r="S429">
            <v>0</v>
          </cell>
          <cell r="T429">
            <v>143.80000000000001</v>
          </cell>
          <cell r="U429">
            <v>135</v>
          </cell>
          <cell r="V429">
            <v>4.32</v>
          </cell>
          <cell r="W429">
            <v>1</v>
          </cell>
          <cell r="X429">
            <v>4.3014350065118947</v>
          </cell>
          <cell r="Y429">
            <v>1.33</v>
          </cell>
          <cell r="Z429">
            <v>0.83599999999999997</v>
          </cell>
          <cell r="AA429">
            <v>0.73299999999999998</v>
          </cell>
          <cell r="AB429">
            <v>38</v>
          </cell>
          <cell r="AC429">
            <v>1.1579999999999999</v>
          </cell>
          <cell r="AD429">
            <v>177.8</v>
          </cell>
          <cell r="AE429">
            <v>9.19</v>
          </cell>
          <cell r="AF429">
            <v>2297</v>
          </cell>
          <cell r="AG429" t="str">
            <v>1 ств 2900
2 ств 2950</v>
          </cell>
          <cell r="AH429" t="str">
            <v>1 ств 2900
2 ств 2950</v>
          </cell>
          <cell r="AI429">
            <v>0</v>
          </cell>
          <cell r="AJ429">
            <v>0</v>
          </cell>
          <cell r="AK429" t="str">
            <v>откр ствол</v>
          </cell>
          <cell r="AL429" t="str">
            <v>1ый ст-л 2296-2900;
2ой ст- 2326-2950</v>
          </cell>
          <cell r="AM429">
            <v>13.6</v>
          </cell>
          <cell r="AN429">
            <v>2297</v>
          </cell>
          <cell r="AO429">
            <v>899.24</v>
          </cell>
          <cell r="AP429">
            <v>0</v>
          </cell>
          <cell r="AQ429">
            <v>0</v>
          </cell>
          <cell r="AR429">
            <v>0</v>
          </cell>
          <cell r="AS429" t="str">
            <v>Газлифт</v>
          </cell>
          <cell r="AT429">
            <v>370</v>
          </cell>
          <cell r="AU429" t="str">
            <v>ГП</v>
          </cell>
          <cell r="AV429">
            <v>680</v>
          </cell>
          <cell r="AW429" t="str">
            <v>ГП</v>
          </cell>
          <cell r="AX429">
            <v>950</v>
          </cell>
          <cell r="AY429" t="str">
            <v>ГП</v>
          </cell>
          <cell r="AZ429">
            <v>1180</v>
          </cell>
          <cell r="BA429" t="str">
            <v>ГК80/1</v>
          </cell>
          <cell r="BB429">
            <v>1350</v>
          </cell>
          <cell r="BC429" t="str">
            <v>ГК78/2</v>
          </cell>
          <cell r="BD429">
            <v>0</v>
          </cell>
          <cell r="BE429">
            <v>0</v>
          </cell>
          <cell r="BF429">
            <v>1835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2310</v>
          </cell>
          <cell r="BN429" t="str">
            <v>Есть</v>
          </cell>
          <cell r="BO429">
            <v>0</v>
          </cell>
          <cell r="BP429">
            <v>84</v>
          </cell>
          <cell r="BQ429">
            <v>84</v>
          </cell>
          <cell r="BR429">
            <v>5.5</v>
          </cell>
          <cell r="BS429">
            <v>0</v>
          </cell>
          <cell r="BT429">
            <v>0</v>
          </cell>
          <cell r="BU429">
            <v>73</v>
          </cell>
          <cell r="BV429">
            <v>5.5</v>
          </cell>
          <cell r="BW429">
            <v>18</v>
          </cell>
          <cell r="BX429" t="str">
            <v>Угловик</v>
          </cell>
          <cell r="BY429" t="str">
            <v>Периодический</v>
          </cell>
          <cell r="BZ429">
            <v>24</v>
          </cell>
          <cell r="CA429">
            <v>24</v>
          </cell>
          <cell r="CB429">
            <v>26</v>
          </cell>
          <cell r="CC429">
            <v>84</v>
          </cell>
          <cell r="CD429">
            <v>25</v>
          </cell>
          <cell r="CE429">
            <v>43374</v>
          </cell>
          <cell r="CF429">
            <v>98.9</v>
          </cell>
          <cell r="CG429">
            <v>84</v>
          </cell>
          <cell r="CH429">
            <v>5</v>
          </cell>
          <cell r="CI429">
            <v>0</v>
          </cell>
          <cell r="CJ429">
            <v>0</v>
          </cell>
          <cell r="CK429">
            <v>85</v>
          </cell>
          <cell r="CL429">
            <v>1.6698264</v>
          </cell>
          <cell r="CM429">
            <v>2</v>
          </cell>
          <cell r="CN429">
            <v>0.13</v>
          </cell>
          <cell r="CO429">
            <v>393</v>
          </cell>
          <cell r="CP429">
            <v>2</v>
          </cell>
          <cell r="CQ429">
            <v>13.900000000000006</v>
          </cell>
          <cell r="CR429" t="str">
            <v>-</v>
          </cell>
          <cell r="CS429">
            <v>85</v>
          </cell>
          <cell r="CT429" t="str">
            <v>-</v>
          </cell>
          <cell r="CU429">
            <v>12.230173600000006</v>
          </cell>
          <cell r="CV429" t="str">
            <v>-</v>
          </cell>
          <cell r="CW429">
            <v>84.87</v>
          </cell>
          <cell r="CX429" t="str">
            <v>-</v>
          </cell>
          <cell r="CY429">
            <v>1.5</v>
          </cell>
          <cell r="CZ429">
            <v>0.5</v>
          </cell>
          <cell r="DA429">
            <v>299.43232422244608</v>
          </cell>
          <cell r="DB429">
            <v>1197.7292968897843</v>
          </cell>
          <cell r="DC429">
            <v>0.15347147087602531</v>
          </cell>
          <cell r="DD429">
            <v>0</v>
          </cell>
          <cell r="DE429" t="str">
            <v>Газлифт</v>
          </cell>
          <cell r="DF429">
            <v>1.6698264</v>
          </cell>
          <cell r="DG429">
            <v>2</v>
          </cell>
          <cell r="DH429">
            <v>0.13</v>
          </cell>
          <cell r="DI429">
            <v>0.49999999999999994</v>
          </cell>
          <cell r="DJ429">
            <v>85</v>
          </cell>
          <cell r="DK429">
            <v>0</v>
          </cell>
          <cell r="DL429">
            <v>42358</v>
          </cell>
          <cell r="DM429">
            <v>42361</v>
          </cell>
          <cell r="DN429">
            <v>1084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41880</v>
          </cell>
          <cell r="DT429" t="str">
            <v>ВНС</v>
          </cell>
          <cell r="DU429">
            <v>0</v>
          </cell>
          <cell r="DV429">
            <v>18</v>
          </cell>
          <cell r="DW429">
            <v>34</v>
          </cell>
          <cell r="DX429">
            <v>54.4</v>
          </cell>
          <cell r="DY429">
            <v>32</v>
          </cell>
          <cell r="DZ429" t="str">
            <v>Постоянный</v>
          </cell>
          <cell r="EA429">
            <v>24</v>
          </cell>
          <cell r="EB429">
            <v>0</v>
          </cell>
          <cell r="EC429">
            <v>5.0929705199999997</v>
          </cell>
          <cell r="ED429">
            <v>6.1</v>
          </cell>
          <cell r="EE429">
            <v>0.13</v>
          </cell>
          <cell r="EF429">
            <v>19.600000000000001</v>
          </cell>
          <cell r="EG429">
            <v>2768.5218174009779</v>
          </cell>
          <cell r="EH429">
            <v>79.571428571428569</v>
          </cell>
          <cell r="EI429">
            <v>5.5</v>
          </cell>
          <cell r="EJ429">
            <v>66</v>
          </cell>
          <cell r="EK429">
            <v>18</v>
          </cell>
          <cell r="EL429">
            <v>26</v>
          </cell>
          <cell r="EM429">
            <v>84</v>
          </cell>
          <cell r="EN429">
            <v>25</v>
          </cell>
          <cell r="EO429" t="str">
            <v>Периодический</v>
          </cell>
          <cell r="EP429">
            <v>24</v>
          </cell>
          <cell r="EQ429">
            <v>24</v>
          </cell>
          <cell r="ER429">
            <v>1.6698264</v>
          </cell>
          <cell r="ES429">
            <v>2</v>
          </cell>
          <cell r="ET429">
            <v>0.13</v>
          </cell>
          <cell r="EU429">
            <v>2</v>
          </cell>
          <cell r="EV429">
            <v>299.43232422244608</v>
          </cell>
          <cell r="EW429">
            <v>84</v>
          </cell>
          <cell r="EX429">
            <v>1.5</v>
          </cell>
          <cell r="EY429">
            <v>85</v>
          </cell>
          <cell r="EZ429">
            <v>0</v>
          </cell>
          <cell r="FA429">
            <v>-8</v>
          </cell>
          <cell r="FB429">
            <v>29.6</v>
          </cell>
          <cell r="FC429">
            <v>-7</v>
          </cell>
          <cell r="FD429">
            <v>0</v>
          </cell>
          <cell r="FE429">
            <v>24</v>
          </cell>
          <cell r="FF429">
            <v>-3.4231441199999999</v>
          </cell>
        </row>
        <row r="430">
          <cell r="J430">
            <v>3299</v>
          </cell>
          <cell r="K430" t="str">
            <v>К - 11</v>
          </cell>
          <cell r="L430">
            <v>42334</v>
          </cell>
          <cell r="M430" t="str">
            <v>Гор.</v>
          </cell>
          <cell r="N430" t="str">
            <v>P1ar_Block I</v>
          </cell>
          <cell r="O430" t="str">
            <v>Действующий</v>
          </cell>
          <cell r="P430">
            <v>-4</v>
          </cell>
          <cell r="Q430">
            <v>0</v>
          </cell>
          <cell r="R430">
            <v>0</v>
          </cell>
          <cell r="S430">
            <v>0</v>
          </cell>
          <cell r="T430">
            <v>143.80000000000001</v>
          </cell>
          <cell r="U430">
            <v>135</v>
          </cell>
          <cell r="V430">
            <v>4.32</v>
          </cell>
          <cell r="W430">
            <v>1</v>
          </cell>
          <cell r="X430">
            <v>4.32</v>
          </cell>
          <cell r="Y430">
            <v>1.33</v>
          </cell>
          <cell r="Z430">
            <v>0.83599999999999997</v>
          </cell>
          <cell r="AA430">
            <v>0.73299999999999998</v>
          </cell>
          <cell r="AB430">
            <v>38</v>
          </cell>
          <cell r="AC430">
            <v>1.1579999999999999</v>
          </cell>
          <cell r="AD430">
            <v>177.8</v>
          </cell>
          <cell r="AE430">
            <v>9.19</v>
          </cell>
          <cell r="AF430">
            <v>2250</v>
          </cell>
          <cell r="AG430">
            <v>3164</v>
          </cell>
          <cell r="AH430">
            <v>3160</v>
          </cell>
          <cell r="AI430">
            <v>0</v>
          </cell>
          <cell r="AJ430">
            <v>0</v>
          </cell>
          <cell r="AK430" t="str">
            <v>Закрытый</v>
          </cell>
          <cell r="AL430" t="str">
            <v>2093-3160</v>
          </cell>
          <cell r="AM430">
            <v>0</v>
          </cell>
          <cell r="AN430">
            <v>0</v>
          </cell>
          <cell r="AO430">
            <v>0</v>
          </cell>
          <cell r="AP430" t="str">
            <v>2093-3160</v>
          </cell>
          <cell r="AQ430">
            <v>0</v>
          </cell>
          <cell r="AR430">
            <v>0</v>
          </cell>
          <cell r="AS430" t="str">
            <v>Газлифт</v>
          </cell>
          <cell r="AT430">
            <v>460</v>
          </cell>
          <cell r="AU430" t="str">
            <v>ГП</v>
          </cell>
          <cell r="AV430">
            <v>1180</v>
          </cell>
          <cell r="AW430" t="str">
            <v>ГП</v>
          </cell>
          <cell r="AX430">
            <v>1700</v>
          </cell>
          <cell r="AY430" t="str">
            <v>ГК70(1,5)</v>
          </cell>
          <cell r="AZ430">
            <v>1820</v>
          </cell>
          <cell r="BA430" t="str">
            <v>ЦКсОК(3)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1840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2100</v>
          </cell>
          <cell r="BN430" t="str">
            <v>Есть</v>
          </cell>
          <cell r="BO430">
            <v>0</v>
          </cell>
          <cell r="BP430">
            <v>87</v>
          </cell>
          <cell r="BQ430">
            <v>58</v>
          </cell>
          <cell r="BR430">
            <v>2.5</v>
          </cell>
          <cell r="BS430">
            <v>0</v>
          </cell>
          <cell r="BT430">
            <v>0</v>
          </cell>
          <cell r="BU430">
            <v>73</v>
          </cell>
          <cell r="BV430">
            <v>5.5</v>
          </cell>
          <cell r="BW430">
            <v>18</v>
          </cell>
          <cell r="BX430" t="str">
            <v>Угловик</v>
          </cell>
          <cell r="BY430" t="str">
            <v>Периодический</v>
          </cell>
          <cell r="BZ430">
            <v>24</v>
          </cell>
          <cell r="CA430">
            <v>24</v>
          </cell>
          <cell r="CB430">
            <v>25</v>
          </cell>
          <cell r="CC430">
            <v>58</v>
          </cell>
          <cell r="CD430">
            <v>24</v>
          </cell>
          <cell r="CE430">
            <v>43374</v>
          </cell>
          <cell r="CF430">
            <v>140.5</v>
          </cell>
          <cell r="CG430">
            <v>87</v>
          </cell>
          <cell r="CH430">
            <v>6</v>
          </cell>
          <cell r="CI430">
            <v>0</v>
          </cell>
          <cell r="CJ430">
            <v>0</v>
          </cell>
          <cell r="CK430">
            <v>71</v>
          </cell>
          <cell r="CL430">
            <v>0.83599999999999997</v>
          </cell>
          <cell r="CM430">
            <v>1</v>
          </cell>
          <cell r="CN430">
            <v>0</v>
          </cell>
          <cell r="CO430">
            <v>394</v>
          </cell>
          <cell r="CP430">
            <v>3.4</v>
          </cell>
          <cell r="CQ430">
            <v>69.5</v>
          </cell>
          <cell r="CR430" t="str">
            <v>-</v>
          </cell>
          <cell r="CS430">
            <v>71</v>
          </cell>
          <cell r="CT430" t="str">
            <v>-</v>
          </cell>
          <cell r="CU430">
            <v>68.664000000000001</v>
          </cell>
          <cell r="CV430" t="str">
            <v>-</v>
          </cell>
          <cell r="CW430">
            <v>71</v>
          </cell>
          <cell r="CX430" t="str">
            <v>-</v>
          </cell>
          <cell r="CY430">
            <v>2.5</v>
          </cell>
          <cell r="CZ430">
            <v>0.89999999999999991</v>
          </cell>
          <cell r="DA430">
            <v>1076.5550239234449</v>
          </cell>
          <cell r="DB430">
            <v>4066.9856459330144</v>
          </cell>
          <cell r="DC430">
            <v>1.8443228184811502E-2</v>
          </cell>
          <cell r="DD430">
            <v>0</v>
          </cell>
          <cell r="DE430" t="str">
            <v>Газлифт</v>
          </cell>
          <cell r="DF430">
            <v>0.83599999999999997</v>
          </cell>
          <cell r="DG430">
            <v>1</v>
          </cell>
          <cell r="DH430">
            <v>0</v>
          </cell>
          <cell r="DI430">
            <v>0.89999999999999991</v>
          </cell>
          <cell r="DJ430">
            <v>71</v>
          </cell>
          <cell r="DK430">
            <v>0</v>
          </cell>
          <cell r="DL430">
            <v>42275</v>
          </cell>
          <cell r="DM430">
            <v>42334</v>
          </cell>
          <cell r="DN430">
            <v>1111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42290</v>
          </cell>
          <cell r="DT430" t="str">
            <v>ВНС</v>
          </cell>
          <cell r="DU430">
            <v>0</v>
          </cell>
          <cell r="DV430">
            <v>18</v>
          </cell>
          <cell r="DW430">
            <v>25</v>
          </cell>
          <cell r="DX430">
            <v>54</v>
          </cell>
          <cell r="DY430">
            <v>24</v>
          </cell>
          <cell r="DZ430" t="str">
            <v>Периодический</v>
          </cell>
          <cell r="EA430">
            <v>48</v>
          </cell>
          <cell r="EB430">
            <v>48</v>
          </cell>
          <cell r="EC430">
            <v>0.83599999999999997</v>
          </cell>
          <cell r="ED430">
            <v>1</v>
          </cell>
          <cell r="EE430">
            <v>0</v>
          </cell>
          <cell r="EF430">
            <v>3.4</v>
          </cell>
          <cell r="EG430">
            <v>1076.5550239234449</v>
          </cell>
          <cell r="EH430">
            <v>77</v>
          </cell>
          <cell r="EI430">
            <v>2.5</v>
          </cell>
          <cell r="EJ430">
            <v>71</v>
          </cell>
          <cell r="EK430">
            <v>18</v>
          </cell>
          <cell r="EL430">
            <v>25</v>
          </cell>
          <cell r="EM430">
            <v>58</v>
          </cell>
          <cell r="EN430">
            <v>24</v>
          </cell>
          <cell r="EO430" t="str">
            <v>Периодический</v>
          </cell>
          <cell r="EP430">
            <v>24</v>
          </cell>
          <cell r="EQ430">
            <v>24</v>
          </cell>
          <cell r="ER430">
            <v>0.83599999999999997</v>
          </cell>
          <cell r="ES430">
            <v>1</v>
          </cell>
          <cell r="ET430">
            <v>0</v>
          </cell>
          <cell r="EU430">
            <v>3.4</v>
          </cell>
          <cell r="EV430">
            <v>1076.5550239234449</v>
          </cell>
          <cell r="EW430">
            <v>87</v>
          </cell>
          <cell r="EX430">
            <v>2.5</v>
          </cell>
          <cell r="EY430">
            <v>71</v>
          </cell>
          <cell r="EZ430">
            <v>0</v>
          </cell>
          <cell r="FA430">
            <v>0</v>
          </cell>
          <cell r="FB430">
            <v>4</v>
          </cell>
          <cell r="FC430">
            <v>0</v>
          </cell>
          <cell r="FD430">
            <v>-24</v>
          </cell>
          <cell r="FE430">
            <v>-24</v>
          </cell>
          <cell r="FF430">
            <v>0</v>
          </cell>
        </row>
        <row r="431">
          <cell r="J431">
            <v>3306</v>
          </cell>
          <cell r="K431" t="str">
            <v>К - 40</v>
          </cell>
          <cell r="L431">
            <v>41988</v>
          </cell>
          <cell r="M431" t="str">
            <v>Гор.</v>
          </cell>
          <cell r="N431" t="str">
            <v>P1ar_Block III</v>
          </cell>
          <cell r="O431" t="str">
            <v>Действующий</v>
          </cell>
          <cell r="P431">
            <v>-4</v>
          </cell>
          <cell r="Q431">
            <v>0</v>
          </cell>
          <cell r="R431">
            <v>0</v>
          </cell>
          <cell r="S431">
            <v>0</v>
          </cell>
          <cell r="T431">
            <v>143.80000000000001</v>
          </cell>
          <cell r="U431">
            <v>135</v>
          </cell>
          <cell r="V431">
            <v>4.32</v>
          </cell>
          <cell r="W431">
            <v>1</v>
          </cell>
          <cell r="X431">
            <v>4.32</v>
          </cell>
          <cell r="Y431">
            <v>1.33</v>
          </cell>
          <cell r="Z431">
            <v>0.83599999999999997</v>
          </cell>
          <cell r="AA431">
            <v>0.73299999999999998</v>
          </cell>
          <cell r="AB431">
            <v>38</v>
          </cell>
          <cell r="AC431">
            <v>1.1579999999999999</v>
          </cell>
          <cell r="AD431">
            <v>177.8</v>
          </cell>
          <cell r="AE431">
            <v>9.19</v>
          </cell>
          <cell r="AF431">
            <v>2248</v>
          </cell>
          <cell r="AG431">
            <v>2852</v>
          </cell>
          <cell r="AH431">
            <v>2852</v>
          </cell>
          <cell r="AI431">
            <v>0</v>
          </cell>
          <cell r="AJ431">
            <v>0</v>
          </cell>
          <cell r="AK431" t="str">
            <v>откр ствол</v>
          </cell>
          <cell r="AL431" t="str">
            <v>2248-2852</v>
          </cell>
          <cell r="AM431">
            <v>0</v>
          </cell>
          <cell r="AN431">
            <v>2248</v>
          </cell>
          <cell r="AO431">
            <v>344.89</v>
          </cell>
          <cell r="AP431">
            <v>0</v>
          </cell>
          <cell r="AQ431">
            <v>0</v>
          </cell>
          <cell r="AR431">
            <v>0</v>
          </cell>
          <cell r="AS431" t="str">
            <v>Газлифт</v>
          </cell>
          <cell r="AT431">
            <v>450</v>
          </cell>
          <cell r="AU431" t="str">
            <v xml:space="preserve">ГП </v>
          </cell>
          <cell r="AV431">
            <v>820</v>
          </cell>
          <cell r="AW431" t="str">
            <v xml:space="preserve">ГП </v>
          </cell>
          <cell r="AX431">
            <v>1130</v>
          </cell>
          <cell r="AY431" t="str">
            <v xml:space="preserve">ГП </v>
          </cell>
          <cell r="AZ431">
            <v>1360</v>
          </cell>
          <cell r="BA431" t="str">
            <v xml:space="preserve">ГП </v>
          </cell>
          <cell r="BB431">
            <v>1540</v>
          </cell>
          <cell r="BC431" t="str">
            <v xml:space="preserve"> ГК 84/1,5</v>
          </cell>
          <cell r="BD431">
            <v>0</v>
          </cell>
          <cell r="BE431">
            <v>0</v>
          </cell>
          <cell r="BF431">
            <v>1970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2275</v>
          </cell>
          <cell r="BN431" t="str">
            <v>Есть</v>
          </cell>
          <cell r="BO431">
            <v>0</v>
          </cell>
          <cell r="BP431">
            <v>87</v>
          </cell>
          <cell r="BQ431">
            <v>56</v>
          </cell>
          <cell r="BR431">
            <v>10.8</v>
          </cell>
          <cell r="BS431">
            <v>0</v>
          </cell>
          <cell r="BT431">
            <v>0</v>
          </cell>
          <cell r="BU431">
            <v>73</v>
          </cell>
          <cell r="BV431">
            <v>5.5</v>
          </cell>
          <cell r="BW431">
            <v>18</v>
          </cell>
          <cell r="BX431" t="str">
            <v>Угловик</v>
          </cell>
          <cell r="BY431" t="str">
            <v>Постоянный</v>
          </cell>
          <cell r="BZ431">
            <v>24</v>
          </cell>
          <cell r="CA431">
            <v>0</v>
          </cell>
          <cell r="CB431">
            <v>35</v>
          </cell>
          <cell r="CC431">
            <v>56</v>
          </cell>
          <cell r="CD431">
            <v>34</v>
          </cell>
          <cell r="CE431">
            <v>43374</v>
          </cell>
          <cell r="CF431">
            <v>93.4</v>
          </cell>
          <cell r="CG431">
            <v>87</v>
          </cell>
          <cell r="CH431">
            <v>6</v>
          </cell>
          <cell r="CI431">
            <v>0</v>
          </cell>
          <cell r="CJ431">
            <v>0</v>
          </cell>
          <cell r="CK431">
            <v>80</v>
          </cell>
          <cell r="CL431">
            <v>4.18</v>
          </cell>
          <cell r="CM431">
            <v>5</v>
          </cell>
          <cell r="CN431">
            <v>0</v>
          </cell>
          <cell r="CO431">
            <v>395</v>
          </cell>
          <cell r="CP431">
            <v>14</v>
          </cell>
          <cell r="CQ431">
            <v>13.400000000000006</v>
          </cell>
          <cell r="CR431" t="str">
            <v>-</v>
          </cell>
          <cell r="CS431">
            <v>80</v>
          </cell>
          <cell r="CT431" t="str">
            <v>-</v>
          </cell>
          <cell r="CU431">
            <v>9.220000000000006</v>
          </cell>
          <cell r="CV431" t="str">
            <v>-</v>
          </cell>
          <cell r="CW431">
            <v>80</v>
          </cell>
          <cell r="CX431" t="str">
            <v>-</v>
          </cell>
          <cell r="CY431">
            <v>10.8</v>
          </cell>
          <cell r="CZ431">
            <v>3.1999999999999993</v>
          </cell>
          <cell r="DA431">
            <v>765.55023923444958</v>
          </cell>
          <cell r="DB431">
            <v>3349.2822966507179</v>
          </cell>
          <cell r="DC431">
            <v>0.39854728896811992</v>
          </cell>
          <cell r="DD431">
            <v>0</v>
          </cell>
          <cell r="DE431" t="str">
            <v>Газлифт</v>
          </cell>
          <cell r="DF431">
            <v>4.18</v>
          </cell>
          <cell r="DG431">
            <v>5</v>
          </cell>
          <cell r="DH431">
            <v>0</v>
          </cell>
          <cell r="DI431">
            <v>3.1999999999999993</v>
          </cell>
          <cell r="DJ431">
            <v>80</v>
          </cell>
          <cell r="DK431">
            <v>0</v>
          </cell>
          <cell r="DL431">
            <v>42808.083333333336</v>
          </cell>
          <cell r="DM431">
            <v>42814</v>
          </cell>
          <cell r="DN431">
            <v>631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42814</v>
          </cell>
          <cell r="DT431" t="str">
            <v>ОПЗ</v>
          </cell>
          <cell r="DU431">
            <v>0</v>
          </cell>
          <cell r="DV431">
            <v>18</v>
          </cell>
          <cell r="DW431">
            <v>36</v>
          </cell>
          <cell r="DX431">
            <v>54</v>
          </cell>
          <cell r="DY431">
            <v>34</v>
          </cell>
          <cell r="DZ431" t="str">
            <v>Постоянный</v>
          </cell>
          <cell r="EA431">
            <v>24</v>
          </cell>
          <cell r="EB431">
            <v>0</v>
          </cell>
          <cell r="EC431">
            <v>4.18</v>
          </cell>
          <cell r="ED431">
            <v>5</v>
          </cell>
          <cell r="EE431">
            <v>0</v>
          </cell>
          <cell r="EF431">
            <v>14</v>
          </cell>
          <cell r="EG431">
            <v>765.55023923444958</v>
          </cell>
          <cell r="EH431">
            <v>77</v>
          </cell>
          <cell r="EI431">
            <v>10.8</v>
          </cell>
          <cell r="EJ431">
            <v>77</v>
          </cell>
          <cell r="EK431">
            <v>18</v>
          </cell>
          <cell r="EL431">
            <v>35</v>
          </cell>
          <cell r="EM431">
            <v>56</v>
          </cell>
          <cell r="EN431">
            <v>34</v>
          </cell>
          <cell r="EO431" t="str">
            <v>Постоянный</v>
          </cell>
          <cell r="EP431">
            <v>24</v>
          </cell>
          <cell r="EQ431">
            <v>0</v>
          </cell>
          <cell r="ER431">
            <v>4.18</v>
          </cell>
          <cell r="ES431">
            <v>5</v>
          </cell>
          <cell r="ET431">
            <v>0</v>
          </cell>
          <cell r="EU431">
            <v>14</v>
          </cell>
          <cell r="EV431">
            <v>765.55023923444958</v>
          </cell>
          <cell r="EW431">
            <v>87</v>
          </cell>
          <cell r="EX431">
            <v>10.8</v>
          </cell>
          <cell r="EY431">
            <v>80</v>
          </cell>
          <cell r="EZ431">
            <v>0</v>
          </cell>
          <cell r="FA431">
            <v>-1</v>
          </cell>
          <cell r="FB431">
            <v>2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</row>
        <row r="432">
          <cell r="J432">
            <v>3307</v>
          </cell>
          <cell r="K432" t="str">
            <v>К - 40</v>
          </cell>
          <cell r="L432">
            <v>42047</v>
          </cell>
          <cell r="M432" t="str">
            <v>Гор.</v>
          </cell>
          <cell r="N432" t="str">
            <v>P1ar_Block III</v>
          </cell>
          <cell r="O432" t="str">
            <v>Действующий</v>
          </cell>
          <cell r="P432">
            <v>-4</v>
          </cell>
          <cell r="Q432">
            <v>0</v>
          </cell>
          <cell r="R432">
            <v>0</v>
          </cell>
          <cell r="S432">
            <v>0</v>
          </cell>
          <cell r="T432">
            <v>143.80000000000001</v>
          </cell>
          <cell r="U432">
            <v>135</v>
          </cell>
          <cell r="V432">
            <v>4.32</v>
          </cell>
          <cell r="W432">
            <v>1</v>
          </cell>
          <cell r="X432">
            <v>3.8135593220338984</v>
          </cell>
          <cell r="Y432">
            <v>1.33</v>
          </cell>
          <cell r="Z432">
            <v>0.83599999999999997</v>
          </cell>
          <cell r="AA432">
            <v>0.73299999999999998</v>
          </cell>
          <cell r="AB432">
            <v>38</v>
          </cell>
          <cell r="AC432">
            <v>1.1579999999999999</v>
          </cell>
          <cell r="AD432">
            <v>177.8</v>
          </cell>
          <cell r="AE432">
            <v>9.19</v>
          </cell>
          <cell r="AF432">
            <v>2168</v>
          </cell>
          <cell r="AG432">
            <v>3013</v>
          </cell>
          <cell r="AH432">
            <v>3013</v>
          </cell>
          <cell r="AI432">
            <v>0</v>
          </cell>
          <cell r="AJ432">
            <v>0</v>
          </cell>
          <cell r="AK432" t="str">
            <v>откр ствол</v>
          </cell>
          <cell r="AL432" t="str">
            <v>2168-3013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 t="str">
            <v>Газлифт</v>
          </cell>
          <cell r="AT432">
            <v>480</v>
          </cell>
          <cell r="AU432" t="str">
            <v>ГП</v>
          </cell>
          <cell r="AV432">
            <v>870</v>
          </cell>
          <cell r="AW432" t="str">
            <v>ГП</v>
          </cell>
          <cell r="AX432">
            <v>1190</v>
          </cell>
          <cell r="AY432" t="str">
            <v>ГП</v>
          </cell>
          <cell r="AZ432">
            <v>1450</v>
          </cell>
          <cell r="BA432" t="str">
            <v>ГК81/2</v>
          </cell>
          <cell r="BB432">
            <v>1650</v>
          </cell>
          <cell r="BC432" t="str">
            <v>ГК75/3</v>
          </cell>
          <cell r="BD432">
            <v>1850</v>
          </cell>
          <cell r="BE432" t="str">
            <v>ЦКсОК</v>
          </cell>
          <cell r="BF432">
            <v>1860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2260</v>
          </cell>
          <cell r="BN432" t="str">
            <v>Есть</v>
          </cell>
          <cell r="BO432">
            <v>0</v>
          </cell>
          <cell r="BP432">
            <v>76</v>
          </cell>
          <cell r="BQ432">
            <v>70</v>
          </cell>
          <cell r="BR432">
            <v>5</v>
          </cell>
          <cell r="BS432">
            <v>0</v>
          </cell>
          <cell r="BT432">
            <v>0</v>
          </cell>
          <cell r="BU432">
            <v>73</v>
          </cell>
          <cell r="BV432">
            <v>5.5</v>
          </cell>
          <cell r="BW432">
            <v>18</v>
          </cell>
          <cell r="BX432" t="str">
            <v>Угловик</v>
          </cell>
          <cell r="BY432" t="str">
            <v>Постоянный</v>
          </cell>
          <cell r="BZ432">
            <v>24</v>
          </cell>
          <cell r="CA432">
            <v>0</v>
          </cell>
          <cell r="CB432">
            <v>36</v>
          </cell>
          <cell r="CC432">
            <v>70</v>
          </cell>
          <cell r="CD432">
            <v>35</v>
          </cell>
          <cell r="CE432">
            <v>43374</v>
          </cell>
          <cell r="CF432">
            <v>92.4</v>
          </cell>
          <cell r="CG432">
            <v>76</v>
          </cell>
          <cell r="CH432">
            <v>6</v>
          </cell>
          <cell r="CI432">
            <v>0</v>
          </cell>
          <cell r="CJ432">
            <v>0</v>
          </cell>
          <cell r="CK432">
            <v>85</v>
          </cell>
          <cell r="CL432">
            <v>4.0127999999999995</v>
          </cell>
          <cell r="CM432">
            <v>5</v>
          </cell>
          <cell r="CN432">
            <v>4</v>
          </cell>
          <cell r="CO432">
            <v>396</v>
          </cell>
          <cell r="CP432">
            <v>17.600000000000001</v>
          </cell>
          <cell r="CQ432">
            <v>7.4000000000000057</v>
          </cell>
          <cell r="CR432" t="str">
            <v>-</v>
          </cell>
          <cell r="CS432">
            <v>85</v>
          </cell>
          <cell r="CT432" t="str">
            <v>-</v>
          </cell>
          <cell r="CU432">
            <v>3.3872000000000062</v>
          </cell>
          <cell r="CV432" t="str">
            <v>-</v>
          </cell>
          <cell r="CW432">
            <v>81</v>
          </cell>
          <cell r="CX432" t="str">
            <v>-</v>
          </cell>
          <cell r="CY432">
            <v>5</v>
          </cell>
          <cell r="CZ432">
            <v>12.600000000000001</v>
          </cell>
          <cell r="DA432">
            <v>3139.9521531100486</v>
          </cell>
          <cell r="DB432">
            <v>4385.9649122807023</v>
          </cell>
          <cell r="DC432">
            <v>0.7006133315360249</v>
          </cell>
          <cell r="DD432">
            <v>0</v>
          </cell>
          <cell r="DE432" t="str">
            <v>Газлифт</v>
          </cell>
          <cell r="DF432">
            <v>4.0127999999999995</v>
          </cell>
          <cell r="DG432">
            <v>5</v>
          </cell>
          <cell r="DH432">
            <v>4</v>
          </cell>
          <cell r="DI432">
            <v>12.600000000000001</v>
          </cell>
          <cell r="DJ432">
            <v>85</v>
          </cell>
          <cell r="DK432">
            <v>0</v>
          </cell>
          <cell r="DL432">
            <v>42640.083333333336</v>
          </cell>
          <cell r="DM432">
            <v>42656</v>
          </cell>
          <cell r="DN432">
            <v>789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42656</v>
          </cell>
          <cell r="DT432" t="str">
            <v>ОПЗ</v>
          </cell>
          <cell r="DU432">
            <v>0</v>
          </cell>
          <cell r="DV432">
            <v>18</v>
          </cell>
          <cell r="DW432">
            <v>36</v>
          </cell>
          <cell r="DX432">
            <v>70</v>
          </cell>
          <cell r="DY432">
            <v>35</v>
          </cell>
          <cell r="DZ432" t="str">
            <v>Постоянный</v>
          </cell>
          <cell r="EA432">
            <v>24</v>
          </cell>
          <cell r="EB432">
            <v>0</v>
          </cell>
          <cell r="EC432">
            <v>4.0127999999999995</v>
          </cell>
          <cell r="ED432">
            <v>5</v>
          </cell>
          <cell r="EE432">
            <v>4</v>
          </cell>
          <cell r="EF432">
            <v>17.600000000000001</v>
          </cell>
          <cell r="EG432">
            <v>1445.374800637959</v>
          </cell>
          <cell r="EH432">
            <v>76</v>
          </cell>
          <cell r="EI432">
            <v>11.8</v>
          </cell>
          <cell r="EJ432">
            <v>85</v>
          </cell>
          <cell r="EK432">
            <v>18</v>
          </cell>
          <cell r="EL432">
            <v>36</v>
          </cell>
          <cell r="EM432">
            <v>70</v>
          </cell>
          <cell r="EN432">
            <v>35</v>
          </cell>
          <cell r="EO432" t="str">
            <v>Постоянный</v>
          </cell>
          <cell r="EP432">
            <v>24</v>
          </cell>
          <cell r="EQ432">
            <v>0</v>
          </cell>
          <cell r="ER432">
            <v>4.0127999999999995</v>
          </cell>
          <cell r="ES432">
            <v>5</v>
          </cell>
          <cell r="ET432">
            <v>4</v>
          </cell>
          <cell r="EU432">
            <v>17.600000000000001</v>
          </cell>
          <cell r="EV432">
            <v>3139.9521531100486</v>
          </cell>
          <cell r="EW432">
            <v>76</v>
          </cell>
          <cell r="EX432">
            <v>5</v>
          </cell>
          <cell r="EY432">
            <v>85</v>
          </cell>
          <cell r="EZ432">
            <v>0</v>
          </cell>
          <cell r="FA432">
            <v>0</v>
          </cell>
          <cell r="FB432">
            <v>0</v>
          </cell>
          <cell r="FC432">
            <v>0</v>
          </cell>
          <cell r="FD432">
            <v>0</v>
          </cell>
          <cell r="FE432">
            <v>0</v>
          </cell>
          <cell r="FF432">
            <v>0</v>
          </cell>
        </row>
        <row r="433">
          <cell r="J433">
            <v>3315</v>
          </cell>
          <cell r="K433" t="str">
            <v>К - 44</v>
          </cell>
          <cell r="L433">
            <v>43231</v>
          </cell>
          <cell r="M433" t="str">
            <v>Гор.</v>
          </cell>
          <cell r="N433" t="str">
            <v>P1ar_Block I</v>
          </cell>
          <cell r="O433" t="str">
            <v>Действующий</v>
          </cell>
          <cell r="P433">
            <v>-4</v>
          </cell>
          <cell r="Q433">
            <v>43170</v>
          </cell>
          <cell r="R433" t="str">
            <v>МеКаМиНефть</v>
          </cell>
          <cell r="S433" t="str">
            <v>КГРП 7стадий
350 м3 15% HCl</v>
          </cell>
          <cell r="T433">
            <v>143.80000000000001</v>
          </cell>
          <cell r="U433">
            <v>135</v>
          </cell>
          <cell r="V433">
            <v>4.32</v>
          </cell>
          <cell r="W433">
            <v>1</v>
          </cell>
          <cell r="X433">
            <v>4.32</v>
          </cell>
          <cell r="Y433">
            <v>1.33</v>
          </cell>
          <cell r="Z433">
            <v>0.83599999999999997</v>
          </cell>
          <cell r="AA433">
            <v>0.73299999999999998</v>
          </cell>
          <cell r="AB433">
            <v>38</v>
          </cell>
          <cell r="AC433">
            <v>1.1579999999999999</v>
          </cell>
          <cell r="AD433">
            <v>177.8</v>
          </cell>
          <cell r="AE433">
            <v>9.19</v>
          </cell>
          <cell r="AF433">
            <v>2047</v>
          </cell>
          <cell r="AG433">
            <v>3155</v>
          </cell>
          <cell r="AH433">
            <v>3155</v>
          </cell>
          <cell r="AI433">
            <v>0</v>
          </cell>
          <cell r="AJ433">
            <v>0</v>
          </cell>
          <cell r="AK433" t="str">
            <v>Закрытый</v>
          </cell>
          <cell r="AL433" t="str">
            <v>2237,59-2238,99; 2356,36-2357,76; 2522,65-2524,05; 2653,63-2655,03; 2739,65-2741,05; 2871,7-2873,1; 3047,52-3048,75</v>
          </cell>
          <cell r="AM433">
            <v>0</v>
          </cell>
          <cell r="AN433">
            <v>0</v>
          </cell>
          <cell r="AO433">
            <v>0</v>
          </cell>
          <cell r="AP433" t="str">
            <v>1991-3155</v>
          </cell>
          <cell r="AQ433">
            <v>114</v>
          </cell>
          <cell r="AR433">
            <v>7.37</v>
          </cell>
          <cell r="AS433" t="str">
            <v>Газлифт</v>
          </cell>
          <cell r="AT433">
            <v>430</v>
          </cell>
          <cell r="AU433" t="str">
            <v>ГК75/3</v>
          </cell>
          <cell r="AV433">
            <v>840</v>
          </cell>
          <cell r="AW433" t="str">
            <v>ГК76/3</v>
          </cell>
          <cell r="AX433">
            <v>1180</v>
          </cell>
          <cell r="AY433" t="str">
            <v>ГК77/3</v>
          </cell>
          <cell r="AZ433">
            <v>1440</v>
          </cell>
          <cell r="BA433" t="str">
            <v>ГК75/4</v>
          </cell>
          <cell r="BB433">
            <v>1640</v>
          </cell>
          <cell r="BC433" t="str">
            <v>ГК75/4</v>
          </cell>
          <cell r="BD433">
            <v>1800</v>
          </cell>
          <cell r="BE433" t="str">
            <v>ЦКсОК</v>
          </cell>
          <cell r="BF433">
            <v>1920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1996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73</v>
          </cell>
          <cell r="BV433">
            <v>5.5</v>
          </cell>
          <cell r="BW433">
            <v>18</v>
          </cell>
          <cell r="BX433" t="str">
            <v>Угловик</v>
          </cell>
          <cell r="BY433" t="str">
            <v>Постоянный</v>
          </cell>
          <cell r="BZ433">
            <v>24</v>
          </cell>
          <cell r="CA433">
            <v>0</v>
          </cell>
          <cell r="CB433">
            <v>29</v>
          </cell>
          <cell r="CC433">
            <v>66</v>
          </cell>
          <cell r="CD433">
            <v>28</v>
          </cell>
          <cell r="CE433">
            <v>43374</v>
          </cell>
          <cell r="CF433">
            <v>170</v>
          </cell>
          <cell r="CG433">
            <v>84</v>
          </cell>
          <cell r="CH433">
            <v>6</v>
          </cell>
          <cell r="CI433">
            <v>0</v>
          </cell>
          <cell r="CJ433">
            <v>0</v>
          </cell>
          <cell r="CK433">
            <v>72</v>
          </cell>
          <cell r="CL433">
            <v>32.854799999999997</v>
          </cell>
          <cell r="CM433">
            <v>39.299999999999997</v>
          </cell>
          <cell r="CN433">
            <v>0</v>
          </cell>
          <cell r="CO433">
            <v>397</v>
          </cell>
          <cell r="CP433">
            <v>36.1</v>
          </cell>
          <cell r="CQ433">
            <v>98</v>
          </cell>
          <cell r="CR433" t="str">
            <v>-</v>
          </cell>
          <cell r="CS433">
            <v>72</v>
          </cell>
          <cell r="CT433" t="str">
            <v>-</v>
          </cell>
          <cell r="CU433">
            <v>65.145200000000003</v>
          </cell>
          <cell r="CV433" t="str">
            <v>-</v>
          </cell>
          <cell r="CW433">
            <v>72</v>
          </cell>
          <cell r="CX433" t="str">
            <v>-</v>
          </cell>
          <cell r="CY433">
            <v>24.2</v>
          </cell>
          <cell r="CZ433">
            <v>11.900000000000002</v>
          </cell>
          <cell r="DA433">
            <v>362.19973945968331</v>
          </cell>
          <cell r="DB433">
            <v>1098.7739995373583</v>
          </cell>
          <cell r="DC433">
            <v>0.4788791405456177</v>
          </cell>
          <cell r="DD433">
            <v>0</v>
          </cell>
          <cell r="DE433" t="str">
            <v>Газлифт</v>
          </cell>
          <cell r="DF433">
            <v>32.854799999999997</v>
          </cell>
          <cell r="DG433">
            <v>39.299999999999997</v>
          </cell>
          <cell r="DH433">
            <v>0</v>
          </cell>
          <cell r="DI433">
            <v>11.900000000000002</v>
          </cell>
          <cell r="DJ433">
            <v>72</v>
          </cell>
          <cell r="DK433">
            <v>0</v>
          </cell>
          <cell r="DL433" t="str">
            <v>-</v>
          </cell>
          <cell r="DM433">
            <v>43231</v>
          </cell>
          <cell r="DN433">
            <v>214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43231</v>
          </cell>
          <cell r="DT433" t="str">
            <v>ВНС</v>
          </cell>
          <cell r="DU433">
            <v>0</v>
          </cell>
          <cell r="DV433">
            <v>18</v>
          </cell>
          <cell r="DW433">
            <v>32</v>
          </cell>
          <cell r="DX433">
            <v>70</v>
          </cell>
          <cell r="DY433">
            <v>31</v>
          </cell>
          <cell r="DZ433" t="str">
            <v>Постоянный</v>
          </cell>
          <cell r="EA433">
            <v>24</v>
          </cell>
          <cell r="EB433">
            <v>0</v>
          </cell>
          <cell r="EC433">
            <v>43.472000000000001</v>
          </cell>
          <cell r="ED433">
            <v>52</v>
          </cell>
          <cell r="EE433">
            <v>0</v>
          </cell>
          <cell r="EF433">
            <v>47.5</v>
          </cell>
          <cell r="EG433">
            <v>540.5778432094221</v>
          </cell>
          <cell r="EH433">
            <v>72</v>
          </cell>
          <cell r="EI433">
            <v>24</v>
          </cell>
          <cell r="EJ433">
            <v>76</v>
          </cell>
          <cell r="EK433">
            <v>18</v>
          </cell>
          <cell r="EL433">
            <v>29</v>
          </cell>
          <cell r="EM433">
            <v>66</v>
          </cell>
          <cell r="EN433">
            <v>28</v>
          </cell>
          <cell r="EO433" t="str">
            <v>Постоянный</v>
          </cell>
          <cell r="EP433">
            <v>24</v>
          </cell>
          <cell r="EQ433">
            <v>0</v>
          </cell>
          <cell r="ER433">
            <v>32.854799999999997</v>
          </cell>
          <cell r="ES433">
            <v>39.299999999999997</v>
          </cell>
          <cell r="ET433">
            <v>0</v>
          </cell>
          <cell r="EU433">
            <v>36.1</v>
          </cell>
          <cell r="EV433">
            <v>362.19973945968331</v>
          </cell>
          <cell r="EW433">
            <v>84</v>
          </cell>
          <cell r="EX433">
            <v>24.2</v>
          </cell>
          <cell r="EY433">
            <v>72</v>
          </cell>
          <cell r="EZ433">
            <v>0</v>
          </cell>
          <cell r="FA433">
            <v>-3</v>
          </cell>
          <cell r="FB433">
            <v>-4</v>
          </cell>
          <cell r="FC433">
            <v>-3</v>
          </cell>
          <cell r="FD433">
            <v>0</v>
          </cell>
          <cell r="FE433">
            <v>0</v>
          </cell>
          <cell r="FF433">
            <v>-10.617200000000004</v>
          </cell>
        </row>
        <row r="434">
          <cell r="J434">
            <v>3316</v>
          </cell>
          <cell r="K434" t="str">
            <v>К - 44</v>
          </cell>
          <cell r="L434">
            <v>42338</v>
          </cell>
          <cell r="M434" t="str">
            <v>Гор.</v>
          </cell>
          <cell r="N434" t="str">
            <v>P1ar_Block I</v>
          </cell>
          <cell r="O434" t="str">
            <v>Действующий</v>
          </cell>
          <cell r="P434">
            <v>-4</v>
          </cell>
          <cell r="Q434">
            <v>0</v>
          </cell>
          <cell r="R434">
            <v>0</v>
          </cell>
          <cell r="S434">
            <v>0</v>
          </cell>
          <cell r="T434">
            <v>143.80000000000001</v>
          </cell>
          <cell r="U434">
            <v>135</v>
          </cell>
          <cell r="V434">
            <v>4.32</v>
          </cell>
          <cell r="W434">
            <v>1</v>
          </cell>
          <cell r="X434">
            <v>4.28021115708375</v>
          </cell>
          <cell r="Y434">
            <v>1.33</v>
          </cell>
          <cell r="Z434">
            <v>0.83599999999999997</v>
          </cell>
          <cell r="AA434">
            <v>0.73299999999999998</v>
          </cell>
          <cell r="AB434">
            <v>38</v>
          </cell>
          <cell r="AC434">
            <v>1.1579999999999999</v>
          </cell>
          <cell r="AD434">
            <v>177.8</v>
          </cell>
          <cell r="AE434">
            <v>9.19</v>
          </cell>
          <cell r="AF434">
            <v>2162</v>
          </cell>
          <cell r="AG434">
            <v>2762</v>
          </cell>
          <cell r="AH434">
            <v>2762</v>
          </cell>
          <cell r="AI434">
            <v>0</v>
          </cell>
          <cell r="AJ434">
            <v>0</v>
          </cell>
          <cell r="AK434" t="str">
            <v>откр ствол</v>
          </cell>
          <cell r="AL434" t="str">
            <v>2162-2762</v>
          </cell>
          <cell r="AM434">
            <v>0</v>
          </cell>
          <cell r="AN434">
            <v>2162</v>
          </cell>
          <cell r="AO434">
            <v>248.57</v>
          </cell>
          <cell r="AP434">
            <v>0</v>
          </cell>
          <cell r="AQ434">
            <v>0</v>
          </cell>
          <cell r="AR434">
            <v>0</v>
          </cell>
          <cell r="AS434" t="str">
            <v>Газлифт</v>
          </cell>
          <cell r="AT434">
            <v>300</v>
          </cell>
          <cell r="AU434" t="str">
            <v>ГП</v>
          </cell>
          <cell r="AV434">
            <v>1780</v>
          </cell>
          <cell r="AW434" t="str">
            <v>ГП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 t="str">
            <v>-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 t="str">
            <v>47-117</v>
          </cell>
          <cell r="BM434">
            <v>1912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1790.69</v>
          </cell>
          <cell r="BT434">
            <v>121.31</v>
          </cell>
          <cell r="BU434">
            <v>73</v>
          </cell>
          <cell r="BV434">
            <v>5.5</v>
          </cell>
          <cell r="BW434">
            <v>18</v>
          </cell>
          <cell r="BX434" t="str">
            <v>Угловик</v>
          </cell>
          <cell r="BY434" t="str">
            <v>Периодический</v>
          </cell>
          <cell r="BZ434">
            <v>24</v>
          </cell>
          <cell r="CA434">
            <v>24</v>
          </cell>
          <cell r="CB434">
            <v>30</v>
          </cell>
          <cell r="CC434">
            <v>70</v>
          </cell>
          <cell r="CD434">
            <v>29</v>
          </cell>
          <cell r="CE434">
            <v>43374</v>
          </cell>
          <cell r="CF434">
            <v>102</v>
          </cell>
          <cell r="CG434">
            <v>84</v>
          </cell>
          <cell r="CH434">
            <v>6</v>
          </cell>
          <cell r="CI434">
            <v>0</v>
          </cell>
          <cell r="CJ434">
            <v>0</v>
          </cell>
          <cell r="CK434">
            <v>87</v>
          </cell>
          <cell r="CL434">
            <v>5.835614399999999</v>
          </cell>
          <cell r="CM434">
            <v>7</v>
          </cell>
          <cell r="CN434">
            <v>0.28000000000000003</v>
          </cell>
          <cell r="CO434">
            <v>398</v>
          </cell>
          <cell r="CP434">
            <v>54</v>
          </cell>
          <cell r="CQ434">
            <v>15</v>
          </cell>
          <cell r="CR434" t="str">
            <v>-</v>
          </cell>
          <cell r="CS434">
            <v>87</v>
          </cell>
          <cell r="CT434" t="str">
            <v>-</v>
          </cell>
          <cell r="CU434">
            <v>9.164385600000001</v>
          </cell>
          <cell r="CV434" t="str">
            <v>-</v>
          </cell>
          <cell r="CW434">
            <v>86.72</v>
          </cell>
          <cell r="CX434" t="str">
            <v>-</v>
          </cell>
          <cell r="CY434">
            <v>25</v>
          </cell>
          <cell r="CZ434">
            <v>29</v>
          </cell>
          <cell r="DA434">
            <v>4969.485303895337</v>
          </cell>
          <cell r="DB434">
            <v>9253.5243589775237</v>
          </cell>
          <cell r="DC434">
            <v>0.49930069930069948</v>
          </cell>
          <cell r="DD434">
            <v>0</v>
          </cell>
          <cell r="DE434" t="str">
            <v>Газлифт</v>
          </cell>
          <cell r="DF434">
            <v>5.835614399999999</v>
          </cell>
          <cell r="DG434">
            <v>7</v>
          </cell>
          <cell r="DH434">
            <v>0.28000000000000003</v>
          </cell>
          <cell r="DI434">
            <v>29</v>
          </cell>
          <cell r="DJ434">
            <v>87</v>
          </cell>
          <cell r="DK434">
            <v>0</v>
          </cell>
          <cell r="DL434">
            <v>42346</v>
          </cell>
          <cell r="DM434">
            <v>42363</v>
          </cell>
          <cell r="DN434">
            <v>1082</v>
          </cell>
          <cell r="DO434">
            <v>29</v>
          </cell>
          <cell r="DP434">
            <v>66</v>
          </cell>
          <cell r="DQ434">
            <v>0</v>
          </cell>
          <cell r="DR434">
            <v>0</v>
          </cell>
          <cell r="DS434">
            <v>42338</v>
          </cell>
          <cell r="DT434" t="str">
            <v>ВНС с КГРП</v>
          </cell>
          <cell r="DU434">
            <v>0</v>
          </cell>
          <cell r="DV434">
            <v>65</v>
          </cell>
          <cell r="DW434">
            <v>30</v>
          </cell>
          <cell r="DX434">
            <v>70</v>
          </cell>
          <cell r="DY434">
            <v>29</v>
          </cell>
          <cell r="DZ434" t="str">
            <v>Постоянный</v>
          </cell>
          <cell r="EA434">
            <v>24</v>
          </cell>
          <cell r="EB434">
            <v>0</v>
          </cell>
          <cell r="EC434">
            <v>5.835614399999999</v>
          </cell>
          <cell r="ED434">
            <v>7</v>
          </cell>
          <cell r="EE434">
            <v>0.28000000000000003</v>
          </cell>
          <cell r="EF434">
            <v>54</v>
          </cell>
          <cell r="EG434">
            <v>4969.485303895337</v>
          </cell>
          <cell r="EH434">
            <v>72</v>
          </cell>
          <cell r="EI434">
            <v>25</v>
          </cell>
          <cell r="EJ434">
            <v>87</v>
          </cell>
          <cell r="EK434">
            <v>18</v>
          </cell>
          <cell r="EL434">
            <v>30</v>
          </cell>
          <cell r="EM434">
            <v>70</v>
          </cell>
          <cell r="EN434">
            <v>29</v>
          </cell>
          <cell r="EO434" t="str">
            <v>Периодический</v>
          </cell>
          <cell r="EP434">
            <v>24</v>
          </cell>
          <cell r="EQ434">
            <v>24</v>
          </cell>
          <cell r="ER434">
            <v>5.835614399999999</v>
          </cell>
          <cell r="ES434">
            <v>7</v>
          </cell>
          <cell r="ET434">
            <v>0.28000000000000003</v>
          </cell>
          <cell r="EU434">
            <v>54</v>
          </cell>
          <cell r="EV434">
            <v>4969.485303895337</v>
          </cell>
          <cell r="EW434">
            <v>84</v>
          </cell>
          <cell r="EX434">
            <v>25</v>
          </cell>
          <cell r="EY434">
            <v>87</v>
          </cell>
          <cell r="EZ434">
            <v>-47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24</v>
          </cell>
          <cell r="FF434">
            <v>0</v>
          </cell>
        </row>
        <row r="435">
          <cell r="J435">
            <v>3320</v>
          </cell>
          <cell r="K435" t="str">
            <v>К -42</v>
          </cell>
          <cell r="L435">
            <v>43415</v>
          </cell>
          <cell r="M435" t="str">
            <v>Гор.</v>
          </cell>
          <cell r="N435" t="str">
            <v>P1ar_Block I</v>
          </cell>
          <cell r="O435" t="str">
            <v>Действующий</v>
          </cell>
          <cell r="P435">
            <v>-4</v>
          </cell>
          <cell r="Q435">
            <v>0</v>
          </cell>
          <cell r="R435">
            <v>0</v>
          </cell>
          <cell r="S435">
            <v>0</v>
          </cell>
          <cell r="T435">
            <v>143.80000000000001</v>
          </cell>
          <cell r="U435">
            <v>135</v>
          </cell>
          <cell r="V435">
            <v>4.32</v>
          </cell>
          <cell r="W435">
            <v>1</v>
          </cell>
          <cell r="X435">
            <v>4.28021115708375</v>
          </cell>
          <cell r="Y435">
            <v>1.33</v>
          </cell>
          <cell r="Z435">
            <v>0.83599999999999997</v>
          </cell>
          <cell r="AA435">
            <v>0.73299999999999998</v>
          </cell>
          <cell r="AB435">
            <v>38</v>
          </cell>
          <cell r="AC435">
            <v>1.1579999999999999</v>
          </cell>
          <cell r="AD435">
            <v>177.8</v>
          </cell>
          <cell r="AE435" t="str">
            <v>-</v>
          </cell>
          <cell r="AF435" t="str">
            <v>-</v>
          </cell>
          <cell r="AG435">
            <v>2980</v>
          </cell>
          <cell r="AH435">
            <v>2980</v>
          </cell>
          <cell r="AI435" t="str">
            <v>-</v>
          </cell>
          <cell r="AJ435" t="str">
            <v>-</v>
          </cell>
          <cell r="AK435" t="str">
            <v>Закрытый</v>
          </cell>
          <cell r="AL435" t="str">
            <v>2308-2309, 2418-2420, 2548-2549, 2647-2648, 2768-2769, 2899-2900, 2966-2967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 t="str">
            <v>Газлифт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2108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73</v>
          </cell>
          <cell r="BV435">
            <v>5.5</v>
          </cell>
          <cell r="BW435">
            <v>18</v>
          </cell>
          <cell r="BX435" t="str">
            <v>Угловик</v>
          </cell>
          <cell r="BY435" t="str">
            <v>Постоянный</v>
          </cell>
          <cell r="BZ435">
            <v>24</v>
          </cell>
          <cell r="CA435">
            <v>0</v>
          </cell>
          <cell r="CB435">
            <v>36</v>
          </cell>
          <cell r="CC435">
            <v>78</v>
          </cell>
          <cell r="CD435">
            <v>34</v>
          </cell>
          <cell r="CE435">
            <v>43374</v>
          </cell>
          <cell r="CF435">
            <v>206</v>
          </cell>
          <cell r="CG435">
            <v>84</v>
          </cell>
          <cell r="CH435">
            <v>6</v>
          </cell>
          <cell r="CI435">
            <v>0</v>
          </cell>
          <cell r="CJ435">
            <v>0</v>
          </cell>
          <cell r="CK435">
            <v>138</v>
          </cell>
          <cell r="CL435">
            <v>48.862433030399998</v>
          </cell>
          <cell r="CM435">
            <v>58.612000000000002</v>
          </cell>
          <cell r="CN435">
            <v>0.28000000000000003</v>
          </cell>
          <cell r="CO435">
            <v>398</v>
          </cell>
          <cell r="CP435">
            <v>21.1</v>
          </cell>
          <cell r="CQ435">
            <v>68</v>
          </cell>
          <cell r="CR435" t="str">
            <v>-</v>
          </cell>
          <cell r="CS435">
            <v>68</v>
          </cell>
          <cell r="CT435" t="str">
            <v>-</v>
          </cell>
          <cell r="CU435">
            <v>19.137566969600002</v>
          </cell>
          <cell r="CV435" t="str">
            <v>-</v>
          </cell>
          <cell r="CW435">
            <v>67.72</v>
          </cell>
          <cell r="CX435" t="str">
            <v>-</v>
          </cell>
          <cell r="CY435">
            <v>14.1</v>
          </cell>
          <cell r="CZ435">
            <v>7.0000000000000018</v>
          </cell>
          <cell r="DA435">
            <v>143.25934190884269</v>
          </cell>
          <cell r="DB435">
            <v>431.82458775379712</v>
          </cell>
          <cell r="DC435">
            <v>0</v>
          </cell>
          <cell r="DD435" t="str">
            <v>ВНС в тек. месяце</v>
          </cell>
          <cell r="DE435" t="str">
            <v>Газлифт</v>
          </cell>
          <cell r="DF435">
            <v>48.862433030399998</v>
          </cell>
          <cell r="DG435">
            <v>58.612000000000002</v>
          </cell>
          <cell r="DH435">
            <v>0.28000000000000003</v>
          </cell>
          <cell r="DI435">
            <v>7.0000000000000018</v>
          </cell>
          <cell r="DJ435">
            <v>138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18</v>
          </cell>
          <cell r="DW435" t="str">
            <v>-</v>
          </cell>
          <cell r="DX435" t="str">
            <v>-</v>
          </cell>
          <cell r="DY435" t="str">
            <v>-</v>
          </cell>
          <cell r="DZ435" t="str">
            <v>Постоянный</v>
          </cell>
          <cell r="EA435">
            <v>24</v>
          </cell>
          <cell r="EB435">
            <v>0</v>
          </cell>
          <cell r="EC435">
            <v>0</v>
          </cell>
          <cell r="ED435">
            <v>0</v>
          </cell>
          <cell r="EE435">
            <v>0.28000000000000003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18</v>
          </cell>
          <cell r="EL435">
            <v>36</v>
          </cell>
          <cell r="EM435">
            <v>78</v>
          </cell>
          <cell r="EN435">
            <v>34</v>
          </cell>
          <cell r="EO435" t="str">
            <v>Постоянный</v>
          </cell>
          <cell r="EP435">
            <v>24</v>
          </cell>
          <cell r="EQ435">
            <v>0</v>
          </cell>
          <cell r="ER435">
            <v>48.862433030399998</v>
          </cell>
          <cell r="ES435">
            <v>58.612000000000002</v>
          </cell>
          <cell r="ET435">
            <v>0.28000000000000003</v>
          </cell>
          <cell r="EU435">
            <v>21.1</v>
          </cell>
          <cell r="EV435">
            <v>143.25934190884269</v>
          </cell>
          <cell r="EW435">
            <v>84</v>
          </cell>
          <cell r="EX435">
            <v>14.1</v>
          </cell>
          <cell r="EY435">
            <v>138</v>
          </cell>
          <cell r="EZ435">
            <v>0</v>
          </cell>
          <cell r="FA435" t="e">
            <v>#VALUE!</v>
          </cell>
          <cell r="FB435" t="e">
            <v>#VALUE!</v>
          </cell>
          <cell r="FC435" t="e">
            <v>#VALUE!</v>
          </cell>
          <cell r="FD435">
            <v>0</v>
          </cell>
          <cell r="FE435">
            <v>0</v>
          </cell>
          <cell r="FF435">
            <v>48.862433030399998</v>
          </cell>
        </row>
        <row r="436">
          <cell r="J436">
            <v>3321</v>
          </cell>
          <cell r="K436" t="str">
            <v>К - 41</v>
          </cell>
          <cell r="L436">
            <v>42555</v>
          </cell>
          <cell r="M436" t="str">
            <v>Гор.</v>
          </cell>
          <cell r="N436" t="str">
            <v>P1ar_Block I</v>
          </cell>
          <cell r="O436" t="str">
            <v>Действующий</v>
          </cell>
          <cell r="P436">
            <v>-4</v>
          </cell>
          <cell r="Q436">
            <v>0</v>
          </cell>
          <cell r="R436">
            <v>0</v>
          </cell>
          <cell r="S436">
            <v>0</v>
          </cell>
          <cell r="T436">
            <v>143.80000000000001</v>
          </cell>
          <cell r="U436">
            <v>135</v>
          </cell>
          <cell r="V436">
            <v>4.32</v>
          </cell>
          <cell r="W436">
            <v>1</v>
          </cell>
          <cell r="X436">
            <v>4.2633822832780677</v>
          </cell>
          <cell r="Y436">
            <v>1.33</v>
          </cell>
          <cell r="Z436">
            <v>0.83599999999999997</v>
          </cell>
          <cell r="AA436">
            <v>0.73299999999999998</v>
          </cell>
          <cell r="AB436">
            <v>38</v>
          </cell>
          <cell r="AC436">
            <v>1.1579999999999999</v>
          </cell>
          <cell r="AD436">
            <v>177.8</v>
          </cell>
          <cell r="AE436">
            <v>9.19</v>
          </cell>
          <cell r="AF436">
            <v>2091.8000000000002</v>
          </cell>
          <cell r="AG436">
            <v>2716</v>
          </cell>
          <cell r="AH436">
            <v>2716</v>
          </cell>
          <cell r="AI436">
            <v>0</v>
          </cell>
          <cell r="AJ436">
            <v>0</v>
          </cell>
          <cell r="AK436" t="str">
            <v>откр ствол</v>
          </cell>
          <cell r="AL436" t="str">
            <v>2286-2681</v>
          </cell>
          <cell r="AM436">
            <v>0</v>
          </cell>
          <cell r="AN436">
            <v>2286</v>
          </cell>
          <cell r="AO436">
            <v>377.95</v>
          </cell>
          <cell r="AP436">
            <v>0</v>
          </cell>
          <cell r="AQ436">
            <v>0</v>
          </cell>
          <cell r="AR436">
            <v>0</v>
          </cell>
          <cell r="AS436" t="str">
            <v>УЭЦН</v>
          </cell>
          <cell r="AT436">
            <v>300</v>
          </cell>
          <cell r="AU436" t="str">
            <v>ГП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1695</v>
          </cell>
          <cell r="BG436">
            <v>0</v>
          </cell>
          <cell r="BH436">
            <v>0</v>
          </cell>
          <cell r="BI436" t="str">
            <v>D1050N</v>
          </cell>
          <cell r="BJ436">
            <v>2200</v>
          </cell>
          <cell r="BK436">
            <v>40</v>
          </cell>
          <cell r="BL436" t="str">
            <v>47-117</v>
          </cell>
          <cell r="BM436">
            <v>1718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1679.54</v>
          </cell>
          <cell r="BT436">
            <v>38.46</v>
          </cell>
          <cell r="BU436">
            <v>73</v>
          </cell>
          <cell r="BV436">
            <v>5.5</v>
          </cell>
          <cell r="BW436">
            <v>65</v>
          </cell>
          <cell r="BX436" t="str">
            <v>Угловик</v>
          </cell>
          <cell r="BY436" t="str">
            <v>ПКВ</v>
          </cell>
          <cell r="BZ436">
            <v>2.5</v>
          </cell>
          <cell r="CA436">
            <v>4</v>
          </cell>
          <cell r="CB436">
            <v>28</v>
          </cell>
          <cell r="CC436">
            <v>28</v>
          </cell>
          <cell r="CD436">
            <v>27</v>
          </cell>
          <cell r="CE436">
            <v>43374</v>
          </cell>
          <cell r="CF436">
            <v>141</v>
          </cell>
          <cell r="CG436">
            <v>0</v>
          </cell>
          <cell r="CH436">
            <v>0</v>
          </cell>
          <cell r="CI436">
            <v>1406.3905872712373</v>
          </cell>
          <cell r="CJ436">
            <v>49</v>
          </cell>
          <cell r="CK436">
            <v>65.469645735699999</v>
          </cell>
          <cell r="CL436">
            <v>8.3265600000000006</v>
          </cell>
          <cell r="CM436">
            <v>10</v>
          </cell>
          <cell r="CN436">
            <v>0.4</v>
          </cell>
          <cell r="CO436">
            <v>399</v>
          </cell>
          <cell r="CP436">
            <v>3.35</v>
          </cell>
          <cell r="CQ436">
            <v>75.530354264300001</v>
          </cell>
          <cell r="CR436" t="str">
            <v>-</v>
          </cell>
          <cell r="CS436">
            <v>16.469645735699999</v>
          </cell>
          <cell r="CT436" t="str">
            <v>-</v>
          </cell>
          <cell r="CU436">
            <v>67.203794264300001</v>
          </cell>
          <cell r="CV436" t="str">
            <v>-</v>
          </cell>
          <cell r="CW436">
            <v>16.0696457357</v>
          </cell>
          <cell r="CX436" t="str">
            <v>-</v>
          </cell>
          <cell r="CY436">
            <v>0</v>
          </cell>
          <cell r="CZ436">
            <v>3.35</v>
          </cell>
          <cell r="DA436">
            <v>402.3270113948617</v>
          </cell>
          <cell r="DB436">
            <v>402.3270113948617</v>
          </cell>
          <cell r="DC436">
            <v>0.17376734277274869</v>
          </cell>
          <cell r="DD436">
            <v>0</v>
          </cell>
          <cell r="DE436" t="str">
            <v>УЭЦН</v>
          </cell>
          <cell r="DF436">
            <v>8.3265600000000006</v>
          </cell>
          <cell r="DG436">
            <v>10</v>
          </cell>
          <cell r="DH436">
            <v>0.4</v>
          </cell>
          <cell r="DI436">
            <v>3.35</v>
          </cell>
          <cell r="DJ436">
            <v>65.469645735699999</v>
          </cell>
          <cell r="DK436">
            <v>0</v>
          </cell>
          <cell r="DL436">
            <v>42552</v>
          </cell>
          <cell r="DM436">
            <v>42555</v>
          </cell>
          <cell r="DN436">
            <v>890</v>
          </cell>
          <cell r="DO436">
            <v>25</v>
          </cell>
          <cell r="DP436">
            <v>62</v>
          </cell>
          <cell r="DQ436">
            <v>0</v>
          </cell>
          <cell r="DR436">
            <v>0</v>
          </cell>
          <cell r="DS436">
            <v>42555</v>
          </cell>
          <cell r="DT436" t="str">
            <v>ВНС</v>
          </cell>
          <cell r="DU436">
            <v>0</v>
          </cell>
          <cell r="DV436">
            <v>65</v>
          </cell>
          <cell r="DW436">
            <v>30</v>
          </cell>
          <cell r="DX436">
            <v>30</v>
          </cell>
          <cell r="DY436">
            <v>29</v>
          </cell>
          <cell r="DZ436" t="str">
            <v>ПКВ</v>
          </cell>
          <cell r="EA436">
            <v>9.1999999999999993</v>
          </cell>
          <cell r="EB436">
            <v>14.8</v>
          </cell>
          <cell r="EC436">
            <v>8.3265600000000006</v>
          </cell>
          <cell r="ED436">
            <v>10</v>
          </cell>
          <cell r="EE436">
            <v>0.4</v>
          </cell>
          <cell r="EF436">
            <v>3.35</v>
          </cell>
          <cell r="EG436">
            <v>402.3270113948617</v>
          </cell>
          <cell r="EH436">
            <v>0</v>
          </cell>
          <cell r="EI436">
            <v>0</v>
          </cell>
          <cell r="EJ436">
            <v>65.469645735699999</v>
          </cell>
          <cell r="EK436">
            <v>65</v>
          </cell>
          <cell r="EL436">
            <v>28</v>
          </cell>
          <cell r="EM436">
            <v>28</v>
          </cell>
          <cell r="EN436">
            <v>27</v>
          </cell>
          <cell r="EO436" t="str">
            <v>ПКВ</v>
          </cell>
          <cell r="EP436">
            <v>2.5</v>
          </cell>
          <cell r="EQ436">
            <v>4</v>
          </cell>
          <cell r="ER436">
            <v>8.3265600000000006</v>
          </cell>
          <cell r="ES436">
            <v>10</v>
          </cell>
          <cell r="ET436">
            <v>0.4</v>
          </cell>
          <cell r="EU436">
            <v>3.35</v>
          </cell>
          <cell r="EV436">
            <v>402.3270113948617</v>
          </cell>
          <cell r="EW436">
            <v>0</v>
          </cell>
          <cell r="EX436">
            <v>0</v>
          </cell>
          <cell r="EY436">
            <v>65.469645735699999</v>
          </cell>
          <cell r="EZ436">
            <v>0</v>
          </cell>
          <cell r="FA436">
            <v>-2</v>
          </cell>
          <cell r="FB436">
            <v>-2</v>
          </cell>
          <cell r="FC436">
            <v>-2</v>
          </cell>
          <cell r="FD436">
            <v>-6.6999999999999993</v>
          </cell>
          <cell r="FE436">
            <v>-10.8</v>
          </cell>
          <cell r="FF436">
            <v>0</v>
          </cell>
        </row>
        <row r="437">
          <cell r="J437">
            <v>3322</v>
          </cell>
          <cell r="K437" t="str">
            <v>К - 41</v>
          </cell>
          <cell r="L437">
            <v>42515</v>
          </cell>
          <cell r="M437" t="str">
            <v>Гор.</v>
          </cell>
          <cell r="N437" t="str">
            <v>P1ar_Block I</v>
          </cell>
          <cell r="O437" t="str">
            <v>Действующий</v>
          </cell>
          <cell r="P437">
            <v>-4</v>
          </cell>
          <cell r="Q437">
            <v>0</v>
          </cell>
          <cell r="R437">
            <v>0</v>
          </cell>
          <cell r="S437">
            <v>0</v>
          </cell>
          <cell r="T437">
            <v>143.80000000000001</v>
          </cell>
          <cell r="U437">
            <v>135</v>
          </cell>
          <cell r="V437">
            <v>4.32</v>
          </cell>
          <cell r="W437">
            <v>1</v>
          </cell>
          <cell r="X437">
            <v>4.32</v>
          </cell>
          <cell r="Y437">
            <v>1.33</v>
          </cell>
          <cell r="Z437">
            <v>0.83599999999999997</v>
          </cell>
          <cell r="AA437">
            <v>0.73299999999999998</v>
          </cell>
          <cell r="AB437">
            <v>38</v>
          </cell>
          <cell r="AC437">
            <v>1.1579999999999999</v>
          </cell>
          <cell r="AD437">
            <v>177.8</v>
          </cell>
          <cell r="AE437">
            <v>9.19</v>
          </cell>
          <cell r="AF437">
            <v>2071.8000000000002</v>
          </cell>
          <cell r="AG437">
            <v>2700</v>
          </cell>
          <cell r="AH437">
            <v>2700</v>
          </cell>
          <cell r="AI437">
            <v>0</v>
          </cell>
          <cell r="AJ437">
            <v>0</v>
          </cell>
          <cell r="AK437" t="str">
            <v>откр ствол</v>
          </cell>
          <cell r="AL437" t="str">
            <v>2169-2456</v>
          </cell>
          <cell r="AM437">
            <v>0</v>
          </cell>
          <cell r="AN437">
            <v>2169</v>
          </cell>
          <cell r="AO437">
            <v>287.32</v>
          </cell>
          <cell r="AP437">
            <v>0</v>
          </cell>
          <cell r="AQ437">
            <v>0</v>
          </cell>
          <cell r="AR437">
            <v>0</v>
          </cell>
          <cell r="AS437" t="str">
            <v>УЭЦН</v>
          </cell>
          <cell r="AT437">
            <v>300</v>
          </cell>
          <cell r="AU437" t="str">
            <v>ЦКсОК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>
            <v>D1050N</v>
          </cell>
          <cell r="BJ437">
            <v>2100</v>
          </cell>
          <cell r="BK437">
            <v>42</v>
          </cell>
          <cell r="BL437" t="str">
            <v>47-117</v>
          </cell>
          <cell r="BM437">
            <v>1760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1692.14</v>
          </cell>
          <cell r="BT437">
            <v>67.86</v>
          </cell>
          <cell r="BU437">
            <v>73</v>
          </cell>
          <cell r="BV437">
            <v>5.5</v>
          </cell>
          <cell r="BW437">
            <v>65</v>
          </cell>
          <cell r="BX437" t="str">
            <v>Угловик</v>
          </cell>
          <cell r="BY437" t="str">
            <v>АПВ</v>
          </cell>
          <cell r="BZ437">
            <v>2.5</v>
          </cell>
          <cell r="CA437">
            <v>3</v>
          </cell>
          <cell r="CB437">
            <v>27</v>
          </cell>
          <cell r="CC437">
            <v>27</v>
          </cell>
          <cell r="CD437">
            <v>26</v>
          </cell>
          <cell r="CE437">
            <v>43374</v>
          </cell>
          <cell r="CF437">
            <v>141</v>
          </cell>
          <cell r="CG437">
            <v>0</v>
          </cell>
          <cell r="CH437">
            <v>0</v>
          </cell>
          <cell r="CI437">
            <v>1471.0190468386209</v>
          </cell>
          <cell r="CJ437">
            <v>44</v>
          </cell>
          <cell r="CK437">
            <v>57.629309641999996</v>
          </cell>
          <cell r="CL437">
            <v>9.1959999999999997</v>
          </cell>
          <cell r="CM437">
            <v>11</v>
          </cell>
          <cell r="CN437">
            <v>0</v>
          </cell>
          <cell r="CO437">
            <v>400</v>
          </cell>
          <cell r="CP437">
            <v>3.3</v>
          </cell>
          <cell r="CQ437">
            <v>83.370690358000004</v>
          </cell>
          <cell r="CR437" t="str">
            <v>-</v>
          </cell>
          <cell r="CS437">
            <v>13.629309641999996</v>
          </cell>
          <cell r="CT437" t="str">
            <v>-</v>
          </cell>
          <cell r="CU437">
            <v>74.174690358000007</v>
          </cell>
          <cell r="CV437" t="str">
            <v>-</v>
          </cell>
          <cell r="CW437">
            <v>13.629309641999996</v>
          </cell>
          <cell r="CX437" t="str">
            <v>-</v>
          </cell>
          <cell r="CY437">
            <v>0</v>
          </cell>
          <cell r="CZ437">
            <v>3.3</v>
          </cell>
          <cell r="DA437">
            <v>358.85167464114835</v>
          </cell>
          <cell r="DB437">
            <v>358.85167464114835</v>
          </cell>
          <cell r="DC437">
            <v>0.17897365814184332</v>
          </cell>
          <cell r="DD437">
            <v>0</v>
          </cell>
          <cell r="DE437" t="str">
            <v>УЭЦН</v>
          </cell>
          <cell r="DF437">
            <v>9.1959999999999997</v>
          </cell>
          <cell r="DG437">
            <v>11</v>
          </cell>
          <cell r="DH437">
            <v>0</v>
          </cell>
          <cell r="DI437">
            <v>3.3</v>
          </cell>
          <cell r="DJ437">
            <v>57.629309641999996</v>
          </cell>
          <cell r="DK437">
            <v>0</v>
          </cell>
          <cell r="DL437">
            <v>42507</v>
          </cell>
          <cell r="DM437">
            <v>42515</v>
          </cell>
          <cell r="DN437">
            <v>930</v>
          </cell>
          <cell r="DO437">
            <v>23</v>
          </cell>
          <cell r="DP437">
            <v>52</v>
          </cell>
          <cell r="DQ437">
            <v>0</v>
          </cell>
          <cell r="DR437">
            <v>0</v>
          </cell>
          <cell r="DS437">
            <v>42515</v>
          </cell>
          <cell r="DT437" t="str">
            <v>ВНС</v>
          </cell>
          <cell r="DU437">
            <v>0</v>
          </cell>
          <cell r="DV437">
            <v>65</v>
          </cell>
          <cell r="DW437">
            <v>30</v>
          </cell>
          <cell r="DX437">
            <v>30</v>
          </cell>
          <cell r="DY437">
            <v>29</v>
          </cell>
          <cell r="DZ437" t="str">
            <v>АПВ</v>
          </cell>
          <cell r="EA437">
            <v>9.8000000000000007</v>
          </cell>
          <cell r="EB437">
            <v>14.2</v>
          </cell>
          <cell r="EC437">
            <v>9.6975999999999996</v>
          </cell>
          <cell r="ED437">
            <v>11.6</v>
          </cell>
          <cell r="EE437">
            <v>0</v>
          </cell>
          <cell r="EF437">
            <v>3.8</v>
          </cell>
          <cell r="EG437">
            <v>391.8495297805643</v>
          </cell>
          <cell r="EH437">
            <v>0</v>
          </cell>
          <cell r="EI437">
            <v>0</v>
          </cell>
          <cell r="EJ437">
            <v>57.629309641999996</v>
          </cell>
          <cell r="EK437">
            <v>65</v>
          </cell>
          <cell r="EL437">
            <v>27</v>
          </cell>
          <cell r="EM437">
            <v>27</v>
          </cell>
          <cell r="EN437">
            <v>26</v>
          </cell>
          <cell r="EO437" t="str">
            <v>АПВ</v>
          </cell>
          <cell r="EP437">
            <v>2.5</v>
          </cell>
          <cell r="EQ437">
            <v>3</v>
          </cell>
          <cell r="ER437">
            <v>9.1959999999999997</v>
          </cell>
          <cell r="ES437">
            <v>11</v>
          </cell>
          <cell r="ET437">
            <v>0</v>
          </cell>
          <cell r="EU437">
            <v>3.3</v>
          </cell>
          <cell r="EV437">
            <v>358.85167464114835</v>
          </cell>
          <cell r="EW437">
            <v>0</v>
          </cell>
          <cell r="EX437">
            <v>0</v>
          </cell>
          <cell r="EY437">
            <v>57.629309641999996</v>
          </cell>
          <cell r="EZ437">
            <v>0</v>
          </cell>
          <cell r="FA437">
            <v>-3</v>
          </cell>
          <cell r="FB437">
            <v>-3</v>
          </cell>
          <cell r="FC437">
            <v>-3</v>
          </cell>
          <cell r="FD437">
            <v>-7.3000000000000007</v>
          </cell>
          <cell r="FE437">
            <v>-11.2</v>
          </cell>
          <cell r="FF437">
            <v>-0.50159999999999982</v>
          </cell>
        </row>
        <row r="438">
          <cell r="J438">
            <v>3325</v>
          </cell>
          <cell r="K438" t="str">
            <v>К - 65</v>
          </cell>
          <cell r="L438">
            <v>43291</v>
          </cell>
          <cell r="M438" t="str">
            <v>Гор.</v>
          </cell>
          <cell r="N438" t="str">
            <v>P1ar_Block I</v>
          </cell>
          <cell r="O438" t="str">
            <v>Действующий</v>
          </cell>
          <cell r="P438">
            <v>-4</v>
          </cell>
          <cell r="Q438">
            <v>43233</v>
          </cell>
          <cell r="R438" t="str">
            <v>МеКаМиНефть</v>
          </cell>
          <cell r="S438" t="str">
            <v>КГРП 10ст.
500м3 15% HCl</v>
          </cell>
          <cell r="T438">
            <v>143.80000000000001</v>
          </cell>
          <cell r="U438">
            <v>135</v>
          </cell>
          <cell r="V438">
            <v>4.32</v>
          </cell>
          <cell r="W438">
            <v>1</v>
          </cell>
          <cell r="X438">
            <v>4.32</v>
          </cell>
          <cell r="Y438">
            <v>1.33</v>
          </cell>
          <cell r="Z438">
            <v>0.83599999999999997</v>
          </cell>
          <cell r="AA438">
            <v>0.73299999999999998</v>
          </cell>
          <cell r="AB438">
            <v>38</v>
          </cell>
          <cell r="AC438">
            <v>1.1579999999999999</v>
          </cell>
          <cell r="AD438">
            <v>177.8</v>
          </cell>
          <cell r="AE438">
            <v>9.19</v>
          </cell>
          <cell r="AF438">
            <v>2213.09</v>
          </cell>
          <cell r="AG438">
            <v>3374.29</v>
          </cell>
          <cell r="AH438">
            <v>3374.29</v>
          </cell>
          <cell r="AI438">
            <v>43098</v>
          </cell>
          <cell r="AJ438" t="str">
            <v>По спущенной компановке</v>
          </cell>
          <cell r="AK438" t="str">
            <v>закрытый</v>
          </cell>
          <cell r="AL438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M438">
            <v>12</v>
          </cell>
          <cell r="AN438">
            <v>1926.297</v>
          </cell>
          <cell r="AO438">
            <v>434.89</v>
          </cell>
          <cell r="AP438" t="str">
            <v>2151,82-3417</v>
          </cell>
          <cell r="AQ438">
            <v>114</v>
          </cell>
          <cell r="AR438">
            <v>7.37</v>
          </cell>
          <cell r="AS438" t="str">
            <v>Газлифт</v>
          </cell>
          <cell r="AT438">
            <v>490</v>
          </cell>
          <cell r="AU438" t="str">
            <v>ГП</v>
          </cell>
          <cell r="AV438">
            <v>880</v>
          </cell>
          <cell r="AW438" t="str">
            <v>ГП</v>
          </cell>
          <cell r="AX438">
            <v>1250</v>
          </cell>
          <cell r="AY438" t="str">
            <v>ГК81/3</v>
          </cell>
          <cell r="AZ438">
            <v>1545</v>
          </cell>
          <cell r="BA438" t="str">
            <v>ГК82/3</v>
          </cell>
          <cell r="BB438">
            <v>1780</v>
          </cell>
          <cell r="BC438" t="str">
            <v>ГК83/3</v>
          </cell>
          <cell r="BD438">
            <v>1970</v>
          </cell>
          <cell r="BE438" t="str">
            <v>извлечен</v>
          </cell>
          <cell r="BF438">
            <v>2050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2072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18</v>
          </cell>
          <cell r="BX438" t="str">
            <v>Угловик</v>
          </cell>
          <cell r="BY438" t="str">
            <v>Постоянный</v>
          </cell>
          <cell r="BZ438">
            <v>24</v>
          </cell>
          <cell r="CA438">
            <v>0</v>
          </cell>
          <cell r="CB438">
            <v>27</v>
          </cell>
          <cell r="CC438">
            <v>55</v>
          </cell>
          <cell r="CD438">
            <v>26</v>
          </cell>
          <cell r="CE438">
            <v>43374</v>
          </cell>
          <cell r="CF438">
            <v>197</v>
          </cell>
          <cell r="CG438">
            <v>84</v>
          </cell>
          <cell r="CH438">
            <v>6</v>
          </cell>
          <cell r="CI438">
            <v>0</v>
          </cell>
          <cell r="CJ438">
            <v>0</v>
          </cell>
          <cell r="CK438">
            <v>71.73</v>
          </cell>
          <cell r="CL438">
            <v>21.736000000000001</v>
          </cell>
          <cell r="CM438">
            <v>26</v>
          </cell>
          <cell r="CN438">
            <v>0</v>
          </cell>
          <cell r="CO438">
            <v>401</v>
          </cell>
          <cell r="CP438">
            <v>18</v>
          </cell>
          <cell r="CQ438">
            <v>125.27</v>
          </cell>
          <cell r="CR438" t="str">
            <v>-</v>
          </cell>
          <cell r="CS438">
            <v>71.73</v>
          </cell>
          <cell r="CT438" t="str">
            <v>-</v>
          </cell>
          <cell r="CU438">
            <v>103.53399999999999</v>
          </cell>
          <cell r="CV438" t="str">
            <v>-</v>
          </cell>
          <cell r="CW438">
            <v>71.73</v>
          </cell>
          <cell r="CX438" t="str">
            <v>-</v>
          </cell>
          <cell r="CY438">
            <v>14.8</v>
          </cell>
          <cell r="CZ438">
            <v>3.1999999999999993</v>
          </cell>
          <cell r="DA438">
            <v>147.22119985277877</v>
          </cell>
          <cell r="DB438">
            <v>828.11924917188071</v>
          </cell>
          <cell r="DC438">
            <v>0</v>
          </cell>
          <cell r="DD438">
            <v>0</v>
          </cell>
          <cell r="DE438" t="str">
            <v>Газлифт</v>
          </cell>
          <cell r="DF438">
            <v>21.736000000000001</v>
          </cell>
          <cell r="DG438">
            <v>26</v>
          </cell>
          <cell r="DH438">
            <v>0</v>
          </cell>
          <cell r="DI438">
            <v>3.1999999999999997</v>
          </cell>
          <cell r="DJ438">
            <v>71.73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18</v>
          </cell>
          <cell r="DW438">
            <v>31</v>
          </cell>
          <cell r="DX438">
            <v>70</v>
          </cell>
          <cell r="DY438">
            <v>29</v>
          </cell>
          <cell r="DZ438" t="str">
            <v>Постоянный</v>
          </cell>
          <cell r="EA438">
            <v>24</v>
          </cell>
          <cell r="EB438">
            <v>0</v>
          </cell>
          <cell r="EC438">
            <v>25.08</v>
          </cell>
          <cell r="ED438">
            <v>30</v>
          </cell>
          <cell r="EE438">
            <v>0</v>
          </cell>
          <cell r="EF438">
            <v>21</v>
          </cell>
          <cell r="EG438">
            <v>235.24720893141946</v>
          </cell>
          <cell r="EH438">
            <v>72</v>
          </cell>
          <cell r="EI438">
            <v>15.1</v>
          </cell>
          <cell r="EJ438">
            <v>74</v>
          </cell>
          <cell r="EK438">
            <v>18</v>
          </cell>
          <cell r="EL438">
            <v>27</v>
          </cell>
          <cell r="EM438">
            <v>55</v>
          </cell>
          <cell r="EN438">
            <v>26</v>
          </cell>
          <cell r="EO438" t="str">
            <v>Постоянный</v>
          </cell>
          <cell r="EP438">
            <v>24</v>
          </cell>
          <cell r="EQ438">
            <v>0</v>
          </cell>
          <cell r="ER438">
            <v>21.736000000000001</v>
          </cell>
          <cell r="ES438">
            <v>26</v>
          </cell>
          <cell r="ET438">
            <v>0</v>
          </cell>
          <cell r="EU438">
            <v>18</v>
          </cell>
          <cell r="EV438">
            <v>147.22119985277877</v>
          </cell>
          <cell r="EW438">
            <v>84</v>
          </cell>
          <cell r="EX438">
            <v>14.8</v>
          </cell>
          <cell r="EY438">
            <v>71.73</v>
          </cell>
          <cell r="EZ438">
            <v>0</v>
          </cell>
          <cell r="FA438">
            <v>-4</v>
          </cell>
          <cell r="FB438">
            <v>-15</v>
          </cell>
          <cell r="FC438">
            <v>-3</v>
          </cell>
          <cell r="FD438">
            <v>0</v>
          </cell>
          <cell r="FE438">
            <v>0</v>
          </cell>
          <cell r="FF438">
            <v>-3.3439999999999976</v>
          </cell>
        </row>
        <row r="439">
          <cell r="J439">
            <v>3327</v>
          </cell>
          <cell r="K439" t="str">
            <v>К - 34</v>
          </cell>
          <cell r="L439">
            <v>43381</v>
          </cell>
          <cell r="M439" t="str">
            <v>Гор.</v>
          </cell>
          <cell r="N439" t="str">
            <v>P1ar_Block I</v>
          </cell>
          <cell r="O439" t="str">
            <v>Действующий</v>
          </cell>
          <cell r="P439">
            <v>-4</v>
          </cell>
          <cell r="Q439">
            <v>0</v>
          </cell>
          <cell r="R439">
            <v>0</v>
          </cell>
          <cell r="S439">
            <v>0</v>
          </cell>
          <cell r="T439">
            <v>143.80000000000001</v>
          </cell>
          <cell r="U439">
            <v>135</v>
          </cell>
          <cell r="V439">
            <v>4.32</v>
          </cell>
          <cell r="W439">
            <v>1</v>
          </cell>
          <cell r="X439">
            <v>4.32</v>
          </cell>
          <cell r="Y439">
            <v>1.33</v>
          </cell>
          <cell r="Z439">
            <v>0.83599999999999997</v>
          </cell>
          <cell r="AA439">
            <v>0.73299999999999998</v>
          </cell>
          <cell r="AB439">
            <v>38</v>
          </cell>
          <cell r="AC439">
            <v>1.1579999999999999</v>
          </cell>
          <cell r="AD439">
            <v>177.8</v>
          </cell>
          <cell r="AE439">
            <v>0</v>
          </cell>
          <cell r="AF439">
            <v>0</v>
          </cell>
          <cell r="AG439">
            <v>2998.6</v>
          </cell>
          <cell r="AH439">
            <v>2998.6</v>
          </cell>
          <cell r="AI439">
            <v>0</v>
          </cell>
          <cell r="AJ439">
            <v>0</v>
          </cell>
          <cell r="AK439" t="str">
            <v>закрытый</v>
          </cell>
          <cell r="AL439" t="str">
            <v xml:space="preserve">2239,17-2240,37; 2326,87-2328,07; 2468,77-2469,97; 2578,53- 2579,73; 2717,79-2718,99; 2815,83-2817,03; 2944,77- 2945,97 (цирк. клапана) 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 t="str">
            <v>Газлифт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2087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18</v>
          </cell>
          <cell r="BX439" t="str">
            <v>Угловик</v>
          </cell>
          <cell r="BY439" t="str">
            <v>Постоянный</v>
          </cell>
          <cell r="BZ439">
            <v>24</v>
          </cell>
          <cell r="CA439">
            <v>0</v>
          </cell>
          <cell r="CB439">
            <v>27</v>
          </cell>
          <cell r="CC439">
            <v>58</v>
          </cell>
          <cell r="CD439">
            <v>26</v>
          </cell>
          <cell r="CE439">
            <v>43374</v>
          </cell>
          <cell r="CF439">
            <v>206</v>
          </cell>
          <cell r="CG439">
            <v>83</v>
          </cell>
          <cell r="CH439">
            <v>6</v>
          </cell>
          <cell r="CI439">
            <v>0</v>
          </cell>
          <cell r="CJ439">
            <v>0</v>
          </cell>
          <cell r="CK439">
            <v>66</v>
          </cell>
          <cell r="CL439">
            <v>45.143999999999998</v>
          </cell>
          <cell r="CM439">
            <v>54</v>
          </cell>
          <cell r="CN439">
            <v>0</v>
          </cell>
          <cell r="CO439">
            <v>401</v>
          </cell>
          <cell r="CP439">
            <v>38</v>
          </cell>
          <cell r="CQ439">
            <v>140</v>
          </cell>
          <cell r="CR439" t="str">
            <v>-</v>
          </cell>
          <cell r="CS439">
            <v>66</v>
          </cell>
          <cell r="CT439" t="str">
            <v>-</v>
          </cell>
          <cell r="CU439">
            <v>94.855999999999995</v>
          </cell>
          <cell r="CV439" t="str">
            <v>-</v>
          </cell>
          <cell r="CW439">
            <v>66</v>
          </cell>
          <cell r="CX439" t="str">
            <v>-</v>
          </cell>
          <cell r="CY439">
            <v>19.8</v>
          </cell>
          <cell r="CZ439">
            <v>18.2</v>
          </cell>
          <cell r="DA439">
            <v>403.15435052277161</v>
          </cell>
          <cell r="DB439">
            <v>841.7508417508418</v>
          </cell>
          <cell r="DC439">
            <v>0</v>
          </cell>
          <cell r="DD439">
            <v>0</v>
          </cell>
          <cell r="DE439" t="str">
            <v>Газлифт</v>
          </cell>
          <cell r="DF439">
            <v>45.143999999999998</v>
          </cell>
          <cell r="DG439">
            <v>54</v>
          </cell>
          <cell r="DH439">
            <v>0</v>
          </cell>
          <cell r="DI439">
            <v>18.2</v>
          </cell>
          <cell r="DJ439">
            <v>66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18</v>
          </cell>
          <cell r="DW439">
            <v>27</v>
          </cell>
          <cell r="DX439">
            <v>70</v>
          </cell>
          <cell r="DY439">
            <v>26</v>
          </cell>
          <cell r="DZ439" t="str">
            <v>Постоянный</v>
          </cell>
          <cell r="EA439">
            <v>24</v>
          </cell>
          <cell r="EB439">
            <v>0</v>
          </cell>
          <cell r="EC439">
            <v>46.314399999999999</v>
          </cell>
          <cell r="ED439">
            <v>55.4</v>
          </cell>
          <cell r="EE439">
            <v>0</v>
          </cell>
          <cell r="EF439">
            <v>38</v>
          </cell>
          <cell r="EG439">
            <v>392.96633444457882</v>
          </cell>
          <cell r="EH439">
            <v>72</v>
          </cell>
          <cell r="EI439">
            <v>19.8</v>
          </cell>
          <cell r="EJ439">
            <v>129</v>
          </cell>
          <cell r="EK439">
            <v>18</v>
          </cell>
          <cell r="EL439">
            <v>27</v>
          </cell>
          <cell r="EM439">
            <v>58</v>
          </cell>
          <cell r="EN439">
            <v>26</v>
          </cell>
          <cell r="EO439" t="str">
            <v>Постоянный</v>
          </cell>
          <cell r="EP439">
            <v>24</v>
          </cell>
          <cell r="EQ439">
            <v>0</v>
          </cell>
          <cell r="ER439">
            <v>45.143999999999998</v>
          </cell>
          <cell r="ES439">
            <v>54</v>
          </cell>
          <cell r="ET439">
            <v>0</v>
          </cell>
          <cell r="EU439">
            <v>38</v>
          </cell>
          <cell r="EV439">
            <v>403.15435052277161</v>
          </cell>
          <cell r="EW439">
            <v>83</v>
          </cell>
          <cell r="EX439">
            <v>19.8</v>
          </cell>
          <cell r="EY439">
            <v>66</v>
          </cell>
          <cell r="EZ439">
            <v>0</v>
          </cell>
          <cell r="FA439">
            <v>0</v>
          </cell>
          <cell r="FB439">
            <v>-12</v>
          </cell>
          <cell r="FC439">
            <v>0</v>
          </cell>
          <cell r="FD439">
            <v>0</v>
          </cell>
          <cell r="FE439">
            <v>0</v>
          </cell>
          <cell r="FF439">
            <v>-1.1704000000000008</v>
          </cell>
        </row>
        <row r="440">
          <cell r="J440">
            <v>3411</v>
          </cell>
          <cell r="K440" t="str">
            <v>К - 129</v>
          </cell>
          <cell r="L440">
            <v>43060</v>
          </cell>
          <cell r="M440" t="str">
            <v>Гор.</v>
          </cell>
          <cell r="N440" t="str">
            <v>P1ar_Block I</v>
          </cell>
          <cell r="O440" t="str">
            <v>Действующий</v>
          </cell>
          <cell r="P440">
            <v>-4</v>
          </cell>
          <cell r="Q440">
            <v>0</v>
          </cell>
          <cell r="R440">
            <v>0</v>
          </cell>
          <cell r="S440">
            <v>0</v>
          </cell>
          <cell r="T440">
            <v>143.80000000000001</v>
          </cell>
          <cell r="U440">
            <v>135</v>
          </cell>
          <cell r="V440">
            <v>4.32</v>
          </cell>
          <cell r="W440">
            <v>1</v>
          </cell>
          <cell r="X440">
            <v>4.32</v>
          </cell>
          <cell r="Y440">
            <v>1.33</v>
          </cell>
          <cell r="Z440">
            <v>0.83599999999999997</v>
          </cell>
          <cell r="AA440">
            <v>0.73299999999999998</v>
          </cell>
          <cell r="AB440">
            <v>38</v>
          </cell>
          <cell r="AC440">
            <v>1.1579999999999999</v>
          </cell>
          <cell r="AD440">
            <v>177.8</v>
          </cell>
          <cell r="AE440">
            <v>9.19</v>
          </cell>
          <cell r="AF440">
            <v>2197.64</v>
          </cell>
          <cell r="AG440" t="str">
            <v>1 ств 2509;
2 ств 2838</v>
          </cell>
          <cell r="AH440" t="str">
            <v>1 ств 2509;
2 ств 2838</v>
          </cell>
          <cell r="AI440">
            <v>42947</v>
          </cell>
          <cell r="AJ440" t="str">
            <v>По спущенной компановке</v>
          </cell>
          <cell r="AK440" t="str">
            <v>откр ствол</v>
          </cell>
          <cell r="AL440" t="str">
            <v>1 ств 2198-2509;
2 ств 2232-2838</v>
          </cell>
          <cell r="AM440">
            <v>0</v>
          </cell>
          <cell r="AN440" t="str">
            <v>2198;
2232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 t="str">
            <v>Газлифт</v>
          </cell>
          <cell r="AT440">
            <v>500</v>
          </cell>
          <cell r="AU440" t="str">
            <v>ГК81/3</v>
          </cell>
          <cell r="AV440">
            <v>900</v>
          </cell>
          <cell r="AW440" t="str">
            <v>ГК80/3</v>
          </cell>
          <cell r="AX440">
            <v>1220</v>
          </cell>
          <cell r="AY440" t="str">
            <v>ГК79/3</v>
          </cell>
          <cell r="AZ440">
            <v>1490</v>
          </cell>
          <cell r="BA440" t="str">
            <v>ГК79/4</v>
          </cell>
          <cell r="BB440">
            <v>1710</v>
          </cell>
          <cell r="BC440" t="str">
            <v>ГК77/4</v>
          </cell>
          <cell r="BD440">
            <v>1910</v>
          </cell>
          <cell r="BE440" t="str">
            <v>ЦКсОК</v>
          </cell>
          <cell r="BF440">
            <v>1920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2210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1813.31</v>
          </cell>
          <cell r="BT440">
            <v>396.69</v>
          </cell>
          <cell r="BU440">
            <v>73</v>
          </cell>
          <cell r="BV440">
            <v>5.5</v>
          </cell>
          <cell r="BW440">
            <v>18</v>
          </cell>
          <cell r="BX440" t="str">
            <v>Угловик</v>
          </cell>
          <cell r="BY440" t="str">
            <v>Постоянный</v>
          </cell>
          <cell r="BZ440">
            <v>24</v>
          </cell>
          <cell r="CA440">
            <v>0</v>
          </cell>
          <cell r="CB440">
            <v>25</v>
          </cell>
          <cell r="CC440">
            <v>60</v>
          </cell>
          <cell r="CD440">
            <v>24</v>
          </cell>
          <cell r="CE440">
            <v>43374</v>
          </cell>
          <cell r="CF440">
            <v>194</v>
          </cell>
          <cell r="CG440">
            <v>86</v>
          </cell>
          <cell r="CH440">
            <v>6</v>
          </cell>
          <cell r="CI440">
            <v>0</v>
          </cell>
          <cell r="CJ440">
            <v>0</v>
          </cell>
          <cell r="CK440">
            <v>62</v>
          </cell>
          <cell r="CL440">
            <v>16.970800000000001</v>
          </cell>
          <cell r="CM440">
            <v>20.3</v>
          </cell>
          <cell r="CN440">
            <v>0</v>
          </cell>
          <cell r="CO440">
            <v>402</v>
          </cell>
          <cell r="CP440">
            <v>15</v>
          </cell>
          <cell r="CQ440">
            <v>132</v>
          </cell>
          <cell r="CR440" t="str">
            <v>-</v>
          </cell>
          <cell r="CS440">
            <v>62</v>
          </cell>
          <cell r="CT440" t="str">
            <v>-</v>
          </cell>
          <cell r="CU440">
            <v>115.0292</v>
          </cell>
          <cell r="CV440" t="str">
            <v>-</v>
          </cell>
          <cell r="CW440">
            <v>62</v>
          </cell>
          <cell r="CX440" t="str">
            <v>-</v>
          </cell>
          <cell r="CY440">
            <v>11</v>
          </cell>
          <cell r="CZ440">
            <v>4</v>
          </cell>
          <cell r="DA440">
            <v>235.6989652815424</v>
          </cell>
          <cell r="DB440">
            <v>883.87111980578402</v>
          </cell>
          <cell r="DC440">
            <v>0.18235831276917577</v>
          </cell>
          <cell r="DD440">
            <v>0</v>
          </cell>
          <cell r="DE440" t="str">
            <v>Газлифт</v>
          </cell>
          <cell r="DF440">
            <v>16.970800000000001</v>
          </cell>
          <cell r="DG440">
            <v>20.3</v>
          </cell>
          <cell r="DH440">
            <v>0</v>
          </cell>
          <cell r="DI440">
            <v>4</v>
          </cell>
          <cell r="DJ440">
            <v>62</v>
          </cell>
          <cell r="DK440">
            <v>0</v>
          </cell>
          <cell r="DL440">
            <v>0</v>
          </cell>
          <cell r="DM440">
            <v>43060</v>
          </cell>
          <cell r="DN440">
            <v>385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43060</v>
          </cell>
          <cell r="DT440" t="str">
            <v>ВНС</v>
          </cell>
          <cell r="DU440">
            <v>0</v>
          </cell>
          <cell r="DV440">
            <v>18</v>
          </cell>
          <cell r="DW440">
            <v>26</v>
          </cell>
          <cell r="DX440">
            <v>50</v>
          </cell>
          <cell r="DY440">
            <v>25</v>
          </cell>
          <cell r="DZ440" t="str">
            <v>Постоянный</v>
          </cell>
          <cell r="EA440">
            <v>24</v>
          </cell>
          <cell r="EB440">
            <v>0</v>
          </cell>
          <cell r="EC440">
            <v>16.970800000000001</v>
          </cell>
          <cell r="ED440">
            <v>20.3</v>
          </cell>
          <cell r="EE440">
            <v>0</v>
          </cell>
          <cell r="EF440">
            <v>15</v>
          </cell>
          <cell r="EG440">
            <v>235.6989652815424</v>
          </cell>
          <cell r="EH440">
            <v>76</v>
          </cell>
          <cell r="EI440">
            <v>11</v>
          </cell>
          <cell r="EJ440">
            <v>62</v>
          </cell>
          <cell r="EK440">
            <v>18</v>
          </cell>
          <cell r="EL440">
            <v>25</v>
          </cell>
          <cell r="EM440">
            <v>60</v>
          </cell>
          <cell r="EN440">
            <v>24</v>
          </cell>
          <cell r="EO440" t="str">
            <v>Постоянный</v>
          </cell>
          <cell r="EP440">
            <v>24</v>
          </cell>
          <cell r="EQ440">
            <v>0</v>
          </cell>
          <cell r="ER440">
            <v>16.970800000000001</v>
          </cell>
          <cell r="ES440">
            <v>20.3</v>
          </cell>
          <cell r="ET440">
            <v>0</v>
          </cell>
          <cell r="EU440">
            <v>15</v>
          </cell>
          <cell r="EV440">
            <v>235.6989652815424</v>
          </cell>
          <cell r="EW440">
            <v>86</v>
          </cell>
          <cell r="EX440">
            <v>11</v>
          </cell>
          <cell r="EY440">
            <v>62</v>
          </cell>
          <cell r="EZ440">
            <v>0</v>
          </cell>
          <cell r="FA440">
            <v>-1</v>
          </cell>
          <cell r="FB440">
            <v>10</v>
          </cell>
          <cell r="FC440">
            <v>-1</v>
          </cell>
          <cell r="FD440">
            <v>0</v>
          </cell>
          <cell r="FE440">
            <v>0</v>
          </cell>
          <cell r="FF440">
            <v>0</v>
          </cell>
        </row>
        <row r="441">
          <cell r="J441">
            <v>3413</v>
          </cell>
          <cell r="K441" t="str">
            <v>К - 129</v>
          </cell>
          <cell r="L441">
            <v>43069</v>
          </cell>
          <cell r="M441" t="str">
            <v>Гор.</v>
          </cell>
          <cell r="N441" t="str">
            <v>P1ar_Block I</v>
          </cell>
          <cell r="O441" t="str">
            <v>Действующий</v>
          </cell>
          <cell r="P441">
            <v>-4</v>
          </cell>
          <cell r="Q441">
            <v>0</v>
          </cell>
          <cell r="R441">
            <v>0</v>
          </cell>
          <cell r="S441">
            <v>0</v>
          </cell>
          <cell r="T441">
            <v>143.80000000000001</v>
          </cell>
          <cell r="U441">
            <v>135</v>
          </cell>
          <cell r="V441">
            <v>4.32</v>
          </cell>
          <cell r="W441">
            <v>1</v>
          </cell>
          <cell r="X441">
            <v>4.2703782052549384</v>
          </cell>
          <cell r="Y441">
            <v>1.33</v>
          </cell>
          <cell r="Z441">
            <v>0.83599999999999997</v>
          </cell>
          <cell r="AA441">
            <v>0.73299999999999998</v>
          </cell>
          <cell r="AB441">
            <v>38</v>
          </cell>
          <cell r="AC441">
            <v>1.1579999999999999</v>
          </cell>
          <cell r="AD441">
            <v>177.8</v>
          </cell>
          <cell r="AE441">
            <v>9.19</v>
          </cell>
          <cell r="AF441">
            <v>2056</v>
          </cell>
          <cell r="AG441">
            <v>2047</v>
          </cell>
          <cell r="AH441">
            <v>2047</v>
          </cell>
          <cell r="AI441">
            <v>43028</v>
          </cell>
          <cell r="AJ441" t="str">
            <v>ГИС</v>
          </cell>
          <cell r="AK441" t="str">
            <v>Закрытый</v>
          </cell>
          <cell r="AL441" t="str">
            <v>1990-2002; 2008-2020; 2028-2032; 2036-2046</v>
          </cell>
          <cell r="AM441">
            <v>38</v>
          </cell>
          <cell r="AN441">
            <v>1990</v>
          </cell>
          <cell r="AO441">
            <v>193.13</v>
          </cell>
          <cell r="AP441">
            <v>0</v>
          </cell>
          <cell r="AQ441">
            <v>0</v>
          </cell>
          <cell r="AR441">
            <v>0</v>
          </cell>
          <cell r="AS441" t="str">
            <v>Газлифт</v>
          </cell>
          <cell r="AT441">
            <v>500</v>
          </cell>
          <cell r="AU441" t="str">
            <v>ГК76/3</v>
          </cell>
          <cell r="AV441">
            <v>900</v>
          </cell>
          <cell r="AW441" t="str">
            <v>Гк78/3</v>
          </cell>
          <cell r="AX441">
            <v>1240</v>
          </cell>
          <cell r="AY441" t="str">
            <v>ГК78/3</v>
          </cell>
          <cell r="AZ441">
            <v>1520</v>
          </cell>
          <cell r="BA441" t="str">
            <v>ГК75/3</v>
          </cell>
          <cell r="BB441">
            <v>1780</v>
          </cell>
          <cell r="BC441" t="str">
            <v>ЦКсОК</v>
          </cell>
          <cell r="BD441">
            <v>0</v>
          </cell>
          <cell r="BE441">
            <v>0</v>
          </cell>
          <cell r="BF441">
            <v>1830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1970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1758.12</v>
          </cell>
          <cell r="BT441">
            <v>211.88</v>
          </cell>
          <cell r="BU441">
            <v>73</v>
          </cell>
          <cell r="BV441">
            <v>5.5</v>
          </cell>
          <cell r="BW441">
            <v>18</v>
          </cell>
          <cell r="BX441" t="str">
            <v>Угловик</v>
          </cell>
          <cell r="BY441" t="str">
            <v>Периодический</v>
          </cell>
          <cell r="BZ441">
            <v>24</v>
          </cell>
          <cell r="CA441">
            <v>24</v>
          </cell>
          <cell r="CB441">
            <v>25</v>
          </cell>
          <cell r="CC441">
            <v>40</v>
          </cell>
          <cell r="CD441">
            <v>24</v>
          </cell>
          <cell r="CE441">
            <v>43374</v>
          </cell>
          <cell r="CF441">
            <v>193</v>
          </cell>
          <cell r="CG441">
            <v>86</v>
          </cell>
          <cell r="CH441">
            <v>6</v>
          </cell>
          <cell r="CI441">
            <v>0</v>
          </cell>
          <cell r="CJ441">
            <v>0</v>
          </cell>
          <cell r="CK441">
            <v>52</v>
          </cell>
          <cell r="CL441">
            <v>4.1653699999999994</v>
          </cell>
          <cell r="CM441">
            <v>5</v>
          </cell>
          <cell r="CN441">
            <v>0.35</v>
          </cell>
          <cell r="CO441">
            <v>403</v>
          </cell>
          <cell r="CP441">
            <v>5.5</v>
          </cell>
          <cell r="CQ441">
            <v>141</v>
          </cell>
          <cell r="CR441" t="str">
            <v>-</v>
          </cell>
          <cell r="CS441">
            <v>52</v>
          </cell>
          <cell r="CT441" t="str">
            <v>-</v>
          </cell>
          <cell r="CU441">
            <v>136.83463</v>
          </cell>
          <cell r="CV441" t="str">
            <v>-</v>
          </cell>
          <cell r="CW441">
            <v>51.65</v>
          </cell>
          <cell r="CX441" t="str">
            <v>-</v>
          </cell>
          <cell r="CY441">
            <v>3.3</v>
          </cell>
          <cell r="CZ441">
            <v>2.2000000000000002</v>
          </cell>
          <cell r="DA441">
            <v>528.16436475031037</v>
          </cell>
          <cell r="DB441">
            <v>1320.410911875776</v>
          </cell>
          <cell r="DC441">
            <v>4.3495725440946237E-2</v>
          </cell>
          <cell r="DD441">
            <v>0</v>
          </cell>
          <cell r="DE441" t="str">
            <v>Газлифт</v>
          </cell>
          <cell r="DF441">
            <v>4.1653699999999994</v>
          </cell>
          <cell r="DG441">
            <v>5</v>
          </cell>
          <cell r="DH441">
            <v>0.35</v>
          </cell>
          <cell r="DI441">
            <v>2.2000000000000002</v>
          </cell>
          <cell r="DJ441">
            <v>52</v>
          </cell>
          <cell r="DK441">
            <v>0</v>
          </cell>
          <cell r="DL441">
            <v>0</v>
          </cell>
          <cell r="DM441">
            <v>43069</v>
          </cell>
          <cell r="DN441">
            <v>376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43069</v>
          </cell>
          <cell r="DT441" t="str">
            <v>ВНС</v>
          </cell>
          <cell r="DU441">
            <v>0</v>
          </cell>
          <cell r="DV441">
            <v>18</v>
          </cell>
          <cell r="DW441">
            <v>27</v>
          </cell>
          <cell r="DX441">
            <v>40</v>
          </cell>
          <cell r="DY441">
            <v>25</v>
          </cell>
          <cell r="DZ441" t="str">
            <v>Периодический</v>
          </cell>
          <cell r="EA441">
            <v>24</v>
          </cell>
          <cell r="EB441">
            <v>120</v>
          </cell>
          <cell r="EC441">
            <v>4.1653699999999994</v>
          </cell>
          <cell r="ED441">
            <v>5</v>
          </cell>
          <cell r="EE441">
            <v>0.35</v>
          </cell>
          <cell r="EF441">
            <v>5.5</v>
          </cell>
          <cell r="EG441">
            <v>528.16436475031037</v>
          </cell>
          <cell r="EH441">
            <v>79</v>
          </cell>
          <cell r="EI441">
            <v>3.3</v>
          </cell>
          <cell r="EJ441">
            <v>47</v>
          </cell>
          <cell r="EK441">
            <v>18</v>
          </cell>
          <cell r="EL441">
            <v>25</v>
          </cell>
          <cell r="EM441">
            <v>40</v>
          </cell>
          <cell r="EN441">
            <v>24</v>
          </cell>
          <cell r="EO441" t="str">
            <v>Периодический</v>
          </cell>
          <cell r="EP441">
            <v>24</v>
          </cell>
          <cell r="EQ441">
            <v>24</v>
          </cell>
          <cell r="ER441">
            <v>4.1653699999999994</v>
          </cell>
          <cell r="ES441">
            <v>5</v>
          </cell>
          <cell r="ET441">
            <v>0.35</v>
          </cell>
          <cell r="EU441">
            <v>5.5</v>
          </cell>
          <cell r="EV441">
            <v>528.16436475031037</v>
          </cell>
          <cell r="EW441">
            <v>86</v>
          </cell>
          <cell r="EX441">
            <v>3.3</v>
          </cell>
          <cell r="EY441">
            <v>52</v>
          </cell>
          <cell r="EZ441">
            <v>0</v>
          </cell>
          <cell r="FA441">
            <v>-2</v>
          </cell>
          <cell r="FB441">
            <v>0</v>
          </cell>
          <cell r="FC441">
            <v>-1</v>
          </cell>
          <cell r="FD441">
            <v>0</v>
          </cell>
          <cell r="FE441">
            <v>-96</v>
          </cell>
          <cell r="FF441">
            <v>0</v>
          </cell>
        </row>
        <row r="442">
          <cell r="J442">
            <v>3419</v>
          </cell>
          <cell r="K442" t="str">
            <v>К - 127</v>
          </cell>
          <cell r="L442">
            <v>42999</v>
          </cell>
          <cell r="M442" t="str">
            <v>Гор.</v>
          </cell>
          <cell r="N442" t="str">
            <v>P1ar_Block II</v>
          </cell>
          <cell r="O442" t="str">
            <v>Действующий</v>
          </cell>
          <cell r="P442">
            <v>-4</v>
          </cell>
          <cell r="Q442">
            <v>0</v>
          </cell>
          <cell r="R442">
            <v>0</v>
          </cell>
          <cell r="S442">
            <v>0</v>
          </cell>
          <cell r="T442">
            <v>143.80000000000001</v>
          </cell>
          <cell r="U442">
            <v>135</v>
          </cell>
          <cell r="V442">
            <v>4.32</v>
          </cell>
          <cell r="W442">
            <v>1</v>
          </cell>
          <cell r="X442">
            <v>4.32</v>
          </cell>
          <cell r="Y442">
            <v>1.33</v>
          </cell>
          <cell r="Z442">
            <v>0.83599999999999997</v>
          </cell>
          <cell r="AA442">
            <v>0.73299999999999998</v>
          </cell>
          <cell r="AB442">
            <v>38</v>
          </cell>
          <cell r="AC442">
            <v>1.1579999999999999</v>
          </cell>
          <cell r="AD442">
            <v>177.8</v>
          </cell>
          <cell r="AE442">
            <v>9.19</v>
          </cell>
          <cell r="AF442">
            <v>2278.9499999999998</v>
          </cell>
          <cell r="AG442">
            <v>2890</v>
          </cell>
          <cell r="AH442">
            <v>2890</v>
          </cell>
          <cell r="AI442">
            <v>42951</v>
          </cell>
          <cell r="AJ442" t="str">
            <v>По спущенной компановке</v>
          </cell>
          <cell r="AK442" t="str">
            <v>откр ствол</v>
          </cell>
          <cell r="AL442" t="str">
            <v>2278,95-2890</v>
          </cell>
          <cell r="AM442">
            <v>0</v>
          </cell>
          <cell r="AN442">
            <v>2278.9499999999998</v>
          </cell>
          <cell r="AO442">
            <v>399</v>
          </cell>
          <cell r="AP442">
            <v>0</v>
          </cell>
          <cell r="AQ442">
            <v>0</v>
          </cell>
          <cell r="AR442">
            <v>0</v>
          </cell>
          <cell r="AS442" t="str">
            <v>Газлифт</v>
          </cell>
          <cell r="AT442">
            <v>600</v>
          </cell>
          <cell r="AU442" t="str">
            <v>ГК84/2</v>
          </cell>
          <cell r="AV442">
            <v>1030</v>
          </cell>
          <cell r="AW442" t="str">
            <v>ГК85/2</v>
          </cell>
          <cell r="AX442">
            <v>1350</v>
          </cell>
          <cell r="AY442" t="str">
            <v>ГК82/3</v>
          </cell>
          <cell r="AZ442">
            <v>1600</v>
          </cell>
          <cell r="BA442" t="str">
            <v>ГК78/4</v>
          </cell>
          <cell r="BB442">
            <v>1970</v>
          </cell>
          <cell r="BC442" t="str">
            <v>ЦКсОК</v>
          </cell>
          <cell r="BD442">
            <v>0</v>
          </cell>
          <cell r="BE442">
            <v>0</v>
          </cell>
          <cell r="BF442">
            <v>1980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2300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1895.3</v>
          </cell>
          <cell r="BT442">
            <v>404.7</v>
          </cell>
          <cell r="BU442">
            <v>73</v>
          </cell>
          <cell r="BV442">
            <v>5.5</v>
          </cell>
          <cell r="BW442">
            <v>18</v>
          </cell>
          <cell r="BX442" t="str">
            <v>Угловик</v>
          </cell>
          <cell r="BY442" t="str">
            <v>Постоянный</v>
          </cell>
          <cell r="BZ442">
            <v>24</v>
          </cell>
          <cell r="CA442">
            <v>0</v>
          </cell>
          <cell r="CB442">
            <v>35</v>
          </cell>
          <cell r="CC442">
            <v>50</v>
          </cell>
          <cell r="CD442">
            <v>34</v>
          </cell>
          <cell r="CE442">
            <v>43374</v>
          </cell>
          <cell r="CF442">
            <v>177</v>
          </cell>
          <cell r="CG442">
            <v>82</v>
          </cell>
          <cell r="CH442">
            <v>6</v>
          </cell>
          <cell r="CI442">
            <v>0</v>
          </cell>
          <cell r="CJ442">
            <v>0</v>
          </cell>
          <cell r="CK442">
            <v>60</v>
          </cell>
          <cell r="CL442">
            <v>10.868</v>
          </cell>
          <cell r="CM442">
            <v>13</v>
          </cell>
          <cell r="CN442">
            <v>0</v>
          </cell>
          <cell r="CO442">
            <v>404</v>
          </cell>
          <cell r="CP442">
            <v>49</v>
          </cell>
          <cell r="CQ442">
            <v>117</v>
          </cell>
          <cell r="CR442" t="str">
            <v>-</v>
          </cell>
          <cell r="CS442">
            <v>60</v>
          </cell>
          <cell r="CT442" t="str">
            <v>-</v>
          </cell>
          <cell r="CU442">
            <v>106.13200000000001</v>
          </cell>
          <cell r="CV442" t="str">
            <v>-</v>
          </cell>
          <cell r="CW442">
            <v>60</v>
          </cell>
          <cell r="CX442" t="str">
            <v>-</v>
          </cell>
          <cell r="CY442">
            <v>10</v>
          </cell>
          <cell r="CZ442">
            <v>39</v>
          </cell>
          <cell r="DA442">
            <v>3588.5167464114829</v>
          </cell>
          <cell r="DB442">
            <v>4508.6492454913505</v>
          </cell>
          <cell r="DC442">
            <v>0.13641754865174907</v>
          </cell>
          <cell r="DD442">
            <v>0</v>
          </cell>
          <cell r="DE442" t="str">
            <v>Газлифт</v>
          </cell>
          <cell r="DF442">
            <v>10.868</v>
          </cell>
          <cell r="DG442">
            <v>13</v>
          </cell>
          <cell r="DH442">
            <v>0</v>
          </cell>
          <cell r="DI442">
            <v>39</v>
          </cell>
          <cell r="DJ442">
            <v>60</v>
          </cell>
          <cell r="DK442">
            <v>0</v>
          </cell>
          <cell r="DL442" t="str">
            <v>-</v>
          </cell>
          <cell r="DM442">
            <v>42999</v>
          </cell>
          <cell r="DN442">
            <v>446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42999</v>
          </cell>
          <cell r="DT442" t="str">
            <v>ВНС</v>
          </cell>
          <cell r="DU442">
            <v>0</v>
          </cell>
          <cell r="DV442">
            <v>18</v>
          </cell>
          <cell r="DW442">
            <v>35</v>
          </cell>
          <cell r="DX442">
            <v>50</v>
          </cell>
          <cell r="DY442">
            <v>34</v>
          </cell>
          <cell r="DZ442" t="str">
            <v>Постоянный</v>
          </cell>
          <cell r="EA442">
            <v>24</v>
          </cell>
          <cell r="EB442">
            <v>0</v>
          </cell>
          <cell r="EC442">
            <v>12.640319999999999</v>
          </cell>
          <cell r="ED442">
            <v>15.12</v>
          </cell>
          <cell r="EE442">
            <v>0</v>
          </cell>
          <cell r="EF442">
            <v>18.7</v>
          </cell>
          <cell r="EG442">
            <v>688.27371458950415</v>
          </cell>
          <cell r="EH442">
            <v>82</v>
          </cell>
          <cell r="EI442">
            <v>10</v>
          </cell>
          <cell r="EJ442">
            <v>60</v>
          </cell>
          <cell r="EK442">
            <v>18</v>
          </cell>
          <cell r="EL442">
            <v>35</v>
          </cell>
          <cell r="EM442">
            <v>50</v>
          </cell>
          <cell r="EN442">
            <v>34</v>
          </cell>
          <cell r="EO442" t="str">
            <v>Постоянный</v>
          </cell>
          <cell r="EP442">
            <v>24</v>
          </cell>
          <cell r="EQ442">
            <v>0</v>
          </cell>
          <cell r="ER442">
            <v>10.868</v>
          </cell>
          <cell r="ES442">
            <v>13</v>
          </cell>
          <cell r="ET442">
            <v>0</v>
          </cell>
          <cell r="EU442">
            <v>49</v>
          </cell>
          <cell r="EV442">
            <v>3588.5167464114829</v>
          </cell>
          <cell r="EW442">
            <v>82</v>
          </cell>
          <cell r="EX442">
            <v>10</v>
          </cell>
          <cell r="EY442">
            <v>60</v>
          </cell>
          <cell r="EZ442">
            <v>0</v>
          </cell>
          <cell r="FA442">
            <v>0</v>
          </cell>
          <cell r="FB442">
            <v>0</v>
          </cell>
          <cell r="FC442">
            <v>0</v>
          </cell>
          <cell r="FD442">
            <v>0</v>
          </cell>
          <cell r="FE442">
            <v>0</v>
          </cell>
          <cell r="FF442">
            <v>-1.7723199999999988</v>
          </cell>
        </row>
        <row r="443">
          <cell r="J443">
            <v>3500</v>
          </cell>
          <cell r="K443" t="str">
            <v>К - 40</v>
          </cell>
          <cell r="L443">
            <v>42792</v>
          </cell>
          <cell r="M443" t="str">
            <v>Гор.</v>
          </cell>
          <cell r="N443" t="str">
            <v>P1ar_Block III</v>
          </cell>
          <cell r="O443" t="str">
            <v>Действующий</v>
          </cell>
          <cell r="P443">
            <v>-4</v>
          </cell>
          <cell r="Q443">
            <v>42754</v>
          </cell>
          <cell r="R443" t="str">
            <v>МеКаМиНефть</v>
          </cell>
          <cell r="S443" t="str">
            <v>КГРП 5стадий
210м3 15% HCl</v>
          </cell>
          <cell r="T443">
            <v>143.80000000000001</v>
          </cell>
          <cell r="U443">
            <v>135</v>
          </cell>
          <cell r="V443">
            <v>4.32</v>
          </cell>
          <cell r="W443">
            <v>1</v>
          </cell>
          <cell r="X443">
            <v>4.32</v>
          </cell>
          <cell r="Y443">
            <v>1.33</v>
          </cell>
          <cell r="Z443">
            <v>0.83599999999999997</v>
          </cell>
          <cell r="AA443">
            <v>0.73299999999999998</v>
          </cell>
          <cell r="AB443">
            <v>38</v>
          </cell>
          <cell r="AC443">
            <v>1.1579999999999999</v>
          </cell>
          <cell r="AD443">
            <v>177.8</v>
          </cell>
          <cell r="AE443">
            <v>9.19</v>
          </cell>
          <cell r="AF443">
            <v>2115</v>
          </cell>
          <cell r="AG443">
            <v>2735</v>
          </cell>
          <cell r="AH443">
            <v>2732</v>
          </cell>
          <cell r="AI443">
            <v>0</v>
          </cell>
          <cell r="AJ443">
            <v>0</v>
          </cell>
          <cell r="AK443" t="str">
            <v>Закрытый</v>
          </cell>
          <cell r="AL443" t="str">
            <v>1934-2732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 t="str">
            <v>Газлифт</v>
          </cell>
          <cell r="AT443">
            <v>600</v>
          </cell>
          <cell r="AU443" t="str">
            <v>ГП</v>
          </cell>
          <cell r="AV443">
            <v>1100</v>
          </cell>
          <cell r="AW443" t="str">
            <v>ГП</v>
          </cell>
          <cell r="AX443">
            <v>1470</v>
          </cell>
          <cell r="AY443" t="str">
            <v>ГП</v>
          </cell>
          <cell r="AZ443">
            <v>1770</v>
          </cell>
          <cell r="BA443" t="str">
            <v>ГП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1780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1940</v>
          </cell>
          <cell r="BN443" t="str">
            <v>Есть</v>
          </cell>
          <cell r="BO443">
            <v>0</v>
          </cell>
          <cell r="BP443">
            <v>87</v>
          </cell>
          <cell r="BQ443">
            <v>65</v>
          </cell>
          <cell r="BR443">
            <v>12.6</v>
          </cell>
          <cell r="BS443">
            <v>0</v>
          </cell>
          <cell r="BT443">
            <v>0</v>
          </cell>
          <cell r="BU443">
            <v>73</v>
          </cell>
          <cell r="BV443">
            <v>5.5</v>
          </cell>
          <cell r="BW443">
            <v>18</v>
          </cell>
          <cell r="BX443" t="str">
            <v>Угловик</v>
          </cell>
          <cell r="BY443" t="str">
            <v>Постоянный</v>
          </cell>
          <cell r="BZ443">
            <v>24</v>
          </cell>
          <cell r="CA443">
            <v>0</v>
          </cell>
          <cell r="CB443">
            <v>36</v>
          </cell>
          <cell r="CC443">
            <v>65</v>
          </cell>
          <cell r="CD443">
            <v>34</v>
          </cell>
          <cell r="CE443">
            <v>43374</v>
          </cell>
          <cell r="CF443">
            <v>171</v>
          </cell>
          <cell r="CG443">
            <v>87</v>
          </cell>
          <cell r="CH443">
            <v>6</v>
          </cell>
          <cell r="CI443">
            <v>0</v>
          </cell>
          <cell r="CJ443">
            <v>0</v>
          </cell>
          <cell r="CK443">
            <v>61</v>
          </cell>
          <cell r="CL443">
            <v>20.064</v>
          </cell>
          <cell r="CM443">
            <v>24</v>
          </cell>
          <cell r="CN443">
            <v>0</v>
          </cell>
          <cell r="CO443">
            <v>405</v>
          </cell>
          <cell r="CP443">
            <v>20.399999999999999</v>
          </cell>
          <cell r="CQ443">
            <v>110</v>
          </cell>
          <cell r="CR443" t="str">
            <v>-</v>
          </cell>
          <cell r="CS443">
            <v>61</v>
          </cell>
          <cell r="CT443" t="str">
            <v>-</v>
          </cell>
          <cell r="CU443">
            <v>89.936000000000007</v>
          </cell>
          <cell r="CV443" t="str">
            <v>-</v>
          </cell>
          <cell r="CW443">
            <v>61</v>
          </cell>
          <cell r="CX443" t="str">
            <v>-</v>
          </cell>
          <cell r="CY443">
            <v>12.6</v>
          </cell>
          <cell r="CZ443">
            <v>7.7999999999999989</v>
          </cell>
          <cell r="DA443">
            <v>388.75598086124398</v>
          </cell>
          <cell r="DB443">
            <v>1016.7464114832536</v>
          </cell>
          <cell r="DC443">
            <v>0.27023810269549037</v>
          </cell>
          <cell r="DD443">
            <v>0</v>
          </cell>
          <cell r="DE443" t="str">
            <v>Газлифт</v>
          </cell>
          <cell r="DF443">
            <v>20.064</v>
          </cell>
          <cell r="DG443">
            <v>24</v>
          </cell>
          <cell r="DH443">
            <v>0</v>
          </cell>
          <cell r="DI443">
            <v>7.7999999999999989</v>
          </cell>
          <cell r="DJ443">
            <v>61</v>
          </cell>
          <cell r="DK443">
            <v>0</v>
          </cell>
          <cell r="DL443">
            <v>0</v>
          </cell>
          <cell r="DM443">
            <v>42792</v>
          </cell>
          <cell r="DN443">
            <v>653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42792</v>
          </cell>
          <cell r="DT443" t="str">
            <v>ВНС</v>
          </cell>
          <cell r="DU443">
            <v>0</v>
          </cell>
          <cell r="DV443">
            <v>18</v>
          </cell>
          <cell r="DW443">
            <v>36</v>
          </cell>
          <cell r="DX443">
            <v>65</v>
          </cell>
          <cell r="DY443">
            <v>34</v>
          </cell>
          <cell r="DZ443" t="str">
            <v>Постоянный</v>
          </cell>
          <cell r="EA443">
            <v>24</v>
          </cell>
          <cell r="EB443">
            <v>0</v>
          </cell>
          <cell r="EC443">
            <v>20.064</v>
          </cell>
          <cell r="ED443">
            <v>24</v>
          </cell>
          <cell r="EE443">
            <v>0</v>
          </cell>
          <cell r="EF443">
            <v>20.399999999999999</v>
          </cell>
          <cell r="EG443">
            <v>388.75598086124398</v>
          </cell>
          <cell r="EH443">
            <v>87</v>
          </cell>
          <cell r="EI443">
            <v>12.6</v>
          </cell>
          <cell r="EJ443">
            <v>61</v>
          </cell>
          <cell r="EK443">
            <v>18</v>
          </cell>
          <cell r="EL443">
            <v>36</v>
          </cell>
          <cell r="EM443">
            <v>65</v>
          </cell>
          <cell r="EN443">
            <v>34</v>
          </cell>
          <cell r="EO443" t="str">
            <v>Постоянный</v>
          </cell>
          <cell r="EP443">
            <v>24</v>
          </cell>
          <cell r="EQ443">
            <v>0</v>
          </cell>
          <cell r="ER443">
            <v>20.064</v>
          </cell>
          <cell r="ES443">
            <v>24</v>
          </cell>
          <cell r="ET443">
            <v>0</v>
          </cell>
          <cell r="EU443">
            <v>20.399999999999999</v>
          </cell>
          <cell r="EV443">
            <v>388.75598086124398</v>
          </cell>
          <cell r="EW443">
            <v>87</v>
          </cell>
          <cell r="EX443">
            <v>12.6</v>
          </cell>
          <cell r="EY443">
            <v>61</v>
          </cell>
          <cell r="EZ443">
            <v>0</v>
          </cell>
          <cell r="FA443">
            <v>0</v>
          </cell>
          <cell r="FB443">
            <v>0</v>
          </cell>
          <cell r="FC443">
            <v>0</v>
          </cell>
          <cell r="FD443">
            <v>0</v>
          </cell>
          <cell r="FE443">
            <v>0</v>
          </cell>
          <cell r="FF443">
            <v>0</v>
          </cell>
        </row>
        <row r="444">
          <cell r="J444">
            <v>3999</v>
          </cell>
          <cell r="K444" t="str">
            <v>Без куста</v>
          </cell>
          <cell r="L444">
            <v>43301</v>
          </cell>
          <cell r="M444" t="str">
            <v>Гор.</v>
          </cell>
          <cell r="N444" t="str">
            <v>P1ar_Block III</v>
          </cell>
          <cell r="O444" t="str">
            <v>Действующий</v>
          </cell>
          <cell r="P444">
            <v>-4</v>
          </cell>
          <cell r="Q444">
            <v>0</v>
          </cell>
          <cell r="R444">
            <v>0</v>
          </cell>
          <cell r="S444">
            <v>0</v>
          </cell>
          <cell r="T444">
            <v>143.80000000000001</v>
          </cell>
          <cell r="U444">
            <v>135</v>
          </cell>
          <cell r="V444">
            <v>4.32</v>
          </cell>
          <cell r="W444">
            <v>1</v>
          </cell>
          <cell r="X444">
            <v>4.32</v>
          </cell>
          <cell r="Y444">
            <v>1.33</v>
          </cell>
          <cell r="Z444">
            <v>0.83599999999999997</v>
          </cell>
          <cell r="AA444">
            <v>0.73299999999999998</v>
          </cell>
          <cell r="AB444">
            <v>38</v>
          </cell>
          <cell r="AC444">
            <v>1.1579999999999999</v>
          </cell>
          <cell r="AD444">
            <v>177.8</v>
          </cell>
          <cell r="AE444">
            <v>0</v>
          </cell>
          <cell r="AF444">
            <v>0</v>
          </cell>
          <cell r="AG444">
            <v>2218</v>
          </cell>
          <cell r="AH444">
            <v>2218</v>
          </cell>
          <cell r="AI444">
            <v>0</v>
          </cell>
          <cell r="AJ444">
            <v>0</v>
          </cell>
          <cell r="AK444" t="str">
            <v>откр ствол</v>
          </cell>
          <cell r="AL444" t="str">
            <v>2218-2816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 t="str">
            <v>Газлифт</v>
          </cell>
          <cell r="AT444">
            <v>520</v>
          </cell>
          <cell r="AU444" t="str">
            <v>ГК73/0,313</v>
          </cell>
          <cell r="AV444">
            <v>945</v>
          </cell>
          <cell r="AW444" t="str">
            <v>ГК75/0,313</v>
          </cell>
          <cell r="AX444">
            <v>1295</v>
          </cell>
          <cell r="AY444" t="str">
            <v>ГК76/0,313</v>
          </cell>
          <cell r="AZ444">
            <v>1565</v>
          </cell>
          <cell r="BA444" t="str">
            <v>ГК72/0,313</v>
          </cell>
          <cell r="BB444">
            <v>1900</v>
          </cell>
          <cell r="BC444" t="str">
            <v>ЦКсОК</v>
          </cell>
          <cell r="BD444">
            <v>0</v>
          </cell>
          <cell r="BE444">
            <v>0</v>
          </cell>
          <cell r="BF444">
            <v>1950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1971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18</v>
          </cell>
          <cell r="BX444" t="str">
            <v>Угловик</v>
          </cell>
          <cell r="BY444" t="str">
            <v>Постоянный</v>
          </cell>
          <cell r="BZ444">
            <v>24</v>
          </cell>
          <cell r="CA444">
            <v>0</v>
          </cell>
          <cell r="CB444">
            <v>34</v>
          </cell>
          <cell r="CC444">
            <v>65</v>
          </cell>
          <cell r="CD444">
            <v>32</v>
          </cell>
          <cell r="CE444">
            <v>43374</v>
          </cell>
          <cell r="CF444">
            <v>176</v>
          </cell>
          <cell r="CG444">
            <v>79</v>
          </cell>
          <cell r="CH444">
            <v>6</v>
          </cell>
          <cell r="CI444">
            <v>0</v>
          </cell>
          <cell r="CJ444">
            <v>0</v>
          </cell>
          <cell r="CK444">
            <v>68</v>
          </cell>
          <cell r="CL444">
            <v>22.74756</v>
          </cell>
          <cell r="CM444">
            <v>27.21</v>
          </cell>
          <cell r="CN444">
            <v>0</v>
          </cell>
          <cell r="CO444">
            <v>406</v>
          </cell>
          <cell r="CP444">
            <v>16.3</v>
          </cell>
          <cell r="CQ444">
            <v>108</v>
          </cell>
          <cell r="CR444" t="str">
            <v>-</v>
          </cell>
          <cell r="CS444">
            <v>68</v>
          </cell>
          <cell r="CT444" t="str">
            <v>-</v>
          </cell>
          <cell r="CU444">
            <v>85.252440000000007</v>
          </cell>
          <cell r="CV444" t="str">
            <v>-</v>
          </cell>
          <cell r="CW444">
            <v>68</v>
          </cell>
          <cell r="CX444" t="str">
            <v>-</v>
          </cell>
          <cell r="CY444">
            <v>5</v>
          </cell>
          <cell r="CZ444">
            <v>11.3</v>
          </cell>
          <cell r="DA444">
            <v>496.75657521070394</v>
          </cell>
          <cell r="DB444">
            <v>716.5603695517234</v>
          </cell>
          <cell r="DC444">
            <v>0.30152297642010895</v>
          </cell>
          <cell r="DD444">
            <v>0</v>
          </cell>
          <cell r="DE444" t="str">
            <v>Газлифт</v>
          </cell>
          <cell r="DF444">
            <v>22.74756</v>
          </cell>
          <cell r="DG444">
            <v>27.21</v>
          </cell>
          <cell r="DH444">
            <v>0</v>
          </cell>
          <cell r="DI444">
            <v>11.3</v>
          </cell>
          <cell r="DJ444">
            <v>68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18</v>
          </cell>
          <cell r="DW444">
            <v>34</v>
          </cell>
          <cell r="DX444">
            <v>65</v>
          </cell>
          <cell r="DY444">
            <v>32</v>
          </cell>
          <cell r="DZ444" t="str">
            <v>Постоянный</v>
          </cell>
          <cell r="EA444">
            <v>24</v>
          </cell>
          <cell r="EB444">
            <v>0</v>
          </cell>
          <cell r="EC444">
            <v>10.617199999999999</v>
          </cell>
          <cell r="ED444">
            <v>12.7</v>
          </cell>
          <cell r="EE444">
            <v>0</v>
          </cell>
          <cell r="EF444">
            <v>26</v>
          </cell>
          <cell r="EG444">
            <v>847.68112119956311</v>
          </cell>
          <cell r="EH444">
            <v>79</v>
          </cell>
          <cell r="EI444">
            <v>17</v>
          </cell>
          <cell r="EJ444">
            <v>68</v>
          </cell>
          <cell r="EK444">
            <v>18</v>
          </cell>
          <cell r="EL444">
            <v>34</v>
          </cell>
          <cell r="EM444">
            <v>65</v>
          </cell>
          <cell r="EN444">
            <v>32</v>
          </cell>
          <cell r="EO444" t="str">
            <v>Постоянный</v>
          </cell>
          <cell r="EP444">
            <v>24</v>
          </cell>
          <cell r="EQ444">
            <v>0</v>
          </cell>
          <cell r="ER444">
            <v>22.74756</v>
          </cell>
          <cell r="ES444">
            <v>27.21</v>
          </cell>
          <cell r="ET444">
            <v>0</v>
          </cell>
          <cell r="EU444">
            <v>16.3</v>
          </cell>
          <cell r="EV444">
            <v>496.75657521070394</v>
          </cell>
          <cell r="EW444">
            <v>79</v>
          </cell>
          <cell r="EX444">
            <v>5</v>
          </cell>
          <cell r="EY444">
            <v>68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12.130360000000001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 "/>
      <sheetName val="Рпл"/>
      <sheetName val="Протокол2"/>
    </sheetNames>
    <sheetDataSet>
      <sheetData sheetId="0" refreshError="1">
        <row r="25">
          <cell r="J25" t="str">
            <v>1р</v>
          </cell>
          <cell r="K25" t="str">
            <v>Без куста</v>
          </cell>
          <cell r="L25">
            <v>41495</v>
          </cell>
          <cell r="M25" t="str">
            <v>Верт.</v>
          </cell>
          <cell r="N25" t="str">
            <v>P1ar_Block I</v>
          </cell>
          <cell r="O25" t="str">
            <v>Действующий</v>
          </cell>
          <cell r="P25">
            <v>-4</v>
          </cell>
          <cell r="Q25" t="str">
            <v xml:space="preserve"> </v>
          </cell>
          <cell r="R25" t="str">
            <v xml:space="preserve"> </v>
          </cell>
          <cell r="S25">
            <v>0</v>
          </cell>
          <cell r="T25">
            <v>143.80000000000001</v>
          </cell>
          <cell r="U25">
            <v>135</v>
          </cell>
          <cell r="V25">
            <v>4.32</v>
          </cell>
          <cell r="W25">
            <v>1</v>
          </cell>
          <cell r="X25">
            <v>4.32</v>
          </cell>
          <cell r="Y25">
            <v>1.33</v>
          </cell>
          <cell r="Z25">
            <v>0.83599999999999997</v>
          </cell>
          <cell r="AA25">
            <v>0.73299999999999998</v>
          </cell>
          <cell r="AB25">
            <v>38</v>
          </cell>
          <cell r="AC25">
            <v>1.1579999999999999</v>
          </cell>
          <cell r="AD25">
            <v>139.69999999999999</v>
          </cell>
          <cell r="AE25">
            <v>7.72</v>
          </cell>
          <cell r="AF25">
            <v>1985</v>
          </cell>
          <cell r="AG25">
            <v>1981</v>
          </cell>
          <cell r="AH25">
            <v>1908</v>
          </cell>
          <cell r="AI25">
            <v>0</v>
          </cell>
          <cell r="AJ25">
            <v>0</v>
          </cell>
          <cell r="AK25" t="str">
            <v>закрытый</v>
          </cell>
          <cell r="AL25" t="str">
            <v>1836-1839; 1844-1850; 1854-1858; 1861-1868; 1872-1876</v>
          </cell>
          <cell r="AM25">
            <v>20.8</v>
          </cell>
          <cell r="AN25">
            <v>1836</v>
          </cell>
          <cell r="AO25">
            <v>0.1</v>
          </cell>
          <cell r="AP25">
            <v>0</v>
          </cell>
          <cell r="AQ25">
            <v>0</v>
          </cell>
          <cell r="AR25">
            <v>0</v>
          </cell>
          <cell r="AS25" t="str">
            <v>Газлифт</v>
          </cell>
          <cell r="AT25">
            <v>400</v>
          </cell>
          <cell r="AU25" t="str">
            <v>ГП</v>
          </cell>
          <cell r="AV25">
            <v>710</v>
          </cell>
          <cell r="AW25" t="str">
            <v>ГП</v>
          </cell>
          <cell r="AX25">
            <v>950</v>
          </cell>
          <cell r="AY25" t="str">
            <v>ГК84/1,5</v>
          </cell>
          <cell r="AZ25">
            <v>1120</v>
          </cell>
          <cell r="BA25" t="str">
            <v>ГК81/2</v>
          </cell>
          <cell r="BB25">
            <v>1290</v>
          </cell>
          <cell r="BC25" t="str">
            <v>ГК79/2</v>
          </cell>
          <cell r="BD25">
            <v>0</v>
          </cell>
          <cell r="BE25">
            <v>0</v>
          </cell>
          <cell r="BF25">
            <v>1770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1800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1800</v>
          </cell>
          <cell r="BT25">
            <v>0</v>
          </cell>
          <cell r="BU25">
            <v>73</v>
          </cell>
          <cell r="BV25">
            <v>5.5</v>
          </cell>
          <cell r="BW25">
            <v>18</v>
          </cell>
          <cell r="BX25" t="str">
            <v>Угловик</v>
          </cell>
          <cell r="BY25" t="str">
            <v>Постоянный</v>
          </cell>
          <cell r="BZ25">
            <v>24</v>
          </cell>
          <cell r="CA25">
            <v>0</v>
          </cell>
          <cell r="CB25">
            <v>26</v>
          </cell>
          <cell r="CC25">
            <v>50</v>
          </cell>
          <cell r="CD25">
            <v>25</v>
          </cell>
          <cell r="CE25">
            <v>43313</v>
          </cell>
          <cell r="CF25">
            <v>151</v>
          </cell>
          <cell r="CG25">
            <v>74</v>
          </cell>
          <cell r="CH25">
            <v>6</v>
          </cell>
          <cell r="CI25">
            <v>0</v>
          </cell>
          <cell r="CJ25">
            <v>0</v>
          </cell>
          <cell r="CK25">
            <v>52</v>
          </cell>
          <cell r="CL25">
            <v>11.453199999999999</v>
          </cell>
          <cell r="CM25">
            <v>13.7</v>
          </cell>
          <cell r="CN25">
            <v>0</v>
          </cell>
          <cell r="CO25">
            <v>0</v>
          </cell>
          <cell r="CP25">
            <v>28.7</v>
          </cell>
          <cell r="CQ25">
            <v>99</v>
          </cell>
          <cell r="CR25" t="str">
            <v>-</v>
          </cell>
          <cell r="CS25" t="str">
            <v>-</v>
          </cell>
          <cell r="CT25" t="str">
            <v>-</v>
          </cell>
          <cell r="CU25">
            <v>87.546800000000005</v>
          </cell>
          <cell r="CV25" t="str">
            <v>-</v>
          </cell>
          <cell r="CW25" t="str">
            <v>-</v>
          </cell>
          <cell r="CX25" t="str">
            <v>-</v>
          </cell>
          <cell r="CY25">
            <v>9.8000000000000007</v>
          </cell>
          <cell r="CZ25">
            <v>18.899999999999999</v>
          </cell>
          <cell r="DA25">
            <v>1650.1938322914123</v>
          </cell>
          <cell r="DB25">
            <v>2505.8498934795516</v>
          </cell>
          <cell r="DC25">
            <v>0.18779001711982735</v>
          </cell>
          <cell r="DD25">
            <v>0</v>
          </cell>
          <cell r="DE25" t="str">
            <v>Газлифт</v>
          </cell>
          <cell r="DF25">
            <v>11.453199999999999</v>
          </cell>
          <cell r="DG25">
            <v>13.7</v>
          </cell>
          <cell r="DH25">
            <v>0</v>
          </cell>
          <cell r="DI25">
            <v>18.899999999999999</v>
          </cell>
          <cell r="DJ25">
            <v>52</v>
          </cell>
          <cell r="DK25">
            <v>0</v>
          </cell>
          <cell r="DL25">
            <v>41896</v>
          </cell>
          <cell r="DM25">
            <v>41906</v>
          </cell>
          <cell r="DN25">
            <v>1500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41495</v>
          </cell>
          <cell r="DT25" t="str">
            <v>Расконсервация с ОПЗ</v>
          </cell>
          <cell r="DU25" t="str">
            <v>НСL-12% V-50м3</v>
          </cell>
          <cell r="DV25">
            <v>18</v>
          </cell>
          <cell r="DW25">
            <v>28</v>
          </cell>
          <cell r="DX25">
            <v>45</v>
          </cell>
          <cell r="DY25">
            <v>27</v>
          </cell>
          <cell r="DZ25" t="str">
            <v>Постоянный</v>
          </cell>
          <cell r="EA25">
            <v>24</v>
          </cell>
          <cell r="EB25">
            <v>0</v>
          </cell>
          <cell r="EC25">
            <v>11.453199999999999</v>
          </cell>
          <cell r="ED25">
            <v>13.7</v>
          </cell>
          <cell r="EE25">
            <v>0</v>
          </cell>
          <cell r="EF25">
            <v>28.7</v>
          </cell>
          <cell r="EG25">
            <v>1981.9788356092622</v>
          </cell>
          <cell r="EH25">
            <v>76</v>
          </cell>
          <cell r="EI25">
            <v>6</v>
          </cell>
          <cell r="EJ25">
            <v>51</v>
          </cell>
          <cell r="EK25">
            <v>18</v>
          </cell>
          <cell r="EL25">
            <v>26</v>
          </cell>
          <cell r="EM25">
            <v>50</v>
          </cell>
          <cell r="EN25">
            <v>25</v>
          </cell>
          <cell r="EO25" t="str">
            <v>Постоянный</v>
          </cell>
          <cell r="EP25">
            <v>24</v>
          </cell>
          <cell r="EQ25">
            <v>0</v>
          </cell>
          <cell r="ER25">
            <v>11.453199999999999</v>
          </cell>
          <cell r="ES25">
            <v>13.7</v>
          </cell>
          <cell r="ET25">
            <v>0</v>
          </cell>
          <cell r="EU25">
            <v>28.7</v>
          </cell>
          <cell r="EV25">
            <v>1650.1938322914123</v>
          </cell>
          <cell r="EW25">
            <v>74</v>
          </cell>
          <cell r="EX25">
            <v>9.8000000000000007</v>
          </cell>
          <cell r="EY25">
            <v>52</v>
          </cell>
          <cell r="EZ25">
            <v>0</v>
          </cell>
          <cell r="FA25">
            <v>-2</v>
          </cell>
          <cell r="FB25">
            <v>5</v>
          </cell>
          <cell r="FC25">
            <v>-2</v>
          </cell>
          <cell r="FD25">
            <v>0</v>
          </cell>
          <cell r="FE25">
            <v>0</v>
          </cell>
          <cell r="FF25">
            <v>0</v>
          </cell>
        </row>
        <row r="26">
          <cell r="J26" t="str">
            <v>2р</v>
          </cell>
          <cell r="K26" t="str">
            <v>Без куста</v>
          </cell>
          <cell r="L26">
            <v>38268</v>
          </cell>
          <cell r="M26" t="str">
            <v>Верт.</v>
          </cell>
          <cell r="N26" t="str">
            <v>P1ar_Block I</v>
          </cell>
          <cell r="O26" t="str">
            <v>В бездействии текущего года</v>
          </cell>
          <cell r="P26">
            <v>-4</v>
          </cell>
          <cell r="Q26">
            <v>41535</v>
          </cell>
          <cell r="R26" t="str">
            <v>Slb</v>
          </cell>
          <cell r="S26" t="str">
            <v>КГРП 64м3 15% HCL</v>
          </cell>
          <cell r="T26">
            <v>143.80000000000001</v>
          </cell>
          <cell r="U26">
            <v>135</v>
          </cell>
          <cell r="V26">
            <v>4.32</v>
          </cell>
          <cell r="W26">
            <v>1</v>
          </cell>
          <cell r="X26">
            <v>4.32</v>
          </cell>
          <cell r="Y26">
            <v>1.33</v>
          </cell>
          <cell r="Z26">
            <v>0.83599999999999997</v>
          </cell>
          <cell r="AA26">
            <v>0.73299999999999998</v>
          </cell>
          <cell r="AB26">
            <v>38</v>
          </cell>
          <cell r="AC26">
            <v>1.1579999999999999</v>
          </cell>
          <cell r="AD26" t="str">
            <v>177,8; 139,7</v>
          </cell>
          <cell r="AE26" t="str">
            <v>10,06; 7,72</v>
          </cell>
          <cell r="AF26" t="str">
            <v>0-1555; 1555-1898</v>
          </cell>
          <cell r="AG26">
            <v>1887</v>
          </cell>
          <cell r="AH26">
            <v>1880</v>
          </cell>
          <cell r="AI26">
            <v>42644</v>
          </cell>
          <cell r="AJ26" t="str">
            <v>ГИС</v>
          </cell>
          <cell r="AK26" t="str">
            <v>закрытый</v>
          </cell>
          <cell r="AL26" t="str">
            <v>1795-1822; 1831-1833; 1839-1851; 1870-1873; 1875-1877; 1858-1880</v>
          </cell>
          <cell r="AM26">
            <v>0</v>
          </cell>
          <cell r="AN26">
            <v>1795</v>
          </cell>
          <cell r="AO26">
            <v>0.33</v>
          </cell>
          <cell r="AP26">
            <v>0</v>
          </cell>
          <cell r="AQ26">
            <v>0</v>
          </cell>
          <cell r="AR26">
            <v>0</v>
          </cell>
          <cell r="AS26" t="str">
            <v>Газлифт</v>
          </cell>
          <cell r="AT26">
            <v>520</v>
          </cell>
          <cell r="AU26" t="str">
            <v>ГП</v>
          </cell>
          <cell r="AV26">
            <v>930</v>
          </cell>
          <cell r="AW26" t="str">
            <v>ГП</v>
          </cell>
          <cell r="AX26">
            <v>1260</v>
          </cell>
          <cell r="AY26" t="str">
            <v>ГП</v>
          </cell>
          <cell r="AZ26">
            <v>1545</v>
          </cell>
          <cell r="BA26" t="str">
            <v>ГК89/1,5</v>
          </cell>
          <cell r="BB26">
            <v>1745</v>
          </cell>
          <cell r="BC26" t="str">
            <v>ЦКсОК</v>
          </cell>
          <cell r="BD26">
            <v>0</v>
          </cell>
          <cell r="BE26">
            <v>0</v>
          </cell>
          <cell r="BF26">
            <v>1755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1790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1785</v>
          </cell>
          <cell r="BT26">
            <v>0</v>
          </cell>
          <cell r="BU26">
            <v>73</v>
          </cell>
          <cell r="BV26">
            <v>5.5</v>
          </cell>
          <cell r="BW26">
            <v>18</v>
          </cell>
          <cell r="BX26" t="str">
            <v>Угловик</v>
          </cell>
          <cell r="BY26" t="str">
            <v>Постоянный</v>
          </cell>
          <cell r="BZ26">
            <v>24</v>
          </cell>
          <cell r="CA26">
            <v>0</v>
          </cell>
          <cell r="CB26">
            <v>34</v>
          </cell>
          <cell r="CC26">
            <v>58</v>
          </cell>
          <cell r="CD26">
            <v>32</v>
          </cell>
          <cell r="CE26">
            <v>43313</v>
          </cell>
          <cell r="CF26">
            <v>172.6</v>
          </cell>
          <cell r="CG26">
            <v>82</v>
          </cell>
          <cell r="CH26">
            <v>6</v>
          </cell>
          <cell r="CI26">
            <v>0</v>
          </cell>
          <cell r="CJ26">
            <v>0</v>
          </cell>
          <cell r="CK26">
            <v>55</v>
          </cell>
          <cell r="CL26">
            <v>11.81268</v>
          </cell>
          <cell r="CM26">
            <v>14.13</v>
          </cell>
          <cell r="CN26">
            <v>0</v>
          </cell>
          <cell r="CO26">
            <v>20</v>
          </cell>
          <cell r="CP26">
            <v>14</v>
          </cell>
          <cell r="CQ26" t="str">
            <v>-</v>
          </cell>
          <cell r="CR26" t="str">
            <v>-</v>
          </cell>
          <cell r="CS26" t="str">
            <v>-</v>
          </cell>
          <cell r="CT26" t="str">
            <v>-</v>
          </cell>
          <cell r="CU26" t="str">
            <v>-</v>
          </cell>
          <cell r="CV26" t="str">
            <v>-</v>
          </cell>
          <cell r="CW26" t="str">
            <v>-</v>
          </cell>
          <cell r="CX26" t="str">
            <v>-</v>
          </cell>
          <cell r="CY26">
            <v>8.8000000000000007</v>
          </cell>
          <cell r="CZ26">
            <v>5.1999999999999993</v>
          </cell>
          <cell r="DA26">
            <v>440.20493232695702</v>
          </cell>
          <cell r="DB26">
            <v>1185.1671254956539</v>
          </cell>
          <cell r="DC26">
            <v>0.15156330186540001</v>
          </cell>
          <cell r="DD26">
            <v>0</v>
          </cell>
          <cell r="DE26" t="str">
            <v>Газлифт</v>
          </cell>
          <cell r="DF26">
            <v>11.81268</v>
          </cell>
          <cell r="DG26">
            <v>14.13</v>
          </cell>
          <cell r="DH26">
            <v>0</v>
          </cell>
          <cell r="DI26">
            <v>5.1999999999999993</v>
          </cell>
          <cell r="DJ26">
            <v>55</v>
          </cell>
          <cell r="DK26">
            <v>0</v>
          </cell>
          <cell r="DL26">
            <v>42632.083333333336</v>
          </cell>
          <cell r="DM26">
            <v>42655</v>
          </cell>
          <cell r="DN26">
            <v>751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42645</v>
          </cell>
          <cell r="DT26" t="str">
            <v>ОПЗ</v>
          </cell>
          <cell r="DU26" t="str">
            <v>НСL-12% V-50м3</v>
          </cell>
          <cell r="DV26">
            <v>18</v>
          </cell>
          <cell r="DW26">
            <v>34</v>
          </cell>
          <cell r="DX26">
            <v>58</v>
          </cell>
          <cell r="DY26">
            <v>32</v>
          </cell>
          <cell r="DZ26" t="str">
            <v>Постоянный</v>
          </cell>
          <cell r="EA26">
            <v>24</v>
          </cell>
          <cell r="EB26">
            <v>0</v>
          </cell>
          <cell r="EC26">
            <v>11.81268</v>
          </cell>
          <cell r="ED26">
            <v>14.13</v>
          </cell>
          <cell r="EE26">
            <v>0</v>
          </cell>
          <cell r="EF26">
            <v>14</v>
          </cell>
          <cell r="EG26">
            <v>440.20493232695702</v>
          </cell>
          <cell r="EH26">
            <v>82</v>
          </cell>
          <cell r="EI26">
            <v>8.8000000000000007</v>
          </cell>
          <cell r="EJ26">
            <v>55</v>
          </cell>
          <cell r="EK26">
            <v>18</v>
          </cell>
          <cell r="EL26">
            <v>34</v>
          </cell>
          <cell r="EM26">
            <v>58</v>
          </cell>
          <cell r="EN26">
            <v>32</v>
          </cell>
          <cell r="EO26" t="str">
            <v>Постоянный</v>
          </cell>
          <cell r="EP26">
            <v>24</v>
          </cell>
          <cell r="EQ26">
            <v>0</v>
          </cell>
          <cell r="ER26">
            <v>11.81268</v>
          </cell>
          <cell r="ES26">
            <v>14.13</v>
          </cell>
          <cell r="ET26">
            <v>0</v>
          </cell>
          <cell r="EU26">
            <v>14</v>
          </cell>
          <cell r="EV26">
            <v>440.20493232695702</v>
          </cell>
          <cell r="EW26">
            <v>82</v>
          </cell>
          <cell r="EX26">
            <v>8.8000000000000007</v>
          </cell>
          <cell r="EY26">
            <v>55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</row>
        <row r="27">
          <cell r="J27" t="str">
            <v>2-2</v>
          </cell>
          <cell r="K27" t="str">
            <v>Куст скважины - 2</v>
          </cell>
          <cell r="L27">
            <v>37294</v>
          </cell>
          <cell r="M27" t="str">
            <v>Гор.</v>
          </cell>
          <cell r="N27" t="str">
            <v>P1ar_Block III</v>
          </cell>
          <cell r="O27" t="str">
            <v>Действующий</v>
          </cell>
          <cell r="P27">
            <v>-4</v>
          </cell>
          <cell r="Q27">
            <v>0</v>
          </cell>
          <cell r="R27">
            <v>0</v>
          </cell>
          <cell r="S27">
            <v>0</v>
          </cell>
          <cell r="T27">
            <v>143.80000000000001</v>
          </cell>
          <cell r="U27">
            <v>135</v>
          </cell>
          <cell r="V27">
            <v>4.32</v>
          </cell>
          <cell r="W27">
            <v>1</v>
          </cell>
          <cell r="X27">
            <v>3.2351795824221909</v>
          </cell>
          <cell r="Y27">
            <v>1.33</v>
          </cell>
          <cell r="Z27">
            <v>0.83599999999999997</v>
          </cell>
          <cell r="AA27">
            <v>0.73299999999999998</v>
          </cell>
          <cell r="AB27">
            <v>38</v>
          </cell>
          <cell r="AC27">
            <v>1.1579999999999999</v>
          </cell>
          <cell r="AD27">
            <v>139.69999999999999</v>
          </cell>
          <cell r="AE27">
            <v>7.72</v>
          </cell>
          <cell r="AF27">
            <v>1935</v>
          </cell>
          <cell r="AG27">
            <v>2582</v>
          </cell>
          <cell r="AH27">
            <v>2582</v>
          </cell>
          <cell r="AI27">
            <v>0</v>
          </cell>
          <cell r="AJ27">
            <v>0</v>
          </cell>
          <cell r="AK27" t="str">
            <v>откр ствол</v>
          </cell>
          <cell r="AL27" t="str">
            <v xml:space="preserve">1935-2582 </v>
          </cell>
          <cell r="AM27">
            <v>0</v>
          </cell>
          <cell r="AN27">
            <v>1935</v>
          </cell>
          <cell r="AO27">
            <v>19.7</v>
          </cell>
          <cell r="AP27">
            <v>0</v>
          </cell>
          <cell r="AQ27">
            <v>0</v>
          </cell>
          <cell r="AR27">
            <v>0</v>
          </cell>
          <cell r="AS27" t="str">
            <v>Газлифт</v>
          </cell>
          <cell r="AT27">
            <v>850</v>
          </cell>
          <cell r="AU27" t="str">
            <v>ГК81/2</v>
          </cell>
          <cell r="AV27">
            <v>1300</v>
          </cell>
          <cell r="AW27" t="str">
            <v>ГК80/3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1821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2200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73</v>
          </cell>
          <cell r="BV27">
            <v>5.5</v>
          </cell>
          <cell r="BW27">
            <v>18</v>
          </cell>
          <cell r="BX27" t="str">
            <v>Угловик</v>
          </cell>
          <cell r="BY27" t="str">
            <v>Постоянный</v>
          </cell>
          <cell r="BZ27">
            <v>24</v>
          </cell>
          <cell r="CA27">
            <v>0</v>
          </cell>
          <cell r="CB27">
            <v>26</v>
          </cell>
          <cell r="CC27">
            <v>43</v>
          </cell>
          <cell r="CD27">
            <v>23</v>
          </cell>
          <cell r="CE27">
            <v>43313</v>
          </cell>
          <cell r="CF27">
            <v>133</v>
          </cell>
          <cell r="CG27">
            <v>86.7</v>
          </cell>
          <cell r="CH27">
            <v>6</v>
          </cell>
          <cell r="CI27">
            <v>0</v>
          </cell>
          <cell r="CJ27">
            <v>0</v>
          </cell>
          <cell r="CK27">
            <v>53</v>
          </cell>
          <cell r="CL27">
            <v>14.5051852</v>
          </cell>
          <cell r="CM27">
            <v>19.3</v>
          </cell>
          <cell r="CN27">
            <v>10.1</v>
          </cell>
          <cell r="CO27">
            <v>21</v>
          </cell>
          <cell r="CP27">
            <v>34.700000000000003</v>
          </cell>
          <cell r="CQ27">
            <v>80</v>
          </cell>
          <cell r="CR27" t="str">
            <v>-</v>
          </cell>
          <cell r="CS27" t="str">
            <v>-</v>
          </cell>
          <cell r="CT27" t="str">
            <v>-</v>
          </cell>
          <cell r="CU27">
            <v>65.4948148</v>
          </cell>
          <cell r="CV27" t="str">
            <v>-</v>
          </cell>
          <cell r="CW27" t="str">
            <v>-</v>
          </cell>
          <cell r="CX27" t="str">
            <v>-</v>
          </cell>
          <cell r="CY27">
            <v>13.4</v>
          </cell>
          <cell r="CZ27">
            <v>21.300000000000004</v>
          </cell>
          <cell r="DA27">
            <v>1468.4404029532834</v>
          </cell>
          <cell r="DB27">
            <v>2392.2479803980718</v>
          </cell>
          <cell r="DC27">
            <v>0.32927736602052449</v>
          </cell>
          <cell r="DD27">
            <v>0</v>
          </cell>
          <cell r="DE27" t="str">
            <v>Газлифт</v>
          </cell>
          <cell r="DF27">
            <v>14.5051852</v>
          </cell>
          <cell r="DG27">
            <v>19.3</v>
          </cell>
          <cell r="DH27">
            <v>10.1</v>
          </cell>
          <cell r="DI27">
            <v>21.300000000000004</v>
          </cell>
          <cell r="DJ27">
            <v>53</v>
          </cell>
          <cell r="DK27">
            <v>0</v>
          </cell>
          <cell r="DL27">
            <v>41673</v>
          </cell>
          <cell r="DM27">
            <v>41736</v>
          </cell>
          <cell r="DN27">
            <v>1670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43275</v>
          </cell>
          <cell r="DT27" t="str">
            <v>ОПЗ</v>
          </cell>
          <cell r="DU27">
            <v>0</v>
          </cell>
          <cell r="DV27">
            <v>18</v>
          </cell>
          <cell r="DW27">
            <v>26</v>
          </cell>
          <cell r="DX27">
            <v>43</v>
          </cell>
          <cell r="DY27">
            <v>23</v>
          </cell>
          <cell r="DZ27" t="str">
            <v>Постоянный</v>
          </cell>
          <cell r="EA27">
            <v>24</v>
          </cell>
          <cell r="EB27">
            <v>0</v>
          </cell>
          <cell r="EC27">
            <v>14.5051852</v>
          </cell>
          <cell r="ED27">
            <v>19.3</v>
          </cell>
          <cell r="EE27">
            <v>10.1</v>
          </cell>
          <cell r="EF27">
            <v>34.700000000000003</v>
          </cell>
          <cell r="EG27">
            <v>1468.4404029532834</v>
          </cell>
          <cell r="EH27">
            <v>86.7</v>
          </cell>
          <cell r="EI27">
            <v>13.4</v>
          </cell>
          <cell r="EJ27">
            <v>53</v>
          </cell>
          <cell r="EK27">
            <v>18</v>
          </cell>
          <cell r="EL27">
            <v>26</v>
          </cell>
          <cell r="EM27">
            <v>43</v>
          </cell>
          <cell r="EN27">
            <v>23</v>
          </cell>
          <cell r="EO27" t="str">
            <v>Постоянный</v>
          </cell>
          <cell r="EP27">
            <v>24</v>
          </cell>
          <cell r="EQ27">
            <v>0</v>
          </cell>
          <cell r="ER27">
            <v>14.5051852</v>
          </cell>
          <cell r="ES27">
            <v>19.3</v>
          </cell>
          <cell r="ET27">
            <v>10.1</v>
          </cell>
          <cell r="EU27">
            <v>34.700000000000003</v>
          </cell>
          <cell r="EV27">
            <v>1468.4404029532834</v>
          </cell>
          <cell r="EW27">
            <v>86.7</v>
          </cell>
          <cell r="EX27">
            <v>13.4</v>
          </cell>
          <cell r="EY27">
            <v>53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</row>
        <row r="28">
          <cell r="J28" t="str">
            <v>3-2</v>
          </cell>
          <cell r="K28" t="str">
            <v>Куст скважины - 3</v>
          </cell>
          <cell r="L28">
            <v>35238</v>
          </cell>
          <cell r="M28" t="str">
            <v>Гор.</v>
          </cell>
          <cell r="N28" t="str">
            <v>P1ar_Block II</v>
          </cell>
          <cell r="O28" t="str">
            <v>Действующий</v>
          </cell>
          <cell r="P28">
            <v>-4</v>
          </cell>
          <cell r="Q28" t="str">
            <v xml:space="preserve"> </v>
          </cell>
          <cell r="R28">
            <v>0</v>
          </cell>
          <cell r="S28">
            <v>0</v>
          </cell>
          <cell r="T28">
            <v>143.80000000000001</v>
          </cell>
          <cell r="U28">
            <v>135</v>
          </cell>
          <cell r="V28">
            <v>4.32</v>
          </cell>
          <cell r="W28">
            <v>1</v>
          </cell>
          <cell r="X28">
            <v>4.3142706485786881</v>
          </cell>
          <cell r="Y28">
            <v>1.33</v>
          </cell>
          <cell r="Z28">
            <v>0.83599999999999997</v>
          </cell>
          <cell r="AA28">
            <v>0.73299999999999998</v>
          </cell>
          <cell r="AB28">
            <v>38</v>
          </cell>
          <cell r="AC28">
            <v>1.1579999999999999</v>
          </cell>
          <cell r="AD28" t="str">
            <v>177,8; 139,7</v>
          </cell>
          <cell r="AE28" t="str">
            <v>8,05; 7,72</v>
          </cell>
          <cell r="AF28" t="str">
            <v>0-1818; 1818-2588</v>
          </cell>
          <cell r="AG28">
            <v>2596</v>
          </cell>
          <cell r="AH28">
            <v>2596</v>
          </cell>
          <cell r="AI28">
            <v>0</v>
          </cell>
          <cell r="AJ28">
            <v>0</v>
          </cell>
          <cell r="AK28" t="str">
            <v>закрытый</v>
          </cell>
          <cell r="AL28" t="str">
            <v>1908-2595</v>
          </cell>
          <cell r="AM28">
            <v>0</v>
          </cell>
          <cell r="AN28">
            <v>1908</v>
          </cell>
          <cell r="AO28">
            <v>46.8</v>
          </cell>
          <cell r="AP28">
            <v>0</v>
          </cell>
          <cell r="AQ28">
            <v>139.69999999999999</v>
          </cell>
          <cell r="AR28">
            <v>7.72</v>
          </cell>
          <cell r="AS28" t="str">
            <v>Газлифт</v>
          </cell>
          <cell r="AT28">
            <v>786</v>
          </cell>
          <cell r="AU28" t="str">
            <v>ГК55/2</v>
          </cell>
          <cell r="AV28">
            <v>1386</v>
          </cell>
          <cell r="AW28" t="str">
            <v>ГК 35/3,8</v>
          </cell>
          <cell r="AX28">
            <v>1784</v>
          </cell>
          <cell r="AY28" t="str">
            <v>ЦКсОК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1797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1820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73</v>
          </cell>
          <cell r="BV28">
            <v>5.5</v>
          </cell>
          <cell r="BW28">
            <v>18</v>
          </cell>
          <cell r="BX28" t="str">
            <v>Угловик</v>
          </cell>
          <cell r="BY28" t="str">
            <v>Постоянный</v>
          </cell>
          <cell r="BZ28">
            <v>24</v>
          </cell>
          <cell r="CA28">
            <v>0</v>
          </cell>
          <cell r="CB28">
            <v>27</v>
          </cell>
          <cell r="CC28">
            <v>70</v>
          </cell>
          <cell r="CD28">
            <v>26</v>
          </cell>
          <cell r="CE28">
            <v>43313</v>
          </cell>
          <cell r="CF28">
            <v>127</v>
          </cell>
          <cell r="CG28">
            <v>80</v>
          </cell>
          <cell r="CH28">
            <v>6</v>
          </cell>
          <cell r="CI28">
            <v>0</v>
          </cell>
          <cell r="CJ28">
            <v>0</v>
          </cell>
          <cell r="CK28">
            <v>47</v>
          </cell>
          <cell r="CL28">
            <v>9.083685071999998</v>
          </cell>
          <cell r="CM28">
            <v>10.87</v>
          </cell>
          <cell r="CN28">
            <v>0.04</v>
          </cell>
          <cell r="CO28">
            <v>22</v>
          </cell>
          <cell r="CP28">
            <v>23.3</v>
          </cell>
          <cell r="CQ28">
            <v>80</v>
          </cell>
          <cell r="CR28" t="str">
            <v>-</v>
          </cell>
          <cell r="CS28" t="str">
            <v>-</v>
          </cell>
          <cell r="CT28" t="str">
            <v>-</v>
          </cell>
          <cell r="CU28">
            <v>70.916314928000006</v>
          </cell>
          <cell r="CV28" t="str">
            <v>-</v>
          </cell>
          <cell r="CW28" t="str">
            <v>-</v>
          </cell>
          <cell r="CX28" t="str">
            <v>-</v>
          </cell>
          <cell r="CY28">
            <v>5</v>
          </cell>
          <cell r="CZ28">
            <v>18.3</v>
          </cell>
          <cell r="DA28">
            <v>2014.6008866389291</v>
          </cell>
          <cell r="DB28">
            <v>2565.0382873599478</v>
          </cell>
          <cell r="DC28">
            <v>0.18870610571081409</v>
          </cell>
          <cell r="DD28">
            <v>0</v>
          </cell>
          <cell r="DE28" t="str">
            <v>Газлифт</v>
          </cell>
          <cell r="DF28">
            <v>9.083685071999998</v>
          </cell>
          <cell r="DG28">
            <v>10.87</v>
          </cell>
          <cell r="DH28">
            <v>0.04</v>
          </cell>
          <cell r="DI28">
            <v>18.3</v>
          </cell>
          <cell r="DJ28">
            <v>47</v>
          </cell>
          <cell r="DK28">
            <v>0</v>
          </cell>
          <cell r="DL28" t="str">
            <v>-</v>
          </cell>
          <cell r="DM28">
            <v>39372</v>
          </cell>
          <cell r="DN28">
            <v>4034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39372</v>
          </cell>
          <cell r="DT28" t="str">
            <v>ОПЗ (3)</v>
          </cell>
          <cell r="DU28">
            <v>0</v>
          </cell>
          <cell r="DV28">
            <v>18</v>
          </cell>
          <cell r="DW28">
            <v>28</v>
          </cell>
          <cell r="DX28">
            <v>70</v>
          </cell>
          <cell r="DY28">
            <v>27</v>
          </cell>
          <cell r="DZ28" t="str">
            <v>Постоянный</v>
          </cell>
          <cell r="EA28">
            <v>24</v>
          </cell>
          <cell r="EB28">
            <v>0</v>
          </cell>
          <cell r="EC28">
            <v>9.083685071999998</v>
          </cell>
          <cell r="ED28">
            <v>10.87</v>
          </cell>
          <cell r="EE28">
            <v>0.04</v>
          </cell>
          <cell r="EF28">
            <v>23.3</v>
          </cell>
          <cell r="EG28">
            <v>2014.6008866389291</v>
          </cell>
          <cell r="EH28">
            <v>80</v>
          </cell>
          <cell r="EI28">
            <v>5</v>
          </cell>
          <cell r="EJ28">
            <v>51</v>
          </cell>
          <cell r="EK28">
            <v>18</v>
          </cell>
          <cell r="EL28">
            <v>27</v>
          </cell>
          <cell r="EM28">
            <v>70</v>
          </cell>
          <cell r="EN28">
            <v>26</v>
          </cell>
          <cell r="EO28" t="str">
            <v>Постоянный</v>
          </cell>
          <cell r="EP28">
            <v>24</v>
          </cell>
          <cell r="EQ28">
            <v>0</v>
          </cell>
          <cell r="ER28">
            <v>9.083685071999998</v>
          </cell>
          <cell r="ES28">
            <v>10.87</v>
          </cell>
          <cell r="ET28">
            <v>0.04</v>
          </cell>
          <cell r="EU28">
            <v>23.3</v>
          </cell>
          <cell r="EV28">
            <v>2014.6008866389291</v>
          </cell>
          <cell r="EW28">
            <v>80</v>
          </cell>
          <cell r="EX28">
            <v>5</v>
          </cell>
          <cell r="EY28">
            <v>47</v>
          </cell>
          <cell r="EZ28">
            <v>0</v>
          </cell>
          <cell r="FA28">
            <v>-1</v>
          </cell>
          <cell r="FB28">
            <v>0</v>
          </cell>
          <cell r="FC28">
            <v>-1</v>
          </cell>
          <cell r="FD28">
            <v>0</v>
          </cell>
          <cell r="FE28">
            <v>0</v>
          </cell>
          <cell r="FF28">
            <v>0</v>
          </cell>
        </row>
        <row r="29">
          <cell r="J29" t="str">
            <v>3-1</v>
          </cell>
          <cell r="K29" t="str">
            <v>Куст скважины - 3</v>
          </cell>
          <cell r="L29">
            <v>34882</v>
          </cell>
          <cell r="M29" t="str">
            <v>Гор.</v>
          </cell>
          <cell r="N29" t="str">
            <v>P1ar_Block II</v>
          </cell>
          <cell r="O29" t="str">
            <v>контрольный</v>
          </cell>
          <cell r="P29">
            <v>-4</v>
          </cell>
          <cell r="Q29">
            <v>35392</v>
          </cell>
          <cell r="R29" t="str">
            <v>Halli</v>
          </cell>
          <cell r="S29">
            <v>0</v>
          </cell>
          <cell r="T29">
            <v>143.80000000000001</v>
          </cell>
          <cell r="U29">
            <v>135</v>
          </cell>
          <cell r="V29">
            <v>4.32</v>
          </cell>
          <cell r="W29">
            <v>1</v>
          </cell>
          <cell r="X29">
            <v>4.32</v>
          </cell>
          <cell r="Y29">
            <v>1.33</v>
          </cell>
          <cell r="Z29">
            <v>0.83599999999999997</v>
          </cell>
          <cell r="AA29">
            <v>0.73299999999999998</v>
          </cell>
          <cell r="AB29">
            <v>38</v>
          </cell>
          <cell r="AC29">
            <v>1.1579999999999999</v>
          </cell>
          <cell r="AD29" t="str">
            <v>177,8; 139,7</v>
          </cell>
          <cell r="AE29" t="str">
            <v>8,05; 7,72</v>
          </cell>
          <cell r="AF29" t="str">
            <v>0-1876; 1876-2437</v>
          </cell>
          <cell r="AG29">
            <v>2437</v>
          </cell>
          <cell r="AH29">
            <v>2437</v>
          </cell>
          <cell r="AI29">
            <v>0</v>
          </cell>
          <cell r="AJ29">
            <v>0</v>
          </cell>
          <cell r="AK29" t="str">
            <v>закрытый</v>
          </cell>
          <cell r="AL29" t="str">
            <v>1876-2437</v>
          </cell>
          <cell r="AM29">
            <v>0</v>
          </cell>
          <cell r="AN29">
            <v>1876</v>
          </cell>
          <cell r="AO29">
            <v>24.4</v>
          </cell>
          <cell r="AP29">
            <v>0</v>
          </cell>
          <cell r="AQ29">
            <v>0</v>
          </cell>
          <cell r="AR29">
            <v>0</v>
          </cell>
          <cell r="AS29" t="str">
            <v>Газлифт</v>
          </cell>
          <cell r="AT29">
            <v>600</v>
          </cell>
          <cell r="AU29" t="str">
            <v>ГК82/1,5</v>
          </cell>
          <cell r="AV29">
            <v>1200</v>
          </cell>
          <cell r="AW29" t="str">
            <v>ГК80/2,5</v>
          </cell>
          <cell r="AX29">
            <v>1748</v>
          </cell>
          <cell r="AY29" t="str">
            <v>ЦКсОК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1758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2181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73</v>
          </cell>
          <cell r="BV29">
            <v>5.5</v>
          </cell>
          <cell r="BW29">
            <v>0</v>
          </cell>
          <cell r="BX29">
            <v>0</v>
          </cell>
          <cell r="BY29" t="str">
            <v>Периодический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43313</v>
          </cell>
          <cell r="CF29">
            <v>163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23</v>
          </cell>
          <cell r="CP29">
            <v>0</v>
          </cell>
          <cell r="CQ29" t="str">
            <v>-</v>
          </cell>
          <cell r="CR29" t="str">
            <v>-</v>
          </cell>
          <cell r="CS29" t="str">
            <v>-</v>
          </cell>
          <cell r="CT29" t="str">
            <v>-</v>
          </cell>
          <cell r="CU29" t="str">
            <v>-</v>
          </cell>
          <cell r="CV29" t="str">
            <v>-</v>
          </cell>
          <cell r="CW29" t="str">
            <v>-</v>
          </cell>
          <cell r="CX29" t="str">
            <v>-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 t="str">
            <v>Газлифт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41670</v>
          </cell>
          <cell r="DM29">
            <v>42482</v>
          </cell>
          <cell r="DN29">
            <v>924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37823</v>
          </cell>
          <cell r="DT29" t="str">
            <v>ОПЗ</v>
          </cell>
          <cell r="DU29">
            <v>0</v>
          </cell>
          <cell r="DV29">
            <v>18</v>
          </cell>
          <cell r="DW29">
            <v>74</v>
          </cell>
          <cell r="DX29">
            <v>74</v>
          </cell>
          <cell r="DY29">
            <v>0</v>
          </cell>
          <cell r="DZ29" t="str">
            <v>Периодический</v>
          </cell>
          <cell r="EA29">
            <v>24</v>
          </cell>
          <cell r="EB29">
            <v>120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 t="str">
            <v>Периодический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-18</v>
          </cell>
          <cell r="FA29">
            <v>-74</v>
          </cell>
          <cell r="FB29">
            <v>-74</v>
          </cell>
          <cell r="FC29">
            <v>0</v>
          </cell>
          <cell r="FD29">
            <v>-24</v>
          </cell>
          <cell r="FE29">
            <v>-120</v>
          </cell>
          <cell r="FF29">
            <v>0</v>
          </cell>
        </row>
        <row r="30">
          <cell r="J30" t="str">
            <v>3-3</v>
          </cell>
          <cell r="K30" t="str">
            <v>Куст скважины - 3</v>
          </cell>
          <cell r="L30">
            <v>35327</v>
          </cell>
          <cell r="M30" t="str">
            <v>БС</v>
          </cell>
          <cell r="N30" t="str">
            <v>P1ar_Block II</v>
          </cell>
          <cell r="O30" t="str">
            <v>Действующий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143.80000000000001</v>
          </cell>
          <cell r="U30">
            <v>135</v>
          </cell>
          <cell r="V30">
            <v>4.32</v>
          </cell>
          <cell r="W30">
            <v>1</v>
          </cell>
          <cell r="X30">
            <v>1.6656384947563234</v>
          </cell>
          <cell r="Y30">
            <v>1.33</v>
          </cell>
          <cell r="Z30">
            <v>0.83599999999999997</v>
          </cell>
          <cell r="AA30">
            <v>0.73299999999999998</v>
          </cell>
          <cell r="AB30">
            <v>38</v>
          </cell>
          <cell r="AC30">
            <v>1.1579999999999999</v>
          </cell>
          <cell r="AD30">
            <v>139.69999999999999</v>
          </cell>
          <cell r="AE30">
            <v>7.72</v>
          </cell>
          <cell r="AF30">
            <v>2147</v>
          </cell>
          <cell r="AG30">
            <v>2550</v>
          </cell>
          <cell r="AH30">
            <v>2550</v>
          </cell>
          <cell r="AI30">
            <v>0</v>
          </cell>
          <cell r="AJ30">
            <v>0</v>
          </cell>
          <cell r="AK30" t="str">
            <v>откр ствол</v>
          </cell>
          <cell r="AL30" t="str">
            <v xml:space="preserve">1919-2550 </v>
          </cell>
          <cell r="AM30">
            <v>0</v>
          </cell>
          <cell r="AN30">
            <v>1480</v>
          </cell>
          <cell r="AO30">
            <v>0</v>
          </cell>
          <cell r="AP30" t="str">
            <v>1470-1919</v>
          </cell>
          <cell r="AQ30">
            <v>102</v>
          </cell>
          <cell r="AR30">
            <v>6.5</v>
          </cell>
          <cell r="AS30" t="str">
            <v>Газлифт</v>
          </cell>
          <cell r="AT30">
            <v>520</v>
          </cell>
          <cell r="AU30" t="str">
            <v>ГП</v>
          </cell>
          <cell r="AV30">
            <v>930</v>
          </cell>
          <cell r="AW30" t="str">
            <v>ГП</v>
          </cell>
          <cell r="AX30">
            <v>1260</v>
          </cell>
          <cell r="AY30" t="str">
            <v>ГК80/1,5</v>
          </cell>
          <cell r="AZ30">
            <v>1430</v>
          </cell>
          <cell r="BA30" t="str">
            <v>ЦКсОК/3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1440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1480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1479.96</v>
          </cell>
          <cell r="BT30">
            <v>0.04</v>
          </cell>
          <cell r="BU30">
            <v>73</v>
          </cell>
          <cell r="BV30">
            <v>5.5</v>
          </cell>
          <cell r="BW30">
            <v>18</v>
          </cell>
          <cell r="BX30" t="str">
            <v>Угловик</v>
          </cell>
          <cell r="BY30" t="str">
            <v>Постоянный</v>
          </cell>
          <cell r="BZ30">
            <v>24</v>
          </cell>
          <cell r="CA30">
            <v>0</v>
          </cell>
          <cell r="CB30">
            <v>32</v>
          </cell>
          <cell r="CC30">
            <v>75</v>
          </cell>
          <cell r="CD30">
            <v>30</v>
          </cell>
          <cell r="CE30">
            <v>43313</v>
          </cell>
          <cell r="CF30">
            <v>136.1</v>
          </cell>
          <cell r="CG30">
            <v>80</v>
          </cell>
          <cell r="CH30">
            <v>6</v>
          </cell>
          <cell r="CI30">
            <v>0</v>
          </cell>
          <cell r="CJ30">
            <v>0</v>
          </cell>
          <cell r="CK30">
            <v>71</v>
          </cell>
          <cell r="CL30">
            <v>2.4379097600000001</v>
          </cell>
          <cell r="CM30">
            <v>5.6079999999999997</v>
          </cell>
          <cell r="CN30">
            <v>48</v>
          </cell>
          <cell r="CO30">
            <v>24</v>
          </cell>
          <cell r="CP30">
            <v>10</v>
          </cell>
          <cell r="CQ30">
            <v>65.099999999999994</v>
          </cell>
          <cell r="CR30" t="str">
            <v>-</v>
          </cell>
          <cell r="CS30" t="str">
            <v>-</v>
          </cell>
          <cell r="CT30" t="str">
            <v>-</v>
          </cell>
          <cell r="CU30">
            <v>62.662090239999998</v>
          </cell>
          <cell r="CV30" t="str">
            <v>-</v>
          </cell>
          <cell r="CW30" t="str">
            <v>-</v>
          </cell>
          <cell r="CX30" t="str">
            <v>-</v>
          </cell>
          <cell r="CY30">
            <v>4</v>
          </cell>
          <cell r="CZ30">
            <v>6</v>
          </cell>
          <cell r="DA30">
            <v>2461.1247300638393</v>
          </cell>
          <cell r="DB30">
            <v>4101.8745501063995</v>
          </cell>
          <cell r="DC30">
            <v>0</v>
          </cell>
          <cell r="DD30">
            <v>0</v>
          </cell>
          <cell r="DE30" t="str">
            <v>Газлифт</v>
          </cell>
          <cell r="DF30">
            <v>2.4379097600000001</v>
          </cell>
          <cell r="DG30">
            <v>5.6079999999999997</v>
          </cell>
          <cell r="DH30">
            <v>48</v>
          </cell>
          <cell r="DI30">
            <v>5.9999999999999991</v>
          </cell>
          <cell r="DJ30">
            <v>71</v>
          </cell>
          <cell r="DK30">
            <v>0</v>
          </cell>
          <cell r="DL30">
            <v>41152</v>
          </cell>
          <cell r="DM30">
            <v>42632</v>
          </cell>
          <cell r="DN30">
            <v>774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42632</v>
          </cell>
          <cell r="DT30" t="str">
            <v>ЗБС</v>
          </cell>
          <cell r="DU30" t="str">
            <v>МСКО-100м3</v>
          </cell>
          <cell r="DV30">
            <v>18</v>
          </cell>
          <cell r="DW30">
            <v>32</v>
          </cell>
          <cell r="DX30">
            <v>75</v>
          </cell>
          <cell r="DY30">
            <v>30</v>
          </cell>
          <cell r="DZ30" t="str">
            <v>Постоянный</v>
          </cell>
          <cell r="EA30">
            <v>24</v>
          </cell>
          <cell r="EB30">
            <v>0</v>
          </cell>
          <cell r="EC30">
            <v>2.4379097600000001</v>
          </cell>
          <cell r="ED30">
            <v>5.6079999999999997</v>
          </cell>
          <cell r="EE30">
            <v>48</v>
          </cell>
          <cell r="EF30">
            <v>10</v>
          </cell>
          <cell r="EG30">
            <v>2461.1247300638393</v>
          </cell>
          <cell r="EH30">
            <v>80</v>
          </cell>
          <cell r="EI30">
            <v>4</v>
          </cell>
          <cell r="EJ30">
            <v>71</v>
          </cell>
          <cell r="EK30">
            <v>18</v>
          </cell>
          <cell r="EL30">
            <v>32</v>
          </cell>
          <cell r="EM30">
            <v>75</v>
          </cell>
          <cell r="EN30">
            <v>30</v>
          </cell>
          <cell r="EO30" t="str">
            <v>Постоянный</v>
          </cell>
          <cell r="EP30">
            <v>24</v>
          </cell>
          <cell r="EQ30">
            <v>0</v>
          </cell>
          <cell r="ER30">
            <v>2.4379097600000001</v>
          </cell>
          <cell r="ES30">
            <v>5.6079999999999997</v>
          </cell>
          <cell r="ET30">
            <v>48</v>
          </cell>
          <cell r="EU30">
            <v>10</v>
          </cell>
          <cell r="EV30">
            <v>2461.1247300638393</v>
          </cell>
          <cell r="EW30">
            <v>80</v>
          </cell>
          <cell r="EX30">
            <v>4</v>
          </cell>
          <cell r="EY30">
            <v>71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</row>
        <row r="31">
          <cell r="J31" t="str">
            <v>4-2</v>
          </cell>
          <cell r="K31" t="str">
            <v>Куст скважины - 4</v>
          </cell>
          <cell r="L31">
            <v>35292</v>
          </cell>
          <cell r="M31" t="str">
            <v>Гор.</v>
          </cell>
          <cell r="N31" t="str">
            <v>P1ar_Block II</v>
          </cell>
          <cell r="O31" t="str">
            <v>Действующий</v>
          </cell>
          <cell r="P31">
            <v>-4</v>
          </cell>
          <cell r="Q31" t="str">
            <v xml:space="preserve"> </v>
          </cell>
          <cell r="R31" t="str">
            <v xml:space="preserve"> </v>
          </cell>
          <cell r="S31">
            <v>0</v>
          </cell>
          <cell r="T31">
            <v>143.80000000000001</v>
          </cell>
          <cell r="U31">
            <v>135</v>
          </cell>
          <cell r="V31">
            <v>4.32</v>
          </cell>
          <cell r="W31">
            <v>1</v>
          </cell>
          <cell r="X31">
            <v>4.32</v>
          </cell>
          <cell r="Y31">
            <v>1.33</v>
          </cell>
          <cell r="Z31">
            <v>0.83599999999999997</v>
          </cell>
          <cell r="AA31">
            <v>0.73299999999999998</v>
          </cell>
          <cell r="AB31">
            <v>38</v>
          </cell>
          <cell r="AC31">
            <v>1.1579999999999999</v>
          </cell>
          <cell r="AD31">
            <v>177.8</v>
          </cell>
          <cell r="AE31">
            <v>8.0500000000000007</v>
          </cell>
          <cell r="AF31" t="str">
            <v>0-1879</v>
          </cell>
          <cell r="AG31">
            <v>2432</v>
          </cell>
          <cell r="AH31">
            <v>2432</v>
          </cell>
          <cell r="AI31">
            <v>0</v>
          </cell>
          <cell r="AJ31">
            <v>0</v>
          </cell>
          <cell r="AK31" t="str">
            <v>закрытый</v>
          </cell>
          <cell r="AL31" t="str">
            <v>1926-2429 (фильтр)</v>
          </cell>
          <cell r="AM31">
            <v>0</v>
          </cell>
          <cell r="AN31">
            <v>1879</v>
          </cell>
          <cell r="AO31">
            <v>23.37</v>
          </cell>
          <cell r="AP31" t="str">
            <v>1926-2429</v>
          </cell>
          <cell r="AQ31">
            <v>139.69999999999999</v>
          </cell>
          <cell r="AR31">
            <v>7.72</v>
          </cell>
          <cell r="AS31" t="str">
            <v>Газлифт</v>
          </cell>
          <cell r="AT31">
            <v>510</v>
          </cell>
          <cell r="AU31" t="str">
            <v>ГК80/1</v>
          </cell>
          <cell r="AV31">
            <v>900</v>
          </cell>
          <cell r="AW31" t="str">
            <v>ГК81/1,5</v>
          </cell>
          <cell r="AX31">
            <v>1210</v>
          </cell>
          <cell r="AY31" t="str">
            <v>ГК78/2</v>
          </cell>
          <cell r="AZ31">
            <v>1460</v>
          </cell>
          <cell r="BA31" t="str">
            <v>ГК75/2</v>
          </cell>
          <cell r="BB31">
            <v>1700</v>
          </cell>
          <cell r="BC31" t="str">
            <v>ЦКсОК</v>
          </cell>
          <cell r="BD31">
            <v>0</v>
          </cell>
          <cell r="BE31">
            <v>0</v>
          </cell>
          <cell r="BF31">
            <v>1810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2370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73</v>
          </cell>
          <cell r="BV31">
            <v>5.5</v>
          </cell>
          <cell r="BW31">
            <v>18</v>
          </cell>
          <cell r="BX31" t="str">
            <v>Угловик</v>
          </cell>
          <cell r="BY31" t="str">
            <v>Периодический</v>
          </cell>
          <cell r="BZ31">
            <v>48</v>
          </cell>
          <cell r="CA31">
            <v>24</v>
          </cell>
          <cell r="CB31">
            <v>27</v>
          </cell>
          <cell r="CC31">
            <v>56</v>
          </cell>
          <cell r="CD31">
            <v>26</v>
          </cell>
          <cell r="CE31">
            <v>43313</v>
          </cell>
          <cell r="CF31">
            <v>125</v>
          </cell>
          <cell r="CG31">
            <v>82</v>
          </cell>
          <cell r="CH31">
            <v>6</v>
          </cell>
          <cell r="CI31">
            <v>0</v>
          </cell>
          <cell r="CJ31">
            <v>0</v>
          </cell>
          <cell r="CK31">
            <v>50</v>
          </cell>
          <cell r="CL31">
            <v>5.016</v>
          </cell>
          <cell r="CM31">
            <v>6</v>
          </cell>
          <cell r="CN31">
            <v>0</v>
          </cell>
          <cell r="CO31">
            <v>25</v>
          </cell>
          <cell r="CP31">
            <v>13.6</v>
          </cell>
          <cell r="CQ31">
            <v>75</v>
          </cell>
          <cell r="CR31" t="str">
            <v>-</v>
          </cell>
          <cell r="CS31" t="str">
            <v>-</v>
          </cell>
          <cell r="CT31" t="str">
            <v>-</v>
          </cell>
          <cell r="CU31">
            <v>69.983999999999995</v>
          </cell>
          <cell r="CV31" t="str">
            <v>-</v>
          </cell>
          <cell r="CW31" t="str">
            <v>-</v>
          </cell>
          <cell r="CX31" t="str">
            <v>-</v>
          </cell>
          <cell r="CY31">
            <v>6</v>
          </cell>
          <cell r="CZ31">
            <v>7.6</v>
          </cell>
          <cell r="DA31">
            <v>1515.1515151515152</v>
          </cell>
          <cell r="DB31">
            <v>2711.3237639553431</v>
          </cell>
          <cell r="DC31">
            <v>0.1090909090909091</v>
          </cell>
          <cell r="DD31">
            <v>0</v>
          </cell>
          <cell r="DE31" t="str">
            <v>Газлифт</v>
          </cell>
          <cell r="DF31">
            <v>5.016</v>
          </cell>
          <cell r="DG31">
            <v>6</v>
          </cell>
          <cell r="DH31">
            <v>0</v>
          </cell>
          <cell r="DI31">
            <v>7.6000000000000005</v>
          </cell>
          <cell r="DJ31">
            <v>50</v>
          </cell>
          <cell r="DK31">
            <v>0</v>
          </cell>
          <cell r="DL31">
            <v>42410.000694444447</v>
          </cell>
          <cell r="DM31">
            <v>42642</v>
          </cell>
          <cell r="DN31">
            <v>764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42629</v>
          </cell>
          <cell r="DT31" t="str">
            <v>ВТ ОПЗ</v>
          </cell>
          <cell r="DU31" t="str">
            <v>Предыдущий ГТМ-2000г(ОПЗ)</v>
          </cell>
          <cell r="DV31">
            <v>18</v>
          </cell>
          <cell r="DW31">
            <v>27</v>
          </cell>
          <cell r="DX31">
            <v>56</v>
          </cell>
          <cell r="DY31">
            <v>26</v>
          </cell>
          <cell r="DZ31" t="str">
            <v>Периодический</v>
          </cell>
          <cell r="EA31">
            <v>48</v>
          </cell>
          <cell r="EB31">
            <v>24</v>
          </cell>
          <cell r="EC31">
            <v>5.016</v>
          </cell>
          <cell r="ED31">
            <v>6</v>
          </cell>
          <cell r="EE31">
            <v>0</v>
          </cell>
          <cell r="EF31">
            <v>13.6</v>
          </cell>
          <cell r="EG31">
            <v>1515.1515151515152</v>
          </cell>
          <cell r="EH31">
            <v>82</v>
          </cell>
          <cell r="EI31">
            <v>6</v>
          </cell>
          <cell r="EJ31">
            <v>50</v>
          </cell>
          <cell r="EK31">
            <v>18</v>
          </cell>
          <cell r="EL31">
            <v>27</v>
          </cell>
          <cell r="EM31">
            <v>56</v>
          </cell>
          <cell r="EN31">
            <v>26</v>
          </cell>
          <cell r="EO31" t="str">
            <v>Периодический</v>
          </cell>
          <cell r="EP31">
            <v>48</v>
          </cell>
          <cell r="EQ31">
            <v>24</v>
          </cell>
          <cell r="ER31">
            <v>5.016</v>
          </cell>
          <cell r="ES31">
            <v>6</v>
          </cell>
          <cell r="ET31">
            <v>0</v>
          </cell>
          <cell r="EU31">
            <v>13.6</v>
          </cell>
          <cell r="EV31">
            <v>1515.1515151515152</v>
          </cell>
          <cell r="EW31">
            <v>82</v>
          </cell>
          <cell r="EX31">
            <v>6</v>
          </cell>
          <cell r="EY31">
            <v>50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</row>
        <row r="32">
          <cell r="J32" t="str">
            <v>4-1</v>
          </cell>
          <cell r="K32" t="str">
            <v>Куст скважины - 4</v>
          </cell>
          <cell r="L32">
            <v>34795</v>
          </cell>
          <cell r="M32" t="str">
            <v>Гор.</v>
          </cell>
          <cell r="N32" t="str">
            <v>P1ar_Block II</v>
          </cell>
          <cell r="O32" t="str">
            <v>Действующий</v>
          </cell>
          <cell r="P32">
            <v>-4</v>
          </cell>
          <cell r="Q32">
            <v>35396</v>
          </cell>
          <cell r="R32" t="str">
            <v>Halli</v>
          </cell>
          <cell r="S32">
            <v>0</v>
          </cell>
          <cell r="T32">
            <v>143.80000000000001</v>
          </cell>
          <cell r="U32">
            <v>135</v>
          </cell>
          <cell r="V32">
            <v>4.32</v>
          </cell>
          <cell r="W32">
            <v>1</v>
          </cell>
          <cell r="X32">
            <v>4.2872624638262238</v>
          </cell>
          <cell r="Y32">
            <v>1.33</v>
          </cell>
          <cell r="Z32">
            <v>0.83599999999999997</v>
          </cell>
          <cell r="AA32">
            <v>0.73299999999999998</v>
          </cell>
          <cell r="AB32">
            <v>38</v>
          </cell>
          <cell r="AC32">
            <v>1.1579999999999999</v>
          </cell>
          <cell r="AD32" t="str">
            <v>177,8; 139,7</v>
          </cell>
          <cell r="AE32" t="str">
            <v>8,05; 7,72</v>
          </cell>
          <cell r="AF32" t="str">
            <v>0-1976; 1976-2517</v>
          </cell>
          <cell r="AG32">
            <v>2520</v>
          </cell>
          <cell r="AH32">
            <v>2520</v>
          </cell>
          <cell r="AI32">
            <v>0</v>
          </cell>
          <cell r="AJ32">
            <v>0</v>
          </cell>
          <cell r="AK32" t="str">
            <v>закрытый</v>
          </cell>
          <cell r="AL32" t="str">
            <v>1977-2517</v>
          </cell>
          <cell r="AM32">
            <v>0</v>
          </cell>
          <cell r="AN32">
            <v>1976</v>
          </cell>
          <cell r="AO32">
            <v>132.69999999999999</v>
          </cell>
          <cell r="AP32" t="str">
            <v>1976-2517</v>
          </cell>
          <cell r="AQ32">
            <v>139.69999999999999</v>
          </cell>
          <cell r="AR32">
            <v>7.72</v>
          </cell>
          <cell r="AS32" t="str">
            <v>Газлифт</v>
          </cell>
          <cell r="AT32">
            <v>400</v>
          </cell>
          <cell r="AU32" t="str">
            <v>ГП</v>
          </cell>
          <cell r="AV32">
            <v>740</v>
          </cell>
          <cell r="AW32" t="str">
            <v>ГП</v>
          </cell>
          <cell r="AX32">
            <v>1040</v>
          </cell>
          <cell r="AY32" t="str">
            <v>ГП</v>
          </cell>
          <cell r="AZ32">
            <v>1320</v>
          </cell>
          <cell r="BA32" t="str">
            <v>ГК84/1,5</v>
          </cell>
          <cell r="BB32">
            <v>1480</v>
          </cell>
          <cell r="BC32" t="str">
            <v>ГК80/2</v>
          </cell>
          <cell r="BD32">
            <v>0</v>
          </cell>
          <cell r="BE32">
            <v>0</v>
          </cell>
          <cell r="BF32">
            <v>1780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2013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73</v>
          </cell>
          <cell r="BV32">
            <v>5.5</v>
          </cell>
          <cell r="BW32">
            <v>18</v>
          </cell>
          <cell r="BX32" t="str">
            <v>Угловик</v>
          </cell>
          <cell r="BY32" t="str">
            <v>Периодический</v>
          </cell>
          <cell r="BZ32">
            <v>24</v>
          </cell>
          <cell r="CA32">
            <v>24</v>
          </cell>
          <cell r="CB32">
            <v>27</v>
          </cell>
          <cell r="CC32">
            <v>56</v>
          </cell>
          <cell r="CD32">
            <v>26</v>
          </cell>
          <cell r="CE32">
            <v>43313</v>
          </cell>
          <cell r="CF32">
            <v>128</v>
          </cell>
          <cell r="CG32">
            <v>82</v>
          </cell>
          <cell r="CH32">
            <v>6</v>
          </cell>
          <cell r="CI32">
            <v>0</v>
          </cell>
          <cell r="CJ32">
            <v>0</v>
          </cell>
          <cell r="CK32">
            <v>60</v>
          </cell>
          <cell r="CL32">
            <v>13.345235199999999</v>
          </cell>
          <cell r="CM32">
            <v>16</v>
          </cell>
          <cell r="CN32">
            <v>0.23</v>
          </cell>
          <cell r="CO32">
            <v>26</v>
          </cell>
          <cell r="CP32">
            <v>15</v>
          </cell>
          <cell r="CQ32">
            <v>68</v>
          </cell>
          <cell r="CR32" t="str">
            <v>-</v>
          </cell>
          <cell r="CS32" t="str">
            <v>-</v>
          </cell>
          <cell r="CT32" t="str">
            <v>-</v>
          </cell>
          <cell r="CU32">
            <v>54.654764800000002</v>
          </cell>
          <cell r="CV32" t="str">
            <v>-</v>
          </cell>
          <cell r="CW32" t="str">
            <v>-</v>
          </cell>
          <cell r="CX32" t="str">
            <v>-</v>
          </cell>
          <cell r="CY32">
            <v>4.4000000000000004</v>
          </cell>
          <cell r="CZ32">
            <v>10.6</v>
          </cell>
          <cell r="DA32">
            <v>794.29098409595667</v>
          </cell>
          <cell r="DB32">
            <v>1123.9966756074857</v>
          </cell>
          <cell r="DC32">
            <v>0.30802139037433157</v>
          </cell>
          <cell r="DD32">
            <v>0</v>
          </cell>
          <cell r="DE32" t="str">
            <v>Газлифт</v>
          </cell>
          <cell r="DF32">
            <v>13.345235199999999</v>
          </cell>
          <cell r="DG32">
            <v>16</v>
          </cell>
          <cell r="DH32">
            <v>0.23</v>
          </cell>
          <cell r="DI32">
            <v>10.6</v>
          </cell>
          <cell r="DJ32">
            <v>60</v>
          </cell>
          <cell r="DK32">
            <v>0</v>
          </cell>
          <cell r="DL32">
            <v>42161</v>
          </cell>
          <cell r="DM32">
            <v>42234</v>
          </cell>
          <cell r="DN32">
            <v>1172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42234</v>
          </cell>
          <cell r="DT32" t="str">
            <v>ОПЗ</v>
          </cell>
          <cell r="DU32">
            <v>0</v>
          </cell>
          <cell r="DV32">
            <v>18</v>
          </cell>
          <cell r="DW32">
            <v>27</v>
          </cell>
          <cell r="DX32">
            <v>56</v>
          </cell>
          <cell r="DY32">
            <v>26</v>
          </cell>
          <cell r="DZ32" t="str">
            <v>Периодический</v>
          </cell>
          <cell r="EA32">
            <v>24</v>
          </cell>
          <cell r="EB32">
            <v>24</v>
          </cell>
          <cell r="EC32">
            <v>13.345235199999999</v>
          </cell>
          <cell r="ED32">
            <v>16</v>
          </cell>
          <cell r="EE32">
            <v>0.23</v>
          </cell>
          <cell r="EF32">
            <v>15</v>
          </cell>
          <cell r="EG32">
            <v>794.29098409595667</v>
          </cell>
          <cell r="EH32">
            <v>82</v>
          </cell>
          <cell r="EI32">
            <v>4.4000000000000004</v>
          </cell>
          <cell r="EJ32">
            <v>60</v>
          </cell>
          <cell r="EK32">
            <v>18</v>
          </cell>
          <cell r="EL32">
            <v>27</v>
          </cell>
          <cell r="EM32">
            <v>56</v>
          </cell>
          <cell r="EN32">
            <v>26</v>
          </cell>
          <cell r="EO32" t="str">
            <v>Периодический</v>
          </cell>
          <cell r="EP32">
            <v>24</v>
          </cell>
          <cell r="EQ32">
            <v>24</v>
          </cell>
          <cell r="ER32">
            <v>13.345235199999999</v>
          </cell>
          <cell r="ES32">
            <v>16</v>
          </cell>
          <cell r="ET32">
            <v>0.23</v>
          </cell>
          <cell r="EU32">
            <v>15</v>
          </cell>
          <cell r="EV32">
            <v>794.29098409595667</v>
          </cell>
          <cell r="EW32">
            <v>82</v>
          </cell>
          <cell r="EX32">
            <v>4.4000000000000004</v>
          </cell>
          <cell r="EY32">
            <v>60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</row>
        <row r="33">
          <cell r="J33" t="str">
            <v>4-3</v>
          </cell>
          <cell r="K33" t="str">
            <v>Куст скважины - 4</v>
          </cell>
          <cell r="L33">
            <v>35019</v>
          </cell>
          <cell r="M33" t="str">
            <v>БС</v>
          </cell>
          <cell r="N33" t="str">
            <v>P1ar_Block II</v>
          </cell>
          <cell r="O33" t="str">
            <v>Действующий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143.80000000000001</v>
          </cell>
          <cell r="U33">
            <v>135</v>
          </cell>
          <cell r="V33">
            <v>4.32</v>
          </cell>
          <cell r="W33">
            <v>1</v>
          </cell>
          <cell r="X33">
            <v>4.32</v>
          </cell>
          <cell r="Y33">
            <v>1.33</v>
          </cell>
          <cell r="Z33">
            <v>0.83599999999999997</v>
          </cell>
          <cell r="AA33">
            <v>0.73299999999999998</v>
          </cell>
          <cell r="AB33">
            <v>38</v>
          </cell>
          <cell r="AC33">
            <v>1.1579999999999999</v>
          </cell>
          <cell r="AD33">
            <v>177.8</v>
          </cell>
          <cell r="AE33">
            <v>9.19</v>
          </cell>
          <cell r="AF33">
            <v>1863</v>
          </cell>
          <cell r="AG33">
            <v>2605</v>
          </cell>
          <cell r="AH33">
            <v>2605</v>
          </cell>
          <cell r="AI33">
            <v>0</v>
          </cell>
          <cell r="AJ33">
            <v>0</v>
          </cell>
          <cell r="AK33" t="str">
            <v>откр ствол</v>
          </cell>
          <cell r="AL33" t="str">
            <v>2031-2605</v>
          </cell>
          <cell r="AM33">
            <v>0</v>
          </cell>
          <cell r="AN33">
            <v>1570</v>
          </cell>
          <cell r="AO33">
            <v>0</v>
          </cell>
          <cell r="AP33" t="str">
            <v>1562-2031</v>
          </cell>
          <cell r="AQ33">
            <v>0</v>
          </cell>
          <cell r="AR33">
            <v>0</v>
          </cell>
          <cell r="AS33" t="str">
            <v>Газлифт</v>
          </cell>
          <cell r="AT33">
            <v>520</v>
          </cell>
          <cell r="AU33" t="str">
            <v>ГП</v>
          </cell>
          <cell r="AV33">
            <v>940</v>
          </cell>
          <cell r="AW33" t="str">
            <v>ГП</v>
          </cell>
          <cell r="AX33">
            <v>1300</v>
          </cell>
          <cell r="AY33" t="str">
            <v>ГК82/1,5</v>
          </cell>
          <cell r="AZ33">
            <v>1530</v>
          </cell>
          <cell r="BA33" t="str">
            <v>ЦКсОК/3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 t="str">
            <v>-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1570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73</v>
          </cell>
          <cell r="BV33">
            <v>5.5</v>
          </cell>
          <cell r="BW33">
            <v>18</v>
          </cell>
          <cell r="BX33" t="str">
            <v>Угловик</v>
          </cell>
          <cell r="BY33" t="str">
            <v>Периодический</v>
          </cell>
          <cell r="BZ33">
            <v>24</v>
          </cell>
          <cell r="CA33">
            <v>72</v>
          </cell>
          <cell r="CB33">
            <v>27</v>
          </cell>
          <cell r="CC33">
            <v>50</v>
          </cell>
          <cell r="CD33">
            <v>26</v>
          </cell>
          <cell r="CE33">
            <v>43313</v>
          </cell>
          <cell r="CF33">
            <v>163</v>
          </cell>
          <cell r="CG33">
            <v>78</v>
          </cell>
          <cell r="CH33">
            <v>6</v>
          </cell>
          <cell r="CI33">
            <v>0</v>
          </cell>
          <cell r="CJ33">
            <v>0</v>
          </cell>
          <cell r="CK33">
            <v>45</v>
          </cell>
          <cell r="CL33">
            <v>2.8214999999999999</v>
          </cell>
          <cell r="CM33">
            <v>3.375</v>
          </cell>
          <cell r="CN33">
            <v>0</v>
          </cell>
          <cell r="CO33">
            <v>27</v>
          </cell>
          <cell r="CP33">
            <v>4</v>
          </cell>
          <cell r="CQ33">
            <v>118</v>
          </cell>
          <cell r="CR33" t="str">
            <v>-</v>
          </cell>
          <cell r="CS33" t="str">
            <v>-</v>
          </cell>
          <cell r="CT33" t="str">
            <v>-</v>
          </cell>
          <cell r="CU33">
            <v>115.1785</v>
          </cell>
          <cell r="CV33" t="str">
            <v>-</v>
          </cell>
          <cell r="CW33" t="str">
            <v>-</v>
          </cell>
          <cell r="CX33" t="str">
            <v>-</v>
          </cell>
          <cell r="CY33">
            <v>2</v>
          </cell>
          <cell r="CZ33">
            <v>2</v>
          </cell>
          <cell r="DA33">
            <v>708.84281410597202</v>
          </cell>
          <cell r="DB33">
            <v>1417.685628211944</v>
          </cell>
          <cell r="DC33">
            <v>3.8426419884113501E-2</v>
          </cell>
          <cell r="DD33">
            <v>0</v>
          </cell>
          <cell r="DE33" t="str">
            <v>Газлифт</v>
          </cell>
          <cell r="DF33">
            <v>2.8214999999999999</v>
          </cell>
          <cell r="DG33">
            <v>3.375</v>
          </cell>
          <cell r="DH33">
            <v>0</v>
          </cell>
          <cell r="DI33">
            <v>2</v>
          </cell>
          <cell r="DJ33">
            <v>45</v>
          </cell>
          <cell r="DK33">
            <v>0</v>
          </cell>
          <cell r="DL33">
            <v>42656.083333333336</v>
          </cell>
          <cell r="DM33">
            <v>42668</v>
          </cell>
          <cell r="DN33">
            <v>738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42645</v>
          </cell>
          <cell r="DT33" t="str">
            <v>ЗБС</v>
          </cell>
          <cell r="DU33" t="str">
            <v>МСКО-10м3 21.09.2016</v>
          </cell>
          <cell r="DV33">
            <v>18</v>
          </cell>
          <cell r="DW33">
            <v>27</v>
          </cell>
          <cell r="DX33">
            <v>50</v>
          </cell>
          <cell r="DY33">
            <v>26</v>
          </cell>
          <cell r="DZ33" t="str">
            <v>Периодический</v>
          </cell>
          <cell r="EA33">
            <v>24</v>
          </cell>
          <cell r="EB33">
            <v>72</v>
          </cell>
          <cell r="EC33">
            <v>2.8214999999999999</v>
          </cell>
          <cell r="ED33">
            <v>3.375</v>
          </cell>
          <cell r="EE33">
            <v>0</v>
          </cell>
          <cell r="EF33">
            <v>5.7</v>
          </cell>
          <cell r="EG33">
            <v>1275.9170653907497</v>
          </cell>
          <cell r="EH33">
            <v>79</v>
          </cell>
          <cell r="EI33">
            <v>2.1</v>
          </cell>
          <cell r="EJ33">
            <v>45</v>
          </cell>
          <cell r="EK33">
            <v>18</v>
          </cell>
          <cell r="EL33">
            <v>27</v>
          </cell>
          <cell r="EM33">
            <v>50</v>
          </cell>
          <cell r="EN33">
            <v>26</v>
          </cell>
          <cell r="EO33" t="str">
            <v>Периодический</v>
          </cell>
          <cell r="EP33">
            <v>24</v>
          </cell>
          <cell r="EQ33">
            <v>72</v>
          </cell>
          <cell r="ER33">
            <v>2.8214999999999999</v>
          </cell>
          <cell r="ES33">
            <v>3.375</v>
          </cell>
          <cell r="ET33">
            <v>0</v>
          </cell>
          <cell r="EU33">
            <v>4</v>
          </cell>
          <cell r="EV33">
            <v>708.84281410597202</v>
          </cell>
          <cell r="EW33">
            <v>78</v>
          </cell>
          <cell r="EX33">
            <v>2</v>
          </cell>
          <cell r="EY33">
            <v>45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</row>
        <row r="34">
          <cell r="J34" t="str">
            <v>5р</v>
          </cell>
          <cell r="K34" t="str">
            <v>Без куста</v>
          </cell>
          <cell r="L34">
            <v>34677</v>
          </cell>
          <cell r="M34" t="str">
            <v>Гор.</v>
          </cell>
          <cell r="N34" t="str">
            <v>P1ar_Block II</v>
          </cell>
          <cell r="O34" t="str">
            <v>Действующий</v>
          </cell>
          <cell r="P34">
            <v>-4</v>
          </cell>
          <cell r="Q34" t="str">
            <v xml:space="preserve"> </v>
          </cell>
          <cell r="R34" t="str">
            <v xml:space="preserve"> </v>
          </cell>
          <cell r="S34">
            <v>0</v>
          </cell>
          <cell r="T34">
            <v>143.80000000000001</v>
          </cell>
          <cell r="U34">
            <v>135</v>
          </cell>
          <cell r="V34">
            <v>4.32</v>
          </cell>
          <cell r="W34">
            <v>1</v>
          </cell>
          <cell r="X34">
            <v>4.32</v>
          </cell>
          <cell r="Y34">
            <v>1.33</v>
          </cell>
          <cell r="Z34">
            <v>0.83599999999999997</v>
          </cell>
          <cell r="AA34">
            <v>0.73299999999999998</v>
          </cell>
          <cell r="AB34">
            <v>38</v>
          </cell>
          <cell r="AC34">
            <v>1.1579999999999999</v>
          </cell>
          <cell r="AD34">
            <v>139.69999999999999</v>
          </cell>
          <cell r="AE34">
            <v>7.72</v>
          </cell>
          <cell r="AF34">
            <v>2017</v>
          </cell>
          <cell r="AG34">
            <v>2170</v>
          </cell>
          <cell r="AH34">
            <v>2170</v>
          </cell>
          <cell r="AI34">
            <v>0</v>
          </cell>
          <cell r="AJ34">
            <v>0</v>
          </cell>
          <cell r="AK34" t="str">
            <v>откр ствол</v>
          </cell>
          <cell r="AL34" t="str">
            <v>2030-2170</v>
          </cell>
          <cell r="AM34">
            <v>0</v>
          </cell>
          <cell r="AN34">
            <v>2033</v>
          </cell>
          <cell r="AO34">
            <v>0.4</v>
          </cell>
          <cell r="AP34">
            <v>0</v>
          </cell>
          <cell r="AQ34">
            <v>0</v>
          </cell>
          <cell r="AR34">
            <v>0</v>
          </cell>
          <cell r="AS34" t="str">
            <v>Газлифт</v>
          </cell>
          <cell r="AT34">
            <v>600</v>
          </cell>
          <cell r="AU34" t="str">
            <v>ГП</v>
          </cell>
          <cell r="AV34">
            <v>1200</v>
          </cell>
          <cell r="AW34" t="str">
            <v>ГК84/1,5</v>
          </cell>
          <cell r="AX34">
            <v>1628</v>
          </cell>
          <cell r="AY34" t="str">
            <v>ЦКсОК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1638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2033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73</v>
          </cell>
          <cell r="BV34">
            <v>5.5</v>
          </cell>
          <cell r="BW34">
            <v>18</v>
          </cell>
          <cell r="BX34" t="str">
            <v>Угловик</v>
          </cell>
          <cell r="BY34" t="str">
            <v>Периодический</v>
          </cell>
          <cell r="BZ34">
            <v>24</v>
          </cell>
          <cell r="CA34">
            <v>48</v>
          </cell>
          <cell r="CB34">
            <v>24.25</v>
          </cell>
          <cell r="CC34">
            <v>72</v>
          </cell>
          <cell r="CD34">
            <v>22</v>
          </cell>
          <cell r="CE34">
            <v>43313</v>
          </cell>
          <cell r="CF34">
            <v>110</v>
          </cell>
          <cell r="CG34">
            <v>84</v>
          </cell>
          <cell r="CH34">
            <v>6</v>
          </cell>
          <cell r="CI34">
            <v>0</v>
          </cell>
          <cell r="CJ34">
            <v>0</v>
          </cell>
          <cell r="CK34">
            <v>52</v>
          </cell>
          <cell r="CL34">
            <v>5.0745199999999997</v>
          </cell>
          <cell r="CM34">
            <v>6.07</v>
          </cell>
          <cell r="CN34">
            <v>0</v>
          </cell>
          <cell r="CO34">
            <v>28</v>
          </cell>
          <cell r="CP34">
            <v>8</v>
          </cell>
          <cell r="CQ34">
            <v>58</v>
          </cell>
          <cell r="CR34" t="str">
            <v>-</v>
          </cell>
          <cell r="CS34" t="str">
            <v>-</v>
          </cell>
          <cell r="CT34" t="str">
            <v>-</v>
          </cell>
          <cell r="CU34">
            <v>52.92548</v>
          </cell>
          <cell r="CV34" t="str">
            <v>-</v>
          </cell>
          <cell r="CW34" t="str">
            <v>-</v>
          </cell>
          <cell r="CX34" t="str">
            <v>-</v>
          </cell>
          <cell r="CY34">
            <v>1.3</v>
          </cell>
          <cell r="CZ34">
            <v>6.7</v>
          </cell>
          <cell r="DA34">
            <v>1320.3219220734179</v>
          </cell>
          <cell r="DB34">
            <v>1576.5037875503497</v>
          </cell>
          <cell r="DC34">
            <v>0.13668683468292239</v>
          </cell>
          <cell r="DD34">
            <v>0</v>
          </cell>
          <cell r="DE34" t="str">
            <v>Газлифт</v>
          </cell>
          <cell r="DF34">
            <v>5.0745199999999997</v>
          </cell>
          <cell r="DG34">
            <v>6.07</v>
          </cell>
          <cell r="DH34">
            <v>0</v>
          </cell>
          <cell r="DI34">
            <v>6.7</v>
          </cell>
          <cell r="DJ34">
            <v>52</v>
          </cell>
          <cell r="DK34">
            <v>0</v>
          </cell>
          <cell r="DL34">
            <v>42526.083333333336</v>
          </cell>
          <cell r="DM34">
            <v>42531</v>
          </cell>
          <cell r="DN34">
            <v>875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42526</v>
          </cell>
          <cell r="DT34" t="str">
            <v>ОПЗ</v>
          </cell>
          <cell r="DU34" t="str">
            <v>НСL-15% V-100м3</v>
          </cell>
          <cell r="DV34">
            <v>18</v>
          </cell>
          <cell r="DW34">
            <v>24.25</v>
          </cell>
          <cell r="DX34">
            <v>72</v>
          </cell>
          <cell r="DY34">
            <v>22</v>
          </cell>
          <cell r="DZ34" t="str">
            <v>Периодический</v>
          </cell>
          <cell r="EA34">
            <v>24</v>
          </cell>
          <cell r="EB34">
            <v>48</v>
          </cell>
          <cell r="EC34">
            <v>5.0745199999999997</v>
          </cell>
          <cell r="ED34">
            <v>6.07</v>
          </cell>
          <cell r="EE34">
            <v>0</v>
          </cell>
          <cell r="EF34">
            <v>8</v>
          </cell>
          <cell r="EG34">
            <v>1320.3219220734179</v>
          </cell>
          <cell r="EH34">
            <v>84</v>
          </cell>
          <cell r="EI34">
            <v>1.3</v>
          </cell>
          <cell r="EJ34">
            <v>52</v>
          </cell>
          <cell r="EK34">
            <v>18</v>
          </cell>
          <cell r="EL34">
            <v>24.25</v>
          </cell>
          <cell r="EM34">
            <v>72</v>
          </cell>
          <cell r="EN34">
            <v>22</v>
          </cell>
          <cell r="EO34" t="str">
            <v>Периодический</v>
          </cell>
          <cell r="EP34">
            <v>24</v>
          </cell>
          <cell r="EQ34">
            <v>48</v>
          </cell>
          <cell r="ER34">
            <v>5.0745199999999997</v>
          </cell>
          <cell r="ES34">
            <v>6.07</v>
          </cell>
          <cell r="ET34">
            <v>0</v>
          </cell>
          <cell r="EU34">
            <v>8</v>
          </cell>
          <cell r="EV34">
            <v>1320.3219220734179</v>
          </cell>
          <cell r="EW34">
            <v>84</v>
          </cell>
          <cell r="EX34">
            <v>1.3</v>
          </cell>
          <cell r="EY34">
            <v>52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</row>
        <row r="35">
          <cell r="J35" t="str">
            <v>5-2</v>
          </cell>
          <cell r="K35" t="str">
            <v>Куст скважины - 5</v>
          </cell>
          <cell r="L35">
            <v>37414</v>
          </cell>
          <cell r="M35" t="str">
            <v>Гор.</v>
          </cell>
          <cell r="N35" t="str">
            <v>P1ar_Block II</v>
          </cell>
          <cell r="O35" t="str">
            <v>Действующий</v>
          </cell>
          <cell r="P35">
            <v>-4</v>
          </cell>
          <cell r="Q35" t="str">
            <v xml:space="preserve"> </v>
          </cell>
          <cell r="R35" t="str">
            <v xml:space="preserve"> </v>
          </cell>
          <cell r="S35">
            <v>0</v>
          </cell>
          <cell r="T35">
            <v>143.80000000000001</v>
          </cell>
          <cell r="U35">
            <v>135</v>
          </cell>
          <cell r="V35">
            <v>4.32</v>
          </cell>
          <cell r="W35">
            <v>1</v>
          </cell>
          <cell r="X35">
            <v>4.3014350065118947</v>
          </cell>
          <cell r="Y35">
            <v>1.33</v>
          </cell>
          <cell r="Z35">
            <v>0.83599999999999997</v>
          </cell>
          <cell r="AA35">
            <v>0.73299999999999998</v>
          </cell>
          <cell r="AB35">
            <v>38</v>
          </cell>
          <cell r="AC35">
            <v>1.1579999999999999</v>
          </cell>
          <cell r="AD35">
            <v>139.69999999999999</v>
          </cell>
          <cell r="AE35">
            <v>7.72</v>
          </cell>
          <cell r="AF35">
            <v>1990</v>
          </cell>
          <cell r="AG35">
            <v>2500</v>
          </cell>
          <cell r="AH35">
            <v>2500</v>
          </cell>
          <cell r="AI35">
            <v>0</v>
          </cell>
          <cell r="AJ35">
            <v>0</v>
          </cell>
          <cell r="AK35" t="str">
            <v>откр ствол</v>
          </cell>
          <cell r="AL35" t="str">
            <v xml:space="preserve">1990-2500 </v>
          </cell>
          <cell r="AM35">
            <v>0</v>
          </cell>
          <cell r="AN35">
            <v>1936</v>
          </cell>
          <cell r="AO35">
            <v>72.099999999999994</v>
          </cell>
          <cell r="AP35">
            <v>0</v>
          </cell>
          <cell r="AQ35">
            <v>0</v>
          </cell>
          <cell r="AR35">
            <v>0</v>
          </cell>
          <cell r="AS35" t="str">
            <v>Газлифт</v>
          </cell>
          <cell r="AT35">
            <v>380</v>
          </cell>
          <cell r="AU35" t="str">
            <v>ГП</v>
          </cell>
          <cell r="AV35">
            <v>700</v>
          </cell>
          <cell r="AW35" t="str">
            <v>ГП</v>
          </cell>
          <cell r="AX35">
            <v>975</v>
          </cell>
          <cell r="AY35" t="str">
            <v>ГП</v>
          </cell>
          <cell r="AZ35">
            <v>1235</v>
          </cell>
          <cell r="BA35" t="str">
            <v>ГК85/1,5</v>
          </cell>
          <cell r="BB35">
            <v>1455</v>
          </cell>
          <cell r="BC35" t="str">
            <v>ЦКсОК/3</v>
          </cell>
          <cell r="BD35">
            <v>0</v>
          </cell>
          <cell r="BE35">
            <v>0</v>
          </cell>
          <cell r="BF35">
            <v>1703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1936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73</v>
          </cell>
          <cell r="BV35">
            <v>5.5</v>
          </cell>
          <cell r="BW35">
            <v>18</v>
          </cell>
          <cell r="BX35" t="str">
            <v>Угловик</v>
          </cell>
          <cell r="BY35" t="str">
            <v>Периодический</v>
          </cell>
          <cell r="BZ35">
            <v>24</v>
          </cell>
          <cell r="CA35">
            <v>24</v>
          </cell>
          <cell r="CB35">
            <v>28</v>
          </cell>
          <cell r="CC35">
            <v>66</v>
          </cell>
          <cell r="CD35">
            <v>26</v>
          </cell>
          <cell r="CE35">
            <v>43313</v>
          </cell>
          <cell r="CF35">
            <v>106</v>
          </cell>
          <cell r="CG35">
            <v>82</v>
          </cell>
          <cell r="CH35">
            <v>6</v>
          </cell>
          <cell r="CI35">
            <v>0</v>
          </cell>
          <cell r="CJ35">
            <v>0</v>
          </cell>
          <cell r="CK35">
            <v>56</v>
          </cell>
          <cell r="CL35">
            <v>4.1745659999999996</v>
          </cell>
          <cell r="CM35">
            <v>5</v>
          </cell>
          <cell r="CN35">
            <v>0.13</v>
          </cell>
          <cell r="CO35">
            <v>29</v>
          </cell>
          <cell r="CP35">
            <v>6.5</v>
          </cell>
          <cell r="CQ35">
            <v>50</v>
          </cell>
          <cell r="CR35" t="str">
            <v>-</v>
          </cell>
          <cell r="CS35" t="str">
            <v>-</v>
          </cell>
          <cell r="CT35" t="str">
            <v>-</v>
          </cell>
          <cell r="CU35">
            <v>45.825434000000001</v>
          </cell>
          <cell r="CV35" t="str">
            <v>-</v>
          </cell>
          <cell r="CW35" t="str">
            <v>-</v>
          </cell>
          <cell r="CX35" t="str">
            <v>-</v>
          </cell>
          <cell r="CY35">
            <v>2</v>
          </cell>
          <cell r="CZ35">
            <v>4.5</v>
          </cell>
          <cell r="DA35">
            <v>1077.9563672008062</v>
          </cell>
          <cell r="DB35">
            <v>1557.0480859567199</v>
          </cell>
          <cell r="DC35">
            <v>0.12652519893899203</v>
          </cell>
          <cell r="DD35">
            <v>0</v>
          </cell>
          <cell r="DE35" t="str">
            <v>Газлифт</v>
          </cell>
          <cell r="DF35">
            <v>4.1745659999999996</v>
          </cell>
          <cell r="DG35">
            <v>5</v>
          </cell>
          <cell r="DH35">
            <v>0.13</v>
          </cell>
          <cell r="DI35">
            <v>4.5</v>
          </cell>
          <cell r="DJ35">
            <v>56</v>
          </cell>
          <cell r="DK35">
            <v>0</v>
          </cell>
          <cell r="DL35">
            <v>42162</v>
          </cell>
          <cell r="DM35">
            <v>42190</v>
          </cell>
          <cell r="DN35">
            <v>1216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42184</v>
          </cell>
          <cell r="DT35" t="str">
            <v>ОПЗ</v>
          </cell>
          <cell r="DU35" t="str">
            <v>НСL-16% V-60м3 с растворителем 40м3</v>
          </cell>
          <cell r="DV35">
            <v>18</v>
          </cell>
          <cell r="DW35">
            <v>28</v>
          </cell>
          <cell r="DX35">
            <v>66</v>
          </cell>
          <cell r="DY35">
            <v>26</v>
          </cell>
          <cell r="DZ35" t="str">
            <v>Периодический</v>
          </cell>
          <cell r="EA35">
            <v>24</v>
          </cell>
          <cell r="EB35">
            <v>24</v>
          </cell>
          <cell r="EC35">
            <v>4.1745659999999996</v>
          </cell>
          <cell r="ED35">
            <v>5</v>
          </cell>
          <cell r="EE35">
            <v>0.13</v>
          </cell>
          <cell r="EF35">
            <v>6.5</v>
          </cell>
          <cell r="EG35">
            <v>1077.9563672008062</v>
          </cell>
          <cell r="EH35">
            <v>82</v>
          </cell>
          <cell r="EI35">
            <v>2</v>
          </cell>
          <cell r="EJ35">
            <v>56</v>
          </cell>
          <cell r="EK35">
            <v>18</v>
          </cell>
          <cell r="EL35">
            <v>28</v>
          </cell>
          <cell r="EM35">
            <v>66</v>
          </cell>
          <cell r="EN35">
            <v>26</v>
          </cell>
          <cell r="EO35" t="str">
            <v>Периодический</v>
          </cell>
          <cell r="EP35">
            <v>24</v>
          </cell>
          <cell r="EQ35">
            <v>24</v>
          </cell>
          <cell r="ER35">
            <v>4.1745659999999996</v>
          </cell>
          <cell r="ES35">
            <v>5</v>
          </cell>
          <cell r="ET35">
            <v>0.13</v>
          </cell>
          <cell r="EU35">
            <v>6.5</v>
          </cell>
          <cell r="EV35">
            <v>1077.9563672008062</v>
          </cell>
          <cell r="EW35">
            <v>82</v>
          </cell>
          <cell r="EX35">
            <v>2</v>
          </cell>
          <cell r="EY35">
            <v>56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</row>
        <row r="36">
          <cell r="J36" t="str">
            <v>5-1</v>
          </cell>
          <cell r="K36" t="str">
            <v>Куст скважины - 5</v>
          </cell>
          <cell r="L36">
            <v>37385</v>
          </cell>
          <cell r="M36" t="str">
            <v>Гор.</v>
          </cell>
          <cell r="N36" t="str">
            <v>P1ar_Block II</v>
          </cell>
          <cell r="O36" t="str">
            <v>Действующий</v>
          </cell>
          <cell r="P36">
            <v>-4</v>
          </cell>
          <cell r="Q36" t="str">
            <v xml:space="preserve"> </v>
          </cell>
          <cell r="R36" t="str">
            <v xml:space="preserve"> </v>
          </cell>
          <cell r="S36">
            <v>0</v>
          </cell>
          <cell r="T36">
            <v>143.80000000000001</v>
          </cell>
          <cell r="U36">
            <v>135</v>
          </cell>
          <cell r="V36">
            <v>4.32</v>
          </cell>
          <cell r="W36">
            <v>1</v>
          </cell>
          <cell r="X36">
            <v>4.32</v>
          </cell>
          <cell r="Y36">
            <v>1.33</v>
          </cell>
          <cell r="Z36">
            <v>0.83599999999999997</v>
          </cell>
          <cell r="AA36">
            <v>0.73299999999999998</v>
          </cell>
          <cell r="AB36">
            <v>38</v>
          </cell>
          <cell r="AC36">
            <v>1.1579999999999999</v>
          </cell>
          <cell r="AD36">
            <v>139.69999999999999</v>
          </cell>
          <cell r="AE36">
            <v>7.72</v>
          </cell>
          <cell r="AF36">
            <v>1984</v>
          </cell>
          <cell r="AG36">
            <v>2500</v>
          </cell>
          <cell r="AH36">
            <v>2500</v>
          </cell>
          <cell r="AI36">
            <v>0</v>
          </cell>
          <cell r="AJ36">
            <v>0</v>
          </cell>
          <cell r="AK36" t="str">
            <v>откр ствол</v>
          </cell>
          <cell r="AL36" t="str">
            <v xml:space="preserve">1984-2500 </v>
          </cell>
          <cell r="AM36">
            <v>67</v>
          </cell>
          <cell r="AN36">
            <v>2003</v>
          </cell>
          <cell r="AO36">
            <v>76.400000000000006</v>
          </cell>
          <cell r="AP36">
            <v>0</v>
          </cell>
          <cell r="AQ36">
            <v>0</v>
          </cell>
          <cell r="AR36">
            <v>0</v>
          </cell>
          <cell r="AS36" t="str">
            <v>Газлифт</v>
          </cell>
          <cell r="AT36">
            <v>599</v>
          </cell>
          <cell r="AU36" t="str">
            <v>ГП</v>
          </cell>
          <cell r="AV36">
            <v>1199</v>
          </cell>
          <cell r="AW36" t="str">
            <v>ГК80(1,5)</v>
          </cell>
          <cell r="AX36">
            <v>1802</v>
          </cell>
          <cell r="AY36" t="str">
            <v>ЦКсОК(4)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1813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2003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73</v>
          </cell>
          <cell r="BV36">
            <v>5.5</v>
          </cell>
          <cell r="BW36">
            <v>18</v>
          </cell>
          <cell r="BX36" t="str">
            <v>Угловик</v>
          </cell>
          <cell r="BY36" t="str">
            <v>Периодический</v>
          </cell>
          <cell r="BZ36">
            <v>24</v>
          </cell>
          <cell r="CA36">
            <v>24</v>
          </cell>
          <cell r="CB36">
            <v>27</v>
          </cell>
          <cell r="CC36">
            <v>54</v>
          </cell>
          <cell r="CD36">
            <v>26</v>
          </cell>
          <cell r="CE36">
            <v>43313</v>
          </cell>
          <cell r="CF36">
            <v>103</v>
          </cell>
          <cell r="CG36">
            <v>82</v>
          </cell>
          <cell r="CH36">
            <v>6</v>
          </cell>
          <cell r="CI36">
            <v>0</v>
          </cell>
          <cell r="CJ36">
            <v>0</v>
          </cell>
          <cell r="CK36">
            <v>55</v>
          </cell>
          <cell r="CL36">
            <v>5.8519999999999994</v>
          </cell>
          <cell r="CM36">
            <v>7</v>
          </cell>
          <cell r="CN36">
            <v>0</v>
          </cell>
          <cell r="CO36">
            <v>30</v>
          </cell>
          <cell r="CP36">
            <v>9.5</v>
          </cell>
          <cell r="CQ36">
            <v>48</v>
          </cell>
          <cell r="CR36" t="str">
            <v>-</v>
          </cell>
          <cell r="CS36" t="str">
            <v>-</v>
          </cell>
          <cell r="CT36" t="str">
            <v>-</v>
          </cell>
          <cell r="CU36">
            <v>42.148000000000003</v>
          </cell>
          <cell r="CV36" t="str">
            <v>-</v>
          </cell>
          <cell r="CW36" t="str">
            <v>-</v>
          </cell>
          <cell r="CX36" t="str">
            <v>-</v>
          </cell>
          <cell r="CY36">
            <v>4.5</v>
          </cell>
          <cell r="CZ36">
            <v>5</v>
          </cell>
          <cell r="DA36">
            <v>854.40874914559129</v>
          </cell>
          <cell r="DB36">
            <v>1623.3766233766235</v>
          </cell>
          <cell r="DC36">
            <v>0.18392857142857141</v>
          </cell>
          <cell r="DD36">
            <v>0</v>
          </cell>
          <cell r="DE36" t="str">
            <v>Газлифт</v>
          </cell>
          <cell r="DF36">
            <v>5.8519999999999994</v>
          </cell>
          <cell r="DG36">
            <v>7</v>
          </cell>
          <cell r="DH36">
            <v>0</v>
          </cell>
          <cell r="DI36">
            <v>5</v>
          </cell>
          <cell r="DJ36">
            <v>55</v>
          </cell>
          <cell r="DK36">
            <v>0</v>
          </cell>
          <cell r="DL36">
            <v>42327</v>
          </cell>
          <cell r="DM36">
            <v>42542</v>
          </cell>
          <cell r="DN36">
            <v>864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39681</v>
          </cell>
          <cell r="DT36" t="str">
            <v>ОПЗ</v>
          </cell>
          <cell r="DU36" t="str">
            <v>Предыдущий ГТМ-2004г(ОПЗ)</v>
          </cell>
          <cell r="DV36">
            <v>18</v>
          </cell>
          <cell r="DW36">
            <v>27</v>
          </cell>
          <cell r="DX36">
            <v>54</v>
          </cell>
          <cell r="DY36">
            <v>26</v>
          </cell>
          <cell r="DZ36" t="str">
            <v>Периодический</v>
          </cell>
          <cell r="EA36">
            <v>24</v>
          </cell>
          <cell r="EB36">
            <v>24</v>
          </cell>
          <cell r="EC36">
            <v>5.8519999999999994</v>
          </cell>
          <cell r="ED36">
            <v>7</v>
          </cell>
          <cell r="EE36">
            <v>0</v>
          </cell>
          <cell r="EF36">
            <v>9.5</v>
          </cell>
          <cell r="EG36">
            <v>854.40874914559129</v>
          </cell>
          <cell r="EH36">
            <v>82</v>
          </cell>
          <cell r="EI36">
            <v>4.5</v>
          </cell>
          <cell r="EJ36">
            <v>55</v>
          </cell>
          <cell r="EK36">
            <v>18</v>
          </cell>
          <cell r="EL36">
            <v>27</v>
          </cell>
          <cell r="EM36">
            <v>54</v>
          </cell>
          <cell r="EN36">
            <v>26</v>
          </cell>
          <cell r="EO36" t="str">
            <v>Периодический</v>
          </cell>
          <cell r="EP36">
            <v>24</v>
          </cell>
          <cell r="EQ36">
            <v>24</v>
          </cell>
          <cell r="ER36">
            <v>5.8519999999999994</v>
          </cell>
          <cell r="ES36">
            <v>7</v>
          </cell>
          <cell r="ET36">
            <v>0</v>
          </cell>
          <cell r="EU36">
            <v>9.5</v>
          </cell>
          <cell r="EV36">
            <v>854.40874914559129</v>
          </cell>
          <cell r="EW36">
            <v>82</v>
          </cell>
          <cell r="EX36">
            <v>4.5</v>
          </cell>
          <cell r="EY36">
            <v>55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</row>
        <row r="37">
          <cell r="J37" t="str">
            <v>6р</v>
          </cell>
          <cell r="K37" t="str">
            <v>Без куста</v>
          </cell>
          <cell r="L37">
            <v>34875</v>
          </cell>
          <cell r="M37" t="str">
            <v>Верт.</v>
          </cell>
          <cell r="N37" t="str">
            <v>P1ar_Block III</v>
          </cell>
          <cell r="O37" t="str">
            <v>Действующий</v>
          </cell>
          <cell r="P37">
            <v>-4</v>
          </cell>
          <cell r="Q37">
            <v>41551</v>
          </cell>
          <cell r="R37" t="str">
            <v>Slb</v>
          </cell>
          <cell r="S37" t="str">
            <v>КГРП 64м3 15% HCL</v>
          </cell>
          <cell r="T37">
            <v>143.80000000000001</v>
          </cell>
          <cell r="U37">
            <v>135</v>
          </cell>
          <cell r="V37">
            <v>4.32</v>
          </cell>
          <cell r="W37">
            <v>1</v>
          </cell>
          <cell r="X37">
            <v>4.32</v>
          </cell>
          <cell r="Y37">
            <v>1.33</v>
          </cell>
          <cell r="Z37">
            <v>0.83599999999999997</v>
          </cell>
          <cell r="AA37">
            <v>0.73299999999999998</v>
          </cell>
          <cell r="AB37">
            <v>38</v>
          </cell>
          <cell r="AC37">
            <v>1.1579999999999999</v>
          </cell>
          <cell r="AD37">
            <v>139.69999999999999</v>
          </cell>
          <cell r="AE37">
            <v>7.72</v>
          </cell>
          <cell r="AF37">
            <v>1995</v>
          </cell>
          <cell r="AG37">
            <v>1971</v>
          </cell>
          <cell r="AH37">
            <v>1950</v>
          </cell>
          <cell r="AI37">
            <v>0</v>
          </cell>
          <cell r="AJ37">
            <v>0</v>
          </cell>
          <cell r="AK37" t="str">
            <v>закрытый</v>
          </cell>
          <cell r="AL37" t="str">
            <v>1862-1900; 1901-1944</v>
          </cell>
          <cell r="AM37">
            <v>0</v>
          </cell>
          <cell r="AN37">
            <v>1834</v>
          </cell>
          <cell r="AO37">
            <v>0.11</v>
          </cell>
          <cell r="AP37">
            <v>0</v>
          </cell>
          <cell r="AQ37">
            <v>0</v>
          </cell>
          <cell r="AR37">
            <v>0</v>
          </cell>
          <cell r="AS37" t="str">
            <v>Газлифт</v>
          </cell>
          <cell r="AT37">
            <v>550</v>
          </cell>
          <cell r="AU37" t="str">
            <v>ГП</v>
          </cell>
          <cell r="AV37">
            <v>1240</v>
          </cell>
          <cell r="AW37" t="str">
            <v>ГП</v>
          </cell>
          <cell r="AX37">
            <v>1749</v>
          </cell>
          <cell r="AY37" t="str">
            <v>извлечен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1768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1835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73</v>
          </cell>
          <cell r="BV37">
            <v>5.5</v>
          </cell>
          <cell r="BW37">
            <v>18</v>
          </cell>
          <cell r="BX37" t="str">
            <v>Угловик</v>
          </cell>
          <cell r="BY37" t="str">
            <v>Постоянный</v>
          </cell>
          <cell r="BZ37">
            <v>24</v>
          </cell>
          <cell r="CA37">
            <v>0</v>
          </cell>
          <cell r="CB37">
            <v>28</v>
          </cell>
          <cell r="CC37">
            <v>33</v>
          </cell>
          <cell r="CD37">
            <v>27</v>
          </cell>
          <cell r="CE37">
            <v>43313</v>
          </cell>
          <cell r="CF37">
            <v>100.6</v>
          </cell>
          <cell r="CG37">
            <v>78</v>
          </cell>
          <cell r="CH37">
            <v>6</v>
          </cell>
          <cell r="CI37">
            <v>0</v>
          </cell>
          <cell r="CJ37">
            <v>0</v>
          </cell>
          <cell r="CK37">
            <v>64</v>
          </cell>
          <cell r="CL37">
            <v>4.18</v>
          </cell>
          <cell r="CM37">
            <v>5</v>
          </cell>
          <cell r="CN37">
            <v>0</v>
          </cell>
          <cell r="CO37">
            <v>31</v>
          </cell>
          <cell r="CP37">
            <v>8.4</v>
          </cell>
          <cell r="CQ37">
            <v>36.599999999999994</v>
          </cell>
          <cell r="CR37" t="str">
            <v>-</v>
          </cell>
          <cell r="CS37" t="str">
            <v>-</v>
          </cell>
          <cell r="CT37" t="str">
            <v>-</v>
          </cell>
          <cell r="CU37">
            <v>32.419999999999995</v>
          </cell>
          <cell r="CV37" t="str">
            <v>-</v>
          </cell>
          <cell r="CW37" t="str">
            <v>-</v>
          </cell>
          <cell r="CX37" t="str">
            <v>-</v>
          </cell>
          <cell r="CY37">
            <v>6.4</v>
          </cell>
          <cell r="CZ37">
            <v>2</v>
          </cell>
          <cell r="DA37">
            <v>478.46889952153111</v>
          </cell>
          <cell r="DB37">
            <v>2009.5693779904307</v>
          </cell>
          <cell r="DC37">
            <v>0.16296248299099333</v>
          </cell>
          <cell r="DD37">
            <v>0</v>
          </cell>
          <cell r="DE37" t="str">
            <v>Газлифт</v>
          </cell>
          <cell r="DF37">
            <v>4.18</v>
          </cell>
          <cell r="DG37">
            <v>5</v>
          </cell>
          <cell r="DH37">
            <v>0</v>
          </cell>
          <cell r="DI37">
            <v>2</v>
          </cell>
          <cell r="DJ37">
            <v>64</v>
          </cell>
          <cell r="DK37">
            <v>0</v>
          </cell>
          <cell r="DL37">
            <v>43101</v>
          </cell>
          <cell r="DM37">
            <v>43211</v>
          </cell>
          <cell r="DN37">
            <v>195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41636</v>
          </cell>
          <cell r="DT37" t="str">
            <v>ОПЗ</v>
          </cell>
          <cell r="DU37">
            <v>0</v>
          </cell>
          <cell r="DV37">
            <v>18</v>
          </cell>
          <cell r="DW37">
            <v>28</v>
          </cell>
          <cell r="DX37">
            <v>33</v>
          </cell>
          <cell r="DY37">
            <v>27</v>
          </cell>
          <cell r="DZ37" t="str">
            <v>Постоянный</v>
          </cell>
          <cell r="EA37">
            <v>24</v>
          </cell>
          <cell r="EB37">
            <v>0</v>
          </cell>
          <cell r="EC37">
            <v>4.18</v>
          </cell>
          <cell r="ED37">
            <v>5</v>
          </cell>
          <cell r="EE37">
            <v>0</v>
          </cell>
          <cell r="EF37">
            <v>8.4</v>
          </cell>
          <cell r="EG37">
            <v>478.46889952153111</v>
          </cell>
          <cell r="EH37">
            <v>78</v>
          </cell>
          <cell r="EI37">
            <v>6.4</v>
          </cell>
          <cell r="EJ37">
            <v>64</v>
          </cell>
          <cell r="EK37">
            <v>18</v>
          </cell>
          <cell r="EL37">
            <v>28</v>
          </cell>
          <cell r="EM37">
            <v>33</v>
          </cell>
          <cell r="EN37">
            <v>27</v>
          </cell>
          <cell r="EO37" t="str">
            <v>Постоянный</v>
          </cell>
          <cell r="EP37">
            <v>24</v>
          </cell>
          <cell r="EQ37">
            <v>0</v>
          </cell>
          <cell r="ER37">
            <v>4.18</v>
          </cell>
          <cell r="ES37">
            <v>5</v>
          </cell>
          <cell r="ET37">
            <v>0</v>
          </cell>
          <cell r="EU37">
            <v>8.4</v>
          </cell>
          <cell r="EV37">
            <v>478.46889952153111</v>
          </cell>
          <cell r="EW37">
            <v>78</v>
          </cell>
          <cell r="EX37">
            <v>6.4</v>
          </cell>
          <cell r="EY37">
            <v>64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</row>
        <row r="38">
          <cell r="J38" t="str">
            <v>10-1</v>
          </cell>
          <cell r="K38" t="str">
            <v>Без куста</v>
          </cell>
          <cell r="L38">
            <v>37547</v>
          </cell>
          <cell r="M38" t="str">
            <v>БС</v>
          </cell>
          <cell r="N38" t="str">
            <v>P1ar_Block II</v>
          </cell>
          <cell r="O38" t="str">
            <v>Действующий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143.80000000000001</v>
          </cell>
          <cell r="U38">
            <v>135</v>
          </cell>
          <cell r="V38">
            <v>4.32</v>
          </cell>
          <cell r="W38">
            <v>1</v>
          </cell>
          <cell r="X38">
            <v>4.32</v>
          </cell>
          <cell r="Y38">
            <v>1.33</v>
          </cell>
          <cell r="Z38">
            <v>0.83599999999999997</v>
          </cell>
          <cell r="AA38">
            <v>0.73299999999999998</v>
          </cell>
          <cell r="AB38">
            <v>38</v>
          </cell>
          <cell r="AC38">
            <v>1.1579999999999999</v>
          </cell>
          <cell r="AD38">
            <v>139.69999999999999</v>
          </cell>
          <cell r="AE38">
            <v>7.72</v>
          </cell>
          <cell r="AF38">
            <v>1981</v>
          </cell>
          <cell r="AG38">
            <v>2606</v>
          </cell>
          <cell r="AH38">
            <v>2606</v>
          </cell>
          <cell r="AI38">
            <v>0</v>
          </cell>
          <cell r="AJ38">
            <v>0</v>
          </cell>
          <cell r="AK38" t="str">
            <v>откр ствол</v>
          </cell>
          <cell r="AL38" t="str">
            <v>1970-2606</v>
          </cell>
          <cell r="AM38">
            <v>0</v>
          </cell>
          <cell r="AN38">
            <v>0</v>
          </cell>
          <cell r="AO38">
            <v>0</v>
          </cell>
          <cell r="AP38" t="str">
            <v>1637-1970</v>
          </cell>
          <cell r="AQ38">
            <v>0</v>
          </cell>
          <cell r="AR38">
            <v>0</v>
          </cell>
          <cell r="AS38" t="str">
            <v>Газлифт</v>
          </cell>
          <cell r="AT38">
            <v>500</v>
          </cell>
          <cell r="AU38" t="str">
            <v>ГП</v>
          </cell>
          <cell r="AV38">
            <v>890</v>
          </cell>
          <cell r="AW38" t="str">
            <v>ГП</v>
          </cell>
          <cell r="AX38">
            <v>1210</v>
          </cell>
          <cell r="AY38" t="str">
            <v>ГП</v>
          </cell>
          <cell r="AZ38">
            <v>1450</v>
          </cell>
          <cell r="BA38" t="str">
            <v>ГК100/1</v>
          </cell>
          <cell r="BB38">
            <v>1600</v>
          </cell>
          <cell r="BC38" t="str">
            <v>ЦКсОК</v>
          </cell>
          <cell r="BD38">
            <v>0</v>
          </cell>
          <cell r="BE38">
            <v>0</v>
          </cell>
          <cell r="BF38">
            <v>1610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1650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73</v>
          </cell>
          <cell r="BV38">
            <v>5.5</v>
          </cell>
          <cell r="BW38">
            <v>18</v>
          </cell>
          <cell r="BX38" t="str">
            <v>Угловик</v>
          </cell>
          <cell r="BY38" t="str">
            <v>Периодический</v>
          </cell>
          <cell r="BZ38">
            <v>24</v>
          </cell>
          <cell r="CA38">
            <v>24</v>
          </cell>
          <cell r="CB38">
            <v>25</v>
          </cell>
          <cell r="CC38">
            <v>54</v>
          </cell>
          <cell r="CD38">
            <v>24</v>
          </cell>
          <cell r="CE38">
            <v>43313</v>
          </cell>
          <cell r="CF38">
            <v>119.5</v>
          </cell>
          <cell r="CG38">
            <v>90</v>
          </cell>
          <cell r="CH38">
            <v>6</v>
          </cell>
          <cell r="CI38">
            <v>0</v>
          </cell>
          <cell r="CJ38">
            <v>0</v>
          </cell>
          <cell r="CK38">
            <v>54</v>
          </cell>
          <cell r="CL38">
            <v>5.016</v>
          </cell>
          <cell r="CM38">
            <v>6</v>
          </cell>
          <cell r="CN38">
            <v>0</v>
          </cell>
          <cell r="CO38">
            <v>32</v>
          </cell>
          <cell r="CP38">
            <v>13.8</v>
          </cell>
          <cell r="CQ38">
            <v>65.5</v>
          </cell>
          <cell r="CR38" t="str">
            <v>-</v>
          </cell>
          <cell r="CS38" t="str">
            <v>-</v>
          </cell>
          <cell r="CT38" t="str">
            <v>-</v>
          </cell>
          <cell r="CU38">
            <v>60.484000000000002</v>
          </cell>
          <cell r="CV38" t="str">
            <v>-</v>
          </cell>
          <cell r="CW38" t="str">
            <v>-</v>
          </cell>
          <cell r="CX38" t="str">
            <v>-</v>
          </cell>
          <cell r="CY38">
            <v>4</v>
          </cell>
          <cell r="CZ38">
            <v>9.8000000000000007</v>
          </cell>
          <cell r="DA38">
            <v>1953.7480063795854</v>
          </cell>
          <cell r="DB38">
            <v>2751.196172248804</v>
          </cell>
          <cell r="DC38">
            <v>0.1211052046336394</v>
          </cell>
          <cell r="DD38">
            <v>0</v>
          </cell>
          <cell r="DE38" t="str">
            <v>Газлифт</v>
          </cell>
          <cell r="DF38">
            <v>5.016</v>
          </cell>
          <cell r="DG38">
            <v>6</v>
          </cell>
          <cell r="DH38">
            <v>0</v>
          </cell>
          <cell r="DI38">
            <v>9.8000000000000007</v>
          </cell>
          <cell r="DJ38">
            <v>54</v>
          </cell>
          <cell r="DK38">
            <v>0</v>
          </cell>
          <cell r="DL38">
            <v>42573.583333333336</v>
          </cell>
          <cell r="DM38">
            <v>42588</v>
          </cell>
          <cell r="DN38">
            <v>818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42555</v>
          </cell>
          <cell r="DT38" t="str">
            <v>ЗБС</v>
          </cell>
          <cell r="DU38" t="str">
            <v>МСКО-60м3</v>
          </cell>
          <cell r="DV38">
            <v>18</v>
          </cell>
          <cell r="DW38">
            <v>25</v>
          </cell>
          <cell r="DX38">
            <v>54</v>
          </cell>
          <cell r="DY38">
            <v>24</v>
          </cell>
          <cell r="DZ38" t="str">
            <v>Периодический</v>
          </cell>
          <cell r="EA38">
            <v>24</v>
          </cell>
          <cell r="EB38">
            <v>24</v>
          </cell>
          <cell r="EC38">
            <v>5.016</v>
          </cell>
          <cell r="ED38">
            <v>6</v>
          </cell>
          <cell r="EE38">
            <v>0</v>
          </cell>
          <cell r="EF38">
            <v>13.8</v>
          </cell>
          <cell r="EG38">
            <v>1953.7480063795854</v>
          </cell>
          <cell r="EH38">
            <v>90</v>
          </cell>
          <cell r="EI38">
            <v>4</v>
          </cell>
          <cell r="EJ38">
            <v>54</v>
          </cell>
          <cell r="EK38">
            <v>18</v>
          </cell>
          <cell r="EL38">
            <v>25</v>
          </cell>
          <cell r="EM38">
            <v>54</v>
          </cell>
          <cell r="EN38">
            <v>24</v>
          </cell>
          <cell r="EO38" t="str">
            <v>Периодический</v>
          </cell>
          <cell r="EP38">
            <v>24</v>
          </cell>
          <cell r="EQ38">
            <v>24</v>
          </cell>
          <cell r="ER38">
            <v>5.016</v>
          </cell>
          <cell r="ES38">
            <v>6</v>
          </cell>
          <cell r="ET38">
            <v>0</v>
          </cell>
          <cell r="EU38">
            <v>13.8</v>
          </cell>
          <cell r="EV38">
            <v>1953.7480063795854</v>
          </cell>
          <cell r="EW38">
            <v>90</v>
          </cell>
          <cell r="EX38">
            <v>4</v>
          </cell>
          <cell r="EY38">
            <v>54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</row>
        <row r="39">
          <cell r="J39" t="str">
            <v>12-2</v>
          </cell>
          <cell r="K39" t="str">
            <v>Куст скважины - 12</v>
          </cell>
          <cell r="L39">
            <v>37498</v>
          </cell>
          <cell r="M39" t="str">
            <v>Гор.</v>
          </cell>
          <cell r="N39" t="str">
            <v>P1ar_Block II</v>
          </cell>
          <cell r="O39" t="str">
            <v>Действующий</v>
          </cell>
          <cell r="P39">
            <v>-4</v>
          </cell>
          <cell r="Q39" t="str">
            <v xml:space="preserve"> </v>
          </cell>
          <cell r="R39" t="str">
            <v xml:space="preserve"> </v>
          </cell>
          <cell r="S39">
            <v>0</v>
          </cell>
          <cell r="T39">
            <v>143.80000000000001</v>
          </cell>
          <cell r="U39">
            <v>135</v>
          </cell>
          <cell r="V39">
            <v>4.32</v>
          </cell>
          <cell r="W39">
            <v>1</v>
          </cell>
          <cell r="X39">
            <v>3.8135593220338984</v>
          </cell>
          <cell r="Y39">
            <v>1.33</v>
          </cell>
          <cell r="Z39">
            <v>0.83599999999999997</v>
          </cell>
          <cell r="AA39">
            <v>0.73299999999999998</v>
          </cell>
          <cell r="AB39">
            <v>38</v>
          </cell>
          <cell r="AC39">
            <v>1.1579999999999999</v>
          </cell>
          <cell r="AD39">
            <v>139.69999999999999</v>
          </cell>
          <cell r="AE39">
            <v>7.72</v>
          </cell>
          <cell r="AF39">
            <v>1910</v>
          </cell>
          <cell r="AG39">
            <v>2500</v>
          </cell>
          <cell r="AH39">
            <v>2500</v>
          </cell>
          <cell r="AI39">
            <v>0</v>
          </cell>
          <cell r="AJ39">
            <v>0</v>
          </cell>
          <cell r="AK39" t="str">
            <v>откр ствол</v>
          </cell>
          <cell r="AL39" t="str">
            <v>1910-2500</v>
          </cell>
          <cell r="AM39">
            <v>0</v>
          </cell>
          <cell r="AN39">
            <v>1910</v>
          </cell>
          <cell r="AO39">
            <v>22.1</v>
          </cell>
          <cell r="AP39">
            <v>0</v>
          </cell>
          <cell r="AQ39">
            <v>0</v>
          </cell>
          <cell r="AR39">
            <v>0</v>
          </cell>
          <cell r="AS39" t="str">
            <v>Газлифт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2130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73</v>
          </cell>
          <cell r="BV39">
            <v>5.5</v>
          </cell>
          <cell r="BW39">
            <v>18</v>
          </cell>
          <cell r="BX39" t="str">
            <v>Угловик</v>
          </cell>
          <cell r="BY39" t="str">
            <v>Постоянный</v>
          </cell>
          <cell r="BZ39">
            <v>24</v>
          </cell>
          <cell r="CA39">
            <v>0</v>
          </cell>
          <cell r="CB39">
            <v>20</v>
          </cell>
          <cell r="CC39">
            <v>56</v>
          </cell>
          <cell r="CD39">
            <v>19</v>
          </cell>
          <cell r="CE39">
            <v>43313</v>
          </cell>
          <cell r="CF39">
            <v>98</v>
          </cell>
          <cell r="CG39">
            <v>86</v>
          </cell>
          <cell r="CH39">
            <v>6</v>
          </cell>
          <cell r="CI39">
            <v>0</v>
          </cell>
          <cell r="CJ39">
            <v>0</v>
          </cell>
          <cell r="CK39">
            <v>40</v>
          </cell>
          <cell r="CL39">
            <v>8.025599999999999</v>
          </cell>
          <cell r="CM39">
            <v>10</v>
          </cell>
          <cell r="CN39">
            <v>4</v>
          </cell>
          <cell r="CO39">
            <v>33</v>
          </cell>
          <cell r="CP39">
            <v>20</v>
          </cell>
          <cell r="CQ39">
            <v>58</v>
          </cell>
          <cell r="CR39" t="str">
            <v>-</v>
          </cell>
          <cell r="CS39" t="str">
            <v>-</v>
          </cell>
          <cell r="CT39" t="str">
            <v>-</v>
          </cell>
          <cell r="CU39">
            <v>49.974400000000003</v>
          </cell>
          <cell r="CV39" t="str">
            <v>-</v>
          </cell>
          <cell r="CW39" t="str">
            <v>-</v>
          </cell>
          <cell r="CX39" t="str">
            <v>-</v>
          </cell>
          <cell r="CY39">
            <v>11</v>
          </cell>
          <cell r="CZ39">
            <v>9</v>
          </cell>
          <cell r="DA39">
            <v>1121.4114832535886</v>
          </cell>
          <cell r="DB39">
            <v>2492.0255183413083</v>
          </cell>
          <cell r="DC39">
            <v>0</v>
          </cell>
          <cell r="DD39">
            <v>0</v>
          </cell>
          <cell r="DE39" t="str">
            <v>Газлифт</v>
          </cell>
          <cell r="DF39">
            <v>8.025599999999999</v>
          </cell>
          <cell r="DG39">
            <v>10</v>
          </cell>
          <cell r="DH39">
            <v>4</v>
          </cell>
          <cell r="DI39">
            <v>9</v>
          </cell>
          <cell r="DJ39">
            <v>40</v>
          </cell>
          <cell r="DK39">
            <v>0</v>
          </cell>
          <cell r="DL39">
            <v>41809.333333333336</v>
          </cell>
          <cell r="DM39">
            <v>41814</v>
          </cell>
          <cell r="DN39">
            <v>1592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37453</v>
          </cell>
          <cell r="DT39" t="str">
            <v>ВНС</v>
          </cell>
          <cell r="DU39">
            <v>0</v>
          </cell>
          <cell r="DV39">
            <v>18</v>
          </cell>
          <cell r="DW39">
            <v>21</v>
          </cell>
          <cell r="DX39">
            <v>56</v>
          </cell>
          <cell r="DY39">
            <v>20</v>
          </cell>
          <cell r="DZ39" t="str">
            <v>Постоянный</v>
          </cell>
          <cell r="EA39">
            <v>24</v>
          </cell>
          <cell r="EB39">
            <v>0</v>
          </cell>
          <cell r="EC39">
            <v>8.025599999999999</v>
          </cell>
          <cell r="ED39">
            <v>10</v>
          </cell>
          <cell r="EE39">
            <v>4</v>
          </cell>
          <cell r="EF39">
            <v>10</v>
          </cell>
          <cell r="EG39">
            <v>1246.0127591706541</v>
          </cell>
          <cell r="EH39">
            <v>0</v>
          </cell>
          <cell r="EI39">
            <v>0</v>
          </cell>
          <cell r="EJ39">
            <v>40</v>
          </cell>
          <cell r="EK39">
            <v>18</v>
          </cell>
          <cell r="EL39">
            <v>20</v>
          </cell>
          <cell r="EM39">
            <v>56</v>
          </cell>
          <cell r="EN39">
            <v>19</v>
          </cell>
          <cell r="EO39" t="str">
            <v>Постоянный</v>
          </cell>
          <cell r="EP39">
            <v>24</v>
          </cell>
          <cell r="EQ39">
            <v>0</v>
          </cell>
          <cell r="ER39">
            <v>8.025599999999999</v>
          </cell>
          <cell r="ES39">
            <v>10</v>
          </cell>
          <cell r="ET39">
            <v>4</v>
          </cell>
          <cell r="EU39">
            <v>20</v>
          </cell>
          <cell r="EV39">
            <v>1121.4114832535886</v>
          </cell>
          <cell r="EW39">
            <v>86</v>
          </cell>
          <cell r="EX39">
            <v>11</v>
          </cell>
          <cell r="EY39">
            <v>40</v>
          </cell>
          <cell r="EZ39">
            <v>0</v>
          </cell>
          <cell r="FA39">
            <v>-1</v>
          </cell>
          <cell r="FB39">
            <v>0</v>
          </cell>
          <cell r="FC39">
            <v>-1</v>
          </cell>
          <cell r="FD39">
            <v>0</v>
          </cell>
          <cell r="FE39">
            <v>0</v>
          </cell>
          <cell r="FF39">
            <v>0</v>
          </cell>
        </row>
        <row r="40">
          <cell r="J40" t="str">
            <v>12-1</v>
          </cell>
          <cell r="K40" t="str">
            <v>Куст скважины - 12</v>
          </cell>
          <cell r="L40">
            <v>35748</v>
          </cell>
          <cell r="M40" t="str">
            <v>Гор.</v>
          </cell>
          <cell r="N40" t="str">
            <v>P1ar_Block II</v>
          </cell>
          <cell r="O40" t="str">
            <v>Действующий</v>
          </cell>
          <cell r="P40">
            <v>-4</v>
          </cell>
          <cell r="Q40" t="str">
            <v xml:space="preserve"> </v>
          </cell>
          <cell r="R40" t="str">
            <v xml:space="preserve"> </v>
          </cell>
          <cell r="S40">
            <v>0</v>
          </cell>
          <cell r="T40">
            <v>143.80000000000001</v>
          </cell>
          <cell r="U40">
            <v>135</v>
          </cell>
          <cell r="V40">
            <v>4.32</v>
          </cell>
          <cell r="W40">
            <v>1</v>
          </cell>
          <cell r="X40">
            <v>4.32</v>
          </cell>
          <cell r="Y40">
            <v>1.33</v>
          </cell>
          <cell r="Z40">
            <v>0.83599999999999997</v>
          </cell>
          <cell r="AA40">
            <v>0.73299999999999998</v>
          </cell>
          <cell r="AB40">
            <v>38</v>
          </cell>
          <cell r="AC40">
            <v>1.1579999999999999</v>
          </cell>
          <cell r="AD40">
            <v>139.69999999999999</v>
          </cell>
          <cell r="AE40">
            <v>7.72</v>
          </cell>
          <cell r="AF40">
            <v>1921</v>
          </cell>
          <cell r="AG40">
            <v>2505</v>
          </cell>
          <cell r="AH40">
            <v>2505</v>
          </cell>
          <cell r="AI40">
            <v>0</v>
          </cell>
          <cell r="AJ40">
            <v>0</v>
          </cell>
          <cell r="AK40" t="str">
            <v>откр ствол</v>
          </cell>
          <cell r="AL40" t="str">
            <v>1921-2505</v>
          </cell>
          <cell r="AM40">
            <v>0</v>
          </cell>
          <cell r="AN40">
            <v>1921</v>
          </cell>
          <cell r="AO40">
            <v>18.899999999999999</v>
          </cell>
          <cell r="AP40">
            <v>0</v>
          </cell>
          <cell r="AQ40">
            <v>0</v>
          </cell>
          <cell r="AR40">
            <v>0</v>
          </cell>
          <cell r="AS40" t="str">
            <v>Газлифт</v>
          </cell>
          <cell r="AT40">
            <v>630</v>
          </cell>
          <cell r="AU40" t="str">
            <v>ГП</v>
          </cell>
          <cell r="AV40">
            <v>1130</v>
          </cell>
          <cell r="AW40" t="str">
            <v>ГП</v>
          </cell>
          <cell r="AX40">
            <v>1530</v>
          </cell>
          <cell r="AY40" t="str">
            <v>ГК85/3</v>
          </cell>
          <cell r="AZ40">
            <v>1775</v>
          </cell>
          <cell r="BA40" t="str">
            <v>ЦКсОК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1785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1951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73</v>
          </cell>
          <cell r="BV40">
            <v>5.5</v>
          </cell>
          <cell r="BW40">
            <v>18</v>
          </cell>
          <cell r="BX40" t="str">
            <v>Угловик</v>
          </cell>
          <cell r="BY40" t="str">
            <v>Постоянный</v>
          </cell>
          <cell r="BZ40">
            <v>24</v>
          </cell>
          <cell r="CA40">
            <v>0</v>
          </cell>
          <cell r="CB40">
            <v>21</v>
          </cell>
          <cell r="CC40">
            <v>34</v>
          </cell>
          <cell r="CD40">
            <v>20</v>
          </cell>
          <cell r="CE40">
            <v>43313</v>
          </cell>
          <cell r="CF40">
            <v>112</v>
          </cell>
          <cell r="CG40">
            <v>86</v>
          </cell>
          <cell r="CH40">
            <v>6</v>
          </cell>
          <cell r="CI40">
            <v>0</v>
          </cell>
          <cell r="CJ40">
            <v>0</v>
          </cell>
          <cell r="CK40">
            <v>39</v>
          </cell>
          <cell r="CL40">
            <v>7.4153199999999995</v>
          </cell>
          <cell r="CM40">
            <v>8.8699999999999992</v>
          </cell>
          <cell r="CN40">
            <v>0</v>
          </cell>
          <cell r="CO40">
            <v>34</v>
          </cell>
          <cell r="CP40">
            <v>22.3</v>
          </cell>
          <cell r="CQ40">
            <v>73</v>
          </cell>
          <cell r="CR40" t="str">
            <v>-</v>
          </cell>
          <cell r="CS40" t="str">
            <v>-</v>
          </cell>
          <cell r="CT40" t="str">
            <v>-</v>
          </cell>
          <cell r="CU40">
            <v>65.584680000000006</v>
          </cell>
          <cell r="CV40" t="str">
            <v>-</v>
          </cell>
          <cell r="CW40" t="str">
            <v>-</v>
          </cell>
          <cell r="CX40" t="str">
            <v>-</v>
          </cell>
          <cell r="CY40">
            <v>12</v>
          </cell>
          <cell r="CZ40">
            <v>10.3</v>
          </cell>
          <cell r="DA40">
            <v>1389.0162528387177</v>
          </cell>
          <cell r="DB40">
            <v>3007.2876153692628</v>
          </cell>
          <cell r="DC40">
            <v>0.1710599219407668</v>
          </cell>
          <cell r="DD40">
            <v>0</v>
          </cell>
          <cell r="DE40" t="str">
            <v>Газлифт</v>
          </cell>
          <cell r="DF40">
            <v>7.4153199999999995</v>
          </cell>
          <cell r="DG40">
            <v>8.8699999999999992</v>
          </cell>
          <cell r="DH40">
            <v>0</v>
          </cell>
          <cell r="DI40">
            <v>10.3</v>
          </cell>
          <cell r="DJ40">
            <v>39</v>
          </cell>
          <cell r="DK40">
            <v>0</v>
          </cell>
          <cell r="DL40">
            <v>42638.083333333336</v>
          </cell>
          <cell r="DM40">
            <v>42648</v>
          </cell>
          <cell r="DN40">
            <v>758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42641</v>
          </cell>
          <cell r="DT40" t="str">
            <v>ОПЗ (ОПЗ апр.13г.)</v>
          </cell>
          <cell r="DU40" t="str">
            <v>НСL-16% V-60м3 с растворителем 40м3</v>
          </cell>
          <cell r="DV40">
            <v>18</v>
          </cell>
          <cell r="DW40">
            <v>21</v>
          </cell>
          <cell r="DX40">
            <v>34</v>
          </cell>
          <cell r="DY40">
            <v>20</v>
          </cell>
          <cell r="DZ40" t="str">
            <v>Постоянный</v>
          </cell>
          <cell r="EA40">
            <v>24</v>
          </cell>
          <cell r="EB40">
            <v>0</v>
          </cell>
          <cell r="EC40">
            <v>7.4153199999999995</v>
          </cell>
          <cell r="ED40">
            <v>8.8699999999999992</v>
          </cell>
          <cell r="EE40">
            <v>0</v>
          </cell>
          <cell r="EF40">
            <v>22.3</v>
          </cell>
          <cell r="EG40">
            <v>1389.0162528387177</v>
          </cell>
          <cell r="EH40">
            <v>86</v>
          </cell>
          <cell r="EI40">
            <v>12</v>
          </cell>
          <cell r="EJ40">
            <v>39</v>
          </cell>
          <cell r="EK40">
            <v>18</v>
          </cell>
          <cell r="EL40">
            <v>21</v>
          </cell>
          <cell r="EM40">
            <v>34</v>
          </cell>
          <cell r="EN40">
            <v>20</v>
          </cell>
          <cell r="EO40" t="str">
            <v>Постоянный</v>
          </cell>
          <cell r="EP40">
            <v>24</v>
          </cell>
          <cell r="EQ40">
            <v>0</v>
          </cell>
          <cell r="ER40">
            <v>7.4153199999999995</v>
          </cell>
          <cell r="ES40">
            <v>8.8699999999999992</v>
          </cell>
          <cell r="ET40">
            <v>0</v>
          </cell>
          <cell r="EU40">
            <v>22.3</v>
          </cell>
          <cell r="EV40">
            <v>1389.0162528387177</v>
          </cell>
          <cell r="EW40">
            <v>86</v>
          </cell>
          <cell r="EX40">
            <v>12</v>
          </cell>
          <cell r="EY40">
            <v>39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</row>
        <row r="41">
          <cell r="J41" t="str">
            <v>13-3</v>
          </cell>
          <cell r="K41" t="str">
            <v>Куст скважины - 13</v>
          </cell>
          <cell r="L41">
            <v>35399</v>
          </cell>
          <cell r="M41" t="str">
            <v>Гор.</v>
          </cell>
          <cell r="N41" t="str">
            <v>P1ar_Block II</v>
          </cell>
          <cell r="O41" t="str">
            <v>контрольный</v>
          </cell>
          <cell r="P41">
            <v>-4</v>
          </cell>
          <cell r="Q41" t="str">
            <v xml:space="preserve"> </v>
          </cell>
          <cell r="R41" t="str">
            <v xml:space="preserve"> </v>
          </cell>
          <cell r="S41">
            <v>0</v>
          </cell>
          <cell r="T41">
            <v>143.80000000000001</v>
          </cell>
          <cell r="U41">
            <v>135</v>
          </cell>
          <cell r="V41">
            <v>4.32</v>
          </cell>
          <cell r="W41">
            <v>1</v>
          </cell>
          <cell r="X41">
            <v>4.32</v>
          </cell>
          <cell r="Y41">
            <v>1.33</v>
          </cell>
          <cell r="Z41">
            <v>0.83599999999999997</v>
          </cell>
          <cell r="AA41">
            <v>0.73299999999999998</v>
          </cell>
          <cell r="AB41">
            <v>38</v>
          </cell>
          <cell r="AC41">
            <v>1.1579999999999999</v>
          </cell>
          <cell r="AD41">
            <v>139.69999999999999</v>
          </cell>
          <cell r="AE41">
            <v>7.72</v>
          </cell>
          <cell r="AF41">
            <v>1922</v>
          </cell>
          <cell r="AG41">
            <v>2500</v>
          </cell>
          <cell r="AH41">
            <v>2500</v>
          </cell>
          <cell r="AI41">
            <v>0</v>
          </cell>
          <cell r="AJ41">
            <v>0</v>
          </cell>
          <cell r="AK41" t="str">
            <v>откр ствол</v>
          </cell>
          <cell r="AL41" t="str">
            <v xml:space="preserve">1922-2500 </v>
          </cell>
          <cell r="AM41">
            <v>0</v>
          </cell>
          <cell r="AN41">
            <v>1922</v>
          </cell>
          <cell r="AO41">
            <v>37</v>
          </cell>
          <cell r="AP41">
            <v>0</v>
          </cell>
          <cell r="AQ41">
            <v>0</v>
          </cell>
          <cell r="AR41">
            <v>0</v>
          </cell>
          <cell r="AS41" t="str">
            <v>Газлифт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2008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73</v>
          </cell>
          <cell r="BV41">
            <v>5.51</v>
          </cell>
          <cell r="BW41">
            <v>0</v>
          </cell>
          <cell r="BX41">
            <v>0</v>
          </cell>
          <cell r="BY41" t="str">
            <v>Постоянный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43313</v>
          </cell>
          <cell r="CF41">
            <v>200.2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35</v>
          </cell>
          <cell r="CP41">
            <v>5.0000000000000001E-3</v>
          </cell>
          <cell r="CQ41" t="str">
            <v>-</v>
          </cell>
          <cell r="CR41" t="str">
            <v>-</v>
          </cell>
          <cell r="CS41" t="str">
            <v>-</v>
          </cell>
          <cell r="CT41" t="str">
            <v>-</v>
          </cell>
          <cell r="CU41" t="str">
            <v>-</v>
          </cell>
          <cell r="CV41" t="str">
            <v>-</v>
          </cell>
          <cell r="CW41" t="str">
            <v>-</v>
          </cell>
          <cell r="CX41" t="str">
            <v>-</v>
          </cell>
          <cell r="CY41">
            <v>0</v>
          </cell>
          <cell r="CZ41">
            <v>5.0000000000000001E-3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 t="str">
            <v>Газлифт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18</v>
          </cell>
          <cell r="DW41">
            <v>29</v>
          </cell>
          <cell r="DX41">
            <v>60</v>
          </cell>
          <cell r="DY41">
            <v>28</v>
          </cell>
          <cell r="DZ41" t="str">
            <v>Постоянный</v>
          </cell>
          <cell r="EA41">
            <v>24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5.0000000000000001E-3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 t="str">
            <v>Постоянный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5.0000000000000001E-3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-18</v>
          </cell>
          <cell r="FA41">
            <v>-29</v>
          </cell>
          <cell r="FB41">
            <v>-60</v>
          </cell>
          <cell r="FC41">
            <v>-28</v>
          </cell>
          <cell r="FD41">
            <v>-24</v>
          </cell>
          <cell r="FE41">
            <v>0</v>
          </cell>
          <cell r="FF41">
            <v>0</v>
          </cell>
        </row>
        <row r="42">
          <cell r="J42" t="str">
            <v>14-1</v>
          </cell>
          <cell r="K42" t="str">
            <v>Куст скважины - 14</v>
          </cell>
          <cell r="L42">
            <v>35671</v>
          </cell>
          <cell r="M42" t="str">
            <v>Гор.</v>
          </cell>
          <cell r="N42" t="str">
            <v>P1ar_Block II</v>
          </cell>
          <cell r="O42" t="str">
            <v>Действующий</v>
          </cell>
          <cell r="P42">
            <v>-4</v>
          </cell>
          <cell r="Q42" t="str">
            <v xml:space="preserve"> </v>
          </cell>
          <cell r="R42" t="str">
            <v xml:space="preserve"> </v>
          </cell>
          <cell r="S42">
            <v>0</v>
          </cell>
          <cell r="T42">
            <v>143.80000000000001</v>
          </cell>
          <cell r="U42">
            <v>135</v>
          </cell>
          <cell r="V42">
            <v>4.32</v>
          </cell>
          <cell r="W42">
            <v>1</v>
          </cell>
          <cell r="X42">
            <v>1.938610662358643</v>
          </cell>
          <cell r="Y42">
            <v>1.33</v>
          </cell>
          <cell r="Z42">
            <v>0.83599999999999997</v>
          </cell>
          <cell r="AA42">
            <v>0.73299999999999998</v>
          </cell>
          <cell r="AB42">
            <v>38</v>
          </cell>
          <cell r="AC42">
            <v>1.1579999999999999</v>
          </cell>
          <cell r="AD42">
            <v>139.69999999999999</v>
          </cell>
          <cell r="AE42">
            <v>7.72</v>
          </cell>
          <cell r="AF42">
            <v>1858</v>
          </cell>
          <cell r="AG42">
            <v>2634</v>
          </cell>
          <cell r="AH42">
            <v>2634</v>
          </cell>
          <cell r="AI42">
            <v>0</v>
          </cell>
          <cell r="AJ42">
            <v>0</v>
          </cell>
          <cell r="AK42" t="str">
            <v>откр ствол</v>
          </cell>
          <cell r="AL42" t="str">
            <v>1858-2634</v>
          </cell>
          <cell r="AM42">
            <v>0</v>
          </cell>
          <cell r="AN42">
            <v>1858</v>
          </cell>
          <cell r="AO42">
            <v>3.2</v>
          </cell>
          <cell r="AP42">
            <v>0</v>
          </cell>
          <cell r="AQ42">
            <v>0</v>
          </cell>
          <cell r="AR42">
            <v>0</v>
          </cell>
          <cell r="AS42" t="str">
            <v>Газлифт</v>
          </cell>
          <cell r="AT42">
            <v>600</v>
          </cell>
          <cell r="AU42" t="str">
            <v>ГК75/3</v>
          </cell>
          <cell r="AV42">
            <v>1200</v>
          </cell>
          <cell r="AW42" t="str">
            <v>ГК77/3</v>
          </cell>
          <cell r="AX42">
            <v>1810</v>
          </cell>
          <cell r="AY42" t="str">
            <v>ЦКсОК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 t="str">
            <v>1819/1820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1870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73</v>
          </cell>
          <cell r="BV42">
            <v>5.5</v>
          </cell>
          <cell r="BW42">
            <v>18</v>
          </cell>
          <cell r="BX42" t="str">
            <v>Угловик</v>
          </cell>
          <cell r="BY42" t="str">
            <v>Постоянный</v>
          </cell>
          <cell r="BZ42">
            <v>24</v>
          </cell>
          <cell r="CA42">
            <v>0</v>
          </cell>
          <cell r="CB42">
            <v>25</v>
          </cell>
          <cell r="CC42">
            <v>64</v>
          </cell>
          <cell r="CD42">
            <v>23</v>
          </cell>
          <cell r="CE42">
            <v>43313</v>
          </cell>
          <cell r="CF42">
            <v>147.9</v>
          </cell>
          <cell r="CG42">
            <v>80</v>
          </cell>
          <cell r="CH42">
            <v>6</v>
          </cell>
          <cell r="CI42">
            <v>0</v>
          </cell>
          <cell r="CJ42">
            <v>0</v>
          </cell>
          <cell r="CK42">
            <v>122</v>
          </cell>
          <cell r="CL42">
            <v>1.5800400000000001</v>
          </cell>
          <cell r="CM42">
            <v>3</v>
          </cell>
          <cell r="CN42">
            <v>37</v>
          </cell>
          <cell r="CO42">
            <v>36</v>
          </cell>
          <cell r="CP42">
            <v>5</v>
          </cell>
          <cell r="CQ42">
            <v>25.900000000000006</v>
          </cell>
          <cell r="CR42" t="str">
            <v>-</v>
          </cell>
          <cell r="CS42" t="str">
            <v>-</v>
          </cell>
          <cell r="CT42" t="str">
            <v>-</v>
          </cell>
          <cell r="CU42">
            <v>24.319960000000005</v>
          </cell>
          <cell r="CV42" t="str">
            <v>-</v>
          </cell>
          <cell r="CW42" t="str">
            <v>-</v>
          </cell>
          <cell r="CX42" t="str">
            <v>-</v>
          </cell>
          <cell r="CY42">
            <v>2</v>
          </cell>
          <cell r="CZ42">
            <v>3</v>
          </cell>
          <cell r="DA42">
            <v>1898.686109212425</v>
          </cell>
          <cell r="DB42">
            <v>3164.476848687375</v>
          </cell>
          <cell r="DC42">
            <v>0.12279395625769716</v>
          </cell>
          <cell r="DD42" t="str">
            <v>Высокое Рзаб по причине высокой обводненности, для снижения Рзаб необходиа смена ПО</v>
          </cell>
          <cell r="DE42" t="str">
            <v>Газлифт</v>
          </cell>
          <cell r="DF42">
            <v>1.5800400000000001</v>
          </cell>
          <cell r="DG42">
            <v>3</v>
          </cell>
          <cell r="DH42">
            <v>37</v>
          </cell>
          <cell r="DI42">
            <v>3</v>
          </cell>
          <cell r="DJ42">
            <v>122</v>
          </cell>
          <cell r="DK42">
            <v>0</v>
          </cell>
          <cell r="DL42">
            <v>41467</v>
          </cell>
          <cell r="DM42">
            <v>41485</v>
          </cell>
          <cell r="DN42">
            <v>1921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41479</v>
          </cell>
          <cell r="DT42" t="str">
            <v>ОПЗ</v>
          </cell>
          <cell r="DU42" t="str">
            <v>НСL-12% V-100м3</v>
          </cell>
          <cell r="DV42">
            <v>18</v>
          </cell>
          <cell r="DW42">
            <v>25</v>
          </cell>
          <cell r="DX42">
            <v>64</v>
          </cell>
          <cell r="DY42">
            <v>23</v>
          </cell>
          <cell r="DZ42" t="str">
            <v>Постоянный</v>
          </cell>
          <cell r="EA42">
            <v>24</v>
          </cell>
          <cell r="EB42">
            <v>0</v>
          </cell>
          <cell r="EC42">
            <v>1.5800400000000001</v>
          </cell>
          <cell r="ED42">
            <v>3</v>
          </cell>
          <cell r="EE42">
            <v>37</v>
          </cell>
          <cell r="EF42">
            <v>5</v>
          </cell>
          <cell r="EG42">
            <v>1898.686109212425</v>
          </cell>
          <cell r="EH42">
            <v>80</v>
          </cell>
          <cell r="EI42">
            <v>2</v>
          </cell>
          <cell r="EJ42">
            <v>122</v>
          </cell>
          <cell r="EK42">
            <v>18</v>
          </cell>
          <cell r="EL42">
            <v>25</v>
          </cell>
          <cell r="EM42">
            <v>64</v>
          </cell>
          <cell r="EN42">
            <v>23</v>
          </cell>
          <cell r="EO42" t="str">
            <v>Постоянный</v>
          </cell>
          <cell r="EP42">
            <v>24</v>
          </cell>
          <cell r="EQ42">
            <v>0</v>
          </cell>
          <cell r="ER42">
            <v>1.5800400000000001</v>
          </cell>
          <cell r="ES42">
            <v>3</v>
          </cell>
          <cell r="ET42">
            <v>37</v>
          </cell>
          <cell r="EU42">
            <v>5</v>
          </cell>
          <cell r="EV42">
            <v>1898.686109212425</v>
          </cell>
          <cell r="EW42">
            <v>80</v>
          </cell>
          <cell r="EX42">
            <v>2</v>
          </cell>
          <cell r="EY42">
            <v>122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</row>
        <row r="43">
          <cell r="J43" t="str">
            <v>15-1</v>
          </cell>
          <cell r="K43" t="str">
            <v>Без куста</v>
          </cell>
          <cell r="L43">
            <v>36997</v>
          </cell>
          <cell r="M43" t="str">
            <v>Верт.</v>
          </cell>
          <cell r="N43" t="str">
            <v>P1ar_Block II</v>
          </cell>
          <cell r="O43" t="str">
            <v>Действующий</v>
          </cell>
          <cell r="P43">
            <v>-4</v>
          </cell>
          <cell r="Q43" t="str">
            <v xml:space="preserve"> </v>
          </cell>
          <cell r="R43" t="str">
            <v xml:space="preserve"> </v>
          </cell>
          <cell r="S43">
            <v>0</v>
          </cell>
          <cell r="T43">
            <v>143.80000000000001</v>
          </cell>
          <cell r="U43">
            <v>135</v>
          </cell>
          <cell r="V43">
            <v>4.32</v>
          </cell>
          <cell r="W43">
            <v>1</v>
          </cell>
          <cell r="X43">
            <v>4.32</v>
          </cell>
          <cell r="Y43">
            <v>1.33</v>
          </cell>
          <cell r="Z43">
            <v>0.83599999999999997</v>
          </cell>
          <cell r="AA43">
            <v>0.73299999999999998</v>
          </cell>
          <cell r="AB43">
            <v>38</v>
          </cell>
          <cell r="AC43">
            <v>1.1579999999999999</v>
          </cell>
          <cell r="AD43">
            <v>139.69999999999999</v>
          </cell>
          <cell r="AE43">
            <v>7.72</v>
          </cell>
          <cell r="AF43">
            <v>1885</v>
          </cell>
          <cell r="AG43">
            <v>1950</v>
          </cell>
          <cell r="AH43">
            <v>1950</v>
          </cell>
          <cell r="AI43">
            <v>0</v>
          </cell>
          <cell r="AJ43">
            <v>0</v>
          </cell>
          <cell r="AK43" t="str">
            <v>закрытый</v>
          </cell>
          <cell r="AL43" t="str">
            <v>1874-1945</v>
          </cell>
          <cell r="AM43">
            <v>0</v>
          </cell>
          <cell r="AN43">
            <v>1874</v>
          </cell>
          <cell r="AO43">
            <v>1.02</v>
          </cell>
          <cell r="AP43">
            <v>0</v>
          </cell>
          <cell r="AQ43">
            <v>0</v>
          </cell>
          <cell r="AR43">
            <v>0</v>
          </cell>
          <cell r="AS43" t="str">
            <v>Газлифт</v>
          </cell>
          <cell r="AT43">
            <v>520</v>
          </cell>
          <cell r="AU43" t="str">
            <v>ГП</v>
          </cell>
          <cell r="AV43">
            <v>930</v>
          </cell>
          <cell r="AW43" t="str">
            <v>ГП</v>
          </cell>
          <cell r="AX43">
            <v>1260</v>
          </cell>
          <cell r="AY43" t="str">
            <v>ГП</v>
          </cell>
          <cell r="AZ43">
            <v>1530</v>
          </cell>
          <cell r="BA43" t="str">
            <v>ГК82/1,5</v>
          </cell>
          <cell r="BB43">
            <v>1770</v>
          </cell>
          <cell r="BC43" t="str">
            <v>ЦКсОК/3</v>
          </cell>
          <cell r="BD43">
            <v>0</v>
          </cell>
          <cell r="BE43">
            <v>0</v>
          </cell>
          <cell r="BF43">
            <v>1790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1870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73</v>
          </cell>
          <cell r="BV43">
            <v>5.5</v>
          </cell>
          <cell r="BW43">
            <v>18</v>
          </cell>
          <cell r="BX43" t="str">
            <v>Угловик</v>
          </cell>
          <cell r="BY43" t="str">
            <v>Постоянный</v>
          </cell>
          <cell r="BZ43">
            <v>24</v>
          </cell>
          <cell r="CA43">
            <v>0</v>
          </cell>
          <cell r="CB43">
            <v>26</v>
          </cell>
          <cell r="CC43">
            <v>58</v>
          </cell>
          <cell r="CD43">
            <v>24</v>
          </cell>
          <cell r="CE43">
            <v>43313</v>
          </cell>
          <cell r="CF43">
            <v>139</v>
          </cell>
          <cell r="CG43">
            <v>76</v>
          </cell>
          <cell r="CH43">
            <v>6</v>
          </cell>
          <cell r="CI43">
            <v>0</v>
          </cell>
          <cell r="CJ43">
            <v>0</v>
          </cell>
          <cell r="CK43">
            <v>46</v>
          </cell>
          <cell r="CL43">
            <v>4.2635999999999994</v>
          </cell>
          <cell r="CM43">
            <v>5.0999999999999996</v>
          </cell>
          <cell r="CN43">
            <v>0</v>
          </cell>
          <cell r="CO43">
            <v>37</v>
          </cell>
          <cell r="CP43">
            <v>13</v>
          </cell>
          <cell r="CQ43">
            <v>93</v>
          </cell>
          <cell r="CR43" t="str">
            <v>-</v>
          </cell>
          <cell r="CS43" t="str">
            <v>-</v>
          </cell>
          <cell r="CT43" t="str">
            <v>-</v>
          </cell>
          <cell r="CU43">
            <v>88.736400000000003</v>
          </cell>
          <cell r="CV43" t="str">
            <v>-</v>
          </cell>
          <cell r="CW43" t="str">
            <v>-</v>
          </cell>
          <cell r="CX43" t="str">
            <v>-</v>
          </cell>
          <cell r="CY43">
            <v>6.2</v>
          </cell>
          <cell r="CZ43">
            <v>6.8</v>
          </cell>
          <cell r="DA43">
            <v>1594.8963317384373</v>
          </cell>
          <cell r="DB43">
            <v>3049.066516558777</v>
          </cell>
          <cell r="DC43">
            <v>7.8046900803699221E-2</v>
          </cell>
          <cell r="DD43">
            <v>0</v>
          </cell>
          <cell r="DE43" t="str">
            <v>Газлифт</v>
          </cell>
          <cell r="DF43">
            <v>4.2635999999999994</v>
          </cell>
          <cell r="DG43">
            <v>5.0999999999999996</v>
          </cell>
          <cell r="DH43">
            <v>0</v>
          </cell>
          <cell r="DI43">
            <v>6.8</v>
          </cell>
          <cell r="DJ43">
            <v>46</v>
          </cell>
          <cell r="DK43">
            <v>0</v>
          </cell>
          <cell r="DL43">
            <v>42689.083333333336</v>
          </cell>
          <cell r="DM43">
            <v>42720</v>
          </cell>
          <cell r="DN43">
            <v>686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42720</v>
          </cell>
          <cell r="DT43" t="str">
            <v>ОПЗ</v>
          </cell>
          <cell r="DU43">
            <v>0</v>
          </cell>
          <cell r="DV43">
            <v>18</v>
          </cell>
          <cell r="DW43">
            <v>26</v>
          </cell>
          <cell r="DX43">
            <v>58</v>
          </cell>
          <cell r="DY43">
            <v>24</v>
          </cell>
          <cell r="DZ43" t="str">
            <v>Постоянный</v>
          </cell>
          <cell r="EA43">
            <v>24</v>
          </cell>
          <cell r="EB43">
            <v>0</v>
          </cell>
          <cell r="EC43">
            <v>4.2635999999999994</v>
          </cell>
          <cell r="ED43">
            <v>5.0999999999999996</v>
          </cell>
          <cell r="EE43">
            <v>0</v>
          </cell>
          <cell r="EF43">
            <v>13</v>
          </cell>
          <cell r="EG43">
            <v>1594.8963317384373</v>
          </cell>
          <cell r="EH43">
            <v>76</v>
          </cell>
          <cell r="EI43">
            <v>6.2</v>
          </cell>
          <cell r="EJ43">
            <v>46</v>
          </cell>
          <cell r="EK43">
            <v>18</v>
          </cell>
          <cell r="EL43">
            <v>26</v>
          </cell>
          <cell r="EM43">
            <v>58</v>
          </cell>
          <cell r="EN43">
            <v>24</v>
          </cell>
          <cell r="EO43" t="str">
            <v>Постоянный</v>
          </cell>
          <cell r="EP43">
            <v>24</v>
          </cell>
          <cell r="EQ43">
            <v>0</v>
          </cell>
          <cell r="ER43">
            <v>4.2635999999999994</v>
          </cell>
          <cell r="ES43">
            <v>5.0999999999999996</v>
          </cell>
          <cell r="ET43">
            <v>0</v>
          </cell>
          <cell r="EU43">
            <v>13</v>
          </cell>
          <cell r="EV43">
            <v>1594.8963317384373</v>
          </cell>
          <cell r="EW43">
            <v>76</v>
          </cell>
          <cell r="EX43">
            <v>6.2</v>
          </cell>
          <cell r="EY43">
            <v>46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</row>
        <row r="44">
          <cell r="J44" t="str">
            <v>19-1</v>
          </cell>
          <cell r="K44" t="str">
            <v>Без куста</v>
          </cell>
          <cell r="L44">
            <v>37344</v>
          </cell>
          <cell r="M44" t="str">
            <v>Гор.</v>
          </cell>
          <cell r="N44" t="str">
            <v>P1ar_Block II</v>
          </cell>
          <cell r="O44" t="str">
            <v>Действующий</v>
          </cell>
          <cell r="P44">
            <v>-4</v>
          </cell>
          <cell r="Q44" t="str">
            <v xml:space="preserve"> </v>
          </cell>
          <cell r="R44" t="str">
            <v xml:space="preserve"> </v>
          </cell>
          <cell r="S44">
            <v>0</v>
          </cell>
          <cell r="T44">
            <v>143.80000000000001</v>
          </cell>
          <cell r="U44">
            <v>135</v>
          </cell>
          <cell r="V44">
            <v>4.32</v>
          </cell>
          <cell r="W44">
            <v>1</v>
          </cell>
          <cell r="X44">
            <v>4.32</v>
          </cell>
          <cell r="Y44">
            <v>1.33</v>
          </cell>
          <cell r="Z44">
            <v>0.83599999999999997</v>
          </cell>
          <cell r="AA44">
            <v>0.73299999999999998</v>
          </cell>
          <cell r="AB44">
            <v>38</v>
          </cell>
          <cell r="AC44">
            <v>1.1579999999999999</v>
          </cell>
          <cell r="AD44">
            <v>139.69999999999999</v>
          </cell>
          <cell r="AE44">
            <v>7.72</v>
          </cell>
          <cell r="AF44">
            <v>1978</v>
          </cell>
          <cell r="AG44" t="str">
            <v>1 ств 2471
2 ств 2610 
3 ств 2600</v>
          </cell>
          <cell r="AH44" t="str">
            <v>1 ств 2471
2 ств 2610 
3 ств 2600</v>
          </cell>
          <cell r="AI44">
            <v>0</v>
          </cell>
          <cell r="AJ44">
            <v>0</v>
          </cell>
          <cell r="AK44" t="str">
            <v>откр ствол</v>
          </cell>
          <cell r="AL44" t="str">
            <v>1ств 1978-2471;
 2ств 2352-2610;
3ств 2471-2600</v>
          </cell>
          <cell r="AM44">
            <v>0</v>
          </cell>
          <cell r="AN44">
            <v>1978</v>
          </cell>
          <cell r="AO44">
            <v>107</v>
          </cell>
          <cell r="AP44">
            <v>0</v>
          </cell>
          <cell r="AQ44">
            <v>0</v>
          </cell>
          <cell r="AR44">
            <v>0</v>
          </cell>
          <cell r="AS44" t="str">
            <v>Газлифт</v>
          </cell>
          <cell r="AT44">
            <v>530</v>
          </cell>
          <cell r="AU44" t="str">
            <v>ГП</v>
          </cell>
          <cell r="AV44">
            <v>940</v>
          </cell>
          <cell r="AW44" t="str">
            <v>ГП</v>
          </cell>
          <cell r="AX44">
            <v>1280</v>
          </cell>
          <cell r="AY44" t="str">
            <v>ГК82/1,5</v>
          </cell>
          <cell r="AZ44">
            <v>1530</v>
          </cell>
          <cell r="BA44" t="str">
            <v>Гк77/2</v>
          </cell>
          <cell r="BB44">
            <v>1690</v>
          </cell>
          <cell r="BC44" t="str">
            <v>ЦКсОК</v>
          </cell>
          <cell r="BD44">
            <v>0</v>
          </cell>
          <cell r="BE44">
            <v>0</v>
          </cell>
          <cell r="BF44">
            <v>1700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1910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73</v>
          </cell>
          <cell r="BV44">
            <v>5.5</v>
          </cell>
          <cell r="BW44">
            <v>18</v>
          </cell>
          <cell r="BX44" t="str">
            <v>Угловик</v>
          </cell>
          <cell r="BY44" t="str">
            <v>Постоянный</v>
          </cell>
          <cell r="BZ44">
            <v>24</v>
          </cell>
          <cell r="CA44">
            <v>0</v>
          </cell>
          <cell r="CB44">
            <v>24</v>
          </cell>
          <cell r="CC44">
            <v>54</v>
          </cell>
          <cell r="CD44">
            <v>23</v>
          </cell>
          <cell r="CE44">
            <v>43313</v>
          </cell>
          <cell r="CF44">
            <v>133</v>
          </cell>
          <cell r="CG44">
            <v>80</v>
          </cell>
          <cell r="CH44">
            <v>6</v>
          </cell>
          <cell r="CI44">
            <v>0</v>
          </cell>
          <cell r="CJ44">
            <v>0</v>
          </cell>
          <cell r="CK44">
            <v>52</v>
          </cell>
          <cell r="CL44">
            <v>22.571999999999999</v>
          </cell>
          <cell r="CM44">
            <v>27</v>
          </cell>
          <cell r="CN44">
            <v>0</v>
          </cell>
          <cell r="CO44">
            <v>38</v>
          </cell>
          <cell r="CP44">
            <v>37</v>
          </cell>
          <cell r="CQ44">
            <v>81</v>
          </cell>
          <cell r="CR44" t="str">
            <v>-</v>
          </cell>
          <cell r="CS44" t="str">
            <v>-</v>
          </cell>
          <cell r="CT44" t="str">
            <v>-</v>
          </cell>
          <cell r="CU44">
            <v>58.427999999999997</v>
          </cell>
          <cell r="CV44" t="str">
            <v>-</v>
          </cell>
          <cell r="CW44" t="str">
            <v>-</v>
          </cell>
          <cell r="CX44" t="str">
            <v>-</v>
          </cell>
          <cell r="CY44">
            <v>9</v>
          </cell>
          <cell r="CZ44">
            <v>28</v>
          </cell>
          <cell r="DA44">
            <v>1240.474924685451</v>
          </cell>
          <cell r="DB44">
            <v>1639.1990076200602</v>
          </cell>
          <cell r="DC44">
            <v>0.45704467353951889</v>
          </cell>
          <cell r="DD44">
            <v>0</v>
          </cell>
          <cell r="DE44" t="str">
            <v>Газлифт</v>
          </cell>
          <cell r="DF44">
            <v>22.571999999999999</v>
          </cell>
          <cell r="DG44">
            <v>27</v>
          </cell>
          <cell r="DH44">
            <v>0</v>
          </cell>
          <cell r="DI44">
            <v>28</v>
          </cell>
          <cell r="DJ44">
            <v>52</v>
          </cell>
          <cell r="DK44">
            <v>0</v>
          </cell>
          <cell r="DL44">
            <v>42612.083333333336</v>
          </cell>
          <cell r="DM44">
            <v>42640</v>
          </cell>
          <cell r="DN44">
            <v>766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42011</v>
          </cell>
          <cell r="DT44" t="str">
            <v>ОПЗ</v>
          </cell>
          <cell r="DU44" t="str">
            <v>Предыдущий ГТМ-2002г(СКО)</v>
          </cell>
          <cell r="DV44">
            <v>18</v>
          </cell>
          <cell r="DW44">
            <v>25</v>
          </cell>
          <cell r="DX44">
            <v>54</v>
          </cell>
          <cell r="DY44">
            <v>24</v>
          </cell>
          <cell r="DZ44" t="str">
            <v>Постоянный</v>
          </cell>
          <cell r="EA44">
            <v>24</v>
          </cell>
          <cell r="EB44">
            <v>0</v>
          </cell>
          <cell r="EC44">
            <v>22.571999999999999</v>
          </cell>
          <cell r="ED44">
            <v>27</v>
          </cell>
          <cell r="EE44">
            <v>0</v>
          </cell>
          <cell r="EF44">
            <v>37</v>
          </cell>
          <cell r="EG44">
            <v>1240.474924685451</v>
          </cell>
          <cell r="EH44">
            <v>79</v>
          </cell>
          <cell r="EI44">
            <v>9</v>
          </cell>
          <cell r="EJ44">
            <v>52</v>
          </cell>
          <cell r="EK44">
            <v>18</v>
          </cell>
          <cell r="EL44">
            <v>24</v>
          </cell>
          <cell r="EM44">
            <v>54</v>
          </cell>
          <cell r="EN44">
            <v>23</v>
          </cell>
          <cell r="EO44" t="str">
            <v>Постоянный</v>
          </cell>
          <cell r="EP44">
            <v>24</v>
          </cell>
          <cell r="EQ44">
            <v>0</v>
          </cell>
          <cell r="ER44">
            <v>22.571999999999999</v>
          </cell>
          <cell r="ES44">
            <v>27</v>
          </cell>
          <cell r="ET44">
            <v>0</v>
          </cell>
          <cell r="EU44">
            <v>37</v>
          </cell>
          <cell r="EV44">
            <v>1240.474924685451</v>
          </cell>
          <cell r="EW44">
            <v>80</v>
          </cell>
          <cell r="EX44">
            <v>9</v>
          </cell>
          <cell r="EY44">
            <v>52</v>
          </cell>
          <cell r="EZ44">
            <v>0</v>
          </cell>
          <cell r="FA44">
            <v>-1</v>
          </cell>
          <cell r="FB44">
            <v>0</v>
          </cell>
          <cell r="FC44">
            <v>-1</v>
          </cell>
          <cell r="FD44">
            <v>0</v>
          </cell>
          <cell r="FE44">
            <v>0</v>
          </cell>
          <cell r="FF44">
            <v>0</v>
          </cell>
        </row>
        <row r="45">
          <cell r="J45" t="str">
            <v>20-2</v>
          </cell>
          <cell r="K45" t="str">
            <v>Куст скважины - 20</v>
          </cell>
          <cell r="L45">
            <v>35735</v>
          </cell>
          <cell r="M45" t="str">
            <v>Гор.</v>
          </cell>
          <cell r="N45" t="str">
            <v>P1ar_Block II</v>
          </cell>
          <cell r="O45" t="str">
            <v>Действующий</v>
          </cell>
          <cell r="P45">
            <v>-4</v>
          </cell>
          <cell r="Q45" t="str">
            <v xml:space="preserve"> </v>
          </cell>
          <cell r="R45" t="str">
            <v xml:space="preserve"> </v>
          </cell>
          <cell r="S45">
            <v>0</v>
          </cell>
          <cell r="T45">
            <v>143.80000000000001</v>
          </cell>
          <cell r="U45">
            <v>135</v>
          </cell>
          <cell r="V45">
            <v>4.32</v>
          </cell>
          <cell r="W45">
            <v>1</v>
          </cell>
          <cell r="X45">
            <v>3.413400758533502</v>
          </cell>
          <cell r="Y45">
            <v>1.33</v>
          </cell>
          <cell r="Z45">
            <v>0.83599999999999997</v>
          </cell>
          <cell r="AA45">
            <v>0.73299999999999998</v>
          </cell>
          <cell r="AB45">
            <v>38</v>
          </cell>
          <cell r="AC45">
            <v>1.1579999999999999</v>
          </cell>
          <cell r="AD45" t="str">
            <v>177,8;
139,7</v>
          </cell>
          <cell r="AE45" t="str">
            <v>8,05;
7,72</v>
          </cell>
          <cell r="AF45" t="str">
            <v>0-1851;
1851-2396</v>
          </cell>
          <cell r="AG45">
            <v>2390</v>
          </cell>
          <cell r="AH45">
            <v>2390</v>
          </cell>
          <cell r="AI45">
            <v>0</v>
          </cell>
          <cell r="AJ45">
            <v>0</v>
          </cell>
          <cell r="AK45" t="str">
            <v>закрытый</v>
          </cell>
          <cell r="AL45" t="str">
            <v>1902-2384</v>
          </cell>
          <cell r="AM45">
            <v>0</v>
          </cell>
          <cell r="AN45">
            <v>1902</v>
          </cell>
          <cell r="AO45">
            <v>21.9</v>
          </cell>
          <cell r="AP45" t="str">
            <v>1902-2384
фильтр-"хвостовик"</v>
          </cell>
          <cell r="AQ45">
            <v>139.69999999999999</v>
          </cell>
          <cell r="AR45">
            <v>7.72</v>
          </cell>
          <cell r="AS45" t="str">
            <v>Газлифт</v>
          </cell>
          <cell r="AT45">
            <v>550</v>
          </cell>
          <cell r="AU45" t="str">
            <v>ГК83/1,5</v>
          </cell>
          <cell r="AV45">
            <v>980</v>
          </cell>
          <cell r="AW45" t="str">
            <v>ГК78/2</v>
          </cell>
          <cell r="AX45">
            <v>1350</v>
          </cell>
          <cell r="AY45" t="str">
            <v>ГК75/3</v>
          </cell>
          <cell r="AZ45">
            <v>1650</v>
          </cell>
          <cell r="BA45" t="str">
            <v>ЦКсОК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1790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1880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73</v>
          </cell>
          <cell r="BV45">
            <v>5.5</v>
          </cell>
          <cell r="BW45">
            <v>18</v>
          </cell>
          <cell r="BX45" t="str">
            <v>Угловик</v>
          </cell>
          <cell r="BY45" t="str">
            <v>Постоянный</v>
          </cell>
          <cell r="BZ45">
            <v>24</v>
          </cell>
          <cell r="CA45">
            <v>0</v>
          </cell>
          <cell r="CB45">
            <v>23</v>
          </cell>
          <cell r="CC45">
            <v>58</v>
          </cell>
          <cell r="CD45">
            <v>22</v>
          </cell>
          <cell r="CE45">
            <v>43313</v>
          </cell>
          <cell r="CF45">
            <v>121</v>
          </cell>
          <cell r="CG45">
            <v>80</v>
          </cell>
          <cell r="CH45">
            <v>6</v>
          </cell>
          <cell r="CI45">
            <v>0</v>
          </cell>
          <cell r="CJ45">
            <v>0</v>
          </cell>
          <cell r="CK45">
            <v>49</v>
          </cell>
          <cell r="CL45">
            <v>6.9220800000000002</v>
          </cell>
          <cell r="CM45">
            <v>9</v>
          </cell>
          <cell r="CN45">
            <v>8</v>
          </cell>
          <cell r="CO45">
            <v>39</v>
          </cell>
          <cell r="CP45">
            <v>17</v>
          </cell>
          <cell r="CQ45">
            <v>72</v>
          </cell>
          <cell r="CR45" t="str">
            <v>-</v>
          </cell>
          <cell r="CS45" t="str">
            <v>-</v>
          </cell>
          <cell r="CT45" t="str">
            <v>-</v>
          </cell>
          <cell r="CU45">
            <v>65.077920000000006</v>
          </cell>
          <cell r="CV45" t="str">
            <v>-</v>
          </cell>
          <cell r="CW45" t="str">
            <v>-</v>
          </cell>
          <cell r="CX45" t="str">
            <v>-</v>
          </cell>
          <cell r="CY45">
            <v>7.6</v>
          </cell>
          <cell r="CZ45">
            <v>9.4</v>
          </cell>
          <cell r="DA45">
            <v>1357.9733259367126</v>
          </cell>
          <cell r="DB45">
            <v>2455.9092064812889</v>
          </cell>
          <cell r="DC45">
            <v>0.16994382022471913</v>
          </cell>
          <cell r="DD45">
            <v>0</v>
          </cell>
          <cell r="DE45" t="str">
            <v>Газлифт</v>
          </cell>
          <cell r="DF45">
            <v>6.9220800000000002</v>
          </cell>
          <cell r="DG45">
            <v>9</v>
          </cell>
          <cell r="DH45">
            <v>8</v>
          </cell>
          <cell r="DI45">
            <v>9.4</v>
          </cell>
          <cell r="DJ45">
            <v>49</v>
          </cell>
          <cell r="DK45">
            <v>0</v>
          </cell>
          <cell r="DL45">
            <v>42610.083333333336</v>
          </cell>
          <cell r="DM45">
            <v>42637</v>
          </cell>
          <cell r="DN45">
            <v>769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42637</v>
          </cell>
          <cell r="DT45" t="str">
            <v>ОПЗ</v>
          </cell>
          <cell r="DU45">
            <v>0</v>
          </cell>
          <cell r="DV45">
            <v>18</v>
          </cell>
          <cell r="DW45">
            <v>23</v>
          </cell>
          <cell r="DX45">
            <v>58</v>
          </cell>
          <cell r="DY45">
            <v>22</v>
          </cell>
          <cell r="DZ45" t="str">
            <v>Постоянный</v>
          </cell>
          <cell r="EA45">
            <v>24</v>
          </cell>
          <cell r="EB45">
            <v>0</v>
          </cell>
          <cell r="EC45">
            <v>6.9220800000000002</v>
          </cell>
          <cell r="ED45">
            <v>9</v>
          </cell>
          <cell r="EE45">
            <v>8</v>
          </cell>
          <cell r="EF45">
            <v>17</v>
          </cell>
          <cell r="EG45">
            <v>1357.9733259367126</v>
          </cell>
          <cell r="EH45">
            <v>78</v>
          </cell>
          <cell r="EI45">
            <v>7.6</v>
          </cell>
          <cell r="EJ45">
            <v>49</v>
          </cell>
          <cell r="EK45">
            <v>18</v>
          </cell>
          <cell r="EL45">
            <v>23</v>
          </cell>
          <cell r="EM45">
            <v>58</v>
          </cell>
          <cell r="EN45">
            <v>22</v>
          </cell>
          <cell r="EO45" t="str">
            <v>Постоянный</v>
          </cell>
          <cell r="EP45">
            <v>24</v>
          </cell>
          <cell r="EQ45">
            <v>0</v>
          </cell>
          <cell r="ER45">
            <v>6.9220800000000002</v>
          </cell>
          <cell r="ES45">
            <v>9</v>
          </cell>
          <cell r="ET45">
            <v>8</v>
          </cell>
          <cell r="EU45">
            <v>17</v>
          </cell>
          <cell r="EV45">
            <v>1357.9733259367126</v>
          </cell>
          <cell r="EW45">
            <v>80</v>
          </cell>
          <cell r="EX45">
            <v>7.6</v>
          </cell>
          <cell r="EY45">
            <v>49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</row>
        <row r="46">
          <cell r="J46" t="str">
            <v>20-1</v>
          </cell>
          <cell r="K46" t="str">
            <v>Куст скважины - 20</v>
          </cell>
          <cell r="L46">
            <v>34964</v>
          </cell>
          <cell r="M46" t="str">
            <v>Гор.</v>
          </cell>
          <cell r="N46" t="str">
            <v>P1ar_Block II</v>
          </cell>
          <cell r="O46" t="str">
            <v>контрольный</v>
          </cell>
          <cell r="P46">
            <v>-4</v>
          </cell>
          <cell r="Q46" t="str">
            <v xml:space="preserve"> </v>
          </cell>
          <cell r="R46" t="str">
            <v xml:space="preserve"> </v>
          </cell>
          <cell r="S46">
            <v>0</v>
          </cell>
          <cell r="T46">
            <v>143.80000000000001</v>
          </cell>
          <cell r="U46">
            <v>135</v>
          </cell>
          <cell r="V46">
            <v>4.32</v>
          </cell>
          <cell r="W46">
            <v>1</v>
          </cell>
          <cell r="X46">
            <v>4.32</v>
          </cell>
          <cell r="Y46">
            <v>1.33</v>
          </cell>
          <cell r="Z46">
            <v>0.83599999999999997</v>
          </cell>
          <cell r="AA46">
            <v>0.73299999999999998</v>
          </cell>
          <cell r="AB46">
            <v>38</v>
          </cell>
          <cell r="AC46">
            <v>1.1579999999999999</v>
          </cell>
          <cell r="AD46">
            <v>139.69999999999999</v>
          </cell>
          <cell r="AE46">
            <v>7.72</v>
          </cell>
          <cell r="AF46">
            <v>1877</v>
          </cell>
          <cell r="AG46">
            <v>2561</v>
          </cell>
          <cell r="AH46">
            <v>2561</v>
          </cell>
          <cell r="AI46">
            <v>0</v>
          </cell>
          <cell r="AJ46">
            <v>0</v>
          </cell>
          <cell r="AK46" t="str">
            <v>закрытый</v>
          </cell>
          <cell r="AL46" t="str">
            <v>1877-2535</v>
          </cell>
          <cell r="AM46">
            <v>0</v>
          </cell>
          <cell r="AN46">
            <v>1878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 t="str">
            <v>Газлифт</v>
          </cell>
          <cell r="AT46">
            <v>634</v>
          </cell>
          <cell r="AU46" t="str">
            <v>ГК55(2)</v>
          </cell>
          <cell r="AV46">
            <v>1210</v>
          </cell>
          <cell r="AW46" t="str">
            <v>ГК35(3,8)</v>
          </cell>
          <cell r="AX46">
            <v>1794</v>
          </cell>
          <cell r="AY46" t="str">
            <v>ЦКсОК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1890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1915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73</v>
          </cell>
          <cell r="BV46">
            <v>5.5</v>
          </cell>
          <cell r="BW46">
            <v>18</v>
          </cell>
          <cell r="BX46" t="str">
            <v>Угловик</v>
          </cell>
          <cell r="BY46" t="str">
            <v>Периодический</v>
          </cell>
          <cell r="BZ46">
            <v>24</v>
          </cell>
          <cell r="CA46">
            <v>480</v>
          </cell>
          <cell r="CB46">
            <v>24</v>
          </cell>
          <cell r="CC46">
            <v>67.916666666666671</v>
          </cell>
          <cell r="CD46">
            <v>21.833333333333332</v>
          </cell>
          <cell r="CE46">
            <v>43313</v>
          </cell>
          <cell r="CF46">
            <v>141.6</v>
          </cell>
          <cell r="CG46">
            <v>79</v>
          </cell>
          <cell r="CH46">
            <v>6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40</v>
          </cell>
          <cell r="CP46">
            <v>0</v>
          </cell>
          <cell r="CQ46" t="str">
            <v>-</v>
          </cell>
          <cell r="CR46" t="str">
            <v>-</v>
          </cell>
          <cell r="CS46" t="str">
            <v>-</v>
          </cell>
          <cell r="CT46" t="str">
            <v>-</v>
          </cell>
          <cell r="CU46" t="str">
            <v>-</v>
          </cell>
          <cell r="CV46" t="str">
            <v>-</v>
          </cell>
          <cell r="CW46" t="str">
            <v>-</v>
          </cell>
          <cell r="CX46" t="str">
            <v>-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 t="str">
            <v>Газлифт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41670</v>
          </cell>
          <cell r="DM46">
            <v>41739</v>
          </cell>
          <cell r="DN46">
            <v>1667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36596</v>
          </cell>
          <cell r="DT46" t="str">
            <v>ОПЗ</v>
          </cell>
          <cell r="DU46">
            <v>0</v>
          </cell>
          <cell r="DV46">
            <v>18</v>
          </cell>
          <cell r="DW46">
            <v>24</v>
          </cell>
          <cell r="DX46">
            <v>67.916666666666671</v>
          </cell>
          <cell r="DY46">
            <v>21.833333333333332</v>
          </cell>
          <cell r="DZ46" t="str">
            <v>Периодический</v>
          </cell>
          <cell r="EA46">
            <v>24</v>
          </cell>
          <cell r="EB46">
            <v>480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79</v>
          </cell>
          <cell r="EI46">
            <v>0</v>
          </cell>
          <cell r="EJ46">
            <v>0</v>
          </cell>
          <cell r="EK46">
            <v>18</v>
          </cell>
          <cell r="EL46">
            <v>24</v>
          </cell>
          <cell r="EM46">
            <v>67.916666666666671</v>
          </cell>
          <cell r="EN46">
            <v>21.833333333333332</v>
          </cell>
          <cell r="EO46" t="str">
            <v>Периодический</v>
          </cell>
          <cell r="EP46">
            <v>24</v>
          </cell>
          <cell r="EQ46">
            <v>480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79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</row>
        <row r="47">
          <cell r="J47" t="str">
            <v>21-1</v>
          </cell>
          <cell r="K47" t="str">
            <v>Без куста</v>
          </cell>
          <cell r="L47">
            <v>36115</v>
          </cell>
          <cell r="M47" t="str">
            <v>Гор.</v>
          </cell>
          <cell r="N47" t="str">
            <v>P1ar_Block II</v>
          </cell>
          <cell r="O47" t="str">
            <v>Действующий</v>
          </cell>
          <cell r="P47">
            <v>-4</v>
          </cell>
          <cell r="Q47" t="str">
            <v xml:space="preserve"> </v>
          </cell>
          <cell r="R47" t="str">
            <v xml:space="preserve"> </v>
          </cell>
          <cell r="S47">
            <v>0</v>
          </cell>
          <cell r="T47">
            <v>143.80000000000001</v>
          </cell>
          <cell r="U47">
            <v>135</v>
          </cell>
          <cell r="V47">
            <v>4.32</v>
          </cell>
          <cell r="W47">
            <v>1</v>
          </cell>
          <cell r="X47">
            <v>3.7858206993252126</v>
          </cell>
          <cell r="Y47">
            <v>1.33</v>
          </cell>
          <cell r="Z47">
            <v>0.83599999999999997</v>
          </cell>
          <cell r="AA47">
            <v>0.73299999999999998</v>
          </cell>
          <cell r="AB47">
            <v>38</v>
          </cell>
          <cell r="AC47">
            <v>1.1579999999999999</v>
          </cell>
          <cell r="AD47" t="str">
            <v>177,8; 114,3</v>
          </cell>
          <cell r="AE47" t="str">
            <v>9,19; 7,72</v>
          </cell>
          <cell r="AF47" t="str">
            <v>0-1905;
1812-2367</v>
          </cell>
          <cell r="AG47">
            <v>2389</v>
          </cell>
          <cell r="AH47">
            <v>2389</v>
          </cell>
          <cell r="AI47">
            <v>0</v>
          </cell>
          <cell r="AJ47">
            <v>0</v>
          </cell>
          <cell r="AK47" t="str">
            <v>закрытый</v>
          </cell>
          <cell r="AL47" t="str">
            <v>1812-2367</v>
          </cell>
          <cell r="AM47">
            <v>0</v>
          </cell>
          <cell r="AN47">
            <v>1812</v>
          </cell>
          <cell r="AO47" t="str">
            <v>7,9
20,2</v>
          </cell>
          <cell r="AP47">
            <v>0</v>
          </cell>
          <cell r="AQ47">
            <v>114.3</v>
          </cell>
          <cell r="AR47">
            <v>7.72</v>
          </cell>
          <cell r="AS47" t="str">
            <v>Газлифт</v>
          </cell>
          <cell r="AT47">
            <v>844</v>
          </cell>
          <cell r="AU47" t="str">
            <v>ГК83/2</v>
          </cell>
          <cell r="AV47">
            <v>1344</v>
          </cell>
          <cell r="AW47" t="str">
            <v>ГК84/3</v>
          </cell>
          <cell r="AX47">
            <v>1751</v>
          </cell>
          <cell r="AY47" t="str">
            <v>ЦКсОК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1764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2030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73</v>
          </cell>
          <cell r="BV47">
            <v>5.5</v>
          </cell>
          <cell r="BW47">
            <v>18</v>
          </cell>
          <cell r="BX47" t="str">
            <v>Угловик</v>
          </cell>
          <cell r="BY47" t="str">
            <v>Постоянный</v>
          </cell>
          <cell r="BZ47">
            <v>24</v>
          </cell>
          <cell r="CA47">
            <v>0</v>
          </cell>
          <cell r="CB47">
            <v>21</v>
          </cell>
          <cell r="CC47">
            <v>52</v>
          </cell>
          <cell r="CD47">
            <v>20</v>
          </cell>
          <cell r="CE47">
            <v>43313</v>
          </cell>
          <cell r="CF47">
            <v>86</v>
          </cell>
          <cell r="CG47">
            <v>88</v>
          </cell>
          <cell r="CH47">
            <v>6</v>
          </cell>
          <cell r="CI47">
            <v>0</v>
          </cell>
          <cell r="CJ47">
            <v>0</v>
          </cell>
          <cell r="CK47">
            <v>41</v>
          </cell>
          <cell r="CL47">
            <v>17.610340000000001</v>
          </cell>
          <cell r="CM47">
            <v>22</v>
          </cell>
          <cell r="CN47">
            <v>4.25</v>
          </cell>
          <cell r="CO47">
            <v>41</v>
          </cell>
          <cell r="CP47">
            <v>25</v>
          </cell>
          <cell r="CQ47">
            <v>45</v>
          </cell>
          <cell r="CR47" t="str">
            <v>-</v>
          </cell>
          <cell r="CS47" t="str">
            <v>-</v>
          </cell>
          <cell r="CT47" t="str">
            <v>-</v>
          </cell>
          <cell r="CU47">
            <v>27.389659999999999</v>
          </cell>
          <cell r="CV47" t="str">
            <v>-</v>
          </cell>
          <cell r="CW47" t="str">
            <v>-</v>
          </cell>
          <cell r="CX47" t="str">
            <v>-</v>
          </cell>
          <cell r="CY47">
            <v>7.15</v>
          </cell>
          <cell r="CZ47">
            <v>17.850000000000001</v>
          </cell>
          <cell r="DA47">
            <v>1013.6090501375895</v>
          </cell>
          <cell r="DB47">
            <v>1419.6205183999855</v>
          </cell>
          <cell r="DC47">
            <v>0.63703703703703707</v>
          </cell>
          <cell r="DD47">
            <v>0</v>
          </cell>
          <cell r="DE47" t="str">
            <v>Газлифт</v>
          </cell>
          <cell r="DF47">
            <v>17.610340000000001</v>
          </cell>
          <cell r="DG47">
            <v>22</v>
          </cell>
          <cell r="DH47">
            <v>4.25</v>
          </cell>
          <cell r="DI47">
            <v>17.850000000000001</v>
          </cell>
          <cell r="DJ47">
            <v>41</v>
          </cell>
          <cell r="DK47">
            <v>0</v>
          </cell>
          <cell r="DL47" t="str">
            <v>-</v>
          </cell>
          <cell r="DM47">
            <v>37504</v>
          </cell>
          <cell r="DN47">
            <v>5902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37504</v>
          </cell>
          <cell r="DT47" t="str">
            <v>ОПЗ</v>
          </cell>
          <cell r="DU47" t="str">
            <v>Предыдущий ГТМ-29.04.2002г(СКО)</v>
          </cell>
          <cell r="DV47">
            <v>18</v>
          </cell>
          <cell r="DW47">
            <v>20</v>
          </cell>
          <cell r="DX47">
            <v>52</v>
          </cell>
          <cell r="DY47">
            <v>19</v>
          </cell>
          <cell r="DZ47" t="str">
            <v>Постоянный</v>
          </cell>
          <cell r="EA47">
            <v>24</v>
          </cell>
          <cell r="EB47">
            <v>0</v>
          </cell>
          <cell r="EC47">
            <v>17.610340000000001</v>
          </cell>
          <cell r="ED47">
            <v>22</v>
          </cell>
          <cell r="EE47">
            <v>4.25</v>
          </cell>
          <cell r="EF47">
            <v>25</v>
          </cell>
          <cell r="EG47">
            <v>1013.6090501375895</v>
          </cell>
          <cell r="EH47">
            <v>88</v>
          </cell>
          <cell r="EI47">
            <v>7.15</v>
          </cell>
          <cell r="EJ47">
            <v>45</v>
          </cell>
          <cell r="EK47">
            <v>18</v>
          </cell>
          <cell r="EL47">
            <v>21</v>
          </cell>
          <cell r="EM47">
            <v>52</v>
          </cell>
          <cell r="EN47">
            <v>20</v>
          </cell>
          <cell r="EO47" t="str">
            <v>Постоянный</v>
          </cell>
          <cell r="EP47">
            <v>24</v>
          </cell>
          <cell r="EQ47">
            <v>0</v>
          </cell>
          <cell r="ER47">
            <v>17.610340000000001</v>
          </cell>
          <cell r="ES47">
            <v>22</v>
          </cell>
          <cell r="ET47">
            <v>4.25</v>
          </cell>
          <cell r="EU47">
            <v>25</v>
          </cell>
          <cell r="EV47">
            <v>1013.6090501375895</v>
          </cell>
          <cell r="EW47">
            <v>88</v>
          </cell>
          <cell r="EX47">
            <v>7.15</v>
          </cell>
          <cell r="EY47">
            <v>41</v>
          </cell>
          <cell r="EZ47">
            <v>0</v>
          </cell>
          <cell r="FA47">
            <v>1</v>
          </cell>
          <cell r="FB47">
            <v>0</v>
          </cell>
          <cell r="FC47">
            <v>1</v>
          </cell>
          <cell r="FD47">
            <v>0</v>
          </cell>
          <cell r="FE47">
            <v>0</v>
          </cell>
          <cell r="FF47">
            <v>0</v>
          </cell>
        </row>
        <row r="48">
          <cell r="J48" t="str">
            <v>23-2</v>
          </cell>
          <cell r="K48" t="str">
            <v>Куст скважины - 23</v>
          </cell>
          <cell r="L48">
            <v>37363</v>
          </cell>
          <cell r="M48" t="str">
            <v>Гор.</v>
          </cell>
          <cell r="N48" t="str">
            <v>P1ar_Block II</v>
          </cell>
          <cell r="O48" t="str">
            <v>Действующий</v>
          </cell>
          <cell r="P48">
            <v>-4</v>
          </cell>
          <cell r="Q48">
            <v>0</v>
          </cell>
          <cell r="R48">
            <v>0</v>
          </cell>
          <cell r="S48">
            <v>0</v>
          </cell>
          <cell r="T48">
            <v>143.80000000000001</v>
          </cell>
          <cell r="U48">
            <v>135</v>
          </cell>
          <cell r="V48">
            <v>4.32</v>
          </cell>
          <cell r="W48">
            <v>1</v>
          </cell>
          <cell r="X48">
            <v>3.3929295118893905</v>
          </cell>
          <cell r="Y48">
            <v>1.33</v>
          </cell>
          <cell r="Z48">
            <v>0.83599999999999997</v>
          </cell>
          <cell r="AA48">
            <v>0.73299999999999998</v>
          </cell>
          <cell r="AB48">
            <v>38</v>
          </cell>
          <cell r="AC48">
            <v>1.1579999999999999</v>
          </cell>
          <cell r="AD48">
            <v>139.69999999999999</v>
          </cell>
          <cell r="AE48">
            <v>7.72</v>
          </cell>
          <cell r="AF48">
            <v>1933</v>
          </cell>
          <cell r="AG48">
            <v>2350</v>
          </cell>
          <cell r="AH48">
            <v>2350</v>
          </cell>
          <cell r="AI48">
            <v>0</v>
          </cell>
          <cell r="AJ48">
            <v>0</v>
          </cell>
          <cell r="AK48" t="str">
            <v>откр ствол</v>
          </cell>
          <cell r="AL48" t="str">
            <v xml:space="preserve">1933-2350 </v>
          </cell>
          <cell r="AM48">
            <v>0</v>
          </cell>
          <cell r="AN48">
            <v>1933</v>
          </cell>
          <cell r="AO48">
            <v>24.7</v>
          </cell>
          <cell r="AP48">
            <v>0</v>
          </cell>
          <cell r="AQ48">
            <v>0</v>
          </cell>
          <cell r="AR48">
            <v>0</v>
          </cell>
          <cell r="AS48" t="str">
            <v>Газлифт</v>
          </cell>
          <cell r="AT48">
            <v>580</v>
          </cell>
          <cell r="AU48" t="str">
            <v>ГП</v>
          </cell>
          <cell r="AV48">
            <v>1040</v>
          </cell>
          <cell r="AW48" t="str">
            <v>ГП</v>
          </cell>
          <cell r="AX48">
            <v>1430</v>
          </cell>
          <cell r="AY48" t="str">
            <v>ГК85/1,5</v>
          </cell>
          <cell r="AZ48">
            <v>1744</v>
          </cell>
          <cell r="BA48" t="str">
            <v>ЦКсОК/4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1740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2205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73</v>
          </cell>
          <cell r="BV48">
            <v>5.5</v>
          </cell>
          <cell r="BW48">
            <v>18</v>
          </cell>
          <cell r="BX48" t="str">
            <v>Угловик</v>
          </cell>
          <cell r="BY48" t="str">
            <v>Постоянный</v>
          </cell>
          <cell r="BZ48">
            <v>24</v>
          </cell>
          <cell r="CA48">
            <v>0</v>
          </cell>
          <cell r="CB48">
            <v>26</v>
          </cell>
          <cell r="CC48">
            <v>60</v>
          </cell>
          <cell r="CD48">
            <v>25</v>
          </cell>
          <cell r="CE48">
            <v>43313</v>
          </cell>
          <cell r="CF48">
            <v>148</v>
          </cell>
          <cell r="CG48">
            <v>80</v>
          </cell>
          <cell r="CH48">
            <v>6</v>
          </cell>
          <cell r="CI48">
            <v>0</v>
          </cell>
          <cell r="CJ48">
            <v>0</v>
          </cell>
          <cell r="CK48">
            <v>53</v>
          </cell>
          <cell r="CL48">
            <v>11.830180823999999</v>
          </cell>
          <cell r="CM48">
            <v>15.42</v>
          </cell>
          <cell r="CN48">
            <v>8.23</v>
          </cell>
          <cell r="CO48">
            <v>42</v>
          </cell>
          <cell r="CP48">
            <v>23.21</v>
          </cell>
          <cell r="CQ48">
            <v>95</v>
          </cell>
          <cell r="CR48" t="str">
            <v>-</v>
          </cell>
          <cell r="CS48" t="str">
            <v>-</v>
          </cell>
          <cell r="CT48" t="str">
            <v>-</v>
          </cell>
          <cell r="CU48">
            <v>83.169819176000004</v>
          </cell>
          <cell r="CV48" t="str">
            <v>-</v>
          </cell>
          <cell r="CW48" t="str">
            <v>-</v>
          </cell>
          <cell r="CX48" t="str">
            <v>-</v>
          </cell>
          <cell r="CY48">
            <v>18.100000000000001</v>
          </cell>
          <cell r="CZ48">
            <v>5.1099999999999994</v>
          </cell>
          <cell r="DA48">
            <v>431.94606033690491</v>
          </cell>
          <cell r="DB48">
            <v>1961.9311272836721</v>
          </cell>
          <cell r="DC48">
            <v>0.22181245306791875</v>
          </cell>
          <cell r="DD48">
            <v>0</v>
          </cell>
          <cell r="DE48" t="str">
            <v>Газлифт</v>
          </cell>
          <cell r="DF48">
            <v>11.830180823999999</v>
          </cell>
          <cell r="DG48">
            <v>15.42</v>
          </cell>
          <cell r="DH48">
            <v>8.23</v>
          </cell>
          <cell r="DI48">
            <v>5.1099999999999994</v>
          </cell>
          <cell r="DJ48">
            <v>53</v>
          </cell>
          <cell r="DK48">
            <v>0</v>
          </cell>
          <cell r="DL48">
            <v>42797.083333333336</v>
          </cell>
          <cell r="DM48">
            <v>42821</v>
          </cell>
          <cell r="DN48">
            <v>585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42728</v>
          </cell>
          <cell r="DT48" t="str">
            <v>ОПЗ</v>
          </cell>
          <cell r="DU48">
            <v>0</v>
          </cell>
          <cell r="DV48">
            <v>18</v>
          </cell>
          <cell r="DW48">
            <v>26</v>
          </cell>
          <cell r="DX48">
            <v>64</v>
          </cell>
          <cell r="DY48">
            <v>25</v>
          </cell>
          <cell r="DZ48" t="str">
            <v>Постоянный</v>
          </cell>
          <cell r="EA48">
            <v>24</v>
          </cell>
          <cell r="EB48">
            <v>0</v>
          </cell>
          <cell r="EC48">
            <v>11.830180823999999</v>
          </cell>
          <cell r="ED48">
            <v>15.42</v>
          </cell>
          <cell r="EE48">
            <v>8.23</v>
          </cell>
          <cell r="EF48">
            <v>23.21</v>
          </cell>
          <cell r="EG48">
            <v>431.94606033690491</v>
          </cell>
          <cell r="EH48">
            <v>88</v>
          </cell>
          <cell r="EI48">
            <v>18.100000000000001</v>
          </cell>
          <cell r="EJ48">
            <v>58</v>
          </cell>
          <cell r="EK48">
            <v>18</v>
          </cell>
          <cell r="EL48">
            <v>26</v>
          </cell>
          <cell r="EM48">
            <v>60</v>
          </cell>
          <cell r="EN48">
            <v>25</v>
          </cell>
          <cell r="EO48" t="str">
            <v>Постоянный</v>
          </cell>
          <cell r="EP48">
            <v>24</v>
          </cell>
          <cell r="EQ48">
            <v>0</v>
          </cell>
          <cell r="ER48">
            <v>11.830180823999999</v>
          </cell>
          <cell r="ES48">
            <v>15.42</v>
          </cell>
          <cell r="ET48">
            <v>8.23</v>
          </cell>
          <cell r="EU48">
            <v>23.21</v>
          </cell>
          <cell r="EV48">
            <v>431.94606033690491</v>
          </cell>
          <cell r="EW48">
            <v>80</v>
          </cell>
          <cell r="EX48">
            <v>18.100000000000001</v>
          </cell>
          <cell r="EY48">
            <v>53</v>
          </cell>
          <cell r="EZ48">
            <v>0</v>
          </cell>
          <cell r="FA48">
            <v>0</v>
          </cell>
          <cell r="FB48">
            <v>-4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</row>
        <row r="49">
          <cell r="J49" t="str">
            <v>28-1</v>
          </cell>
          <cell r="K49" t="str">
            <v>Куст скважины - 28</v>
          </cell>
          <cell r="L49">
            <v>35024</v>
          </cell>
          <cell r="M49" t="str">
            <v>Гор.</v>
          </cell>
          <cell r="N49" t="str">
            <v>P1ar_Block II</v>
          </cell>
          <cell r="O49" t="str">
            <v>Действующий</v>
          </cell>
          <cell r="P49">
            <v>-4</v>
          </cell>
          <cell r="Q49" t="str">
            <v xml:space="preserve"> </v>
          </cell>
          <cell r="R49" t="str">
            <v xml:space="preserve"> </v>
          </cell>
          <cell r="S49">
            <v>0</v>
          </cell>
          <cell r="T49">
            <v>143.80000000000001</v>
          </cell>
          <cell r="U49">
            <v>135</v>
          </cell>
          <cell r="V49">
            <v>4.32</v>
          </cell>
          <cell r="W49">
            <v>1</v>
          </cell>
          <cell r="X49">
            <v>4.3085564740050426</v>
          </cell>
          <cell r="Y49">
            <v>1.33</v>
          </cell>
          <cell r="Z49">
            <v>0.83599999999999997</v>
          </cell>
          <cell r="AA49">
            <v>0.73299999999999998</v>
          </cell>
          <cell r="AB49">
            <v>38</v>
          </cell>
          <cell r="AC49">
            <v>1.1579999999999999</v>
          </cell>
          <cell r="AD49">
            <v>177.8</v>
          </cell>
          <cell r="AE49">
            <v>9.19</v>
          </cell>
          <cell r="AF49">
            <v>2039</v>
          </cell>
          <cell r="AG49">
            <v>2550</v>
          </cell>
          <cell r="AH49">
            <v>2550</v>
          </cell>
          <cell r="AI49">
            <v>0</v>
          </cell>
          <cell r="AJ49">
            <v>0</v>
          </cell>
          <cell r="AK49" t="str">
            <v>закрытый</v>
          </cell>
          <cell r="AL49" t="str">
            <v xml:space="preserve">1860-2250    </v>
          </cell>
          <cell r="AM49">
            <v>20</v>
          </cell>
          <cell r="AN49">
            <v>1978</v>
          </cell>
          <cell r="AO49">
            <v>120.71</v>
          </cell>
          <cell r="AP49">
            <v>0</v>
          </cell>
          <cell r="AQ49">
            <v>0</v>
          </cell>
          <cell r="AR49">
            <v>0</v>
          </cell>
          <cell r="AS49" t="str">
            <v>Газлифт</v>
          </cell>
          <cell r="AT49">
            <v>650</v>
          </cell>
          <cell r="AU49" t="str">
            <v>ГП</v>
          </cell>
          <cell r="AV49">
            <v>1150</v>
          </cell>
          <cell r="AW49" t="str">
            <v>ГК89(1)</v>
          </cell>
          <cell r="AX49">
            <v>1570</v>
          </cell>
          <cell r="AY49" t="str">
            <v xml:space="preserve">ЦКсОК 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1590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1655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73</v>
          </cell>
          <cell r="BV49">
            <v>5.5</v>
          </cell>
          <cell r="BW49">
            <v>18</v>
          </cell>
          <cell r="BX49" t="str">
            <v>Угловик</v>
          </cell>
          <cell r="BY49" t="str">
            <v>Постоянный</v>
          </cell>
          <cell r="BZ49">
            <v>24</v>
          </cell>
          <cell r="CA49">
            <v>0</v>
          </cell>
          <cell r="CB49">
            <v>20</v>
          </cell>
          <cell r="CC49">
            <v>52</v>
          </cell>
          <cell r="CD49">
            <v>19</v>
          </cell>
          <cell r="CE49">
            <v>43313</v>
          </cell>
          <cell r="CF49">
            <v>141</v>
          </cell>
          <cell r="CG49">
            <v>80</v>
          </cell>
          <cell r="CH49">
            <v>6</v>
          </cell>
          <cell r="CI49">
            <v>0</v>
          </cell>
          <cell r="CJ49">
            <v>0</v>
          </cell>
          <cell r="CK49">
            <v>36</v>
          </cell>
          <cell r="CL49">
            <v>14.041917471999998</v>
          </cell>
          <cell r="CM49">
            <v>16.809999999999999</v>
          </cell>
          <cell r="CN49">
            <v>0.08</v>
          </cell>
          <cell r="CO49">
            <v>43</v>
          </cell>
          <cell r="CP49">
            <v>28.7</v>
          </cell>
          <cell r="CQ49">
            <v>105</v>
          </cell>
          <cell r="CR49" t="str">
            <v>-</v>
          </cell>
          <cell r="CS49" t="str">
            <v>-</v>
          </cell>
          <cell r="CT49" t="str">
            <v>-</v>
          </cell>
          <cell r="CU49">
            <v>90.958082528000006</v>
          </cell>
          <cell r="CV49" t="str">
            <v>-</v>
          </cell>
          <cell r="CW49" t="str">
            <v>-</v>
          </cell>
          <cell r="CX49" t="str">
            <v>-</v>
          </cell>
          <cell r="CY49">
            <v>8.8000000000000007</v>
          </cell>
          <cell r="CZ49">
            <v>19.899999999999999</v>
          </cell>
          <cell r="DA49">
            <v>1417.1853694255926</v>
          </cell>
          <cell r="DB49">
            <v>2043.880407161533</v>
          </cell>
          <cell r="DC49">
            <v>0.23929429581019687</v>
          </cell>
          <cell r="DD49">
            <v>0</v>
          </cell>
          <cell r="DE49" t="str">
            <v>Газлифт</v>
          </cell>
          <cell r="DF49">
            <v>14.041917471999998</v>
          </cell>
          <cell r="DG49">
            <v>16.809999999999999</v>
          </cell>
          <cell r="DH49">
            <v>0.08</v>
          </cell>
          <cell r="DI49">
            <v>19.899999999999999</v>
          </cell>
          <cell r="DJ49">
            <v>36</v>
          </cell>
          <cell r="DK49">
            <v>0</v>
          </cell>
          <cell r="DL49">
            <v>42338</v>
          </cell>
          <cell r="DM49">
            <v>42510</v>
          </cell>
          <cell r="DN49">
            <v>896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42510</v>
          </cell>
          <cell r="DT49" t="str">
            <v>ЗБС</v>
          </cell>
          <cell r="DU49">
            <v>0</v>
          </cell>
          <cell r="DV49">
            <v>14</v>
          </cell>
          <cell r="DW49">
            <v>20</v>
          </cell>
          <cell r="DX49">
            <v>52</v>
          </cell>
          <cell r="DY49">
            <v>19</v>
          </cell>
          <cell r="DZ49" t="str">
            <v>Постоянный</v>
          </cell>
          <cell r="EA49">
            <v>24</v>
          </cell>
          <cell r="EB49">
            <v>0</v>
          </cell>
          <cell r="EC49">
            <v>14.041917471999998</v>
          </cell>
          <cell r="ED49">
            <v>16.809999999999999</v>
          </cell>
          <cell r="EE49">
            <v>0.08</v>
          </cell>
          <cell r="EF49">
            <v>28.7</v>
          </cell>
          <cell r="EG49">
            <v>1417.1853694255926</v>
          </cell>
          <cell r="EH49">
            <v>81</v>
          </cell>
          <cell r="EI49">
            <v>8.8000000000000007</v>
          </cell>
          <cell r="EJ49">
            <v>36</v>
          </cell>
          <cell r="EK49">
            <v>18</v>
          </cell>
          <cell r="EL49">
            <v>20</v>
          </cell>
          <cell r="EM49">
            <v>52</v>
          </cell>
          <cell r="EN49">
            <v>19</v>
          </cell>
          <cell r="EO49" t="str">
            <v>Постоянный</v>
          </cell>
          <cell r="EP49">
            <v>24</v>
          </cell>
          <cell r="EQ49">
            <v>0</v>
          </cell>
          <cell r="ER49">
            <v>14.041917471999998</v>
          </cell>
          <cell r="ES49">
            <v>16.809999999999999</v>
          </cell>
          <cell r="ET49">
            <v>0.08</v>
          </cell>
          <cell r="EU49">
            <v>28.7</v>
          </cell>
          <cell r="EV49">
            <v>1417.1853694255926</v>
          </cell>
          <cell r="EW49">
            <v>80</v>
          </cell>
          <cell r="EX49">
            <v>8.8000000000000007</v>
          </cell>
          <cell r="EY49">
            <v>36</v>
          </cell>
          <cell r="EZ49">
            <v>4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</row>
        <row r="50">
          <cell r="J50" t="str">
            <v>29-2</v>
          </cell>
          <cell r="K50" t="str">
            <v>Куст скважины - 29</v>
          </cell>
          <cell r="L50">
            <v>35298</v>
          </cell>
          <cell r="M50" t="str">
            <v>Гор.</v>
          </cell>
          <cell r="N50" t="str">
            <v>P1ar_Block II</v>
          </cell>
          <cell r="O50" t="str">
            <v>Действующий</v>
          </cell>
          <cell r="P50">
            <v>-4</v>
          </cell>
          <cell r="Q50" t="str">
            <v xml:space="preserve"> </v>
          </cell>
          <cell r="R50" t="str">
            <v xml:space="preserve"> </v>
          </cell>
          <cell r="S50">
            <v>0</v>
          </cell>
          <cell r="T50">
            <v>143.80000000000001</v>
          </cell>
          <cell r="U50">
            <v>135</v>
          </cell>
          <cell r="V50">
            <v>4.32</v>
          </cell>
          <cell r="W50">
            <v>1</v>
          </cell>
          <cell r="X50">
            <v>4.2731830069755761</v>
          </cell>
          <cell r="Y50">
            <v>1.33</v>
          </cell>
          <cell r="Z50">
            <v>0.83599999999999997</v>
          </cell>
          <cell r="AA50">
            <v>0.73299999999999998</v>
          </cell>
          <cell r="AB50">
            <v>38</v>
          </cell>
          <cell r="AC50">
            <v>1.1579999999999999</v>
          </cell>
          <cell r="AD50" t="str">
            <v>177,8;
139,7</v>
          </cell>
          <cell r="AE50">
            <v>9.19</v>
          </cell>
          <cell r="AF50">
            <v>2279</v>
          </cell>
          <cell r="AG50">
            <v>2850</v>
          </cell>
          <cell r="AH50">
            <v>2850</v>
          </cell>
          <cell r="AI50">
            <v>0</v>
          </cell>
          <cell r="AJ50">
            <v>0</v>
          </cell>
          <cell r="AK50" t="str">
            <v>откр ствол</v>
          </cell>
          <cell r="AL50" t="str">
            <v>1917-2850</v>
          </cell>
          <cell r="AM50">
            <v>0</v>
          </cell>
          <cell r="AN50">
            <v>1917</v>
          </cell>
          <cell r="AO50">
            <v>51.4</v>
          </cell>
          <cell r="AP50">
            <v>0</v>
          </cell>
          <cell r="AQ50">
            <v>0</v>
          </cell>
          <cell r="AR50">
            <v>0</v>
          </cell>
          <cell r="AS50" t="str">
            <v>Газлифт</v>
          </cell>
          <cell r="AT50">
            <v>781.2</v>
          </cell>
          <cell r="AU50" t="str">
            <v>ГК95/1,5</v>
          </cell>
          <cell r="AV50">
            <v>1338.6</v>
          </cell>
          <cell r="AW50" t="str">
            <v>ГК85</v>
          </cell>
          <cell r="AX50">
            <v>1768.8</v>
          </cell>
          <cell r="AY50" t="str">
            <v>ЦКсОК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1784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2676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73</v>
          </cell>
          <cell r="BV50">
            <v>5.5</v>
          </cell>
          <cell r="BW50">
            <v>18</v>
          </cell>
          <cell r="BX50" t="str">
            <v>Угловик</v>
          </cell>
          <cell r="BY50" t="str">
            <v>Постоянный</v>
          </cell>
          <cell r="BZ50">
            <v>24</v>
          </cell>
          <cell r="CA50">
            <v>0</v>
          </cell>
          <cell r="CB50">
            <v>21</v>
          </cell>
          <cell r="CC50">
            <v>34</v>
          </cell>
          <cell r="CD50">
            <v>20</v>
          </cell>
          <cell r="CE50">
            <v>43313</v>
          </cell>
          <cell r="CF50">
            <v>87</v>
          </cell>
          <cell r="CG50">
            <v>82</v>
          </cell>
          <cell r="CH50">
            <v>6</v>
          </cell>
          <cell r="CI50">
            <v>0</v>
          </cell>
          <cell r="CJ50">
            <v>0</v>
          </cell>
          <cell r="CK50">
            <v>41</v>
          </cell>
          <cell r="CL50">
            <v>8.7490325999999996</v>
          </cell>
          <cell r="CM50">
            <v>10.5</v>
          </cell>
          <cell r="CN50">
            <v>0.33</v>
          </cell>
          <cell r="CO50">
            <v>44</v>
          </cell>
          <cell r="CP50">
            <v>27</v>
          </cell>
          <cell r="CQ50">
            <v>46</v>
          </cell>
          <cell r="CR50" t="str">
            <v>-</v>
          </cell>
          <cell r="CS50" t="str">
            <v>-</v>
          </cell>
          <cell r="CT50" t="str">
            <v>-</v>
          </cell>
          <cell r="CU50">
            <v>37.2509674</v>
          </cell>
          <cell r="CV50" t="str">
            <v>-</v>
          </cell>
          <cell r="CW50" t="str">
            <v>-</v>
          </cell>
          <cell r="CX50" t="str">
            <v>-</v>
          </cell>
          <cell r="CY50">
            <v>9</v>
          </cell>
          <cell r="CZ50">
            <v>18</v>
          </cell>
          <cell r="DA50">
            <v>2057.370320005437</v>
          </cell>
          <cell r="DB50">
            <v>3086.0554800081554</v>
          </cell>
          <cell r="DC50">
            <v>0.29837773100094361</v>
          </cell>
          <cell r="DD50">
            <v>0</v>
          </cell>
          <cell r="DE50" t="str">
            <v>Газлифт</v>
          </cell>
          <cell r="DF50">
            <v>8.7490325999999996</v>
          </cell>
          <cell r="DG50">
            <v>10.5</v>
          </cell>
          <cell r="DH50">
            <v>0.33</v>
          </cell>
          <cell r="DI50">
            <v>18</v>
          </cell>
          <cell r="DJ50">
            <v>41</v>
          </cell>
          <cell r="DK50">
            <v>0</v>
          </cell>
          <cell r="DL50" t="str">
            <v>-</v>
          </cell>
          <cell r="DM50">
            <v>40843</v>
          </cell>
          <cell r="DN50">
            <v>2563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40843</v>
          </cell>
          <cell r="DT50" t="str">
            <v>ОПЗ</v>
          </cell>
          <cell r="DU50">
            <v>0</v>
          </cell>
          <cell r="DV50">
            <v>18</v>
          </cell>
          <cell r="DW50">
            <v>21</v>
          </cell>
          <cell r="DX50">
            <v>34</v>
          </cell>
          <cell r="DY50">
            <v>20</v>
          </cell>
          <cell r="DZ50" t="str">
            <v>Постоянный</v>
          </cell>
          <cell r="EA50">
            <v>24</v>
          </cell>
          <cell r="EB50">
            <v>0</v>
          </cell>
          <cell r="EC50">
            <v>8.7490325999999996</v>
          </cell>
          <cell r="ED50">
            <v>10.5</v>
          </cell>
          <cell r="EE50">
            <v>0.33</v>
          </cell>
          <cell r="EF50">
            <v>27</v>
          </cell>
          <cell r="EG50">
            <v>2057.370320005437</v>
          </cell>
          <cell r="EH50">
            <v>92</v>
          </cell>
          <cell r="EI50">
            <v>9</v>
          </cell>
          <cell r="EJ50">
            <v>41</v>
          </cell>
          <cell r="EK50">
            <v>18</v>
          </cell>
          <cell r="EL50">
            <v>21</v>
          </cell>
          <cell r="EM50">
            <v>34</v>
          </cell>
          <cell r="EN50">
            <v>20</v>
          </cell>
          <cell r="EO50" t="str">
            <v>Постоянный</v>
          </cell>
          <cell r="EP50">
            <v>24</v>
          </cell>
          <cell r="EQ50">
            <v>0</v>
          </cell>
          <cell r="ER50">
            <v>8.7490325999999996</v>
          </cell>
          <cell r="ES50">
            <v>10.5</v>
          </cell>
          <cell r="ET50">
            <v>0.33</v>
          </cell>
          <cell r="EU50">
            <v>27</v>
          </cell>
          <cell r="EV50">
            <v>2057.370320005437</v>
          </cell>
          <cell r="EW50">
            <v>82</v>
          </cell>
          <cell r="EX50">
            <v>9</v>
          </cell>
          <cell r="EY50">
            <v>41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</row>
        <row r="51">
          <cell r="J51" t="str">
            <v>29-1</v>
          </cell>
          <cell r="K51" t="str">
            <v>Куст скважины - 29</v>
          </cell>
          <cell r="L51">
            <v>34908</v>
          </cell>
          <cell r="M51" t="str">
            <v>Гор.</v>
          </cell>
          <cell r="N51" t="str">
            <v>P1ar_Block II</v>
          </cell>
          <cell r="O51" t="str">
            <v>Действующий</v>
          </cell>
          <cell r="P51">
            <v>-4</v>
          </cell>
          <cell r="Q51">
            <v>35148</v>
          </cell>
          <cell r="R51" t="str">
            <v xml:space="preserve"> Halli</v>
          </cell>
          <cell r="S51">
            <v>0</v>
          </cell>
          <cell r="T51">
            <v>143.80000000000001</v>
          </cell>
          <cell r="U51">
            <v>135</v>
          </cell>
          <cell r="V51">
            <v>4.32</v>
          </cell>
          <cell r="W51">
            <v>1</v>
          </cell>
          <cell r="X51">
            <v>4.1150695370546773</v>
          </cell>
          <cell r="Y51">
            <v>1.33</v>
          </cell>
          <cell r="Z51">
            <v>0.83599999999999997</v>
          </cell>
          <cell r="AA51">
            <v>0.73299999999999998</v>
          </cell>
          <cell r="AB51">
            <v>38</v>
          </cell>
          <cell r="AC51">
            <v>1.1579999999999999</v>
          </cell>
          <cell r="AD51" t="str">
            <v>177,8;
139,7</v>
          </cell>
          <cell r="AE51">
            <v>9.19</v>
          </cell>
          <cell r="AF51">
            <v>1851</v>
          </cell>
          <cell r="AG51">
            <v>2285</v>
          </cell>
          <cell r="AH51">
            <v>2285</v>
          </cell>
          <cell r="AI51">
            <v>0</v>
          </cell>
          <cell r="AJ51">
            <v>0</v>
          </cell>
          <cell r="AK51" t="str">
            <v>откр ствол</v>
          </cell>
          <cell r="AL51" t="str">
            <v>1900-2285</v>
          </cell>
          <cell r="AM51">
            <v>0</v>
          </cell>
          <cell r="AN51">
            <v>1900</v>
          </cell>
          <cell r="AO51">
            <v>12.2</v>
          </cell>
          <cell r="AP51">
            <v>0</v>
          </cell>
          <cell r="AQ51">
            <v>0</v>
          </cell>
          <cell r="AR51">
            <v>0</v>
          </cell>
          <cell r="AS51" t="str">
            <v>Газлифт</v>
          </cell>
          <cell r="AT51">
            <v>600</v>
          </cell>
          <cell r="AU51" t="str">
            <v>ГП</v>
          </cell>
          <cell r="AV51">
            <v>1070</v>
          </cell>
          <cell r="AW51" t="str">
            <v>ГП</v>
          </cell>
          <cell r="AX51">
            <v>1480</v>
          </cell>
          <cell r="AY51" t="str">
            <v>ГК85/1,5</v>
          </cell>
          <cell r="AZ51">
            <v>1780</v>
          </cell>
          <cell r="BA51" t="str">
            <v>ЦКсОК/4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1790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1870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73</v>
          </cell>
          <cell r="BV51">
            <v>5.5</v>
          </cell>
          <cell r="BW51">
            <v>18</v>
          </cell>
          <cell r="BX51" t="str">
            <v>Угловик</v>
          </cell>
          <cell r="BY51" t="str">
            <v>Постоянный</v>
          </cell>
          <cell r="BZ51">
            <v>24</v>
          </cell>
          <cell r="CA51">
            <v>0</v>
          </cell>
          <cell r="CB51">
            <v>21</v>
          </cell>
          <cell r="CC51">
            <v>44</v>
          </cell>
          <cell r="CD51">
            <v>20</v>
          </cell>
          <cell r="CE51">
            <v>43313</v>
          </cell>
          <cell r="CF51">
            <v>87</v>
          </cell>
          <cell r="CG51">
            <v>82</v>
          </cell>
          <cell r="CH51">
            <v>6</v>
          </cell>
          <cell r="CI51">
            <v>0</v>
          </cell>
          <cell r="CJ51">
            <v>0</v>
          </cell>
          <cell r="CK51">
            <v>40</v>
          </cell>
          <cell r="CL51">
            <v>6.5876799999999998</v>
          </cell>
          <cell r="CM51">
            <v>8</v>
          </cell>
          <cell r="CN51">
            <v>1.5</v>
          </cell>
          <cell r="CO51">
            <v>45</v>
          </cell>
          <cell r="CP51">
            <v>18</v>
          </cell>
          <cell r="CQ51">
            <v>47</v>
          </cell>
          <cell r="CR51" t="str">
            <v>-</v>
          </cell>
          <cell r="CS51" t="str">
            <v>-</v>
          </cell>
          <cell r="CT51" t="str">
            <v>-</v>
          </cell>
          <cell r="CU51">
            <v>40.412320000000001</v>
          </cell>
          <cell r="CV51" t="str">
            <v>-</v>
          </cell>
          <cell r="CW51" t="str">
            <v>-</v>
          </cell>
          <cell r="CX51" t="str">
            <v>-</v>
          </cell>
          <cell r="CY51">
            <v>8</v>
          </cell>
          <cell r="CZ51">
            <v>10</v>
          </cell>
          <cell r="DA51">
            <v>1517.9850873145024</v>
          </cell>
          <cell r="DB51">
            <v>2732.3731571661042</v>
          </cell>
          <cell r="DC51">
            <v>0.2239942785624888</v>
          </cell>
          <cell r="DD51">
            <v>0</v>
          </cell>
          <cell r="DE51" t="str">
            <v>Газлифт</v>
          </cell>
          <cell r="DF51">
            <v>6.5876799999999998</v>
          </cell>
          <cell r="DG51">
            <v>8</v>
          </cell>
          <cell r="DH51">
            <v>1.5</v>
          </cell>
          <cell r="DI51">
            <v>10</v>
          </cell>
          <cell r="DJ51">
            <v>40</v>
          </cell>
          <cell r="DK51">
            <v>0</v>
          </cell>
          <cell r="DL51">
            <v>42509.083333333336</v>
          </cell>
          <cell r="DM51">
            <v>42545</v>
          </cell>
          <cell r="DN51">
            <v>861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37715</v>
          </cell>
          <cell r="DT51" t="str">
            <v>ОПЗ</v>
          </cell>
          <cell r="DU51" t="str">
            <v>Предыдущий ГТМ-2000г(ОПЗ с раствор)</v>
          </cell>
          <cell r="DV51">
            <v>18</v>
          </cell>
          <cell r="DW51">
            <v>23</v>
          </cell>
          <cell r="DX51">
            <v>44</v>
          </cell>
          <cell r="DY51">
            <v>20</v>
          </cell>
          <cell r="DZ51" t="str">
            <v>Постоянный</v>
          </cell>
          <cell r="EA51">
            <v>24</v>
          </cell>
          <cell r="EB51">
            <v>0</v>
          </cell>
          <cell r="EC51">
            <v>6.5876799999999998</v>
          </cell>
          <cell r="ED51">
            <v>8</v>
          </cell>
          <cell r="EE51">
            <v>1.5</v>
          </cell>
          <cell r="EF51">
            <v>18</v>
          </cell>
          <cell r="EG51">
            <v>1517.9850873145024</v>
          </cell>
          <cell r="EH51">
            <v>86</v>
          </cell>
          <cell r="EI51">
            <v>8</v>
          </cell>
          <cell r="EJ51">
            <v>40</v>
          </cell>
          <cell r="EK51">
            <v>18</v>
          </cell>
          <cell r="EL51">
            <v>21</v>
          </cell>
          <cell r="EM51">
            <v>44</v>
          </cell>
          <cell r="EN51">
            <v>20</v>
          </cell>
          <cell r="EO51" t="str">
            <v>Постоянный</v>
          </cell>
          <cell r="EP51">
            <v>24</v>
          </cell>
          <cell r="EQ51">
            <v>0</v>
          </cell>
          <cell r="ER51">
            <v>6.5876799999999998</v>
          </cell>
          <cell r="ES51">
            <v>8</v>
          </cell>
          <cell r="ET51">
            <v>1.5</v>
          </cell>
          <cell r="EU51">
            <v>18</v>
          </cell>
          <cell r="EV51">
            <v>1517.9850873145024</v>
          </cell>
          <cell r="EW51">
            <v>82</v>
          </cell>
          <cell r="EX51">
            <v>8</v>
          </cell>
          <cell r="EY51">
            <v>40</v>
          </cell>
          <cell r="EZ51">
            <v>0</v>
          </cell>
          <cell r="FA51">
            <v>-2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</row>
        <row r="52">
          <cell r="J52" t="str">
            <v>30-2</v>
          </cell>
          <cell r="K52" t="str">
            <v>Куст скважины - 30</v>
          </cell>
          <cell r="L52">
            <v>35955</v>
          </cell>
          <cell r="M52" t="str">
            <v>Гор.</v>
          </cell>
          <cell r="N52" t="str">
            <v>P1ar_Block II</v>
          </cell>
          <cell r="O52" t="str">
            <v>Действующий</v>
          </cell>
          <cell r="P52">
            <v>-4</v>
          </cell>
          <cell r="Q52" t="str">
            <v xml:space="preserve"> </v>
          </cell>
          <cell r="R52" t="str">
            <v xml:space="preserve"> </v>
          </cell>
          <cell r="S52">
            <v>0</v>
          </cell>
          <cell r="T52">
            <v>143.80000000000001</v>
          </cell>
          <cell r="U52">
            <v>135</v>
          </cell>
          <cell r="V52">
            <v>4.32</v>
          </cell>
          <cell r="W52">
            <v>1</v>
          </cell>
          <cell r="X52">
            <v>4.32</v>
          </cell>
          <cell r="Y52">
            <v>1.33</v>
          </cell>
          <cell r="Z52">
            <v>0.83599999999999997</v>
          </cell>
          <cell r="AA52">
            <v>0.73299999999999998</v>
          </cell>
          <cell r="AB52">
            <v>38</v>
          </cell>
          <cell r="AC52">
            <v>1.1579999999999999</v>
          </cell>
          <cell r="AD52">
            <v>177.8</v>
          </cell>
          <cell r="AE52">
            <v>8.0500000000000007</v>
          </cell>
          <cell r="AF52">
            <v>1888</v>
          </cell>
          <cell r="AG52">
            <v>2690</v>
          </cell>
          <cell r="AH52">
            <v>2690</v>
          </cell>
          <cell r="AI52">
            <v>0</v>
          </cell>
          <cell r="AJ52">
            <v>0</v>
          </cell>
          <cell r="AK52" t="str">
            <v>откр ствол</v>
          </cell>
          <cell r="AL52" t="str">
            <v>1888-2690</v>
          </cell>
          <cell r="AM52">
            <v>0</v>
          </cell>
          <cell r="AN52">
            <v>1888</v>
          </cell>
          <cell r="AO52">
            <v>51.82</v>
          </cell>
          <cell r="AP52">
            <v>0</v>
          </cell>
          <cell r="AQ52">
            <v>0</v>
          </cell>
          <cell r="AR52">
            <v>0</v>
          </cell>
          <cell r="AS52" t="str">
            <v>Газлифт</v>
          </cell>
          <cell r="AT52">
            <v>846</v>
          </cell>
          <cell r="AU52" t="str">
            <v>ГП</v>
          </cell>
          <cell r="AV52">
            <v>1194</v>
          </cell>
          <cell r="AW52" t="str">
            <v>ГК82/2</v>
          </cell>
          <cell r="AX52">
            <v>1773</v>
          </cell>
          <cell r="AY52" t="str">
            <v>ЦКсОК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1784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1893</v>
          </cell>
          <cell r="BN52" t="str">
            <v>Есть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73</v>
          </cell>
          <cell r="BV52">
            <v>5.5</v>
          </cell>
          <cell r="BW52">
            <v>18</v>
          </cell>
          <cell r="BX52" t="str">
            <v>Угловик</v>
          </cell>
          <cell r="BY52" t="str">
            <v>Периодический</v>
          </cell>
          <cell r="BZ52">
            <v>24</v>
          </cell>
          <cell r="CA52">
            <v>48</v>
          </cell>
          <cell r="CB52">
            <v>23</v>
          </cell>
          <cell r="CC52">
            <v>42</v>
          </cell>
          <cell r="CD52">
            <v>22</v>
          </cell>
          <cell r="CE52">
            <v>43313</v>
          </cell>
          <cell r="CF52">
            <v>114</v>
          </cell>
          <cell r="CG52">
            <v>78</v>
          </cell>
          <cell r="CH52">
            <v>6</v>
          </cell>
          <cell r="CI52">
            <v>0</v>
          </cell>
          <cell r="CJ52">
            <v>0</v>
          </cell>
          <cell r="CK52">
            <v>50</v>
          </cell>
          <cell r="CL52">
            <v>9.0288000000000004</v>
          </cell>
          <cell r="CM52">
            <v>10.8</v>
          </cell>
          <cell r="CN52">
            <v>0</v>
          </cell>
          <cell r="CO52">
            <v>46</v>
          </cell>
          <cell r="CP52">
            <v>10</v>
          </cell>
          <cell r="CQ52">
            <v>64</v>
          </cell>
          <cell r="CR52" t="str">
            <v>-</v>
          </cell>
          <cell r="CS52" t="str">
            <v>-</v>
          </cell>
          <cell r="CT52" t="str">
            <v>-</v>
          </cell>
          <cell r="CU52">
            <v>54.971199999999996</v>
          </cell>
          <cell r="CV52" t="str">
            <v>-</v>
          </cell>
          <cell r="CW52" t="str">
            <v>-</v>
          </cell>
          <cell r="CX52" t="str">
            <v>-</v>
          </cell>
          <cell r="CY52">
            <v>3</v>
          </cell>
          <cell r="CZ52">
            <v>7</v>
          </cell>
          <cell r="DA52">
            <v>775.29682792840686</v>
          </cell>
          <cell r="DB52">
            <v>1107.5668970405811</v>
          </cell>
          <cell r="DC52">
            <v>0.22485389610389611</v>
          </cell>
          <cell r="DD52">
            <v>0</v>
          </cell>
          <cell r="DE52" t="str">
            <v>Газлифт</v>
          </cell>
          <cell r="DF52">
            <v>9.0288000000000004</v>
          </cell>
          <cell r="DG52">
            <v>10.8</v>
          </cell>
          <cell r="DH52">
            <v>0</v>
          </cell>
          <cell r="DI52">
            <v>7</v>
          </cell>
          <cell r="DJ52">
            <v>50</v>
          </cell>
          <cell r="DK52">
            <v>0</v>
          </cell>
          <cell r="DL52" t="str">
            <v>-</v>
          </cell>
          <cell r="DM52">
            <v>40847</v>
          </cell>
          <cell r="DN52">
            <v>2559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43039</v>
          </cell>
          <cell r="DT52" t="str">
            <v>Бесп. ОПЗ</v>
          </cell>
          <cell r="DU52" t="str">
            <v>Предыдущий ГТМ-31.10.2011г(СКО)</v>
          </cell>
          <cell r="DV52">
            <v>18</v>
          </cell>
          <cell r="DW52">
            <v>24</v>
          </cell>
          <cell r="DX52">
            <v>42</v>
          </cell>
          <cell r="DY52">
            <v>22</v>
          </cell>
          <cell r="DZ52" t="str">
            <v>Периодический</v>
          </cell>
          <cell r="EA52">
            <v>24</v>
          </cell>
          <cell r="EB52">
            <v>48</v>
          </cell>
          <cell r="EC52">
            <v>9.0288000000000004</v>
          </cell>
          <cell r="ED52">
            <v>10.8</v>
          </cell>
          <cell r="EE52">
            <v>0</v>
          </cell>
          <cell r="EF52">
            <v>10</v>
          </cell>
          <cell r="EG52">
            <v>775.29682792840686</v>
          </cell>
          <cell r="EH52">
            <v>78</v>
          </cell>
          <cell r="EI52">
            <v>3</v>
          </cell>
          <cell r="EJ52">
            <v>50</v>
          </cell>
          <cell r="EK52">
            <v>18</v>
          </cell>
          <cell r="EL52">
            <v>23</v>
          </cell>
          <cell r="EM52">
            <v>42</v>
          </cell>
          <cell r="EN52">
            <v>22</v>
          </cell>
          <cell r="EO52" t="str">
            <v>Периодический</v>
          </cell>
          <cell r="EP52">
            <v>24</v>
          </cell>
          <cell r="EQ52">
            <v>48</v>
          </cell>
          <cell r="ER52">
            <v>9.0288000000000004</v>
          </cell>
          <cell r="ES52">
            <v>10.8</v>
          </cell>
          <cell r="ET52">
            <v>0</v>
          </cell>
          <cell r="EU52">
            <v>10</v>
          </cell>
          <cell r="EV52">
            <v>775.29682792840686</v>
          </cell>
          <cell r="EW52">
            <v>78</v>
          </cell>
          <cell r="EX52">
            <v>3</v>
          </cell>
          <cell r="EY52">
            <v>50</v>
          </cell>
          <cell r="EZ52">
            <v>0</v>
          </cell>
          <cell r="FA52">
            <v>-1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</row>
        <row r="53">
          <cell r="J53" t="str">
            <v>30-1</v>
          </cell>
          <cell r="K53" t="str">
            <v>Куст скважины - 30</v>
          </cell>
          <cell r="L53">
            <v>35727</v>
          </cell>
          <cell r="M53" t="str">
            <v>Верт.</v>
          </cell>
          <cell r="N53" t="str">
            <v>P1ar_Block II</v>
          </cell>
          <cell r="O53" t="str">
            <v>В бездействии прошлых лет</v>
          </cell>
          <cell r="P53">
            <v>-4</v>
          </cell>
          <cell r="Q53">
            <v>35407</v>
          </cell>
          <cell r="R53" t="str">
            <v>Halli</v>
          </cell>
          <cell r="S53">
            <v>0</v>
          </cell>
          <cell r="T53">
            <v>143.80000000000001</v>
          </cell>
          <cell r="U53">
            <v>135</v>
          </cell>
          <cell r="V53">
            <v>4.32</v>
          </cell>
          <cell r="W53">
            <v>1</v>
          </cell>
          <cell r="X53">
            <v>4.32</v>
          </cell>
          <cell r="Y53">
            <v>1.33</v>
          </cell>
          <cell r="Z53">
            <v>0.83599999999999997</v>
          </cell>
          <cell r="AA53">
            <v>0.73299999999999998</v>
          </cell>
          <cell r="AB53">
            <v>38</v>
          </cell>
          <cell r="AC53">
            <v>1.1579999999999999</v>
          </cell>
          <cell r="AD53" t="str">
            <v>177,8; 139,7</v>
          </cell>
          <cell r="AE53">
            <v>7.72</v>
          </cell>
          <cell r="AF53">
            <v>1910</v>
          </cell>
          <cell r="AG53">
            <v>2452</v>
          </cell>
          <cell r="AH53">
            <v>2452</v>
          </cell>
          <cell r="AI53">
            <v>0</v>
          </cell>
          <cell r="AJ53">
            <v>0</v>
          </cell>
          <cell r="AK53" t="str">
            <v>Закрытый</v>
          </cell>
          <cell r="AL53" t="str">
            <v>1910-2186; 2211-2440</v>
          </cell>
          <cell r="AM53">
            <v>0</v>
          </cell>
          <cell r="AN53">
            <v>1910</v>
          </cell>
          <cell r="AO53">
            <v>45.5</v>
          </cell>
          <cell r="AP53">
            <v>0</v>
          </cell>
          <cell r="AQ53">
            <v>0</v>
          </cell>
          <cell r="AR53">
            <v>0</v>
          </cell>
          <cell r="AS53" t="str">
            <v>УЭЦН</v>
          </cell>
          <cell r="AT53">
            <v>300</v>
          </cell>
          <cell r="AU53" t="str">
            <v>ГП (-)</v>
          </cell>
          <cell r="AV53">
            <v>1560</v>
          </cell>
          <cell r="AW53" t="str">
            <v>извлечен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 t="str">
            <v>-</v>
          </cell>
          <cell r="BG53">
            <v>0</v>
          </cell>
          <cell r="BH53">
            <v>0</v>
          </cell>
          <cell r="BI53" t="str">
            <v>D1050N</v>
          </cell>
          <cell r="BJ53">
            <v>1600</v>
          </cell>
          <cell r="BK53">
            <v>52</v>
          </cell>
          <cell r="BL53" t="str">
            <v>56-117</v>
          </cell>
          <cell r="BM53">
            <v>1580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1579.93</v>
          </cell>
          <cell r="BT53">
            <v>7.0000000000000007E-2</v>
          </cell>
          <cell r="BU53">
            <v>73</v>
          </cell>
          <cell r="BV53">
            <v>5.5</v>
          </cell>
          <cell r="BW53">
            <v>65</v>
          </cell>
          <cell r="BX53" t="str">
            <v>Угловик</v>
          </cell>
          <cell r="BY53" t="str">
            <v>Постоянный</v>
          </cell>
          <cell r="BZ53">
            <v>24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43313</v>
          </cell>
          <cell r="CF53">
            <v>144.6</v>
          </cell>
          <cell r="CG53">
            <v>0</v>
          </cell>
          <cell r="CH53">
            <v>0</v>
          </cell>
          <cell r="CI53">
            <v>1579.93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47</v>
          </cell>
          <cell r="CP53">
            <v>0</v>
          </cell>
          <cell r="CQ53" t="str">
            <v>-</v>
          </cell>
          <cell r="CR53" t="str">
            <v>-</v>
          </cell>
          <cell r="CS53" t="str">
            <v>-</v>
          </cell>
          <cell r="CT53" t="str">
            <v>-</v>
          </cell>
          <cell r="CU53" t="str">
            <v>-</v>
          </cell>
          <cell r="CV53" t="str">
            <v>-</v>
          </cell>
          <cell r="CW53" t="str">
            <v>-</v>
          </cell>
          <cell r="CX53" t="str">
            <v>-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 t="str">
            <v>УЭЦН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42950.083333333336</v>
          </cell>
          <cell r="DM53">
            <v>42516</v>
          </cell>
          <cell r="DN53">
            <v>0</v>
          </cell>
          <cell r="DO53">
            <v>22</v>
          </cell>
          <cell r="DP53">
            <v>37</v>
          </cell>
          <cell r="DQ53">
            <v>47</v>
          </cell>
          <cell r="DR53">
            <v>0</v>
          </cell>
          <cell r="DS53">
            <v>35727</v>
          </cell>
          <cell r="DT53" t="str">
            <v>ВНС</v>
          </cell>
          <cell r="DU53">
            <v>0</v>
          </cell>
          <cell r="DV53">
            <v>65</v>
          </cell>
          <cell r="DW53">
            <v>0</v>
          </cell>
          <cell r="DX53">
            <v>0</v>
          </cell>
          <cell r="DY53">
            <v>0</v>
          </cell>
          <cell r="DZ53" t="str">
            <v>Постоянный</v>
          </cell>
          <cell r="EA53">
            <v>24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65</v>
          </cell>
          <cell r="EL53">
            <v>0</v>
          </cell>
          <cell r="EM53">
            <v>0</v>
          </cell>
          <cell r="EN53">
            <v>0</v>
          </cell>
          <cell r="EO53" t="str">
            <v>Постоянный</v>
          </cell>
          <cell r="EP53">
            <v>24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</row>
        <row r="54">
          <cell r="J54" t="str">
            <v>35-1</v>
          </cell>
          <cell r="K54" t="str">
            <v>К - 61</v>
          </cell>
          <cell r="L54">
            <v>37412</v>
          </cell>
          <cell r="M54" t="str">
            <v>Гор.</v>
          </cell>
          <cell r="N54" t="str">
            <v>P1ar_Block III</v>
          </cell>
          <cell r="O54" t="str">
            <v>Действующий</v>
          </cell>
          <cell r="P54">
            <v>-4</v>
          </cell>
          <cell r="Q54" t="str">
            <v xml:space="preserve"> </v>
          </cell>
          <cell r="R54" t="str">
            <v xml:space="preserve"> </v>
          </cell>
          <cell r="S54">
            <v>0</v>
          </cell>
          <cell r="T54">
            <v>143.80000000000001</v>
          </cell>
          <cell r="U54">
            <v>135</v>
          </cell>
          <cell r="V54">
            <v>4.32</v>
          </cell>
          <cell r="W54">
            <v>1</v>
          </cell>
          <cell r="X54">
            <v>4.32</v>
          </cell>
          <cell r="Y54">
            <v>1.33</v>
          </cell>
          <cell r="Z54">
            <v>0.83599999999999997</v>
          </cell>
          <cell r="AA54">
            <v>0.73299999999999998</v>
          </cell>
          <cell r="AB54">
            <v>38</v>
          </cell>
          <cell r="AC54">
            <v>1.1579999999999999</v>
          </cell>
          <cell r="AD54">
            <v>139.69999999999999</v>
          </cell>
          <cell r="AE54">
            <v>7.72</v>
          </cell>
          <cell r="AF54">
            <v>1888</v>
          </cell>
          <cell r="AG54">
            <v>2549</v>
          </cell>
          <cell r="AH54">
            <v>2549</v>
          </cell>
          <cell r="AI54">
            <v>0</v>
          </cell>
          <cell r="AJ54">
            <v>0</v>
          </cell>
          <cell r="AK54" t="str">
            <v>откр ствол</v>
          </cell>
          <cell r="AL54" t="str">
            <v xml:space="preserve">1888-2549 </v>
          </cell>
          <cell r="AM54">
            <v>0</v>
          </cell>
          <cell r="AN54">
            <v>1888</v>
          </cell>
          <cell r="AO54">
            <v>16.8</v>
          </cell>
          <cell r="AP54">
            <v>0</v>
          </cell>
          <cell r="AQ54">
            <v>0</v>
          </cell>
          <cell r="AR54">
            <v>0</v>
          </cell>
          <cell r="AS54" t="str">
            <v>Газлифт</v>
          </cell>
          <cell r="AT54">
            <v>558</v>
          </cell>
          <cell r="AU54" t="str">
            <v>ГК82/2</v>
          </cell>
          <cell r="AV54">
            <v>956</v>
          </cell>
          <cell r="AW54" t="str">
            <v>ГК83/2,5</v>
          </cell>
          <cell r="AX54">
            <v>1281</v>
          </cell>
          <cell r="AY54" t="str">
            <v>ГК75/3</v>
          </cell>
          <cell r="AZ54">
            <v>1524</v>
          </cell>
          <cell r="BA54" t="str">
            <v>ГК70/4</v>
          </cell>
          <cell r="BB54">
            <v>1760</v>
          </cell>
          <cell r="BC54" t="str">
            <v>ЦКсОК</v>
          </cell>
          <cell r="BD54">
            <v>0</v>
          </cell>
          <cell r="BE54">
            <v>0</v>
          </cell>
          <cell r="BF54">
            <v>1770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2030</v>
          </cell>
          <cell r="BN54" t="str">
            <v>Есть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73</v>
          </cell>
          <cell r="BV54">
            <v>5.5</v>
          </cell>
          <cell r="BW54">
            <v>18</v>
          </cell>
          <cell r="BX54" t="str">
            <v>Угловик</v>
          </cell>
          <cell r="BY54" t="str">
            <v>Постоянный</v>
          </cell>
          <cell r="BZ54">
            <v>24</v>
          </cell>
          <cell r="CA54">
            <v>0</v>
          </cell>
          <cell r="CB54">
            <v>33</v>
          </cell>
          <cell r="CC54">
            <v>51</v>
          </cell>
          <cell r="CD54">
            <v>31</v>
          </cell>
          <cell r="CE54">
            <v>43313</v>
          </cell>
          <cell r="CF54">
            <v>113</v>
          </cell>
          <cell r="CG54">
            <v>79</v>
          </cell>
          <cell r="CH54">
            <v>6</v>
          </cell>
          <cell r="CI54">
            <v>0</v>
          </cell>
          <cell r="CJ54">
            <v>0</v>
          </cell>
          <cell r="CK54">
            <v>57</v>
          </cell>
          <cell r="CL54">
            <v>17.556000000000001</v>
          </cell>
          <cell r="CM54">
            <v>21</v>
          </cell>
          <cell r="CN54">
            <v>0</v>
          </cell>
          <cell r="CO54">
            <v>48</v>
          </cell>
          <cell r="CP54">
            <v>23</v>
          </cell>
          <cell r="CQ54">
            <v>56</v>
          </cell>
          <cell r="CR54" t="str">
            <v>-</v>
          </cell>
          <cell r="CS54" t="str">
            <v>-</v>
          </cell>
          <cell r="CT54" t="str">
            <v>-</v>
          </cell>
          <cell r="CU54">
            <v>38.444000000000003</v>
          </cell>
          <cell r="CV54" t="str">
            <v>-</v>
          </cell>
          <cell r="CW54" t="str">
            <v>-</v>
          </cell>
          <cell r="CX54" t="str">
            <v>-</v>
          </cell>
          <cell r="CY54">
            <v>13</v>
          </cell>
          <cell r="CZ54">
            <v>10</v>
          </cell>
          <cell r="DA54">
            <v>569.60583276372745</v>
          </cell>
          <cell r="DB54">
            <v>1310.0934153565731</v>
          </cell>
          <cell r="DC54">
            <v>0.48092686002522067</v>
          </cell>
          <cell r="DD54">
            <v>0</v>
          </cell>
          <cell r="DE54" t="str">
            <v>Газлифт</v>
          </cell>
          <cell r="DF54">
            <v>17.556000000000001</v>
          </cell>
          <cell r="DG54">
            <v>21</v>
          </cell>
          <cell r="DH54">
            <v>0</v>
          </cell>
          <cell r="DI54">
            <v>10</v>
          </cell>
          <cell r="DJ54">
            <v>57</v>
          </cell>
          <cell r="DK54">
            <v>0</v>
          </cell>
          <cell r="DL54">
            <v>42631.083333333336</v>
          </cell>
          <cell r="DM54">
            <v>42639</v>
          </cell>
          <cell r="DN54">
            <v>767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42639</v>
          </cell>
          <cell r="DT54" t="str">
            <v>ОПЗ (ЗБС от фев.13г.)</v>
          </cell>
          <cell r="DU54">
            <v>0</v>
          </cell>
          <cell r="DV54">
            <v>18</v>
          </cell>
          <cell r="DW54">
            <v>33</v>
          </cell>
          <cell r="DX54">
            <v>51</v>
          </cell>
          <cell r="DY54">
            <v>31</v>
          </cell>
          <cell r="DZ54" t="str">
            <v>Постоянный</v>
          </cell>
          <cell r="EA54">
            <v>24</v>
          </cell>
          <cell r="EB54">
            <v>0</v>
          </cell>
          <cell r="EC54">
            <v>17.556000000000001</v>
          </cell>
          <cell r="ED54">
            <v>21</v>
          </cell>
          <cell r="EE54">
            <v>0</v>
          </cell>
          <cell r="EF54">
            <v>23</v>
          </cell>
          <cell r="EG54">
            <v>569.60583276372745</v>
          </cell>
          <cell r="EH54">
            <v>79</v>
          </cell>
          <cell r="EI54">
            <v>13</v>
          </cell>
          <cell r="EJ54">
            <v>57</v>
          </cell>
          <cell r="EK54">
            <v>18</v>
          </cell>
          <cell r="EL54">
            <v>33</v>
          </cell>
          <cell r="EM54">
            <v>51</v>
          </cell>
          <cell r="EN54">
            <v>31</v>
          </cell>
          <cell r="EO54" t="str">
            <v>Постоянный</v>
          </cell>
          <cell r="EP54">
            <v>24</v>
          </cell>
          <cell r="EQ54">
            <v>0</v>
          </cell>
          <cell r="ER54">
            <v>17.556000000000001</v>
          </cell>
          <cell r="ES54">
            <v>21</v>
          </cell>
          <cell r="ET54">
            <v>0</v>
          </cell>
          <cell r="EU54">
            <v>23</v>
          </cell>
          <cell r="EV54">
            <v>569.60583276372745</v>
          </cell>
          <cell r="EW54">
            <v>79</v>
          </cell>
          <cell r="EX54">
            <v>13</v>
          </cell>
          <cell r="EY54">
            <v>57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</row>
        <row r="55">
          <cell r="J55" t="str">
            <v>40-1</v>
          </cell>
          <cell r="K55" t="str">
            <v>Без куста</v>
          </cell>
          <cell r="L55">
            <v>36730</v>
          </cell>
          <cell r="M55" t="str">
            <v>Гор.</v>
          </cell>
          <cell r="N55" t="str">
            <v>P1ar_Block III</v>
          </cell>
          <cell r="O55" t="str">
            <v>Действующий</v>
          </cell>
          <cell r="P55">
            <v>-4</v>
          </cell>
          <cell r="Q55">
            <v>0</v>
          </cell>
          <cell r="R55">
            <v>0</v>
          </cell>
          <cell r="S55">
            <v>0</v>
          </cell>
          <cell r="T55">
            <v>143.80000000000001</v>
          </cell>
          <cell r="U55">
            <v>135</v>
          </cell>
          <cell r="V55">
            <v>4.32</v>
          </cell>
          <cell r="W55">
            <v>1</v>
          </cell>
          <cell r="X55">
            <v>4.1202817051862137</v>
          </cell>
          <cell r="Y55">
            <v>1.33</v>
          </cell>
          <cell r="Z55">
            <v>0.83599999999999997</v>
          </cell>
          <cell r="AA55">
            <v>0.73299999999999998</v>
          </cell>
          <cell r="AB55">
            <v>38</v>
          </cell>
          <cell r="AC55">
            <v>1.1579999999999999</v>
          </cell>
          <cell r="AD55">
            <v>139.69999999999999</v>
          </cell>
          <cell r="AE55">
            <v>7.72</v>
          </cell>
          <cell r="AF55">
            <v>2093</v>
          </cell>
          <cell r="AG55">
            <v>2680</v>
          </cell>
          <cell r="AH55">
            <v>2680</v>
          </cell>
          <cell r="AI55">
            <v>0</v>
          </cell>
          <cell r="AJ55">
            <v>0</v>
          </cell>
          <cell r="AK55" t="str">
            <v>откр ствол</v>
          </cell>
          <cell r="AL55" t="str">
            <v>2093-2680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Газлифт</v>
          </cell>
          <cell r="AT55">
            <v>530</v>
          </cell>
          <cell r="AU55" t="str">
            <v>ГК78/3</v>
          </cell>
          <cell r="AV55">
            <v>930</v>
          </cell>
          <cell r="AW55" t="str">
            <v>ГК80/3</v>
          </cell>
          <cell r="AX55">
            <v>1240</v>
          </cell>
          <cell r="AY55" t="str">
            <v>ГК81/3</v>
          </cell>
          <cell r="AZ55">
            <v>1495</v>
          </cell>
          <cell r="BA55" t="str">
            <v>ГК78/3</v>
          </cell>
          <cell r="BB55">
            <v>1700</v>
          </cell>
          <cell r="BC55" t="str">
            <v>ЦКсОК</v>
          </cell>
          <cell r="BD55">
            <v>0</v>
          </cell>
          <cell r="BE55">
            <v>0</v>
          </cell>
          <cell r="BF55">
            <v>1760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2100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73</v>
          </cell>
          <cell r="BV55">
            <v>5.5</v>
          </cell>
          <cell r="BW55">
            <v>18</v>
          </cell>
          <cell r="BX55" t="str">
            <v>Угловик</v>
          </cell>
          <cell r="BY55" t="str">
            <v>Постоянный</v>
          </cell>
          <cell r="BZ55">
            <v>24</v>
          </cell>
          <cell r="CA55">
            <v>0</v>
          </cell>
          <cell r="CB55">
            <v>26</v>
          </cell>
          <cell r="CC55">
            <v>51</v>
          </cell>
          <cell r="CD55">
            <v>24</v>
          </cell>
          <cell r="CE55">
            <v>43313</v>
          </cell>
          <cell r="CF55">
            <v>130.30000000000001</v>
          </cell>
          <cell r="CG55">
            <v>81</v>
          </cell>
          <cell r="CH55">
            <v>6</v>
          </cell>
          <cell r="CI55">
            <v>0</v>
          </cell>
          <cell r="CJ55">
            <v>0</v>
          </cell>
          <cell r="CK55">
            <v>67</v>
          </cell>
          <cell r="CL55">
            <v>10.462188879999999</v>
          </cell>
          <cell r="CM55">
            <v>12.7</v>
          </cell>
          <cell r="CN55">
            <v>1.46</v>
          </cell>
          <cell r="CO55">
            <v>49</v>
          </cell>
          <cell r="CP55">
            <v>27.3</v>
          </cell>
          <cell r="CQ55">
            <v>63.300000000000011</v>
          </cell>
          <cell r="CR55" t="str">
            <v>-</v>
          </cell>
          <cell r="CS55" t="str">
            <v>-</v>
          </cell>
          <cell r="CT55" t="str">
            <v>-</v>
          </cell>
          <cell r="CU55">
            <v>52.837811120000012</v>
          </cell>
          <cell r="CV55" t="str">
            <v>-</v>
          </cell>
          <cell r="CW55" t="str">
            <v>-</v>
          </cell>
          <cell r="CX55" t="str">
            <v>-</v>
          </cell>
          <cell r="CY55">
            <v>7</v>
          </cell>
          <cell r="CZ55">
            <v>20.3</v>
          </cell>
          <cell r="DA55">
            <v>1940.320542177021</v>
          </cell>
          <cell r="DB55">
            <v>2609.3965912035801</v>
          </cell>
          <cell r="DC55">
            <v>0.25587932860688245</v>
          </cell>
          <cell r="DD55">
            <v>0</v>
          </cell>
          <cell r="DE55" t="str">
            <v>Газлифт</v>
          </cell>
          <cell r="DF55">
            <v>10.462188879999999</v>
          </cell>
          <cell r="DG55">
            <v>12.7</v>
          </cell>
          <cell r="DH55">
            <v>1.46</v>
          </cell>
          <cell r="DI55">
            <v>20.3</v>
          </cell>
          <cell r="DJ55">
            <v>67</v>
          </cell>
          <cell r="DK55">
            <v>0</v>
          </cell>
          <cell r="DL55">
            <v>42807.083333333336</v>
          </cell>
          <cell r="DM55">
            <v>42809</v>
          </cell>
          <cell r="DN55">
            <v>597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 t="str">
            <v>15.03.2017</v>
          </cell>
          <cell r="DT55" t="str">
            <v>ОПЗ</v>
          </cell>
          <cell r="DU55">
            <v>0</v>
          </cell>
          <cell r="DV55">
            <v>18</v>
          </cell>
          <cell r="DW55">
            <v>26</v>
          </cell>
          <cell r="DX55">
            <v>51</v>
          </cell>
          <cell r="DY55">
            <v>24</v>
          </cell>
          <cell r="DZ55" t="str">
            <v>Постоянный</v>
          </cell>
          <cell r="EA55">
            <v>24</v>
          </cell>
          <cell r="EB55">
            <v>0</v>
          </cell>
          <cell r="EC55">
            <v>10.462188879999999</v>
          </cell>
          <cell r="ED55">
            <v>12.7</v>
          </cell>
          <cell r="EE55">
            <v>1.46</v>
          </cell>
          <cell r="EF55">
            <v>27.3</v>
          </cell>
          <cell r="EG55">
            <v>1940.320542177021</v>
          </cell>
          <cell r="EH55">
            <v>81</v>
          </cell>
          <cell r="EI55">
            <v>7</v>
          </cell>
          <cell r="EJ55">
            <v>67</v>
          </cell>
          <cell r="EK55">
            <v>18</v>
          </cell>
          <cell r="EL55">
            <v>26</v>
          </cell>
          <cell r="EM55">
            <v>51</v>
          </cell>
          <cell r="EN55">
            <v>24</v>
          </cell>
          <cell r="EO55" t="str">
            <v>Постоянный</v>
          </cell>
          <cell r="EP55">
            <v>24</v>
          </cell>
          <cell r="EQ55">
            <v>0</v>
          </cell>
          <cell r="ER55">
            <v>10.462188879999999</v>
          </cell>
          <cell r="ES55">
            <v>12.7</v>
          </cell>
          <cell r="ET55">
            <v>1.46</v>
          </cell>
          <cell r="EU55">
            <v>27.3</v>
          </cell>
          <cell r="EV55">
            <v>1940.320542177021</v>
          </cell>
          <cell r="EW55">
            <v>81</v>
          </cell>
          <cell r="EX55">
            <v>7</v>
          </cell>
          <cell r="EY55">
            <v>67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</row>
        <row r="56">
          <cell r="J56" t="str">
            <v>41р</v>
          </cell>
          <cell r="K56" t="str">
            <v>Без куста</v>
          </cell>
          <cell r="L56">
            <v>37493</v>
          </cell>
          <cell r="M56" t="str">
            <v>Верт.</v>
          </cell>
          <cell r="N56" t="str">
            <v>P1ar_Block III</v>
          </cell>
          <cell r="O56" t="str">
            <v>Действующий</v>
          </cell>
          <cell r="P56">
            <v>-4</v>
          </cell>
          <cell r="Q56">
            <v>41399</v>
          </cell>
          <cell r="R56" t="str">
            <v>ЕВС</v>
          </cell>
          <cell r="S56" t="str">
            <v>15,5т</v>
          </cell>
          <cell r="T56">
            <v>143.80000000000001</v>
          </cell>
          <cell r="U56">
            <v>135</v>
          </cell>
          <cell r="V56">
            <v>4.32</v>
          </cell>
          <cell r="W56">
            <v>1</v>
          </cell>
          <cell r="X56">
            <v>3.1338865997330392</v>
          </cell>
          <cell r="Y56">
            <v>1.33</v>
          </cell>
          <cell r="Z56">
            <v>0.83599999999999997</v>
          </cell>
          <cell r="AA56">
            <v>0.73299999999999998</v>
          </cell>
          <cell r="AB56">
            <v>38</v>
          </cell>
          <cell r="AC56">
            <v>1.1579999999999999</v>
          </cell>
          <cell r="AD56">
            <v>139.69999999999999</v>
          </cell>
          <cell r="AE56">
            <v>7.72</v>
          </cell>
          <cell r="AF56">
            <v>1951</v>
          </cell>
          <cell r="AG56">
            <v>1945</v>
          </cell>
          <cell r="AH56">
            <v>1945</v>
          </cell>
          <cell r="AI56">
            <v>0</v>
          </cell>
          <cell r="AJ56">
            <v>0</v>
          </cell>
          <cell r="AK56" t="str">
            <v>закрытый</v>
          </cell>
          <cell r="AL56" t="str">
            <v>1863-1897; 1914-1943</v>
          </cell>
          <cell r="AM56">
            <v>0</v>
          </cell>
          <cell r="AN56">
            <v>1863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Газлифт</v>
          </cell>
          <cell r="AT56">
            <v>640</v>
          </cell>
          <cell r="AU56" t="str">
            <v>ГП</v>
          </cell>
          <cell r="AV56">
            <v>1150</v>
          </cell>
          <cell r="AW56" t="str">
            <v>ГП</v>
          </cell>
          <cell r="AX56">
            <v>1500</v>
          </cell>
          <cell r="AY56" t="str">
            <v>ГК98/2</v>
          </cell>
          <cell r="AZ56">
            <v>1785</v>
          </cell>
          <cell r="BA56" t="str">
            <v>ЦКсОК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 t="str">
            <v>-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1850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73</v>
          </cell>
          <cell r="BV56">
            <v>5.5</v>
          </cell>
          <cell r="BW56">
            <v>18</v>
          </cell>
          <cell r="BX56" t="str">
            <v>Угловик</v>
          </cell>
          <cell r="BY56" t="str">
            <v>Постоянный</v>
          </cell>
          <cell r="BZ56">
            <v>24</v>
          </cell>
          <cell r="CA56">
            <v>0</v>
          </cell>
          <cell r="CB56">
            <v>35</v>
          </cell>
          <cell r="CC56">
            <v>64</v>
          </cell>
          <cell r="CD56">
            <v>32</v>
          </cell>
          <cell r="CE56">
            <v>43313</v>
          </cell>
          <cell r="CF56">
            <v>139</v>
          </cell>
          <cell r="CG56">
            <v>83</v>
          </cell>
          <cell r="CH56">
            <v>6</v>
          </cell>
          <cell r="CI56">
            <v>0</v>
          </cell>
          <cell r="CJ56">
            <v>0</v>
          </cell>
          <cell r="CK56">
            <v>50</v>
          </cell>
          <cell r="CL56">
            <v>9.1846303999999996</v>
          </cell>
          <cell r="CM56">
            <v>12.4</v>
          </cell>
          <cell r="CN56">
            <v>11.4</v>
          </cell>
          <cell r="CO56">
            <v>50</v>
          </cell>
          <cell r="CP56">
            <v>27</v>
          </cell>
          <cell r="CQ56">
            <v>89</v>
          </cell>
          <cell r="CR56" t="str">
            <v>-</v>
          </cell>
          <cell r="CS56" t="str">
            <v>-</v>
          </cell>
          <cell r="CT56" t="str">
            <v>-</v>
          </cell>
          <cell r="CU56">
            <v>79.815369599999997</v>
          </cell>
          <cell r="CV56" t="str">
            <v>-</v>
          </cell>
          <cell r="CW56" t="str">
            <v>-</v>
          </cell>
          <cell r="CX56" t="str">
            <v>-</v>
          </cell>
          <cell r="CY56">
            <v>11</v>
          </cell>
          <cell r="CZ56">
            <v>16</v>
          </cell>
          <cell r="DA56">
            <v>1742.0407031294369</v>
          </cell>
          <cell r="DB56">
            <v>2939.6936865309244</v>
          </cell>
          <cell r="DC56">
            <v>0.19474483711003704</v>
          </cell>
          <cell r="DD56">
            <v>0</v>
          </cell>
          <cell r="DE56" t="str">
            <v>Газлифт</v>
          </cell>
          <cell r="DF56">
            <v>9.1846303999999996</v>
          </cell>
          <cell r="DG56">
            <v>12.4</v>
          </cell>
          <cell r="DH56">
            <v>11.4</v>
          </cell>
          <cell r="DI56">
            <v>16</v>
          </cell>
          <cell r="DJ56">
            <v>50</v>
          </cell>
          <cell r="DK56">
            <v>0</v>
          </cell>
          <cell r="DL56">
            <v>42619.083333333336</v>
          </cell>
          <cell r="DM56">
            <v>42655</v>
          </cell>
          <cell r="DN56">
            <v>751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42655</v>
          </cell>
          <cell r="DT56" t="str">
            <v>ОПЗ</v>
          </cell>
          <cell r="DU56">
            <v>0</v>
          </cell>
          <cell r="DV56">
            <v>18</v>
          </cell>
          <cell r="DW56">
            <v>35</v>
          </cell>
          <cell r="DX56">
            <v>64</v>
          </cell>
          <cell r="DY56">
            <v>32</v>
          </cell>
          <cell r="DZ56" t="str">
            <v>Постоянный</v>
          </cell>
          <cell r="EA56">
            <v>24</v>
          </cell>
          <cell r="EB56">
            <v>0</v>
          </cell>
          <cell r="EC56">
            <v>9.1846303999999996</v>
          </cell>
          <cell r="ED56">
            <v>12.4</v>
          </cell>
          <cell r="EE56">
            <v>11.4</v>
          </cell>
          <cell r="EF56">
            <v>27</v>
          </cell>
          <cell r="EG56">
            <v>1742.0407031294369</v>
          </cell>
          <cell r="EH56">
            <v>83</v>
          </cell>
          <cell r="EI56">
            <v>11</v>
          </cell>
          <cell r="EJ56">
            <v>50</v>
          </cell>
          <cell r="EK56">
            <v>18</v>
          </cell>
          <cell r="EL56">
            <v>35</v>
          </cell>
          <cell r="EM56">
            <v>64</v>
          </cell>
          <cell r="EN56">
            <v>32</v>
          </cell>
          <cell r="EO56" t="str">
            <v>Постоянный</v>
          </cell>
          <cell r="EP56">
            <v>24</v>
          </cell>
          <cell r="EQ56">
            <v>0</v>
          </cell>
          <cell r="ER56">
            <v>9.1846303999999996</v>
          </cell>
          <cell r="ES56">
            <v>12.4</v>
          </cell>
          <cell r="ET56">
            <v>11.4</v>
          </cell>
          <cell r="EU56">
            <v>27</v>
          </cell>
          <cell r="EV56">
            <v>1742.0407031294369</v>
          </cell>
          <cell r="EW56">
            <v>83</v>
          </cell>
          <cell r="EX56">
            <v>11</v>
          </cell>
          <cell r="EY56">
            <v>50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</row>
        <row r="57">
          <cell r="J57" t="str">
            <v>41-1</v>
          </cell>
          <cell r="K57" t="str">
            <v>Без куста</v>
          </cell>
          <cell r="L57">
            <v>37072</v>
          </cell>
          <cell r="M57" t="str">
            <v>Гор.</v>
          </cell>
          <cell r="N57" t="str">
            <v>P1ar_Block III</v>
          </cell>
          <cell r="O57" t="str">
            <v>Действующий</v>
          </cell>
          <cell r="P57">
            <v>-4</v>
          </cell>
          <cell r="Q57">
            <v>0</v>
          </cell>
          <cell r="R57">
            <v>0</v>
          </cell>
          <cell r="S57">
            <v>0</v>
          </cell>
          <cell r="T57">
            <v>143.80000000000001</v>
          </cell>
          <cell r="U57">
            <v>135</v>
          </cell>
          <cell r="V57">
            <v>4.32</v>
          </cell>
          <cell r="W57">
            <v>1</v>
          </cell>
          <cell r="X57">
            <v>4.32</v>
          </cell>
          <cell r="Y57">
            <v>1.33</v>
          </cell>
          <cell r="Z57">
            <v>0.83599999999999997</v>
          </cell>
          <cell r="AA57">
            <v>0.73299999999999998</v>
          </cell>
          <cell r="AB57">
            <v>38</v>
          </cell>
          <cell r="AC57">
            <v>1.1579999999999999</v>
          </cell>
          <cell r="AD57">
            <v>139.69999999999999</v>
          </cell>
          <cell r="AE57">
            <v>7.72</v>
          </cell>
          <cell r="AF57">
            <v>1820</v>
          </cell>
          <cell r="AG57">
            <v>2400</v>
          </cell>
          <cell r="AH57">
            <v>2400</v>
          </cell>
          <cell r="AI57">
            <v>0</v>
          </cell>
          <cell r="AJ57">
            <v>0</v>
          </cell>
          <cell r="AK57" t="str">
            <v>откр ствол</v>
          </cell>
          <cell r="AL57" t="str">
            <v>1820-2400</v>
          </cell>
          <cell r="AM57">
            <v>0</v>
          </cell>
          <cell r="AN57">
            <v>1820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Газлифт</v>
          </cell>
          <cell r="AT57">
            <v>490</v>
          </cell>
          <cell r="AU57" t="str">
            <v>ГП</v>
          </cell>
          <cell r="AV57">
            <v>890</v>
          </cell>
          <cell r="AW57" t="str">
            <v>ГП</v>
          </cell>
          <cell r="AX57">
            <v>1220</v>
          </cell>
          <cell r="AY57" t="str">
            <v>ГК85/2</v>
          </cell>
          <cell r="AZ57">
            <v>1475</v>
          </cell>
          <cell r="BA57" t="str">
            <v>ГК83/3</v>
          </cell>
          <cell r="BB57">
            <v>1675</v>
          </cell>
          <cell r="BC57" t="str">
            <v>ЦКсОК</v>
          </cell>
          <cell r="BD57">
            <v>0</v>
          </cell>
          <cell r="BE57">
            <v>0</v>
          </cell>
          <cell r="BF57">
            <v>1775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1990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73</v>
          </cell>
          <cell r="BV57">
            <v>5.5</v>
          </cell>
          <cell r="BW57">
            <v>18</v>
          </cell>
          <cell r="BX57" t="str">
            <v>Угловик</v>
          </cell>
          <cell r="BY57" t="str">
            <v>Периодический</v>
          </cell>
          <cell r="BZ57">
            <v>24</v>
          </cell>
          <cell r="CA57">
            <v>24</v>
          </cell>
          <cell r="CB57">
            <v>30</v>
          </cell>
          <cell r="CC57">
            <v>61</v>
          </cell>
          <cell r="CD57">
            <v>26</v>
          </cell>
          <cell r="CE57">
            <v>43313</v>
          </cell>
          <cell r="CF57">
            <v>116</v>
          </cell>
          <cell r="CG57">
            <v>81</v>
          </cell>
          <cell r="CH57">
            <v>6</v>
          </cell>
          <cell r="CI57">
            <v>0</v>
          </cell>
          <cell r="CJ57">
            <v>0</v>
          </cell>
          <cell r="CK57">
            <v>46</v>
          </cell>
          <cell r="CL57">
            <v>5.2667999999999999</v>
          </cell>
          <cell r="CM57">
            <v>6.3</v>
          </cell>
          <cell r="CN57">
            <v>0</v>
          </cell>
          <cell r="CO57">
            <v>51</v>
          </cell>
          <cell r="CP57">
            <v>32.4</v>
          </cell>
          <cell r="CQ57">
            <v>70</v>
          </cell>
          <cell r="CR57" t="str">
            <v>-</v>
          </cell>
          <cell r="CS57" t="str">
            <v>-</v>
          </cell>
          <cell r="CT57" t="str">
            <v>-</v>
          </cell>
          <cell r="CU57">
            <v>64.733199999999997</v>
          </cell>
          <cell r="CV57" t="str">
            <v>-</v>
          </cell>
          <cell r="CW57" t="str">
            <v>-</v>
          </cell>
          <cell r="CX57" t="str">
            <v>-</v>
          </cell>
          <cell r="CY57">
            <v>10</v>
          </cell>
          <cell r="CZ57">
            <v>22.4</v>
          </cell>
          <cell r="DA57">
            <v>4253.0568846358319</v>
          </cell>
          <cell r="DB57">
            <v>6151.7429938482574</v>
          </cell>
          <cell r="DC57">
            <v>0.12298429319371729</v>
          </cell>
          <cell r="DD57">
            <v>0</v>
          </cell>
          <cell r="DE57" t="str">
            <v>Газлифт</v>
          </cell>
          <cell r="DF57">
            <v>5.2667999999999999</v>
          </cell>
          <cell r="DG57">
            <v>6.3</v>
          </cell>
          <cell r="DH57">
            <v>0</v>
          </cell>
          <cell r="DI57">
            <v>22.4</v>
          </cell>
          <cell r="DJ57">
            <v>46</v>
          </cell>
          <cell r="DK57">
            <v>0</v>
          </cell>
          <cell r="DL57">
            <v>42140</v>
          </cell>
          <cell r="DM57">
            <v>42153</v>
          </cell>
          <cell r="DN57">
            <v>1253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42147</v>
          </cell>
          <cell r="DT57" t="str">
            <v>ОПЗ</v>
          </cell>
          <cell r="DU57">
            <v>0</v>
          </cell>
          <cell r="DV57">
            <v>18</v>
          </cell>
          <cell r="DW57">
            <v>30</v>
          </cell>
          <cell r="DX57">
            <v>61</v>
          </cell>
          <cell r="DY57">
            <v>26</v>
          </cell>
          <cell r="DZ57" t="str">
            <v>Периодический</v>
          </cell>
          <cell r="EA57">
            <v>24</v>
          </cell>
          <cell r="EB57">
            <v>24</v>
          </cell>
          <cell r="EC57">
            <v>5.2667999999999999</v>
          </cell>
          <cell r="ED57">
            <v>6.3</v>
          </cell>
          <cell r="EE57">
            <v>0</v>
          </cell>
          <cell r="EF57">
            <v>32.4</v>
          </cell>
          <cell r="EG57">
            <v>4253.0568846358319</v>
          </cell>
          <cell r="EH57">
            <v>81</v>
          </cell>
          <cell r="EI57">
            <v>10</v>
          </cell>
          <cell r="EJ57">
            <v>46</v>
          </cell>
          <cell r="EK57">
            <v>18</v>
          </cell>
          <cell r="EL57">
            <v>30</v>
          </cell>
          <cell r="EM57">
            <v>61</v>
          </cell>
          <cell r="EN57">
            <v>26</v>
          </cell>
          <cell r="EO57" t="str">
            <v>Периодический</v>
          </cell>
          <cell r="EP57">
            <v>24</v>
          </cell>
          <cell r="EQ57">
            <v>24</v>
          </cell>
          <cell r="ER57">
            <v>5.2667999999999999</v>
          </cell>
          <cell r="ES57">
            <v>6.3</v>
          </cell>
          <cell r="ET57">
            <v>0</v>
          </cell>
          <cell r="EU57">
            <v>32.4</v>
          </cell>
          <cell r="EV57">
            <v>4253.0568846358319</v>
          </cell>
          <cell r="EW57">
            <v>81</v>
          </cell>
          <cell r="EX57">
            <v>10</v>
          </cell>
          <cell r="EY57">
            <v>46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</row>
        <row r="58">
          <cell r="J58" t="str">
            <v>43р</v>
          </cell>
          <cell r="K58" t="str">
            <v>Без куста</v>
          </cell>
          <cell r="L58">
            <v>34957</v>
          </cell>
          <cell r="M58" t="str">
            <v>Гор.</v>
          </cell>
          <cell r="N58" t="str">
            <v>P1ar_Block III</v>
          </cell>
          <cell r="O58" t="str">
            <v>Действующий</v>
          </cell>
          <cell r="P58">
            <v>-4</v>
          </cell>
          <cell r="Q58">
            <v>35251</v>
          </cell>
          <cell r="R58" t="str">
            <v>ФилОрАм</v>
          </cell>
          <cell r="S58">
            <v>0</v>
          </cell>
          <cell r="T58">
            <v>143.80000000000001</v>
          </cell>
          <cell r="U58">
            <v>135</v>
          </cell>
          <cell r="V58">
            <v>4.32</v>
          </cell>
          <cell r="W58">
            <v>1</v>
          </cell>
          <cell r="X58">
            <v>4.3057050592034445</v>
          </cell>
          <cell r="Y58">
            <v>1.33</v>
          </cell>
          <cell r="Z58">
            <v>0.83599999999999997</v>
          </cell>
          <cell r="AA58">
            <v>0.73299999999999998</v>
          </cell>
          <cell r="AB58">
            <v>38</v>
          </cell>
          <cell r="AC58">
            <v>1.1579999999999999</v>
          </cell>
          <cell r="AD58">
            <v>139.69999999999999</v>
          </cell>
          <cell r="AE58">
            <v>7.72</v>
          </cell>
          <cell r="AF58">
            <v>2362</v>
          </cell>
          <cell r="AG58">
            <v>2637</v>
          </cell>
          <cell r="AH58">
            <v>2637</v>
          </cell>
          <cell r="AI58">
            <v>0</v>
          </cell>
          <cell r="AJ58">
            <v>0</v>
          </cell>
          <cell r="AK58" t="str">
            <v>откр ствол</v>
          </cell>
          <cell r="AL58" t="str">
            <v>1897-2637</v>
          </cell>
          <cell r="AM58">
            <v>25</v>
          </cell>
          <cell r="AN58">
            <v>1887</v>
          </cell>
          <cell r="AO58">
            <v>7.0000000000000007E-2</v>
          </cell>
          <cell r="AP58" t="str">
            <v>1665-1887</v>
          </cell>
          <cell r="AQ58">
            <v>102</v>
          </cell>
          <cell r="AR58">
            <v>6.5</v>
          </cell>
          <cell r="AS58" t="str">
            <v>Газлифт</v>
          </cell>
          <cell r="AT58">
            <v>600</v>
          </cell>
          <cell r="AU58" t="str">
            <v xml:space="preserve">ГК80/0,125 </v>
          </cell>
          <cell r="AV58">
            <v>1200</v>
          </cell>
          <cell r="AW58" t="str">
            <v>ГК75/0,156</v>
          </cell>
          <cell r="AX58">
            <v>1621</v>
          </cell>
          <cell r="AY58" t="str">
            <v>ЦКсОК/0,313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1631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1647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73</v>
          </cell>
          <cell r="BV58">
            <v>5.5</v>
          </cell>
          <cell r="BW58">
            <v>18</v>
          </cell>
          <cell r="BX58" t="str">
            <v>Угловик</v>
          </cell>
          <cell r="BY58" t="str">
            <v>Периодический</v>
          </cell>
          <cell r="BZ58">
            <v>24</v>
          </cell>
          <cell r="CA58">
            <v>24</v>
          </cell>
          <cell r="CB58">
            <v>30</v>
          </cell>
          <cell r="CC58">
            <v>52</v>
          </cell>
          <cell r="CD58">
            <v>28</v>
          </cell>
          <cell r="CE58">
            <v>43313</v>
          </cell>
          <cell r="CF58">
            <v>119</v>
          </cell>
          <cell r="CG58">
            <v>78</v>
          </cell>
          <cell r="CH58">
            <v>6</v>
          </cell>
          <cell r="CI58">
            <v>0</v>
          </cell>
          <cell r="CJ58">
            <v>0</v>
          </cell>
          <cell r="CK58">
            <v>62</v>
          </cell>
          <cell r="CL58">
            <v>16.703279999999999</v>
          </cell>
          <cell r="CM58">
            <v>20</v>
          </cell>
          <cell r="CN58">
            <v>0.1</v>
          </cell>
          <cell r="CO58">
            <v>52</v>
          </cell>
          <cell r="CP58">
            <v>32</v>
          </cell>
          <cell r="CQ58">
            <v>57</v>
          </cell>
          <cell r="CR58" t="str">
            <v>-</v>
          </cell>
          <cell r="CS58" t="str">
            <v>-</v>
          </cell>
          <cell r="CT58" t="str">
            <v>-</v>
          </cell>
          <cell r="CU58">
            <v>40.296720000000001</v>
          </cell>
          <cell r="CV58" t="str">
            <v>-</v>
          </cell>
          <cell r="CW58" t="str">
            <v>-</v>
          </cell>
          <cell r="CX58" t="str">
            <v>-</v>
          </cell>
          <cell r="CY58">
            <v>11</v>
          </cell>
          <cell r="CZ58">
            <v>21</v>
          </cell>
          <cell r="DA58">
            <v>1257.2380993433626</v>
          </cell>
          <cell r="DB58">
            <v>1915.7913894756</v>
          </cell>
          <cell r="DC58">
            <v>0.44577636261472187</v>
          </cell>
          <cell r="DD58">
            <v>0</v>
          </cell>
          <cell r="DE58" t="str">
            <v>Газлифт</v>
          </cell>
          <cell r="DF58">
            <v>16.703279999999999</v>
          </cell>
          <cell r="DG58">
            <v>20</v>
          </cell>
          <cell r="DH58">
            <v>0.1</v>
          </cell>
          <cell r="DI58">
            <v>21</v>
          </cell>
          <cell r="DJ58">
            <v>62</v>
          </cell>
          <cell r="DK58">
            <v>0</v>
          </cell>
          <cell r="DL58">
            <v>42828.083333333336</v>
          </cell>
          <cell r="DM58">
            <v>42832</v>
          </cell>
          <cell r="DN58">
            <v>574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42832</v>
          </cell>
          <cell r="DT58" t="str">
            <v>ОПЗ</v>
          </cell>
          <cell r="DU58">
            <v>0</v>
          </cell>
          <cell r="DV58">
            <v>18</v>
          </cell>
          <cell r="DW58">
            <v>30</v>
          </cell>
          <cell r="DX58">
            <v>52</v>
          </cell>
          <cell r="DY58">
            <v>28</v>
          </cell>
          <cell r="DZ58" t="str">
            <v>Периодический</v>
          </cell>
          <cell r="EA58">
            <v>24</v>
          </cell>
          <cell r="EB58">
            <v>24</v>
          </cell>
          <cell r="EC58">
            <v>16.703279999999999</v>
          </cell>
          <cell r="ED58">
            <v>20</v>
          </cell>
          <cell r="EE58">
            <v>0.1</v>
          </cell>
          <cell r="EF58">
            <v>32</v>
          </cell>
          <cell r="EG58">
            <v>1257.2380993433626</v>
          </cell>
          <cell r="EH58">
            <v>78</v>
          </cell>
          <cell r="EI58">
            <v>11</v>
          </cell>
          <cell r="EJ58">
            <v>62</v>
          </cell>
          <cell r="EK58">
            <v>18</v>
          </cell>
          <cell r="EL58">
            <v>30</v>
          </cell>
          <cell r="EM58">
            <v>52</v>
          </cell>
          <cell r="EN58">
            <v>28</v>
          </cell>
          <cell r="EO58" t="str">
            <v>Периодический</v>
          </cell>
          <cell r="EP58">
            <v>24</v>
          </cell>
          <cell r="EQ58">
            <v>24</v>
          </cell>
          <cell r="ER58">
            <v>16.703279999999999</v>
          </cell>
          <cell r="ES58">
            <v>20</v>
          </cell>
          <cell r="ET58">
            <v>0.1</v>
          </cell>
          <cell r="EU58">
            <v>32</v>
          </cell>
          <cell r="EV58">
            <v>1257.2380993433626</v>
          </cell>
          <cell r="EW58">
            <v>78</v>
          </cell>
          <cell r="EX58">
            <v>11</v>
          </cell>
          <cell r="EY58">
            <v>62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</row>
        <row r="59">
          <cell r="J59" t="str">
            <v>44р</v>
          </cell>
          <cell r="K59" t="str">
            <v>Без куста</v>
          </cell>
          <cell r="L59">
            <v>34886</v>
          </cell>
          <cell r="M59" t="str">
            <v>Гор.</v>
          </cell>
          <cell r="N59" t="str">
            <v>P1ar_Block II</v>
          </cell>
          <cell r="O59" t="str">
            <v>Действующий</v>
          </cell>
          <cell r="P59">
            <v>-4</v>
          </cell>
          <cell r="Q59" t="str">
            <v xml:space="preserve"> </v>
          </cell>
          <cell r="R59" t="str">
            <v xml:space="preserve"> </v>
          </cell>
          <cell r="S59">
            <v>0</v>
          </cell>
          <cell r="T59">
            <v>143.80000000000001</v>
          </cell>
          <cell r="U59">
            <v>135</v>
          </cell>
          <cell r="V59">
            <v>4.32</v>
          </cell>
          <cell r="W59">
            <v>1</v>
          </cell>
          <cell r="X59">
            <v>3.5796081654839598</v>
          </cell>
          <cell r="Y59">
            <v>1.33</v>
          </cell>
          <cell r="Z59">
            <v>0.83599999999999997</v>
          </cell>
          <cell r="AA59">
            <v>0.73299999999999998</v>
          </cell>
          <cell r="AB59">
            <v>38</v>
          </cell>
          <cell r="AC59">
            <v>1.1579999999999999</v>
          </cell>
          <cell r="AD59">
            <v>139.69999999999999</v>
          </cell>
          <cell r="AE59">
            <v>7.72</v>
          </cell>
          <cell r="AF59">
            <v>2006</v>
          </cell>
          <cell r="AG59" t="str">
            <v>1 ств 2275
2 ств 2600</v>
          </cell>
          <cell r="AH59" t="str">
            <v>1ств 2275
2ств 2600</v>
          </cell>
          <cell r="AI59">
            <v>0</v>
          </cell>
          <cell r="AJ59">
            <v>0</v>
          </cell>
          <cell r="AK59" t="str">
            <v>откр ствол</v>
          </cell>
          <cell r="AL59" t="str">
            <v>1ый ств 2006-2275;
2ой ств 2000-2600</v>
          </cell>
          <cell r="AM59">
            <v>30</v>
          </cell>
          <cell r="AN59">
            <v>2006</v>
          </cell>
          <cell r="AO59">
            <v>0.13</v>
          </cell>
          <cell r="AP59">
            <v>0</v>
          </cell>
          <cell r="AQ59">
            <v>0</v>
          </cell>
          <cell r="AR59">
            <v>0</v>
          </cell>
          <cell r="AS59" t="str">
            <v>Газлифт</v>
          </cell>
          <cell r="AT59">
            <v>600</v>
          </cell>
          <cell r="AU59" t="str">
            <v>ГП</v>
          </cell>
          <cell r="AV59">
            <v>1200</v>
          </cell>
          <cell r="AW59" t="str">
            <v>ГК85/1,5</v>
          </cell>
          <cell r="AX59">
            <v>1752</v>
          </cell>
          <cell r="AY59" t="str">
            <v>ЦКсОК/4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1762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2000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73</v>
          </cell>
          <cell r="BV59">
            <v>5.5</v>
          </cell>
          <cell r="BW59">
            <v>18</v>
          </cell>
          <cell r="BX59" t="str">
            <v>Угловик</v>
          </cell>
          <cell r="BY59" t="str">
            <v>Постоянный</v>
          </cell>
          <cell r="BZ59">
            <v>24</v>
          </cell>
          <cell r="CA59">
            <v>0</v>
          </cell>
          <cell r="CB59">
            <v>25</v>
          </cell>
          <cell r="CC59">
            <v>70</v>
          </cell>
          <cell r="CD59">
            <v>24</v>
          </cell>
          <cell r="CE59">
            <v>43313</v>
          </cell>
          <cell r="CF59">
            <v>113</v>
          </cell>
          <cell r="CG59">
            <v>80</v>
          </cell>
          <cell r="CH59">
            <v>6</v>
          </cell>
          <cell r="CI59">
            <v>0</v>
          </cell>
          <cell r="CJ59">
            <v>0</v>
          </cell>
          <cell r="CK59">
            <v>70</v>
          </cell>
          <cell r="CL59">
            <v>9.7597691399999995</v>
          </cell>
          <cell r="CM59">
            <v>12.45</v>
          </cell>
          <cell r="CN59">
            <v>6.23</v>
          </cell>
          <cell r="CO59">
            <v>53</v>
          </cell>
          <cell r="CP59">
            <v>9</v>
          </cell>
          <cell r="CQ59">
            <v>43</v>
          </cell>
          <cell r="CR59" t="str">
            <v>-</v>
          </cell>
          <cell r="CS59" t="str">
            <v>-</v>
          </cell>
          <cell r="CT59" t="str">
            <v>-</v>
          </cell>
          <cell r="CU59">
            <v>33.240230859999997</v>
          </cell>
          <cell r="CV59" t="str">
            <v>-</v>
          </cell>
          <cell r="CW59" t="str">
            <v>-</v>
          </cell>
          <cell r="CX59" t="str">
            <v>-</v>
          </cell>
          <cell r="CY59">
            <v>6.6</v>
          </cell>
          <cell r="CZ59">
            <v>2.4000000000000004</v>
          </cell>
          <cell r="DA59">
            <v>245.90745596263156</v>
          </cell>
          <cell r="DB59">
            <v>922.15295985986825</v>
          </cell>
          <cell r="DC59">
            <v>0.34846979496353375</v>
          </cell>
          <cell r="DD59">
            <v>0</v>
          </cell>
          <cell r="DE59" t="str">
            <v>Газлифт</v>
          </cell>
          <cell r="DF59">
            <v>9.7597691399999995</v>
          </cell>
          <cell r="DG59">
            <v>12.45</v>
          </cell>
          <cell r="DH59">
            <v>6.23</v>
          </cell>
          <cell r="DI59">
            <v>2.4000000000000004</v>
          </cell>
          <cell r="DJ59">
            <v>70</v>
          </cell>
          <cell r="DK59">
            <v>0</v>
          </cell>
          <cell r="DL59">
            <v>41337</v>
          </cell>
          <cell r="DM59">
            <v>41437</v>
          </cell>
          <cell r="DN59">
            <v>1969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41437</v>
          </cell>
          <cell r="DT59" t="str">
            <v>ЗБС</v>
          </cell>
          <cell r="DU59">
            <v>0</v>
          </cell>
          <cell r="DV59">
            <v>18</v>
          </cell>
          <cell r="DW59">
            <v>27</v>
          </cell>
          <cell r="DX59">
            <v>52</v>
          </cell>
          <cell r="DY59">
            <v>26</v>
          </cell>
          <cell r="DZ59" t="str">
            <v>Периодический</v>
          </cell>
          <cell r="EA59">
            <v>24</v>
          </cell>
          <cell r="EB59">
            <v>24</v>
          </cell>
          <cell r="EC59">
            <v>5.0139936000000001</v>
          </cell>
          <cell r="ED59">
            <v>6</v>
          </cell>
          <cell r="EE59">
            <v>0.04</v>
          </cell>
          <cell r="EF59">
            <v>13</v>
          </cell>
          <cell r="EG59">
            <v>1735.1438182928673</v>
          </cell>
          <cell r="EH59">
            <v>80</v>
          </cell>
          <cell r="EI59">
            <v>4.3</v>
          </cell>
          <cell r="EJ59">
            <v>57</v>
          </cell>
          <cell r="EK59">
            <v>18</v>
          </cell>
          <cell r="EL59">
            <v>25</v>
          </cell>
          <cell r="EM59">
            <v>70</v>
          </cell>
          <cell r="EN59">
            <v>24</v>
          </cell>
          <cell r="EO59" t="str">
            <v>Постоянный</v>
          </cell>
          <cell r="EP59">
            <v>24</v>
          </cell>
          <cell r="EQ59">
            <v>0</v>
          </cell>
          <cell r="ER59">
            <v>9.7597691399999995</v>
          </cell>
          <cell r="ES59">
            <v>12.45</v>
          </cell>
          <cell r="ET59">
            <v>6.23</v>
          </cell>
          <cell r="EU59">
            <v>9</v>
          </cell>
          <cell r="EV59">
            <v>245.90745596263156</v>
          </cell>
          <cell r="EW59">
            <v>80</v>
          </cell>
          <cell r="EX59">
            <v>6.6</v>
          </cell>
          <cell r="EY59">
            <v>70</v>
          </cell>
          <cell r="EZ59">
            <v>0</v>
          </cell>
          <cell r="FA59">
            <v>-2</v>
          </cell>
          <cell r="FB59">
            <v>18</v>
          </cell>
          <cell r="FC59">
            <v>-2</v>
          </cell>
          <cell r="FD59">
            <v>0</v>
          </cell>
          <cell r="FE59">
            <v>-24</v>
          </cell>
          <cell r="FF59">
            <v>4.7457755399999995</v>
          </cell>
        </row>
        <row r="60">
          <cell r="J60" t="str">
            <v>45р</v>
          </cell>
          <cell r="K60" t="str">
            <v>Без куста</v>
          </cell>
          <cell r="L60">
            <v>34964</v>
          </cell>
          <cell r="M60" t="str">
            <v>Верт.</v>
          </cell>
          <cell r="N60" t="str">
            <v>P1ar_Block II</v>
          </cell>
          <cell r="O60" t="str">
            <v>Действующий</v>
          </cell>
          <cell r="P60">
            <v>-4.9000000000000004</v>
          </cell>
          <cell r="Q60">
            <v>41476</v>
          </cell>
          <cell r="R60" t="str">
            <v>ЕВС</v>
          </cell>
          <cell r="S60" t="str">
            <v>45,5т</v>
          </cell>
          <cell r="T60">
            <v>143.80000000000001</v>
          </cell>
          <cell r="U60">
            <v>135</v>
          </cell>
          <cell r="V60">
            <v>4.32</v>
          </cell>
          <cell r="W60">
            <v>1</v>
          </cell>
          <cell r="X60">
            <v>4.2480716508085106</v>
          </cell>
          <cell r="Y60">
            <v>1.33</v>
          </cell>
          <cell r="Z60">
            <v>0.83599999999999997</v>
          </cell>
          <cell r="AA60">
            <v>0.73299999999999998</v>
          </cell>
          <cell r="AB60">
            <v>38</v>
          </cell>
          <cell r="AC60">
            <v>1.1579999999999999</v>
          </cell>
          <cell r="AD60">
            <v>177.8</v>
          </cell>
          <cell r="AE60">
            <v>9.19</v>
          </cell>
          <cell r="AF60">
            <v>1998</v>
          </cell>
          <cell r="AG60">
            <v>1951</v>
          </cell>
          <cell r="AH60">
            <v>1938</v>
          </cell>
          <cell r="AI60">
            <v>0</v>
          </cell>
          <cell r="AJ60">
            <v>0</v>
          </cell>
          <cell r="AK60" t="str">
            <v>закрытый</v>
          </cell>
          <cell r="AL60" t="str">
            <v>1845-1872; 1883-1911; 1929-1944</v>
          </cell>
          <cell r="AM60">
            <v>0</v>
          </cell>
          <cell r="AN60">
            <v>1883</v>
          </cell>
          <cell r="AO60">
            <v>0.32</v>
          </cell>
          <cell r="AP60">
            <v>0</v>
          </cell>
          <cell r="AQ60">
            <v>0</v>
          </cell>
          <cell r="AR60">
            <v>0</v>
          </cell>
          <cell r="AS60" t="str">
            <v>Газлифт</v>
          </cell>
          <cell r="AT60">
            <v>600</v>
          </cell>
          <cell r="AU60" t="str">
            <v>ГП</v>
          </cell>
          <cell r="AV60">
            <v>1070</v>
          </cell>
          <cell r="AW60" t="str">
            <v>ГП</v>
          </cell>
          <cell r="AX60">
            <v>1450</v>
          </cell>
          <cell r="AY60" t="str">
            <v>ГК82/3</v>
          </cell>
          <cell r="AZ60">
            <v>1770</v>
          </cell>
          <cell r="BA60" t="str">
            <v>ЦКсОК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1780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1845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73</v>
          </cell>
          <cell r="BV60">
            <v>5.5</v>
          </cell>
          <cell r="BW60">
            <v>18</v>
          </cell>
          <cell r="BX60" t="str">
            <v>Угловик</v>
          </cell>
          <cell r="BY60" t="str">
            <v>Периодический</v>
          </cell>
          <cell r="BZ60">
            <v>24</v>
          </cell>
          <cell r="CA60">
            <v>24</v>
          </cell>
          <cell r="CB60">
            <v>24</v>
          </cell>
          <cell r="CC60">
            <v>54</v>
          </cell>
          <cell r="CD60">
            <v>23</v>
          </cell>
          <cell r="CE60">
            <v>43313</v>
          </cell>
          <cell r="CF60">
            <v>125</v>
          </cell>
          <cell r="CG60">
            <v>80</v>
          </cell>
          <cell r="CH60">
            <v>6</v>
          </cell>
          <cell r="CI60">
            <v>0</v>
          </cell>
          <cell r="CJ60">
            <v>0</v>
          </cell>
          <cell r="CK60">
            <v>51</v>
          </cell>
          <cell r="CL60">
            <v>7.4856275999999999</v>
          </cell>
          <cell r="CM60">
            <v>9</v>
          </cell>
          <cell r="CN60">
            <v>0.51</v>
          </cell>
          <cell r="CO60">
            <v>54</v>
          </cell>
          <cell r="CP60">
            <v>12.5</v>
          </cell>
          <cell r="CQ60">
            <v>74</v>
          </cell>
          <cell r="CR60" t="str">
            <v>-</v>
          </cell>
          <cell r="CS60" t="str">
            <v>-</v>
          </cell>
          <cell r="CT60" t="str">
            <v>-</v>
          </cell>
          <cell r="CU60">
            <v>66.514372399999999</v>
          </cell>
          <cell r="CV60" t="str">
            <v>-</v>
          </cell>
          <cell r="CW60" t="str">
            <v>-</v>
          </cell>
          <cell r="CX60" t="str">
            <v>-</v>
          </cell>
          <cell r="CY60">
            <v>6</v>
          </cell>
          <cell r="CZ60">
            <v>6.5</v>
          </cell>
          <cell r="DA60">
            <v>868.33066608870581</v>
          </cell>
          <cell r="DB60">
            <v>1669.8666655552033</v>
          </cell>
          <cell r="DC60">
            <v>0.1650474358556385</v>
          </cell>
          <cell r="DD60">
            <v>0</v>
          </cell>
          <cell r="DE60" t="str">
            <v>Газлифт</v>
          </cell>
          <cell r="DF60">
            <v>7.4856275999999999</v>
          </cell>
          <cell r="DG60">
            <v>9</v>
          </cell>
          <cell r="DH60">
            <v>0.51</v>
          </cell>
          <cell r="DI60">
            <v>6.5</v>
          </cell>
          <cell r="DJ60">
            <v>51</v>
          </cell>
          <cell r="DK60">
            <v>0</v>
          </cell>
          <cell r="DL60">
            <v>42719.083333333336</v>
          </cell>
          <cell r="DM60">
            <v>42889</v>
          </cell>
          <cell r="DN60">
            <v>517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42889</v>
          </cell>
          <cell r="DT60" t="str">
            <v>ОПЗ+РПВР</v>
          </cell>
          <cell r="DU60">
            <v>0</v>
          </cell>
          <cell r="DV60">
            <v>18</v>
          </cell>
          <cell r="DW60">
            <v>24</v>
          </cell>
          <cell r="DX60">
            <v>54</v>
          </cell>
          <cell r="DY60">
            <v>23</v>
          </cell>
          <cell r="DZ60" t="str">
            <v>Периодический</v>
          </cell>
          <cell r="EA60">
            <v>24</v>
          </cell>
          <cell r="EB60">
            <v>24</v>
          </cell>
          <cell r="EC60">
            <v>7.4856275999999999</v>
          </cell>
          <cell r="ED60">
            <v>9</v>
          </cell>
          <cell r="EE60">
            <v>0.51</v>
          </cell>
          <cell r="EF60">
            <v>12.5</v>
          </cell>
          <cell r="EG60">
            <v>868.33066608870581</v>
          </cell>
          <cell r="EH60">
            <v>80</v>
          </cell>
          <cell r="EI60">
            <v>6</v>
          </cell>
          <cell r="EJ60">
            <v>51</v>
          </cell>
          <cell r="EK60">
            <v>18</v>
          </cell>
          <cell r="EL60">
            <v>24</v>
          </cell>
          <cell r="EM60">
            <v>54</v>
          </cell>
          <cell r="EN60">
            <v>23</v>
          </cell>
          <cell r="EO60" t="str">
            <v>Периодический</v>
          </cell>
          <cell r="EP60">
            <v>24</v>
          </cell>
          <cell r="EQ60">
            <v>24</v>
          </cell>
          <cell r="ER60">
            <v>7.4856275999999999</v>
          </cell>
          <cell r="ES60">
            <v>9</v>
          </cell>
          <cell r="ET60">
            <v>0.51</v>
          </cell>
          <cell r="EU60">
            <v>12.5</v>
          </cell>
          <cell r="EV60">
            <v>868.33066608870581</v>
          </cell>
          <cell r="EW60">
            <v>80</v>
          </cell>
          <cell r="EX60">
            <v>6</v>
          </cell>
          <cell r="EY60">
            <v>51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</row>
        <row r="61">
          <cell r="J61" t="str">
            <v>47р</v>
          </cell>
          <cell r="K61" t="str">
            <v>Без куста</v>
          </cell>
          <cell r="L61">
            <v>37522</v>
          </cell>
          <cell r="M61" t="str">
            <v>Гор.</v>
          </cell>
          <cell r="N61" t="str">
            <v>P1ar_Block III</v>
          </cell>
          <cell r="O61" t="str">
            <v>Действующий</v>
          </cell>
          <cell r="P61">
            <v>-4</v>
          </cell>
          <cell r="Q61" t="str">
            <v xml:space="preserve"> </v>
          </cell>
          <cell r="R61" t="str">
            <v xml:space="preserve"> </v>
          </cell>
          <cell r="S61">
            <v>0</v>
          </cell>
          <cell r="T61">
            <v>143.80000000000001</v>
          </cell>
          <cell r="U61">
            <v>135</v>
          </cell>
          <cell r="V61">
            <v>4.32</v>
          </cell>
          <cell r="W61">
            <v>1</v>
          </cell>
          <cell r="X61">
            <v>3.3261472128118266</v>
          </cell>
          <cell r="Y61">
            <v>1.33</v>
          </cell>
          <cell r="Z61">
            <v>0.83599999999999997</v>
          </cell>
          <cell r="AA61">
            <v>0.73299999999999998</v>
          </cell>
          <cell r="AB61">
            <v>38</v>
          </cell>
          <cell r="AC61">
            <v>1.1579999999999999</v>
          </cell>
          <cell r="AD61">
            <v>139.69999999999999</v>
          </cell>
          <cell r="AE61">
            <v>7.72</v>
          </cell>
          <cell r="AF61">
            <v>2047</v>
          </cell>
          <cell r="AG61">
            <v>2464</v>
          </cell>
          <cell r="AH61">
            <v>2464</v>
          </cell>
          <cell r="AI61">
            <v>0</v>
          </cell>
          <cell r="AJ61">
            <v>0</v>
          </cell>
          <cell r="AK61" t="str">
            <v>откр ствол</v>
          </cell>
          <cell r="AL61" t="str">
            <v>1838-2464</v>
          </cell>
          <cell r="AM61">
            <v>25</v>
          </cell>
          <cell r="AN61">
            <v>1838</v>
          </cell>
          <cell r="AO61">
            <v>1.4</v>
          </cell>
          <cell r="AP61">
            <v>0</v>
          </cell>
          <cell r="AQ61">
            <v>0</v>
          </cell>
          <cell r="AR61">
            <v>0</v>
          </cell>
          <cell r="AS61" t="str">
            <v>Газлифт</v>
          </cell>
          <cell r="AT61">
            <v>600</v>
          </cell>
          <cell r="AU61" t="str">
            <v>ГП</v>
          </cell>
          <cell r="AV61">
            <v>1200</v>
          </cell>
          <cell r="AW61" t="str">
            <v>ГК79/2</v>
          </cell>
          <cell r="AX61">
            <v>1761</v>
          </cell>
          <cell r="AY61" t="str">
            <v>ЦКсОК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1800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2070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73</v>
          </cell>
          <cell r="BV61">
            <v>5.5</v>
          </cell>
          <cell r="BW61">
            <v>18</v>
          </cell>
          <cell r="BX61" t="str">
            <v>Угловик</v>
          </cell>
          <cell r="BY61" t="str">
            <v>Периодический</v>
          </cell>
          <cell r="BZ61">
            <v>24</v>
          </cell>
          <cell r="CA61">
            <v>24</v>
          </cell>
          <cell r="CB61">
            <v>28</v>
          </cell>
          <cell r="CC61">
            <v>86</v>
          </cell>
          <cell r="CD61">
            <v>26</v>
          </cell>
          <cell r="CE61">
            <v>43313</v>
          </cell>
          <cell r="CF61">
            <v>165</v>
          </cell>
          <cell r="CG61">
            <v>90</v>
          </cell>
          <cell r="CH61">
            <v>6</v>
          </cell>
          <cell r="CI61">
            <v>0</v>
          </cell>
          <cell r="CJ61">
            <v>0</v>
          </cell>
          <cell r="CK61">
            <v>75</v>
          </cell>
          <cell r="CL61">
            <v>2.6626599999999998</v>
          </cell>
          <cell r="CM61">
            <v>3.5</v>
          </cell>
          <cell r="CN61">
            <v>9</v>
          </cell>
          <cell r="CO61">
            <v>55</v>
          </cell>
          <cell r="CP61">
            <v>18</v>
          </cell>
          <cell r="CQ61">
            <v>90</v>
          </cell>
          <cell r="CR61" t="str">
            <v>-</v>
          </cell>
          <cell r="CS61" t="str">
            <v>-</v>
          </cell>
          <cell r="CT61" t="str">
            <v>-</v>
          </cell>
          <cell r="CU61">
            <v>87.337339999999998</v>
          </cell>
          <cell r="CV61" t="str">
            <v>-</v>
          </cell>
          <cell r="CW61" t="str">
            <v>-</v>
          </cell>
          <cell r="CX61" t="str">
            <v>-</v>
          </cell>
          <cell r="CY61">
            <v>7.44</v>
          </cell>
          <cell r="CZ61">
            <v>10.559999999999999</v>
          </cell>
          <cell r="DA61">
            <v>3965.9588531768977</v>
          </cell>
          <cell r="DB61">
            <v>6760.1571360969865</v>
          </cell>
          <cell r="DC61">
            <v>4.6437390870029849E-2</v>
          </cell>
          <cell r="DD61">
            <v>0</v>
          </cell>
          <cell r="DE61" t="str">
            <v>Газлифт</v>
          </cell>
          <cell r="DF61">
            <v>2.6626599999999998</v>
          </cell>
          <cell r="DG61">
            <v>3.5</v>
          </cell>
          <cell r="DH61">
            <v>9</v>
          </cell>
          <cell r="DI61">
            <v>10.559999999999999</v>
          </cell>
          <cell r="DJ61">
            <v>75</v>
          </cell>
          <cell r="DK61">
            <v>0</v>
          </cell>
          <cell r="DL61" t="str">
            <v>-</v>
          </cell>
          <cell r="DM61">
            <v>41455</v>
          </cell>
          <cell r="DN61">
            <v>1951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43144</v>
          </cell>
          <cell r="DT61" t="str">
            <v>Бесп. ОПЗ</v>
          </cell>
          <cell r="DU61" t="str">
            <v>ЗБС - 2013г.</v>
          </cell>
          <cell r="DV61">
            <v>18</v>
          </cell>
          <cell r="DW61">
            <v>28</v>
          </cell>
          <cell r="DX61">
            <v>86</v>
          </cell>
          <cell r="DY61">
            <v>26</v>
          </cell>
          <cell r="DZ61" t="str">
            <v>Периодический</v>
          </cell>
          <cell r="EA61">
            <v>24</v>
          </cell>
          <cell r="EB61">
            <v>24</v>
          </cell>
          <cell r="EC61">
            <v>2.6626599999999998</v>
          </cell>
          <cell r="ED61">
            <v>3.5</v>
          </cell>
          <cell r="EE61">
            <v>9</v>
          </cell>
          <cell r="EF61">
            <v>18</v>
          </cell>
          <cell r="EG61">
            <v>3965.9588531768977</v>
          </cell>
          <cell r="EH61">
            <v>90</v>
          </cell>
          <cell r="EI61">
            <v>7.44</v>
          </cell>
          <cell r="EJ61">
            <v>75</v>
          </cell>
          <cell r="EK61">
            <v>18</v>
          </cell>
          <cell r="EL61">
            <v>28</v>
          </cell>
          <cell r="EM61">
            <v>86</v>
          </cell>
          <cell r="EN61">
            <v>26</v>
          </cell>
          <cell r="EO61" t="str">
            <v>Периодический</v>
          </cell>
          <cell r="EP61">
            <v>24</v>
          </cell>
          <cell r="EQ61">
            <v>24</v>
          </cell>
          <cell r="ER61">
            <v>2.6626599999999998</v>
          </cell>
          <cell r="ES61">
            <v>3.5</v>
          </cell>
          <cell r="ET61">
            <v>9</v>
          </cell>
          <cell r="EU61">
            <v>18</v>
          </cell>
          <cell r="EV61">
            <v>3965.9588531768977</v>
          </cell>
          <cell r="EW61">
            <v>90</v>
          </cell>
          <cell r="EX61">
            <v>7.44</v>
          </cell>
          <cell r="EY61">
            <v>75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</row>
        <row r="62">
          <cell r="J62" t="str">
            <v>62-2</v>
          </cell>
          <cell r="K62" t="str">
            <v>Куст скважины - 62</v>
          </cell>
          <cell r="L62">
            <v>37868</v>
          </cell>
          <cell r="M62" t="str">
            <v>Гор.</v>
          </cell>
          <cell r="N62" t="str">
            <v>P1ar_Block III</v>
          </cell>
          <cell r="O62" t="str">
            <v>Действующий</v>
          </cell>
          <cell r="P62">
            <v>-4</v>
          </cell>
          <cell r="Q62" t="str">
            <v xml:space="preserve"> </v>
          </cell>
          <cell r="R62" t="str">
            <v xml:space="preserve"> </v>
          </cell>
          <cell r="S62">
            <v>0</v>
          </cell>
          <cell r="T62">
            <v>143.80000000000001</v>
          </cell>
          <cell r="U62">
            <v>135</v>
          </cell>
          <cell r="V62">
            <v>4.32</v>
          </cell>
          <cell r="W62">
            <v>1</v>
          </cell>
          <cell r="X62">
            <v>4.32</v>
          </cell>
          <cell r="Y62">
            <v>1.33</v>
          </cell>
          <cell r="Z62">
            <v>0.83599999999999997</v>
          </cell>
          <cell r="AA62">
            <v>0.73299999999999998</v>
          </cell>
          <cell r="AB62">
            <v>38</v>
          </cell>
          <cell r="AC62">
            <v>1.1579999999999999</v>
          </cell>
          <cell r="AD62">
            <v>139.69999999999999</v>
          </cell>
          <cell r="AE62">
            <v>7.72</v>
          </cell>
          <cell r="AF62">
            <v>1906</v>
          </cell>
          <cell r="AG62">
            <v>2500</v>
          </cell>
          <cell r="AH62">
            <v>2500</v>
          </cell>
          <cell r="AI62">
            <v>0</v>
          </cell>
          <cell r="AJ62">
            <v>0</v>
          </cell>
          <cell r="AK62" t="str">
            <v>откр ствол</v>
          </cell>
          <cell r="AL62" t="str">
            <v xml:space="preserve">1906-2500 </v>
          </cell>
          <cell r="AM62">
            <v>0</v>
          </cell>
          <cell r="AN62">
            <v>1906</v>
          </cell>
          <cell r="AO62">
            <v>47.7</v>
          </cell>
          <cell r="AP62">
            <v>0</v>
          </cell>
          <cell r="AQ62">
            <v>0</v>
          </cell>
          <cell r="AR62">
            <v>0</v>
          </cell>
          <cell r="AS62" t="str">
            <v>Газлифт</v>
          </cell>
          <cell r="AT62">
            <v>600</v>
          </cell>
          <cell r="AU62" t="str">
            <v>ГП</v>
          </cell>
          <cell r="AV62">
            <v>1200</v>
          </cell>
          <cell r="AW62" t="str">
            <v>ГК92/1</v>
          </cell>
          <cell r="AX62">
            <v>1737</v>
          </cell>
          <cell r="AY62" t="str">
            <v>ЦКсОК/4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1747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2317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73</v>
          </cell>
          <cell r="BV62">
            <v>5.5</v>
          </cell>
          <cell r="BW62">
            <v>18</v>
          </cell>
          <cell r="BX62" t="str">
            <v>Угловик</v>
          </cell>
          <cell r="BY62" t="str">
            <v>Постоянный</v>
          </cell>
          <cell r="BZ62">
            <v>24</v>
          </cell>
          <cell r="CA62">
            <v>0</v>
          </cell>
          <cell r="CB62">
            <v>37</v>
          </cell>
          <cell r="CC62">
            <v>71</v>
          </cell>
          <cell r="CD62">
            <v>33</v>
          </cell>
          <cell r="CE62">
            <v>43313</v>
          </cell>
          <cell r="CF62">
            <v>129</v>
          </cell>
          <cell r="CG62">
            <v>87</v>
          </cell>
          <cell r="CH62">
            <v>6</v>
          </cell>
          <cell r="CI62">
            <v>0</v>
          </cell>
          <cell r="CJ62">
            <v>0</v>
          </cell>
          <cell r="CK62">
            <v>41</v>
          </cell>
          <cell r="CL62">
            <v>9.1959999999999997</v>
          </cell>
          <cell r="CM62">
            <v>11</v>
          </cell>
          <cell r="CN62">
            <v>0</v>
          </cell>
          <cell r="CO62">
            <v>56</v>
          </cell>
          <cell r="CP62">
            <v>29</v>
          </cell>
          <cell r="CQ62">
            <v>88</v>
          </cell>
          <cell r="CR62" t="str">
            <v>-</v>
          </cell>
          <cell r="CS62" t="str">
            <v>-</v>
          </cell>
          <cell r="CT62" t="str">
            <v>-</v>
          </cell>
          <cell r="CU62">
            <v>78.804000000000002</v>
          </cell>
          <cell r="CV62" t="str">
            <v>-</v>
          </cell>
          <cell r="CW62" t="str">
            <v>-</v>
          </cell>
          <cell r="CX62" t="str">
            <v>-</v>
          </cell>
          <cell r="CY62">
            <v>7.1</v>
          </cell>
          <cell r="CZ62">
            <v>21.9</v>
          </cell>
          <cell r="DA62">
            <v>2381.4702044367118</v>
          </cell>
          <cell r="DB62">
            <v>3153.5450195737276</v>
          </cell>
          <cell r="DC62">
            <v>0.17938813349814586</v>
          </cell>
          <cell r="DD62">
            <v>0</v>
          </cell>
          <cell r="DE62" t="str">
            <v>Газлифт</v>
          </cell>
          <cell r="DF62">
            <v>9.1959999999999997</v>
          </cell>
          <cell r="DG62">
            <v>11</v>
          </cell>
          <cell r="DH62">
            <v>0</v>
          </cell>
          <cell r="DI62">
            <v>21.9</v>
          </cell>
          <cell r="DJ62">
            <v>41</v>
          </cell>
          <cell r="DK62">
            <v>0</v>
          </cell>
          <cell r="DL62" t="str">
            <v>-</v>
          </cell>
          <cell r="DM62">
            <v>41569</v>
          </cell>
          <cell r="DN62">
            <v>1837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41569</v>
          </cell>
          <cell r="DT62" t="str">
            <v>ОПЗ</v>
          </cell>
          <cell r="DU62">
            <v>0</v>
          </cell>
          <cell r="DV62">
            <v>18</v>
          </cell>
          <cell r="DW62">
            <v>37</v>
          </cell>
          <cell r="DX62">
            <v>71</v>
          </cell>
          <cell r="DY62">
            <v>33</v>
          </cell>
          <cell r="DZ62" t="str">
            <v>Постоянный</v>
          </cell>
          <cell r="EA62">
            <v>24</v>
          </cell>
          <cell r="EB62">
            <v>0</v>
          </cell>
          <cell r="EC62">
            <v>10.032</v>
          </cell>
          <cell r="ED62">
            <v>12</v>
          </cell>
          <cell r="EE62">
            <v>0</v>
          </cell>
          <cell r="EF62">
            <v>22.4</v>
          </cell>
          <cell r="EG62">
            <v>1525.1196172248801</v>
          </cell>
          <cell r="EH62">
            <v>87</v>
          </cell>
          <cell r="EI62">
            <v>7.1</v>
          </cell>
          <cell r="EJ62">
            <v>58</v>
          </cell>
          <cell r="EK62">
            <v>18</v>
          </cell>
          <cell r="EL62">
            <v>37</v>
          </cell>
          <cell r="EM62">
            <v>71</v>
          </cell>
          <cell r="EN62">
            <v>33</v>
          </cell>
          <cell r="EO62" t="str">
            <v>Постоянный</v>
          </cell>
          <cell r="EP62">
            <v>24</v>
          </cell>
          <cell r="EQ62">
            <v>0</v>
          </cell>
          <cell r="ER62">
            <v>9.1959999999999997</v>
          </cell>
          <cell r="ES62">
            <v>11</v>
          </cell>
          <cell r="ET62">
            <v>0</v>
          </cell>
          <cell r="EU62">
            <v>29</v>
          </cell>
          <cell r="EV62">
            <v>2381.4702044367118</v>
          </cell>
          <cell r="EW62">
            <v>87</v>
          </cell>
          <cell r="EX62">
            <v>7.1</v>
          </cell>
          <cell r="EY62">
            <v>41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-0.8360000000000003</v>
          </cell>
        </row>
        <row r="63">
          <cell r="J63" t="str">
            <v>62-1</v>
          </cell>
          <cell r="K63" t="str">
            <v>Куст скважины - 62</v>
          </cell>
          <cell r="L63">
            <v>37980</v>
          </cell>
          <cell r="M63" t="str">
            <v>Гор.</v>
          </cell>
          <cell r="N63" t="str">
            <v>P1ar_Block III</v>
          </cell>
          <cell r="O63" t="str">
            <v>Действующий</v>
          </cell>
          <cell r="P63">
            <v>-4</v>
          </cell>
          <cell r="Q63" t="str">
            <v xml:space="preserve"> </v>
          </cell>
          <cell r="R63" t="str">
            <v xml:space="preserve"> </v>
          </cell>
          <cell r="S63">
            <v>0</v>
          </cell>
          <cell r="T63">
            <v>143.80000000000001</v>
          </cell>
          <cell r="U63">
            <v>135</v>
          </cell>
          <cell r="V63">
            <v>4.32</v>
          </cell>
          <cell r="W63">
            <v>1</v>
          </cell>
          <cell r="X63">
            <v>4.2619858486284699</v>
          </cell>
          <cell r="Y63">
            <v>1.33</v>
          </cell>
          <cell r="Z63">
            <v>0.83599999999999997</v>
          </cell>
          <cell r="AA63">
            <v>0.73299999999999998</v>
          </cell>
          <cell r="AB63">
            <v>38</v>
          </cell>
          <cell r="AC63">
            <v>1.1579999999999999</v>
          </cell>
          <cell r="AD63">
            <v>139.69999999999999</v>
          </cell>
          <cell r="AE63">
            <v>7.72</v>
          </cell>
          <cell r="AF63">
            <v>1903</v>
          </cell>
          <cell r="AG63">
            <v>2500</v>
          </cell>
          <cell r="AH63">
            <v>2500</v>
          </cell>
          <cell r="AI63">
            <v>0</v>
          </cell>
          <cell r="AJ63">
            <v>0</v>
          </cell>
          <cell r="AK63" t="str">
            <v>откр ствол</v>
          </cell>
          <cell r="AL63" t="str">
            <v xml:space="preserve">1903-2500 </v>
          </cell>
          <cell r="AM63">
            <v>0</v>
          </cell>
          <cell r="AN63">
            <v>1903</v>
          </cell>
          <cell r="AO63">
            <v>56.4</v>
          </cell>
          <cell r="AP63">
            <v>0</v>
          </cell>
          <cell r="AQ63">
            <v>0</v>
          </cell>
          <cell r="AR63">
            <v>0</v>
          </cell>
          <cell r="AS63" t="str">
            <v>Фонтан</v>
          </cell>
          <cell r="AT63">
            <v>595</v>
          </cell>
          <cell r="AU63" t="str">
            <v>ГП</v>
          </cell>
          <cell r="AV63">
            <v>1193</v>
          </cell>
          <cell r="AW63" t="str">
            <v>ГП</v>
          </cell>
          <cell r="AX63">
            <v>1730</v>
          </cell>
          <cell r="AY63" t="str">
            <v>ЦКсОК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1741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2419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73</v>
          </cell>
          <cell r="BV63">
            <v>5.5</v>
          </cell>
          <cell r="BW63">
            <v>18</v>
          </cell>
          <cell r="BX63" t="str">
            <v>Угловик</v>
          </cell>
          <cell r="BY63" t="str">
            <v>Постоянный</v>
          </cell>
          <cell r="BZ63">
            <v>24</v>
          </cell>
          <cell r="CA63">
            <v>0</v>
          </cell>
          <cell r="CB63">
            <v>70</v>
          </cell>
          <cell r="CC63">
            <v>63</v>
          </cell>
          <cell r="CD63">
            <v>61</v>
          </cell>
          <cell r="CE63">
            <v>43313</v>
          </cell>
          <cell r="CF63">
            <v>149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81</v>
          </cell>
          <cell r="CL63">
            <v>25.97625888</v>
          </cell>
          <cell r="CM63">
            <v>31.2</v>
          </cell>
          <cell r="CN63">
            <v>0.41</v>
          </cell>
          <cell r="CO63">
            <v>57</v>
          </cell>
          <cell r="CP63">
            <v>98.7</v>
          </cell>
          <cell r="CQ63">
            <v>68</v>
          </cell>
          <cell r="CR63" t="str">
            <v>-</v>
          </cell>
          <cell r="CS63" t="str">
            <v>-</v>
          </cell>
          <cell r="CT63" t="str">
            <v>-</v>
          </cell>
          <cell r="CU63">
            <v>42.023741119999997</v>
          </cell>
          <cell r="CV63" t="str">
            <v>-</v>
          </cell>
          <cell r="CW63" t="str">
            <v>-</v>
          </cell>
          <cell r="CX63" t="str">
            <v>-</v>
          </cell>
          <cell r="CY63">
            <v>0</v>
          </cell>
          <cell r="CZ63">
            <v>98.7</v>
          </cell>
          <cell r="DA63">
            <v>3799.6233582347177</v>
          </cell>
          <cell r="DB63">
            <v>3799.6233582347177</v>
          </cell>
          <cell r="DC63">
            <v>0.55903233880989456</v>
          </cell>
          <cell r="DD63">
            <v>0</v>
          </cell>
          <cell r="DE63" t="str">
            <v>Фонтан</v>
          </cell>
          <cell r="DF63">
            <v>25.97625888</v>
          </cell>
          <cell r="DG63">
            <v>31.2</v>
          </cell>
          <cell r="DH63">
            <v>0.41</v>
          </cell>
          <cell r="DI63">
            <v>98.7</v>
          </cell>
          <cell r="DJ63">
            <v>81</v>
          </cell>
          <cell r="DK63">
            <v>0</v>
          </cell>
          <cell r="DL63" t="str">
            <v>-</v>
          </cell>
          <cell r="DM63">
            <v>37980</v>
          </cell>
          <cell r="DN63">
            <v>5426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37980</v>
          </cell>
          <cell r="DT63" t="str">
            <v>ВНС</v>
          </cell>
          <cell r="DU63">
            <v>0</v>
          </cell>
          <cell r="DV63">
            <v>18</v>
          </cell>
          <cell r="DW63">
            <v>52</v>
          </cell>
          <cell r="DX63">
            <v>62</v>
          </cell>
          <cell r="DY63">
            <v>51</v>
          </cell>
          <cell r="DZ63" t="str">
            <v>Постоянный</v>
          </cell>
          <cell r="EA63">
            <v>24</v>
          </cell>
          <cell r="EB63">
            <v>0</v>
          </cell>
          <cell r="EC63">
            <v>25.97625888</v>
          </cell>
          <cell r="ED63">
            <v>31.2</v>
          </cell>
          <cell r="EE63">
            <v>0.41</v>
          </cell>
          <cell r="EF63">
            <v>98.7</v>
          </cell>
          <cell r="EG63">
            <v>3799.6233582347177</v>
          </cell>
          <cell r="EH63">
            <v>0</v>
          </cell>
          <cell r="EI63">
            <v>0</v>
          </cell>
          <cell r="EJ63">
            <v>81</v>
          </cell>
          <cell r="EK63">
            <v>18</v>
          </cell>
          <cell r="EL63">
            <v>70</v>
          </cell>
          <cell r="EM63">
            <v>63</v>
          </cell>
          <cell r="EN63">
            <v>61</v>
          </cell>
          <cell r="EO63" t="str">
            <v>Постоянный</v>
          </cell>
          <cell r="EP63">
            <v>24</v>
          </cell>
          <cell r="EQ63">
            <v>0</v>
          </cell>
          <cell r="ER63">
            <v>25.97625888</v>
          </cell>
          <cell r="ES63">
            <v>31.2</v>
          </cell>
          <cell r="ET63">
            <v>0.41</v>
          </cell>
          <cell r="EU63">
            <v>98.7</v>
          </cell>
          <cell r="EV63">
            <v>3799.6233582347177</v>
          </cell>
          <cell r="EW63">
            <v>0</v>
          </cell>
          <cell r="EX63">
            <v>0</v>
          </cell>
          <cell r="EY63">
            <v>81</v>
          </cell>
          <cell r="EZ63">
            <v>0</v>
          </cell>
          <cell r="FA63">
            <v>18</v>
          </cell>
          <cell r="FB63">
            <v>1</v>
          </cell>
          <cell r="FC63">
            <v>10</v>
          </cell>
          <cell r="FD63">
            <v>0</v>
          </cell>
          <cell r="FE63">
            <v>0</v>
          </cell>
          <cell r="FF63">
            <v>0</v>
          </cell>
        </row>
        <row r="64">
          <cell r="J64" t="str">
            <v>62-3</v>
          </cell>
          <cell r="K64" t="str">
            <v>Куст скважины - 62</v>
          </cell>
          <cell r="L64">
            <v>37766</v>
          </cell>
          <cell r="M64" t="str">
            <v>Гор.</v>
          </cell>
          <cell r="N64" t="str">
            <v>P1ar_Block III</v>
          </cell>
          <cell r="O64" t="str">
            <v>Действующий</v>
          </cell>
          <cell r="P64">
            <v>-4</v>
          </cell>
          <cell r="Q64">
            <v>0</v>
          </cell>
          <cell r="R64">
            <v>0</v>
          </cell>
          <cell r="S64">
            <v>0</v>
          </cell>
          <cell r="T64">
            <v>143.80000000000001</v>
          </cell>
          <cell r="U64">
            <v>135</v>
          </cell>
          <cell r="V64">
            <v>4.32</v>
          </cell>
          <cell r="W64">
            <v>1</v>
          </cell>
          <cell r="X64">
            <v>4.3057050592034445</v>
          </cell>
          <cell r="Y64">
            <v>1.33</v>
          </cell>
          <cell r="Z64">
            <v>0.83599999999999997</v>
          </cell>
          <cell r="AA64">
            <v>0.73299999999999998</v>
          </cell>
          <cell r="AB64">
            <v>38</v>
          </cell>
          <cell r="AC64">
            <v>1.1579999999999999</v>
          </cell>
          <cell r="AD64">
            <v>139.69999999999999</v>
          </cell>
          <cell r="AE64">
            <v>7.72</v>
          </cell>
          <cell r="AF64">
            <v>1928</v>
          </cell>
          <cell r="AG64">
            <v>2600</v>
          </cell>
          <cell r="AH64">
            <v>2600</v>
          </cell>
          <cell r="AI64">
            <v>0</v>
          </cell>
          <cell r="AJ64">
            <v>0</v>
          </cell>
          <cell r="AK64" t="str">
            <v>откр ствол</v>
          </cell>
          <cell r="AL64" t="str">
            <v>1954-2600</v>
          </cell>
          <cell r="AM64">
            <v>0</v>
          </cell>
          <cell r="AN64">
            <v>0</v>
          </cell>
          <cell r="AO64">
            <v>0</v>
          </cell>
          <cell r="AP64" t="str">
            <v>1504-1954</v>
          </cell>
          <cell r="AQ64">
            <v>102</v>
          </cell>
          <cell r="AR64">
            <v>6.5</v>
          </cell>
          <cell r="AS64" t="str">
            <v>Фонтан</v>
          </cell>
          <cell r="AT64">
            <v>670</v>
          </cell>
          <cell r="AU64" t="str">
            <v>ГК100/1,5</v>
          </cell>
          <cell r="AV64">
            <v>1210</v>
          </cell>
          <cell r="AW64" t="str">
            <v>ГК95/2</v>
          </cell>
          <cell r="AX64">
            <v>1460</v>
          </cell>
          <cell r="AY64" t="str">
            <v>ЦКсОК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1470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1500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73</v>
          </cell>
          <cell r="BV64">
            <v>5.5</v>
          </cell>
          <cell r="BW64">
            <v>18</v>
          </cell>
          <cell r="BX64" t="str">
            <v>Угловик</v>
          </cell>
          <cell r="BY64" t="str">
            <v>Постоянный</v>
          </cell>
          <cell r="BZ64">
            <v>24</v>
          </cell>
          <cell r="CA64">
            <v>0</v>
          </cell>
          <cell r="CB64">
            <v>35</v>
          </cell>
          <cell r="CC64">
            <v>45</v>
          </cell>
          <cell r="CD64">
            <v>33</v>
          </cell>
          <cell r="CE64">
            <v>43313</v>
          </cell>
          <cell r="CF64">
            <v>142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55</v>
          </cell>
          <cell r="CL64">
            <v>10.021967999999999</v>
          </cell>
          <cell r="CM64">
            <v>12</v>
          </cell>
          <cell r="CN64">
            <v>0.1</v>
          </cell>
          <cell r="CO64">
            <v>58</v>
          </cell>
          <cell r="CP64">
            <v>22.1</v>
          </cell>
          <cell r="CQ64">
            <v>87</v>
          </cell>
          <cell r="CR64" t="str">
            <v>-</v>
          </cell>
          <cell r="CS64" t="str">
            <v>-</v>
          </cell>
          <cell r="CT64" t="str">
            <v>-</v>
          </cell>
          <cell r="CU64">
            <v>76.978031999999999</v>
          </cell>
          <cell r="CV64" t="str">
            <v>-</v>
          </cell>
          <cell r="CW64" t="str">
            <v>-</v>
          </cell>
          <cell r="CX64" t="str">
            <v>-</v>
          </cell>
          <cell r="CY64">
            <v>0</v>
          </cell>
          <cell r="CZ64">
            <v>22.1</v>
          </cell>
          <cell r="DA64">
            <v>2205.1557139276438</v>
          </cell>
          <cell r="DB64">
            <v>2205.1557139276438</v>
          </cell>
          <cell r="DC64">
            <v>0.18954393770856509</v>
          </cell>
          <cell r="DD64">
            <v>0</v>
          </cell>
          <cell r="DE64" t="str">
            <v>Фонтан</v>
          </cell>
          <cell r="DF64">
            <v>10.021967999999999</v>
          </cell>
          <cell r="DG64">
            <v>12</v>
          </cell>
          <cell r="DH64">
            <v>0.1</v>
          </cell>
          <cell r="DI64">
            <v>22.1</v>
          </cell>
          <cell r="DJ64">
            <v>55</v>
          </cell>
          <cell r="DK64">
            <v>0</v>
          </cell>
          <cell r="DL64">
            <v>42584.083333333336</v>
          </cell>
          <cell r="DM64">
            <v>42620</v>
          </cell>
          <cell r="DN64">
            <v>786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42620</v>
          </cell>
          <cell r="DT64" t="str">
            <v>ОПЗ (ЗБС в мар.15г.)</v>
          </cell>
          <cell r="DU64">
            <v>0</v>
          </cell>
          <cell r="DV64">
            <v>18</v>
          </cell>
          <cell r="DW64">
            <v>35</v>
          </cell>
          <cell r="DX64">
            <v>45</v>
          </cell>
          <cell r="DY64">
            <v>33</v>
          </cell>
          <cell r="DZ64" t="str">
            <v>Постоянный</v>
          </cell>
          <cell r="EA64">
            <v>24</v>
          </cell>
          <cell r="EB64">
            <v>0</v>
          </cell>
          <cell r="EC64">
            <v>10.021967999999999</v>
          </cell>
          <cell r="ED64">
            <v>12</v>
          </cell>
          <cell r="EE64">
            <v>0.1</v>
          </cell>
          <cell r="EF64">
            <v>21.58</v>
          </cell>
          <cell r="EG64">
            <v>2153.2696971293462</v>
          </cell>
          <cell r="EH64">
            <v>0</v>
          </cell>
          <cell r="EI64">
            <v>0</v>
          </cell>
          <cell r="EJ64">
            <v>55</v>
          </cell>
          <cell r="EK64">
            <v>18</v>
          </cell>
          <cell r="EL64">
            <v>35</v>
          </cell>
          <cell r="EM64">
            <v>45</v>
          </cell>
          <cell r="EN64">
            <v>33</v>
          </cell>
          <cell r="EO64" t="str">
            <v>Постоянный</v>
          </cell>
          <cell r="EP64">
            <v>24</v>
          </cell>
          <cell r="EQ64">
            <v>0</v>
          </cell>
          <cell r="ER64">
            <v>10.021967999999999</v>
          </cell>
          <cell r="ES64">
            <v>12</v>
          </cell>
          <cell r="ET64">
            <v>0.1</v>
          </cell>
          <cell r="EU64">
            <v>22.1</v>
          </cell>
          <cell r="EV64">
            <v>2205.1557139276438</v>
          </cell>
          <cell r="EW64">
            <v>0</v>
          </cell>
          <cell r="EX64">
            <v>0</v>
          </cell>
          <cell r="EY64">
            <v>55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</row>
        <row r="65">
          <cell r="J65" t="str">
            <v>69р</v>
          </cell>
          <cell r="K65" t="str">
            <v>Без куста</v>
          </cell>
          <cell r="L65">
            <v>41455</v>
          </cell>
          <cell r="M65" t="str">
            <v>Верт.</v>
          </cell>
          <cell r="N65" t="str">
            <v>P1ar_Block I</v>
          </cell>
          <cell r="O65" t="str">
            <v>Действующий</v>
          </cell>
          <cell r="P65">
            <v>-4</v>
          </cell>
          <cell r="Q65" t="str">
            <v xml:space="preserve"> </v>
          </cell>
          <cell r="R65" t="str">
            <v xml:space="preserve"> </v>
          </cell>
          <cell r="S65">
            <v>0</v>
          </cell>
          <cell r="T65">
            <v>143.80000000000001</v>
          </cell>
          <cell r="U65">
            <v>135</v>
          </cell>
          <cell r="V65">
            <v>4.32</v>
          </cell>
          <cell r="W65">
            <v>1</v>
          </cell>
          <cell r="X65">
            <v>4.32</v>
          </cell>
          <cell r="Y65">
            <v>1.33</v>
          </cell>
          <cell r="Z65">
            <v>0.83599999999999997</v>
          </cell>
          <cell r="AA65">
            <v>0.73299999999999998</v>
          </cell>
          <cell r="AB65">
            <v>38</v>
          </cell>
          <cell r="AC65">
            <v>1.1579999999999999</v>
          </cell>
          <cell r="AD65">
            <v>139.69999999999999</v>
          </cell>
          <cell r="AE65">
            <v>7.72</v>
          </cell>
          <cell r="AF65">
            <v>2880</v>
          </cell>
          <cell r="AG65">
            <v>2268</v>
          </cell>
          <cell r="AH65">
            <v>1930</v>
          </cell>
          <cell r="AI65">
            <v>0</v>
          </cell>
          <cell r="AJ65">
            <v>0</v>
          </cell>
          <cell r="AK65" t="str">
            <v>закрытый</v>
          </cell>
          <cell r="AL65" t="str">
            <v>1825-1830; 1833-1840; 1845-1850; 1855-1890</v>
          </cell>
          <cell r="AM65">
            <v>10.199999999999999</v>
          </cell>
          <cell r="AN65">
            <v>1831</v>
          </cell>
          <cell r="AO65">
            <v>0.12</v>
          </cell>
          <cell r="AP65">
            <v>0</v>
          </cell>
          <cell r="AQ65">
            <v>0</v>
          </cell>
          <cell r="AR65">
            <v>0</v>
          </cell>
          <cell r="AS65" t="str">
            <v>Газлифт</v>
          </cell>
          <cell r="AT65">
            <v>460</v>
          </cell>
          <cell r="AU65" t="str">
            <v>ГП</v>
          </cell>
          <cell r="AV65">
            <v>830</v>
          </cell>
          <cell r="AW65" t="str">
            <v>ГК80/1</v>
          </cell>
          <cell r="AX65">
            <v>1130</v>
          </cell>
          <cell r="AY65" t="str">
            <v>ГК80/1,5</v>
          </cell>
          <cell r="AZ65">
            <v>1380</v>
          </cell>
          <cell r="BA65" t="str">
            <v>ГК82/2</v>
          </cell>
          <cell r="BB65">
            <v>1580</v>
          </cell>
          <cell r="BC65" t="str">
            <v>ГК80/3</v>
          </cell>
          <cell r="BD65">
            <v>1750</v>
          </cell>
          <cell r="BE65">
            <v>0</v>
          </cell>
          <cell r="BF65">
            <v>1765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1797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73</v>
          </cell>
          <cell r="BV65">
            <v>5.5</v>
          </cell>
          <cell r="BW65">
            <v>18</v>
          </cell>
          <cell r="BX65" t="str">
            <v>Угловик</v>
          </cell>
          <cell r="BY65" t="str">
            <v>Постоянный</v>
          </cell>
          <cell r="BZ65">
            <v>24</v>
          </cell>
          <cell r="CA65">
            <v>0</v>
          </cell>
          <cell r="CB65">
            <v>26</v>
          </cell>
          <cell r="CC65">
            <v>60</v>
          </cell>
          <cell r="CD65">
            <v>25</v>
          </cell>
          <cell r="CE65">
            <v>43313</v>
          </cell>
          <cell r="CF65">
            <v>164.7</v>
          </cell>
          <cell r="CG65">
            <v>76</v>
          </cell>
          <cell r="CH65">
            <v>5</v>
          </cell>
          <cell r="CI65">
            <v>0</v>
          </cell>
          <cell r="CJ65">
            <v>0</v>
          </cell>
          <cell r="CK65">
            <v>51</v>
          </cell>
          <cell r="CL65">
            <v>7.524</v>
          </cell>
          <cell r="CM65">
            <v>9</v>
          </cell>
          <cell r="CN65">
            <v>0</v>
          </cell>
          <cell r="CO65">
            <v>59</v>
          </cell>
          <cell r="CP65">
            <v>13</v>
          </cell>
          <cell r="CQ65">
            <v>113.69999999999999</v>
          </cell>
          <cell r="CR65">
            <v>20</v>
          </cell>
          <cell r="CS65" t="str">
            <v>-</v>
          </cell>
          <cell r="CT65" t="str">
            <v>-</v>
          </cell>
          <cell r="CU65">
            <v>106.17599999999999</v>
          </cell>
          <cell r="CV65">
            <v>11</v>
          </cell>
          <cell r="CW65" t="str">
            <v>-</v>
          </cell>
          <cell r="CX65" t="str">
            <v>-</v>
          </cell>
          <cell r="CY65">
            <v>7.3</v>
          </cell>
          <cell r="CZ65">
            <v>5.7</v>
          </cell>
          <cell r="DA65">
            <v>757.57575757575762</v>
          </cell>
          <cell r="DB65">
            <v>1727.8043593833067</v>
          </cell>
          <cell r="DC65">
            <v>0.1033493464869403</v>
          </cell>
          <cell r="DD65">
            <v>0</v>
          </cell>
          <cell r="DE65" t="str">
            <v>Газлифт</v>
          </cell>
          <cell r="DF65">
            <v>7.524</v>
          </cell>
          <cell r="DG65">
            <v>9</v>
          </cell>
          <cell r="DH65">
            <v>0</v>
          </cell>
          <cell r="DI65">
            <v>5.7</v>
          </cell>
          <cell r="DJ65">
            <v>51</v>
          </cell>
          <cell r="DK65">
            <v>0</v>
          </cell>
          <cell r="DL65">
            <v>42673.083333333336</v>
          </cell>
          <cell r="DM65">
            <v>42691</v>
          </cell>
          <cell r="DN65">
            <v>715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42656</v>
          </cell>
          <cell r="DT65" t="str">
            <v>ОПЗ</v>
          </cell>
          <cell r="DU65">
            <v>0</v>
          </cell>
          <cell r="DV65">
            <v>18</v>
          </cell>
          <cell r="DW65">
            <v>28</v>
          </cell>
          <cell r="DX65">
            <v>50</v>
          </cell>
          <cell r="DY65">
            <v>27</v>
          </cell>
          <cell r="DZ65" t="str">
            <v>Постоянный</v>
          </cell>
          <cell r="EA65">
            <v>24</v>
          </cell>
          <cell r="EB65">
            <v>0</v>
          </cell>
          <cell r="EC65">
            <v>7.524</v>
          </cell>
          <cell r="ED65">
            <v>9</v>
          </cell>
          <cell r="EE65">
            <v>0</v>
          </cell>
          <cell r="EF65">
            <v>13</v>
          </cell>
          <cell r="EG65">
            <v>757.57575757575762</v>
          </cell>
          <cell r="EH65">
            <v>79</v>
          </cell>
          <cell r="EI65">
            <v>7.3</v>
          </cell>
          <cell r="EJ65">
            <v>54</v>
          </cell>
          <cell r="EK65">
            <v>18</v>
          </cell>
          <cell r="EL65">
            <v>26</v>
          </cell>
          <cell r="EM65">
            <v>60</v>
          </cell>
          <cell r="EN65">
            <v>25</v>
          </cell>
          <cell r="EO65" t="str">
            <v>Постоянный</v>
          </cell>
          <cell r="EP65">
            <v>24</v>
          </cell>
          <cell r="EQ65">
            <v>0</v>
          </cell>
          <cell r="ER65">
            <v>7.524</v>
          </cell>
          <cell r="ES65">
            <v>9</v>
          </cell>
          <cell r="ET65">
            <v>0</v>
          </cell>
          <cell r="EU65">
            <v>13</v>
          </cell>
          <cell r="EV65">
            <v>757.57575757575762</v>
          </cell>
          <cell r="EW65">
            <v>76</v>
          </cell>
          <cell r="EX65">
            <v>7.3</v>
          </cell>
          <cell r="EY65">
            <v>51</v>
          </cell>
          <cell r="EZ65">
            <v>0</v>
          </cell>
          <cell r="FA65">
            <v>-2</v>
          </cell>
          <cell r="FB65">
            <v>10</v>
          </cell>
          <cell r="FC65">
            <v>-2</v>
          </cell>
          <cell r="FD65">
            <v>0</v>
          </cell>
          <cell r="FE65">
            <v>0</v>
          </cell>
          <cell r="FF65">
            <v>0</v>
          </cell>
        </row>
        <row r="66">
          <cell r="J66" t="str">
            <v>70-2</v>
          </cell>
          <cell r="K66" t="str">
            <v>Куст скважины - 70</v>
          </cell>
          <cell r="L66">
            <v>37950</v>
          </cell>
          <cell r="M66" t="str">
            <v>БС</v>
          </cell>
          <cell r="N66" t="str">
            <v>P1ar_Block III</v>
          </cell>
          <cell r="O66" t="str">
            <v>Действующий</v>
          </cell>
          <cell r="P66">
            <v>-4</v>
          </cell>
          <cell r="Q66">
            <v>0</v>
          </cell>
          <cell r="R66">
            <v>0</v>
          </cell>
          <cell r="S66">
            <v>0</v>
          </cell>
          <cell r="T66">
            <v>143.80000000000001</v>
          </cell>
          <cell r="U66">
            <v>135</v>
          </cell>
          <cell r="V66">
            <v>4.32</v>
          </cell>
          <cell r="W66">
            <v>1</v>
          </cell>
          <cell r="X66">
            <v>4.32</v>
          </cell>
          <cell r="Y66">
            <v>1.33</v>
          </cell>
          <cell r="Z66">
            <v>0.83599999999999997</v>
          </cell>
          <cell r="AA66">
            <v>0.73299999999999998</v>
          </cell>
          <cell r="AB66">
            <v>38</v>
          </cell>
          <cell r="AC66">
            <v>1.1579999999999999</v>
          </cell>
          <cell r="AD66">
            <v>139.69999999999999</v>
          </cell>
          <cell r="AE66">
            <v>7.72</v>
          </cell>
          <cell r="AF66">
            <v>1985</v>
          </cell>
          <cell r="AG66">
            <v>2426</v>
          </cell>
          <cell r="AH66">
            <v>2426</v>
          </cell>
          <cell r="AI66">
            <v>0</v>
          </cell>
          <cell r="AJ66">
            <v>0</v>
          </cell>
          <cell r="AK66" t="str">
            <v>откр ствол</v>
          </cell>
          <cell r="AL66" t="str">
            <v>1952-2426</v>
          </cell>
          <cell r="AM66">
            <v>0</v>
          </cell>
          <cell r="AN66">
            <v>1985</v>
          </cell>
          <cell r="AO66">
            <v>0</v>
          </cell>
          <cell r="AP66" t="str">
            <v>1600-1952</v>
          </cell>
          <cell r="AQ66">
            <v>114</v>
          </cell>
          <cell r="AR66">
            <v>6.5</v>
          </cell>
          <cell r="AS66" t="str">
            <v>Газлифт</v>
          </cell>
          <cell r="AT66">
            <v>600</v>
          </cell>
          <cell r="AU66">
            <v>0</v>
          </cell>
          <cell r="AV66">
            <v>1200</v>
          </cell>
          <cell r="AW66">
            <v>0</v>
          </cell>
          <cell r="AX66">
            <v>1758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1768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1590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73</v>
          </cell>
          <cell r="BV66">
            <v>5.5</v>
          </cell>
          <cell r="BW66">
            <v>18</v>
          </cell>
          <cell r="BX66" t="str">
            <v>Угловик</v>
          </cell>
          <cell r="BY66" t="str">
            <v>Постоянный</v>
          </cell>
          <cell r="BZ66">
            <v>24</v>
          </cell>
          <cell r="CA66">
            <v>0</v>
          </cell>
          <cell r="CB66">
            <v>34</v>
          </cell>
          <cell r="CC66">
            <v>95</v>
          </cell>
          <cell r="CD66">
            <v>32</v>
          </cell>
          <cell r="CE66">
            <v>43313</v>
          </cell>
          <cell r="CF66">
            <v>169</v>
          </cell>
          <cell r="CG66">
            <v>92</v>
          </cell>
          <cell r="CH66">
            <v>6</v>
          </cell>
          <cell r="CI66">
            <v>0</v>
          </cell>
          <cell r="CJ66">
            <v>0</v>
          </cell>
          <cell r="CK66">
            <v>65</v>
          </cell>
          <cell r="CL66">
            <v>3.3439999999999999</v>
          </cell>
          <cell r="CM66">
            <v>4</v>
          </cell>
          <cell r="CN66">
            <v>0</v>
          </cell>
          <cell r="CO66">
            <v>60</v>
          </cell>
          <cell r="CP66">
            <v>22</v>
          </cell>
          <cell r="CQ66">
            <v>104</v>
          </cell>
          <cell r="CR66" t="str">
            <v>-</v>
          </cell>
          <cell r="CS66" t="str">
            <v>-</v>
          </cell>
          <cell r="CT66" t="str">
            <v>-</v>
          </cell>
          <cell r="CU66">
            <v>100.65600000000001</v>
          </cell>
          <cell r="CV66" t="str">
            <v>-</v>
          </cell>
          <cell r="CW66" t="str">
            <v>-</v>
          </cell>
          <cell r="CX66" t="str">
            <v>-</v>
          </cell>
          <cell r="CY66">
            <v>5.2</v>
          </cell>
          <cell r="CZ66">
            <v>16.8</v>
          </cell>
          <cell r="DA66">
            <v>5023.923444976077</v>
          </cell>
          <cell r="DB66">
            <v>6578.9473684210525</v>
          </cell>
          <cell r="DC66">
            <v>4.7165135555121473E-2</v>
          </cell>
          <cell r="DD66">
            <v>0</v>
          </cell>
          <cell r="DE66" t="str">
            <v>Газлифт</v>
          </cell>
          <cell r="DF66">
            <v>3.3439999999999999</v>
          </cell>
          <cell r="DG66">
            <v>4</v>
          </cell>
          <cell r="DH66">
            <v>0</v>
          </cell>
          <cell r="DI66">
            <v>16.8</v>
          </cell>
          <cell r="DJ66">
            <v>65</v>
          </cell>
          <cell r="DK66">
            <v>0</v>
          </cell>
          <cell r="DL66">
            <v>42002</v>
          </cell>
          <cell r="DM66">
            <v>42164</v>
          </cell>
          <cell r="DN66">
            <v>1242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42176</v>
          </cell>
          <cell r="DT66" t="str">
            <v>ЗБС</v>
          </cell>
          <cell r="DU66">
            <v>0</v>
          </cell>
          <cell r="DV66">
            <v>18</v>
          </cell>
          <cell r="DW66">
            <v>34</v>
          </cell>
          <cell r="DX66">
            <v>95</v>
          </cell>
          <cell r="DY66">
            <v>32</v>
          </cell>
          <cell r="DZ66" t="str">
            <v>Постоянный</v>
          </cell>
          <cell r="EA66">
            <v>24</v>
          </cell>
          <cell r="EB66">
            <v>0</v>
          </cell>
          <cell r="EC66">
            <v>3.3439999999999999</v>
          </cell>
          <cell r="ED66">
            <v>4</v>
          </cell>
          <cell r="EE66">
            <v>0</v>
          </cell>
          <cell r="EF66">
            <v>22</v>
          </cell>
          <cell r="EG66">
            <v>5023.923444976077</v>
          </cell>
          <cell r="EH66">
            <v>92</v>
          </cell>
          <cell r="EI66">
            <v>5.2</v>
          </cell>
          <cell r="EJ66">
            <v>65</v>
          </cell>
          <cell r="EK66">
            <v>18</v>
          </cell>
          <cell r="EL66">
            <v>34</v>
          </cell>
          <cell r="EM66">
            <v>95</v>
          </cell>
          <cell r="EN66">
            <v>32</v>
          </cell>
          <cell r="EO66" t="str">
            <v>Постоянный</v>
          </cell>
          <cell r="EP66">
            <v>24</v>
          </cell>
          <cell r="EQ66">
            <v>0</v>
          </cell>
          <cell r="ER66">
            <v>3.3439999999999999</v>
          </cell>
          <cell r="ES66">
            <v>4</v>
          </cell>
          <cell r="ET66">
            <v>0</v>
          </cell>
          <cell r="EU66">
            <v>22</v>
          </cell>
          <cell r="EV66">
            <v>5023.923444976077</v>
          </cell>
          <cell r="EW66">
            <v>92</v>
          </cell>
          <cell r="EX66">
            <v>5.2</v>
          </cell>
          <cell r="EY66">
            <v>65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</row>
        <row r="67">
          <cell r="J67" t="str">
            <v>70-1</v>
          </cell>
          <cell r="K67" t="str">
            <v>Куст скважины - 70</v>
          </cell>
          <cell r="L67">
            <v>37767</v>
          </cell>
          <cell r="M67" t="str">
            <v>Гор.</v>
          </cell>
          <cell r="N67" t="str">
            <v>P1ar_Block III</v>
          </cell>
          <cell r="O67" t="str">
            <v>Действующий</v>
          </cell>
          <cell r="P67">
            <v>-4</v>
          </cell>
          <cell r="Q67" t="str">
            <v xml:space="preserve"> </v>
          </cell>
          <cell r="R67" t="str">
            <v xml:space="preserve"> </v>
          </cell>
          <cell r="S67">
            <v>0</v>
          </cell>
          <cell r="T67">
            <v>143.80000000000001</v>
          </cell>
          <cell r="U67">
            <v>135</v>
          </cell>
          <cell r="V67">
            <v>4.32</v>
          </cell>
          <cell r="W67">
            <v>1</v>
          </cell>
          <cell r="X67">
            <v>4.3185662360096453</v>
          </cell>
          <cell r="Y67">
            <v>1.33</v>
          </cell>
          <cell r="Z67">
            <v>0.83599999999999997</v>
          </cell>
          <cell r="AA67">
            <v>0.73299999999999998</v>
          </cell>
          <cell r="AB67">
            <v>38</v>
          </cell>
          <cell r="AC67">
            <v>1.1579999999999999</v>
          </cell>
          <cell r="AD67">
            <v>139.69999999999999</v>
          </cell>
          <cell r="AE67">
            <v>7.72</v>
          </cell>
          <cell r="AF67">
            <v>1933</v>
          </cell>
          <cell r="AG67">
            <v>2344</v>
          </cell>
          <cell r="AH67">
            <v>2344</v>
          </cell>
          <cell r="AI67">
            <v>0</v>
          </cell>
          <cell r="AJ67">
            <v>0</v>
          </cell>
          <cell r="AK67" t="str">
            <v>откр ствол</v>
          </cell>
          <cell r="AL67" t="str">
            <v>1916-2344</v>
          </cell>
          <cell r="AM67">
            <v>0</v>
          </cell>
          <cell r="AN67">
            <v>1916</v>
          </cell>
          <cell r="AO67">
            <v>0</v>
          </cell>
          <cell r="AP67" t="str">
            <v>1646,2-1915,8</v>
          </cell>
          <cell r="AQ67">
            <v>102</v>
          </cell>
          <cell r="AR67">
            <v>6.5</v>
          </cell>
          <cell r="AS67" t="str">
            <v>Фонтан</v>
          </cell>
          <cell r="AT67">
            <v>540</v>
          </cell>
          <cell r="AU67" t="str">
            <v>ГК65/1,5</v>
          </cell>
          <cell r="AV67">
            <v>1050</v>
          </cell>
          <cell r="AW67" t="str">
            <v>ГК45</v>
          </cell>
          <cell r="AX67">
            <v>1610</v>
          </cell>
          <cell r="AY67" t="str">
            <v>ЦКсОК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1620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1652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73</v>
          </cell>
          <cell r="BV67">
            <v>5.5</v>
          </cell>
          <cell r="BW67">
            <v>18</v>
          </cell>
          <cell r="BX67" t="str">
            <v>Угловик</v>
          </cell>
          <cell r="BY67" t="str">
            <v>Постоянный</v>
          </cell>
          <cell r="BZ67">
            <v>24</v>
          </cell>
          <cell r="CA67">
            <v>0</v>
          </cell>
          <cell r="CB67">
            <v>41</v>
          </cell>
          <cell r="CC67">
            <v>9</v>
          </cell>
          <cell r="CD67">
            <v>33</v>
          </cell>
          <cell r="CE67">
            <v>43313</v>
          </cell>
          <cell r="CF67">
            <v>168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55</v>
          </cell>
          <cell r="CL67">
            <v>5.8514147999999997</v>
          </cell>
          <cell r="CM67">
            <v>7</v>
          </cell>
          <cell r="CN67">
            <v>0.01</v>
          </cell>
          <cell r="CO67">
            <v>61</v>
          </cell>
          <cell r="CP67">
            <v>20</v>
          </cell>
          <cell r="CQ67">
            <v>113</v>
          </cell>
          <cell r="CR67" t="str">
            <v>-</v>
          </cell>
          <cell r="CS67" t="str">
            <v>-</v>
          </cell>
          <cell r="CT67" t="str">
            <v>-</v>
          </cell>
          <cell r="CU67">
            <v>107.1485852</v>
          </cell>
          <cell r="CV67" t="str">
            <v>-</v>
          </cell>
          <cell r="CW67" t="str">
            <v>-</v>
          </cell>
          <cell r="CX67" t="str">
            <v>-</v>
          </cell>
          <cell r="CY67">
            <v>0</v>
          </cell>
          <cell r="CZ67">
            <v>20</v>
          </cell>
          <cell r="DA67">
            <v>3417.9767942617914</v>
          </cell>
          <cell r="DB67">
            <v>3417.9767942617914</v>
          </cell>
          <cell r="DC67">
            <v>7.8981479447239489E-2</v>
          </cell>
          <cell r="DD67">
            <v>0</v>
          </cell>
          <cell r="DE67" t="str">
            <v>Фонтан</v>
          </cell>
          <cell r="DF67">
            <v>5.8514147999999997</v>
          </cell>
          <cell r="DG67">
            <v>7</v>
          </cell>
          <cell r="DH67">
            <v>0.01</v>
          </cell>
          <cell r="DI67">
            <v>20</v>
          </cell>
          <cell r="DJ67">
            <v>55</v>
          </cell>
          <cell r="DK67">
            <v>0</v>
          </cell>
          <cell r="DL67">
            <v>41559</v>
          </cell>
          <cell r="DM67">
            <v>41789</v>
          </cell>
          <cell r="DN67">
            <v>1617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41789</v>
          </cell>
          <cell r="DT67" t="str">
            <v>ЗБС</v>
          </cell>
          <cell r="DU67">
            <v>0</v>
          </cell>
          <cell r="DV67">
            <v>18</v>
          </cell>
          <cell r="DW67">
            <v>41</v>
          </cell>
          <cell r="DX67">
            <v>9</v>
          </cell>
          <cell r="DY67">
            <v>33</v>
          </cell>
          <cell r="DZ67" t="str">
            <v>Постоянный</v>
          </cell>
          <cell r="EA67">
            <v>24</v>
          </cell>
          <cell r="EB67">
            <v>0</v>
          </cell>
          <cell r="EC67">
            <v>5.8514147999999997</v>
          </cell>
          <cell r="ED67">
            <v>7</v>
          </cell>
          <cell r="EE67">
            <v>0.01</v>
          </cell>
          <cell r="EF67">
            <v>20</v>
          </cell>
          <cell r="EG67">
            <v>3417.9767942617914</v>
          </cell>
          <cell r="EH67">
            <v>0</v>
          </cell>
          <cell r="EI67">
            <v>0</v>
          </cell>
          <cell r="EJ67">
            <v>55</v>
          </cell>
          <cell r="EK67">
            <v>18</v>
          </cell>
          <cell r="EL67">
            <v>41</v>
          </cell>
          <cell r="EM67">
            <v>9</v>
          </cell>
          <cell r="EN67">
            <v>33</v>
          </cell>
          <cell r="EO67" t="str">
            <v>Постоянный</v>
          </cell>
          <cell r="EP67">
            <v>24</v>
          </cell>
          <cell r="EQ67">
            <v>0</v>
          </cell>
          <cell r="ER67">
            <v>5.8514147999999997</v>
          </cell>
          <cell r="ES67">
            <v>7</v>
          </cell>
          <cell r="ET67">
            <v>0.01</v>
          </cell>
          <cell r="EU67">
            <v>20</v>
          </cell>
          <cell r="EV67">
            <v>3417.9767942617914</v>
          </cell>
          <cell r="EW67">
            <v>0</v>
          </cell>
          <cell r="EX67">
            <v>0</v>
          </cell>
          <cell r="EY67">
            <v>55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</row>
        <row r="68">
          <cell r="J68">
            <v>86</v>
          </cell>
          <cell r="K68" t="str">
            <v>Без куста</v>
          </cell>
          <cell r="L68">
            <v>42799</v>
          </cell>
          <cell r="M68" t="str">
            <v>Верт.</v>
          </cell>
          <cell r="N68" t="str">
            <v>P1ar_Block I</v>
          </cell>
          <cell r="O68" t="str">
            <v>Действующий</v>
          </cell>
          <cell r="P68">
            <v>-4</v>
          </cell>
          <cell r="Q68">
            <v>0</v>
          </cell>
          <cell r="R68">
            <v>0</v>
          </cell>
          <cell r="S68">
            <v>0</v>
          </cell>
          <cell r="T68">
            <v>143.80000000000001</v>
          </cell>
          <cell r="U68">
            <v>135</v>
          </cell>
          <cell r="V68">
            <v>4.32</v>
          </cell>
          <cell r="W68">
            <v>1</v>
          </cell>
          <cell r="X68">
            <v>4.3057050592034445</v>
          </cell>
          <cell r="Y68">
            <v>1.33</v>
          </cell>
          <cell r="Z68">
            <v>0.83599999999999997</v>
          </cell>
          <cell r="AA68">
            <v>0.73299999999999998</v>
          </cell>
          <cell r="AB68">
            <v>38</v>
          </cell>
          <cell r="AC68">
            <v>1.1579999999999999</v>
          </cell>
          <cell r="AD68">
            <v>139.69999999999999</v>
          </cell>
          <cell r="AE68">
            <v>7.72</v>
          </cell>
          <cell r="AF68">
            <v>1950</v>
          </cell>
          <cell r="AG68">
            <v>1910</v>
          </cell>
          <cell r="AH68">
            <v>1910</v>
          </cell>
          <cell r="AI68">
            <v>0</v>
          </cell>
          <cell r="AJ68">
            <v>0</v>
          </cell>
          <cell r="AK68" t="str">
            <v>закрытый</v>
          </cell>
          <cell r="AL68" t="str">
            <v>1780-1798; 1802-1806; 1810-1822; 1826-1828; 1832-1846; 1857-1862; 1864-1887; 1893-1902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 t="str">
            <v>Газлифт</v>
          </cell>
          <cell r="AT68">
            <v>500</v>
          </cell>
          <cell r="AU68" t="str">
            <v>ГП</v>
          </cell>
          <cell r="AV68">
            <v>910</v>
          </cell>
          <cell r="AW68" t="str">
            <v>ГК86/1</v>
          </cell>
          <cell r="AX68">
            <v>1230</v>
          </cell>
          <cell r="AY68" t="str">
            <v>ГК85/1,5</v>
          </cell>
          <cell r="AZ68">
            <v>1490</v>
          </cell>
          <cell r="BA68" t="str">
            <v>ГК80/2</v>
          </cell>
          <cell r="BB68">
            <v>1635</v>
          </cell>
          <cell r="BC68" t="str">
            <v xml:space="preserve">ЦКсОК     </v>
          </cell>
          <cell r="BD68">
            <v>0</v>
          </cell>
          <cell r="BE68">
            <v>0</v>
          </cell>
          <cell r="BF68">
            <v>1645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1798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73</v>
          </cell>
          <cell r="BV68">
            <v>5.5</v>
          </cell>
          <cell r="BW68">
            <v>18</v>
          </cell>
          <cell r="BX68" t="str">
            <v>Угловик</v>
          </cell>
          <cell r="BY68" t="str">
            <v>Периодический</v>
          </cell>
          <cell r="BZ68">
            <v>24</v>
          </cell>
          <cell r="CA68">
            <v>24</v>
          </cell>
          <cell r="CB68">
            <v>28</v>
          </cell>
          <cell r="CC68">
            <v>60</v>
          </cell>
          <cell r="CD68">
            <v>27</v>
          </cell>
          <cell r="CE68">
            <v>43313</v>
          </cell>
          <cell r="CF68">
            <v>160</v>
          </cell>
          <cell r="CG68">
            <v>76</v>
          </cell>
          <cell r="CH68">
            <v>5</v>
          </cell>
          <cell r="CI68">
            <v>0</v>
          </cell>
          <cell r="CJ68">
            <v>0</v>
          </cell>
          <cell r="CK68">
            <v>45</v>
          </cell>
          <cell r="CL68">
            <v>5.0109839999999997</v>
          </cell>
          <cell r="CM68">
            <v>6</v>
          </cell>
          <cell r="CN68">
            <v>0.1</v>
          </cell>
          <cell r="CO68">
            <v>62</v>
          </cell>
          <cell r="CP68">
            <v>13.5</v>
          </cell>
          <cell r="CQ68">
            <v>115</v>
          </cell>
          <cell r="CR68" t="str">
            <v>-</v>
          </cell>
          <cell r="CS68" t="str">
            <v>-</v>
          </cell>
          <cell r="CT68" t="str">
            <v>-</v>
          </cell>
          <cell r="CU68">
            <v>109.98901600000001</v>
          </cell>
          <cell r="CV68" t="str">
            <v>-</v>
          </cell>
          <cell r="CW68" t="str">
            <v>-</v>
          </cell>
          <cell r="CX68" t="str">
            <v>-</v>
          </cell>
          <cell r="CY68">
            <v>3.9</v>
          </cell>
          <cell r="CZ68">
            <v>9.6</v>
          </cell>
          <cell r="DA68">
            <v>1915.7913894756002</v>
          </cell>
          <cell r="DB68">
            <v>2694.0816414500628</v>
          </cell>
          <cell r="DC68">
            <v>7.0729531045684357E-2</v>
          </cell>
          <cell r="DD68">
            <v>0</v>
          </cell>
          <cell r="DE68" t="str">
            <v>Газлифт</v>
          </cell>
          <cell r="DF68">
            <v>5.0109839999999997</v>
          </cell>
          <cell r="DG68">
            <v>6</v>
          </cell>
          <cell r="DH68">
            <v>0.1</v>
          </cell>
          <cell r="DI68">
            <v>9.6</v>
          </cell>
          <cell r="DJ68">
            <v>45</v>
          </cell>
          <cell r="DK68">
            <v>0</v>
          </cell>
          <cell r="DL68">
            <v>42705</v>
          </cell>
          <cell r="DM68">
            <v>42799</v>
          </cell>
          <cell r="DN68">
            <v>607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42799</v>
          </cell>
          <cell r="DT68" t="str">
            <v>Ввод из консервации</v>
          </cell>
          <cell r="DU68">
            <v>0</v>
          </cell>
          <cell r="DV68">
            <v>18</v>
          </cell>
          <cell r="DW68">
            <v>28</v>
          </cell>
          <cell r="DX68">
            <v>60</v>
          </cell>
          <cell r="DY68">
            <v>27</v>
          </cell>
          <cell r="DZ68" t="str">
            <v>Периодический</v>
          </cell>
          <cell r="EA68">
            <v>24</v>
          </cell>
          <cell r="EB68">
            <v>24</v>
          </cell>
          <cell r="EC68">
            <v>5.0109839999999997</v>
          </cell>
          <cell r="ED68">
            <v>6</v>
          </cell>
          <cell r="EE68">
            <v>0.1</v>
          </cell>
          <cell r="EF68">
            <v>13.5</v>
          </cell>
          <cell r="EG68">
            <v>1915.7913894756002</v>
          </cell>
          <cell r="EH68">
            <v>76</v>
          </cell>
          <cell r="EI68">
            <v>3.9</v>
          </cell>
          <cell r="EJ68">
            <v>45</v>
          </cell>
          <cell r="EK68">
            <v>18</v>
          </cell>
          <cell r="EL68">
            <v>28</v>
          </cell>
          <cell r="EM68">
            <v>60</v>
          </cell>
          <cell r="EN68">
            <v>27</v>
          </cell>
          <cell r="EO68" t="str">
            <v>Периодический</v>
          </cell>
          <cell r="EP68">
            <v>24</v>
          </cell>
          <cell r="EQ68">
            <v>24</v>
          </cell>
          <cell r="ER68">
            <v>5.0109839999999997</v>
          </cell>
          <cell r="ES68">
            <v>6</v>
          </cell>
          <cell r="ET68">
            <v>0.1</v>
          </cell>
          <cell r="EU68">
            <v>13.5</v>
          </cell>
          <cell r="EV68">
            <v>1915.7913894756002</v>
          </cell>
          <cell r="EW68">
            <v>76</v>
          </cell>
          <cell r="EX68">
            <v>3.9</v>
          </cell>
          <cell r="EY68">
            <v>45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</row>
        <row r="69">
          <cell r="J69" t="str">
            <v>95-2</v>
          </cell>
          <cell r="K69" t="str">
            <v>Куст скважины - 95</v>
          </cell>
          <cell r="L69">
            <v>34986</v>
          </cell>
          <cell r="M69" t="str">
            <v>Гор.</v>
          </cell>
          <cell r="N69" t="str">
            <v>P1ar_Block I</v>
          </cell>
          <cell r="O69" t="str">
            <v>Действующий</v>
          </cell>
          <cell r="P69">
            <v>-4</v>
          </cell>
          <cell r="Q69">
            <v>35485</v>
          </cell>
          <cell r="R69" t="str">
            <v>Halli</v>
          </cell>
          <cell r="S69">
            <v>0</v>
          </cell>
          <cell r="T69">
            <v>143.80000000000001</v>
          </cell>
          <cell r="U69">
            <v>135</v>
          </cell>
          <cell r="V69">
            <v>4.32</v>
          </cell>
          <cell r="W69">
            <v>1</v>
          </cell>
          <cell r="X69">
            <v>4.32</v>
          </cell>
          <cell r="Y69">
            <v>1.33</v>
          </cell>
          <cell r="Z69">
            <v>0.83599999999999997</v>
          </cell>
          <cell r="AA69">
            <v>0.73299999999999998</v>
          </cell>
          <cell r="AB69">
            <v>38</v>
          </cell>
          <cell r="AC69">
            <v>1.1579999999999999</v>
          </cell>
          <cell r="AD69" t="str">
            <v>177,8; 139,7</v>
          </cell>
          <cell r="AE69" t="str">
            <v>9,19; 7,72</v>
          </cell>
          <cell r="AF69" t="str">
            <v>0-1919; 1919-2596</v>
          </cell>
          <cell r="AG69">
            <v>2596</v>
          </cell>
          <cell r="AH69">
            <v>2596</v>
          </cell>
          <cell r="AI69">
            <v>0</v>
          </cell>
          <cell r="AJ69">
            <v>0</v>
          </cell>
          <cell r="AK69" t="str">
            <v>откр ствол</v>
          </cell>
          <cell r="AL69" t="str">
            <v>1919-2596</v>
          </cell>
          <cell r="AM69">
            <v>0</v>
          </cell>
          <cell r="AN69">
            <v>1919</v>
          </cell>
          <cell r="AO69">
            <v>22.7</v>
          </cell>
          <cell r="AP69">
            <v>0</v>
          </cell>
          <cell r="AQ69">
            <v>0</v>
          </cell>
          <cell r="AR69">
            <v>0</v>
          </cell>
          <cell r="AS69" t="str">
            <v>Газлифт</v>
          </cell>
          <cell r="AT69">
            <v>480</v>
          </cell>
          <cell r="AU69">
            <v>0</v>
          </cell>
          <cell r="AV69">
            <v>880</v>
          </cell>
          <cell r="AW69">
            <v>0</v>
          </cell>
          <cell r="AX69">
            <v>1240</v>
          </cell>
          <cell r="AY69">
            <v>0</v>
          </cell>
          <cell r="AZ69">
            <v>1500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1560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2400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73</v>
          </cell>
          <cell r="BV69">
            <v>5.5</v>
          </cell>
          <cell r="BW69">
            <v>18</v>
          </cell>
          <cell r="BX69" t="str">
            <v>Угловик</v>
          </cell>
          <cell r="BY69" t="str">
            <v>Постоянный</v>
          </cell>
          <cell r="BZ69">
            <v>24</v>
          </cell>
          <cell r="CA69">
            <v>0</v>
          </cell>
          <cell r="CB69">
            <v>22</v>
          </cell>
          <cell r="CC69">
            <v>39</v>
          </cell>
          <cell r="CD69">
            <v>21</v>
          </cell>
          <cell r="CE69">
            <v>43313</v>
          </cell>
          <cell r="CF69">
            <v>110</v>
          </cell>
          <cell r="CG69">
            <v>86</v>
          </cell>
          <cell r="CH69">
            <v>5</v>
          </cell>
          <cell r="CI69">
            <v>0</v>
          </cell>
          <cell r="CJ69">
            <v>0</v>
          </cell>
          <cell r="CK69">
            <v>49</v>
          </cell>
          <cell r="CL69">
            <v>12.54</v>
          </cell>
          <cell r="CM69">
            <v>15</v>
          </cell>
          <cell r="CN69">
            <v>0</v>
          </cell>
          <cell r="CO69">
            <v>63</v>
          </cell>
          <cell r="CP69">
            <v>21</v>
          </cell>
          <cell r="CQ69">
            <v>61</v>
          </cell>
          <cell r="CR69" t="str">
            <v>-</v>
          </cell>
          <cell r="CS69" t="str">
            <v>-</v>
          </cell>
          <cell r="CT69" t="str">
            <v>-</v>
          </cell>
          <cell r="CU69">
            <v>48.46</v>
          </cell>
          <cell r="CV69" t="str">
            <v>-</v>
          </cell>
          <cell r="CW69" t="str">
            <v>-</v>
          </cell>
          <cell r="CX69" t="str">
            <v>-</v>
          </cell>
          <cell r="CY69">
            <v>5</v>
          </cell>
          <cell r="CZ69">
            <v>16</v>
          </cell>
          <cell r="DA69">
            <v>1275.9170653907497</v>
          </cell>
          <cell r="DB69">
            <v>1674.6411483253589</v>
          </cell>
          <cell r="DC69">
            <v>0.32633059376785478</v>
          </cell>
          <cell r="DD69">
            <v>0</v>
          </cell>
          <cell r="DE69" t="str">
            <v>Газлифт</v>
          </cell>
          <cell r="DF69">
            <v>12.54</v>
          </cell>
          <cell r="DG69">
            <v>15</v>
          </cell>
          <cell r="DH69">
            <v>0</v>
          </cell>
          <cell r="DI69">
            <v>16</v>
          </cell>
          <cell r="DJ69">
            <v>49</v>
          </cell>
          <cell r="DK69">
            <v>0</v>
          </cell>
          <cell r="DL69">
            <v>41732</v>
          </cell>
          <cell r="DM69">
            <v>41742</v>
          </cell>
          <cell r="DN69">
            <v>1664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38447</v>
          </cell>
          <cell r="DT69" t="str">
            <v>ОПЗ</v>
          </cell>
          <cell r="DU69">
            <v>0</v>
          </cell>
          <cell r="DV69">
            <v>12</v>
          </cell>
          <cell r="DW69">
            <v>22</v>
          </cell>
          <cell r="DX69">
            <v>39</v>
          </cell>
          <cell r="DY69">
            <v>21</v>
          </cell>
          <cell r="DZ69" t="str">
            <v>Постоянный</v>
          </cell>
          <cell r="EA69">
            <v>24</v>
          </cell>
          <cell r="EB69">
            <v>0</v>
          </cell>
          <cell r="EC69">
            <v>12.54</v>
          </cell>
          <cell r="ED69">
            <v>15</v>
          </cell>
          <cell r="EE69">
            <v>0</v>
          </cell>
          <cell r="EF69">
            <v>21</v>
          </cell>
          <cell r="EG69">
            <v>1275.9170653907497</v>
          </cell>
          <cell r="EH69">
            <v>86</v>
          </cell>
          <cell r="EI69">
            <v>5</v>
          </cell>
          <cell r="EJ69">
            <v>49</v>
          </cell>
          <cell r="EK69">
            <v>18</v>
          </cell>
          <cell r="EL69">
            <v>22</v>
          </cell>
          <cell r="EM69">
            <v>39</v>
          </cell>
          <cell r="EN69">
            <v>21</v>
          </cell>
          <cell r="EO69" t="str">
            <v>Постоянный</v>
          </cell>
          <cell r="EP69">
            <v>24</v>
          </cell>
          <cell r="EQ69">
            <v>0</v>
          </cell>
          <cell r="ER69">
            <v>12.54</v>
          </cell>
          <cell r="ES69">
            <v>15</v>
          </cell>
          <cell r="ET69">
            <v>0</v>
          </cell>
          <cell r="EU69">
            <v>21</v>
          </cell>
          <cell r="EV69">
            <v>1275.9170653907497</v>
          </cell>
          <cell r="EW69">
            <v>86</v>
          </cell>
          <cell r="EX69">
            <v>5</v>
          </cell>
          <cell r="EY69">
            <v>49</v>
          </cell>
          <cell r="EZ69">
            <v>6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</row>
        <row r="70">
          <cell r="J70" t="str">
            <v>95-1</v>
          </cell>
          <cell r="K70" t="str">
            <v>Куст скважины - 95</v>
          </cell>
          <cell r="L70">
            <v>34991</v>
          </cell>
          <cell r="M70" t="str">
            <v>Гор.</v>
          </cell>
          <cell r="N70" t="str">
            <v>P1ar_Block I</v>
          </cell>
          <cell r="O70" t="str">
            <v>Действующий</v>
          </cell>
          <cell r="P70">
            <v>-4</v>
          </cell>
          <cell r="Q70">
            <v>35156</v>
          </cell>
          <cell r="R70" t="str">
            <v>Halli</v>
          </cell>
          <cell r="S70">
            <v>0</v>
          </cell>
          <cell r="T70">
            <v>143.80000000000001</v>
          </cell>
          <cell r="U70">
            <v>135</v>
          </cell>
          <cell r="V70">
            <v>4.32</v>
          </cell>
          <cell r="W70">
            <v>1</v>
          </cell>
          <cell r="X70">
            <v>4.32</v>
          </cell>
          <cell r="Y70">
            <v>1.33</v>
          </cell>
          <cell r="Z70">
            <v>0.83599999999999997</v>
          </cell>
          <cell r="AA70">
            <v>0.73299999999999998</v>
          </cell>
          <cell r="AB70">
            <v>38</v>
          </cell>
          <cell r="AC70">
            <v>1.1579999999999999</v>
          </cell>
          <cell r="AD70">
            <v>139.69999999999999</v>
          </cell>
          <cell r="AE70">
            <v>7.72</v>
          </cell>
          <cell r="AF70">
            <v>1901</v>
          </cell>
          <cell r="AG70">
            <v>2479</v>
          </cell>
          <cell r="AH70">
            <v>2479</v>
          </cell>
          <cell r="AI70">
            <v>0</v>
          </cell>
          <cell r="AJ70">
            <v>0</v>
          </cell>
          <cell r="AK70" t="str">
            <v>откр ствол</v>
          </cell>
          <cell r="AL70" t="str">
            <v>1901-2479</v>
          </cell>
          <cell r="AM70">
            <v>0</v>
          </cell>
          <cell r="AN70">
            <v>1901</v>
          </cell>
          <cell r="AO70">
            <v>2.8</v>
          </cell>
          <cell r="AP70">
            <v>0</v>
          </cell>
          <cell r="AQ70">
            <v>0</v>
          </cell>
          <cell r="AR70">
            <v>0</v>
          </cell>
          <cell r="AS70" t="str">
            <v>Газлифт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2366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73</v>
          </cell>
          <cell r="BV70">
            <v>5.5</v>
          </cell>
          <cell r="BW70">
            <v>18</v>
          </cell>
          <cell r="BX70" t="str">
            <v>Угловик</v>
          </cell>
          <cell r="BY70" t="str">
            <v>Постоянный</v>
          </cell>
          <cell r="BZ70">
            <v>24</v>
          </cell>
          <cell r="CA70">
            <v>0</v>
          </cell>
          <cell r="CB70">
            <v>23</v>
          </cell>
          <cell r="CC70">
            <v>44</v>
          </cell>
          <cell r="CD70">
            <v>21</v>
          </cell>
          <cell r="CE70">
            <v>43313</v>
          </cell>
          <cell r="CF70">
            <v>110</v>
          </cell>
          <cell r="CG70">
            <v>82</v>
          </cell>
          <cell r="CH70">
            <v>6</v>
          </cell>
          <cell r="CI70">
            <v>0</v>
          </cell>
          <cell r="CJ70">
            <v>0</v>
          </cell>
          <cell r="CK70">
            <v>44</v>
          </cell>
          <cell r="CL70">
            <v>15.048</v>
          </cell>
          <cell r="CM70">
            <v>18</v>
          </cell>
          <cell r="CN70">
            <v>0</v>
          </cell>
          <cell r="CO70">
            <v>64</v>
          </cell>
          <cell r="CP70">
            <v>23</v>
          </cell>
          <cell r="CQ70">
            <v>66</v>
          </cell>
          <cell r="CR70" t="str">
            <v>-</v>
          </cell>
          <cell r="CS70" t="str">
            <v>-</v>
          </cell>
          <cell r="CT70" t="str">
            <v>-</v>
          </cell>
          <cell r="CU70">
            <v>50.951999999999998</v>
          </cell>
          <cell r="CV70" t="str">
            <v>-</v>
          </cell>
          <cell r="CW70" t="str">
            <v>-</v>
          </cell>
          <cell r="CX70" t="str">
            <v>-</v>
          </cell>
          <cell r="CY70">
            <v>3.7</v>
          </cell>
          <cell r="CZ70">
            <v>19.3</v>
          </cell>
          <cell r="DA70">
            <v>1282.562466772993</v>
          </cell>
          <cell r="DB70">
            <v>1528.4423179160021</v>
          </cell>
          <cell r="DC70">
            <v>0.37190082644628103</v>
          </cell>
          <cell r="DD70">
            <v>0</v>
          </cell>
          <cell r="DE70" t="str">
            <v>Газлифт</v>
          </cell>
          <cell r="DF70">
            <v>15.048</v>
          </cell>
          <cell r="DG70">
            <v>18</v>
          </cell>
          <cell r="DH70">
            <v>0</v>
          </cell>
          <cell r="DI70">
            <v>19.3</v>
          </cell>
          <cell r="DJ70">
            <v>44</v>
          </cell>
          <cell r="DK70">
            <v>0</v>
          </cell>
          <cell r="DL70" t="str">
            <v>-</v>
          </cell>
          <cell r="DM70">
            <v>37663</v>
          </cell>
          <cell r="DN70">
            <v>5743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37663</v>
          </cell>
          <cell r="DT70" t="str">
            <v>ОПЗ</v>
          </cell>
          <cell r="DU70" t="str">
            <v>Предыдущий ГТМ-2000г(СКО)</v>
          </cell>
          <cell r="DV70">
            <v>12</v>
          </cell>
          <cell r="DW70">
            <v>23</v>
          </cell>
          <cell r="DX70">
            <v>44</v>
          </cell>
          <cell r="DY70">
            <v>21</v>
          </cell>
          <cell r="DZ70" t="str">
            <v>Постоянный</v>
          </cell>
          <cell r="EA70">
            <v>24</v>
          </cell>
          <cell r="EB70">
            <v>0</v>
          </cell>
          <cell r="EC70">
            <v>15.048</v>
          </cell>
          <cell r="ED70">
            <v>18</v>
          </cell>
          <cell r="EE70">
            <v>0</v>
          </cell>
          <cell r="EF70">
            <v>23</v>
          </cell>
          <cell r="EG70">
            <v>1282.562466772993</v>
          </cell>
          <cell r="EH70">
            <v>86</v>
          </cell>
          <cell r="EI70">
            <v>3.7</v>
          </cell>
          <cell r="EJ70">
            <v>45</v>
          </cell>
          <cell r="EK70">
            <v>18</v>
          </cell>
          <cell r="EL70">
            <v>23</v>
          </cell>
          <cell r="EM70">
            <v>44</v>
          </cell>
          <cell r="EN70">
            <v>21</v>
          </cell>
          <cell r="EO70" t="str">
            <v>Постоянный</v>
          </cell>
          <cell r="EP70">
            <v>24</v>
          </cell>
          <cell r="EQ70">
            <v>0</v>
          </cell>
          <cell r="ER70">
            <v>15.048</v>
          </cell>
          <cell r="ES70">
            <v>18</v>
          </cell>
          <cell r="ET70">
            <v>0</v>
          </cell>
          <cell r="EU70">
            <v>23</v>
          </cell>
          <cell r="EV70">
            <v>1282.562466772993</v>
          </cell>
          <cell r="EW70">
            <v>82</v>
          </cell>
          <cell r="EX70">
            <v>3.7</v>
          </cell>
          <cell r="EY70">
            <v>44</v>
          </cell>
          <cell r="EZ70">
            <v>6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</row>
        <row r="71">
          <cell r="J71" t="str">
            <v>105-1Д</v>
          </cell>
          <cell r="K71" t="str">
            <v>Куст скважины - 105</v>
          </cell>
          <cell r="L71">
            <v>35735</v>
          </cell>
          <cell r="M71" t="str">
            <v>Гор.</v>
          </cell>
          <cell r="N71" t="str">
            <v>P1ar_Block I</v>
          </cell>
          <cell r="O71" t="str">
            <v>Действующий</v>
          </cell>
          <cell r="P71">
            <v>-4</v>
          </cell>
          <cell r="Q71">
            <v>35491</v>
          </cell>
          <cell r="R71" t="str">
            <v>Halli</v>
          </cell>
          <cell r="S71">
            <v>0</v>
          </cell>
          <cell r="T71">
            <v>143.80000000000001</v>
          </cell>
          <cell r="U71">
            <v>135</v>
          </cell>
          <cell r="V71">
            <v>4.32</v>
          </cell>
          <cell r="W71">
            <v>1</v>
          </cell>
          <cell r="X71">
            <v>4.32</v>
          </cell>
          <cell r="Y71">
            <v>1.33</v>
          </cell>
          <cell r="Z71">
            <v>0.83599999999999997</v>
          </cell>
          <cell r="AA71">
            <v>0.73299999999999998</v>
          </cell>
          <cell r="AB71">
            <v>38</v>
          </cell>
          <cell r="AC71">
            <v>1.1579999999999999</v>
          </cell>
          <cell r="AD71">
            <v>139.69999999999999</v>
          </cell>
          <cell r="AE71">
            <v>7.72</v>
          </cell>
          <cell r="AF71" t="str">
            <v>2631 фильтр 
1877,3-2174,7, 2208,4-2631</v>
          </cell>
          <cell r="AG71">
            <v>2650</v>
          </cell>
          <cell r="AH71">
            <v>2650</v>
          </cell>
          <cell r="AI71">
            <v>0</v>
          </cell>
          <cell r="AJ71">
            <v>0</v>
          </cell>
          <cell r="AK71" t="str">
            <v>откр ствол</v>
          </cell>
          <cell r="AL71" t="str">
            <v>1901-2479</v>
          </cell>
          <cell r="AM71">
            <v>0</v>
          </cell>
          <cell r="AN71">
            <v>1877</v>
          </cell>
          <cell r="AO71">
            <v>11.95</v>
          </cell>
          <cell r="AP71">
            <v>0</v>
          </cell>
          <cell r="AQ71">
            <v>0</v>
          </cell>
          <cell r="AR71">
            <v>0</v>
          </cell>
          <cell r="AS71" t="str">
            <v>Газлифт</v>
          </cell>
          <cell r="AT71">
            <v>790</v>
          </cell>
          <cell r="AU71" t="str">
            <v>ГК70/1,5</v>
          </cell>
          <cell r="AV71">
            <v>1348</v>
          </cell>
          <cell r="AW71" t="str">
            <v>ГК40-неизвл(</v>
          </cell>
          <cell r="AX71">
            <v>1825</v>
          </cell>
          <cell r="AY71" t="str">
            <v>ЦКсОК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2281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73</v>
          </cell>
          <cell r="BV71">
            <v>5.5</v>
          </cell>
          <cell r="BW71">
            <v>18</v>
          </cell>
          <cell r="BX71" t="str">
            <v>Угловик</v>
          </cell>
          <cell r="BY71" t="str">
            <v>Периодический</v>
          </cell>
          <cell r="BZ71">
            <v>24</v>
          </cell>
          <cell r="CA71">
            <v>48</v>
          </cell>
          <cell r="CB71">
            <v>21</v>
          </cell>
          <cell r="CC71">
            <v>41</v>
          </cell>
          <cell r="CD71">
            <v>20</v>
          </cell>
          <cell r="CE71">
            <v>43313</v>
          </cell>
          <cell r="CF71">
            <v>106</v>
          </cell>
          <cell r="CG71">
            <v>85</v>
          </cell>
          <cell r="CH71">
            <v>6</v>
          </cell>
          <cell r="CI71">
            <v>0</v>
          </cell>
          <cell r="CJ71">
            <v>0</v>
          </cell>
          <cell r="CK71">
            <v>61</v>
          </cell>
          <cell r="CL71">
            <v>6.27</v>
          </cell>
          <cell r="CM71">
            <v>7.5</v>
          </cell>
          <cell r="CN71">
            <v>0</v>
          </cell>
          <cell r="CO71">
            <v>65</v>
          </cell>
          <cell r="CP71">
            <v>7.5</v>
          </cell>
          <cell r="CQ71">
            <v>45</v>
          </cell>
          <cell r="CR71" t="str">
            <v>-</v>
          </cell>
          <cell r="CS71" t="str">
            <v>-</v>
          </cell>
          <cell r="CT71" t="str">
            <v>-</v>
          </cell>
          <cell r="CU71">
            <v>38.730000000000004</v>
          </cell>
          <cell r="CV71" t="str">
            <v>-</v>
          </cell>
          <cell r="CW71" t="str">
            <v>-</v>
          </cell>
          <cell r="CX71" t="str">
            <v>-</v>
          </cell>
          <cell r="CY71">
            <v>2.2000000000000002</v>
          </cell>
          <cell r="CZ71">
            <v>5.3</v>
          </cell>
          <cell r="DA71">
            <v>845.29505582137165</v>
          </cell>
          <cell r="DB71">
            <v>1196.1722488038279</v>
          </cell>
          <cell r="DC71">
            <v>0.20542635658914726</v>
          </cell>
          <cell r="DD71">
            <v>0</v>
          </cell>
          <cell r="DE71" t="str">
            <v>Газлифт</v>
          </cell>
          <cell r="DF71">
            <v>6.27</v>
          </cell>
          <cell r="DG71">
            <v>7.5</v>
          </cell>
          <cell r="DH71">
            <v>0</v>
          </cell>
          <cell r="DI71">
            <v>5.3</v>
          </cell>
          <cell r="DJ71">
            <v>61</v>
          </cell>
          <cell r="DK71">
            <v>0</v>
          </cell>
          <cell r="DL71">
            <v>42895.083333333336</v>
          </cell>
          <cell r="DM71">
            <v>42901</v>
          </cell>
          <cell r="DN71">
            <v>505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42901</v>
          </cell>
          <cell r="DT71" t="str">
            <v>ОПЗ</v>
          </cell>
          <cell r="DU71">
            <v>0</v>
          </cell>
          <cell r="DV71">
            <v>18</v>
          </cell>
          <cell r="DW71">
            <v>21</v>
          </cell>
          <cell r="DX71">
            <v>41</v>
          </cell>
          <cell r="DY71">
            <v>20</v>
          </cell>
          <cell r="DZ71" t="str">
            <v>Периодический</v>
          </cell>
          <cell r="EA71">
            <v>24</v>
          </cell>
          <cell r="EB71">
            <v>48</v>
          </cell>
          <cell r="EC71">
            <v>6.27</v>
          </cell>
          <cell r="ED71">
            <v>7.5</v>
          </cell>
          <cell r="EE71">
            <v>0</v>
          </cell>
          <cell r="EF71">
            <v>7.5</v>
          </cell>
          <cell r="EG71">
            <v>845.29505582137165</v>
          </cell>
          <cell r="EH71">
            <v>85</v>
          </cell>
          <cell r="EI71">
            <v>2.2000000000000002</v>
          </cell>
          <cell r="EJ71">
            <v>61</v>
          </cell>
          <cell r="EK71">
            <v>18</v>
          </cell>
          <cell r="EL71">
            <v>21</v>
          </cell>
          <cell r="EM71">
            <v>41</v>
          </cell>
          <cell r="EN71">
            <v>20</v>
          </cell>
          <cell r="EO71" t="str">
            <v>Периодический</v>
          </cell>
          <cell r="EP71">
            <v>24</v>
          </cell>
          <cell r="EQ71">
            <v>48</v>
          </cell>
          <cell r="ER71">
            <v>6.27</v>
          </cell>
          <cell r="ES71">
            <v>7.5</v>
          </cell>
          <cell r="ET71">
            <v>0</v>
          </cell>
          <cell r="EU71">
            <v>7.5</v>
          </cell>
          <cell r="EV71">
            <v>845.29505582137165</v>
          </cell>
          <cell r="EW71">
            <v>85</v>
          </cell>
          <cell r="EX71">
            <v>2.2000000000000002</v>
          </cell>
          <cell r="EY71">
            <v>61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</row>
        <row r="72">
          <cell r="J72" t="str">
            <v>105-2</v>
          </cell>
          <cell r="K72" t="str">
            <v>Куст скважины - 105</v>
          </cell>
          <cell r="L72">
            <v>37210</v>
          </cell>
          <cell r="M72" t="str">
            <v>Гор.</v>
          </cell>
          <cell r="N72" t="str">
            <v>P1ar_Block I</v>
          </cell>
          <cell r="O72" t="str">
            <v>Действующий</v>
          </cell>
          <cell r="P72">
            <v>-4</v>
          </cell>
          <cell r="Q72" t="str">
            <v xml:space="preserve"> </v>
          </cell>
          <cell r="R72" t="str">
            <v xml:space="preserve"> </v>
          </cell>
          <cell r="S72">
            <v>0</v>
          </cell>
          <cell r="T72">
            <v>143.80000000000001</v>
          </cell>
          <cell r="U72">
            <v>135</v>
          </cell>
          <cell r="V72">
            <v>4.32</v>
          </cell>
          <cell r="W72">
            <v>1</v>
          </cell>
          <cell r="X72">
            <v>4.32</v>
          </cell>
          <cell r="Y72">
            <v>1.33</v>
          </cell>
          <cell r="Z72">
            <v>0.83599999999999997</v>
          </cell>
          <cell r="AA72">
            <v>0.73299999999999998</v>
          </cell>
          <cell r="AB72">
            <v>38</v>
          </cell>
          <cell r="AC72">
            <v>1.1579999999999999</v>
          </cell>
          <cell r="AD72">
            <v>139.69999999999999</v>
          </cell>
          <cell r="AE72">
            <v>7.72</v>
          </cell>
          <cell r="AF72">
            <v>1910</v>
          </cell>
          <cell r="AG72">
            <v>2683</v>
          </cell>
          <cell r="AH72">
            <v>2683</v>
          </cell>
          <cell r="AI72">
            <v>0</v>
          </cell>
          <cell r="AJ72">
            <v>0</v>
          </cell>
          <cell r="AK72" t="str">
            <v>откр ствол</v>
          </cell>
          <cell r="AL72" t="str">
            <v xml:space="preserve">1910-2683 </v>
          </cell>
          <cell r="AM72">
            <v>0</v>
          </cell>
          <cell r="AN72">
            <v>1910</v>
          </cell>
          <cell r="AO72">
            <v>18.3</v>
          </cell>
          <cell r="AP72">
            <v>0</v>
          </cell>
          <cell r="AQ72">
            <v>0</v>
          </cell>
          <cell r="AR72">
            <v>0</v>
          </cell>
          <cell r="AS72" t="str">
            <v>Газлифт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1848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73</v>
          </cell>
          <cell r="BV72">
            <v>5.5</v>
          </cell>
          <cell r="BW72">
            <v>18</v>
          </cell>
          <cell r="BX72" t="str">
            <v>Угловик</v>
          </cell>
          <cell r="BY72" t="str">
            <v>Постоянный</v>
          </cell>
          <cell r="BZ72">
            <v>24</v>
          </cell>
          <cell r="CA72">
            <v>0</v>
          </cell>
          <cell r="CB72">
            <v>23</v>
          </cell>
          <cell r="CC72">
            <v>59</v>
          </cell>
          <cell r="CD72">
            <v>21</v>
          </cell>
          <cell r="CE72">
            <v>43313</v>
          </cell>
          <cell r="CF72">
            <v>105</v>
          </cell>
          <cell r="CG72">
            <v>86</v>
          </cell>
          <cell r="CH72">
            <v>6</v>
          </cell>
          <cell r="CI72">
            <v>0</v>
          </cell>
          <cell r="CJ72">
            <v>0</v>
          </cell>
          <cell r="CK72">
            <v>46</v>
          </cell>
          <cell r="CL72">
            <v>11.0352</v>
          </cell>
          <cell r="CM72">
            <v>13.2</v>
          </cell>
          <cell r="CN72">
            <v>0</v>
          </cell>
          <cell r="CO72">
            <v>66</v>
          </cell>
          <cell r="CP72">
            <v>19</v>
          </cell>
          <cell r="CQ72">
            <v>59</v>
          </cell>
          <cell r="CR72" t="str">
            <v>-</v>
          </cell>
          <cell r="CS72" t="str">
            <v>-</v>
          </cell>
          <cell r="CT72" t="str">
            <v>-</v>
          </cell>
          <cell r="CU72">
            <v>47.964799999999997</v>
          </cell>
          <cell r="CV72" t="str">
            <v>-</v>
          </cell>
          <cell r="CW72" t="str">
            <v>-</v>
          </cell>
          <cell r="CX72" t="str">
            <v>-</v>
          </cell>
          <cell r="CY72">
            <v>9</v>
          </cell>
          <cell r="CZ72">
            <v>10</v>
          </cell>
          <cell r="DA72">
            <v>906.19109757865738</v>
          </cell>
          <cell r="DB72">
            <v>1721.763085399449</v>
          </cell>
          <cell r="DC72">
            <v>0.29819989959599341</v>
          </cell>
          <cell r="DD72">
            <v>0</v>
          </cell>
          <cell r="DE72" t="str">
            <v>Газлифт</v>
          </cell>
          <cell r="DF72">
            <v>11.0352</v>
          </cell>
          <cell r="DG72">
            <v>13.2</v>
          </cell>
          <cell r="DH72">
            <v>0</v>
          </cell>
          <cell r="DI72">
            <v>10</v>
          </cell>
          <cell r="DJ72">
            <v>46</v>
          </cell>
          <cell r="DK72">
            <v>0</v>
          </cell>
          <cell r="DL72" t="str">
            <v>-</v>
          </cell>
          <cell r="DM72">
            <v>39178</v>
          </cell>
          <cell r="DN72">
            <v>4228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39178</v>
          </cell>
          <cell r="DT72" t="str">
            <v>ОПЗ</v>
          </cell>
          <cell r="DU72" t="str">
            <v>Предыдущий ГТМ-2004г(ОПЗ)</v>
          </cell>
          <cell r="DV72">
            <v>18</v>
          </cell>
          <cell r="DW72">
            <v>23</v>
          </cell>
          <cell r="DX72">
            <v>59</v>
          </cell>
          <cell r="DY72">
            <v>21</v>
          </cell>
          <cell r="DZ72" t="str">
            <v>Постоянный</v>
          </cell>
          <cell r="EA72">
            <v>24</v>
          </cell>
          <cell r="EB72">
            <v>0</v>
          </cell>
          <cell r="EC72">
            <v>11.0352</v>
          </cell>
          <cell r="ED72">
            <v>13.2</v>
          </cell>
          <cell r="EE72">
            <v>0</v>
          </cell>
          <cell r="EF72">
            <v>19</v>
          </cell>
          <cell r="EG72">
            <v>906.19109757865738</v>
          </cell>
          <cell r="EH72">
            <v>86</v>
          </cell>
          <cell r="EI72">
            <v>9</v>
          </cell>
          <cell r="EJ72">
            <v>42</v>
          </cell>
          <cell r="EK72">
            <v>18</v>
          </cell>
          <cell r="EL72">
            <v>23</v>
          </cell>
          <cell r="EM72">
            <v>59</v>
          </cell>
          <cell r="EN72">
            <v>21</v>
          </cell>
          <cell r="EO72" t="str">
            <v>Постоянный</v>
          </cell>
          <cell r="EP72">
            <v>24</v>
          </cell>
          <cell r="EQ72">
            <v>0</v>
          </cell>
          <cell r="ER72">
            <v>11.0352</v>
          </cell>
          <cell r="ES72">
            <v>13.2</v>
          </cell>
          <cell r="ET72">
            <v>0</v>
          </cell>
          <cell r="EU72">
            <v>19</v>
          </cell>
          <cell r="EV72">
            <v>906.19109757865738</v>
          </cell>
          <cell r="EW72">
            <v>86</v>
          </cell>
          <cell r="EX72">
            <v>9</v>
          </cell>
          <cell r="EY72">
            <v>46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</row>
        <row r="73">
          <cell r="J73" t="str">
            <v>106-1</v>
          </cell>
          <cell r="K73" t="str">
            <v>Без куста</v>
          </cell>
          <cell r="L73">
            <v>37178</v>
          </cell>
          <cell r="M73" t="str">
            <v>Гор.</v>
          </cell>
          <cell r="N73" t="str">
            <v>P1ar_Block I</v>
          </cell>
          <cell r="O73" t="str">
            <v>Действующий</v>
          </cell>
          <cell r="P73">
            <v>-4</v>
          </cell>
          <cell r="Q73" t="str">
            <v xml:space="preserve"> </v>
          </cell>
          <cell r="R73" t="str">
            <v xml:space="preserve"> </v>
          </cell>
          <cell r="S73">
            <v>0</v>
          </cell>
          <cell r="T73">
            <v>143.80000000000001</v>
          </cell>
          <cell r="U73">
            <v>135</v>
          </cell>
          <cell r="V73">
            <v>4.32</v>
          </cell>
          <cell r="W73">
            <v>1</v>
          </cell>
          <cell r="X73">
            <v>4.32</v>
          </cell>
          <cell r="Y73">
            <v>1.33</v>
          </cell>
          <cell r="Z73">
            <v>0.83599999999999997</v>
          </cell>
          <cell r="AA73">
            <v>0.73299999999999998</v>
          </cell>
          <cell r="AB73">
            <v>38</v>
          </cell>
          <cell r="AC73">
            <v>1.1579999999999999</v>
          </cell>
          <cell r="AD73">
            <v>139.69999999999999</v>
          </cell>
          <cell r="AE73">
            <v>7.72</v>
          </cell>
          <cell r="AF73">
            <v>2063</v>
          </cell>
          <cell r="AG73">
            <v>2625</v>
          </cell>
          <cell r="AH73">
            <v>2625</v>
          </cell>
          <cell r="AI73">
            <v>0</v>
          </cell>
          <cell r="AJ73">
            <v>0</v>
          </cell>
          <cell r="AK73" t="str">
            <v>откр ствол</v>
          </cell>
          <cell r="AL73" t="str">
            <v xml:space="preserve">2063-2625 </v>
          </cell>
          <cell r="AM73">
            <v>0</v>
          </cell>
          <cell r="AN73">
            <v>2063</v>
          </cell>
          <cell r="AO73">
            <v>123.7</v>
          </cell>
          <cell r="AP73">
            <v>0</v>
          </cell>
          <cell r="AQ73">
            <v>0</v>
          </cell>
          <cell r="AR73">
            <v>0</v>
          </cell>
          <cell r="AS73" t="str">
            <v>Газлифт</v>
          </cell>
          <cell r="AT73">
            <v>600</v>
          </cell>
          <cell r="AU73" t="str">
            <v>ГП</v>
          </cell>
          <cell r="AV73">
            <v>1060</v>
          </cell>
          <cell r="AW73" t="str">
            <v>ГК78/4</v>
          </cell>
          <cell r="AX73">
            <v>1420</v>
          </cell>
          <cell r="AY73" t="str">
            <v>ГК74/4</v>
          </cell>
          <cell r="AZ73">
            <v>1720</v>
          </cell>
          <cell r="BA73" t="str">
            <v>ЦКсОК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1770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2214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73</v>
          </cell>
          <cell r="BV73">
            <v>5.5</v>
          </cell>
          <cell r="BW73">
            <v>18</v>
          </cell>
          <cell r="BX73" t="str">
            <v>Угловик</v>
          </cell>
          <cell r="BY73" t="str">
            <v>Постоянный</v>
          </cell>
          <cell r="BZ73">
            <v>24</v>
          </cell>
          <cell r="CA73">
            <v>0</v>
          </cell>
          <cell r="CB73">
            <v>23</v>
          </cell>
          <cell r="CC73">
            <v>59</v>
          </cell>
          <cell r="CD73">
            <v>21</v>
          </cell>
          <cell r="CE73">
            <v>43313</v>
          </cell>
          <cell r="CF73">
            <v>119.12</v>
          </cell>
          <cell r="CG73">
            <v>80</v>
          </cell>
          <cell r="CH73">
            <v>6</v>
          </cell>
          <cell r="CI73">
            <v>0</v>
          </cell>
          <cell r="CJ73">
            <v>0</v>
          </cell>
          <cell r="CK73">
            <v>57</v>
          </cell>
          <cell r="CL73">
            <v>14.212</v>
          </cell>
          <cell r="CM73">
            <v>17</v>
          </cell>
          <cell r="CN73">
            <v>0</v>
          </cell>
          <cell r="CO73">
            <v>67</v>
          </cell>
          <cell r="CP73">
            <v>26</v>
          </cell>
          <cell r="CQ73">
            <v>62.120000000000005</v>
          </cell>
          <cell r="CR73" t="str">
            <v>-</v>
          </cell>
          <cell r="CS73" t="str">
            <v>-</v>
          </cell>
          <cell r="CT73" t="str">
            <v>-</v>
          </cell>
          <cell r="CU73">
            <v>47.908000000000001</v>
          </cell>
          <cell r="CV73" t="str">
            <v>-</v>
          </cell>
          <cell r="CW73" t="str">
            <v>-</v>
          </cell>
          <cell r="CX73" t="str">
            <v>-</v>
          </cell>
          <cell r="CY73">
            <v>10</v>
          </cell>
          <cell r="CZ73">
            <v>16</v>
          </cell>
          <cell r="DA73">
            <v>1125.8091753447791</v>
          </cell>
          <cell r="DB73">
            <v>1829.4399099352661</v>
          </cell>
          <cell r="DC73">
            <v>0.35622822799532283</v>
          </cell>
          <cell r="DD73">
            <v>0</v>
          </cell>
          <cell r="DE73" t="str">
            <v>Газлифт</v>
          </cell>
          <cell r="DF73">
            <v>14.212</v>
          </cell>
          <cell r="DG73">
            <v>17</v>
          </cell>
          <cell r="DH73">
            <v>0</v>
          </cell>
          <cell r="DI73">
            <v>16</v>
          </cell>
          <cell r="DJ73">
            <v>57</v>
          </cell>
          <cell r="DK73">
            <v>0</v>
          </cell>
          <cell r="DL73">
            <v>43081</v>
          </cell>
          <cell r="DM73">
            <v>42908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42908</v>
          </cell>
          <cell r="DT73" t="str">
            <v>ОПЗ</v>
          </cell>
          <cell r="DU73">
            <v>0</v>
          </cell>
          <cell r="DV73">
            <v>18</v>
          </cell>
          <cell r="DW73">
            <v>23</v>
          </cell>
          <cell r="DX73">
            <v>59</v>
          </cell>
          <cell r="DY73">
            <v>21</v>
          </cell>
          <cell r="DZ73" t="str">
            <v>Постоянный</v>
          </cell>
          <cell r="EA73">
            <v>24</v>
          </cell>
          <cell r="EB73">
            <v>0</v>
          </cell>
          <cell r="EC73">
            <v>14.212</v>
          </cell>
          <cell r="ED73">
            <v>17</v>
          </cell>
          <cell r="EE73">
            <v>0</v>
          </cell>
          <cell r="EF73">
            <v>26</v>
          </cell>
          <cell r="EG73">
            <v>1125.8091753447791</v>
          </cell>
          <cell r="EH73">
            <v>80</v>
          </cell>
          <cell r="EI73">
            <v>10</v>
          </cell>
          <cell r="EJ73">
            <v>50</v>
          </cell>
          <cell r="EK73">
            <v>18</v>
          </cell>
          <cell r="EL73">
            <v>23</v>
          </cell>
          <cell r="EM73">
            <v>59</v>
          </cell>
          <cell r="EN73">
            <v>21</v>
          </cell>
          <cell r="EO73" t="str">
            <v>Постоянный</v>
          </cell>
          <cell r="EP73">
            <v>24</v>
          </cell>
          <cell r="EQ73">
            <v>0</v>
          </cell>
          <cell r="ER73">
            <v>14.212</v>
          </cell>
          <cell r="ES73">
            <v>17</v>
          </cell>
          <cell r="ET73">
            <v>0</v>
          </cell>
          <cell r="EU73">
            <v>26</v>
          </cell>
          <cell r="EV73">
            <v>1125.8091753447791</v>
          </cell>
          <cell r="EW73">
            <v>80</v>
          </cell>
          <cell r="EX73">
            <v>10</v>
          </cell>
          <cell r="EY73">
            <v>57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</row>
        <row r="74">
          <cell r="J74">
            <v>147</v>
          </cell>
          <cell r="K74" t="str">
            <v>Без куста</v>
          </cell>
          <cell r="L74">
            <v>35222</v>
          </cell>
          <cell r="M74" t="str">
            <v>Верт.</v>
          </cell>
          <cell r="N74" t="str">
            <v>P1ar_Block III</v>
          </cell>
          <cell r="O74" t="str">
            <v>Действующий</v>
          </cell>
          <cell r="P74">
            <v>-4</v>
          </cell>
          <cell r="Q74">
            <v>0</v>
          </cell>
          <cell r="R74">
            <v>0</v>
          </cell>
          <cell r="S74">
            <v>0</v>
          </cell>
          <cell r="T74">
            <v>143.80000000000001</v>
          </cell>
          <cell r="U74">
            <v>135</v>
          </cell>
          <cell r="V74">
            <v>4.32</v>
          </cell>
          <cell r="W74">
            <v>1</v>
          </cell>
          <cell r="X74">
            <v>4.2633822832780677</v>
          </cell>
          <cell r="Y74">
            <v>1.33</v>
          </cell>
          <cell r="Z74">
            <v>0.83599999999999997</v>
          </cell>
          <cell r="AA74">
            <v>0.73299999999999998</v>
          </cell>
          <cell r="AB74">
            <v>38</v>
          </cell>
          <cell r="AC74">
            <v>1.1579999999999999</v>
          </cell>
          <cell r="AD74">
            <v>139.69999999999999</v>
          </cell>
          <cell r="AE74">
            <v>7.72</v>
          </cell>
          <cell r="AF74">
            <v>2014</v>
          </cell>
          <cell r="AG74">
            <v>2014</v>
          </cell>
          <cell r="AH74">
            <v>2014</v>
          </cell>
          <cell r="AI74">
            <v>0</v>
          </cell>
          <cell r="AJ74">
            <v>0</v>
          </cell>
          <cell r="AK74" t="str">
            <v>закрытый</v>
          </cell>
          <cell r="AL74" t="str">
            <v>1890-1940; 1960-1997</v>
          </cell>
          <cell r="AM74">
            <v>0</v>
          </cell>
          <cell r="AN74">
            <v>1890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 t="str">
            <v>Фонтан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1936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73</v>
          </cell>
          <cell r="BV74">
            <v>5.5</v>
          </cell>
          <cell r="BW74">
            <v>18</v>
          </cell>
          <cell r="BX74" t="str">
            <v>Угловик</v>
          </cell>
          <cell r="BY74" t="str">
            <v>Постоянный</v>
          </cell>
          <cell r="BZ74">
            <v>24</v>
          </cell>
          <cell r="CA74">
            <v>0</v>
          </cell>
          <cell r="CB74">
            <v>27</v>
          </cell>
          <cell r="CC74">
            <v>36</v>
          </cell>
          <cell r="CD74">
            <v>26</v>
          </cell>
          <cell r="CE74">
            <v>43313</v>
          </cell>
          <cell r="CF74">
            <v>148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62</v>
          </cell>
          <cell r="CL74">
            <v>12.8229024</v>
          </cell>
          <cell r="CM74">
            <v>15.4</v>
          </cell>
          <cell r="CN74">
            <v>0.4</v>
          </cell>
          <cell r="CO74">
            <v>68</v>
          </cell>
          <cell r="CP74">
            <v>34.4</v>
          </cell>
          <cell r="CQ74">
            <v>86</v>
          </cell>
          <cell r="CR74" t="str">
            <v>-</v>
          </cell>
          <cell r="CS74" t="str">
            <v>-</v>
          </cell>
          <cell r="CT74" t="str">
            <v>-</v>
          </cell>
          <cell r="CU74">
            <v>73.177097599999996</v>
          </cell>
          <cell r="CV74" t="str">
            <v>-</v>
          </cell>
          <cell r="CW74" t="str">
            <v>-</v>
          </cell>
          <cell r="CX74" t="str">
            <v>-</v>
          </cell>
          <cell r="CY74">
            <v>0</v>
          </cell>
          <cell r="CZ74">
            <v>34.4</v>
          </cell>
          <cell r="DA74">
            <v>2682.6999790624623</v>
          </cell>
          <cell r="DB74">
            <v>2682.6999790624623</v>
          </cell>
          <cell r="DC74">
            <v>0.23576492164780455</v>
          </cell>
          <cell r="DD74">
            <v>0</v>
          </cell>
          <cell r="DE74" t="str">
            <v>Фонтан</v>
          </cell>
          <cell r="DF74">
            <v>12.8229024</v>
          </cell>
          <cell r="DG74">
            <v>15.4</v>
          </cell>
          <cell r="DH74">
            <v>0.4</v>
          </cell>
          <cell r="DI74">
            <v>34.4</v>
          </cell>
          <cell r="DJ74">
            <v>62</v>
          </cell>
          <cell r="DK74">
            <v>0</v>
          </cell>
          <cell r="DL74">
            <v>41365</v>
          </cell>
          <cell r="DM74">
            <v>41392</v>
          </cell>
          <cell r="DN74">
            <v>2014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41392</v>
          </cell>
          <cell r="DT74" t="str">
            <v>ОПЗ</v>
          </cell>
          <cell r="DU74">
            <v>0</v>
          </cell>
          <cell r="DV74">
            <v>18</v>
          </cell>
          <cell r="DW74">
            <v>27</v>
          </cell>
          <cell r="DX74">
            <v>36</v>
          </cell>
          <cell r="DY74">
            <v>26</v>
          </cell>
          <cell r="DZ74" t="str">
            <v>Постоянный</v>
          </cell>
          <cell r="EA74">
            <v>24</v>
          </cell>
          <cell r="EB74">
            <v>0</v>
          </cell>
          <cell r="EC74">
            <v>12.8229024</v>
          </cell>
          <cell r="ED74">
            <v>15.4</v>
          </cell>
          <cell r="EE74">
            <v>0.4</v>
          </cell>
          <cell r="EF74">
            <v>34.4</v>
          </cell>
          <cell r="EG74">
            <v>2682.6999790624623</v>
          </cell>
          <cell r="EH74">
            <v>0</v>
          </cell>
          <cell r="EI74">
            <v>0</v>
          </cell>
          <cell r="EJ74">
            <v>47</v>
          </cell>
          <cell r="EK74">
            <v>18</v>
          </cell>
          <cell r="EL74">
            <v>27</v>
          </cell>
          <cell r="EM74">
            <v>36</v>
          </cell>
          <cell r="EN74">
            <v>26</v>
          </cell>
          <cell r="EO74" t="str">
            <v>Постоянный</v>
          </cell>
          <cell r="EP74">
            <v>24</v>
          </cell>
          <cell r="EQ74">
            <v>0</v>
          </cell>
          <cell r="ER74">
            <v>12.8229024</v>
          </cell>
          <cell r="ES74">
            <v>15.4</v>
          </cell>
          <cell r="ET74">
            <v>0.4</v>
          </cell>
          <cell r="EU74">
            <v>34.4</v>
          </cell>
          <cell r="EV74">
            <v>2682.6999790624623</v>
          </cell>
          <cell r="EW74">
            <v>0</v>
          </cell>
          <cell r="EX74">
            <v>0</v>
          </cell>
          <cell r="EY74">
            <v>62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</row>
        <row r="75">
          <cell r="J75">
            <v>152</v>
          </cell>
          <cell r="K75" t="str">
            <v>Без куста</v>
          </cell>
          <cell r="L75">
            <v>35139</v>
          </cell>
          <cell r="M75" t="str">
            <v>Гор.</v>
          </cell>
          <cell r="N75" t="str">
            <v>P1ar_Block III</v>
          </cell>
          <cell r="O75" t="str">
            <v>Действующий</v>
          </cell>
          <cell r="P75">
            <v>-4</v>
          </cell>
          <cell r="Q75">
            <v>0</v>
          </cell>
          <cell r="R75">
            <v>0</v>
          </cell>
          <cell r="S75">
            <v>0</v>
          </cell>
          <cell r="T75">
            <v>143.80000000000001</v>
          </cell>
          <cell r="U75">
            <v>135</v>
          </cell>
          <cell r="V75">
            <v>4.32</v>
          </cell>
          <cell r="W75">
            <v>1</v>
          </cell>
          <cell r="X75">
            <v>4.3057050592034445</v>
          </cell>
          <cell r="Y75">
            <v>1.33</v>
          </cell>
          <cell r="Z75">
            <v>0.83599999999999997</v>
          </cell>
          <cell r="AA75">
            <v>0.73299999999999998</v>
          </cell>
          <cell r="AB75">
            <v>38</v>
          </cell>
          <cell r="AC75">
            <v>1.1579999999999999</v>
          </cell>
          <cell r="AD75">
            <v>139.69999999999999</v>
          </cell>
          <cell r="AE75">
            <v>7.72</v>
          </cell>
          <cell r="AF75">
            <v>2047</v>
          </cell>
          <cell r="AG75">
            <v>2350</v>
          </cell>
          <cell r="AH75">
            <v>2350</v>
          </cell>
          <cell r="AI75">
            <v>0</v>
          </cell>
          <cell r="AJ75">
            <v>0</v>
          </cell>
          <cell r="AK75" t="str">
            <v>откр ствол</v>
          </cell>
          <cell r="AL75" t="str">
            <v xml:space="preserve"> 1773-2350 </v>
          </cell>
          <cell r="AM75">
            <v>6.2</v>
          </cell>
          <cell r="AN75">
            <v>1753</v>
          </cell>
          <cell r="AO75">
            <v>1.6</v>
          </cell>
          <cell r="AP75">
            <v>0</v>
          </cell>
          <cell r="AQ75">
            <v>0</v>
          </cell>
          <cell r="AR75">
            <v>0</v>
          </cell>
          <cell r="AS75" t="str">
            <v>Газлифт</v>
          </cell>
          <cell r="AT75">
            <v>550</v>
          </cell>
          <cell r="AU75" t="str">
            <v>ГП</v>
          </cell>
          <cell r="AV75">
            <v>990</v>
          </cell>
          <cell r="AW75" t="str">
            <v>ГП</v>
          </cell>
          <cell r="AX75">
            <v>1350</v>
          </cell>
          <cell r="AY75" t="str">
            <v>ГК85/1</v>
          </cell>
          <cell r="AZ75">
            <v>1650</v>
          </cell>
          <cell r="BA75" t="str">
            <v>ЦКсОК/4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1743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1980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73</v>
          </cell>
          <cell r="BV75">
            <v>5.5</v>
          </cell>
          <cell r="BW75">
            <v>18</v>
          </cell>
          <cell r="BX75" t="str">
            <v>Угловик</v>
          </cell>
          <cell r="BY75" t="str">
            <v>Периодический</v>
          </cell>
          <cell r="BZ75">
            <v>24</v>
          </cell>
          <cell r="CA75">
            <v>72</v>
          </cell>
          <cell r="CB75">
            <v>28</v>
          </cell>
          <cell r="CC75">
            <v>52</v>
          </cell>
          <cell r="CD75">
            <v>23</v>
          </cell>
          <cell r="CE75">
            <v>43313</v>
          </cell>
          <cell r="CF75">
            <v>125</v>
          </cell>
          <cell r="CG75">
            <v>81</v>
          </cell>
          <cell r="CH75">
            <v>6</v>
          </cell>
          <cell r="CI75">
            <v>0</v>
          </cell>
          <cell r="CJ75">
            <v>0</v>
          </cell>
          <cell r="CK75">
            <v>57</v>
          </cell>
          <cell r="CL75">
            <v>4.1758199999999999</v>
          </cell>
          <cell r="CM75">
            <v>5</v>
          </cell>
          <cell r="CN75">
            <v>0.1</v>
          </cell>
          <cell r="CO75">
            <v>69</v>
          </cell>
          <cell r="CP75">
            <v>7.4</v>
          </cell>
          <cell r="CQ75">
            <v>68</v>
          </cell>
          <cell r="CR75" t="str">
            <v>-</v>
          </cell>
          <cell r="CS75" t="str">
            <v>-</v>
          </cell>
          <cell r="CT75" t="str">
            <v>-</v>
          </cell>
          <cell r="CU75">
            <v>63.824179999999998</v>
          </cell>
          <cell r="CV75" t="str">
            <v>-</v>
          </cell>
          <cell r="CW75" t="str">
            <v>-</v>
          </cell>
          <cell r="CX75" t="str">
            <v>-</v>
          </cell>
          <cell r="CY75">
            <v>1</v>
          </cell>
          <cell r="CZ75">
            <v>6.4</v>
          </cell>
          <cell r="DA75">
            <v>1532.6331115804801</v>
          </cell>
          <cell r="DB75">
            <v>1772.1070352649301</v>
          </cell>
          <cell r="DC75">
            <v>9.6976070615819587E-2</v>
          </cell>
          <cell r="DD75">
            <v>0</v>
          </cell>
          <cell r="DE75" t="str">
            <v>Газлифт</v>
          </cell>
          <cell r="DF75">
            <v>4.1758199999999999</v>
          </cell>
          <cell r="DG75">
            <v>5</v>
          </cell>
          <cell r="DH75">
            <v>0.1</v>
          </cell>
          <cell r="DI75">
            <v>6.4</v>
          </cell>
          <cell r="DJ75">
            <v>57</v>
          </cell>
          <cell r="DK75">
            <v>0</v>
          </cell>
          <cell r="DL75">
            <v>42588.083333333336</v>
          </cell>
          <cell r="DM75">
            <v>42612</v>
          </cell>
          <cell r="DN75">
            <v>794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42612</v>
          </cell>
          <cell r="DT75" t="str">
            <v>ОПЗ</v>
          </cell>
          <cell r="DU75">
            <v>0</v>
          </cell>
          <cell r="DV75">
            <v>18</v>
          </cell>
          <cell r="DW75">
            <v>28</v>
          </cell>
          <cell r="DX75">
            <v>52</v>
          </cell>
          <cell r="DY75">
            <v>23</v>
          </cell>
          <cell r="DZ75" t="str">
            <v>Периодический</v>
          </cell>
          <cell r="EA75">
            <v>24</v>
          </cell>
          <cell r="EB75">
            <v>72</v>
          </cell>
          <cell r="EC75">
            <v>4.1758199999999999</v>
          </cell>
          <cell r="ED75">
            <v>5</v>
          </cell>
          <cell r="EE75">
            <v>0.1</v>
          </cell>
          <cell r="EF75">
            <v>7.4</v>
          </cell>
          <cell r="EG75">
            <v>1532.6331115804801</v>
          </cell>
          <cell r="EH75">
            <v>81</v>
          </cell>
          <cell r="EI75">
            <v>1</v>
          </cell>
          <cell r="EJ75">
            <v>82</v>
          </cell>
          <cell r="EK75">
            <v>18</v>
          </cell>
          <cell r="EL75">
            <v>28</v>
          </cell>
          <cell r="EM75">
            <v>52</v>
          </cell>
          <cell r="EN75">
            <v>23</v>
          </cell>
          <cell r="EO75" t="str">
            <v>Периодический</v>
          </cell>
          <cell r="EP75">
            <v>24</v>
          </cell>
          <cell r="EQ75">
            <v>72</v>
          </cell>
          <cell r="ER75">
            <v>4.1758199999999999</v>
          </cell>
          <cell r="ES75">
            <v>5</v>
          </cell>
          <cell r="ET75">
            <v>0.1</v>
          </cell>
          <cell r="EU75">
            <v>7.4</v>
          </cell>
          <cell r="EV75">
            <v>1532.6331115804801</v>
          </cell>
          <cell r="EW75">
            <v>81</v>
          </cell>
          <cell r="EX75">
            <v>1</v>
          </cell>
          <cell r="EY75">
            <v>57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</row>
        <row r="76">
          <cell r="J76">
            <v>157</v>
          </cell>
          <cell r="K76" t="str">
            <v>Без куста</v>
          </cell>
          <cell r="L76">
            <v>34748</v>
          </cell>
          <cell r="M76" t="str">
            <v>Верт.</v>
          </cell>
          <cell r="N76" t="str">
            <v>P1ar_Block III</v>
          </cell>
          <cell r="O76" t="str">
            <v>Действующий</v>
          </cell>
          <cell r="P76">
            <v>-4</v>
          </cell>
          <cell r="Q76">
            <v>0</v>
          </cell>
          <cell r="R76">
            <v>0</v>
          </cell>
          <cell r="S76">
            <v>0</v>
          </cell>
          <cell r="T76">
            <v>143.80000000000001</v>
          </cell>
          <cell r="U76">
            <v>135</v>
          </cell>
          <cell r="V76">
            <v>4.32</v>
          </cell>
          <cell r="W76">
            <v>1</v>
          </cell>
          <cell r="X76">
            <v>4.32</v>
          </cell>
          <cell r="Y76">
            <v>1.33</v>
          </cell>
          <cell r="Z76">
            <v>0.83599999999999997</v>
          </cell>
          <cell r="AA76">
            <v>0.73299999999999998</v>
          </cell>
          <cell r="AB76">
            <v>38</v>
          </cell>
          <cell r="AC76">
            <v>1.1579999999999999</v>
          </cell>
          <cell r="AD76">
            <v>139.69999999999999</v>
          </cell>
          <cell r="AE76">
            <v>7.72</v>
          </cell>
          <cell r="AF76">
            <v>2049</v>
          </cell>
          <cell r="AG76">
            <v>2487</v>
          </cell>
          <cell r="AH76">
            <v>2487</v>
          </cell>
          <cell r="AI76">
            <v>0</v>
          </cell>
          <cell r="AJ76">
            <v>0</v>
          </cell>
          <cell r="AK76" t="str">
            <v>закрытый</v>
          </cell>
          <cell r="AL76" t="str">
            <v>2110-2487</v>
          </cell>
          <cell r="AM76">
            <v>0</v>
          </cell>
          <cell r="AN76">
            <v>2110</v>
          </cell>
          <cell r="AO76">
            <v>0.12</v>
          </cell>
          <cell r="AP76" t="str">
            <v>1625-2110</v>
          </cell>
          <cell r="AQ76">
            <v>102</v>
          </cell>
          <cell r="AR76">
            <v>6.5</v>
          </cell>
          <cell r="AS76" t="str">
            <v>Газлифт</v>
          </cell>
          <cell r="AT76">
            <v>380</v>
          </cell>
          <cell r="AU76">
            <v>0</v>
          </cell>
          <cell r="AV76">
            <v>725</v>
          </cell>
          <cell r="AW76">
            <v>0</v>
          </cell>
          <cell r="AX76">
            <v>1050</v>
          </cell>
          <cell r="AY76">
            <v>0</v>
          </cell>
          <cell r="AZ76">
            <v>1355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1580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1630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73</v>
          </cell>
          <cell r="BV76">
            <v>5.5</v>
          </cell>
          <cell r="BW76">
            <v>18</v>
          </cell>
          <cell r="BX76" t="str">
            <v>Угловик</v>
          </cell>
          <cell r="BY76" t="str">
            <v>Периодический</v>
          </cell>
          <cell r="BZ76">
            <v>24</v>
          </cell>
          <cell r="CA76">
            <v>24</v>
          </cell>
          <cell r="CB76">
            <v>26</v>
          </cell>
          <cell r="CC76">
            <v>53</v>
          </cell>
          <cell r="CD76">
            <v>24</v>
          </cell>
          <cell r="CE76">
            <v>43313</v>
          </cell>
          <cell r="CF76">
            <v>115</v>
          </cell>
          <cell r="CG76">
            <v>86.7</v>
          </cell>
          <cell r="CH76">
            <v>6</v>
          </cell>
          <cell r="CI76">
            <v>0</v>
          </cell>
          <cell r="CJ76">
            <v>0</v>
          </cell>
          <cell r="CK76">
            <v>62</v>
          </cell>
          <cell r="CL76">
            <v>4.2635999999999994</v>
          </cell>
          <cell r="CM76">
            <v>5.0999999999999996</v>
          </cell>
          <cell r="CN76">
            <v>0</v>
          </cell>
          <cell r="CO76">
            <v>70</v>
          </cell>
          <cell r="CP76">
            <v>11</v>
          </cell>
          <cell r="CQ76">
            <v>53</v>
          </cell>
          <cell r="CR76" t="str">
            <v>-</v>
          </cell>
          <cell r="CS76" t="str">
            <v>-</v>
          </cell>
          <cell r="CT76" t="str">
            <v>-</v>
          </cell>
          <cell r="CU76">
            <v>48.736400000000003</v>
          </cell>
          <cell r="CV76" t="str">
            <v>-</v>
          </cell>
          <cell r="CW76" t="str">
            <v>-</v>
          </cell>
          <cell r="CX76" t="str">
            <v>-</v>
          </cell>
          <cell r="CY76">
            <v>8.9</v>
          </cell>
          <cell r="CZ76">
            <v>2.0999999999999996</v>
          </cell>
          <cell r="DA76">
            <v>492.5415142133408</v>
          </cell>
          <cell r="DB76">
            <v>2579.979360165119</v>
          </cell>
          <cell r="DC76">
            <v>0.12101377839932138</v>
          </cell>
          <cell r="DD76">
            <v>0</v>
          </cell>
          <cell r="DE76" t="str">
            <v>Газлифт</v>
          </cell>
          <cell r="DF76">
            <v>4.2635999999999994</v>
          </cell>
          <cell r="DG76">
            <v>5.0999999999999996</v>
          </cell>
          <cell r="DH76">
            <v>0</v>
          </cell>
          <cell r="DI76">
            <v>2.0999999999999996</v>
          </cell>
          <cell r="DJ76">
            <v>62</v>
          </cell>
          <cell r="DK76">
            <v>0</v>
          </cell>
          <cell r="DL76">
            <v>42230</v>
          </cell>
          <cell r="DM76">
            <v>42301</v>
          </cell>
          <cell r="DN76">
            <v>1105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42301</v>
          </cell>
          <cell r="DT76" t="str">
            <v>ЗБС</v>
          </cell>
          <cell r="DU76">
            <v>0</v>
          </cell>
          <cell r="DV76">
            <v>18</v>
          </cell>
          <cell r="DW76">
            <v>26</v>
          </cell>
          <cell r="DX76">
            <v>53</v>
          </cell>
          <cell r="DY76">
            <v>24</v>
          </cell>
          <cell r="DZ76" t="str">
            <v>Периодический</v>
          </cell>
          <cell r="EA76">
            <v>24</v>
          </cell>
          <cell r="EB76">
            <v>24</v>
          </cell>
          <cell r="EC76">
            <v>4.2635999999999994</v>
          </cell>
          <cell r="ED76">
            <v>5.0999999999999996</v>
          </cell>
          <cell r="EE76">
            <v>0</v>
          </cell>
          <cell r="EF76">
            <v>11</v>
          </cell>
          <cell r="EG76">
            <v>492.5415142133408</v>
          </cell>
          <cell r="EH76">
            <v>86.7</v>
          </cell>
          <cell r="EI76">
            <v>8.9</v>
          </cell>
          <cell r="EJ76">
            <v>62</v>
          </cell>
          <cell r="EK76">
            <v>18</v>
          </cell>
          <cell r="EL76">
            <v>26</v>
          </cell>
          <cell r="EM76">
            <v>53</v>
          </cell>
          <cell r="EN76">
            <v>24</v>
          </cell>
          <cell r="EO76" t="str">
            <v>Периодический</v>
          </cell>
          <cell r="EP76">
            <v>24</v>
          </cell>
          <cell r="EQ76">
            <v>24</v>
          </cell>
          <cell r="ER76">
            <v>4.2635999999999994</v>
          </cell>
          <cell r="ES76">
            <v>5.0999999999999996</v>
          </cell>
          <cell r="ET76">
            <v>0</v>
          </cell>
          <cell r="EU76">
            <v>11</v>
          </cell>
          <cell r="EV76">
            <v>492.5415142133408</v>
          </cell>
          <cell r="EW76">
            <v>86.7</v>
          </cell>
          <cell r="EX76">
            <v>8.9</v>
          </cell>
          <cell r="EY76">
            <v>62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</row>
        <row r="77">
          <cell r="J77" t="str">
            <v>157тг</v>
          </cell>
          <cell r="K77" t="str">
            <v>Без куста</v>
          </cell>
          <cell r="L77">
            <v>34614</v>
          </cell>
          <cell r="M77" t="str">
            <v>Гор.</v>
          </cell>
          <cell r="N77" t="str">
            <v>P1ar_Block III</v>
          </cell>
          <cell r="O77" t="str">
            <v>Действующий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143.80000000000001</v>
          </cell>
          <cell r="U77">
            <v>135</v>
          </cell>
          <cell r="V77">
            <v>4.32</v>
          </cell>
          <cell r="W77">
            <v>1</v>
          </cell>
          <cell r="X77">
            <v>4.32</v>
          </cell>
          <cell r="Y77">
            <v>1.33</v>
          </cell>
          <cell r="Z77">
            <v>0.83599999999999997</v>
          </cell>
          <cell r="AA77">
            <v>0.73299999999999998</v>
          </cell>
          <cell r="AB77">
            <v>38</v>
          </cell>
          <cell r="AC77">
            <v>1.1579999999999999</v>
          </cell>
          <cell r="AD77">
            <v>177.8</v>
          </cell>
          <cell r="AE77">
            <v>8.0500000000000007</v>
          </cell>
          <cell r="AF77">
            <v>1909</v>
          </cell>
          <cell r="AG77">
            <v>2205</v>
          </cell>
          <cell r="AH77">
            <v>2205</v>
          </cell>
          <cell r="AI77">
            <v>0</v>
          </cell>
          <cell r="AJ77">
            <v>0</v>
          </cell>
          <cell r="AK77" t="str">
            <v>закрытый</v>
          </cell>
          <cell r="AL77" t="str">
            <v>1909,6-2205</v>
          </cell>
          <cell r="AM77">
            <v>0</v>
          </cell>
          <cell r="AN77">
            <v>1865</v>
          </cell>
          <cell r="AO77">
            <v>0.12</v>
          </cell>
          <cell r="AP77">
            <v>0</v>
          </cell>
          <cell r="AQ77">
            <v>0</v>
          </cell>
          <cell r="AR77">
            <v>0</v>
          </cell>
          <cell r="AS77" t="str">
            <v>Газлифт</v>
          </cell>
          <cell r="AT77">
            <v>550</v>
          </cell>
          <cell r="AU77" t="str">
            <v>ГП</v>
          </cell>
          <cell r="AV77">
            <v>980</v>
          </cell>
          <cell r="AW77" t="str">
            <v>ГК89/1</v>
          </cell>
          <cell r="AX77">
            <v>1335</v>
          </cell>
          <cell r="AY77" t="str">
            <v>ГК77/2,5</v>
          </cell>
          <cell r="AZ77">
            <v>1560</v>
          </cell>
          <cell r="BA77" t="str">
            <v>ЦКсОК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1570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1610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73</v>
          </cell>
          <cell r="BV77">
            <v>5.5</v>
          </cell>
          <cell r="BW77">
            <v>18</v>
          </cell>
          <cell r="BX77" t="str">
            <v>Угловик</v>
          </cell>
          <cell r="BY77" t="str">
            <v>Периодический</v>
          </cell>
          <cell r="BZ77">
            <v>24</v>
          </cell>
          <cell r="CA77">
            <v>24</v>
          </cell>
          <cell r="CB77">
            <v>25</v>
          </cell>
          <cell r="CC77">
            <v>57</v>
          </cell>
          <cell r="CD77">
            <v>24</v>
          </cell>
          <cell r="CE77">
            <v>43313</v>
          </cell>
          <cell r="CF77">
            <v>115</v>
          </cell>
          <cell r="CG77">
            <v>86.7</v>
          </cell>
          <cell r="CH77">
            <v>6</v>
          </cell>
          <cell r="CI77">
            <v>0</v>
          </cell>
          <cell r="CJ77">
            <v>0</v>
          </cell>
          <cell r="CK77">
            <v>48</v>
          </cell>
          <cell r="CL77">
            <v>2.508</v>
          </cell>
          <cell r="CM77">
            <v>3</v>
          </cell>
          <cell r="CN77">
            <v>0</v>
          </cell>
          <cell r="CO77">
            <v>71</v>
          </cell>
          <cell r="CP77">
            <v>10</v>
          </cell>
          <cell r="CQ77">
            <v>67</v>
          </cell>
          <cell r="CR77" t="str">
            <v>-</v>
          </cell>
          <cell r="CS77" t="str">
            <v>-</v>
          </cell>
          <cell r="CT77" t="str">
            <v>-</v>
          </cell>
          <cell r="CU77">
            <v>64.492000000000004</v>
          </cell>
          <cell r="CV77" t="str">
            <v>-</v>
          </cell>
          <cell r="CW77" t="str">
            <v>-</v>
          </cell>
          <cell r="CX77" t="str">
            <v>-</v>
          </cell>
          <cell r="CY77">
            <v>7</v>
          </cell>
          <cell r="CZ77">
            <v>3</v>
          </cell>
          <cell r="DA77">
            <v>1196.1722488038276</v>
          </cell>
          <cell r="DB77">
            <v>3987.2408293460926</v>
          </cell>
          <cell r="DC77">
            <v>6.0421490980560037E-2</v>
          </cell>
          <cell r="DD77">
            <v>0</v>
          </cell>
          <cell r="DE77" t="str">
            <v>Газлифт</v>
          </cell>
          <cell r="DF77">
            <v>2.508</v>
          </cell>
          <cell r="DG77">
            <v>3</v>
          </cell>
          <cell r="DH77">
            <v>0</v>
          </cell>
          <cell r="DI77">
            <v>2.9999999999999996</v>
          </cell>
          <cell r="DJ77">
            <v>48</v>
          </cell>
          <cell r="DK77">
            <v>0</v>
          </cell>
          <cell r="DL77">
            <v>41123</v>
          </cell>
          <cell r="DM77">
            <v>42580</v>
          </cell>
          <cell r="DN77">
            <v>826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42538</v>
          </cell>
          <cell r="DT77" t="str">
            <v>ЗБС</v>
          </cell>
          <cell r="DU77" t="str">
            <v>Осложнения, обводнение 100%, РИР</v>
          </cell>
          <cell r="DV77">
            <v>18</v>
          </cell>
          <cell r="DW77">
            <v>25</v>
          </cell>
          <cell r="DX77">
            <v>57</v>
          </cell>
          <cell r="DY77">
            <v>24</v>
          </cell>
          <cell r="DZ77" t="str">
            <v>Периодический</v>
          </cell>
          <cell r="EA77">
            <v>24</v>
          </cell>
          <cell r="EB77">
            <v>24</v>
          </cell>
          <cell r="EC77">
            <v>2.508</v>
          </cell>
          <cell r="ED77">
            <v>3</v>
          </cell>
          <cell r="EE77">
            <v>0</v>
          </cell>
          <cell r="EF77">
            <v>10</v>
          </cell>
          <cell r="EG77">
            <v>1196.1722488038276</v>
          </cell>
          <cell r="EH77">
            <v>86.7</v>
          </cell>
          <cell r="EI77">
            <v>7</v>
          </cell>
          <cell r="EJ77">
            <v>48</v>
          </cell>
          <cell r="EK77">
            <v>18</v>
          </cell>
          <cell r="EL77">
            <v>25</v>
          </cell>
          <cell r="EM77">
            <v>57</v>
          </cell>
          <cell r="EN77">
            <v>24</v>
          </cell>
          <cell r="EO77" t="str">
            <v>Периодический</v>
          </cell>
          <cell r="EP77">
            <v>24</v>
          </cell>
          <cell r="EQ77">
            <v>24</v>
          </cell>
          <cell r="ER77">
            <v>2.508</v>
          </cell>
          <cell r="ES77">
            <v>3</v>
          </cell>
          <cell r="ET77">
            <v>0</v>
          </cell>
          <cell r="EU77">
            <v>10</v>
          </cell>
          <cell r="EV77">
            <v>1196.1722488038276</v>
          </cell>
          <cell r="EW77">
            <v>86.7</v>
          </cell>
          <cell r="EX77">
            <v>7</v>
          </cell>
          <cell r="EY77">
            <v>48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</row>
        <row r="78">
          <cell r="J78">
            <v>164</v>
          </cell>
          <cell r="K78" t="str">
            <v>Без куста</v>
          </cell>
          <cell r="L78">
            <v>34964</v>
          </cell>
          <cell r="M78" t="str">
            <v>БС</v>
          </cell>
          <cell r="N78" t="str">
            <v>P1ar_Block II</v>
          </cell>
          <cell r="O78" t="str">
            <v>Действующий</v>
          </cell>
          <cell r="P78">
            <v>-4</v>
          </cell>
          <cell r="Q78" t="str">
            <v xml:space="preserve"> </v>
          </cell>
          <cell r="R78" t="str">
            <v xml:space="preserve"> </v>
          </cell>
          <cell r="S78">
            <v>0</v>
          </cell>
          <cell r="T78">
            <v>143.80000000000001</v>
          </cell>
          <cell r="U78">
            <v>135</v>
          </cell>
          <cell r="V78">
            <v>4.32</v>
          </cell>
          <cell r="W78">
            <v>1</v>
          </cell>
          <cell r="X78">
            <v>3.6529680365296811</v>
          </cell>
          <cell r="Y78">
            <v>1.33</v>
          </cell>
          <cell r="Z78">
            <v>0.83599999999999997</v>
          </cell>
          <cell r="AA78">
            <v>0.73299999999999998</v>
          </cell>
          <cell r="AB78">
            <v>38</v>
          </cell>
          <cell r="AC78">
            <v>1.1579999999999999</v>
          </cell>
          <cell r="AD78" t="str">
            <v>177,8;
114,3</v>
          </cell>
          <cell r="AE78">
            <v>9.19</v>
          </cell>
          <cell r="AF78">
            <v>1961</v>
          </cell>
          <cell r="AG78">
            <v>2400</v>
          </cell>
          <cell r="AH78">
            <v>2400</v>
          </cell>
          <cell r="AI78">
            <v>0</v>
          </cell>
          <cell r="AJ78">
            <v>0</v>
          </cell>
          <cell r="AK78" t="str">
            <v>откр ствол</v>
          </cell>
          <cell r="AL78" t="str">
            <v>2025-2400</v>
          </cell>
          <cell r="AM78">
            <v>0</v>
          </cell>
          <cell r="AN78">
            <v>0</v>
          </cell>
          <cell r="AO78">
            <v>0</v>
          </cell>
          <cell r="AP78" t="str">
            <v>1497-2025</v>
          </cell>
          <cell r="AQ78">
            <v>0</v>
          </cell>
          <cell r="AR78">
            <v>0</v>
          </cell>
          <cell r="AS78" t="str">
            <v>Газлифт</v>
          </cell>
          <cell r="AT78">
            <v>500</v>
          </cell>
          <cell r="AU78" t="str">
            <v>ГК77/3</v>
          </cell>
          <cell r="AV78">
            <v>1000</v>
          </cell>
          <cell r="AW78" t="str">
            <v>ГК80/3</v>
          </cell>
          <cell r="AX78">
            <v>1450</v>
          </cell>
          <cell r="AY78" t="str">
            <v>ЦКсОК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1465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1502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73</v>
          </cell>
          <cell r="BV78">
            <v>5.5</v>
          </cell>
          <cell r="BW78">
            <v>18</v>
          </cell>
          <cell r="BX78" t="str">
            <v>Угловик</v>
          </cell>
          <cell r="BY78" t="str">
            <v>Постоянный</v>
          </cell>
          <cell r="BZ78">
            <v>24</v>
          </cell>
          <cell r="CA78">
            <v>0</v>
          </cell>
          <cell r="CB78">
            <v>23</v>
          </cell>
          <cell r="CC78">
            <v>60</v>
          </cell>
          <cell r="CD78">
            <v>22</v>
          </cell>
          <cell r="CE78">
            <v>43313</v>
          </cell>
          <cell r="CF78">
            <v>109.3</v>
          </cell>
          <cell r="CG78">
            <v>80</v>
          </cell>
          <cell r="CH78">
            <v>6</v>
          </cell>
          <cell r="CI78">
            <v>0</v>
          </cell>
          <cell r="CJ78">
            <v>0</v>
          </cell>
          <cell r="CK78">
            <v>54.5</v>
          </cell>
          <cell r="CL78">
            <v>39.500999999999998</v>
          </cell>
          <cell r="CM78">
            <v>50</v>
          </cell>
          <cell r="CN78">
            <v>5.5</v>
          </cell>
          <cell r="CO78">
            <v>72</v>
          </cell>
          <cell r="CP78">
            <v>40</v>
          </cell>
          <cell r="CQ78">
            <v>54.8</v>
          </cell>
          <cell r="CR78" t="str">
            <v>-</v>
          </cell>
          <cell r="CS78" t="str">
            <v>-</v>
          </cell>
          <cell r="CT78" t="str">
            <v>-</v>
          </cell>
          <cell r="CU78">
            <v>15.298999999999999</v>
          </cell>
          <cell r="CV78" t="str">
            <v>-</v>
          </cell>
          <cell r="CW78" t="str">
            <v>-</v>
          </cell>
          <cell r="CX78" t="str">
            <v>-</v>
          </cell>
          <cell r="CY78">
            <v>20</v>
          </cell>
          <cell r="CZ78">
            <v>20</v>
          </cell>
          <cell r="DA78">
            <v>506.31629578998002</v>
          </cell>
          <cell r="DB78">
            <v>1012.63259157996</v>
          </cell>
          <cell r="DC78">
            <v>0</v>
          </cell>
          <cell r="DD78">
            <v>0</v>
          </cell>
          <cell r="DE78" t="str">
            <v>Газлифт</v>
          </cell>
          <cell r="DF78">
            <v>39.500999999999998</v>
          </cell>
          <cell r="DG78">
            <v>50</v>
          </cell>
          <cell r="DH78">
            <v>5.5</v>
          </cell>
          <cell r="DI78">
            <v>20</v>
          </cell>
          <cell r="DJ78">
            <v>54.5</v>
          </cell>
          <cell r="DK78">
            <v>0</v>
          </cell>
          <cell r="DL78" t="str">
            <v>-</v>
          </cell>
          <cell r="DM78">
            <v>41834</v>
          </cell>
          <cell r="DN78">
            <v>1572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41834</v>
          </cell>
          <cell r="DT78" t="str">
            <v>ЗБС</v>
          </cell>
          <cell r="DU78">
            <v>0</v>
          </cell>
          <cell r="DV78">
            <v>18</v>
          </cell>
          <cell r="DW78">
            <v>25</v>
          </cell>
          <cell r="DX78">
            <v>60</v>
          </cell>
          <cell r="DY78">
            <v>24</v>
          </cell>
          <cell r="DZ78" t="str">
            <v>Постоянный</v>
          </cell>
          <cell r="EA78">
            <v>24</v>
          </cell>
          <cell r="EB78">
            <v>0</v>
          </cell>
          <cell r="EC78">
            <v>29.830078431999997</v>
          </cell>
          <cell r="ED78">
            <v>41.44</v>
          </cell>
          <cell r="EE78">
            <v>13.895</v>
          </cell>
          <cell r="EF78">
            <v>35.18</v>
          </cell>
          <cell r="EG78">
            <v>508.88233614953447</v>
          </cell>
          <cell r="EH78">
            <v>78</v>
          </cell>
          <cell r="EI78">
            <v>20</v>
          </cell>
          <cell r="EJ78">
            <v>69</v>
          </cell>
          <cell r="EK78">
            <v>18</v>
          </cell>
          <cell r="EL78">
            <v>23</v>
          </cell>
          <cell r="EM78">
            <v>60</v>
          </cell>
          <cell r="EN78">
            <v>22</v>
          </cell>
          <cell r="EO78" t="str">
            <v>Постоянный</v>
          </cell>
          <cell r="EP78">
            <v>24</v>
          </cell>
          <cell r="EQ78">
            <v>0</v>
          </cell>
          <cell r="ER78">
            <v>39.500999999999998</v>
          </cell>
          <cell r="ES78">
            <v>50</v>
          </cell>
          <cell r="ET78">
            <v>5.5</v>
          </cell>
          <cell r="EU78">
            <v>40</v>
          </cell>
          <cell r="EV78">
            <v>506.31629578998002</v>
          </cell>
          <cell r="EW78">
            <v>80</v>
          </cell>
          <cell r="EX78">
            <v>20</v>
          </cell>
          <cell r="EY78">
            <v>54.5</v>
          </cell>
          <cell r="EZ78">
            <v>0</v>
          </cell>
          <cell r="FA78">
            <v>-2</v>
          </cell>
          <cell r="FB78">
            <v>0</v>
          </cell>
          <cell r="FC78">
            <v>-2</v>
          </cell>
          <cell r="FD78">
            <v>0</v>
          </cell>
          <cell r="FE78">
            <v>0</v>
          </cell>
          <cell r="FF78">
            <v>9.6709215680000007</v>
          </cell>
        </row>
        <row r="79">
          <cell r="J79">
            <v>175</v>
          </cell>
          <cell r="K79" t="str">
            <v>Без куста</v>
          </cell>
          <cell r="L79">
            <v>37545</v>
          </cell>
          <cell r="M79" t="str">
            <v>Гор.</v>
          </cell>
          <cell r="N79" t="str">
            <v>P1ar_Block II</v>
          </cell>
          <cell r="O79" t="str">
            <v>Действующий</v>
          </cell>
          <cell r="P79">
            <v>-4</v>
          </cell>
          <cell r="Q79" t="str">
            <v xml:space="preserve"> </v>
          </cell>
          <cell r="R79" t="str">
            <v xml:space="preserve"> </v>
          </cell>
          <cell r="S79">
            <v>0</v>
          </cell>
          <cell r="T79">
            <v>143.80000000000001</v>
          </cell>
          <cell r="U79">
            <v>135</v>
          </cell>
          <cell r="V79">
            <v>4.32</v>
          </cell>
          <cell r="W79">
            <v>1</v>
          </cell>
          <cell r="X79">
            <v>4.32</v>
          </cell>
          <cell r="Y79">
            <v>1.33</v>
          </cell>
          <cell r="Z79">
            <v>0.83599999999999997</v>
          </cell>
          <cell r="AA79">
            <v>0.73299999999999998</v>
          </cell>
          <cell r="AB79">
            <v>38</v>
          </cell>
          <cell r="AC79">
            <v>1.1579999999999999</v>
          </cell>
          <cell r="AD79">
            <v>139.69999999999999</v>
          </cell>
          <cell r="AE79">
            <v>7.72</v>
          </cell>
          <cell r="AF79">
            <v>1808</v>
          </cell>
          <cell r="AG79">
            <v>2350</v>
          </cell>
          <cell r="AH79">
            <v>2350</v>
          </cell>
          <cell r="AI79">
            <v>0</v>
          </cell>
          <cell r="AJ79">
            <v>0</v>
          </cell>
          <cell r="AK79" t="str">
            <v>откр ствол</v>
          </cell>
          <cell r="AL79" t="str">
            <v>1808-2350</v>
          </cell>
          <cell r="AM79">
            <v>0</v>
          </cell>
          <cell r="AN79">
            <v>1808</v>
          </cell>
          <cell r="AO79">
            <v>0.4</v>
          </cell>
          <cell r="AP79">
            <v>0</v>
          </cell>
          <cell r="AQ79">
            <v>0</v>
          </cell>
          <cell r="AR79">
            <v>0</v>
          </cell>
          <cell r="AS79" t="str">
            <v>Газлифт</v>
          </cell>
          <cell r="AT79">
            <v>435</v>
          </cell>
          <cell r="AU79">
            <v>0</v>
          </cell>
          <cell r="AV79">
            <v>815</v>
          </cell>
          <cell r="AW79">
            <v>0</v>
          </cell>
          <cell r="AX79">
            <v>1140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1740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1900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73</v>
          </cell>
          <cell r="BV79">
            <v>5.5</v>
          </cell>
          <cell r="BW79">
            <v>18</v>
          </cell>
          <cell r="BX79" t="str">
            <v>Угловик</v>
          </cell>
          <cell r="BY79" t="str">
            <v>Периодический</v>
          </cell>
          <cell r="BZ79">
            <v>24</v>
          </cell>
          <cell r="CA79">
            <v>72</v>
          </cell>
          <cell r="CB79">
            <v>27</v>
          </cell>
          <cell r="CC79">
            <v>52</v>
          </cell>
          <cell r="CD79">
            <v>26</v>
          </cell>
          <cell r="CE79">
            <v>43313</v>
          </cell>
          <cell r="CF79">
            <v>113.1</v>
          </cell>
          <cell r="CG79">
            <v>82</v>
          </cell>
          <cell r="CH79">
            <v>6</v>
          </cell>
          <cell r="CI79">
            <v>0</v>
          </cell>
          <cell r="CJ79">
            <v>0</v>
          </cell>
          <cell r="CK79">
            <v>48</v>
          </cell>
          <cell r="CL79">
            <v>3.3439999999999999</v>
          </cell>
          <cell r="CM79">
            <v>4</v>
          </cell>
          <cell r="CN79">
            <v>0</v>
          </cell>
          <cell r="CO79">
            <v>73</v>
          </cell>
          <cell r="CP79">
            <v>5.5</v>
          </cell>
          <cell r="CQ79">
            <v>65.099999999999994</v>
          </cell>
          <cell r="CR79" t="str">
            <v>-</v>
          </cell>
          <cell r="CS79" t="str">
            <v>-</v>
          </cell>
          <cell r="CT79" t="str">
            <v>-</v>
          </cell>
          <cell r="CU79">
            <v>61.755999999999993</v>
          </cell>
          <cell r="CV79" t="str">
            <v>-</v>
          </cell>
          <cell r="CW79" t="str">
            <v>-</v>
          </cell>
          <cell r="CX79" t="str">
            <v>-</v>
          </cell>
          <cell r="CY79">
            <v>2.4</v>
          </cell>
          <cell r="CZ79">
            <v>3.1</v>
          </cell>
          <cell r="DA79">
            <v>927.03349282296654</v>
          </cell>
          <cell r="DB79">
            <v>1644.7368421052631</v>
          </cell>
          <cell r="DC79">
            <v>8.2566044622895476E-2</v>
          </cell>
          <cell r="DD79">
            <v>0</v>
          </cell>
          <cell r="DE79" t="str">
            <v>Газлифт</v>
          </cell>
          <cell r="DF79">
            <v>3.3439999999999999</v>
          </cell>
          <cell r="DG79">
            <v>4</v>
          </cell>
          <cell r="DH79">
            <v>0</v>
          </cell>
          <cell r="DI79">
            <v>3.1</v>
          </cell>
          <cell r="DJ79">
            <v>48</v>
          </cell>
          <cell r="DK79">
            <v>0</v>
          </cell>
          <cell r="DL79">
            <v>42219</v>
          </cell>
          <cell r="DM79">
            <v>42267</v>
          </cell>
          <cell r="DN79">
            <v>1139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42242</v>
          </cell>
          <cell r="DT79" t="str">
            <v>ОПЗ</v>
          </cell>
          <cell r="DU79" t="str">
            <v>Осложнение при извлечении ПО, доп.работы по разбуриванию пакера.</v>
          </cell>
          <cell r="DV79">
            <v>18</v>
          </cell>
          <cell r="DW79">
            <v>27</v>
          </cell>
          <cell r="DX79">
            <v>52</v>
          </cell>
          <cell r="DY79">
            <v>26</v>
          </cell>
          <cell r="DZ79" t="str">
            <v>Периодический</v>
          </cell>
          <cell r="EA79">
            <v>24</v>
          </cell>
          <cell r="EB79">
            <v>72</v>
          </cell>
          <cell r="EC79">
            <v>3.3439999999999999</v>
          </cell>
          <cell r="ED79">
            <v>4</v>
          </cell>
          <cell r="EE79">
            <v>0</v>
          </cell>
          <cell r="EF79">
            <v>5.5</v>
          </cell>
          <cell r="EG79">
            <v>927.03349282296654</v>
          </cell>
          <cell r="EH79">
            <v>82</v>
          </cell>
          <cell r="EI79">
            <v>2.4</v>
          </cell>
          <cell r="EJ79">
            <v>48</v>
          </cell>
          <cell r="EK79">
            <v>18</v>
          </cell>
          <cell r="EL79">
            <v>27</v>
          </cell>
          <cell r="EM79">
            <v>52</v>
          </cell>
          <cell r="EN79">
            <v>26</v>
          </cell>
          <cell r="EO79" t="str">
            <v>Периодический</v>
          </cell>
          <cell r="EP79">
            <v>24</v>
          </cell>
          <cell r="EQ79">
            <v>72</v>
          </cell>
          <cell r="ER79">
            <v>3.3439999999999999</v>
          </cell>
          <cell r="ES79">
            <v>4</v>
          </cell>
          <cell r="ET79">
            <v>0</v>
          </cell>
          <cell r="EU79">
            <v>5.5</v>
          </cell>
          <cell r="EV79">
            <v>927.03349282296654</v>
          </cell>
          <cell r="EW79">
            <v>82</v>
          </cell>
          <cell r="EX79">
            <v>2.4</v>
          </cell>
          <cell r="EY79">
            <v>48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</row>
        <row r="80">
          <cell r="J80" t="str">
            <v>629а</v>
          </cell>
          <cell r="K80" t="str">
            <v>Без куста</v>
          </cell>
          <cell r="L80">
            <v>37154</v>
          </cell>
          <cell r="M80" t="str">
            <v>Верт.</v>
          </cell>
          <cell r="N80" t="str">
            <v>P1ar_Block I</v>
          </cell>
          <cell r="O80" t="str">
            <v>Действующий</v>
          </cell>
          <cell r="P80">
            <v>-4</v>
          </cell>
          <cell r="Q80" t="str">
            <v xml:space="preserve"> </v>
          </cell>
          <cell r="R80" t="str">
            <v xml:space="preserve"> </v>
          </cell>
          <cell r="S80">
            <v>0</v>
          </cell>
          <cell r="T80">
            <v>143.80000000000001</v>
          </cell>
          <cell r="U80">
            <v>135</v>
          </cell>
          <cell r="V80">
            <v>4.32</v>
          </cell>
          <cell r="W80">
            <v>1</v>
          </cell>
          <cell r="X80">
            <v>4.0510127531882976</v>
          </cell>
          <cell r="Y80">
            <v>1.33</v>
          </cell>
          <cell r="Z80">
            <v>0.83599999999999997</v>
          </cell>
          <cell r="AA80">
            <v>0.73299999999999998</v>
          </cell>
          <cell r="AB80">
            <v>38</v>
          </cell>
          <cell r="AC80">
            <v>1.1579999999999999</v>
          </cell>
          <cell r="AD80">
            <v>139.69999999999999</v>
          </cell>
          <cell r="AE80">
            <v>7.72</v>
          </cell>
          <cell r="AF80">
            <v>1934</v>
          </cell>
          <cell r="AG80">
            <v>1915</v>
          </cell>
          <cell r="AH80">
            <v>1915</v>
          </cell>
          <cell r="AI80">
            <v>0</v>
          </cell>
          <cell r="AJ80">
            <v>0</v>
          </cell>
          <cell r="AK80" t="str">
            <v>закрытый</v>
          </cell>
          <cell r="AL80" t="str">
            <v>1845-1873; 1892-1906</v>
          </cell>
          <cell r="AM80">
            <v>0</v>
          </cell>
          <cell r="AN80">
            <v>1845</v>
          </cell>
          <cell r="AO80">
            <v>0.36</v>
          </cell>
          <cell r="AP80">
            <v>0</v>
          </cell>
          <cell r="AQ80">
            <v>0</v>
          </cell>
          <cell r="AR80">
            <v>0</v>
          </cell>
          <cell r="AS80" t="str">
            <v>Газлифт</v>
          </cell>
          <cell r="AT80">
            <v>470</v>
          </cell>
          <cell r="AU80" t="str">
            <v>ГП</v>
          </cell>
          <cell r="AV80">
            <v>890</v>
          </cell>
          <cell r="AW80" t="str">
            <v>ГК82/3</v>
          </cell>
          <cell r="AX80">
            <v>1220</v>
          </cell>
          <cell r="AY80" t="str">
            <v>ГП(а/к)</v>
          </cell>
          <cell r="AZ80">
            <v>1490</v>
          </cell>
          <cell r="BA80" t="str">
            <v>ГК77/3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1740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1873</v>
          </cell>
          <cell r="BN80" t="str">
            <v>Есть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73</v>
          </cell>
          <cell r="BV80">
            <v>5.5</v>
          </cell>
          <cell r="BW80">
            <v>18</v>
          </cell>
          <cell r="BX80" t="str">
            <v>Угловик</v>
          </cell>
          <cell r="BY80" t="str">
            <v>Постоянный</v>
          </cell>
          <cell r="BZ80">
            <v>24</v>
          </cell>
          <cell r="CA80">
            <v>0</v>
          </cell>
          <cell r="CB80">
            <v>23</v>
          </cell>
          <cell r="CC80">
            <v>42</v>
          </cell>
          <cell r="CD80">
            <v>22</v>
          </cell>
          <cell r="CE80">
            <v>43313</v>
          </cell>
          <cell r="CF80">
            <v>140</v>
          </cell>
          <cell r="CG80">
            <v>79</v>
          </cell>
          <cell r="CH80">
            <v>6</v>
          </cell>
          <cell r="CI80">
            <v>0</v>
          </cell>
          <cell r="CJ80">
            <v>0</v>
          </cell>
          <cell r="CK80">
            <v>51</v>
          </cell>
          <cell r="CL80">
            <v>13.108479999999998</v>
          </cell>
          <cell r="CM80">
            <v>16</v>
          </cell>
          <cell r="CN80">
            <v>2</v>
          </cell>
          <cell r="CO80">
            <v>74</v>
          </cell>
          <cell r="CP80">
            <v>12.58</v>
          </cell>
          <cell r="CQ80">
            <v>89</v>
          </cell>
          <cell r="CR80" t="str">
            <v>-</v>
          </cell>
          <cell r="CS80" t="str">
            <v>-</v>
          </cell>
          <cell r="CT80" t="str">
            <v>-</v>
          </cell>
          <cell r="CU80">
            <v>75.89152</v>
          </cell>
          <cell r="CV80" t="str">
            <v>-</v>
          </cell>
          <cell r="CW80" t="str">
            <v>-</v>
          </cell>
          <cell r="CX80" t="str">
            <v>-</v>
          </cell>
          <cell r="CY80">
            <v>8</v>
          </cell>
          <cell r="CZ80">
            <v>4.58</v>
          </cell>
          <cell r="DA80">
            <v>349.3921492041793</v>
          </cell>
          <cell r="DB80">
            <v>959.68411287960168</v>
          </cell>
          <cell r="DC80">
            <v>0.25057174107586755</v>
          </cell>
          <cell r="DD80">
            <v>0</v>
          </cell>
          <cell r="DE80" t="str">
            <v>Газлифт</v>
          </cell>
          <cell r="DF80">
            <v>13.108479999999998</v>
          </cell>
          <cell r="DG80">
            <v>16</v>
          </cell>
          <cell r="DH80">
            <v>2</v>
          </cell>
          <cell r="DI80">
            <v>4.58</v>
          </cell>
          <cell r="DJ80">
            <v>51</v>
          </cell>
          <cell r="DK80">
            <v>0</v>
          </cell>
          <cell r="DL80">
            <v>42006</v>
          </cell>
          <cell r="DM80">
            <v>42050</v>
          </cell>
          <cell r="DN80">
            <v>1356</v>
          </cell>
          <cell r="DO80">
            <v>21</v>
          </cell>
          <cell r="DP80">
            <v>30</v>
          </cell>
          <cell r="DQ80">
            <v>50</v>
          </cell>
          <cell r="DR80">
            <v>0</v>
          </cell>
          <cell r="DS80">
            <v>42034</v>
          </cell>
          <cell r="DT80" t="str">
            <v>ОПЗ</v>
          </cell>
          <cell r="DU80">
            <v>0</v>
          </cell>
          <cell r="DV80">
            <v>18</v>
          </cell>
          <cell r="DW80">
            <v>23</v>
          </cell>
          <cell r="DX80">
            <v>42</v>
          </cell>
          <cell r="DY80">
            <v>22</v>
          </cell>
          <cell r="DZ80" t="str">
            <v>Постоянный</v>
          </cell>
          <cell r="EA80">
            <v>24</v>
          </cell>
          <cell r="EB80">
            <v>0</v>
          </cell>
          <cell r="EC80">
            <v>13.108479999999998</v>
          </cell>
          <cell r="ED80">
            <v>16</v>
          </cell>
          <cell r="EE80">
            <v>2</v>
          </cell>
          <cell r="EF80">
            <v>12.58</v>
          </cell>
          <cell r="EG80">
            <v>349.3921492041793</v>
          </cell>
          <cell r="EH80">
            <v>79</v>
          </cell>
          <cell r="EI80">
            <v>8</v>
          </cell>
          <cell r="EJ80">
            <v>48</v>
          </cell>
          <cell r="EK80">
            <v>18</v>
          </cell>
          <cell r="EL80">
            <v>23</v>
          </cell>
          <cell r="EM80">
            <v>42</v>
          </cell>
          <cell r="EN80">
            <v>22</v>
          </cell>
          <cell r="EO80" t="str">
            <v>Постоянный</v>
          </cell>
          <cell r="EP80">
            <v>24</v>
          </cell>
          <cell r="EQ80">
            <v>0</v>
          </cell>
          <cell r="ER80">
            <v>13.108479999999998</v>
          </cell>
          <cell r="ES80">
            <v>16</v>
          </cell>
          <cell r="ET80">
            <v>2</v>
          </cell>
          <cell r="EU80">
            <v>12.58</v>
          </cell>
          <cell r="EV80">
            <v>349.3921492041793</v>
          </cell>
          <cell r="EW80">
            <v>79</v>
          </cell>
          <cell r="EX80">
            <v>8</v>
          </cell>
          <cell r="EY80">
            <v>51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</row>
        <row r="81">
          <cell r="J81">
            <v>663</v>
          </cell>
          <cell r="K81" t="str">
            <v>Без куста</v>
          </cell>
          <cell r="L81">
            <v>37145</v>
          </cell>
          <cell r="M81" t="str">
            <v>БС</v>
          </cell>
          <cell r="N81" t="str">
            <v>P1ar_Block III</v>
          </cell>
          <cell r="O81" t="str">
            <v>Действующий</v>
          </cell>
          <cell r="P81">
            <v>-4</v>
          </cell>
          <cell r="Q81" t="str">
            <v xml:space="preserve"> </v>
          </cell>
          <cell r="R81" t="str">
            <v xml:space="preserve"> </v>
          </cell>
          <cell r="S81">
            <v>0</v>
          </cell>
          <cell r="T81">
            <v>143.80000000000001</v>
          </cell>
          <cell r="U81">
            <v>135</v>
          </cell>
          <cell r="V81">
            <v>4.32</v>
          </cell>
          <cell r="W81">
            <v>1</v>
          </cell>
          <cell r="X81">
            <v>4.32</v>
          </cell>
          <cell r="Y81">
            <v>1.33</v>
          </cell>
          <cell r="Z81">
            <v>0.83599999999999997</v>
          </cell>
          <cell r="AA81">
            <v>0.73299999999999998</v>
          </cell>
          <cell r="AB81">
            <v>38</v>
          </cell>
          <cell r="AC81">
            <v>1.1579999999999999</v>
          </cell>
          <cell r="AD81">
            <v>177.8</v>
          </cell>
          <cell r="AE81">
            <v>9.19</v>
          </cell>
          <cell r="AF81">
            <v>2002</v>
          </cell>
          <cell r="AG81">
            <v>2420</v>
          </cell>
          <cell r="AH81">
            <v>2420</v>
          </cell>
          <cell r="AI81">
            <v>0</v>
          </cell>
          <cell r="AJ81">
            <v>0</v>
          </cell>
          <cell r="AK81" t="str">
            <v>откр ствол</v>
          </cell>
          <cell r="AL81" t="str">
            <v>1925-2420</v>
          </cell>
          <cell r="AM81">
            <v>0</v>
          </cell>
          <cell r="AN81">
            <v>1925</v>
          </cell>
          <cell r="AO81">
            <v>0</v>
          </cell>
          <cell r="AP81" t="str">
            <v>1511-1925 (изолирован)</v>
          </cell>
          <cell r="AQ81">
            <v>114.3</v>
          </cell>
          <cell r="AR81">
            <v>7.72</v>
          </cell>
          <cell r="AS81" t="str">
            <v>Газлифт</v>
          </cell>
          <cell r="AT81">
            <v>600</v>
          </cell>
          <cell r="AU81" t="str">
            <v>ГК85/4</v>
          </cell>
          <cell r="AV81">
            <v>1070</v>
          </cell>
          <cell r="AW81" t="str">
            <v>ГК83/3</v>
          </cell>
          <cell r="AX81">
            <v>1480</v>
          </cell>
          <cell r="AY81" t="str">
            <v>ЦКсОК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1490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1530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73</v>
          </cell>
          <cell r="BV81">
            <v>5.5</v>
          </cell>
          <cell r="BW81">
            <v>18</v>
          </cell>
          <cell r="BX81" t="str">
            <v>Угловик</v>
          </cell>
          <cell r="BY81" t="str">
            <v>Постоянный</v>
          </cell>
          <cell r="BZ81">
            <v>24</v>
          </cell>
          <cell r="CA81">
            <v>0</v>
          </cell>
          <cell r="CB81">
            <v>30</v>
          </cell>
          <cell r="CC81">
            <v>46</v>
          </cell>
          <cell r="CD81">
            <v>28</v>
          </cell>
          <cell r="CE81">
            <v>43313</v>
          </cell>
          <cell r="CF81">
            <v>162</v>
          </cell>
          <cell r="CG81">
            <v>80</v>
          </cell>
          <cell r="CH81">
            <v>6</v>
          </cell>
          <cell r="CI81">
            <v>0</v>
          </cell>
          <cell r="CJ81">
            <v>0</v>
          </cell>
          <cell r="CK81">
            <v>51</v>
          </cell>
          <cell r="CL81">
            <v>10.199199999999999</v>
          </cell>
          <cell r="CM81">
            <v>12.2</v>
          </cell>
          <cell r="CN81">
            <v>0</v>
          </cell>
          <cell r="CO81">
            <v>75</v>
          </cell>
          <cell r="CP81">
            <v>13.6</v>
          </cell>
          <cell r="CQ81">
            <v>111</v>
          </cell>
          <cell r="CR81" t="str">
            <v>-</v>
          </cell>
          <cell r="CS81" t="str">
            <v>-</v>
          </cell>
          <cell r="CT81" t="str">
            <v>-</v>
          </cell>
          <cell r="CU81">
            <v>100.8008</v>
          </cell>
          <cell r="CV81" t="str">
            <v>-</v>
          </cell>
          <cell r="CW81" t="str">
            <v>-</v>
          </cell>
          <cell r="CX81" t="str">
            <v>-</v>
          </cell>
          <cell r="CY81">
            <v>7.4</v>
          </cell>
          <cell r="CZ81">
            <v>6.1999999999999993</v>
          </cell>
          <cell r="DA81">
            <v>607.8908149658796</v>
          </cell>
          <cell r="DB81">
            <v>1333.437916699349</v>
          </cell>
          <cell r="DC81">
            <v>0.14457840592391602</v>
          </cell>
          <cell r="DD81">
            <v>0</v>
          </cell>
          <cell r="DE81" t="str">
            <v>Газлифт</v>
          </cell>
          <cell r="DF81">
            <v>10.199199999999999</v>
          </cell>
          <cell r="DG81">
            <v>12.2</v>
          </cell>
          <cell r="DH81">
            <v>0</v>
          </cell>
          <cell r="DI81">
            <v>6.1999999999999993</v>
          </cell>
          <cell r="DJ81">
            <v>51</v>
          </cell>
          <cell r="DK81">
            <v>0</v>
          </cell>
          <cell r="DL81">
            <v>43006</v>
          </cell>
          <cell r="DM81">
            <v>43089</v>
          </cell>
          <cell r="DN81">
            <v>317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41691</v>
          </cell>
          <cell r="DT81" t="str">
            <v>ЗБС</v>
          </cell>
          <cell r="DU81">
            <v>0</v>
          </cell>
          <cell r="DV81">
            <v>18</v>
          </cell>
          <cell r="DW81">
            <v>30</v>
          </cell>
          <cell r="DX81">
            <v>46</v>
          </cell>
          <cell r="DY81">
            <v>28</v>
          </cell>
          <cell r="DZ81" t="str">
            <v>Постоянный</v>
          </cell>
          <cell r="EA81">
            <v>24</v>
          </cell>
          <cell r="EB81">
            <v>0</v>
          </cell>
          <cell r="EC81">
            <v>10.199199999999999</v>
          </cell>
          <cell r="ED81">
            <v>12.2</v>
          </cell>
          <cell r="EE81">
            <v>0</v>
          </cell>
          <cell r="EF81">
            <v>13.6</v>
          </cell>
          <cell r="EG81">
            <v>607.8908149658796</v>
          </cell>
          <cell r="EH81">
            <v>80</v>
          </cell>
          <cell r="EI81">
            <v>7.4</v>
          </cell>
          <cell r="EJ81">
            <v>51</v>
          </cell>
          <cell r="EK81">
            <v>18</v>
          </cell>
          <cell r="EL81">
            <v>30</v>
          </cell>
          <cell r="EM81">
            <v>46</v>
          </cell>
          <cell r="EN81">
            <v>28</v>
          </cell>
          <cell r="EO81" t="str">
            <v>Постоянный</v>
          </cell>
          <cell r="EP81">
            <v>24</v>
          </cell>
          <cell r="EQ81">
            <v>0</v>
          </cell>
          <cell r="ER81">
            <v>10.199199999999999</v>
          </cell>
          <cell r="ES81">
            <v>12.2</v>
          </cell>
          <cell r="ET81">
            <v>0</v>
          </cell>
          <cell r="EU81">
            <v>13.6</v>
          </cell>
          <cell r="EV81">
            <v>607.8908149658796</v>
          </cell>
          <cell r="EW81">
            <v>80</v>
          </cell>
          <cell r="EX81">
            <v>7.4</v>
          </cell>
          <cell r="EY81">
            <v>51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</row>
        <row r="82">
          <cell r="J82">
            <v>669</v>
          </cell>
          <cell r="K82" t="str">
            <v>Без куста</v>
          </cell>
          <cell r="L82">
            <v>37111</v>
          </cell>
          <cell r="M82" t="str">
            <v>Верт.</v>
          </cell>
          <cell r="N82" t="str">
            <v>P1ar_Block II</v>
          </cell>
          <cell r="O82" t="str">
            <v>Действующий</v>
          </cell>
          <cell r="P82">
            <v>-4</v>
          </cell>
          <cell r="Q82">
            <v>41453</v>
          </cell>
          <cell r="R82" t="str">
            <v>ЕВС</v>
          </cell>
          <cell r="S82" t="str">
            <v>29,5т</v>
          </cell>
          <cell r="T82">
            <v>143.80000000000001</v>
          </cell>
          <cell r="U82">
            <v>135</v>
          </cell>
          <cell r="V82">
            <v>4.32</v>
          </cell>
          <cell r="W82">
            <v>1</v>
          </cell>
          <cell r="X82">
            <v>4.3071302946794976</v>
          </cell>
          <cell r="Y82">
            <v>1.33</v>
          </cell>
          <cell r="Z82">
            <v>0.83599999999999997</v>
          </cell>
          <cell r="AA82">
            <v>0.73299999999999998</v>
          </cell>
          <cell r="AB82">
            <v>38</v>
          </cell>
          <cell r="AC82">
            <v>1.1579999999999999</v>
          </cell>
          <cell r="AD82">
            <v>139.69999999999999</v>
          </cell>
          <cell r="AE82">
            <v>7.72</v>
          </cell>
          <cell r="AF82">
            <v>2047</v>
          </cell>
          <cell r="AG82">
            <v>1948</v>
          </cell>
          <cell r="AH82">
            <v>1948</v>
          </cell>
          <cell r="AI82">
            <v>0</v>
          </cell>
          <cell r="AJ82">
            <v>0</v>
          </cell>
          <cell r="AK82" t="str">
            <v>закрытый</v>
          </cell>
          <cell r="AL82" t="str">
            <v>1891-1899, 1900-1903, 1922-1930, 1933-1937, 1942-1946</v>
          </cell>
          <cell r="AM82">
            <v>0</v>
          </cell>
          <cell r="AN82">
            <v>1807</v>
          </cell>
          <cell r="AO82">
            <v>0.1</v>
          </cell>
          <cell r="AP82">
            <v>0</v>
          </cell>
          <cell r="AQ82">
            <v>0</v>
          </cell>
          <cell r="AR82">
            <v>0</v>
          </cell>
          <cell r="AS82" t="str">
            <v>Газлифт</v>
          </cell>
          <cell r="AT82">
            <v>510</v>
          </cell>
          <cell r="AU82" t="str">
            <v>ГП</v>
          </cell>
          <cell r="AV82">
            <v>920</v>
          </cell>
          <cell r="AW82" t="str">
            <v>ГП</v>
          </cell>
          <cell r="AX82">
            <v>1245</v>
          </cell>
          <cell r="AY82" t="str">
            <v>ГК77/2</v>
          </cell>
          <cell r="AZ82">
            <v>1525</v>
          </cell>
          <cell r="BA82" t="str">
            <v>ГК 70/2</v>
          </cell>
          <cell r="BB82">
            <v>1780</v>
          </cell>
          <cell r="BC82" t="str">
            <v>ЦК сОК</v>
          </cell>
          <cell r="BD82">
            <v>0</v>
          </cell>
          <cell r="BE82">
            <v>0</v>
          </cell>
          <cell r="BF82">
            <v>1790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1816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73</v>
          </cell>
          <cell r="BV82">
            <v>5.5</v>
          </cell>
          <cell r="BW82">
            <v>18</v>
          </cell>
          <cell r="BX82" t="str">
            <v>Угловик</v>
          </cell>
          <cell r="BY82" t="str">
            <v>Периодический</v>
          </cell>
          <cell r="BZ82">
            <v>24</v>
          </cell>
          <cell r="CA82">
            <v>24</v>
          </cell>
          <cell r="CB82">
            <v>28</v>
          </cell>
          <cell r="CC82">
            <v>50</v>
          </cell>
          <cell r="CD82">
            <v>27</v>
          </cell>
          <cell r="CE82">
            <v>43313</v>
          </cell>
          <cell r="CF82">
            <v>120</v>
          </cell>
          <cell r="CG82">
            <v>82</v>
          </cell>
          <cell r="CH82">
            <v>6</v>
          </cell>
          <cell r="CI82">
            <v>0</v>
          </cell>
          <cell r="CJ82">
            <v>0</v>
          </cell>
          <cell r="CK82">
            <v>51</v>
          </cell>
          <cell r="CL82">
            <v>6.4731689000000001</v>
          </cell>
          <cell r="CM82">
            <v>7.75</v>
          </cell>
          <cell r="CN82">
            <v>0.09</v>
          </cell>
          <cell r="CO82">
            <v>76</v>
          </cell>
          <cell r="CP82">
            <v>11.2</v>
          </cell>
          <cell r="CQ82">
            <v>69</v>
          </cell>
          <cell r="CR82" t="str">
            <v>-</v>
          </cell>
          <cell r="CS82" t="str">
            <v>-</v>
          </cell>
          <cell r="CT82" t="str">
            <v>-</v>
          </cell>
          <cell r="CU82">
            <v>62.526831100000003</v>
          </cell>
          <cell r="CV82" t="str">
            <v>-</v>
          </cell>
          <cell r="CW82" t="str">
            <v>-</v>
          </cell>
          <cell r="CX82" t="str">
            <v>-</v>
          </cell>
          <cell r="CY82">
            <v>4.0999999999999996</v>
          </cell>
          <cell r="CZ82">
            <v>7.1</v>
          </cell>
          <cell r="DA82">
            <v>1096.8352764594169</v>
          </cell>
          <cell r="DB82">
            <v>1730.2190276542915</v>
          </cell>
          <cell r="DC82">
            <v>0.15087605451005839</v>
          </cell>
          <cell r="DD82">
            <v>0</v>
          </cell>
          <cell r="DE82" t="str">
            <v>Газлифт</v>
          </cell>
          <cell r="DF82">
            <v>6.4731689000000001</v>
          </cell>
          <cell r="DG82">
            <v>7.75</v>
          </cell>
          <cell r="DH82">
            <v>0.09</v>
          </cell>
          <cell r="DI82">
            <v>7.1</v>
          </cell>
          <cell r="DJ82">
            <v>51</v>
          </cell>
          <cell r="DK82">
            <v>0</v>
          </cell>
          <cell r="DL82">
            <v>42850.083333333336</v>
          </cell>
          <cell r="DM82">
            <v>42897</v>
          </cell>
          <cell r="DN82">
            <v>509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42897</v>
          </cell>
          <cell r="DT82" t="str">
            <v>ОПЗ</v>
          </cell>
          <cell r="DU82">
            <v>0</v>
          </cell>
          <cell r="DV82">
            <v>18</v>
          </cell>
          <cell r="DW82">
            <v>28</v>
          </cell>
          <cell r="DX82">
            <v>50</v>
          </cell>
          <cell r="DY82">
            <v>27</v>
          </cell>
          <cell r="DZ82" t="str">
            <v>Периодический</v>
          </cell>
          <cell r="EA82">
            <v>24</v>
          </cell>
          <cell r="EB82">
            <v>24</v>
          </cell>
          <cell r="EC82">
            <v>6.4731689000000001</v>
          </cell>
          <cell r="ED82">
            <v>7.75</v>
          </cell>
          <cell r="EE82">
            <v>0.09</v>
          </cell>
          <cell r="EF82">
            <v>11.2</v>
          </cell>
          <cell r="EG82">
            <v>1096.8352764594169</v>
          </cell>
          <cell r="EH82">
            <v>82</v>
          </cell>
          <cell r="EI82">
            <v>4.0999999999999996</v>
          </cell>
          <cell r="EJ82">
            <v>51</v>
          </cell>
          <cell r="EK82">
            <v>18</v>
          </cell>
          <cell r="EL82">
            <v>28</v>
          </cell>
          <cell r="EM82">
            <v>50</v>
          </cell>
          <cell r="EN82">
            <v>27</v>
          </cell>
          <cell r="EO82" t="str">
            <v>Периодический</v>
          </cell>
          <cell r="EP82">
            <v>24</v>
          </cell>
          <cell r="EQ82">
            <v>24</v>
          </cell>
          <cell r="ER82">
            <v>6.4731689000000001</v>
          </cell>
          <cell r="ES82">
            <v>7.75</v>
          </cell>
          <cell r="ET82">
            <v>0.09</v>
          </cell>
          <cell r="EU82">
            <v>11.2</v>
          </cell>
          <cell r="EV82">
            <v>1096.8352764594169</v>
          </cell>
          <cell r="EW82">
            <v>82</v>
          </cell>
          <cell r="EX82">
            <v>4.0999999999999996</v>
          </cell>
          <cell r="EY82">
            <v>51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</row>
        <row r="83">
          <cell r="J83">
            <v>1001</v>
          </cell>
          <cell r="K83" t="str">
            <v>Куст скважины - 1001</v>
          </cell>
          <cell r="L83">
            <v>39912</v>
          </cell>
          <cell r="M83" t="str">
            <v>Гор.</v>
          </cell>
          <cell r="N83" t="str">
            <v>P1ar_Block III</v>
          </cell>
          <cell r="O83" t="str">
            <v>Действующий</v>
          </cell>
          <cell r="P83">
            <v>-4</v>
          </cell>
          <cell r="Q83" t="str">
            <v xml:space="preserve"> </v>
          </cell>
          <cell r="R83" t="str">
            <v xml:space="preserve"> </v>
          </cell>
          <cell r="S83">
            <v>0</v>
          </cell>
          <cell r="T83">
            <v>143.80000000000001</v>
          </cell>
          <cell r="U83">
            <v>135</v>
          </cell>
          <cell r="V83">
            <v>4.32</v>
          </cell>
          <cell r="W83">
            <v>1</v>
          </cell>
          <cell r="X83">
            <v>4.3000135370796544</v>
          </cell>
          <cell r="Y83">
            <v>1.33</v>
          </cell>
          <cell r="Z83">
            <v>0.83599999999999997</v>
          </cell>
          <cell r="AA83">
            <v>0.73299999999999998</v>
          </cell>
          <cell r="AB83">
            <v>38</v>
          </cell>
          <cell r="AC83">
            <v>1.1579999999999999</v>
          </cell>
          <cell r="AD83">
            <v>139.69999999999999</v>
          </cell>
          <cell r="AE83">
            <v>7.72</v>
          </cell>
          <cell r="AF83">
            <v>1851</v>
          </cell>
          <cell r="AG83">
            <v>2400</v>
          </cell>
          <cell r="AH83">
            <v>2400</v>
          </cell>
          <cell r="AI83">
            <v>0</v>
          </cell>
          <cell r="AJ83">
            <v>0</v>
          </cell>
          <cell r="AK83" t="str">
            <v>откр ствол</v>
          </cell>
          <cell r="AL83" t="str">
            <v>1851 - 2400</v>
          </cell>
          <cell r="AM83">
            <v>0</v>
          </cell>
          <cell r="AN83">
            <v>1851</v>
          </cell>
          <cell r="AO83">
            <v>17.97</v>
          </cell>
          <cell r="AP83">
            <v>0</v>
          </cell>
          <cell r="AQ83">
            <v>0</v>
          </cell>
          <cell r="AR83">
            <v>0</v>
          </cell>
          <cell r="AS83" t="str">
            <v>Фонтан</v>
          </cell>
          <cell r="AT83">
            <v>600</v>
          </cell>
          <cell r="AU83">
            <v>0</v>
          </cell>
          <cell r="AV83">
            <v>1200</v>
          </cell>
          <cell r="AW83">
            <v>0</v>
          </cell>
          <cell r="AX83">
            <v>1751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1763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2370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73</v>
          </cell>
          <cell r="BV83">
            <v>5.5</v>
          </cell>
          <cell r="BW83">
            <v>18</v>
          </cell>
          <cell r="BX83" t="str">
            <v>Угловик</v>
          </cell>
          <cell r="BY83" t="str">
            <v>Постоянный</v>
          </cell>
          <cell r="BZ83">
            <v>24</v>
          </cell>
          <cell r="CA83">
            <v>0</v>
          </cell>
          <cell r="CB83">
            <v>38</v>
          </cell>
          <cell r="CC83">
            <v>48</v>
          </cell>
          <cell r="CD83">
            <v>37</v>
          </cell>
          <cell r="CE83">
            <v>43313</v>
          </cell>
          <cell r="CF83">
            <v>115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61</v>
          </cell>
          <cell r="CL83">
            <v>10.017955199999999</v>
          </cell>
          <cell r="CM83">
            <v>12</v>
          </cell>
          <cell r="CN83">
            <v>0.14000000000000001</v>
          </cell>
          <cell r="CO83">
            <v>77</v>
          </cell>
          <cell r="CP83">
            <v>20.7</v>
          </cell>
          <cell r="CQ83">
            <v>54</v>
          </cell>
          <cell r="CR83" t="str">
            <v>-</v>
          </cell>
          <cell r="CS83" t="str">
            <v>-</v>
          </cell>
          <cell r="CT83" t="str">
            <v>-</v>
          </cell>
          <cell r="CU83">
            <v>43.982044799999997</v>
          </cell>
          <cell r="CV83" t="str">
            <v>-</v>
          </cell>
          <cell r="CW83" t="str">
            <v>-</v>
          </cell>
          <cell r="CX83" t="str">
            <v>-</v>
          </cell>
          <cell r="CY83">
            <v>0</v>
          </cell>
          <cell r="CZ83">
            <v>20.7</v>
          </cell>
          <cell r="DA83">
            <v>2066.2899350957368</v>
          </cell>
          <cell r="DB83">
            <v>2066.2899350957368</v>
          </cell>
          <cell r="DC83">
            <v>0.28083028083028094</v>
          </cell>
          <cell r="DD83">
            <v>0</v>
          </cell>
          <cell r="DE83" t="str">
            <v>Фонтан</v>
          </cell>
          <cell r="DF83">
            <v>10.017955199999999</v>
          </cell>
          <cell r="DG83">
            <v>12</v>
          </cell>
          <cell r="DH83">
            <v>0.14000000000000001</v>
          </cell>
          <cell r="DI83">
            <v>20.699999999999996</v>
          </cell>
          <cell r="DJ83">
            <v>61</v>
          </cell>
          <cell r="DK83">
            <v>0</v>
          </cell>
          <cell r="DL83" t="str">
            <v>-</v>
          </cell>
          <cell r="DM83">
            <v>40891</v>
          </cell>
          <cell r="DN83">
            <v>2515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40891</v>
          </cell>
          <cell r="DT83" t="str">
            <v>ОПЗ</v>
          </cell>
          <cell r="DU83" t="str">
            <v>Предыдущий ГТМ-2009г(ОПЗ)</v>
          </cell>
          <cell r="DV83">
            <v>18</v>
          </cell>
          <cell r="DW83">
            <v>38</v>
          </cell>
          <cell r="DX83">
            <v>48</v>
          </cell>
          <cell r="DY83">
            <v>37</v>
          </cell>
          <cell r="DZ83" t="str">
            <v>Постоянный</v>
          </cell>
          <cell r="EA83">
            <v>24</v>
          </cell>
          <cell r="EB83">
            <v>0</v>
          </cell>
          <cell r="EC83">
            <v>10.017955199999999</v>
          </cell>
          <cell r="ED83">
            <v>12</v>
          </cell>
          <cell r="EE83">
            <v>0.14000000000000001</v>
          </cell>
          <cell r="EF83">
            <v>19</v>
          </cell>
          <cell r="EG83">
            <v>1896.594626416377</v>
          </cell>
          <cell r="EH83">
            <v>0</v>
          </cell>
          <cell r="EI83">
            <v>0</v>
          </cell>
          <cell r="EJ83">
            <v>58</v>
          </cell>
          <cell r="EK83">
            <v>18</v>
          </cell>
          <cell r="EL83">
            <v>38</v>
          </cell>
          <cell r="EM83">
            <v>48</v>
          </cell>
          <cell r="EN83">
            <v>37</v>
          </cell>
          <cell r="EO83" t="str">
            <v>Постоянный</v>
          </cell>
          <cell r="EP83">
            <v>24</v>
          </cell>
          <cell r="EQ83">
            <v>0</v>
          </cell>
          <cell r="ER83">
            <v>10.017955199999999</v>
          </cell>
          <cell r="ES83">
            <v>12</v>
          </cell>
          <cell r="ET83">
            <v>0.14000000000000001</v>
          </cell>
          <cell r="EU83">
            <v>20.7</v>
          </cell>
          <cell r="EV83">
            <v>2066.2899350957368</v>
          </cell>
          <cell r="EW83">
            <v>0</v>
          </cell>
          <cell r="EX83">
            <v>0</v>
          </cell>
          <cell r="EY83">
            <v>61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</row>
        <row r="84">
          <cell r="J84" t="str">
            <v>1001-2</v>
          </cell>
          <cell r="K84" t="str">
            <v>Куст скважины - 1001</v>
          </cell>
          <cell r="L84">
            <v>40047</v>
          </cell>
          <cell r="M84" t="str">
            <v>Гор.</v>
          </cell>
          <cell r="N84" t="str">
            <v>P1ar_Block III</v>
          </cell>
          <cell r="O84" t="str">
            <v>Действующий</v>
          </cell>
          <cell r="P84">
            <v>-4</v>
          </cell>
          <cell r="Q84" t="str">
            <v xml:space="preserve"> </v>
          </cell>
          <cell r="R84" t="str">
            <v xml:space="preserve"> </v>
          </cell>
          <cell r="S84">
            <v>0</v>
          </cell>
          <cell r="T84">
            <v>143.80000000000001</v>
          </cell>
          <cell r="U84">
            <v>135</v>
          </cell>
          <cell r="V84">
            <v>4.32</v>
          </cell>
          <cell r="W84">
            <v>1</v>
          </cell>
          <cell r="X84">
            <v>4.32</v>
          </cell>
          <cell r="Y84">
            <v>1.33</v>
          </cell>
          <cell r="Z84">
            <v>0.83599999999999997</v>
          </cell>
          <cell r="AA84">
            <v>0.73299999999999998</v>
          </cell>
          <cell r="AB84">
            <v>38</v>
          </cell>
          <cell r="AC84">
            <v>1.1579999999999999</v>
          </cell>
          <cell r="AD84">
            <v>139.69999999999999</v>
          </cell>
          <cell r="AE84">
            <v>7.72</v>
          </cell>
          <cell r="AF84">
            <v>1886</v>
          </cell>
          <cell r="AG84">
            <v>2500</v>
          </cell>
          <cell r="AH84">
            <v>2500</v>
          </cell>
          <cell r="AI84">
            <v>0</v>
          </cell>
          <cell r="AJ84">
            <v>0</v>
          </cell>
          <cell r="AK84" t="str">
            <v>откр ствол</v>
          </cell>
          <cell r="AL84" t="str">
            <v xml:space="preserve">1886-2500 </v>
          </cell>
          <cell r="AM84">
            <v>0</v>
          </cell>
          <cell r="AN84">
            <v>1886</v>
          </cell>
          <cell r="AO84">
            <v>37.799999999999997</v>
          </cell>
          <cell r="AP84">
            <v>0</v>
          </cell>
          <cell r="AQ84">
            <v>0</v>
          </cell>
          <cell r="AR84">
            <v>0</v>
          </cell>
          <cell r="AS84" t="str">
            <v>Газлифт</v>
          </cell>
          <cell r="AT84">
            <v>500</v>
          </cell>
          <cell r="AU84" t="str">
            <v>ГК85/3</v>
          </cell>
          <cell r="AV84">
            <v>890</v>
          </cell>
          <cell r="AW84" t="str">
            <v>ГК86/3</v>
          </cell>
          <cell r="AX84">
            <v>1210</v>
          </cell>
          <cell r="AY84" t="str">
            <v>ГК84/4</v>
          </cell>
          <cell r="AZ84">
            <v>1530</v>
          </cell>
          <cell r="BA84" t="str">
            <v>ЦКсОК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1540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1930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73</v>
          </cell>
          <cell r="BV84">
            <v>5.5</v>
          </cell>
          <cell r="BW84">
            <v>18</v>
          </cell>
          <cell r="BX84" t="str">
            <v>Угловик</v>
          </cell>
          <cell r="BY84" t="str">
            <v>Постоянный</v>
          </cell>
          <cell r="BZ84">
            <v>24</v>
          </cell>
          <cell r="CA84">
            <v>0</v>
          </cell>
          <cell r="CB84">
            <v>38</v>
          </cell>
          <cell r="CC84">
            <v>72</v>
          </cell>
          <cell r="CD84">
            <v>37</v>
          </cell>
          <cell r="CE84">
            <v>43313</v>
          </cell>
          <cell r="CF84">
            <v>176.7</v>
          </cell>
          <cell r="CG84">
            <v>82</v>
          </cell>
          <cell r="CH84">
            <v>6</v>
          </cell>
          <cell r="CI84">
            <v>0</v>
          </cell>
          <cell r="CJ84">
            <v>0</v>
          </cell>
          <cell r="CK84">
            <v>71</v>
          </cell>
          <cell r="CL84">
            <v>34.443200000000004</v>
          </cell>
          <cell r="CM84">
            <v>41.2</v>
          </cell>
          <cell r="CN84">
            <v>0</v>
          </cell>
          <cell r="CO84">
            <v>78</v>
          </cell>
          <cell r="CP84">
            <v>37</v>
          </cell>
          <cell r="CQ84">
            <v>105.69999999999999</v>
          </cell>
          <cell r="CR84" t="str">
            <v>-</v>
          </cell>
          <cell r="CS84" t="str">
            <v>-</v>
          </cell>
          <cell r="CT84" t="str">
            <v>-</v>
          </cell>
          <cell r="CU84">
            <v>71.256799999999984</v>
          </cell>
          <cell r="CV84" t="str">
            <v>-</v>
          </cell>
          <cell r="CW84" t="str">
            <v>-</v>
          </cell>
          <cell r="CX84" t="str">
            <v>-</v>
          </cell>
          <cell r="CY84">
            <v>20.100000000000001</v>
          </cell>
          <cell r="CZ84">
            <v>16.899999999999999</v>
          </cell>
          <cell r="DA84">
            <v>490.66288846564771</v>
          </cell>
          <cell r="DB84">
            <v>1074.2323593626606</v>
          </cell>
          <cell r="DC84">
            <v>0.46126432750581814</v>
          </cell>
          <cell r="DD84">
            <v>0</v>
          </cell>
          <cell r="DE84" t="str">
            <v>Газлифт</v>
          </cell>
          <cell r="DF84">
            <v>34.443200000000004</v>
          </cell>
          <cell r="DG84">
            <v>41.2</v>
          </cell>
          <cell r="DH84">
            <v>0</v>
          </cell>
          <cell r="DI84">
            <v>16.899999999999999</v>
          </cell>
          <cell r="DJ84">
            <v>71</v>
          </cell>
          <cell r="DK84">
            <v>0</v>
          </cell>
          <cell r="DL84">
            <v>43044</v>
          </cell>
          <cell r="DM84">
            <v>43235</v>
          </cell>
          <cell r="DN84">
            <v>171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43235</v>
          </cell>
          <cell r="DT84" t="str">
            <v>ЗБС</v>
          </cell>
          <cell r="DU84" t="str">
            <v>Предыдущий ГТМ-2014г(ВНС с КГРП)</v>
          </cell>
          <cell r="DV84">
            <v>18</v>
          </cell>
          <cell r="DW84">
            <v>38</v>
          </cell>
          <cell r="DX84">
            <v>72</v>
          </cell>
          <cell r="DY84">
            <v>37</v>
          </cell>
          <cell r="DZ84" t="str">
            <v>Постоянный</v>
          </cell>
          <cell r="EA84">
            <v>24</v>
          </cell>
          <cell r="EB84">
            <v>0</v>
          </cell>
          <cell r="EC84">
            <v>34.443200000000004</v>
          </cell>
          <cell r="ED84">
            <v>41.2</v>
          </cell>
          <cell r="EE84">
            <v>0</v>
          </cell>
          <cell r="EF84">
            <v>34</v>
          </cell>
          <cell r="EG84">
            <v>403.56296743624273</v>
          </cell>
          <cell r="EH84">
            <v>82</v>
          </cell>
          <cell r="EI84">
            <v>20.100000000000001</v>
          </cell>
          <cell r="EJ84">
            <v>71</v>
          </cell>
          <cell r="EK84">
            <v>18</v>
          </cell>
          <cell r="EL84">
            <v>38</v>
          </cell>
          <cell r="EM84">
            <v>72</v>
          </cell>
          <cell r="EN84">
            <v>37</v>
          </cell>
          <cell r="EO84" t="str">
            <v>Постоянный</v>
          </cell>
          <cell r="EP84">
            <v>24</v>
          </cell>
          <cell r="EQ84">
            <v>0</v>
          </cell>
          <cell r="ER84">
            <v>34.443200000000004</v>
          </cell>
          <cell r="ES84">
            <v>41.2</v>
          </cell>
          <cell r="ET84">
            <v>0</v>
          </cell>
          <cell r="EU84">
            <v>37</v>
          </cell>
          <cell r="EV84">
            <v>490.66288846564771</v>
          </cell>
          <cell r="EW84">
            <v>82</v>
          </cell>
          <cell r="EX84">
            <v>20.100000000000001</v>
          </cell>
          <cell r="EY84">
            <v>71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</row>
        <row r="85">
          <cell r="J85">
            <v>1002</v>
          </cell>
          <cell r="K85" t="str">
            <v>Куст скважины - 1002</v>
          </cell>
          <cell r="L85">
            <v>39717</v>
          </cell>
          <cell r="M85" t="str">
            <v>Гор.</v>
          </cell>
          <cell r="N85" t="str">
            <v>P1ar_Block III</v>
          </cell>
          <cell r="O85" t="str">
            <v>Действующий</v>
          </cell>
          <cell r="P85">
            <v>-4</v>
          </cell>
          <cell r="Q85" t="str">
            <v xml:space="preserve"> </v>
          </cell>
          <cell r="R85" t="str">
            <v xml:space="preserve"> </v>
          </cell>
          <cell r="S85">
            <v>0</v>
          </cell>
          <cell r="T85">
            <v>143.80000000000001</v>
          </cell>
          <cell r="U85">
            <v>135</v>
          </cell>
          <cell r="V85">
            <v>4.32</v>
          </cell>
          <cell r="W85">
            <v>1</v>
          </cell>
          <cell r="X85">
            <v>3.7368949171308956</v>
          </cell>
          <cell r="Y85">
            <v>1.33</v>
          </cell>
          <cell r="Z85">
            <v>0.83599999999999997</v>
          </cell>
          <cell r="AA85">
            <v>0.73299999999999998</v>
          </cell>
          <cell r="AB85">
            <v>38</v>
          </cell>
          <cell r="AC85">
            <v>1.1579999999999999</v>
          </cell>
          <cell r="AD85">
            <v>139.69999999999999</v>
          </cell>
          <cell r="AE85">
            <v>7.72</v>
          </cell>
          <cell r="AF85">
            <v>1875</v>
          </cell>
          <cell r="AG85">
            <v>2500</v>
          </cell>
          <cell r="AH85">
            <v>2500</v>
          </cell>
          <cell r="AI85">
            <v>0</v>
          </cell>
          <cell r="AJ85">
            <v>0</v>
          </cell>
          <cell r="AK85" t="str">
            <v>откр ствол</v>
          </cell>
          <cell r="AL85" t="str">
            <v>1875 - 2400</v>
          </cell>
          <cell r="AM85">
            <v>0</v>
          </cell>
          <cell r="AN85">
            <v>1874.9</v>
          </cell>
          <cell r="AO85">
            <v>26.57</v>
          </cell>
          <cell r="AP85">
            <v>0</v>
          </cell>
          <cell r="AQ85">
            <v>0</v>
          </cell>
          <cell r="AR85">
            <v>0</v>
          </cell>
          <cell r="AS85" t="str">
            <v>Фонтан</v>
          </cell>
          <cell r="AT85">
            <v>596</v>
          </cell>
          <cell r="AU85" t="str">
            <v>ГП</v>
          </cell>
          <cell r="AV85">
            <v>1199</v>
          </cell>
          <cell r="AW85" t="str">
            <v>ГК95(1)</v>
          </cell>
          <cell r="AX85">
            <v>1731</v>
          </cell>
          <cell r="AY85" t="str">
            <v>ЦКсОК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2143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73</v>
          </cell>
          <cell r="BV85">
            <v>5.5</v>
          </cell>
          <cell r="BW85">
            <v>18</v>
          </cell>
          <cell r="BX85" t="str">
            <v>Угловик</v>
          </cell>
          <cell r="BY85" t="str">
            <v>Постоянный</v>
          </cell>
          <cell r="BZ85">
            <v>24</v>
          </cell>
          <cell r="CA85">
            <v>0</v>
          </cell>
          <cell r="CB85">
            <v>38</v>
          </cell>
          <cell r="CC85">
            <v>52</v>
          </cell>
          <cell r="CD85">
            <v>37</v>
          </cell>
          <cell r="CE85">
            <v>43313</v>
          </cell>
          <cell r="CF85">
            <v>112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62</v>
          </cell>
          <cell r="CL85">
            <v>15.934159999999999</v>
          </cell>
          <cell r="CM85">
            <v>20</v>
          </cell>
          <cell r="CN85">
            <v>4.7</v>
          </cell>
          <cell r="CO85">
            <v>79</v>
          </cell>
          <cell r="CP85">
            <v>39.4</v>
          </cell>
          <cell r="CQ85">
            <v>50</v>
          </cell>
          <cell r="CR85" t="str">
            <v>-</v>
          </cell>
          <cell r="CS85" t="str">
            <v>-</v>
          </cell>
          <cell r="CT85" t="str">
            <v>-</v>
          </cell>
          <cell r="CU85">
            <v>34.065840000000001</v>
          </cell>
          <cell r="CV85" t="str">
            <v>-</v>
          </cell>
          <cell r="CW85" t="str">
            <v>-</v>
          </cell>
          <cell r="CX85" t="str">
            <v>-</v>
          </cell>
          <cell r="CY85">
            <v>0</v>
          </cell>
          <cell r="CZ85">
            <v>39.4</v>
          </cell>
          <cell r="DA85">
            <v>2472.6750578631068</v>
          </cell>
          <cell r="DB85">
            <v>2472.6750578631068</v>
          </cell>
          <cell r="DC85">
            <v>0.49900990099009912</v>
          </cell>
          <cell r="DD85">
            <v>0</v>
          </cell>
          <cell r="DE85" t="str">
            <v>Фонтан</v>
          </cell>
          <cell r="DF85">
            <v>15.934159999999999</v>
          </cell>
          <cell r="DG85">
            <v>20</v>
          </cell>
          <cell r="DH85">
            <v>4.7</v>
          </cell>
          <cell r="DI85">
            <v>39.4</v>
          </cell>
          <cell r="DJ85">
            <v>62</v>
          </cell>
          <cell r="DK85">
            <v>0</v>
          </cell>
          <cell r="DL85">
            <v>41480</v>
          </cell>
          <cell r="DM85">
            <v>41483</v>
          </cell>
          <cell r="DN85">
            <v>1923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41483</v>
          </cell>
          <cell r="DT85" t="str">
            <v>БОПЗ</v>
          </cell>
          <cell r="DU85">
            <v>0</v>
          </cell>
          <cell r="DV85">
            <v>18</v>
          </cell>
          <cell r="DW85">
            <v>38</v>
          </cell>
          <cell r="DX85">
            <v>52</v>
          </cell>
          <cell r="DY85">
            <v>37</v>
          </cell>
          <cell r="DZ85" t="str">
            <v>Постоянный</v>
          </cell>
          <cell r="EA85">
            <v>24</v>
          </cell>
          <cell r="EB85">
            <v>0</v>
          </cell>
          <cell r="EC85">
            <v>17.368234399999999</v>
          </cell>
          <cell r="ED85">
            <v>21.8</v>
          </cell>
          <cell r="EE85">
            <v>4.7</v>
          </cell>
          <cell r="EF85">
            <v>41.5</v>
          </cell>
          <cell r="EG85">
            <v>2389.4196176900978</v>
          </cell>
          <cell r="EH85">
            <v>0</v>
          </cell>
          <cell r="EI85">
            <v>0</v>
          </cell>
          <cell r="EJ85">
            <v>62</v>
          </cell>
          <cell r="EK85">
            <v>18</v>
          </cell>
          <cell r="EL85">
            <v>38</v>
          </cell>
          <cell r="EM85">
            <v>52</v>
          </cell>
          <cell r="EN85">
            <v>37</v>
          </cell>
          <cell r="EO85" t="str">
            <v>Постоянный</v>
          </cell>
          <cell r="EP85">
            <v>24</v>
          </cell>
          <cell r="EQ85">
            <v>0</v>
          </cell>
          <cell r="ER85">
            <v>15.934159999999999</v>
          </cell>
          <cell r="ES85">
            <v>20</v>
          </cell>
          <cell r="ET85">
            <v>4.7</v>
          </cell>
          <cell r="EU85">
            <v>39.4</v>
          </cell>
          <cell r="EV85">
            <v>2472.6750578631068</v>
          </cell>
          <cell r="EW85">
            <v>0</v>
          </cell>
          <cell r="EX85">
            <v>0</v>
          </cell>
          <cell r="EY85">
            <v>62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-1.4340744000000001</v>
          </cell>
        </row>
        <row r="86">
          <cell r="J86" t="str">
            <v>1002-1</v>
          </cell>
          <cell r="K86" t="str">
            <v>Куст скважины - 1002</v>
          </cell>
          <cell r="L86">
            <v>39812</v>
          </cell>
          <cell r="M86" t="str">
            <v>Гор.</v>
          </cell>
          <cell r="N86" t="str">
            <v>P1ar_Block III</v>
          </cell>
          <cell r="O86" t="str">
            <v>Действующий</v>
          </cell>
          <cell r="P86">
            <v>-4</v>
          </cell>
          <cell r="Q86" t="str">
            <v xml:space="preserve"> </v>
          </cell>
          <cell r="R86" t="str">
            <v xml:space="preserve"> </v>
          </cell>
          <cell r="S86">
            <v>0</v>
          </cell>
          <cell r="T86">
            <v>143.80000000000001</v>
          </cell>
          <cell r="U86">
            <v>135</v>
          </cell>
          <cell r="V86">
            <v>4.32</v>
          </cell>
          <cell r="W86">
            <v>1</v>
          </cell>
          <cell r="X86">
            <v>4.2494589809167822</v>
          </cell>
          <cell r="Y86">
            <v>1.33</v>
          </cell>
          <cell r="Z86">
            <v>0.83599999999999997</v>
          </cell>
          <cell r="AA86">
            <v>0.73299999999999998</v>
          </cell>
          <cell r="AB86">
            <v>38</v>
          </cell>
          <cell r="AC86">
            <v>1.1579999999999999</v>
          </cell>
          <cell r="AD86">
            <v>139.69999999999999</v>
          </cell>
          <cell r="AE86">
            <v>7.72</v>
          </cell>
          <cell r="AF86">
            <v>1873</v>
          </cell>
          <cell r="AG86">
            <v>2500</v>
          </cell>
          <cell r="AH86">
            <v>2500</v>
          </cell>
          <cell r="AI86">
            <v>0</v>
          </cell>
          <cell r="AJ86">
            <v>0</v>
          </cell>
          <cell r="AK86" t="str">
            <v>откр ствол</v>
          </cell>
          <cell r="AL86" t="str">
            <v xml:space="preserve">1873-2500 </v>
          </cell>
          <cell r="AM86">
            <v>0</v>
          </cell>
          <cell r="AN86">
            <v>1873</v>
          </cell>
          <cell r="AO86">
            <v>31.63</v>
          </cell>
          <cell r="AP86">
            <v>0</v>
          </cell>
          <cell r="AQ86">
            <v>0</v>
          </cell>
          <cell r="AR86">
            <v>0</v>
          </cell>
          <cell r="AS86" t="str">
            <v>Фонтан</v>
          </cell>
          <cell r="AT86">
            <v>600</v>
          </cell>
          <cell r="AU86" t="str">
            <v>ГП</v>
          </cell>
          <cell r="AV86">
            <v>1200</v>
          </cell>
          <cell r="AW86" t="str">
            <v>ГК103/1,5</v>
          </cell>
          <cell r="AX86">
            <v>1725</v>
          </cell>
          <cell r="AY86" t="str">
            <v>ЦКсОК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1737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2435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73</v>
          </cell>
          <cell r="BV86">
            <v>5.5</v>
          </cell>
          <cell r="BW86">
            <v>18</v>
          </cell>
          <cell r="BX86" t="str">
            <v>Угловик</v>
          </cell>
          <cell r="BY86" t="str">
            <v>Постоянный</v>
          </cell>
          <cell r="BZ86">
            <v>24</v>
          </cell>
          <cell r="CA86">
            <v>0</v>
          </cell>
          <cell r="CB86">
            <v>67</v>
          </cell>
          <cell r="CC86">
            <v>81</v>
          </cell>
          <cell r="CD86">
            <v>66</v>
          </cell>
          <cell r="CE86">
            <v>43313</v>
          </cell>
          <cell r="CF86">
            <v>162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73</v>
          </cell>
          <cell r="CL86">
            <v>28.281879999999997</v>
          </cell>
          <cell r="CM86">
            <v>34</v>
          </cell>
          <cell r="CN86">
            <v>0.5</v>
          </cell>
          <cell r="CO86">
            <v>80</v>
          </cell>
          <cell r="CP86">
            <v>167</v>
          </cell>
          <cell r="CQ86">
            <v>89</v>
          </cell>
          <cell r="CR86" t="str">
            <v>-</v>
          </cell>
          <cell r="CS86" t="str">
            <v>-</v>
          </cell>
          <cell r="CT86" t="str">
            <v>-</v>
          </cell>
          <cell r="CU86">
            <v>60.718119999999999</v>
          </cell>
          <cell r="CV86" t="str">
            <v>-</v>
          </cell>
          <cell r="CW86" t="str">
            <v>-</v>
          </cell>
          <cell r="CX86" t="str">
            <v>-</v>
          </cell>
          <cell r="CY86">
            <v>0</v>
          </cell>
          <cell r="CZ86">
            <v>167</v>
          </cell>
          <cell r="DA86">
            <v>5904.8408380206693</v>
          </cell>
          <cell r="DB86">
            <v>5904.8408380206693</v>
          </cell>
          <cell r="DC86">
            <v>0.46253864579825099</v>
          </cell>
          <cell r="DD86">
            <v>0</v>
          </cell>
          <cell r="DE86" t="str">
            <v>Фонтан</v>
          </cell>
          <cell r="DF86">
            <v>28.281879999999997</v>
          </cell>
          <cell r="DG86">
            <v>34</v>
          </cell>
          <cell r="DH86">
            <v>0.5</v>
          </cell>
          <cell r="DI86">
            <v>167</v>
          </cell>
          <cell r="DJ86">
            <v>73</v>
          </cell>
          <cell r="DK86">
            <v>0</v>
          </cell>
          <cell r="DL86" t="str">
            <v>-</v>
          </cell>
          <cell r="DM86">
            <v>40815</v>
          </cell>
          <cell r="DN86">
            <v>2591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40815</v>
          </cell>
          <cell r="DT86" t="str">
            <v>ОПЗ</v>
          </cell>
          <cell r="DU86" t="str">
            <v>Предыдущий ГТМ-2009г(ОПЗ)</v>
          </cell>
          <cell r="DV86">
            <v>18</v>
          </cell>
          <cell r="DW86">
            <v>67</v>
          </cell>
          <cell r="DX86">
            <v>81</v>
          </cell>
          <cell r="DY86">
            <v>66</v>
          </cell>
          <cell r="DZ86" t="str">
            <v>Постоянный</v>
          </cell>
          <cell r="EA86">
            <v>24</v>
          </cell>
          <cell r="EB86">
            <v>0</v>
          </cell>
          <cell r="EC86">
            <v>28.281879999999997</v>
          </cell>
          <cell r="ED86">
            <v>34</v>
          </cell>
          <cell r="EE86">
            <v>0.5</v>
          </cell>
          <cell r="EF86">
            <v>165</v>
          </cell>
          <cell r="EG86">
            <v>5834.1241812779072</v>
          </cell>
          <cell r="EH86">
            <v>0</v>
          </cell>
          <cell r="EI86">
            <v>0</v>
          </cell>
          <cell r="EJ86">
            <v>96</v>
          </cell>
          <cell r="EK86">
            <v>18</v>
          </cell>
          <cell r="EL86">
            <v>67</v>
          </cell>
          <cell r="EM86">
            <v>81</v>
          </cell>
          <cell r="EN86">
            <v>66</v>
          </cell>
          <cell r="EO86" t="str">
            <v>Постоянный</v>
          </cell>
          <cell r="EP86">
            <v>24</v>
          </cell>
          <cell r="EQ86">
            <v>0</v>
          </cell>
          <cell r="ER86">
            <v>28.281879999999997</v>
          </cell>
          <cell r="ES86">
            <v>34</v>
          </cell>
          <cell r="ET86">
            <v>0.5</v>
          </cell>
          <cell r="EU86">
            <v>167</v>
          </cell>
          <cell r="EV86">
            <v>5904.8408380206693</v>
          </cell>
          <cell r="EW86">
            <v>0</v>
          </cell>
          <cell r="EX86">
            <v>0</v>
          </cell>
          <cell r="EY86">
            <v>73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</row>
        <row r="87">
          <cell r="J87" t="str">
            <v>1004-2</v>
          </cell>
          <cell r="K87" t="str">
            <v>Без куста</v>
          </cell>
          <cell r="L87">
            <v>41202</v>
          </cell>
          <cell r="M87" t="str">
            <v>Гор.</v>
          </cell>
          <cell r="N87" t="str">
            <v>P1ar_Block III</v>
          </cell>
          <cell r="O87" t="str">
            <v>Действующий</v>
          </cell>
          <cell r="P87">
            <v>-4</v>
          </cell>
          <cell r="Q87" t="str">
            <v xml:space="preserve"> </v>
          </cell>
          <cell r="R87" t="str">
            <v xml:space="preserve"> </v>
          </cell>
          <cell r="S87">
            <v>0</v>
          </cell>
          <cell r="T87">
            <v>143.80000000000001</v>
          </cell>
          <cell r="U87">
            <v>135</v>
          </cell>
          <cell r="V87">
            <v>4.32</v>
          </cell>
          <cell r="W87">
            <v>1</v>
          </cell>
          <cell r="X87">
            <v>4.3000135370796544</v>
          </cell>
          <cell r="Y87">
            <v>1.33</v>
          </cell>
          <cell r="Z87">
            <v>0.83599999999999997</v>
          </cell>
          <cell r="AA87">
            <v>0.73299999999999998</v>
          </cell>
          <cell r="AB87">
            <v>38</v>
          </cell>
          <cell r="AC87">
            <v>1.1579999999999999</v>
          </cell>
          <cell r="AD87">
            <v>177.8</v>
          </cell>
          <cell r="AE87">
            <v>9.19</v>
          </cell>
          <cell r="AF87">
            <v>2090</v>
          </cell>
          <cell r="AG87">
            <v>2572</v>
          </cell>
          <cell r="AH87">
            <v>2572</v>
          </cell>
          <cell r="AI87">
            <v>0</v>
          </cell>
          <cell r="AJ87">
            <v>0</v>
          </cell>
          <cell r="AK87" t="str">
            <v>откр ствол</v>
          </cell>
          <cell r="AL87" t="str">
            <v>2090 - 2572</v>
          </cell>
          <cell r="AM87">
            <v>0</v>
          </cell>
          <cell r="AN87">
            <v>2090</v>
          </cell>
          <cell r="AO87">
            <v>214.11</v>
          </cell>
          <cell r="AP87">
            <v>0</v>
          </cell>
          <cell r="AQ87">
            <v>0</v>
          </cell>
          <cell r="AR87">
            <v>0</v>
          </cell>
          <cell r="AS87" t="str">
            <v>Фонтан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2199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73</v>
          </cell>
          <cell r="BV87">
            <v>5.5</v>
          </cell>
          <cell r="BW87">
            <v>18</v>
          </cell>
          <cell r="BX87" t="str">
            <v>Угловик</v>
          </cell>
          <cell r="BY87" t="str">
            <v>Постоянный</v>
          </cell>
          <cell r="BZ87">
            <v>24</v>
          </cell>
          <cell r="CA87">
            <v>0</v>
          </cell>
          <cell r="CB87">
            <v>42</v>
          </cell>
          <cell r="CC87">
            <v>49</v>
          </cell>
          <cell r="CD87">
            <v>40</v>
          </cell>
          <cell r="CE87">
            <v>43313</v>
          </cell>
          <cell r="CF87">
            <v>111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63</v>
          </cell>
          <cell r="CL87">
            <v>14.192103200000002</v>
          </cell>
          <cell r="CM87">
            <v>17</v>
          </cell>
          <cell r="CN87">
            <v>0.14000000000000001</v>
          </cell>
          <cell r="CO87">
            <v>81</v>
          </cell>
          <cell r="CP87">
            <v>41</v>
          </cell>
          <cell r="CQ87">
            <v>48</v>
          </cell>
          <cell r="CR87" t="str">
            <v>-</v>
          </cell>
          <cell r="CS87" t="str">
            <v>-</v>
          </cell>
          <cell r="CT87" t="str">
            <v>-</v>
          </cell>
          <cell r="CU87">
            <v>33.807896799999995</v>
          </cell>
          <cell r="CV87" t="str">
            <v>-</v>
          </cell>
          <cell r="CW87" t="str">
            <v>-</v>
          </cell>
          <cell r="CX87" t="str">
            <v>-</v>
          </cell>
          <cell r="CY87">
            <v>0</v>
          </cell>
          <cell r="CZ87">
            <v>41</v>
          </cell>
          <cell r="DA87">
            <v>2888.9305145413537</v>
          </cell>
          <cell r="DB87">
            <v>2888.9305145413537</v>
          </cell>
          <cell r="DC87">
            <v>0</v>
          </cell>
          <cell r="DD87">
            <v>0</v>
          </cell>
          <cell r="DE87" t="str">
            <v>Фонтан</v>
          </cell>
          <cell r="DF87">
            <v>14.192103200000002</v>
          </cell>
          <cell r="DG87">
            <v>17</v>
          </cell>
          <cell r="DH87">
            <v>0.14000000000000001</v>
          </cell>
          <cell r="DI87">
            <v>41</v>
          </cell>
          <cell r="DJ87">
            <v>63</v>
          </cell>
          <cell r="DK87">
            <v>0</v>
          </cell>
          <cell r="DL87" t="str">
            <v>-</v>
          </cell>
          <cell r="DM87">
            <v>41202</v>
          </cell>
          <cell r="DN87">
            <v>2204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41202</v>
          </cell>
          <cell r="DT87" t="str">
            <v>ВНС</v>
          </cell>
          <cell r="DU87">
            <v>0</v>
          </cell>
          <cell r="DV87">
            <v>18</v>
          </cell>
          <cell r="DW87">
            <v>42</v>
          </cell>
          <cell r="DX87">
            <v>49</v>
          </cell>
          <cell r="DY87">
            <v>40</v>
          </cell>
          <cell r="DZ87" t="str">
            <v>Постоянный</v>
          </cell>
          <cell r="EA87">
            <v>24</v>
          </cell>
          <cell r="EB87">
            <v>0</v>
          </cell>
          <cell r="EC87">
            <v>14.192103200000002</v>
          </cell>
          <cell r="ED87">
            <v>17</v>
          </cell>
          <cell r="EE87">
            <v>0.14000000000000001</v>
          </cell>
          <cell r="EF87">
            <v>41</v>
          </cell>
          <cell r="EG87">
            <v>2888.9305145413537</v>
          </cell>
          <cell r="EH87">
            <v>0</v>
          </cell>
          <cell r="EI87">
            <v>0</v>
          </cell>
          <cell r="EJ87">
            <v>60</v>
          </cell>
          <cell r="EK87">
            <v>18</v>
          </cell>
          <cell r="EL87">
            <v>42</v>
          </cell>
          <cell r="EM87">
            <v>49</v>
          </cell>
          <cell r="EN87">
            <v>40</v>
          </cell>
          <cell r="EO87" t="str">
            <v>Постоянный</v>
          </cell>
          <cell r="EP87">
            <v>24</v>
          </cell>
          <cell r="EQ87">
            <v>0</v>
          </cell>
          <cell r="ER87">
            <v>14.192103200000002</v>
          </cell>
          <cell r="ES87">
            <v>17</v>
          </cell>
          <cell r="ET87">
            <v>0.14000000000000001</v>
          </cell>
          <cell r="EU87">
            <v>41</v>
          </cell>
          <cell r="EV87">
            <v>2888.9305145413537</v>
          </cell>
          <cell r="EW87">
            <v>0</v>
          </cell>
          <cell r="EX87">
            <v>0</v>
          </cell>
          <cell r="EY87">
            <v>63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</row>
        <row r="88">
          <cell r="J88" t="str">
            <v>1004-1</v>
          </cell>
          <cell r="K88" t="str">
            <v>Без куста</v>
          </cell>
          <cell r="L88">
            <v>41078</v>
          </cell>
          <cell r="M88" t="str">
            <v>Гор.</v>
          </cell>
          <cell r="N88" t="str">
            <v>P1ar_Block III</v>
          </cell>
          <cell r="O88" t="str">
            <v>Действующий</v>
          </cell>
          <cell r="P88">
            <v>-4</v>
          </cell>
          <cell r="Q88" t="str">
            <v xml:space="preserve"> </v>
          </cell>
          <cell r="R88" t="str">
            <v xml:space="preserve"> </v>
          </cell>
          <cell r="S88">
            <v>0</v>
          </cell>
          <cell r="T88">
            <v>143.80000000000001</v>
          </cell>
          <cell r="U88">
            <v>135</v>
          </cell>
          <cell r="V88">
            <v>4.32</v>
          </cell>
          <cell r="W88">
            <v>1</v>
          </cell>
          <cell r="X88">
            <v>4.32</v>
          </cell>
          <cell r="Y88">
            <v>1.33</v>
          </cell>
          <cell r="Z88">
            <v>0.83599999999999997</v>
          </cell>
          <cell r="AA88">
            <v>0.73299999999999998</v>
          </cell>
          <cell r="AB88">
            <v>38</v>
          </cell>
          <cell r="AC88">
            <v>1.1579999999999999</v>
          </cell>
          <cell r="AD88">
            <v>139.69999999999999</v>
          </cell>
          <cell r="AE88">
            <v>7.72</v>
          </cell>
          <cell r="AF88">
            <v>1979</v>
          </cell>
          <cell r="AG88">
            <v>2500</v>
          </cell>
          <cell r="AH88">
            <v>2500</v>
          </cell>
          <cell r="AI88">
            <v>0</v>
          </cell>
          <cell r="AJ88">
            <v>0</v>
          </cell>
          <cell r="AK88" t="str">
            <v>откр ствол</v>
          </cell>
          <cell r="AL88" t="str">
            <v>1979 - 2500</v>
          </cell>
          <cell r="AM88">
            <v>0</v>
          </cell>
          <cell r="AN88">
            <v>1979</v>
          </cell>
          <cell r="AO88">
            <v>77.099999999999994</v>
          </cell>
          <cell r="AP88">
            <v>0</v>
          </cell>
          <cell r="AQ88">
            <v>0</v>
          </cell>
          <cell r="AR88">
            <v>0</v>
          </cell>
          <cell r="AS88" t="str">
            <v>Газлифт</v>
          </cell>
          <cell r="AT88">
            <v>593</v>
          </cell>
          <cell r="AU88" t="str">
            <v>ГП</v>
          </cell>
          <cell r="AV88">
            <v>1196</v>
          </cell>
          <cell r="AW88" t="str">
            <v>ГК86/3</v>
          </cell>
          <cell r="AX88">
            <v>1753</v>
          </cell>
          <cell r="AY88" t="str">
            <v>ЦКсОК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1764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2184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73</v>
          </cell>
          <cell r="BV88">
            <v>5.5</v>
          </cell>
          <cell r="BW88">
            <v>18</v>
          </cell>
          <cell r="BX88" t="str">
            <v>Угловик</v>
          </cell>
          <cell r="BY88" t="str">
            <v>Постоянный</v>
          </cell>
          <cell r="BZ88">
            <v>24</v>
          </cell>
          <cell r="CA88">
            <v>0</v>
          </cell>
          <cell r="CB88">
            <v>40</v>
          </cell>
          <cell r="CC88">
            <v>57</v>
          </cell>
          <cell r="CD88">
            <v>37</v>
          </cell>
          <cell r="CE88">
            <v>43313</v>
          </cell>
          <cell r="CF88">
            <v>103.1</v>
          </cell>
          <cell r="CG88">
            <v>84</v>
          </cell>
          <cell r="CH88">
            <v>6</v>
          </cell>
          <cell r="CI88">
            <v>0</v>
          </cell>
          <cell r="CJ88">
            <v>0</v>
          </cell>
          <cell r="CK88">
            <v>99</v>
          </cell>
          <cell r="CL88">
            <v>3.5947999999999998</v>
          </cell>
          <cell r="CM88">
            <v>4.3</v>
          </cell>
          <cell r="CN88">
            <v>0</v>
          </cell>
          <cell r="CO88">
            <v>82</v>
          </cell>
          <cell r="CP88">
            <v>25</v>
          </cell>
          <cell r="CQ88">
            <v>4.0999999999999943</v>
          </cell>
          <cell r="CR88" t="str">
            <v>-</v>
          </cell>
          <cell r="CS88" t="str">
            <v>-</v>
          </cell>
          <cell r="CT88" t="str">
            <v>-</v>
          </cell>
          <cell r="CU88">
            <v>0.50519999999999454</v>
          </cell>
          <cell r="CV88" t="str">
            <v>-</v>
          </cell>
          <cell r="CW88" t="str">
            <v>-</v>
          </cell>
          <cell r="CX88" t="str">
            <v>-</v>
          </cell>
          <cell r="CY88">
            <v>7.2</v>
          </cell>
          <cell r="CZ88">
            <v>17.8</v>
          </cell>
          <cell r="DA88">
            <v>4951.5967508623571</v>
          </cell>
          <cell r="DB88">
            <v>6954.4898186269056</v>
          </cell>
          <cell r="DC88">
            <v>1.0676504823194153</v>
          </cell>
          <cell r="DD88" t="str">
            <v xml:space="preserve">Планируется постановка бригады ПРГС для оптимизации работы газлифтного подъемника </v>
          </cell>
          <cell r="DE88" t="str">
            <v>Газлифт</v>
          </cell>
          <cell r="DF88">
            <v>3.5947999999999998</v>
          </cell>
          <cell r="DG88">
            <v>4.3</v>
          </cell>
          <cell r="DH88">
            <v>0</v>
          </cell>
          <cell r="DI88">
            <v>17.8</v>
          </cell>
          <cell r="DJ88">
            <v>99</v>
          </cell>
          <cell r="DK88">
            <v>0</v>
          </cell>
          <cell r="DL88">
            <v>41501</v>
          </cell>
          <cell r="DM88">
            <v>41505</v>
          </cell>
          <cell r="DN88">
            <v>1901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41505</v>
          </cell>
          <cell r="DT88" t="str">
            <v>ОПЗ</v>
          </cell>
          <cell r="DU88">
            <v>0</v>
          </cell>
          <cell r="DV88">
            <v>18</v>
          </cell>
          <cell r="DW88">
            <v>40</v>
          </cell>
          <cell r="DX88">
            <v>57</v>
          </cell>
          <cell r="DY88">
            <v>37</v>
          </cell>
          <cell r="DZ88" t="str">
            <v>Постоянный</v>
          </cell>
          <cell r="EA88">
            <v>24</v>
          </cell>
          <cell r="EB88">
            <v>0</v>
          </cell>
          <cell r="EC88">
            <v>3.5947999999999998</v>
          </cell>
          <cell r="ED88">
            <v>4.3</v>
          </cell>
          <cell r="EE88">
            <v>0</v>
          </cell>
          <cell r="EF88">
            <v>25</v>
          </cell>
          <cell r="EG88">
            <v>4951.5967508623571</v>
          </cell>
          <cell r="EH88">
            <v>84</v>
          </cell>
          <cell r="EI88">
            <v>7.2</v>
          </cell>
          <cell r="EJ88">
            <v>99</v>
          </cell>
          <cell r="EK88">
            <v>18</v>
          </cell>
          <cell r="EL88">
            <v>40</v>
          </cell>
          <cell r="EM88">
            <v>57</v>
          </cell>
          <cell r="EN88">
            <v>37</v>
          </cell>
          <cell r="EO88" t="str">
            <v>Постоянный</v>
          </cell>
          <cell r="EP88">
            <v>24</v>
          </cell>
          <cell r="EQ88">
            <v>0</v>
          </cell>
          <cell r="ER88">
            <v>3.5947999999999998</v>
          </cell>
          <cell r="ES88">
            <v>4.3</v>
          </cell>
          <cell r="ET88">
            <v>0</v>
          </cell>
          <cell r="EU88">
            <v>25</v>
          </cell>
          <cell r="EV88">
            <v>4951.5967508623571</v>
          </cell>
          <cell r="EW88">
            <v>84</v>
          </cell>
          <cell r="EX88">
            <v>7.2</v>
          </cell>
          <cell r="EY88">
            <v>99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</row>
        <row r="89">
          <cell r="J89" t="str">
            <v>1006-2</v>
          </cell>
          <cell r="K89" t="str">
            <v>К - 3</v>
          </cell>
          <cell r="L89">
            <v>41446</v>
          </cell>
          <cell r="M89" t="str">
            <v>Гор.</v>
          </cell>
          <cell r="N89" t="str">
            <v>P1ar_Block III</v>
          </cell>
          <cell r="O89" t="str">
            <v>Действующий</v>
          </cell>
          <cell r="P89">
            <v>-4</v>
          </cell>
          <cell r="Q89" t="str">
            <v xml:space="preserve"> </v>
          </cell>
          <cell r="R89" t="str">
            <v xml:space="preserve"> </v>
          </cell>
          <cell r="S89">
            <v>0</v>
          </cell>
          <cell r="T89">
            <v>143.80000000000001</v>
          </cell>
          <cell r="U89">
            <v>135</v>
          </cell>
          <cell r="V89">
            <v>4.32</v>
          </cell>
          <cell r="W89">
            <v>1</v>
          </cell>
          <cell r="X89">
            <v>4.3142706485786881</v>
          </cell>
          <cell r="Y89">
            <v>1.33</v>
          </cell>
          <cell r="Z89">
            <v>0.83599999999999997</v>
          </cell>
          <cell r="AA89">
            <v>0.73299999999999998</v>
          </cell>
          <cell r="AB89">
            <v>38</v>
          </cell>
          <cell r="AC89">
            <v>1.1579999999999999</v>
          </cell>
          <cell r="AD89">
            <v>177.8</v>
          </cell>
          <cell r="AE89">
            <v>9.19</v>
          </cell>
          <cell r="AF89">
            <v>2025</v>
          </cell>
          <cell r="AG89">
            <v>2990</v>
          </cell>
          <cell r="AH89">
            <v>2990</v>
          </cell>
          <cell r="AI89">
            <v>0</v>
          </cell>
          <cell r="AJ89">
            <v>0</v>
          </cell>
          <cell r="AK89" t="str">
            <v>откр ствол</v>
          </cell>
          <cell r="AL89" t="str">
            <v xml:space="preserve">2025-2990 </v>
          </cell>
          <cell r="AM89">
            <v>15</v>
          </cell>
          <cell r="AN89">
            <v>2025</v>
          </cell>
          <cell r="AO89">
            <v>169.59</v>
          </cell>
          <cell r="AP89">
            <v>0</v>
          </cell>
          <cell r="AQ89">
            <v>0</v>
          </cell>
          <cell r="AR89">
            <v>0</v>
          </cell>
          <cell r="AS89" t="str">
            <v>Газлифт</v>
          </cell>
          <cell r="AT89">
            <v>600</v>
          </cell>
          <cell r="AU89" t="str">
            <v>ГП</v>
          </cell>
          <cell r="AV89">
            <v>1200</v>
          </cell>
          <cell r="AW89" t="str">
            <v>ГК87/1,5</v>
          </cell>
          <cell r="AX89">
            <v>1698</v>
          </cell>
          <cell r="AY89" t="str">
            <v>ЦК сОК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1708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2070</v>
          </cell>
          <cell r="BN89" t="str">
            <v>Есть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73</v>
          </cell>
          <cell r="BV89">
            <v>5.5</v>
          </cell>
          <cell r="BW89">
            <v>18</v>
          </cell>
          <cell r="BX89" t="str">
            <v>Угловик</v>
          </cell>
          <cell r="BY89" t="str">
            <v>Постоянный</v>
          </cell>
          <cell r="BZ89">
            <v>24</v>
          </cell>
          <cell r="CA89">
            <v>0</v>
          </cell>
          <cell r="CB89">
            <v>37</v>
          </cell>
          <cell r="CC89">
            <v>43</v>
          </cell>
          <cell r="CD89">
            <v>35</v>
          </cell>
          <cell r="CE89">
            <v>43313</v>
          </cell>
          <cell r="CF89">
            <v>167.3</v>
          </cell>
          <cell r="CG89">
            <v>97</v>
          </cell>
          <cell r="CH89">
            <v>6</v>
          </cell>
          <cell r="CI89">
            <v>0</v>
          </cell>
          <cell r="CJ89">
            <v>0</v>
          </cell>
          <cell r="CK89">
            <v>67</v>
          </cell>
          <cell r="CL89">
            <v>6.6853248000000001</v>
          </cell>
          <cell r="CM89">
            <v>8</v>
          </cell>
          <cell r="CN89">
            <v>0.04</v>
          </cell>
          <cell r="CO89">
            <v>83</v>
          </cell>
          <cell r="CP89">
            <v>18.3</v>
          </cell>
          <cell r="CQ89">
            <v>100.30000000000001</v>
          </cell>
          <cell r="CR89" t="str">
            <v>-</v>
          </cell>
          <cell r="CS89" t="str">
            <v>-</v>
          </cell>
          <cell r="CT89" t="str">
            <v>-</v>
          </cell>
          <cell r="CU89">
            <v>93.614675200000008</v>
          </cell>
          <cell r="CV89" t="str">
            <v>-</v>
          </cell>
          <cell r="CW89" t="str">
            <v>-</v>
          </cell>
          <cell r="CX89" t="str">
            <v>-</v>
          </cell>
          <cell r="CY89">
            <v>10.1</v>
          </cell>
          <cell r="CZ89">
            <v>8.2000000000000011</v>
          </cell>
          <cell r="DA89">
            <v>1226.5671818966823</v>
          </cell>
          <cell r="DB89">
            <v>2737.3389547206443</v>
          </cell>
          <cell r="DC89">
            <v>9.7477482057669637E-2</v>
          </cell>
          <cell r="DD89">
            <v>0</v>
          </cell>
          <cell r="DE89" t="str">
            <v>Газлифт</v>
          </cell>
          <cell r="DF89">
            <v>6.6853248000000001</v>
          </cell>
          <cell r="DG89">
            <v>8</v>
          </cell>
          <cell r="DH89">
            <v>0.04</v>
          </cell>
          <cell r="DI89">
            <v>8.2000000000000011</v>
          </cell>
          <cell r="DJ89">
            <v>67</v>
          </cell>
          <cell r="DK89">
            <v>0</v>
          </cell>
          <cell r="DL89">
            <v>42889.083333333336</v>
          </cell>
          <cell r="DM89">
            <v>42897</v>
          </cell>
          <cell r="DN89">
            <v>509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42897</v>
          </cell>
          <cell r="DT89" t="str">
            <v>ОПЗ</v>
          </cell>
          <cell r="DU89">
            <v>0</v>
          </cell>
          <cell r="DV89">
            <v>18</v>
          </cell>
          <cell r="DW89">
            <v>37</v>
          </cell>
          <cell r="DX89">
            <v>43</v>
          </cell>
          <cell r="DY89">
            <v>35</v>
          </cell>
          <cell r="DZ89" t="str">
            <v>Постоянный</v>
          </cell>
          <cell r="EA89">
            <v>24</v>
          </cell>
          <cell r="EB89">
            <v>0</v>
          </cell>
          <cell r="EC89">
            <v>6.6853248000000001</v>
          </cell>
          <cell r="ED89">
            <v>8</v>
          </cell>
          <cell r="EE89">
            <v>0.04</v>
          </cell>
          <cell r="EF89">
            <v>18.3</v>
          </cell>
          <cell r="EG89">
            <v>1226.5671818966823</v>
          </cell>
          <cell r="EH89">
            <v>97</v>
          </cell>
          <cell r="EI89">
            <v>10.1</v>
          </cell>
          <cell r="EJ89">
            <v>67</v>
          </cell>
          <cell r="EK89">
            <v>18</v>
          </cell>
          <cell r="EL89">
            <v>37</v>
          </cell>
          <cell r="EM89">
            <v>43</v>
          </cell>
          <cell r="EN89">
            <v>35</v>
          </cell>
          <cell r="EO89" t="str">
            <v>Постоянный</v>
          </cell>
          <cell r="EP89">
            <v>24</v>
          </cell>
          <cell r="EQ89">
            <v>0</v>
          </cell>
          <cell r="ER89">
            <v>6.6853248000000001</v>
          </cell>
          <cell r="ES89">
            <v>8</v>
          </cell>
          <cell r="ET89">
            <v>0.04</v>
          </cell>
          <cell r="EU89">
            <v>18.3</v>
          </cell>
          <cell r="EV89">
            <v>1226.5671818966823</v>
          </cell>
          <cell r="EW89">
            <v>97</v>
          </cell>
          <cell r="EX89">
            <v>10.1</v>
          </cell>
          <cell r="EY89">
            <v>67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</row>
        <row r="90">
          <cell r="J90">
            <v>1007</v>
          </cell>
          <cell r="K90" t="str">
            <v>Куст скважины - 1007</v>
          </cell>
          <cell r="L90">
            <v>41268</v>
          </cell>
          <cell r="M90" t="str">
            <v>Гор.</v>
          </cell>
          <cell r="N90" t="str">
            <v>P1ar_Block III</v>
          </cell>
          <cell r="O90" t="str">
            <v>Действующий</v>
          </cell>
          <cell r="P90">
            <v>-4</v>
          </cell>
          <cell r="Q90" t="str">
            <v xml:space="preserve"> </v>
          </cell>
          <cell r="R90" t="str">
            <v xml:space="preserve"> </v>
          </cell>
          <cell r="S90">
            <v>0</v>
          </cell>
          <cell r="T90">
            <v>143.80000000000001</v>
          </cell>
          <cell r="U90">
            <v>135</v>
          </cell>
          <cell r="V90">
            <v>4.32</v>
          </cell>
          <cell r="W90">
            <v>1</v>
          </cell>
          <cell r="X90">
            <v>4.3099835981179737</v>
          </cell>
          <cell r="Y90">
            <v>1.33</v>
          </cell>
          <cell r="Z90">
            <v>0.83599999999999997</v>
          </cell>
          <cell r="AA90">
            <v>0.73299999999999998</v>
          </cell>
          <cell r="AB90">
            <v>38</v>
          </cell>
          <cell r="AC90">
            <v>1.1579999999999999</v>
          </cell>
          <cell r="AD90">
            <v>177.8</v>
          </cell>
          <cell r="AE90">
            <v>9.19</v>
          </cell>
          <cell r="AF90">
            <v>1929</v>
          </cell>
          <cell r="AG90">
            <v>2730</v>
          </cell>
          <cell r="AH90">
            <v>2730</v>
          </cell>
          <cell r="AI90">
            <v>0</v>
          </cell>
          <cell r="AJ90">
            <v>0</v>
          </cell>
          <cell r="AK90" t="str">
            <v>откр ствол</v>
          </cell>
          <cell r="AL90" t="str">
            <v xml:space="preserve">1929-2730 </v>
          </cell>
          <cell r="AM90">
            <v>0</v>
          </cell>
          <cell r="AN90">
            <v>1929</v>
          </cell>
          <cell r="AO90">
            <v>58.43</v>
          </cell>
          <cell r="AP90">
            <v>0</v>
          </cell>
          <cell r="AQ90">
            <v>0</v>
          </cell>
          <cell r="AR90">
            <v>0</v>
          </cell>
          <cell r="AS90" t="str">
            <v>Фонтан</v>
          </cell>
          <cell r="AT90">
            <v>600</v>
          </cell>
          <cell r="AU90">
            <v>0</v>
          </cell>
          <cell r="AV90">
            <v>1200</v>
          </cell>
          <cell r="AW90">
            <v>0</v>
          </cell>
          <cell r="AX90">
            <v>1688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1698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2000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73</v>
          </cell>
          <cell r="BV90">
            <v>5.5</v>
          </cell>
          <cell r="BW90">
            <v>18</v>
          </cell>
          <cell r="BX90" t="str">
            <v>Угловик</v>
          </cell>
          <cell r="BY90" t="str">
            <v>Постоянный</v>
          </cell>
          <cell r="BZ90">
            <v>24</v>
          </cell>
          <cell r="CA90">
            <v>0</v>
          </cell>
          <cell r="CB90">
            <v>36</v>
          </cell>
          <cell r="CC90">
            <v>49</v>
          </cell>
          <cell r="CD90">
            <v>34</v>
          </cell>
          <cell r="CE90">
            <v>43313</v>
          </cell>
          <cell r="CF90">
            <v>121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62</v>
          </cell>
          <cell r="CL90">
            <v>24.962194223999997</v>
          </cell>
          <cell r="CM90">
            <v>29.88</v>
          </cell>
          <cell r="CN90">
            <v>7.0000000000000007E-2</v>
          </cell>
          <cell r="CO90">
            <v>84</v>
          </cell>
          <cell r="CP90">
            <v>39.700000000000003</v>
          </cell>
          <cell r="CQ90">
            <v>59</v>
          </cell>
          <cell r="CR90" t="str">
            <v>-</v>
          </cell>
          <cell r="CS90" t="str">
            <v>-</v>
          </cell>
          <cell r="CT90" t="str">
            <v>-</v>
          </cell>
          <cell r="CU90">
            <v>34.037805775999999</v>
          </cell>
          <cell r="CV90" t="str">
            <v>-</v>
          </cell>
          <cell r="CW90" t="str">
            <v>-</v>
          </cell>
          <cell r="CX90" t="str">
            <v>-</v>
          </cell>
          <cell r="CY90">
            <v>0</v>
          </cell>
          <cell r="CZ90">
            <v>39.700000000000003</v>
          </cell>
          <cell r="DA90">
            <v>1590.4050598977506</v>
          </cell>
          <cell r="DB90">
            <v>1590.4050598977506</v>
          </cell>
          <cell r="DC90">
            <v>0.64655791126035722</v>
          </cell>
          <cell r="DD90">
            <v>0</v>
          </cell>
          <cell r="DE90" t="str">
            <v>Фонтан</v>
          </cell>
          <cell r="DF90">
            <v>24.962194223999997</v>
          </cell>
          <cell r="DG90">
            <v>29.88</v>
          </cell>
          <cell r="DH90">
            <v>7.0000000000000007E-2</v>
          </cell>
          <cell r="DI90">
            <v>39.700000000000003</v>
          </cell>
          <cell r="DJ90">
            <v>62</v>
          </cell>
          <cell r="DK90">
            <v>0</v>
          </cell>
          <cell r="DL90" t="str">
            <v>-</v>
          </cell>
          <cell r="DM90">
            <v>41268</v>
          </cell>
          <cell r="DN90">
            <v>2138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41268</v>
          </cell>
          <cell r="DT90" t="str">
            <v>ВНС</v>
          </cell>
          <cell r="DU90">
            <v>0</v>
          </cell>
          <cell r="DV90">
            <v>18</v>
          </cell>
          <cell r="DW90">
            <v>36</v>
          </cell>
          <cell r="DX90">
            <v>49</v>
          </cell>
          <cell r="DY90">
            <v>34</v>
          </cell>
          <cell r="DZ90" t="str">
            <v>Постоянный</v>
          </cell>
          <cell r="EA90">
            <v>24</v>
          </cell>
          <cell r="EB90">
            <v>0</v>
          </cell>
          <cell r="EC90">
            <v>23.391614399999998</v>
          </cell>
          <cell r="ED90">
            <v>28</v>
          </cell>
          <cell r="EE90">
            <v>7.0000000000000007E-2</v>
          </cell>
          <cell r="EF90">
            <v>23</v>
          </cell>
          <cell r="EG90">
            <v>983.25834235707998</v>
          </cell>
          <cell r="EH90">
            <v>0</v>
          </cell>
          <cell r="EI90">
            <v>0</v>
          </cell>
          <cell r="EJ90">
            <v>62</v>
          </cell>
          <cell r="EK90">
            <v>18</v>
          </cell>
          <cell r="EL90">
            <v>36</v>
          </cell>
          <cell r="EM90">
            <v>49</v>
          </cell>
          <cell r="EN90">
            <v>34</v>
          </cell>
          <cell r="EO90" t="str">
            <v>Постоянный</v>
          </cell>
          <cell r="EP90">
            <v>24</v>
          </cell>
          <cell r="EQ90">
            <v>0</v>
          </cell>
          <cell r="ER90">
            <v>24.962194223999997</v>
          </cell>
          <cell r="ES90">
            <v>29.88</v>
          </cell>
          <cell r="ET90">
            <v>7.0000000000000007E-2</v>
          </cell>
          <cell r="EU90">
            <v>39.700000000000003</v>
          </cell>
          <cell r="EV90">
            <v>1590.4050598977506</v>
          </cell>
          <cell r="EW90">
            <v>0</v>
          </cell>
          <cell r="EX90">
            <v>0</v>
          </cell>
          <cell r="EY90">
            <v>62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1.5705798239999993</v>
          </cell>
        </row>
        <row r="91">
          <cell r="J91" t="str">
            <v>1007-1</v>
          </cell>
          <cell r="K91" t="str">
            <v>Куст скважины - 1007</v>
          </cell>
          <cell r="L91">
            <v>42166</v>
          </cell>
          <cell r="M91" t="str">
            <v>БС</v>
          </cell>
          <cell r="N91" t="str">
            <v>P1ar_Block III</v>
          </cell>
          <cell r="O91" t="str">
            <v>Действующий</v>
          </cell>
          <cell r="P91">
            <v>-4</v>
          </cell>
          <cell r="Q91">
            <v>0</v>
          </cell>
          <cell r="R91">
            <v>0</v>
          </cell>
          <cell r="S91">
            <v>0</v>
          </cell>
          <cell r="T91">
            <v>143.80000000000001</v>
          </cell>
          <cell r="U91">
            <v>135</v>
          </cell>
          <cell r="V91">
            <v>4.32</v>
          </cell>
          <cell r="W91">
            <v>1</v>
          </cell>
          <cell r="X91">
            <v>2.8360748723766305</v>
          </cell>
          <cell r="Y91">
            <v>1.33</v>
          </cell>
          <cell r="Z91">
            <v>0.83599999999999997</v>
          </cell>
          <cell r="AA91">
            <v>0.73299999999999998</v>
          </cell>
          <cell r="AB91">
            <v>38</v>
          </cell>
          <cell r="AC91">
            <v>1.1579999999999999</v>
          </cell>
          <cell r="AD91">
            <v>177.8</v>
          </cell>
          <cell r="AE91">
            <v>9.19</v>
          </cell>
          <cell r="AF91">
            <v>1979</v>
          </cell>
          <cell r="AG91">
            <v>2650</v>
          </cell>
          <cell r="AH91">
            <v>2650</v>
          </cell>
          <cell r="AI91">
            <v>0</v>
          </cell>
          <cell r="AJ91">
            <v>0</v>
          </cell>
          <cell r="AK91" t="str">
            <v>откр ствол</v>
          </cell>
          <cell r="AL91" t="str">
            <v>1985-2650</v>
          </cell>
          <cell r="AM91">
            <v>0</v>
          </cell>
          <cell r="AN91">
            <v>0</v>
          </cell>
          <cell r="AO91">
            <v>0</v>
          </cell>
          <cell r="AP91" t="str">
            <v>1718-1985</v>
          </cell>
          <cell r="AQ91">
            <v>114</v>
          </cell>
          <cell r="AR91">
            <v>6.5</v>
          </cell>
          <cell r="AS91" t="str">
            <v>Газлифт</v>
          </cell>
          <cell r="AT91">
            <v>380</v>
          </cell>
          <cell r="AU91" t="str">
            <v>ГП</v>
          </cell>
          <cell r="AV91">
            <v>720</v>
          </cell>
          <cell r="AW91" t="str">
            <v>ГП</v>
          </cell>
          <cell r="AX91">
            <v>1020</v>
          </cell>
          <cell r="AY91" t="str">
            <v>ГП</v>
          </cell>
          <cell r="AZ91">
            <v>1300</v>
          </cell>
          <cell r="BA91" t="str">
            <v>ГК93/1,5</v>
          </cell>
          <cell r="BB91">
            <v>1540</v>
          </cell>
          <cell r="BC91" t="str">
            <v>ЦКсОК/5</v>
          </cell>
          <cell r="BD91">
            <v>0</v>
          </cell>
          <cell r="BE91">
            <v>0</v>
          </cell>
          <cell r="BF91">
            <v>1685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1725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73</v>
          </cell>
          <cell r="BV91">
            <v>5.5</v>
          </cell>
          <cell r="BW91">
            <v>18</v>
          </cell>
          <cell r="BX91" t="str">
            <v>Угловик</v>
          </cell>
          <cell r="BY91" t="str">
            <v>Постоянный</v>
          </cell>
          <cell r="BZ91">
            <v>24</v>
          </cell>
          <cell r="CA91">
            <v>0</v>
          </cell>
          <cell r="CB91">
            <v>36</v>
          </cell>
          <cell r="CC91">
            <v>62</v>
          </cell>
          <cell r="CD91">
            <v>34</v>
          </cell>
          <cell r="CE91">
            <v>43313</v>
          </cell>
          <cell r="CF91">
            <v>144</v>
          </cell>
          <cell r="CG91">
            <v>94</v>
          </cell>
          <cell r="CH91">
            <v>6</v>
          </cell>
          <cell r="CI91">
            <v>0</v>
          </cell>
          <cell r="CJ91">
            <v>0</v>
          </cell>
          <cell r="CK91">
            <v>67</v>
          </cell>
          <cell r="CL91">
            <v>15.620185151999999</v>
          </cell>
          <cell r="CM91">
            <v>22.18</v>
          </cell>
          <cell r="CN91">
            <v>15.76</v>
          </cell>
          <cell r="CO91">
            <v>85</v>
          </cell>
          <cell r="CP91">
            <v>32.5</v>
          </cell>
          <cell r="CQ91">
            <v>77</v>
          </cell>
          <cell r="CR91" t="str">
            <v>-</v>
          </cell>
          <cell r="CS91" t="str">
            <v>-</v>
          </cell>
          <cell r="CT91" t="str">
            <v>-</v>
          </cell>
          <cell r="CU91">
            <v>61.379814848000002</v>
          </cell>
          <cell r="CV91" t="str">
            <v>-</v>
          </cell>
          <cell r="CW91" t="str">
            <v>-</v>
          </cell>
          <cell r="CX91" t="str">
            <v>-</v>
          </cell>
          <cell r="CY91">
            <v>11</v>
          </cell>
          <cell r="CZ91">
            <v>21.5</v>
          </cell>
          <cell r="DA91">
            <v>1376.4241454748155</v>
          </cell>
          <cell r="DB91">
            <v>2080.6411501363491</v>
          </cell>
          <cell r="DC91">
            <v>0.37740191878984658</v>
          </cell>
          <cell r="DD91">
            <v>0</v>
          </cell>
          <cell r="DE91" t="str">
            <v>Газлифт</v>
          </cell>
          <cell r="DF91">
            <v>15.620185151999999</v>
          </cell>
          <cell r="DG91">
            <v>22.18</v>
          </cell>
          <cell r="DH91">
            <v>15.76</v>
          </cell>
          <cell r="DI91">
            <v>21.5</v>
          </cell>
          <cell r="DJ91">
            <v>67</v>
          </cell>
          <cell r="DK91">
            <v>0</v>
          </cell>
          <cell r="DL91">
            <v>41791</v>
          </cell>
          <cell r="DM91">
            <v>42177</v>
          </cell>
          <cell r="DN91">
            <v>1229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42177</v>
          </cell>
          <cell r="DT91" t="str">
            <v>ЗБС</v>
          </cell>
          <cell r="DU91">
            <v>0</v>
          </cell>
          <cell r="DV91">
            <v>18</v>
          </cell>
          <cell r="DW91">
            <v>36</v>
          </cell>
          <cell r="DX91">
            <v>62</v>
          </cell>
          <cell r="DY91">
            <v>34</v>
          </cell>
          <cell r="DZ91" t="str">
            <v>Постоянный</v>
          </cell>
          <cell r="EA91">
            <v>24</v>
          </cell>
          <cell r="EB91">
            <v>0</v>
          </cell>
          <cell r="EC91">
            <v>15.620185151999999</v>
          </cell>
          <cell r="ED91">
            <v>22.18</v>
          </cell>
          <cell r="EE91">
            <v>15.76</v>
          </cell>
          <cell r="EF91">
            <v>32.5</v>
          </cell>
          <cell r="EG91">
            <v>1820.0780855826115</v>
          </cell>
          <cell r="EH91">
            <v>94</v>
          </cell>
          <cell r="EI91">
            <v>11</v>
          </cell>
          <cell r="EJ91">
            <v>67</v>
          </cell>
          <cell r="EK91">
            <v>18</v>
          </cell>
          <cell r="EL91">
            <v>36</v>
          </cell>
          <cell r="EM91">
            <v>62</v>
          </cell>
          <cell r="EN91">
            <v>34</v>
          </cell>
          <cell r="EO91" t="str">
            <v>Постоянный</v>
          </cell>
          <cell r="EP91">
            <v>24</v>
          </cell>
          <cell r="EQ91">
            <v>0</v>
          </cell>
          <cell r="ER91">
            <v>15.620185151999999</v>
          </cell>
          <cell r="ES91">
            <v>22.18</v>
          </cell>
          <cell r="ET91">
            <v>15.76</v>
          </cell>
          <cell r="EU91">
            <v>32.5</v>
          </cell>
          <cell r="EV91">
            <v>1376.4241454748155</v>
          </cell>
          <cell r="EW91">
            <v>94</v>
          </cell>
          <cell r="EX91">
            <v>11</v>
          </cell>
          <cell r="EY91">
            <v>67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</row>
        <row r="92">
          <cell r="J92">
            <v>1009</v>
          </cell>
          <cell r="K92" t="str">
            <v>Куст скважины - 1009</v>
          </cell>
          <cell r="L92">
            <v>39079</v>
          </cell>
          <cell r="M92" t="str">
            <v>Гор.</v>
          </cell>
          <cell r="N92" t="str">
            <v>P1ar_Block III</v>
          </cell>
          <cell r="O92" t="str">
            <v>Действующий</v>
          </cell>
          <cell r="P92">
            <v>-4</v>
          </cell>
          <cell r="Q92" t="str">
            <v xml:space="preserve"> </v>
          </cell>
          <cell r="R92" t="str">
            <v xml:space="preserve"> </v>
          </cell>
          <cell r="S92">
            <v>0</v>
          </cell>
          <cell r="T92">
            <v>143.80000000000001</v>
          </cell>
          <cell r="U92">
            <v>135</v>
          </cell>
          <cell r="V92">
            <v>4.32</v>
          </cell>
          <cell r="W92">
            <v>1</v>
          </cell>
          <cell r="X92">
            <v>4.2550173746542805</v>
          </cell>
          <cell r="Y92">
            <v>1.33</v>
          </cell>
          <cell r="Z92">
            <v>0.83599999999999997</v>
          </cell>
          <cell r="AA92">
            <v>0.73299999999999998</v>
          </cell>
          <cell r="AB92">
            <v>38</v>
          </cell>
          <cell r="AC92">
            <v>1.1579999999999999</v>
          </cell>
          <cell r="AD92">
            <v>139.69999999999999</v>
          </cell>
          <cell r="AE92">
            <v>7.72</v>
          </cell>
          <cell r="AF92">
            <v>1903</v>
          </cell>
          <cell r="AG92">
            <v>2463</v>
          </cell>
          <cell r="AH92">
            <v>2463</v>
          </cell>
          <cell r="AI92">
            <v>0</v>
          </cell>
          <cell r="AJ92">
            <v>0</v>
          </cell>
          <cell r="AK92" t="str">
            <v>откр ствол</v>
          </cell>
          <cell r="AL92" t="str">
            <v xml:space="preserve">1903-2463 </v>
          </cell>
          <cell r="AM92">
            <v>0</v>
          </cell>
          <cell r="AN92">
            <v>1903</v>
          </cell>
          <cell r="AO92">
            <v>41.8</v>
          </cell>
          <cell r="AP92">
            <v>0</v>
          </cell>
          <cell r="AQ92">
            <v>0</v>
          </cell>
          <cell r="AR92">
            <v>0</v>
          </cell>
          <cell r="AS92" t="str">
            <v>Фонтан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2470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73</v>
          </cell>
          <cell r="BV92">
            <v>5.5</v>
          </cell>
          <cell r="BW92">
            <v>8</v>
          </cell>
          <cell r="BX92" t="str">
            <v>Угловик</v>
          </cell>
          <cell r="BY92" t="str">
            <v>Постоянный</v>
          </cell>
          <cell r="BZ92">
            <v>24</v>
          </cell>
          <cell r="CA92">
            <v>0</v>
          </cell>
          <cell r="CB92">
            <v>73</v>
          </cell>
          <cell r="CC92">
            <v>24</v>
          </cell>
          <cell r="CD92">
            <v>33</v>
          </cell>
          <cell r="CE92">
            <v>43313</v>
          </cell>
          <cell r="CF92">
            <v>150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101</v>
          </cell>
          <cell r="CL92">
            <v>24.132477599999998</v>
          </cell>
          <cell r="CM92">
            <v>29</v>
          </cell>
          <cell r="CN92">
            <v>0.46</v>
          </cell>
          <cell r="CO92">
            <v>86</v>
          </cell>
          <cell r="CP92">
            <v>100.4</v>
          </cell>
          <cell r="CQ92">
            <v>49</v>
          </cell>
          <cell r="CR92" t="str">
            <v>-</v>
          </cell>
          <cell r="CS92" t="str">
            <v>-</v>
          </cell>
          <cell r="CT92" t="str">
            <v>-</v>
          </cell>
          <cell r="CU92">
            <v>24.867522400000002</v>
          </cell>
          <cell r="CV92" t="str">
            <v>-</v>
          </cell>
          <cell r="CW92" t="str">
            <v>-</v>
          </cell>
          <cell r="CX92" t="str">
            <v>-</v>
          </cell>
          <cell r="CY92">
            <v>0</v>
          </cell>
          <cell r="CZ92">
            <v>100.4</v>
          </cell>
          <cell r="DA92">
            <v>4160.3685151664668</v>
          </cell>
          <cell r="DB92">
            <v>4160.3685151664668</v>
          </cell>
          <cell r="DC92">
            <v>0.66915392904491555</v>
          </cell>
          <cell r="DD92">
            <v>0</v>
          </cell>
          <cell r="DE92" t="str">
            <v>Фонтан</v>
          </cell>
          <cell r="DF92">
            <v>24.132477599999998</v>
          </cell>
          <cell r="DG92">
            <v>29</v>
          </cell>
          <cell r="DH92">
            <v>0.46</v>
          </cell>
          <cell r="DI92">
            <v>100.40000000000002</v>
          </cell>
          <cell r="DJ92">
            <v>101</v>
          </cell>
          <cell r="DK92">
            <v>0</v>
          </cell>
          <cell r="DL92" t="str">
            <v>-</v>
          </cell>
          <cell r="DM92">
            <v>39079</v>
          </cell>
          <cell r="DN92">
            <v>4327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39079</v>
          </cell>
          <cell r="DT92" t="str">
            <v>ВНС</v>
          </cell>
          <cell r="DU92">
            <v>0</v>
          </cell>
          <cell r="DV92">
            <v>8</v>
          </cell>
          <cell r="DW92">
            <v>73</v>
          </cell>
          <cell r="DX92">
            <v>24</v>
          </cell>
          <cell r="DY92">
            <v>33</v>
          </cell>
          <cell r="DZ92" t="str">
            <v>Постоянный</v>
          </cell>
          <cell r="EA92">
            <v>24</v>
          </cell>
          <cell r="EB92">
            <v>0</v>
          </cell>
          <cell r="EC92">
            <v>22.468168799999997</v>
          </cell>
          <cell r="ED92">
            <v>27</v>
          </cell>
          <cell r="EE92">
            <v>0.46</v>
          </cell>
          <cell r="EF92">
            <v>94</v>
          </cell>
          <cell r="EG92">
            <v>4183.6965369425216</v>
          </cell>
          <cell r="EH92">
            <v>0</v>
          </cell>
          <cell r="EI92">
            <v>0</v>
          </cell>
          <cell r="EJ92">
            <v>102</v>
          </cell>
          <cell r="EK92">
            <v>8</v>
          </cell>
          <cell r="EL92">
            <v>73</v>
          </cell>
          <cell r="EM92">
            <v>24</v>
          </cell>
          <cell r="EN92">
            <v>33</v>
          </cell>
          <cell r="EO92" t="str">
            <v>Постоянный</v>
          </cell>
          <cell r="EP92">
            <v>24</v>
          </cell>
          <cell r="EQ92">
            <v>0</v>
          </cell>
          <cell r="ER92">
            <v>24.132477599999998</v>
          </cell>
          <cell r="ES92">
            <v>29</v>
          </cell>
          <cell r="ET92">
            <v>0.46</v>
          </cell>
          <cell r="EU92">
            <v>100.4</v>
          </cell>
          <cell r="EV92">
            <v>4160.3685151664668</v>
          </cell>
          <cell r="EW92">
            <v>0</v>
          </cell>
          <cell r="EX92">
            <v>0</v>
          </cell>
          <cell r="EY92">
            <v>101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1.6643088000000006</v>
          </cell>
        </row>
        <row r="93">
          <cell r="J93" t="str">
            <v>1009-2</v>
          </cell>
          <cell r="K93" t="str">
            <v>Куст скважины - 1009</v>
          </cell>
          <cell r="L93">
            <v>39211</v>
          </cell>
          <cell r="M93" t="str">
            <v>Гор.</v>
          </cell>
          <cell r="N93" t="str">
            <v>P1ar_Block III</v>
          </cell>
          <cell r="O93" t="str">
            <v>Пьезометрический.</v>
          </cell>
          <cell r="P93">
            <v>-4</v>
          </cell>
          <cell r="Q93" t="str">
            <v xml:space="preserve"> </v>
          </cell>
          <cell r="R93" t="str">
            <v xml:space="preserve"> </v>
          </cell>
          <cell r="S93">
            <v>0</v>
          </cell>
          <cell r="T93">
            <v>143.80000000000001</v>
          </cell>
          <cell r="U93">
            <v>135</v>
          </cell>
          <cell r="V93">
            <v>4.32</v>
          </cell>
          <cell r="W93">
            <v>1</v>
          </cell>
          <cell r="X93">
            <v>4.32</v>
          </cell>
          <cell r="Y93">
            <v>1.33</v>
          </cell>
          <cell r="Z93">
            <v>0.83599999999999997</v>
          </cell>
          <cell r="AA93">
            <v>0.73299999999999998</v>
          </cell>
          <cell r="AB93">
            <v>38</v>
          </cell>
          <cell r="AC93">
            <v>1.1579999999999999</v>
          </cell>
          <cell r="AD93">
            <v>139.69999999999999</v>
          </cell>
          <cell r="AE93">
            <v>7.72</v>
          </cell>
          <cell r="AF93">
            <v>1913</v>
          </cell>
          <cell r="AG93">
            <v>2413</v>
          </cell>
          <cell r="AH93">
            <v>2413</v>
          </cell>
          <cell r="AI93">
            <v>0</v>
          </cell>
          <cell r="AJ93">
            <v>0</v>
          </cell>
          <cell r="AK93" t="str">
            <v>откр ствол</v>
          </cell>
          <cell r="AL93" t="str">
            <v>1913-2413</v>
          </cell>
          <cell r="AM93">
            <v>0</v>
          </cell>
          <cell r="AN93">
            <v>1778</v>
          </cell>
          <cell r="AO93">
            <v>43</v>
          </cell>
          <cell r="AP93">
            <v>0</v>
          </cell>
          <cell r="AQ93">
            <v>0</v>
          </cell>
          <cell r="AR93">
            <v>0</v>
          </cell>
          <cell r="AS93" t="str">
            <v>Газлифт</v>
          </cell>
          <cell r="AT93">
            <v>598</v>
          </cell>
          <cell r="AU93" t="str">
            <v>ГП</v>
          </cell>
          <cell r="AV93">
            <v>1200</v>
          </cell>
          <cell r="AW93" t="str">
            <v>ГК79/1,5</v>
          </cell>
          <cell r="AX93">
            <v>1723</v>
          </cell>
          <cell r="AY93" t="str">
            <v>ЦКсОК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1735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1970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73</v>
          </cell>
          <cell r="BV93">
            <v>5.5</v>
          </cell>
          <cell r="BW93">
            <v>0</v>
          </cell>
          <cell r="BX93" t="str">
            <v>Угловик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43313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87</v>
          </cell>
          <cell r="CP93">
            <v>0</v>
          </cell>
          <cell r="CQ93" t="str">
            <v>-</v>
          </cell>
          <cell r="CR93" t="str">
            <v>-</v>
          </cell>
          <cell r="CS93" t="str">
            <v>-</v>
          </cell>
          <cell r="CT93" t="str">
            <v>-</v>
          </cell>
          <cell r="CU93" t="str">
            <v>-</v>
          </cell>
          <cell r="CV93" t="str">
            <v>-</v>
          </cell>
          <cell r="CW93" t="str">
            <v>-</v>
          </cell>
          <cell r="CX93" t="str">
            <v>-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 t="e">
            <v>#DIV/0!</v>
          </cell>
          <cell r="DD93" t="str">
            <v>ЗБС</v>
          </cell>
          <cell r="DE93" t="str">
            <v>Газлифт</v>
          </cell>
          <cell r="DF93">
            <v>17.556000000000001</v>
          </cell>
          <cell r="DG93">
            <v>21</v>
          </cell>
          <cell r="DH93">
            <v>0</v>
          </cell>
          <cell r="DI93">
            <v>29</v>
          </cell>
          <cell r="DJ93">
            <v>60</v>
          </cell>
          <cell r="DK93" t="str">
            <v>План запуска 20.11.2018 (ЗБС)</v>
          </cell>
          <cell r="DL93" t="str">
            <v>-</v>
          </cell>
          <cell r="DM93">
            <v>39211</v>
          </cell>
          <cell r="DN93">
            <v>4195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39211</v>
          </cell>
          <cell r="DT93" t="str">
            <v>ВНС</v>
          </cell>
          <cell r="DU93">
            <v>0</v>
          </cell>
          <cell r="DV93">
            <v>18</v>
          </cell>
          <cell r="DW93">
            <v>27.25</v>
          </cell>
          <cell r="DX93">
            <v>68.333333333333329</v>
          </cell>
          <cell r="DY93">
            <v>24.916666666666668</v>
          </cell>
          <cell r="DZ93" t="str">
            <v>Постоянный</v>
          </cell>
          <cell r="EA93">
            <v>24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78</v>
          </cell>
          <cell r="EI93">
            <v>0</v>
          </cell>
          <cell r="EJ93">
            <v>127.98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-18</v>
          </cell>
          <cell r="FA93">
            <v>-27.25</v>
          </cell>
          <cell r="FB93">
            <v>-68.333333333333329</v>
          </cell>
          <cell r="FC93">
            <v>-24.916666666666668</v>
          </cell>
          <cell r="FD93">
            <v>-24</v>
          </cell>
          <cell r="FE93">
            <v>0</v>
          </cell>
          <cell r="FF93">
            <v>0</v>
          </cell>
        </row>
        <row r="94">
          <cell r="J94">
            <v>1010</v>
          </cell>
          <cell r="K94" t="str">
            <v>Куст скважины - 1010</v>
          </cell>
          <cell r="L94">
            <v>39344</v>
          </cell>
          <cell r="M94" t="str">
            <v>БС</v>
          </cell>
          <cell r="N94" t="str">
            <v>P1ar_Block III</v>
          </cell>
          <cell r="O94" t="str">
            <v>Действующий</v>
          </cell>
          <cell r="P94">
            <v>-4</v>
          </cell>
          <cell r="Q94">
            <v>0</v>
          </cell>
          <cell r="R94">
            <v>0</v>
          </cell>
          <cell r="S94">
            <v>0</v>
          </cell>
          <cell r="T94">
            <v>143.80000000000001</v>
          </cell>
          <cell r="U94">
            <v>135</v>
          </cell>
          <cell r="V94">
            <v>4.32</v>
          </cell>
          <cell r="W94">
            <v>1</v>
          </cell>
          <cell r="X94">
            <v>2.4965325936199725</v>
          </cell>
          <cell r="Y94">
            <v>1.33</v>
          </cell>
          <cell r="Z94">
            <v>0.83599999999999997</v>
          </cell>
          <cell r="AA94">
            <v>0.73299999999999998</v>
          </cell>
          <cell r="AB94">
            <v>38</v>
          </cell>
          <cell r="AC94">
            <v>1.1579999999999999</v>
          </cell>
          <cell r="AD94">
            <v>139.69999999999999</v>
          </cell>
          <cell r="AE94">
            <v>7.72</v>
          </cell>
          <cell r="AF94">
            <v>1956.6</v>
          </cell>
          <cell r="AG94">
            <v>2541.6</v>
          </cell>
          <cell r="AH94">
            <v>2541.6</v>
          </cell>
          <cell r="AI94">
            <v>0</v>
          </cell>
          <cell r="AJ94">
            <v>0</v>
          </cell>
          <cell r="AK94" t="str">
            <v>откр ствол</v>
          </cell>
          <cell r="AL94" t="str">
            <v>1941-2541,8</v>
          </cell>
          <cell r="AM94">
            <v>0</v>
          </cell>
          <cell r="AN94">
            <v>0</v>
          </cell>
          <cell r="AO94">
            <v>0</v>
          </cell>
          <cell r="AP94" t="str">
            <v>1796-1941</v>
          </cell>
          <cell r="AQ94">
            <v>0</v>
          </cell>
          <cell r="AR94">
            <v>0</v>
          </cell>
          <cell r="AS94" t="str">
            <v>Газлифт</v>
          </cell>
          <cell r="AT94">
            <v>460</v>
          </cell>
          <cell r="AU94" t="str">
            <v>ГП</v>
          </cell>
          <cell r="AV94">
            <v>860</v>
          </cell>
          <cell r="AW94" t="str">
            <v>ГК78/1,5</v>
          </cell>
          <cell r="AX94">
            <v>1180</v>
          </cell>
          <cell r="AY94" t="str">
            <v>ГК77/2</v>
          </cell>
          <cell r="AZ94">
            <v>1440</v>
          </cell>
          <cell r="BA94" t="str">
            <v>ГК76/3</v>
          </cell>
          <cell r="BB94">
            <v>1660</v>
          </cell>
          <cell r="BC94" t="str">
            <v>ЦКсОК</v>
          </cell>
          <cell r="BD94">
            <v>0</v>
          </cell>
          <cell r="BE94">
            <v>0</v>
          </cell>
          <cell r="BF94">
            <v>1760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1800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73</v>
          </cell>
          <cell r="BV94">
            <v>5.5</v>
          </cell>
          <cell r="BW94">
            <v>18</v>
          </cell>
          <cell r="BX94" t="str">
            <v>Угловик</v>
          </cell>
          <cell r="BY94" t="str">
            <v>Постоянный</v>
          </cell>
          <cell r="BZ94">
            <v>24</v>
          </cell>
          <cell r="CA94">
            <v>0</v>
          </cell>
          <cell r="CB94">
            <v>37</v>
          </cell>
          <cell r="CC94">
            <v>54</v>
          </cell>
          <cell r="CD94">
            <v>36</v>
          </cell>
          <cell r="CE94">
            <v>43313</v>
          </cell>
          <cell r="CF94">
            <v>116</v>
          </cell>
          <cell r="CG94">
            <v>84</v>
          </cell>
          <cell r="CH94">
            <v>6</v>
          </cell>
          <cell r="CI94">
            <v>0</v>
          </cell>
          <cell r="CJ94">
            <v>0</v>
          </cell>
          <cell r="CK94">
            <v>65</v>
          </cell>
          <cell r="CL94">
            <v>9.1291200000000003</v>
          </cell>
          <cell r="CM94">
            <v>14</v>
          </cell>
          <cell r="CN94">
            <v>22</v>
          </cell>
          <cell r="CO94">
            <v>88</v>
          </cell>
          <cell r="CP94">
            <v>44.8</v>
          </cell>
          <cell r="CQ94">
            <v>51</v>
          </cell>
          <cell r="CR94" t="str">
            <v>-</v>
          </cell>
          <cell r="CS94" t="str">
            <v>-</v>
          </cell>
          <cell r="CT94" t="str">
            <v>-</v>
          </cell>
          <cell r="CU94">
            <v>41.87088</v>
          </cell>
          <cell r="CV94" t="str">
            <v>-</v>
          </cell>
          <cell r="CW94" t="str">
            <v>-</v>
          </cell>
          <cell r="CX94" t="str">
            <v>-</v>
          </cell>
          <cell r="CY94">
            <v>8.4</v>
          </cell>
          <cell r="CZ94">
            <v>36.4</v>
          </cell>
          <cell r="DA94">
            <v>3987.2408293460921</v>
          </cell>
          <cell r="DB94">
            <v>4907.3733284259597</v>
          </cell>
          <cell r="DC94">
            <v>0.3411764705882353</v>
          </cell>
          <cell r="DD94">
            <v>0</v>
          </cell>
          <cell r="DE94" t="str">
            <v>Газлифт</v>
          </cell>
          <cell r="DF94">
            <v>9.1291200000000003</v>
          </cell>
          <cell r="DG94">
            <v>14</v>
          </cell>
          <cell r="DH94">
            <v>22</v>
          </cell>
          <cell r="DI94">
            <v>36.4</v>
          </cell>
          <cell r="DJ94">
            <v>65</v>
          </cell>
          <cell r="DK94">
            <v>0</v>
          </cell>
          <cell r="DL94">
            <v>42448</v>
          </cell>
          <cell r="DM94">
            <v>42551</v>
          </cell>
          <cell r="DN94">
            <v>855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43110</v>
          </cell>
          <cell r="DT94" t="str">
            <v>Бесп. ОПЗ</v>
          </cell>
          <cell r="DU94">
            <v>0</v>
          </cell>
          <cell r="DV94">
            <v>18</v>
          </cell>
          <cell r="DW94">
            <v>37</v>
          </cell>
          <cell r="DX94">
            <v>54</v>
          </cell>
          <cell r="DY94">
            <v>36</v>
          </cell>
          <cell r="DZ94" t="str">
            <v>Постоянный</v>
          </cell>
          <cell r="EA94">
            <v>24</v>
          </cell>
          <cell r="EB94">
            <v>0</v>
          </cell>
          <cell r="EC94">
            <v>4.3304799999999997</v>
          </cell>
          <cell r="ED94">
            <v>14</v>
          </cell>
          <cell r="EE94">
            <v>63</v>
          </cell>
          <cell r="EF94">
            <v>31</v>
          </cell>
          <cell r="EG94">
            <v>5218.8210082946925</v>
          </cell>
          <cell r="EH94">
            <v>84</v>
          </cell>
          <cell r="EI94">
            <v>8.4</v>
          </cell>
          <cell r="EJ94">
            <v>65</v>
          </cell>
          <cell r="EK94">
            <v>18</v>
          </cell>
          <cell r="EL94">
            <v>37</v>
          </cell>
          <cell r="EM94">
            <v>54</v>
          </cell>
          <cell r="EN94">
            <v>36</v>
          </cell>
          <cell r="EO94" t="str">
            <v>Постоянный</v>
          </cell>
          <cell r="EP94">
            <v>24</v>
          </cell>
          <cell r="EQ94">
            <v>0</v>
          </cell>
          <cell r="ER94">
            <v>9.1291200000000003</v>
          </cell>
          <cell r="ES94">
            <v>14</v>
          </cell>
          <cell r="ET94">
            <v>22</v>
          </cell>
          <cell r="EU94">
            <v>44.8</v>
          </cell>
          <cell r="EV94">
            <v>3987.2408293460921</v>
          </cell>
          <cell r="EW94">
            <v>84</v>
          </cell>
          <cell r="EX94">
            <v>8.4</v>
          </cell>
          <cell r="EY94">
            <v>65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4.7986400000000007</v>
          </cell>
        </row>
        <row r="95">
          <cell r="J95" t="str">
            <v>1010-1</v>
          </cell>
          <cell r="K95" t="str">
            <v>Куст скважины - 1010</v>
          </cell>
          <cell r="L95">
            <v>39535</v>
          </cell>
          <cell r="M95" t="str">
            <v>Гор.</v>
          </cell>
          <cell r="N95" t="str">
            <v>P1ar_Block III</v>
          </cell>
          <cell r="O95" t="str">
            <v>Действующий</v>
          </cell>
          <cell r="P95">
            <v>-4</v>
          </cell>
          <cell r="Q95" t="str">
            <v xml:space="preserve"> </v>
          </cell>
          <cell r="R95" t="str">
            <v xml:space="preserve"> </v>
          </cell>
          <cell r="S95">
            <v>0</v>
          </cell>
          <cell r="T95">
            <v>143.80000000000001</v>
          </cell>
          <cell r="U95">
            <v>135</v>
          </cell>
          <cell r="V95">
            <v>4.32</v>
          </cell>
          <cell r="W95">
            <v>1</v>
          </cell>
          <cell r="X95">
            <v>4.2536264134446107</v>
          </cell>
          <cell r="Y95">
            <v>1.33</v>
          </cell>
          <cell r="Z95">
            <v>0.83599999999999997</v>
          </cell>
          <cell r="AA95">
            <v>0.73299999999999998</v>
          </cell>
          <cell r="AB95">
            <v>38</v>
          </cell>
          <cell r="AC95">
            <v>1.1579999999999999</v>
          </cell>
          <cell r="AD95">
            <v>139.69999999999999</v>
          </cell>
          <cell r="AE95">
            <v>7.72</v>
          </cell>
          <cell r="AF95">
            <v>1928</v>
          </cell>
          <cell r="AG95">
            <v>2500</v>
          </cell>
          <cell r="AH95">
            <v>2500</v>
          </cell>
          <cell r="AI95">
            <v>0</v>
          </cell>
          <cell r="AJ95">
            <v>0</v>
          </cell>
          <cell r="AK95" t="str">
            <v>откр ствол</v>
          </cell>
          <cell r="AL95" t="str">
            <v xml:space="preserve">1928-2500 </v>
          </cell>
          <cell r="AM95">
            <v>0</v>
          </cell>
          <cell r="AN95">
            <v>1928</v>
          </cell>
          <cell r="AO95">
            <v>65.5</v>
          </cell>
          <cell r="AP95">
            <v>0</v>
          </cell>
          <cell r="AQ95">
            <v>0</v>
          </cell>
          <cell r="AR95">
            <v>0</v>
          </cell>
          <cell r="AS95" t="str">
            <v>Газлифт</v>
          </cell>
          <cell r="AT95">
            <v>596</v>
          </cell>
          <cell r="AU95" t="str">
            <v>ГП</v>
          </cell>
          <cell r="AV95">
            <v>1195</v>
          </cell>
          <cell r="AW95" t="str">
            <v>ГК83/1,5</v>
          </cell>
          <cell r="AX95">
            <v>1751</v>
          </cell>
          <cell r="AY95" t="str">
            <v>ЦКсОК/3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1761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2419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73</v>
          </cell>
          <cell r="BV95">
            <v>5.5</v>
          </cell>
          <cell r="BW95">
            <v>18</v>
          </cell>
          <cell r="BX95" t="str">
            <v>Угловик</v>
          </cell>
          <cell r="BY95" t="str">
            <v>Постоянный</v>
          </cell>
          <cell r="BZ95">
            <v>24</v>
          </cell>
          <cell r="CA95">
            <v>0</v>
          </cell>
          <cell r="CB95">
            <v>35</v>
          </cell>
          <cell r="CC95">
            <v>85</v>
          </cell>
          <cell r="CD95">
            <v>34</v>
          </cell>
          <cell r="CE95">
            <v>43313</v>
          </cell>
          <cell r="CF95">
            <v>133</v>
          </cell>
          <cell r="CG95">
            <v>79</v>
          </cell>
          <cell r="CH95">
            <v>6</v>
          </cell>
          <cell r="CI95">
            <v>0</v>
          </cell>
          <cell r="CJ95">
            <v>0</v>
          </cell>
          <cell r="CK95">
            <v>65</v>
          </cell>
          <cell r="CL95">
            <v>5.6081571919999993</v>
          </cell>
          <cell r="CM95">
            <v>6.74</v>
          </cell>
          <cell r="CN95">
            <v>0.47</v>
          </cell>
          <cell r="CO95">
            <v>89</v>
          </cell>
          <cell r="CP95">
            <v>23</v>
          </cell>
          <cell r="CQ95">
            <v>68</v>
          </cell>
          <cell r="CR95" t="str">
            <v>-</v>
          </cell>
          <cell r="CS95" t="str">
            <v>-</v>
          </cell>
          <cell r="CT95" t="str">
            <v>-</v>
          </cell>
          <cell r="CU95">
            <v>62.391842808</v>
          </cell>
          <cell r="CV95" t="str">
            <v>-</v>
          </cell>
          <cell r="CW95" t="str">
            <v>-</v>
          </cell>
          <cell r="CX95" t="str">
            <v>-</v>
          </cell>
          <cell r="CY95">
            <v>10</v>
          </cell>
          <cell r="CZ95">
            <v>13</v>
          </cell>
          <cell r="DA95">
            <v>2318.05200085055</v>
          </cell>
          <cell r="DB95">
            <v>4101.1689245817424</v>
          </cell>
          <cell r="DC95">
            <v>0.1282635930047695</v>
          </cell>
          <cell r="DD95">
            <v>0</v>
          </cell>
          <cell r="DE95" t="str">
            <v>Газлифт</v>
          </cell>
          <cell r="DF95">
            <v>5.6081571919999993</v>
          </cell>
          <cell r="DG95">
            <v>6.74</v>
          </cell>
          <cell r="DH95">
            <v>0.47</v>
          </cell>
          <cell r="DI95">
            <v>13</v>
          </cell>
          <cell r="DJ95">
            <v>65</v>
          </cell>
          <cell r="DK95">
            <v>0</v>
          </cell>
          <cell r="DL95">
            <v>42864.083333333336</v>
          </cell>
          <cell r="DM95">
            <v>42869</v>
          </cell>
          <cell r="DN95">
            <v>537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42869</v>
          </cell>
          <cell r="DT95" t="str">
            <v>ОПЗ</v>
          </cell>
          <cell r="DU95">
            <v>0</v>
          </cell>
          <cell r="DV95">
            <v>18</v>
          </cell>
          <cell r="DW95">
            <v>35</v>
          </cell>
          <cell r="DX95">
            <v>85</v>
          </cell>
          <cell r="DY95">
            <v>34</v>
          </cell>
          <cell r="DZ95" t="str">
            <v>Постоянный</v>
          </cell>
          <cell r="EA95">
            <v>24</v>
          </cell>
          <cell r="EB95">
            <v>0</v>
          </cell>
          <cell r="EC95">
            <v>5.6081571919999993</v>
          </cell>
          <cell r="ED95">
            <v>6.74</v>
          </cell>
          <cell r="EE95">
            <v>0.47</v>
          </cell>
          <cell r="EF95">
            <v>16</v>
          </cell>
          <cell r="EG95">
            <v>1069.8701542387153</v>
          </cell>
          <cell r="EH95">
            <v>79</v>
          </cell>
          <cell r="EI95">
            <v>10</v>
          </cell>
          <cell r="EJ95">
            <v>65</v>
          </cell>
          <cell r="EK95">
            <v>18</v>
          </cell>
          <cell r="EL95">
            <v>35</v>
          </cell>
          <cell r="EM95">
            <v>85</v>
          </cell>
          <cell r="EN95">
            <v>34</v>
          </cell>
          <cell r="EO95" t="str">
            <v>Постоянный</v>
          </cell>
          <cell r="EP95">
            <v>24</v>
          </cell>
          <cell r="EQ95">
            <v>0</v>
          </cell>
          <cell r="ER95">
            <v>5.6081571919999993</v>
          </cell>
          <cell r="ES95">
            <v>6.74</v>
          </cell>
          <cell r="ET95">
            <v>0.47</v>
          </cell>
          <cell r="EU95">
            <v>23</v>
          </cell>
          <cell r="EV95">
            <v>2318.05200085055</v>
          </cell>
          <cell r="EW95">
            <v>79</v>
          </cell>
          <cell r="EX95">
            <v>10</v>
          </cell>
          <cell r="EY95">
            <v>65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</row>
        <row r="96">
          <cell r="J96">
            <v>1012</v>
          </cell>
          <cell r="K96" t="str">
            <v>Куст скважины - 1012</v>
          </cell>
          <cell r="L96">
            <v>39953</v>
          </cell>
          <cell r="M96" t="str">
            <v>Гор.</v>
          </cell>
          <cell r="N96" t="str">
            <v>P1ar_Block III</v>
          </cell>
          <cell r="O96" t="str">
            <v>Действующий</v>
          </cell>
          <cell r="P96">
            <v>-4</v>
          </cell>
          <cell r="Q96">
            <v>0</v>
          </cell>
          <cell r="R96">
            <v>0</v>
          </cell>
          <cell r="S96">
            <v>0</v>
          </cell>
          <cell r="T96">
            <v>143.80000000000001</v>
          </cell>
          <cell r="U96">
            <v>135</v>
          </cell>
          <cell r="V96">
            <v>4.32</v>
          </cell>
          <cell r="W96">
            <v>1</v>
          </cell>
          <cell r="X96">
            <v>4.1811846689895473</v>
          </cell>
          <cell r="Y96">
            <v>1.33</v>
          </cell>
          <cell r="Z96">
            <v>0.83599999999999997</v>
          </cell>
          <cell r="AA96">
            <v>0.73299999999999998</v>
          </cell>
          <cell r="AB96">
            <v>38</v>
          </cell>
          <cell r="AC96">
            <v>1.1579999999999999</v>
          </cell>
          <cell r="AD96">
            <v>139.69999999999999</v>
          </cell>
          <cell r="AE96">
            <v>7.72</v>
          </cell>
          <cell r="AF96">
            <v>1893</v>
          </cell>
          <cell r="AG96">
            <v>2400</v>
          </cell>
          <cell r="AH96">
            <v>2400</v>
          </cell>
          <cell r="AI96">
            <v>0</v>
          </cell>
          <cell r="AJ96">
            <v>0</v>
          </cell>
          <cell r="AK96" t="str">
            <v>откр ствол</v>
          </cell>
          <cell r="AL96" t="str">
            <v>2893-2400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 t="str">
            <v>Фонтан</v>
          </cell>
          <cell r="AT96">
            <v>600</v>
          </cell>
          <cell r="AU96" t="str">
            <v>неисправ</v>
          </cell>
          <cell r="AV96">
            <v>1100</v>
          </cell>
          <cell r="AW96" t="str">
            <v>ГП</v>
          </cell>
          <cell r="AX96">
            <v>1500</v>
          </cell>
          <cell r="AY96" t="str">
            <v>ГК95(2,5)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1700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1900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73</v>
          </cell>
          <cell r="BV96">
            <v>5.5</v>
          </cell>
          <cell r="BW96">
            <v>8</v>
          </cell>
          <cell r="BX96" t="str">
            <v>Угловик</v>
          </cell>
          <cell r="BY96" t="str">
            <v>Постоянный</v>
          </cell>
          <cell r="BZ96">
            <v>24</v>
          </cell>
          <cell r="CA96">
            <v>0</v>
          </cell>
          <cell r="CB96">
            <v>66</v>
          </cell>
          <cell r="CC96">
            <v>63</v>
          </cell>
          <cell r="CD96">
            <v>62</v>
          </cell>
          <cell r="CE96">
            <v>43313</v>
          </cell>
          <cell r="CF96">
            <v>136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73</v>
          </cell>
          <cell r="CL96">
            <v>17.38044</v>
          </cell>
          <cell r="CM96">
            <v>21</v>
          </cell>
          <cell r="CN96">
            <v>1</v>
          </cell>
          <cell r="CO96">
            <v>90</v>
          </cell>
          <cell r="CP96">
            <v>76</v>
          </cell>
          <cell r="CQ96">
            <v>63</v>
          </cell>
          <cell r="CR96" t="str">
            <v>-</v>
          </cell>
          <cell r="CS96" t="str">
            <v>-</v>
          </cell>
          <cell r="CT96" t="str">
            <v>-</v>
          </cell>
          <cell r="CU96">
            <v>45.61956</v>
          </cell>
          <cell r="CV96" t="str">
            <v>-</v>
          </cell>
          <cell r="CW96" t="str">
            <v>-</v>
          </cell>
          <cell r="CX96" t="str">
            <v>-</v>
          </cell>
          <cell r="CY96">
            <v>0</v>
          </cell>
          <cell r="CZ96">
            <v>76</v>
          </cell>
          <cell r="DA96">
            <v>4372.7316454589181</v>
          </cell>
          <cell r="DB96">
            <v>4372.7316454589181</v>
          </cell>
          <cell r="DC96">
            <v>0.41975308641975312</v>
          </cell>
          <cell r="DD96">
            <v>0</v>
          </cell>
          <cell r="DE96" t="str">
            <v>Фонтан</v>
          </cell>
          <cell r="DF96">
            <v>17.38044</v>
          </cell>
          <cell r="DG96">
            <v>21</v>
          </cell>
          <cell r="DH96">
            <v>1</v>
          </cell>
          <cell r="DI96">
            <v>76</v>
          </cell>
          <cell r="DJ96">
            <v>73</v>
          </cell>
          <cell r="DK96">
            <v>0</v>
          </cell>
          <cell r="DL96">
            <v>42024</v>
          </cell>
          <cell r="DM96">
            <v>42269</v>
          </cell>
          <cell r="DN96">
            <v>1137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40122</v>
          </cell>
          <cell r="DT96" t="str">
            <v>ОПЗ</v>
          </cell>
          <cell r="DU96">
            <v>0</v>
          </cell>
          <cell r="DV96">
            <v>8</v>
          </cell>
          <cell r="DW96">
            <v>45</v>
          </cell>
          <cell r="DX96">
            <v>59</v>
          </cell>
          <cell r="DY96">
            <v>37</v>
          </cell>
          <cell r="DZ96" t="str">
            <v>Постоянный</v>
          </cell>
          <cell r="EA96">
            <v>24</v>
          </cell>
          <cell r="EB96">
            <v>0</v>
          </cell>
          <cell r="EC96">
            <v>17.38044</v>
          </cell>
          <cell r="ED96">
            <v>21</v>
          </cell>
          <cell r="EE96">
            <v>1</v>
          </cell>
          <cell r="EF96">
            <v>76</v>
          </cell>
          <cell r="EG96">
            <v>4372.7316454589181</v>
          </cell>
          <cell r="EH96">
            <v>0</v>
          </cell>
          <cell r="EI96">
            <v>0</v>
          </cell>
          <cell r="EJ96">
            <v>73</v>
          </cell>
          <cell r="EK96">
            <v>8</v>
          </cell>
          <cell r="EL96">
            <v>66</v>
          </cell>
          <cell r="EM96">
            <v>63</v>
          </cell>
          <cell r="EN96">
            <v>62</v>
          </cell>
          <cell r="EO96" t="str">
            <v>Постоянный</v>
          </cell>
          <cell r="EP96">
            <v>24</v>
          </cell>
          <cell r="EQ96">
            <v>0</v>
          </cell>
          <cell r="ER96">
            <v>17.38044</v>
          </cell>
          <cell r="ES96">
            <v>21</v>
          </cell>
          <cell r="ET96">
            <v>1</v>
          </cell>
          <cell r="EU96">
            <v>76</v>
          </cell>
          <cell r="EV96">
            <v>4372.7316454589181</v>
          </cell>
          <cell r="EW96">
            <v>0</v>
          </cell>
          <cell r="EX96">
            <v>0</v>
          </cell>
          <cell r="EY96">
            <v>73</v>
          </cell>
          <cell r="EZ96">
            <v>0</v>
          </cell>
          <cell r="FA96">
            <v>21</v>
          </cell>
          <cell r="FB96">
            <v>4</v>
          </cell>
          <cell r="FC96">
            <v>25</v>
          </cell>
          <cell r="FD96">
            <v>0</v>
          </cell>
          <cell r="FE96">
            <v>0</v>
          </cell>
          <cell r="FF96">
            <v>0</v>
          </cell>
        </row>
        <row r="97">
          <cell r="J97" t="str">
            <v>1012-2</v>
          </cell>
          <cell r="K97" t="str">
            <v>Куст скважины - 1012</v>
          </cell>
          <cell r="L97">
            <v>40057</v>
          </cell>
          <cell r="M97" t="str">
            <v>Гор.</v>
          </cell>
          <cell r="N97" t="str">
            <v>P1ar_Block III</v>
          </cell>
          <cell r="O97" t="str">
            <v>Действующий</v>
          </cell>
          <cell r="P97">
            <v>-4</v>
          </cell>
          <cell r="Q97" t="str">
            <v xml:space="preserve"> </v>
          </cell>
          <cell r="R97" t="str">
            <v xml:space="preserve"> </v>
          </cell>
          <cell r="S97">
            <v>0</v>
          </cell>
          <cell r="T97">
            <v>143.80000000000001</v>
          </cell>
          <cell r="U97">
            <v>135</v>
          </cell>
          <cell r="V97">
            <v>4.32</v>
          </cell>
          <cell r="W97">
            <v>1</v>
          </cell>
          <cell r="X97">
            <v>4.32</v>
          </cell>
          <cell r="Y97">
            <v>1.33</v>
          </cell>
          <cell r="Z97">
            <v>0.83599999999999997</v>
          </cell>
          <cell r="AA97">
            <v>0.73299999999999998</v>
          </cell>
          <cell r="AB97">
            <v>38</v>
          </cell>
          <cell r="AC97">
            <v>1.1579999999999999</v>
          </cell>
          <cell r="AD97">
            <v>139.69999999999999</v>
          </cell>
          <cell r="AE97">
            <v>7.72</v>
          </cell>
          <cell r="AF97">
            <v>1922</v>
          </cell>
          <cell r="AG97">
            <v>2500</v>
          </cell>
          <cell r="AH97">
            <v>2500</v>
          </cell>
          <cell r="AI97">
            <v>0</v>
          </cell>
          <cell r="AJ97">
            <v>0</v>
          </cell>
          <cell r="AK97" t="str">
            <v>откр ствол</v>
          </cell>
          <cell r="AL97" t="str">
            <v xml:space="preserve">1922-2500 </v>
          </cell>
          <cell r="AM97">
            <v>0</v>
          </cell>
          <cell r="AN97">
            <v>1922</v>
          </cell>
          <cell r="AO97">
            <v>68.569999999999993</v>
          </cell>
          <cell r="AP97">
            <v>0</v>
          </cell>
          <cell r="AQ97">
            <v>0</v>
          </cell>
          <cell r="AR97">
            <v>0</v>
          </cell>
          <cell r="AS97" t="str">
            <v>Фонтан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2159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73</v>
          </cell>
          <cell r="BV97">
            <v>5.5</v>
          </cell>
          <cell r="BW97">
            <v>18</v>
          </cell>
          <cell r="BX97" t="str">
            <v>Угловик</v>
          </cell>
          <cell r="BY97" t="str">
            <v>Постоянный</v>
          </cell>
          <cell r="BZ97">
            <v>24</v>
          </cell>
          <cell r="CA97">
            <v>0</v>
          </cell>
          <cell r="CB97">
            <v>35</v>
          </cell>
          <cell r="CC97">
            <v>36</v>
          </cell>
          <cell r="CD97">
            <v>34</v>
          </cell>
          <cell r="CE97">
            <v>43313</v>
          </cell>
          <cell r="CF97">
            <v>107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62</v>
          </cell>
          <cell r="CL97">
            <v>6.6879999999999997</v>
          </cell>
          <cell r="CM97">
            <v>8</v>
          </cell>
          <cell r="CN97">
            <v>0</v>
          </cell>
          <cell r="CO97">
            <v>91</v>
          </cell>
          <cell r="CP97">
            <v>19</v>
          </cell>
          <cell r="CQ97">
            <v>45</v>
          </cell>
          <cell r="CR97" t="str">
            <v>-</v>
          </cell>
          <cell r="CS97" t="str">
            <v>-</v>
          </cell>
          <cell r="CT97" t="str">
            <v>-</v>
          </cell>
          <cell r="CU97">
            <v>38.311999999999998</v>
          </cell>
          <cell r="CV97" t="str">
            <v>-</v>
          </cell>
          <cell r="CW97" t="str">
            <v>-</v>
          </cell>
          <cell r="CX97" t="str">
            <v>-</v>
          </cell>
          <cell r="CY97">
            <v>0</v>
          </cell>
          <cell r="CZ97">
            <v>19</v>
          </cell>
          <cell r="DA97">
            <v>2840.909090909091</v>
          </cell>
          <cell r="DB97">
            <v>2840.909090909091</v>
          </cell>
          <cell r="DC97">
            <v>0.21864623243933592</v>
          </cell>
          <cell r="DD97">
            <v>0</v>
          </cell>
          <cell r="DE97" t="str">
            <v>Фонтан</v>
          </cell>
          <cell r="DF97">
            <v>6.6879999999999997</v>
          </cell>
          <cell r="DG97">
            <v>8</v>
          </cell>
          <cell r="DH97">
            <v>0</v>
          </cell>
          <cell r="DI97">
            <v>19</v>
          </cell>
          <cell r="DJ97">
            <v>62</v>
          </cell>
          <cell r="DK97">
            <v>0</v>
          </cell>
          <cell r="DL97">
            <v>40681</v>
          </cell>
          <cell r="DM97">
            <v>40884</v>
          </cell>
          <cell r="DN97">
            <v>2522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40884</v>
          </cell>
          <cell r="DT97" t="str">
            <v>ОПЗ</v>
          </cell>
          <cell r="DU97">
            <v>0</v>
          </cell>
          <cell r="DV97">
            <v>18</v>
          </cell>
          <cell r="DW97">
            <v>40</v>
          </cell>
          <cell r="DX97">
            <v>42</v>
          </cell>
          <cell r="DY97">
            <v>39</v>
          </cell>
          <cell r="DZ97" t="str">
            <v>Постоянный</v>
          </cell>
          <cell r="EA97">
            <v>24</v>
          </cell>
          <cell r="EB97">
            <v>0</v>
          </cell>
          <cell r="EC97">
            <v>6.6879999999999997</v>
          </cell>
          <cell r="ED97">
            <v>8</v>
          </cell>
          <cell r="EE97">
            <v>0</v>
          </cell>
          <cell r="EF97">
            <v>19</v>
          </cell>
          <cell r="EG97">
            <v>2840.909090909091</v>
          </cell>
          <cell r="EH97">
            <v>0</v>
          </cell>
          <cell r="EI97">
            <v>0</v>
          </cell>
          <cell r="EJ97">
            <v>65</v>
          </cell>
          <cell r="EK97">
            <v>18</v>
          </cell>
          <cell r="EL97">
            <v>35</v>
          </cell>
          <cell r="EM97">
            <v>36</v>
          </cell>
          <cell r="EN97">
            <v>34</v>
          </cell>
          <cell r="EO97" t="str">
            <v>Постоянный</v>
          </cell>
          <cell r="EP97">
            <v>24</v>
          </cell>
          <cell r="EQ97">
            <v>0</v>
          </cell>
          <cell r="ER97">
            <v>6.6879999999999997</v>
          </cell>
          <cell r="ES97">
            <v>8</v>
          </cell>
          <cell r="ET97">
            <v>0</v>
          </cell>
          <cell r="EU97">
            <v>19</v>
          </cell>
          <cell r="EV97">
            <v>2840.909090909091</v>
          </cell>
          <cell r="EW97">
            <v>0</v>
          </cell>
          <cell r="EX97">
            <v>0</v>
          </cell>
          <cell r="EY97">
            <v>62</v>
          </cell>
          <cell r="EZ97">
            <v>0</v>
          </cell>
          <cell r="FA97">
            <v>-5</v>
          </cell>
          <cell r="FB97">
            <v>-6</v>
          </cell>
          <cell r="FC97">
            <v>-5</v>
          </cell>
          <cell r="FD97">
            <v>0</v>
          </cell>
          <cell r="FE97">
            <v>0</v>
          </cell>
          <cell r="FF97">
            <v>0</v>
          </cell>
        </row>
        <row r="98">
          <cell r="J98" t="str">
            <v>1012-1</v>
          </cell>
          <cell r="K98" t="str">
            <v>Куст скважины - 1012</v>
          </cell>
          <cell r="L98">
            <v>40179</v>
          </cell>
          <cell r="M98" t="str">
            <v>Гор.</v>
          </cell>
          <cell r="N98" t="str">
            <v>P1ar_Block III</v>
          </cell>
          <cell r="O98" t="str">
            <v>Действующий</v>
          </cell>
          <cell r="P98">
            <v>-4</v>
          </cell>
          <cell r="Q98" t="str">
            <v xml:space="preserve"> </v>
          </cell>
          <cell r="R98" t="str">
            <v xml:space="preserve"> </v>
          </cell>
          <cell r="S98">
            <v>0</v>
          </cell>
          <cell r="T98">
            <v>143.80000000000001</v>
          </cell>
          <cell r="U98">
            <v>135</v>
          </cell>
          <cell r="V98">
            <v>4.32</v>
          </cell>
          <cell r="W98">
            <v>1</v>
          </cell>
          <cell r="X98">
            <v>4.215045370280027</v>
          </cell>
          <cell r="Y98">
            <v>1.33</v>
          </cell>
          <cell r="Z98">
            <v>0.83599999999999997</v>
          </cell>
          <cell r="AA98">
            <v>0.73299999999999998</v>
          </cell>
          <cell r="AB98">
            <v>38</v>
          </cell>
          <cell r="AC98">
            <v>1.1579999999999999</v>
          </cell>
          <cell r="AD98">
            <v>139.69999999999999</v>
          </cell>
          <cell r="AE98">
            <v>7.72</v>
          </cell>
          <cell r="AF98">
            <v>1893</v>
          </cell>
          <cell r="AG98">
            <v>2500</v>
          </cell>
          <cell r="AH98">
            <v>2500</v>
          </cell>
          <cell r="AI98">
            <v>0</v>
          </cell>
          <cell r="AJ98">
            <v>0</v>
          </cell>
          <cell r="AK98" t="str">
            <v>откр ствол</v>
          </cell>
          <cell r="AL98" t="str">
            <v xml:space="preserve">1893-2500 </v>
          </cell>
          <cell r="AM98">
            <v>0</v>
          </cell>
          <cell r="AN98">
            <v>1893</v>
          </cell>
          <cell r="AO98">
            <v>41.15</v>
          </cell>
          <cell r="AP98">
            <v>0</v>
          </cell>
          <cell r="AQ98">
            <v>0</v>
          </cell>
          <cell r="AR98">
            <v>0</v>
          </cell>
          <cell r="AS98" t="str">
            <v>Фонтан</v>
          </cell>
          <cell r="AT98">
            <v>600</v>
          </cell>
          <cell r="AU98" t="str">
            <v>ГП</v>
          </cell>
          <cell r="AV98">
            <v>1200</v>
          </cell>
          <cell r="AW98" t="str">
            <v>ГП</v>
          </cell>
          <cell r="AX98">
            <v>1707</v>
          </cell>
          <cell r="AY98" t="str">
            <v>ИК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1718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1930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73</v>
          </cell>
          <cell r="BV98">
            <v>5.5</v>
          </cell>
          <cell r="BW98">
            <v>18</v>
          </cell>
          <cell r="BX98" t="str">
            <v>Угловик</v>
          </cell>
          <cell r="BY98" t="str">
            <v>Постоянный</v>
          </cell>
          <cell r="BZ98">
            <v>24</v>
          </cell>
          <cell r="CA98">
            <v>0</v>
          </cell>
          <cell r="CB98">
            <v>63</v>
          </cell>
          <cell r="CC98">
            <v>65</v>
          </cell>
          <cell r="CD98">
            <v>62</v>
          </cell>
          <cell r="CE98">
            <v>43313</v>
          </cell>
          <cell r="CF98">
            <v>141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63</v>
          </cell>
          <cell r="CL98">
            <v>6.9946239000000006</v>
          </cell>
          <cell r="CM98">
            <v>8.43</v>
          </cell>
          <cell r="CN98">
            <v>0.75</v>
          </cell>
          <cell r="CO98">
            <v>92</v>
          </cell>
          <cell r="CP98">
            <v>47</v>
          </cell>
          <cell r="CQ98">
            <v>78</v>
          </cell>
          <cell r="CR98" t="str">
            <v>-</v>
          </cell>
          <cell r="CS98" t="str">
            <v>-</v>
          </cell>
          <cell r="CT98" t="str">
            <v>-</v>
          </cell>
          <cell r="CU98">
            <v>71.005376100000007</v>
          </cell>
          <cell r="CV98" t="str">
            <v>-</v>
          </cell>
          <cell r="CW98" t="str">
            <v>-</v>
          </cell>
          <cell r="CX98" t="str">
            <v>-</v>
          </cell>
          <cell r="CY98">
            <v>0</v>
          </cell>
          <cell r="CZ98">
            <v>47</v>
          </cell>
          <cell r="DA98">
            <v>6719.446345070819</v>
          </cell>
          <cell r="DB98">
            <v>6719.446345070819</v>
          </cell>
          <cell r="DC98">
            <v>0.14331203279479141</v>
          </cell>
          <cell r="DD98">
            <v>0</v>
          </cell>
          <cell r="DE98" t="str">
            <v>Фонтан</v>
          </cell>
          <cell r="DF98">
            <v>6.9946239000000006</v>
          </cell>
          <cell r="DG98">
            <v>8.43</v>
          </cell>
          <cell r="DH98">
            <v>0.75</v>
          </cell>
          <cell r="DI98">
            <v>47</v>
          </cell>
          <cell r="DJ98">
            <v>63</v>
          </cell>
          <cell r="DK98">
            <v>0</v>
          </cell>
          <cell r="DL98" t="str">
            <v>-</v>
          </cell>
          <cell r="DM98">
            <v>41101</v>
          </cell>
          <cell r="DN98">
            <v>2305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41101</v>
          </cell>
          <cell r="DT98" t="str">
            <v>ОПЗ</v>
          </cell>
          <cell r="DU98">
            <v>0</v>
          </cell>
          <cell r="DV98">
            <v>10</v>
          </cell>
          <cell r="DW98">
            <v>63</v>
          </cell>
          <cell r="DX98">
            <v>59</v>
          </cell>
          <cell r="DY98">
            <v>42</v>
          </cell>
          <cell r="DZ98" t="str">
            <v>Постоянный</v>
          </cell>
          <cell r="EA98">
            <v>24</v>
          </cell>
          <cell r="EB98">
            <v>0</v>
          </cell>
          <cell r="EC98">
            <v>19.08379</v>
          </cell>
          <cell r="ED98">
            <v>23</v>
          </cell>
          <cell r="EE98">
            <v>0.75</v>
          </cell>
          <cell r="EF98">
            <v>89.9</v>
          </cell>
          <cell r="EG98">
            <v>4710.8043004036408</v>
          </cell>
          <cell r="EH98">
            <v>0</v>
          </cell>
          <cell r="EI98">
            <v>0</v>
          </cell>
          <cell r="EJ98">
            <v>63</v>
          </cell>
          <cell r="EK98">
            <v>18</v>
          </cell>
          <cell r="EL98">
            <v>63</v>
          </cell>
          <cell r="EM98">
            <v>65</v>
          </cell>
          <cell r="EN98">
            <v>62</v>
          </cell>
          <cell r="EO98" t="str">
            <v>Постоянный</v>
          </cell>
          <cell r="EP98">
            <v>24</v>
          </cell>
          <cell r="EQ98">
            <v>0</v>
          </cell>
          <cell r="ER98">
            <v>6.9946239000000006</v>
          </cell>
          <cell r="ES98">
            <v>8.43</v>
          </cell>
          <cell r="ET98">
            <v>0.75</v>
          </cell>
          <cell r="EU98">
            <v>47</v>
          </cell>
          <cell r="EV98">
            <v>6719.446345070819</v>
          </cell>
          <cell r="EW98">
            <v>0</v>
          </cell>
          <cell r="EX98">
            <v>0</v>
          </cell>
          <cell r="EY98">
            <v>63</v>
          </cell>
          <cell r="EZ98">
            <v>8</v>
          </cell>
          <cell r="FA98">
            <v>0</v>
          </cell>
          <cell r="FB98">
            <v>6</v>
          </cell>
          <cell r="FC98">
            <v>20</v>
          </cell>
          <cell r="FD98">
            <v>0</v>
          </cell>
          <cell r="FE98">
            <v>0</v>
          </cell>
          <cell r="FF98">
            <v>-12.0891661</v>
          </cell>
        </row>
        <row r="99">
          <cell r="J99">
            <v>1014</v>
          </cell>
          <cell r="K99" t="str">
            <v>К - 3</v>
          </cell>
          <cell r="L99">
            <v>42063</v>
          </cell>
          <cell r="M99" t="str">
            <v>Гор.</v>
          </cell>
          <cell r="N99" t="str">
            <v>P1ar_Block III</v>
          </cell>
          <cell r="O99" t="str">
            <v>Действующий</v>
          </cell>
          <cell r="P99">
            <v>-4</v>
          </cell>
          <cell r="Q99" t="str">
            <v xml:space="preserve"> </v>
          </cell>
          <cell r="R99" t="str">
            <v xml:space="preserve"> </v>
          </cell>
          <cell r="S99">
            <v>0</v>
          </cell>
          <cell r="T99">
            <v>143.80000000000001</v>
          </cell>
          <cell r="U99">
            <v>135</v>
          </cell>
          <cell r="V99">
            <v>4.32</v>
          </cell>
          <cell r="W99">
            <v>1</v>
          </cell>
          <cell r="X99">
            <v>4.32</v>
          </cell>
          <cell r="Y99">
            <v>1.33</v>
          </cell>
          <cell r="Z99">
            <v>0.83599999999999997</v>
          </cell>
          <cell r="AA99">
            <v>0.73299999999999998</v>
          </cell>
          <cell r="AB99">
            <v>38</v>
          </cell>
          <cell r="AC99">
            <v>1.1579999999999999</v>
          </cell>
          <cell r="AD99">
            <v>177.8</v>
          </cell>
          <cell r="AE99">
            <v>9.19</v>
          </cell>
          <cell r="AF99">
            <v>1996</v>
          </cell>
          <cell r="AG99">
            <v>2750</v>
          </cell>
          <cell r="AH99">
            <v>1990</v>
          </cell>
          <cell r="AI99">
            <v>0</v>
          </cell>
          <cell r="AJ99">
            <v>0</v>
          </cell>
          <cell r="AK99" t="str">
            <v>закрытый</v>
          </cell>
          <cell r="AL99" t="str">
            <v>1790,6-1791,7; 1811,7-1813,7; 1819,7-1821,7; 1824,7-1828,7; 1833,7-1837,7; 1843,7-1847,7; 1850,7-1857,7; 1860,7-1872,7; 1879,7-1883,7</v>
          </cell>
          <cell r="AM99">
            <v>8</v>
          </cell>
          <cell r="AN99">
            <v>2011</v>
          </cell>
          <cell r="AO99">
            <v>158.87</v>
          </cell>
          <cell r="AP99">
            <v>0</v>
          </cell>
          <cell r="AQ99">
            <v>0</v>
          </cell>
          <cell r="AR99">
            <v>0</v>
          </cell>
          <cell r="AS99" t="str">
            <v>Фонтан</v>
          </cell>
          <cell r="AT99">
            <v>600</v>
          </cell>
          <cell r="AU99" t="str">
            <v>ГП</v>
          </cell>
          <cell r="AV99">
            <v>1200</v>
          </cell>
          <cell r="AW99" t="str">
            <v>ГП</v>
          </cell>
          <cell r="AX99">
            <v>1747</v>
          </cell>
          <cell r="AY99" t="str">
            <v>ИК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1757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1778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73</v>
          </cell>
          <cell r="BV99">
            <v>5.5</v>
          </cell>
          <cell r="BW99">
            <v>65</v>
          </cell>
          <cell r="BX99" t="str">
            <v>Угловик</v>
          </cell>
          <cell r="BY99" t="str">
            <v>Постоянный</v>
          </cell>
          <cell r="BZ99">
            <v>24</v>
          </cell>
          <cell r="CA99">
            <v>0</v>
          </cell>
          <cell r="CB99">
            <v>99</v>
          </cell>
          <cell r="CC99">
            <v>4</v>
          </cell>
          <cell r="CD99">
            <v>98</v>
          </cell>
          <cell r="CE99">
            <v>43313</v>
          </cell>
          <cell r="CF99">
            <v>172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122</v>
          </cell>
          <cell r="CL99">
            <v>14.629999999999999</v>
          </cell>
          <cell r="CM99">
            <v>17.5</v>
          </cell>
          <cell r="CN99">
            <v>0</v>
          </cell>
          <cell r="CO99">
            <v>93</v>
          </cell>
          <cell r="CP99">
            <v>154.19999999999999</v>
          </cell>
          <cell r="CQ99">
            <v>50</v>
          </cell>
          <cell r="CR99" t="str">
            <v>-</v>
          </cell>
          <cell r="CS99" t="str">
            <v>-</v>
          </cell>
          <cell r="CT99" t="str">
            <v>-</v>
          </cell>
          <cell r="CU99">
            <v>35.370000000000005</v>
          </cell>
          <cell r="CV99" t="str">
            <v>-</v>
          </cell>
          <cell r="CW99" t="str">
            <v>-</v>
          </cell>
          <cell r="CX99" t="str">
            <v>-</v>
          </cell>
          <cell r="CY99">
            <v>0</v>
          </cell>
          <cell r="CZ99">
            <v>154.19999999999999</v>
          </cell>
          <cell r="DA99">
            <v>10539.986329460015</v>
          </cell>
          <cell r="DB99">
            <v>10539.986329460015</v>
          </cell>
          <cell r="DC99">
            <v>0.36059299744113277</v>
          </cell>
          <cell r="DD99">
            <v>0</v>
          </cell>
          <cell r="DE99" t="str">
            <v>Фонтан</v>
          </cell>
          <cell r="DF99">
            <v>14.629999999999999</v>
          </cell>
          <cell r="DG99">
            <v>17.5</v>
          </cell>
          <cell r="DH99">
            <v>0</v>
          </cell>
          <cell r="DI99">
            <v>154.19999999999999</v>
          </cell>
          <cell r="DJ99">
            <v>122</v>
          </cell>
          <cell r="DK99">
            <v>0</v>
          </cell>
          <cell r="DL99">
            <v>41548</v>
          </cell>
          <cell r="DM99">
            <v>42063</v>
          </cell>
          <cell r="DN99">
            <v>1343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42063</v>
          </cell>
          <cell r="DT99" t="str">
            <v>ВНС</v>
          </cell>
          <cell r="DU99">
            <v>0</v>
          </cell>
          <cell r="DV99">
            <v>65</v>
          </cell>
          <cell r="DW99">
            <v>99</v>
          </cell>
          <cell r="DX99">
            <v>4</v>
          </cell>
          <cell r="DY99">
            <v>98</v>
          </cell>
          <cell r="DZ99" t="str">
            <v>Постоянный</v>
          </cell>
          <cell r="EA99">
            <v>24</v>
          </cell>
          <cell r="EB99">
            <v>0</v>
          </cell>
          <cell r="EC99">
            <v>14.629999999999999</v>
          </cell>
          <cell r="ED99">
            <v>17.5</v>
          </cell>
          <cell r="EE99">
            <v>0</v>
          </cell>
          <cell r="EF99">
            <v>154.19999999999999</v>
          </cell>
          <cell r="EG99">
            <v>10539.986329460015</v>
          </cell>
          <cell r="EH99">
            <v>0</v>
          </cell>
          <cell r="EI99">
            <v>0</v>
          </cell>
          <cell r="EJ99">
            <v>122</v>
          </cell>
          <cell r="EK99">
            <v>65</v>
          </cell>
          <cell r="EL99">
            <v>99</v>
          </cell>
          <cell r="EM99">
            <v>4</v>
          </cell>
          <cell r="EN99">
            <v>98</v>
          </cell>
          <cell r="EO99" t="str">
            <v>Постоянный</v>
          </cell>
          <cell r="EP99">
            <v>24</v>
          </cell>
          <cell r="EQ99">
            <v>0</v>
          </cell>
          <cell r="ER99">
            <v>14.629999999999999</v>
          </cell>
          <cell r="ES99">
            <v>17.5</v>
          </cell>
          <cell r="ET99">
            <v>0</v>
          </cell>
          <cell r="EU99">
            <v>154.19999999999999</v>
          </cell>
          <cell r="EV99">
            <v>10539.986329460015</v>
          </cell>
          <cell r="EW99">
            <v>0</v>
          </cell>
          <cell r="EX99">
            <v>0</v>
          </cell>
          <cell r="EY99">
            <v>122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</row>
        <row r="100">
          <cell r="J100" t="str">
            <v>1014-2</v>
          </cell>
          <cell r="K100" t="str">
            <v>Без куста</v>
          </cell>
          <cell r="L100">
            <v>42076</v>
          </cell>
          <cell r="M100" t="str">
            <v>Гор.</v>
          </cell>
          <cell r="N100" t="str">
            <v>P1ar_Block III</v>
          </cell>
          <cell r="O100" t="str">
            <v>Действующий</v>
          </cell>
          <cell r="P100">
            <v>-4</v>
          </cell>
          <cell r="Q100">
            <v>0</v>
          </cell>
          <cell r="R100">
            <v>0</v>
          </cell>
          <cell r="S100">
            <v>0</v>
          </cell>
          <cell r="T100">
            <v>143.80000000000001</v>
          </cell>
          <cell r="U100">
            <v>135</v>
          </cell>
          <cell r="V100">
            <v>4.32</v>
          </cell>
          <cell r="W100">
            <v>1</v>
          </cell>
          <cell r="X100">
            <v>4.3099835981179737</v>
          </cell>
          <cell r="Y100">
            <v>1.33</v>
          </cell>
          <cell r="Z100">
            <v>0.83599999999999997</v>
          </cell>
          <cell r="AA100">
            <v>0.73299999999999998</v>
          </cell>
          <cell r="AB100">
            <v>38</v>
          </cell>
          <cell r="AC100">
            <v>1.1579999999999999</v>
          </cell>
          <cell r="AD100">
            <v>177.8</v>
          </cell>
          <cell r="AE100">
            <v>9.19</v>
          </cell>
          <cell r="AF100">
            <v>2070</v>
          </cell>
          <cell r="AG100">
            <v>2970</v>
          </cell>
          <cell r="AH100">
            <v>2970</v>
          </cell>
          <cell r="AI100">
            <v>0</v>
          </cell>
          <cell r="AJ100">
            <v>0</v>
          </cell>
          <cell r="AK100" t="str">
            <v>откр ствол</v>
          </cell>
          <cell r="AL100" t="str">
            <v>2070-2970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 t="str">
            <v>Газлифт</v>
          </cell>
          <cell r="AT100">
            <v>380</v>
          </cell>
          <cell r="AU100" t="str">
            <v>ГП</v>
          </cell>
          <cell r="AV100">
            <v>720</v>
          </cell>
          <cell r="AW100" t="str">
            <v>ГП</v>
          </cell>
          <cell r="AX100">
            <v>1010</v>
          </cell>
          <cell r="AY100" t="str">
            <v>ГК80/3</v>
          </cell>
          <cell r="AZ100">
            <v>1230</v>
          </cell>
          <cell r="BA100" t="str">
            <v>ГК82/3</v>
          </cell>
          <cell r="BB100">
            <v>1400</v>
          </cell>
          <cell r="BC100" t="str">
            <v>ЦКсОК/5</v>
          </cell>
          <cell r="BD100">
            <v>0</v>
          </cell>
          <cell r="BE100">
            <v>0</v>
          </cell>
          <cell r="BF100">
            <v>1670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2080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73</v>
          </cell>
          <cell r="BV100">
            <v>5.5</v>
          </cell>
          <cell r="BW100">
            <v>18</v>
          </cell>
          <cell r="BX100" t="str">
            <v>Угловик</v>
          </cell>
          <cell r="BY100" t="str">
            <v>Постоянный</v>
          </cell>
          <cell r="BZ100">
            <v>24</v>
          </cell>
          <cell r="CA100">
            <v>0</v>
          </cell>
          <cell r="CB100">
            <v>34</v>
          </cell>
          <cell r="CC100">
            <v>60</v>
          </cell>
          <cell r="CD100">
            <v>32</v>
          </cell>
          <cell r="CE100">
            <v>43313</v>
          </cell>
          <cell r="CF100">
            <v>122</v>
          </cell>
          <cell r="CG100">
            <v>83</v>
          </cell>
          <cell r="CH100">
            <v>6</v>
          </cell>
          <cell r="CI100">
            <v>0</v>
          </cell>
          <cell r="CJ100">
            <v>0</v>
          </cell>
          <cell r="CK100">
            <v>57</v>
          </cell>
          <cell r="CL100">
            <v>17.961418199999997</v>
          </cell>
          <cell r="CM100">
            <v>21.5</v>
          </cell>
          <cell r="CN100">
            <v>7.0000000000000007E-2</v>
          </cell>
          <cell r="CO100">
            <v>94</v>
          </cell>
          <cell r="CP100">
            <v>33.200000000000003</v>
          </cell>
          <cell r="CQ100">
            <v>65</v>
          </cell>
          <cell r="CR100" t="str">
            <v>-</v>
          </cell>
          <cell r="CS100" t="str">
            <v>-</v>
          </cell>
          <cell r="CT100" t="str">
            <v>-</v>
          </cell>
          <cell r="CU100">
            <v>47.038581800000003</v>
          </cell>
          <cell r="CV100" t="str">
            <v>-</v>
          </cell>
          <cell r="CW100" t="str">
            <v>-</v>
          </cell>
          <cell r="CX100" t="str">
            <v>-</v>
          </cell>
          <cell r="CY100">
            <v>8.8000000000000007</v>
          </cell>
          <cell r="CZ100">
            <v>24.400000000000002</v>
          </cell>
          <cell r="DA100">
            <v>1358.467339733786</v>
          </cell>
          <cell r="DB100">
            <v>1848.4063802935118</v>
          </cell>
          <cell r="DC100">
            <v>0.43339452909858639</v>
          </cell>
          <cell r="DD100">
            <v>0</v>
          </cell>
          <cell r="DE100" t="str">
            <v>Газлифт</v>
          </cell>
          <cell r="DF100">
            <v>17.961418199999997</v>
          </cell>
          <cell r="DG100">
            <v>21.5</v>
          </cell>
          <cell r="DH100">
            <v>7.0000000000000007E-2</v>
          </cell>
          <cell r="DI100">
            <v>24.400000000000002</v>
          </cell>
          <cell r="DJ100">
            <v>57</v>
          </cell>
          <cell r="DK100">
            <v>0</v>
          </cell>
          <cell r="DL100">
            <v>42849.083333333336</v>
          </cell>
          <cell r="DM100">
            <v>42853</v>
          </cell>
          <cell r="DN100">
            <v>553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42853</v>
          </cell>
          <cell r="DT100" t="str">
            <v>ОПЗ</v>
          </cell>
          <cell r="DU100">
            <v>0</v>
          </cell>
          <cell r="DV100">
            <v>18</v>
          </cell>
          <cell r="DW100">
            <v>34</v>
          </cell>
          <cell r="DX100">
            <v>60</v>
          </cell>
          <cell r="DY100">
            <v>32</v>
          </cell>
          <cell r="DZ100" t="str">
            <v>Постоянный</v>
          </cell>
          <cell r="EA100">
            <v>24</v>
          </cell>
          <cell r="EB100">
            <v>0</v>
          </cell>
          <cell r="EC100">
            <v>17.961418199999997</v>
          </cell>
          <cell r="ED100">
            <v>21.5</v>
          </cell>
          <cell r="EE100">
            <v>7.0000000000000007E-2</v>
          </cell>
          <cell r="EF100">
            <v>33.200000000000003</v>
          </cell>
          <cell r="EG100">
            <v>1358.467339733786</v>
          </cell>
          <cell r="EH100">
            <v>83</v>
          </cell>
          <cell r="EI100">
            <v>8.8000000000000007</v>
          </cell>
          <cell r="EJ100">
            <v>57</v>
          </cell>
          <cell r="EK100">
            <v>18</v>
          </cell>
          <cell r="EL100">
            <v>34</v>
          </cell>
          <cell r="EM100">
            <v>60</v>
          </cell>
          <cell r="EN100">
            <v>32</v>
          </cell>
          <cell r="EO100" t="str">
            <v>Постоянный</v>
          </cell>
          <cell r="EP100">
            <v>24</v>
          </cell>
          <cell r="EQ100">
            <v>0</v>
          </cell>
          <cell r="ER100">
            <v>17.961418199999997</v>
          </cell>
          <cell r="ES100">
            <v>21.5</v>
          </cell>
          <cell r="ET100">
            <v>7.0000000000000007E-2</v>
          </cell>
          <cell r="EU100">
            <v>33.200000000000003</v>
          </cell>
          <cell r="EV100">
            <v>1358.467339733786</v>
          </cell>
          <cell r="EW100">
            <v>83</v>
          </cell>
          <cell r="EX100">
            <v>8.8000000000000007</v>
          </cell>
          <cell r="EY100">
            <v>57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</row>
        <row r="101">
          <cell r="J101">
            <v>1015</v>
          </cell>
          <cell r="K101" t="str">
            <v>К - 16</v>
          </cell>
          <cell r="L101">
            <v>41661</v>
          </cell>
          <cell r="M101" t="str">
            <v>Гор.</v>
          </cell>
          <cell r="N101" t="str">
            <v>P1ar_Block III</v>
          </cell>
          <cell r="O101" t="str">
            <v>Действующий</v>
          </cell>
          <cell r="P101">
            <v>-4</v>
          </cell>
          <cell r="Q101" t="str">
            <v xml:space="preserve"> </v>
          </cell>
          <cell r="R101" t="str">
            <v xml:space="preserve"> </v>
          </cell>
          <cell r="S101">
            <v>0</v>
          </cell>
          <cell r="T101">
            <v>143.80000000000001</v>
          </cell>
          <cell r="U101">
            <v>135</v>
          </cell>
          <cell r="V101">
            <v>4.32</v>
          </cell>
          <cell r="W101">
            <v>1</v>
          </cell>
          <cell r="X101">
            <v>4.32</v>
          </cell>
          <cell r="Y101">
            <v>1.33</v>
          </cell>
          <cell r="Z101">
            <v>0.83599999999999997</v>
          </cell>
          <cell r="AA101">
            <v>0.73299999999999998</v>
          </cell>
          <cell r="AB101">
            <v>38</v>
          </cell>
          <cell r="AC101">
            <v>1.1579999999999999</v>
          </cell>
          <cell r="AD101">
            <v>177.8</v>
          </cell>
          <cell r="AE101">
            <v>9.19</v>
          </cell>
          <cell r="AF101">
            <v>2107</v>
          </cell>
          <cell r="AG101">
            <v>2960</v>
          </cell>
          <cell r="AH101">
            <v>2960</v>
          </cell>
          <cell r="AI101">
            <v>0</v>
          </cell>
          <cell r="AJ101">
            <v>0</v>
          </cell>
          <cell r="AK101" t="str">
            <v>откр ствол</v>
          </cell>
          <cell r="AL101" t="str">
            <v>2107-2960</v>
          </cell>
          <cell r="AM101">
            <v>11</v>
          </cell>
          <cell r="AN101">
            <v>1932</v>
          </cell>
          <cell r="AO101">
            <v>119.86</v>
          </cell>
          <cell r="AP101">
            <v>0</v>
          </cell>
          <cell r="AQ101">
            <v>0</v>
          </cell>
          <cell r="AR101">
            <v>0</v>
          </cell>
          <cell r="AS101" t="str">
            <v>Фонтан</v>
          </cell>
          <cell r="AT101">
            <v>600</v>
          </cell>
          <cell r="AU101">
            <v>0</v>
          </cell>
          <cell r="AV101">
            <v>1200</v>
          </cell>
          <cell r="AW101">
            <v>0</v>
          </cell>
          <cell r="AX101">
            <v>1760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1770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2120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73</v>
          </cell>
          <cell r="BV101">
            <v>5.5</v>
          </cell>
          <cell r="BW101">
            <v>6</v>
          </cell>
          <cell r="BX101" t="str">
            <v>Угловик</v>
          </cell>
          <cell r="BY101" t="str">
            <v>Постоянный</v>
          </cell>
          <cell r="BZ101">
            <v>24</v>
          </cell>
          <cell r="CA101">
            <v>0</v>
          </cell>
          <cell r="CB101">
            <v>65</v>
          </cell>
          <cell r="CC101">
            <v>98</v>
          </cell>
          <cell r="CD101">
            <v>43</v>
          </cell>
          <cell r="CE101">
            <v>43313</v>
          </cell>
          <cell r="CF101">
            <v>174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120</v>
          </cell>
          <cell r="CL101">
            <v>29.259999999999998</v>
          </cell>
          <cell r="CM101">
            <v>35</v>
          </cell>
          <cell r="CN101">
            <v>0</v>
          </cell>
          <cell r="CO101">
            <v>95</v>
          </cell>
          <cell r="CP101">
            <v>209</v>
          </cell>
          <cell r="CQ101">
            <v>54</v>
          </cell>
          <cell r="CR101" t="str">
            <v>-</v>
          </cell>
          <cell r="CS101" t="str">
            <v>-</v>
          </cell>
          <cell r="CT101" t="str">
            <v>-</v>
          </cell>
          <cell r="CU101">
            <v>24.740000000000002</v>
          </cell>
          <cell r="CV101" t="str">
            <v>-</v>
          </cell>
          <cell r="CW101" t="str">
            <v>-</v>
          </cell>
          <cell r="CX101" t="str">
            <v>-</v>
          </cell>
          <cell r="CY101">
            <v>0</v>
          </cell>
          <cell r="CZ101">
            <v>209</v>
          </cell>
          <cell r="DA101">
            <v>7142.8571428571431</v>
          </cell>
          <cell r="DB101">
            <v>7142.8571428571431</v>
          </cell>
          <cell r="DC101">
            <v>0.66986547382294037</v>
          </cell>
          <cell r="DD101">
            <v>0</v>
          </cell>
          <cell r="DE101" t="str">
            <v>Фонтан</v>
          </cell>
          <cell r="DF101">
            <v>29.259999999999998</v>
          </cell>
          <cell r="DG101">
            <v>35</v>
          </cell>
          <cell r="DH101">
            <v>0</v>
          </cell>
          <cell r="DI101">
            <v>209</v>
          </cell>
          <cell r="DJ101">
            <v>120</v>
          </cell>
          <cell r="DK101">
            <v>0</v>
          </cell>
          <cell r="DL101">
            <v>41673</v>
          </cell>
          <cell r="DM101">
            <v>41683</v>
          </cell>
          <cell r="DN101">
            <v>1723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41683</v>
          </cell>
          <cell r="DT101" t="str">
            <v>Бесподходное ОПЗ</v>
          </cell>
          <cell r="DU101">
            <v>0</v>
          </cell>
          <cell r="DV101">
            <v>6</v>
          </cell>
          <cell r="DW101">
            <v>65</v>
          </cell>
          <cell r="DX101">
            <v>80</v>
          </cell>
          <cell r="DY101">
            <v>43</v>
          </cell>
          <cell r="DZ101" t="str">
            <v>Постоянный</v>
          </cell>
          <cell r="EA101">
            <v>24</v>
          </cell>
          <cell r="EB101">
            <v>0</v>
          </cell>
          <cell r="EC101">
            <v>45.143999999999998</v>
          </cell>
          <cell r="ED101">
            <v>54</v>
          </cell>
          <cell r="EE101">
            <v>0</v>
          </cell>
          <cell r="EF101">
            <v>199</v>
          </cell>
          <cell r="EG101">
            <v>4408.1162502215138</v>
          </cell>
          <cell r="EH101">
            <v>0</v>
          </cell>
          <cell r="EI101">
            <v>0</v>
          </cell>
          <cell r="EJ101">
            <v>120</v>
          </cell>
          <cell r="EK101">
            <v>6</v>
          </cell>
          <cell r="EL101">
            <v>65</v>
          </cell>
          <cell r="EM101">
            <v>98</v>
          </cell>
          <cell r="EN101">
            <v>43</v>
          </cell>
          <cell r="EO101" t="str">
            <v>Постоянный</v>
          </cell>
          <cell r="EP101">
            <v>24</v>
          </cell>
          <cell r="EQ101">
            <v>0</v>
          </cell>
          <cell r="ER101">
            <v>29.259999999999998</v>
          </cell>
          <cell r="ES101">
            <v>35</v>
          </cell>
          <cell r="ET101">
            <v>0</v>
          </cell>
          <cell r="EU101">
            <v>209</v>
          </cell>
          <cell r="EV101">
            <v>7142.8571428571431</v>
          </cell>
          <cell r="EW101">
            <v>0</v>
          </cell>
          <cell r="EX101">
            <v>0</v>
          </cell>
          <cell r="EY101">
            <v>120</v>
          </cell>
          <cell r="EZ101">
            <v>0</v>
          </cell>
          <cell r="FA101">
            <v>0</v>
          </cell>
          <cell r="FB101">
            <v>18</v>
          </cell>
          <cell r="FC101">
            <v>0</v>
          </cell>
          <cell r="FD101">
            <v>0</v>
          </cell>
          <cell r="FE101">
            <v>0</v>
          </cell>
          <cell r="FF101">
            <v>-15.884</v>
          </cell>
        </row>
        <row r="102">
          <cell r="J102" t="str">
            <v>1015-1</v>
          </cell>
          <cell r="K102" t="str">
            <v>Без куста</v>
          </cell>
          <cell r="L102">
            <v>41932</v>
          </cell>
          <cell r="M102" t="str">
            <v>Гор.</v>
          </cell>
          <cell r="N102" t="str">
            <v>P1ar_Block III</v>
          </cell>
          <cell r="O102" t="str">
            <v>Действующий</v>
          </cell>
          <cell r="P102">
            <v>-4</v>
          </cell>
          <cell r="Q102">
            <v>0</v>
          </cell>
          <cell r="R102">
            <v>0</v>
          </cell>
          <cell r="S102">
            <v>0</v>
          </cell>
          <cell r="T102">
            <v>143.80000000000001</v>
          </cell>
          <cell r="U102">
            <v>135</v>
          </cell>
          <cell r="V102">
            <v>4.32</v>
          </cell>
          <cell r="W102">
            <v>1</v>
          </cell>
          <cell r="X102">
            <v>4.3157015612450005</v>
          </cell>
          <cell r="Y102">
            <v>1.33</v>
          </cell>
          <cell r="Z102">
            <v>0.83599999999999997</v>
          </cell>
          <cell r="AA102">
            <v>0.73299999999999998</v>
          </cell>
          <cell r="AB102">
            <v>38</v>
          </cell>
          <cell r="AC102">
            <v>1.1579999999999999</v>
          </cell>
          <cell r="AD102">
            <v>177.8</v>
          </cell>
          <cell r="AE102">
            <v>9.19</v>
          </cell>
          <cell r="AF102">
            <v>2118</v>
          </cell>
          <cell r="AG102" t="str">
            <v>1 ств 2650
2 ств 2700</v>
          </cell>
          <cell r="AH102" t="str">
            <v>1 ств 2650
2 ств 2700</v>
          </cell>
          <cell r="AI102">
            <v>0</v>
          </cell>
          <cell r="AJ102">
            <v>0</v>
          </cell>
          <cell r="AK102" t="str">
            <v>откр ствол</v>
          </cell>
          <cell r="AL102" t="str">
            <v>1ый ст-л 2118-2650;
2ой ст-л 2118-2700</v>
          </cell>
          <cell r="AM102">
            <v>0</v>
          </cell>
          <cell r="AN102">
            <v>2118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Газлифт</v>
          </cell>
          <cell r="AT102">
            <v>588</v>
          </cell>
          <cell r="AU102" t="str">
            <v>ГП</v>
          </cell>
          <cell r="AV102">
            <v>1195</v>
          </cell>
          <cell r="AW102" t="str">
            <v>ГП</v>
          </cell>
          <cell r="AX102">
            <v>1498</v>
          </cell>
          <cell r="AY102" t="str">
            <v>ГК83/1,5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1747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2120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73</v>
          </cell>
          <cell r="BV102">
            <v>5.5</v>
          </cell>
          <cell r="BW102">
            <v>18</v>
          </cell>
          <cell r="BX102" t="str">
            <v>Угловик</v>
          </cell>
          <cell r="BY102" t="str">
            <v>Постоянный</v>
          </cell>
          <cell r="BZ102">
            <v>24</v>
          </cell>
          <cell r="CA102">
            <v>0</v>
          </cell>
          <cell r="CB102">
            <v>33</v>
          </cell>
          <cell r="CC102">
            <v>75</v>
          </cell>
          <cell r="CD102">
            <v>32</v>
          </cell>
          <cell r="CE102">
            <v>43313</v>
          </cell>
          <cell r="CF102">
            <v>140</v>
          </cell>
          <cell r="CG102">
            <v>84</v>
          </cell>
          <cell r="CH102">
            <v>6</v>
          </cell>
          <cell r="CI102">
            <v>0</v>
          </cell>
          <cell r="CJ102">
            <v>0</v>
          </cell>
          <cell r="CK102">
            <v>55</v>
          </cell>
          <cell r="CL102">
            <v>6.6859935999999998</v>
          </cell>
          <cell r="CM102">
            <v>8</v>
          </cell>
          <cell r="CN102">
            <v>0.03</v>
          </cell>
          <cell r="CO102">
            <v>10.5</v>
          </cell>
          <cell r="CP102">
            <v>10</v>
          </cell>
          <cell r="CQ102">
            <v>85</v>
          </cell>
          <cell r="CR102" t="str">
            <v>-</v>
          </cell>
          <cell r="CS102" t="str">
            <v>-</v>
          </cell>
          <cell r="CT102" t="str">
            <v>-</v>
          </cell>
          <cell r="CU102">
            <v>78.314006399999997</v>
          </cell>
          <cell r="CV102" t="str">
            <v>-</v>
          </cell>
          <cell r="CW102" t="str">
            <v>-</v>
          </cell>
          <cell r="CX102" t="str">
            <v>-</v>
          </cell>
          <cell r="CY102">
            <v>4.5</v>
          </cell>
          <cell r="CZ102">
            <v>5.5</v>
          </cell>
          <cell r="DA102">
            <v>822.61520561431587</v>
          </cell>
          <cell r="DB102">
            <v>1495.664010207847</v>
          </cell>
          <cell r="DC102">
            <v>0.1289002557544757</v>
          </cell>
          <cell r="DD102">
            <v>0</v>
          </cell>
          <cell r="DE102" t="str">
            <v>Газлифт</v>
          </cell>
          <cell r="DF102">
            <v>6.6859935999999998</v>
          </cell>
          <cell r="DG102">
            <v>8</v>
          </cell>
          <cell r="DH102">
            <v>0.03</v>
          </cell>
          <cell r="DI102">
            <v>5.5</v>
          </cell>
          <cell r="DJ102">
            <v>55</v>
          </cell>
          <cell r="DK102">
            <v>0</v>
          </cell>
          <cell r="DL102">
            <v>42828.083333333336</v>
          </cell>
          <cell r="DM102">
            <v>42841</v>
          </cell>
          <cell r="DN102">
            <v>565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42841</v>
          </cell>
          <cell r="DT102" t="str">
            <v>ОПЗ</v>
          </cell>
          <cell r="DU102">
            <v>0</v>
          </cell>
          <cell r="DV102">
            <v>18</v>
          </cell>
          <cell r="DW102">
            <v>33</v>
          </cell>
          <cell r="DX102">
            <v>75</v>
          </cell>
          <cell r="DY102">
            <v>32</v>
          </cell>
          <cell r="DZ102" t="str">
            <v>Постоянный</v>
          </cell>
          <cell r="EA102">
            <v>24</v>
          </cell>
          <cell r="EB102">
            <v>0</v>
          </cell>
          <cell r="EC102">
            <v>5.8502444000000002</v>
          </cell>
          <cell r="ED102">
            <v>7</v>
          </cell>
          <cell r="EE102">
            <v>0.03</v>
          </cell>
          <cell r="EF102">
            <v>15.6</v>
          </cell>
          <cell r="EG102">
            <v>1897.3566300922403</v>
          </cell>
          <cell r="EH102">
            <v>84</v>
          </cell>
          <cell r="EI102">
            <v>4.5</v>
          </cell>
          <cell r="EJ102">
            <v>55</v>
          </cell>
          <cell r="EK102">
            <v>18</v>
          </cell>
          <cell r="EL102">
            <v>33</v>
          </cell>
          <cell r="EM102">
            <v>75</v>
          </cell>
          <cell r="EN102">
            <v>32</v>
          </cell>
          <cell r="EO102" t="str">
            <v>Постоянный</v>
          </cell>
          <cell r="EP102">
            <v>24</v>
          </cell>
          <cell r="EQ102">
            <v>0</v>
          </cell>
          <cell r="ER102">
            <v>6.6859935999999998</v>
          </cell>
          <cell r="ES102">
            <v>8</v>
          </cell>
          <cell r="ET102">
            <v>0.03</v>
          </cell>
          <cell r="EU102">
            <v>10</v>
          </cell>
          <cell r="EV102">
            <v>822.61520561431587</v>
          </cell>
          <cell r="EW102">
            <v>84</v>
          </cell>
          <cell r="EX102">
            <v>4.5</v>
          </cell>
          <cell r="EY102">
            <v>55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0.83574919999999953</v>
          </cell>
        </row>
        <row r="103">
          <cell r="J103">
            <v>1016</v>
          </cell>
          <cell r="K103" t="str">
            <v>К - 4</v>
          </cell>
          <cell r="L103">
            <v>41398</v>
          </cell>
          <cell r="M103" t="str">
            <v>Гор.</v>
          </cell>
          <cell r="N103" t="str">
            <v>P1ar_Block III</v>
          </cell>
          <cell r="O103" t="str">
            <v>Действующий</v>
          </cell>
          <cell r="P103">
            <v>-4</v>
          </cell>
          <cell r="Q103" t="str">
            <v xml:space="preserve"> </v>
          </cell>
          <cell r="R103" t="str">
            <v xml:space="preserve"> </v>
          </cell>
          <cell r="S103">
            <v>0</v>
          </cell>
          <cell r="T103">
            <v>143.80000000000001</v>
          </cell>
          <cell r="U103">
            <v>135</v>
          </cell>
          <cell r="V103">
            <v>4.32</v>
          </cell>
          <cell r="W103">
            <v>1</v>
          </cell>
          <cell r="X103">
            <v>3.2432432432432434</v>
          </cell>
          <cell r="Y103">
            <v>1.33</v>
          </cell>
          <cell r="Z103">
            <v>0.83599999999999997</v>
          </cell>
          <cell r="AA103">
            <v>0.73299999999999998</v>
          </cell>
          <cell r="AB103">
            <v>38</v>
          </cell>
          <cell r="AC103">
            <v>1.1579999999999999</v>
          </cell>
          <cell r="AD103">
            <v>177.8</v>
          </cell>
          <cell r="AE103">
            <v>9.19</v>
          </cell>
          <cell r="AF103">
            <v>2048</v>
          </cell>
          <cell r="AG103" t="str">
            <v>1 ств 2304
2 ств 2423</v>
          </cell>
          <cell r="AH103" t="str">
            <v>1 ств 2304
2 ств 2423</v>
          </cell>
          <cell r="AI103">
            <v>0</v>
          </cell>
          <cell r="AJ103">
            <v>0</v>
          </cell>
          <cell r="AK103" t="str">
            <v>откр ствол</v>
          </cell>
          <cell r="AL103" t="str">
            <v xml:space="preserve">1 ств 2048,6-2304;
2 ств 2048,6-2423 </v>
          </cell>
          <cell r="AM103">
            <v>0</v>
          </cell>
          <cell r="AN103">
            <v>2048.6</v>
          </cell>
          <cell r="AO103">
            <v>193.76</v>
          </cell>
          <cell r="AP103">
            <v>0</v>
          </cell>
          <cell r="AQ103">
            <v>0</v>
          </cell>
          <cell r="AR103">
            <v>0</v>
          </cell>
          <cell r="AS103" t="str">
            <v>Фонтан</v>
          </cell>
          <cell r="AT103">
            <v>600</v>
          </cell>
          <cell r="AU103">
            <v>0</v>
          </cell>
          <cell r="AV103">
            <v>1200</v>
          </cell>
          <cell r="AW103">
            <v>0</v>
          </cell>
          <cell r="AX103">
            <v>1733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1743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2050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73</v>
          </cell>
          <cell r="BV103">
            <v>5.5</v>
          </cell>
          <cell r="BW103">
            <v>18</v>
          </cell>
          <cell r="BX103" t="str">
            <v>Угловик</v>
          </cell>
          <cell r="BY103" t="str">
            <v>Постоянный</v>
          </cell>
          <cell r="BZ103">
            <v>24</v>
          </cell>
          <cell r="CA103">
            <v>0</v>
          </cell>
          <cell r="CB103">
            <v>35</v>
          </cell>
          <cell r="CC103">
            <v>95</v>
          </cell>
          <cell r="CD103">
            <v>33</v>
          </cell>
          <cell r="CE103">
            <v>43313</v>
          </cell>
          <cell r="CF103">
            <v>155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71</v>
          </cell>
          <cell r="CL103">
            <v>30.848399999999998</v>
          </cell>
          <cell r="CM103">
            <v>41</v>
          </cell>
          <cell r="CN103">
            <v>10</v>
          </cell>
          <cell r="CO103">
            <v>97</v>
          </cell>
          <cell r="CP103">
            <v>63.4</v>
          </cell>
          <cell r="CQ103">
            <v>84</v>
          </cell>
          <cell r="CR103" t="str">
            <v>-</v>
          </cell>
          <cell r="CS103" t="str">
            <v>-</v>
          </cell>
          <cell r="CT103" t="str">
            <v>-</v>
          </cell>
          <cell r="CU103">
            <v>53.151600000000002</v>
          </cell>
          <cell r="CV103" t="str">
            <v>-</v>
          </cell>
          <cell r="CW103" t="str">
            <v>-</v>
          </cell>
          <cell r="CX103" t="str">
            <v>-</v>
          </cell>
          <cell r="CY103">
            <v>0</v>
          </cell>
          <cell r="CZ103">
            <v>63.4</v>
          </cell>
          <cell r="DA103">
            <v>2055.2119396792054</v>
          </cell>
          <cell r="DB103">
            <v>2055.2119396792054</v>
          </cell>
          <cell r="DC103">
            <v>0.60633201026036687</v>
          </cell>
          <cell r="DD103">
            <v>0</v>
          </cell>
          <cell r="DE103" t="str">
            <v>Фонтан</v>
          </cell>
          <cell r="DF103">
            <v>30.848399999999998</v>
          </cell>
          <cell r="DG103">
            <v>41</v>
          </cell>
          <cell r="DH103">
            <v>10</v>
          </cell>
          <cell r="DI103">
            <v>63.4</v>
          </cell>
          <cell r="DJ103">
            <v>71</v>
          </cell>
          <cell r="DK103">
            <v>0</v>
          </cell>
          <cell r="DL103" t="str">
            <v>-</v>
          </cell>
          <cell r="DM103">
            <v>41398</v>
          </cell>
          <cell r="DN103">
            <v>2008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41398</v>
          </cell>
          <cell r="DT103" t="str">
            <v>ВНС</v>
          </cell>
          <cell r="DU103">
            <v>0</v>
          </cell>
          <cell r="DV103">
            <v>18</v>
          </cell>
          <cell r="DW103">
            <v>35</v>
          </cell>
          <cell r="DX103">
            <v>95</v>
          </cell>
          <cell r="DY103">
            <v>33</v>
          </cell>
          <cell r="DZ103" t="str">
            <v>Постоянный</v>
          </cell>
          <cell r="EA103">
            <v>24</v>
          </cell>
          <cell r="EB103">
            <v>0</v>
          </cell>
          <cell r="EC103">
            <v>45.612160000000003</v>
          </cell>
          <cell r="ED103">
            <v>55</v>
          </cell>
          <cell r="EE103">
            <v>0.8</v>
          </cell>
          <cell r="EF103">
            <v>61.4</v>
          </cell>
          <cell r="EG103">
            <v>1346.1322594676506</v>
          </cell>
          <cell r="EH103">
            <v>0</v>
          </cell>
          <cell r="EI103">
            <v>0</v>
          </cell>
          <cell r="EJ103">
            <v>66</v>
          </cell>
          <cell r="EK103">
            <v>18</v>
          </cell>
          <cell r="EL103">
            <v>35</v>
          </cell>
          <cell r="EM103">
            <v>95</v>
          </cell>
          <cell r="EN103">
            <v>33</v>
          </cell>
          <cell r="EO103" t="str">
            <v>Постоянный</v>
          </cell>
          <cell r="EP103">
            <v>24</v>
          </cell>
          <cell r="EQ103">
            <v>0</v>
          </cell>
          <cell r="ER103">
            <v>30.848399999999998</v>
          </cell>
          <cell r="ES103">
            <v>41</v>
          </cell>
          <cell r="ET103">
            <v>10</v>
          </cell>
          <cell r="EU103">
            <v>63.4</v>
          </cell>
          <cell r="EV103">
            <v>2055.2119396792054</v>
          </cell>
          <cell r="EW103">
            <v>0</v>
          </cell>
          <cell r="EX103">
            <v>0</v>
          </cell>
          <cell r="EY103">
            <v>71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-14.763760000000005</v>
          </cell>
        </row>
        <row r="104">
          <cell r="J104" t="str">
            <v>1016-1</v>
          </cell>
          <cell r="K104" t="str">
            <v>К - 4</v>
          </cell>
          <cell r="L104">
            <v>41451</v>
          </cell>
          <cell r="M104" t="str">
            <v>Гор.</v>
          </cell>
          <cell r="N104" t="str">
            <v>P1ar_Block III</v>
          </cell>
          <cell r="O104" t="str">
            <v>Действующий</v>
          </cell>
          <cell r="P104">
            <v>-4</v>
          </cell>
          <cell r="Q104" t="str">
            <v xml:space="preserve"> </v>
          </cell>
          <cell r="R104" t="str">
            <v xml:space="preserve"> </v>
          </cell>
          <cell r="S104">
            <v>0</v>
          </cell>
          <cell r="T104">
            <v>143.80000000000001</v>
          </cell>
          <cell r="U104">
            <v>135</v>
          </cell>
          <cell r="V104">
            <v>4.32</v>
          </cell>
          <cell r="W104">
            <v>1</v>
          </cell>
          <cell r="X104">
            <v>2.0293122886133035</v>
          </cell>
          <cell r="Y104">
            <v>1.33</v>
          </cell>
          <cell r="Z104">
            <v>0.83599999999999997</v>
          </cell>
          <cell r="AA104">
            <v>0.73299999999999998</v>
          </cell>
          <cell r="AB104">
            <v>38</v>
          </cell>
          <cell r="AC104">
            <v>1.1579999999999999</v>
          </cell>
          <cell r="AD104">
            <v>177.8</v>
          </cell>
          <cell r="AE104">
            <v>9.19</v>
          </cell>
          <cell r="AF104">
            <v>2055</v>
          </cell>
          <cell r="AG104" t="str">
            <v>1 ств 2353
2 ств 2606</v>
          </cell>
          <cell r="AH104" t="str">
            <v>1 ств 2353
2 ств 2606</v>
          </cell>
          <cell r="AI104">
            <v>0</v>
          </cell>
          <cell r="AJ104">
            <v>0</v>
          </cell>
          <cell r="AK104" t="str">
            <v>откр ствол</v>
          </cell>
          <cell r="AL104" t="str">
            <v xml:space="preserve">1 ств 2055-2353;
2 ств 2055-2606 </v>
          </cell>
          <cell r="AM104">
            <v>30</v>
          </cell>
          <cell r="AN104">
            <v>2055</v>
          </cell>
          <cell r="AO104">
            <v>196.65</v>
          </cell>
          <cell r="AP104">
            <v>0</v>
          </cell>
          <cell r="AQ104">
            <v>0</v>
          </cell>
          <cell r="AR104">
            <v>0</v>
          </cell>
          <cell r="AS104" t="str">
            <v>Газлифт</v>
          </cell>
          <cell r="AT104">
            <v>600</v>
          </cell>
          <cell r="AU104" t="str">
            <v>ГК70/2</v>
          </cell>
          <cell r="AV104">
            <v>1200</v>
          </cell>
          <cell r="AW104" t="str">
            <v>ГК50</v>
          </cell>
          <cell r="AX104">
            <v>1758</v>
          </cell>
          <cell r="AY104" t="str">
            <v>ЦКсОК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1768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2070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73</v>
          </cell>
          <cell r="BV104">
            <v>5.5</v>
          </cell>
          <cell r="BW104">
            <v>18</v>
          </cell>
          <cell r="BX104" t="str">
            <v>Угловик</v>
          </cell>
          <cell r="BY104" t="str">
            <v>Постоянный</v>
          </cell>
          <cell r="BZ104">
            <v>24</v>
          </cell>
          <cell r="CA104">
            <v>0</v>
          </cell>
          <cell r="CB104">
            <v>34</v>
          </cell>
          <cell r="CC104">
            <v>57</v>
          </cell>
          <cell r="CD104">
            <v>32</v>
          </cell>
          <cell r="CE104">
            <v>43313</v>
          </cell>
          <cell r="CF104">
            <v>141</v>
          </cell>
          <cell r="CG104">
            <v>94</v>
          </cell>
          <cell r="CH104">
            <v>6</v>
          </cell>
          <cell r="CI104">
            <v>0</v>
          </cell>
          <cell r="CJ104">
            <v>0</v>
          </cell>
          <cell r="CK104">
            <v>70</v>
          </cell>
          <cell r="CL104">
            <v>4.3037279999999996</v>
          </cell>
          <cell r="CM104">
            <v>7.8</v>
          </cell>
          <cell r="CN104">
            <v>34</v>
          </cell>
          <cell r="CO104">
            <v>98</v>
          </cell>
          <cell r="CP104">
            <v>19.989000000000001</v>
          </cell>
          <cell r="CQ104">
            <v>71</v>
          </cell>
          <cell r="CR104" t="str">
            <v>-</v>
          </cell>
          <cell r="CS104" t="str">
            <v>-</v>
          </cell>
          <cell r="CT104" t="str">
            <v>-</v>
          </cell>
          <cell r="CU104">
            <v>66.696271999999993</v>
          </cell>
          <cell r="CV104" t="str">
            <v>-</v>
          </cell>
          <cell r="CW104" t="str">
            <v>-</v>
          </cell>
          <cell r="CX104" t="str">
            <v>-</v>
          </cell>
          <cell r="CY104">
            <v>5.5</v>
          </cell>
          <cell r="CZ104">
            <v>14.489000000000001</v>
          </cell>
          <cell r="DA104">
            <v>3366.6161058505559</v>
          </cell>
          <cell r="DB104">
            <v>4644.5779101281496</v>
          </cell>
          <cell r="DC104">
            <v>0.14153428183313077</v>
          </cell>
          <cell r="DD104" t="str">
            <v>ВНР после ОПЗ</v>
          </cell>
          <cell r="DE104" t="str">
            <v>Газлифт</v>
          </cell>
          <cell r="DF104">
            <v>9.3000000000000007</v>
          </cell>
          <cell r="DG104">
            <v>16.899999999999999</v>
          </cell>
          <cell r="DH104">
            <v>34</v>
          </cell>
          <cell r="DI104">
            <v>31.309529784410174</v>
          </cell>
          <cell r="DJ104">
            <v>70</v>
          </cell>
          <cell r="DK104" t="str">
            <v>План запуска 06.11.2018</v>
          </cell>
          <cell r="DL104">
            <v>41924</v>
          </cell>
          <cell r="DM104">
            <v>41931</v>
          </cell>
          <cell r="DN104">
            <v>1475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41931</v>
          </cell>
          <cell r="DT104" t="str">
            <v>Интенсификация (ОПЗ)</v>
          </cell>
          <cell r="DU104">
            <v>0</v>
          </cell>
          <cell r="DV104">
            <v>18</v>
          </cell>
          <cell r="DW104">
            <v>34</v>
          </cell>
          <cell r="DX104">
            <v>57</v>
          </cell>
          <cell r="DY104">
            <v>32</v>
          </cell>
          <cell r="DZ104" t="str">
            <v>Постоянный</v>
          </cell>
          <cell r="EA104">
            <v>24</v>
          </cell>
          <cell r="EB104">
            <v>0</v>
          </cell>
          <cell r="EC104">
            <v>4.3037279999999996</v>
          </cell>
          <cell r="ED104">
            <v>7.8</v>
          </cell>
          <cell r="EE104">
            <v>34</v>
          </cell>
          <cell r="EF104">
            <v>19.989000000000001</v>
          </cell>
          <cell r="EG104">
            <v>3366.6161058505559</v>
          </cell>
          <cell r="EH104">
            <v>94</v>
          </cell>
          <cell r="EI104">
            <v>5.5</v>
          </cell>
          <cell r="EJ104">
            <v>69</v>
          </cell>
          <cell r="EK104">
            <v>18</v>
          </cell>
          <cell r="EL104">
            <v>34</v>
          </cell>
          <cell r="EM104">
            <v>57</v>
          </cell>
          <cell r="EN104">
            <v>32</v>
          </cell>
          <cell r="EO104" t="str">
            <v>Постоянный</v>
          </cell>
          <cell r="EP104">
            <v>24</v>
          </cell>
          <cell r="EQ104">
            <v>0</v>
          </cell>
          <cell r="ER104">
            <v>4.3037279999999996</v>
          </cell>
          <cell r="ES104">
            <v>7.8</v>
          </cell>
          <cell r="ET104">
            <v>34</v>
          </cell>
          <cell r="EU104">
            <v>19.989000000000001</v>
          </cell>
          <cell r="EV104">
            <v>3366.6161058505559</v>
          </cell>
          <cell r="EW104">
            <v>94</v>
          </cell>
          <cell r="EX104">
            <v>5.5</v>
          </cell>
          <cell r="EY104">
            <v>70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</row>
        <row r="105">
          <cell r="J105" t="str">
            <v>1017-2</v>
          </cell>
          <cell r="K105" t="str">
            <v>К - 29</v>
          </cell>
          <cell r="L105">
            <v>41772</v>
          </cell>
          <cell r="M105" t="str">
            <v>Гор.</v>
          </cell>
          <cell r="N105" t="str">
            <v>P1ar_Block II</v>
          </cell>
          <cell r="O105" t="str">
            <v>Действующий</v>
          </cell>
          <cell r="P105">
            <v>-4</v>
          </cell>
          <cell r="Q105" t="str">
            <v xml:space="preserve"> </v>
          </cell>
          <cell r="R105" t="str">
            <v xml:space="preserve"> </v>
          </cell>
          <cell r="S105">
            <v>0</v>
          </cell>
          <cell r="T105">
            <v>143.80000000000001</v>
          </cell>
          <cell r="U105">
            <v>135</v>
          </cell>
          <cell r="V105">
            <v>4.32</v>
          </cell>
          <cell r="W105">
            <v>1</v>
          </cell>
          <cell r="X105">
            <v>4.1811846689895473</v>
          </cell>
          <cell r="Y105">
            <v>1.33</v>
          </cell>
          <cell r="Z105">
            <v>0.83599999999999997</v>
          </cell>
          <cell r="AA105">
            <v>0.73299999999999998</v>
          </cell>
          <cell r="AB105">
            <v>38</v>
          </cell>
          <cell r="AC105">
            <v>1.1579999999999999</v>
          </cell>
          <cell r="AD105">
            <v>177.8</v>
          </cell>
          <cell r="AE105">
            <v>9.19</v>
          </cell>
          <cell r="AF105">
            <v>2117.5</v>
          </cell>
          <cell r="AG105">
            <v>2969</v>
          </cell>
          <cell r="AH105">
            <v>2969</v>
          </cell>
          <cell r="AI105">
            <v>0</v>
          </cell>
          <cell r="AJ105">
            <v>0</v>
          </cell>
          <cell r="AK105" t="str">
            <v>откр ствол</v>
          </cell>
          <cell r="AL105" t="str">
            <v>2117,5-2969</v>
          </cell>
          <cell r="AM105">
            <v>23</v>
          </cell>
          <cell r="AN105">
            <v>1875</v>
          </cell>
          <cell r="AO105">
            <v>97.31</v>
          </cell>
          <cell r="AP105">
            <v>0</v>
          </cell>
          <cell r="AQ105">
            <v>0</v>
          </cell>
          <cell r="AR105">
            <v>0</v>
          </cell>
          <cell r="AS105" t="str">
            <v>Газлифт</v>
          </cell>
          <cell r="AT105">
            <v>600</v>
          </cell>
          <cell r="AU105" t="str">
            <v>ГК80/3</v>
          </cell>
          <cell r="AV105">
            <v>1200</v>
          </cell>
          <cell r="AW105" t="str">
            <v>ГК82/3</v>
          </cell>
          <cell r="AX105">
            <v>1865</v>
          </cell>
          <cell r="AY105" t="str">
            <v>ЦКсОК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1875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2200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73</v>
          </cell>
          <cell r="BV105">
            <v>5.5</v>
          </cell>
          <cell r="BW105">
            <v>18</v>
          </cell>
          <cell r="BX105" t="str">
            <v>Угловик</v>
          </cell>
          <cell r="BY105" t="str">
            <v>Постоянный</v>
          </cell>
          <cell r="BZ105">
            <v>24</v>
          </cell>
          <cell r="CA105">
            <v>0</v>
          </cell>
          <cell r="CB105">
            <v>20</v>
          </cell>
          <cell r="CC105">
            <v>50</v>
          </cell>
          <cell r="CD105">
            <v>19</v>
          </cell>
          <cell r="CE105">
            <v>43313</v>
          </cell>
          <cell r="CF105">
            <v>121</v>
          </cell>
          <cell r="CG105">
            <v>86</v>
          </cell>
          <cell r="CH105">
            <v>6</v>
          </cell>
          <cell r="CI105">
            <v>0</v>
          </cell>
          <cell r="CJ105">
            <v>0</v>
          </cell>
          <cell r="CK105">
            <v>50</v>
          </cell>
          <cell r="CL105">
            <v>14.318171999999999</v>
          </cell>
          <cell r="CM105">
            <v>17.3</v>
          </cell>
          <cell r="CN105">
            <v>1</v>
          </cell>
          <cell r="CO105">
            <v>99</v>
          </cell>
          <cell r="CP105">
            <v>20</v>
          </cell>
          <cell r="CQ105">
            <v>71</v>
          </cell>
          <cell r="CR105" t="str">
            <v>-</v>
          </cell>
          <cell r="CS105" t="str">
            <v>-</v>
          </cell>
          <cell r="CT105" t="str">
            <v>-</v>
          </cell>
          <cell r="CU105">
            <v>56.681828000000003</v>
          </cell>
          <cell r="CV105" t="str">
            <v>-</v>
          </cell>
          <cell r="CW105" t="str">
            <v>-</v>
          </cell>
          <cell r="CX105" t="str">
            <v>-</v>
          </cell>
          <cell r="CY105">
            <v>8</v>
          </cell>
          <cell r="CZ105">
            <v>12</v>
          </cell>
          <cell r="DA105">
            <v>838.09581278950975</v>
          </cell>
          <cell r="DB105">
            <v>1396.826354649183</v>
          </cell>
          <cell r="DC105">
            <v>0.32962470475024058</v>
          </cell>
          <cell r="DD105">
            <v>0</v>
          </cell>
          <cell r="DE105" t="str">
            <v>Газлифт</v>
          </cell>
          <cell r="DF105">
            <v>14.318171999999999</v>
          </cell>
          <cell r="DG105">
            <v>17.3</v>
          </cell>
          <cell r="DH105">
            <v>1</v>
          </cell>
          <cell r="DI105">
            <v>12</v>
          </cell>
          <cell r="DJ105">
            <v>50</v>
          </cell>
          <cell r="DK105">
            <v>0</v>
          </cell>
          <cell r="DL105" t="str">
            <v>-</v>
          </cell>
          <cell r="DM105">
            <v>41772</v>
          </cell>
          <cell r="DN105">
            <v>1634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41772</v>
          </cell>
          <cell r="DT105" t="str">
            <v>ВНС</v>
          </cell>
          <cell r="DU105">
            <v>0</v>
          </cell>
          <cell r="DV105">
            <v>18</v>
          </cell>
          <cell r="DW105">
            <v>21</v>
          </cell>
          <cell r="DX105">
            <v>50</v>
          </cell>
          <cell r="DY105">
            <v>20</v>
          </cell>
          <cell r="DZ105" t="str">
            <v>Постоянный</v>
          </cell>
          <cell r="EA105">
            <v>24</v>
          </cell>
          <cell r="EB105">
            <v>0</v>
          </cell>
          <cell r="EC105">
            <v>18.208079999999999</v>
          </cell>
          <cell r="ED105">
            <v>22</v>
          </cell>
          <cell r="EE105">
            <v>1</v>
          </cell>
          <cell r="EF105">
            <v>20.2</v>
          </cell>
          <cell r="EG105">
            <v>653.55600370824379</v>
          </cell>
          <cell r="EH105">
            <v>86</v>
          </cell>
          <cell r="EI105">
            <v>8.3000000000000007</v>
          </cell>
          <cell r="EJ105">
            <v>49</v>
          </cell>
          <cell r="EK105">
            <v>18</v>
          </cell>
          <cell r="EL105">
            <v>20</v>
          </cell>
          <cell r="EM105">
            <v>50</v>
          </cell>
          <cell r="EN105">
            <v>19</v>
          </cell>
          <cell r="EO105" t="str">
            <v>Постоянный</v>
          </cell>
          <cell r="EP105">
            <v>24</v>
          </cell>
          <cell r="EQ105">
            <v>0</v>
          </cell>
          <cell r="ER105">
            <v>14.318171999999999</v>
          </cell>
          <cell r="ES105">
            <v>17.3</v>
          </cell>
          <cell r="ET105">
            <v>1</v>
          </cell>
          <cell r="EU105">
            <v>20</v>
          </cell>
          <cell r="EV105">
            <v>838.09581278950975</v>
          </cell>
          <cell r="EW105">
            <v>86</v>
          </cell>
          <cell r="EX105">
            <v>8</v>
          </cell>
          <cell r="EY105">
            <v>50</v>
          </cell>
          <cell r="EZ105">
            <v>0</v>
          </cell>
          <cell r="FA105">
            <v>-1</v>
          </cell>
          <cell r="FB105">
            <v>0</v>
          </cell>
          <cell r="FC105">
            <v>-1</v>
          </cell>
          <cell r="FD105">
            <v>0</v>
          </cell>
          <cell r="FE105">
            <v>0</v>
          </cell>
          <cell r="FF105">
            <v>-3.8899080000000001</v>
          </cell>
        </row>
        <row r="106">
          <cell r="J106">
            <v>1018</v>
          </cell>
          <cell r="K106" t="str">
            <v>Куст скважины - 1018</v>
          </cell>
          <cell r="L106">
            <v>38849</v>
          </cell>
          <cell r="M106" t="str">
            <v>Гор.</v>
          </cell>
          <cell r="N106" t="str">
            <v>P1ar_Block III</v>
          </cell>
          <cell r="O106" t="str">
            <v>Действующий</v>
          </cell>
          <cell r="P106">
            <v>-4</v>
          </cell>
          <cell r="Q106" t="str">
            <v xml:space="preserve"> </v>
          </cell>
          <cell r="R106" t="str">
            <v xml:space="preserve"> </v>
          </cell>
          <cell r="S106">
            <v>0</v>
          </cell>
          <cell r="T106">
            <v>143.80000000000001</v>
          </cell>
          <cell r="U106">
            <v>135</v>
          </cell>
          <cell r="V106">
            <v>4.32</v>
          </cell>
          <cell r="W106">
            <v>1</v>
          </cell>
          <cell r="X106">
            <v>4.32</v>
          </cell>
          <cell r="Y106">
            <v>1.33</v>
          </cell>
          <cell r="Z106">
            <v>0.83599999999999997</v>
          </cell>
          <cell r="AA106">
            <v>0.73299999999999998</v>
          </cell>
          <cell r="AB106">
            <v>38</v>
          </cell>
          <cell r="AC106">
            <v>1.1579999999999999</v>
          </cell>
          <cell r="AD106">
            <v>139.69999999999999</v>
          </cell>
          <cell r="AE106">
            <v>7.72</v>
          </cell>
          <cell r="AF106">
            <v>1916</v>
          </cell>
          <cell r="AG106">
            <v>2432</v>
          </cell>
          <cell r="AH106">
            <v>2432</v>
          </cell>
          <cell r="AI106">
            <v>0</v>
          </cell>
          <cell r="AJ106">
            <v>0</v>
          </cell>
          <cell r="AK106" t="str">
            <v>откр ствол</v>
          </cell>
          <cell r="AL106" t="str">
            <v xml:space="preserve">1916-2432 </v>
          </cell>
          <cell r="AM106">
            <v>0</v>
          </cell>
          <cell r="AN106">
            <v>1916</v>
          </cell>
          <cell r="AO106">
            <v>48.62</v>
          </cell>
          <cell r="AP106">
            <v>0</v>
          </cell>
          <cell r="AQ106">
            <v>0</v>
          </cell>
          <cell r="AR106">
            <v>0</v>
          </cell>
          <cell r="AS106" t="str">
            <v>Газлифт</v>
          </cell>
          <cell r="AT106">
            <v>600</v>
          </cell>
          <cell r="AU106" t="str">
            <v>ГП</v>
          </cell>
          <cell r="AV106">
            <v>1200</v>
          </cell>
          <cell r="AW106" t="str">
            <v>ГК87/1,5</v>
          </cell>
          <cell r="AX106">
            <v>1777</v>
          </cell>
          <cell r="AY106" t="str">
            <v>ЦКсОК(авар)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1788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2000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73</v>
          </cell>
          <cell r="BV106">
            <v>5.5</v>
          </cell>
          <cell r="BW106">
            <v>18</v>
          </cell>
          <cell r="BX106" t="str">
            <v>Угловик</v>
          </cell>
          <cell r="BY106" t="str">
            <v>Постоянный</v>
          </cell>
          <cell r="BZ106">
            <v>24</v>
          </cell>
          <cell r="CA106">
            <v>0</v>
          </cell>
          <cell r="CB106">
            <v>39</v>
          </cell>
          <cell r="CC106">
            <v>53</v>
          </cell>
          <cell r="CD106">
            <v>38</v>
          </cell>
          <cell r="CE106">
            <v>43313</v>
          </cell>
          <cell r="CF106">
            <v>118</v>
          </cell>
          <cell r="CG106">
            <v>80</v>
          </cell>
          <cell r="CH106">
            <v>6</v>
          </cell>
          <cell r="CI106">
            <v>0</v>
          </cell>
          <cell r="CJ106">
            <v>0</v>
          </cell>
          <cell r="CK106">
            <v>73</v>
          </cell>
          <cell r="CL106">
            <v>4.5979999999999999</v>
          </cell>
          <cell r="CM106">
            <v>5.5</v>
          </cell>
          <cell r="CN106">
            <v>0</v>
          </cell>
          <cell r="CO106">
            <v>100</v>
          </cell>
          <cell r="CP106">
            <v>15</v>
          </cell>
          <cell r="CQ106">
            <v>45</v>
          </cell>
          <cell r="CR106" t="str">
            <v>-</v>
          </cell>
          <cell r="CS106" t="str">
            <v>-</v>
          </cell>
          <cell r="CT106" t="str">
            <v>-</v>
          </cell>
          <cell r="CU106">
            <v>40.402000000000001</v>
          </cell>
          <cell r="CV106" t="str">
            <v>-</v>
          </cell>
          <cell r="CW106" t="str">
            <v>-</v>
          </cell>
          <cell r="CX106" t="str">
            <v>-</v>
          </cell>
          <cell r="CY106">
            <v>7.8</v>
          </cell>
          <cell r="CZ106">
            <v>7.2</v>
          </cell>
          <cell r="DA106">
            <v>1565.8982166159201</v>
          </cell>
          <cell r="DB106">
            <v>3262.2879512831669</v>
          </cell>
          <cell r="DC106">
            <v>0.14716553287981859</v>
          </cell>
          <cell r="DD106">
            <v>0</v>
          </cell>
          <cell r="DE106" t="str">
            <v>Газлифт</v>
          </cell>
          <cell r="DF106">
            <v>4.5979999999999999</v>
          </cell>
          <cell r="DG106">
            <v>5.5</v>
          </cell>
          <cell r="DH106">
            <v>0</v>
          </cell>
          <cell r="DI106">
            <v>7.2</v>
          </cell>
          <cell r="DJ106">
            <v>73</v>
          </cell>
          <cell r="DK106">
            <v>0</v>
          </cell>
          <cell r="DL106">
            <v>41205</v>
          </cell>
          <cell r="DM106">
            <v>41320</v>
          </cell>
          <cell r="DN106">
            <v>2086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41320</v>
          </cell>
          <cell r="DT106" t="str">
            <v>ЗБС</v>
          </cell>
          <cell r="DU106">
            <v>0</v>
          </cell>
          <cell r="DV106">
            <v>18</v>
          </cell>
          <cell r="DW106">
            <v>39</v>
          </cell>
          <cell r="DX106">
            <v>53</v>
          </cell>
          <cell r="DY106">
            <v>38</v>
          </cell>
          <cell r="DZ106" t="str">
            <v>Постоянный</v>
          </cell>
          <cell r="EA106">
            <v>24</v>
          </cell>
          <cell r="EB106">
            <v>0</v>
          </cell>
          <cell r="EC106">
            <v>4.5979999999999999</v>
          </cell>
          <cell r="ED106">
            <v>5.5</v>
          </cell>
          <cell r="EE106">
            <v>0</v>
          </cell>
          <cell r="EF106">
            <v>15</v>
          </cell>
          <cell r="EG106">
            <v>1565.8982166159201</v>
          </cell>
          <cell r="EH106">
            <v>80</v>
          </cell>
          <cell r="EI106">
            <v>7.8</v>
          </cell>
          <cell r="EJ106">
            <v>73</v>
          </cell>
          <cell r="EK106">
            <v>18</v>
          </cell>
          <cell r="EL106">
            <v>39</v>
          </cell>
          <cell r="EM106">
            <v>53</v>
          </cell>
          <cell r="EN106">
            <v>38</v>
          </cell>
          <cell r="EO106" t="str">
            <v>Постоянный</v>
          </cell>
          <cell r="EP106">
            <v>24</v>
          </cell>
          <cell r="EQ106">
            <v>0</v>
          </cell>
          <cell r="ER106">
            <v>4.5979999999999999</v>
          </cell>
          <cell r="ES106">
            <v>5.5</v>
          </cell>
          <cell r="ET106">
            <v>0</v>
          </cell>
          <cell r="EU106">
            <v>15</v>
          </cell>
          <cell r="EV106">
            <v>1565.8982166159201</v>
          </cell>
          <cell r="EW106">
            <v>80</v>
          </cell>
          <cell r="EX106">
            <v>7.8</v>
          </cell>
          <cell r="EY106">
            <v>73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</row>
        <row r="107">
          <cell r="J107" t="str">
            <v>1018-1</v>
          </cell>
          <cell r="K107" t="str">
            <v>Куст скважины - 1018</v>
          </cell>
          <cell r="L107">
            <v>38953</v>
          </cell>
          <cell r="M107" t="str">
            <v>Гор.</v>
          </cell>
          <cell r="N107" t="str">
            <v>P1ar_Block III</v>
          </cell>
          <cell r="O107" t="str">
            <v>Действующий</v>
          </cell>
          <cell r="P107">
            <v>-4</v>
          </cell>
          <cell r="Q107">
            <v>0</v>
          </cell>
          <cell r="R107">
            <v>0</v>
          </cell>
          <cell r="S107">
            <v>0</v>
          </cell>
          <cell r="T107">
            <v>143.80000000000001</v>
          </cell>
          <cell r="U107">
            <v>135</v>
          </cell>
          <cell r="V107">
            <v>4.32</v>
          </cell>
          <cell r="W107">
            <v>1</v>
          </cell>
          <cell r="X107">
            <v>4.2633822832780677</v>
          </cell>
          <cell r="Y107">
            <v>1.33</v>
          </cell>
          <cell r="Z107">
            <v>0.83599999999999997</v>
          </cell>
          <cell r="AA107">
            <v>0.73299999999999998</v>
          </cell>
          <cell r="AB107">
            <v>38</v>
          </cell>
          <cell r="AC107">
            <v>1.1579999999999999</v>
          </cell>
          <cell r="AD107">
            <v>139.69999999999999</v>
          </cell>
          <cell r="AE107">
            <v>7.72</v>
          </cell>
          <cell r="AF107">
            <v>1970</v>
          </cell>
          <cell r="AG107" t="str">
            <v>1 ств 2500
2 ств 2224</v>
          </cell>
          <cell r="AH107" t="str">
            <v>1 ств 2500
2 ств 2224</v>
          </cell>
          <cell r="AI107">
            <v>0</v>
          </cell>
          <cell r="AJ107" t="str">
            <v>По спущенной компановке</v>
          </cell>
          <cell r="AK107" t="str">
            <v>откр ствол</v>
          </cell>
          <cell r="AL107" t="str">
            <v>1ый ст-л 2025-2500;
2ой ст-л 2025-2224</v>
          </cell>
          <cell r="AM107">
            <v>0</v>
          </cell>
          <cell r="AN107">
            <v>2025</v>
          </cell>
          <cell r="AO107">
            <v>144.6</v>
          </cell>
          <cell r="AP107" t="str">
            <v>1890-2025</v>
          </cell>
          <cell r="AQ107">
            <v>102</v>
          </cell>
          <cell r="AR107">
            <v>6.5</v>
          </cell>
          <cell r="AS107" t="str">
            <v>Фонтан</v>
          </cell>
          <cell r="AT107">
            <v>500</v>
          </cell>
          <cell r="AU107" t="str">
            <v>ГК83/1,5</v>
          </cell>
          <cell r="AV107">
            <v>910</v>
          </cell>
          <cell r="AW107" t="str">
            <v>ГК82/2</v>
          </cell>
          <cell r="AX107">
            <v>1240</v>
          </cell>
          <cell r="AY107" t="str">
            <v>ГК80/3</v>
          </cell>
          <cell r="AZ107">
            <v>1510</v>
          </cell>
          <cell r="BA107" t="str">
            <v>ГКК76/3</v>
          </cell>
          <cell r="BB107">
            <v>1680</v>
          </cell>
          <cell r="BC107" t="str">
            <v>ЦКсОК</v>
          </cell>
          <cell r="BD107">
            <v>0</v>
          </cell>
          <cell r="BE107">
            <v>0</v>
          </cell>
          <cell r="BF107">
            <v>1690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1870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73</v>
          </cell>
          <cell r="BV107">
            <v>5.5</v>
          </cell>
          <cell r="BW107">
            <v>18</v>
          </cell>
          <cell r="BX107" t="str">
            <v>Угловик</v>
          </cell>
          <cell r="BY107" t="str">
            <v>Постоянный</v>
          </cell>
          <cell r="BZ107">
            <v>24</v>
          </cell>
          <cell r="CA107">
            <v>0</v>
          </cell>
          <cell r="CB107">
            <v>37</v>
          </cell>
          <cell r="CC107">
            <v>54</v>
          </cell>
          <cell r="CD107">
            <v>36</v>
          </cell>
          <cell r="CE107">
            <v>43313</v>
          </cell>
          <cell r="CF107">
            <v>128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73</v>
          </cell>
          <cell r="CL107">
            <v>21.649055999999998</v>
          </cell>
          <cell r="CM107">
            <v>26</v>
          </cell>
          <cell r="CN107">
            <v>0.4</v>
          </cell>
          <cell r="CO107">
            <v>101</v>
          </cell>
          <cell r="CP107">
            <v>105</v>
          </cell>
          <cell r="CQ107">
            <v>55</v>
          </cell>
          <cell r="CR107" t="str">
            <v>-</v>
          </cell>
          <cell r="CS107" t="str">
            <v>-</v>
          </cell>
          <cell r="CT107" t="str">
            <v>-</v>
          </cell>
          <cell r="CU107">
            <v>33.350943999999998</v>
          </cell>
          <cell r="CV107" t="str">
            <v>-</v>
          </cell>
          <cell r="CW107" t="str">
            <v>-</v>
          </cell>
          <cell r="CX107" t="str">
            <v>-</v>
          </cell>
          <cell r="CY107">
            <v>0</v>
          </cell>
          <cell r="CZ107">
            <v>105</v>
          </cell>
          <cell r="DA107">
            <v>4850.096004186049</v>
          </cell>
          <cell r="DB107">
            <v>4850.096004186049</v>
          </cell>
          <cell r="DC107">
            <v>0.58431525555989072</v>
          </cell>
          <cell r="DD107">
            <v>0</v>
          </cell>
          <cell r="DE107" t="str">
            <v>Фонтан</v>
          </cell>
          <cell r="DF107">
            <v>21.649055999999998</v>
          </cell>
          <cell r="DG107">
            <v>26</v>
          </cell>
          <cell r="DH107">
            <v>0.4</v>
          </cell>
          <cell r="DI107">
            <v>105</v>
          </cell>
          <cell r="DJ107">
            <v>73</v>
          </cell>
          <cell r="DK107">
            <v>0</v>
          </cell>
          <cell r="DL107">
            <v>0</v>
          </cell>
          <cell r="DM107">
            <v>43021</v>
          </cell>
          <cell r="DN107">
            <v>385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43021</v>
          </cell>
          <cell r="DT107" t="str">
            <v>ЗБС</v>
          </cell>
          <cell r="DU107">
            <v>0</v>
          </cell>
          <cell r="DV107">
            <v>18</v>
          </cell>
          <cell r="DW107">
            <v>37</v>
          </cell>
          <cell r="DX107">
            <v>54</v>
          </cell>
          <cell r="DY107">
            <v>36</v>
          </cell>
          <cell r="DZ107" t="str">
            <v>Постоянный</v>
          </cell>
          <cell r="EA107">
            <v>24</v>
          </cell>
          <cell r="EB107">
            <v>0</v>
          </cell>
          <cell r="EC107">
            <v>21.649055999999998</v>
          </cell>
          <cell r="ED107">
            <v>26</v>
          </cell>
          <cell r="EE107">
            <v>0.4</v>
          </cell>
          <cell r="EF107">
            <v>105</v>
          </cell>
          <cell r="EG107">
            <v>4850.096004186049</v>
          </cell>
          <cell r="EH107">
            <v>0</v>
          </cell>
          <cell r="EI107">
            <v>0</v>
          </cell>
          <cell r="EJ107">
            <v>73</v>
          </cell>
          <cell r="EK107">
            <v>18</v>
          </cell>
          <cell r="EL107">
            <v>37</v>
          </cell>
          <cell r="EM107">
            <v>54</v>
          </cell>
          <cell r="EN107">
            <v>36</v>
          </cell>
          <cell r="EO107" t="str">
            <v>Постоянный</v>
          </cell>
          <cell r="EP107">
            <v>24</v>
          </cell>
          <cell r="EQ107">
            <v>0</v>
          </cell>
          <cell r="ER107">
            <v>21.649055999999998</v>
          </cell>
          <cell r="ES107">
            <v>26</v>
          </cell>
          <cell r="ET107">
            <v>0.4</v>
          </cell>
          <cell r="EU107">
            <v>105</v>
          </cell>
          <cell r="EV107">
            <v>4850.096004186049</v>
          </cell>
          <cell r="EW107">
            <v>0</v>
          </cell>
          <cell r="EX107">
            <v>0</v>
          </cell>
          <cell r="EY107">
            <v>73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</row>
        <row r="108">
          <cell r="J108" t="str">
            <v>1018-2</v>
          </cell>
          <cell r="K108" t="str">
            <v>К - 29</v>
          </cell>
          <cell r="L108">
            <v>41888</v>
          </cell>
          <cell r="M108" t="str">
            <v>Гор.</v>
          </cell>
          <cell r="N108" t="str">
            <v>P1ar_Block II</v>
          </cell>
          <cell r="O108" t="str">
            <v>Действующий</v>
          </cell>
          <cell r="P108">
            <v>-4</v>
          </cell>
          <cell r="Q108">
            <v>0</v>
          </cell>
          <cell r="R108">
            <v>0</v>
          </cell>
          <cell r="S108">
            <v>0</v>
          </cell>
          <cell r="T108">
            <v>143.80000000000001</v>
          </cell>
          <cell r="U108">
            <v>135</v>
          </cell>
          <cell r="V108">
            <v>4.32</v>
          </cell>
          <cell r="W108">
            <v>1</v>
          </cell>
          <cell r="X108">
            <v>2.1661301483197448</v>
          </cell>
          <cell r="Y108">
            <v>1.33</v>
          </cell>
          <cell r="Z108">
            <v>0.83599999999999997</v>
          </cell>
          <cell r="AA108">
            <v>0.73299999999999998</v>
          </cell>
          <cell r="AB108">
            <v>38</v>
          </cell>
          <cell r="AC108">
            <v>1.1579999999999999</v>
          </cell>
          <cell r="AD108">
            <v>177.8</v>
          </cell>
          <cell r="AE108">
            <v>9.19</v>
          </cell>
          <cell r="AF108">
            <v>2290.5100000000002</v>
          </cell>
          <cell r="AG108" t="str">
            <v>1 ств 3020 
2 ств 2872</v>
          </cell>
          <cell r="AH108" t="str">
            <v>1 ств 3020 
2 ств 2872</v>
          </cell>
          <cell r="AI108">
            <v>0</v>
          </cell>
          <cell r="AJ108">
            <v>0</v>
          </cell>
          <cell r="AK108" t="str">
            <v>откр ствол</v>
          </cell>
          <cell r="AL108" t="str">
            <v>1ый ст-л 2290-3020;
2ой ст-л 2290-2872</v>
          </cell>
          <cell r="AM108">
            <v>27.5</v>
          </cell>
          <cell r="AN108">
            <v>2290</v>
          </cell>
          <cell r="AO108" t="str">
            <v>1 ствол-338,96
2 ствол-838,21</v>
          </cell>
          <cell r="AP108">
            <v>0</v>
          </cell>
          <cell r="AQ108">
            <v>0</v>
          </cell>
          <cell r="AR108">
            <v>0</v>
          </cell>
          <cell r="AS108" t="str">
            <v>Газлифт</v>
          </cell>
          <cell r="AT108">
            <v>600</v>
          </cell>
          <cell r="AU108" t="str">
            <v>ГП</v>
          </cell>
          <cell r="AV108">
            <v>1200</v>
          </cell>
          <cell r="AW108" t="str">
            <v>ГП</v>
          </cell>
          <cell r="AX108">
            <v>1500</v>
          </cell>
          <cell r="AY108" t="str">
            <v>ГП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1900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2280</v>
          </cell>
          <cell r="BN108" t="str">
            <v>Есть</v>
          </cell>
          <cell r="BO108">
            <v>0</v>
          </cell>
          <cell r="BP108">
            <v>80</v>
          </cell>
          <cell r="BQ108">
            <v>64</v>
          </cell>
          <cell r="BR108">
            <v>15.744</v>
          </cell>
          <cell r="BS108">
            <v>0</v>
          </cell>
          <cell r="BT108">
            <v>0</v>
          </cell>
          <cell r="BU108">
            <v>73</v>
          </cell>
          <cell r="BV108">
            <v>5.5</v>
          </cell>
          <cell r="BW108">
            <v>18</v>
          </cell>
          <cell r="BX108" t="str">
            <v>Угловик</v>
          </cell>
          <cell r="BY108" t="str">
            <v>Периодический</v>
          </cell>
          <cell r="BZ108">
            <v>24</v>
          </cell>
          <cell r="CA108">
            <v>48</v>
          </cell>
          <cell r="CB108">
            <v>21</v>
          </cell>
          <cell r="CC108">
            <v>64</v>
          </cell>
          <cell r="CD108">
            <v>20</v>
          </cell>
          <cell r="CE108">
            <v>43313</v>
          </cell>
          <cell r="CF108">
            <v>97.4</v>
          </cell>
          <cell r="CG108">
            <v>80</v>
          </cell>
          <cell r="CH108">
            <v>6</v>
          </cell>
          <cell r="CI108">
            <v>0</v>
          </cell>
          <cell r="CJ108">
            <v>0</v>
          </cell>
          <cell r="CK108">
            <v>76</v>
          </cell>
          <cell r="CL108">
            <v>4.0993259999999996</v>
          </cell>
          <cell r="CM108">
            <v>7</v>
          </cell>
          <cell r="CN108">
            <v>29.95</v>
          </cell>
          <cell r="CO108">
            <v>102</v>
          </cell>
          <cell r="CP108">
            <v>6.2</v>
          </cell>
          <cell r="CQ108">
            <v>21.400000000000006</v>
          </cell>
          <cell r="CR108" t="str">
            <v>-</v>
          </cell>
          <cell r="CS108" t="str">
            <v>-</v>
          </cell>
          <cell r="CT108" t="str">
            <v>-</v>
          </cell>
          <cell r="CU108">
            <v>17.300674000000008</v>
          </cell>
          <cell r="CV108" t="str">
            <v>-</v>
          </cell>
          <cell r="CW108" t="str">
            <v>-</v>
          </cell>
          <cell r="CX108" t="str">
            <v>-</v>
          </cell>
          <cell r="CY108">
            <v>5.2480000000000002</v>
          </cell>
          <cell r="CZ108">
            <v>0.95199999999999996</v>
          </cell>
          <cell r="DA108">
            <v>232.23329883985809</v>
          </cell>
          <cell r="DB108">
            <v>1512.4437529486556</v>
          </cell>
          <cell r="DC108">
            <v>0.36250103382681309</v>
          </cell>
          <cell r="DD108">
            <v>0</v>
          </cell>
          <cell r="DE108" t="str">
            <v>Газлифт</v>
          </cell>
          <cell r="DF108">
            <v>4.0993259999999996</v>
          </cell>
          <cell r="DG108">
            <v>7</v>
          </cell>
          <cell r="DH108">
            <v>29.95</v>
          </cell>
          <cell r="DI108">
            <v>0.95199999999999996</v>
          </cell>
          <cell r="DJ108">
            <v>76</v>
          </cell>
          <cell r="DK108">
            <v>0</v>
          </cell>
          <cell r="DL108">
            <v>42770.083333333336</v>
          </cell>
          <cell r="DM108">
            <v>42776</v>
          </cell>
          <cell r="DN108">
            <v>630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42776</v>
          </cell>
          <cell r="DT108" t="str">
            <v>ОПЗ</v>
          </cell>
          <cell r="DU108">
            <v>0</v>
          </cell>
          <cell r="DV108">
            <v>18</v>
          </cell>
          <cell r="DW108">
            <v>21</v>
          </cell>
          <cell r="DX108">
            <v>64</v>
          </cell>
          <cell r="DY108">
            <v>20</v>
          </cell>
          <cell r="DZ108" t="str">
            <v>Периодический</v>
          </cell>
          <cell r="EA108">
            <v>24</v>
          </cell>
          <cell r="EB108">
            <v>48</v>
          </cell>
          <cell r="EC108">
            <v>4.0993259999999996</v>
          </cell>
          <cell r="ED108">
            <v>7</v>
          </cell>
          <cell r="EE108">
            <v>29.95</v>
          </cell>
          <cell r="EF108">
            <v>6.2</v>
          </cell>
          <cell r="EG108">
            <v>232.23329883985809</v>
          </cell>
          <cell r="EH108">
            <v>80</v>
          </cell>
          <cell r="EI108">
            <v>5.2480000000000002</v>
          </cell>
          <cell r="EJ108">
            <v>76</v>
          </cell>
          <cell r="EK108">
            <v>18</v>
          </cell>
          <cell r="EL108">
            <v>21</v>
          </cell>
          <cell r="EM108">
            <v>64</v>
          </cell>
          <cell r="EN108">
            <v>20</v>
          </cell>
          <cell r="EO108" t="str">
            <v>Периодический</v>
          </cell>
          <cell r="EP108">
            <v>24</v>
          </cell>
          <cell r="EQ108">
            <v>48</v>
          </cell>
          <cell r="ER108">
            <v>4.0993259999999996</v>
          </cell>
          <cell r="ES108">
            <v>7</v>
          </cell>
          <cell r="ET108">
            <v>29.95</v>
          </cell>
          <cell r="EU108">
            <v>6.2</v>
          </cell>
          <cell r="EV108">
            <v>232.23329883985809</v>
          </cell>
          <cell r="EW108">
            <v>80</v>
          </cell>
          <cell r="EX108">
            <v>5.2480000000000002</v>
          </cell>
          <cell r="EY108">
            <v>76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</row>
        <row r="109">
          <cell r="J109">
            <v>1019</v>
          </cell>
          <cell r="K109" t="str">
            <v>Куст скважины - 1019</v>
          </cell>
          <cell r="L109">
            <v>38454</v>
          </cell>
          <cell r="M109" t="str">
            <v>Гор.</v>
          </cell>
          <cell r="N109" t="str">
            <v>P1ar_Block III</v>
          </cell>
          <cell r="O109" t="str">
            <v>Действующий</v>
          </cell>
          <cell r="P109">
            <v>-4</v>
          </cell>
          <cell r="Q109">
            <v>0</v>
          </cell>
          <cell r="R109">
            <v>0</v>
          </cell>
          <cell r="S109">
            <v>0</v>
          </cell>
          <cell r="T109">
            <v>143.80000000000001</v>
          </cell>
          <cell r="U109">
            <v>135</v>
          </cell>
          <cell r="V109">
            <v>4.32</v>
          </cell>
          <cell r="W109">
            <v>1</v>
          </cell>
          <cell r="X109">
            <v>3.9767287723690998</v>
          </cell>
          <cell r="Y109">
            <v>1.33</v>
          </cell>
          <cell r="Z109">
            <v>0.83599999999999997</v>
          </cell>
          <cell r="AA109">
            <v>0.73299999999999998</v>
          </cell>
          <cell r="AB109">
            <v>38</v>
          </cell>
          <cell r="AC109">
            <v>1.1579999999999999</v>
          </cell>
          <cell r="AD109">
            <v>139.69999999999999</v>
          </cell>
          <cell r="AE109">
            <v>7.72</v>
          </cell>
          <cell r="AF109">
            <v>1956</v>
          </cell>
          <cell r="AG109">
            <v>2375</v>
          </cell>
          <cell r="AH109">
            <v>2375</v>
          </cell>
          <cell r="AI109">
            <v>0</v>
          </cell>
          <cell r="AJ109">
            <v>0</v>
          </cell>
          <cell r="AK109" t="str">
            <v>откр ствол</v>
          </cell>
          <cell r="AL109" t="str">
            <v>1903-2375</v>
          </cell>
          <cell r="AM109">
            <v>0</v>
          </cell>
          <cell r="AN109">
            <v>0</v>
          </cell>
          <cell r="AO109">
            <v>0</v>
          </cell>
          <cell r="AP109" t="str">
            <v>1616,4-1903,1</v>
          </cell>
          <cell r="AQ109">
            <v>102</v>
          </cell>
          <cell r="AR109">
            <v>6.5</v>
          </cell>
          <cell r="AS109" t="str">
            <v>Фонтан</v>
          </cell>
          <cell r="AT109">
            <v>390</v>
          </cell>
          <cell r="AU109">
            <v>0</v>
          </cell>
          <cell r="AV109">
            <v>735</v>
          </cell>
          <cell r="AW109">
            <v>0</v>
          </cell>
          <cell r="AX109">
            <v>1030</v>
          </cell>
          <cell r="AY109">
            <v>0</v>
          </cell>
          <cell r="AZ109">
            <v>1280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1580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1610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73</v>
          </cell>
          <cell r="BV109">
            <v>5.5</v>
          </cell>
          <cell r="BW109">
            <v>10</v>
          </cell>
          <cell r="BX109" t="str">
            <v>Угловик</v>
          </cell>
          <cell r="BY109" t="str">
            <v>Постоянный</v>
          </cell>
          <cell r="BZ109">
            <v>24</v>
          </cell>
          <cell r="CA109">
            <v>0</v>
          </cell>
          <cell r="CB109">
            <v>77</v>
          </cell>
          <cell r="CC109">
            <v>85</v>
          </cell>
          <cell r="CD109">
            <v>37</v>
          </cell>
          <cell r="CE109">
            <v>43313</v>
          </cell>
          <cell r="CF109">
            <v>153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103</v>
          </cell>
          <cell r="CL109">
            <v>35.013351999999998</v>
          </cell>
          <cell r="CM109">
            <v>43</v>
          </cell>
          <cell r="CN109">
            <v>2.6</v>
          </cell>
          <cell r="CO109">
            <v>103</v>
          </cell>
          <cell r="CP109">
            <v>69.3</v>
          </cell>
          <cell r="CQ109">
            <v>50</v>
          </cell>
          <cell r="CR109" t="str">
            <v>-</v>
          </cell>
          <cell r="CS109" t="str">
            <v>-</v>
          </cell>
          <cell r="CT109" t="str">
            <v>-</v>
          </cell>
          <cell r="CU109">
            <v>14.986648000000002</v>
          </cell>
          <cell r="CV109" t="str">
            <v>-</v>
          </cell>
          <cell r="CW109" t="str">
            <v>-</v>
          </cell>
          <cell r="CX109" t="str">
            <v>-</v>
          </cell>
          <cell r="CY109">
            <v>0</v>
          </cell>
          <cell r="CZ109">
            <v>69.3</v>
          </cell>
          <cell r="DA109">
            <v>1979.2449463279038</v>
          </cell>
          <cell r="DB109">
            <v>1979.2449463279038</v>
          </cell>
          <cell r="DC109">
            <v>0.9586428863780122</v>
          </cell>
          <cell r="DD109">
            <v>0</v>
          </cell>
          <cell r="DE109" t="str">
            <v>Фонтан</v>
          </cell>
          <cell r="DF109">
            <v>35.013351999999998</v>
          </cell>
          <cell r="DG109">
            <v>43</v>
          </cell>
          <cell r="DH109">
            <v>2.6</v>
          </cell>
          <cell r="DI109">
            <v>69.3</v>
          </cell>
          <cell r="DJ109">
            <v>103</v>
          </cell>
          <cell r="DK109">
            <v>0</v>
          </cell>
          <cell r="DL109">
            <v>41973</v>
          </cell>
          <cell r="DM109">
            <v>42087</v>
          </cell>
          <cell r="DN109">
            <v>1319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42087</v>
          </cell>
          <cell r="DT109" t="str">
            <v>ЗБС</v>
          </cell>
          <cell r="DU109">
            <v>0</v>
          </cell>
          <cell r="DV109">
            <v>10</v>
          </cell>
          <cell r="DW109">
            <v>77</v>
          </cell>
          <cell r="DX109">
            <v>85</v>
          </cell>
          <cell r="DY109">
            <v>37</v>
          </cell>
          <cell r="DZ109" t="str">
            <v>Постоянный</v>
          </cell>
          <cell r="EA109">
            <v>24</v>
          </cell>
          <cell r="EB109">
            <v>0</v>
          </cell>
          <cell r="EC109">
            <v>33.332991999999997</v>
          </cell>
          <cell r="ED109">
            <v>40</v>
          </cell>
          <cell r="EE109">
            <v>0.32</v>
          </cell>
          <cell r="EF109">
            <v>67</v>
          </cell>
          <cell r="EG109">
            <v>2010.020582610766</v>
          </cell>
          <cell r="EH109">
            <v>0</v>
          </cell>
          <cell r="EI109">
            <v>0</v>
          </cell>
          <cell r="EJ109">
            <v>103</v>
          </cell>
          <cell r="EK109">
            <v>10</v>
          </cell>
          <cell r="EL109">
            <v>77</v>
          </cell>
          <cell r="EM109">
            <v>85</v>
          </cell>
          <cell r="EN109">
            <v>37</v>
          </cell>
          <cell r="EO109" t="str">
            <v>Постоянный</v>
          </cell>
          <cell r="EP109">
            <v>24</v>
          </cell>
          <cell r="EQ109">
            <v>0</v>
          </cell>
          <cell r="ER109">
            <v>35.013351999999998</v>
          </cell>
          <cell r="ES109">
            <v>43</v>
          </cell>
          <cell r="ET109">
            <v>2.6</v>
          </cell>
          <cell r="EU109">
            <v>69.3</v>
          </cell>
          <cell r="EV109">
            <v>1979.2449463279038</v>
          </cell>
          <cell r="EW109">
            <v>0</v>
          </cell>
          <cell r="EX109">
            <v>0</v>
          </cell>
          <cell r="EY109">
            <v>103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1.6803600000000003</v>
          </cell>
        </row>
        <row r="110">
          <cell r="J110" t="str">
            <v>1019-1</v>
          </cell>
          <cell r="K110" t="str">
            <v>Куст скважины - 1019</v>
          </cell>
          <cell r="L110">
            <v>38699</v>
          </cell>
          <cell r="M110" t="str">
            <v>Гор.</v>
          </cell>
          <cell r="N110" t="str">
            <v>P1ar_Block III</v>
          </cell>
          <cell r="O110" t="str">
            <v>Действующий</v>
          </cell>
          <cell r="P110">
            <v>-4</v>
          </cell>
          <cell r="Q110" t="str">
            <v xml:space="preserve"> </v>
          </cell>
          <cell r="R110" t="str">
            <v xml:space="preserve"> </v>
          </cell>
          <cell r="S110">
            <v>0</v>
          </cell>
          <cell r="T110">
            <v>143.80000000000001</v>
          </cell>
          <cell r="U110">
            <v>135</v>
          </cell>
          <cell r="V110">
            <v>4.32</v>
          </cell>
          <cell r="W110">
            <v>1</v>
          </cell>
          <cell r="X110">
            <v>3.9767287723690998</v>
          </cell>
          <cell r="Y110">
            <v>1.33</v>
          </cell>
          <cell r="Z110">
            <v>0.83599999999999997</v>
          </cell>
          <cell r="AA110">
            <v>0.73299999999999998</v>
          </cell>
          <cell r="AB110">
            <v>38</v>
          </cell>
          <cell r="AC110">
            <v>1.1579999999999999</v>
          </cell>
          <cell r="AD110">
            <v>139.69999999999999</v>
          </cell>
          <cell r="AE110">
            <v>7.72</v>
          </cell>
          <cell r="AF110">
            <v>1937</v>
          </cell>
          <cell r="AG110">
            <v>2500</v>
          </cell>
          <cell r="AH110">
            <v>2500</v>
          </cell>
          <cell r="AI110">
            <v>0</v>
          </cell>
          <cell r="AJ110">
            <v>0</v>
          </cell>
          <cell r="AK110" t="str">
            <v>откр ствол</v>
          </cell>
          <cell r="AL110" t="str">
            <v xml:space="preserve">1937-2500  </v>
          </cell>
          <cell r="AM110">
            <v>0</v>
          </cell>
          <cell r="AN110">
            <v>1937</v>
          </cell>
          <cell r="AO110">
            <v>68.650000000000006</v>
          </cell>
          <cell r="AP110">
            <v>0</v>
          </cell>
          <cell r="AQ110">
            <v>0</v>
          </cell>
          <cell r="AR110">
            <v>0</v>
          </cell>
          <cell r="AS110" t="str">
            <v>Фонтан</v>
          </cell>
          <cell r="AT110">
            <v>370</v>
          </cell>
          <cell r="AU110" t="str">
            <v>ГП</v>
          </cell>
          <cell r="AV110">
            <v>790</v>
          </cell>
          <cell r="AW110" t="str">
            <v>ГК81/2</v>
          </cell>
          <cell r="AX110">
            <v>1180</v>
          </cell>
          <cell r="AY110" t="str">
            <v>ГК79/2</v>
          </cell>
          <cell r="AZ110">
            <v>1550</v>
          </cell>
          <cell r="BA110" t="str">
            <v>ГК76/3</v>
          </cell>
          <cell r="BB110">
            <v>1690</v>
          </cell>
          <cell r="BC110" t="str">
            <v>ЦКсОК</v>
          </cell>
          <cell r="BD110">
            <v>0</v>
          </cell>
          <cell r="BE110">
            <v>0</v>
          </cell>
          <cell r="BF110">
            <v>1725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2380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73</v>
          </cell>
          <cell r="BV110">
            <v>5.5</v>
          </cell>
          <cell r="BW110">
            <v>8</v>
          </cell>
          <cell r="BX110" t="str">
            <v>Угловик</v>
          </cell>
          <cell r="BY110" t="str">
            <v>Постоянный</v>
          </cell>
          <cell r="BZ110">
            <v>24</v>
          </cell>
          <cell r="CA110">
            <v>0</v>
          </cell>
          <cell r="CB110">
            <v>40</v>
          </cell>
          <cell r="CC110">
            <v>3</v>
          </cell>
          <cell r="CD110">
            <v>36</v>
          </cell>
          <cell r="CE110">
            <v>43313</v>
          </cell>
          <cell r="CF110">
            <v>145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80</v>
          </cell>
          <cell r="CL110">
            <v>5.0484368000000002</v>
          </cell>
          <cell r="CM110">
            <v>6.2</v>
          </cell>
          <cell r="CN110">
            <v>2.6</v>
          </cell>
          <cell r="CO110">
            <v>104</v>
          </cell>
          <cell r="CP110">
            <v>78.599999999999994</v>
          </cell>
          <cell r="CQ110">
            <v>65</v>
          </cell>
          <cell r="CR110" t="str">
            <v>-</v>
          </cell>
          <cell r="CS110" t="str">
            <v>-</v>
          </cell>
          <cell r="CT110" t="str">
            <v>-</v>
          </cell>
          <cell r="CU110">
            <v>59.951563200000002</v>
          </cell>
          <cell r="CV110" t="str">
            <v>-</v>
          </cell>
          <cell r="CW110" t="str">
            <v>-</v>
          </cell>
          <cell r="CX110" t="str">
            <v>-</v>
          </cell>
          <cell r="CY110">
            <v>0</v>
          </cell>
          <cell r="CZ110">
            <v>78.599999999999994</v>
          </cell>
          <cell r="DA110">
            <v>15569.175789226478</v>
          </cell>
          <cell r="DB110">
            <v>15569.175789226478</v>
          </cell>
          <cell r="DC110">
            <v>0.11827672961166392</v>
          </cell>
          <cell r="DD110">
            <v>0</v>
          </cell>
          <cell r="DE110" t="str">
            <v>Фонтан</v>
          </cell>
          <cell r="DF110">
            <v>5.0484368000000002</v>
          </cell>
          <cell r="DG110">
            <v>6.2</v>
          </cell>
          <cell r="DH110">
            <v>2.6</v>
          </cell>
          <cell r="DI110">
            <v>78.599999999999994</v>
          </cell>
          <cell r="DJ110">
            <v>80</v>
          </cell>
          <cell r="DK110">
            <v>0</v>
          </cell>
          <cell r="DL110">
            <v>42656.083333333336</v>
          </cell>
          <cell r="DM110">
            <v>42662</v>
          </cell>
          <cell r="DN110">
            <v>744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42656</v>
          </cell>
          <cell r="DT110" t="str">
            <v>ОПЗ</v>
          </cell>
          <cell r="DU110">
            <v>0</v>
          </cell>
          <cell r="DV110">
            <v>8</v>
          </cell>
          <cell r="DW110">
            <v>40</v>
          </cell>
          <cell r="DX110">
            <v>3</v>
          </cell>
          <cell r="DY110">
            <v>36</v>
          </cell>
          <cell r="DZ110" t="str">
            <v>Постоянный</v>
          </cell>
          <cell r="EA110">
            <v>24</v>
          </cell>
          <cell r="EB110">
            <v>0</v>
          </cell>
          <cell r="EC110">
            <v>5.016</v>
          </cell>
          <cell r="ED110">
            <v>6</v>
          </cell>
          <cell r="EE110">
            <v>0</v>
          </cell>
          <cell r="EF110">
            <v>76</v>
          </cell>
          <cell r="EG110">
            <v>15151.515151515152</v>
          </cell>
          <cell r="EH110">
            <v>0</v>
          </cell>
          <cell r="EI110">
            <v>0</v>
          </cell>
          <cell r="EJ110">
            <v>80</v>
          </cell>
          <cell r="EK110">
            <v>8</v>
          </cell>
          <cell r="EL110">
            <v>40</v>
          </cell>
          <cell r="EM110">
            <v>3</v>
          </cell>
          <cell r="EN110">
            <v>36</v>
          </cell>
          <cell r="EO110" t="str">
            <v>Постоянный</v>
          </cell>
          <cell r="EP110">
            <v>24</v>
          </cell>
          <cell r="EQ110">
            <v>0</v>
          </cell>
          <cell r="ER110">
            <v>5.0484368000000002</v>
          </cell>
          <cell r="ES110">
            <v>6.2</v>
          </cell>
          <cell r="ET110">
            <v>2.6</v>
          </cell>
          <cell r="EU110">
            <v>78.599999999999994</v>
          </cell>
          <cell r="EV110">
            <v>15569.175789226478</v>
          </cell>
          <cell r="EW110">
            <v>0</v>
          </cell>
          <cell r="EX110">
            <v>0</v>
          </cell>
          <cell r="EY110">
            <v>80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3.2436800000000154E-2</v>
          </cell>
        </row>
        <row r="111">
          <cell r="J111" t="str">
            <v>1019-2</v>
          </cell>
          <cell r="K111" t="str">
            <v>Куст скважины - 1019</v>
          </cell>
          <cell r="L111">
            <v>38587</v>
          </cell>
          <cell r="M111" t="str">
            <v>Гор.</v>
          </cell>
          <cell r="N111" t="str">
            <v>P1ar_Block III</v>
          </cell>
          <cell r="O111" t="str">
            <v>Действующий</v>
          </cell>
          <cell r="P111">
            <v>-4</v>
          </cell>
          <cell r="Q111">
            <v>0</v>
          </cell>
          <cell r="R111">
            <v>0</v>
          </cell>
          <cell r="S111">
            <v>0</v>
          </cell>
          <cell r="T111">
            <v>143.80000000000001</v>
          </cell>
          <cell r="U111">
            <v>135</v>
          </cell>
          <cell r="V111">
            <v>4.32</v>
          </cell>
          <cell r="W111">
            <v>1</v>
          </cell>
          <cell r="X111">
            <v>3.236386574389694</v>
          </cell>
          <cell r="Y111">
            <v>1.33</v>
          </cell>
          <cell r="Z111">
            <v>0.83599999999999997</v>
          </cell>
          <cell r="AA111">
            <v>0.73299999999999998</v>
          </cell>
          <cell r="AB111">
            <v>38</v>
          </cell>
          <cell r="AC111">
            <v>1.1579999999999999</v>
          </cell>
          <cell r="AD111">
            <v>139.69999999999999</v>
          </cell>
          <cell r="AE111">
            <v>7.72</v>
          </cell>
          <cell r="AF111">
            <v>1965</v>
          </cell>
          <cell r="AG111">
            <v>2500</v>
          </cell>
          <cell r="AH111">
            <v>2500</v>
          </cell>
          <cell r="AI111">
            <v>0</v>
          </cell>
          <cell r="AJ111">
            <v>0</v>
          </cell>
          <cell r="AK111" t="str">
            <v>откр ствол</v>
          </cell>
          <cell r="AL111" t="str">
            <v>1965-2500</v>
          </cell>
          <cell r="AM111">
            <v>5.58</v>
          </cell>
          <cell r="AN111">
            <v>1876.7</v>
          </cell>
          <cell r="AO111">
            <v>23.3</v>
          </cell>
          <cell r="AP111">
            <v>0</v>
          </cell>
          <cell r="AQ111">
            <v>0</v>
          </cell>
          <cell r="AR111">
            <v>0</v>
          </cell>
          <cell r="AS111" t="str">
            <v>Фонтан</v>
          </cell>
          <cell r="AT111">
            <v>450</v>
          </cell>
          <cell r="AU111" t="str">
            <v>ГП</v>
          </cell>
          <cell r="AV111">
            <v>890</v>
          </cell>
          <cell r="AW111" t="str">
            <v>ГП</v>
          </cell>
          <cell r="AX111">
            <v>1300</v>
          </cell>
          <cell r="AY111" t="str">
            <v>ГК107/1,5</v>
          </cell>
          <cell r="AZ111">
            <v>1680</v>
          </cell>
          <cell r="BA111" t="str">
            <v>ЦКсОК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1750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1980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73</v>
          </cell>
          <cell r="BV111">
            <v>5.5</v>
          </cell>
          <cell r="BW111">
            <v>18</v>
          </cell>
          <cell r="BX111" t="str">
            <v>Угловик</v>
          </cell>
          <cell r="BY111" t="str">
            <v>Постоянный</v>
          </cell>
          <cell r="BZ111">
            <v>24</v>
          </cell>
          <cell r="CA111">
            <v>0</v>
          </cell>
          <cell r="CB111">
            <v>83</v>
          </cell>
          <cell r="CC111">
            <v>85</v>
          </cell>
          <cell r="CD111">
            <v>82</v>
          </cell>
          <cell r="CE111">
            <v>43313</v>
          </cell>
          <cell r="CF111">
            <v>135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100</v>
          </cell>
          <cell r="CL111">
            <v>16.619852634000001</v>
          </cell>
          <cell r="CM111">
            <v>22.11</v>
          </cell>
          <cell r="CN111">
            <v>10.085000000000001</v>
          </cell>
          <cell r="CO111">
            <v>105</v>
          </cell>
          <cell r="CP111">
            <v>69.900000000000006</v>
          </cell>
          <cell r="CQ111">
            <v>35</v>
          </cell>
          <cell r="CR111" t="str">
            <v>-</v>
          </cell>
          <cell r="CS111" t="str">
            <v>-</v>
          </cell>
          <cell r="CT111" t="str">
            <v>-</v>
          </cell>
          <cell r="CU111">
            <v>18.380147365999999</v>
          </cell>
          <cell r="CV111" t="str">
            <v>-</v>
          </cell>
          <cell r="CW111" t="str">
            <v>-</v>
          </cell>
          <cell r="CX111" t="str">
            <v>-</v>
          </cell>
          <cell r="CY111">
            <v>0</v>
          </cell>
          <cell r="CZ111">
            <v>69.900000000000006</v>
          </cell>
          <cell r="DA111">
            <v>4205.8134653373727</v>
          </cell>
          <cell r="DB111">
            <v>4205.8134653373727</v>
          </cell>
          <cell r="DC111">
            <v>0.71398405315614599</v>
          </cell>
          <cell r="DD111">
            <v>0</v>
          </cell>
          <cell r="DE111" t="str">
            <v>Фонтан</v>
          </cell>
          <cell r="DF111">
            <v>16.619852634000001</v>
          </cell>
          <cell r="DG111">
            <v>22.11</v>
          </cell>
          <cell r="DH111">
            <v>10.085000000000001</v>
          </cell>
          <cell r="DI111">
            <v>69.900000000000006</v>
          </cell>
          <cell r="DJ111">
            <v>100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18</v>
          </cell>
          <cell r="DW111">
            <v>83</v>
          </cell>
          <cell r="DX111">
            <v>85</v>
          </cell>
          <cell r="DY111">
            <v>82</v>
          </cell>
          <cell r="DZ111" t="str">
            <v>Постоянный</v>
          </cell>
          <cell r="EA111">
            <v>24</v>
          </cell>
          <cell r="EB111">
            <v>0</v>
          </cell>
          <cell r="EC111">
            <v>16.619852634000001</v>
          </cell>
          <cell r="ED111">
            <v>22.11</v>
          </cell>
          <cell r="EE111">
            <v>10.085000000000001</v>
          </cell>
          <cell r="EF111">
            <v>69.900000000000006</v>
          </cell>
          <cell r="EG111">
            <v>4205.8134653373727</v>
          </cell>
          <cell r="EH111">
            <v>0</v>
          </cell>
          <cell r="EI111">
            <v>0</v>
          </cell>
          <cell r="EJ111">
            <v>100</v>
          </cell>
          <cell r="EK111">
            <v>18</v>
          </cell>
          <cell r="EL111">
            <v>83</v>
          </cell>
          <cell r="EM111">
            <v>85</v>
          </cell>
          <cell r="EN111">
            <v>82</v>
          </cell>
          <cell r="EO111" t="str">
            <v>Постоянный</v>
          </cell>
          <cell r="EP111">
            <v>24</v>
          </cell>
          <cell r="EQ111">
            <v>0</v>
          </cell>
          <cell r="ER111">
            <v>16.619852634000001</v>
          </cell>
          <cell r="ES111">
            <v>22.11</v>
          </cell>
          <cell r="ET111">
            <v>10.085000000000001</v>
          </cell>
          <cell r="EU111">
            <v>69.900000000000006</v>
          </cell>
          <cell r="EV111">
            <v>4205.8134653373727</v>
          </cell>
          <cell r="EW111">
            <v>0</v>
          </cell>
          <cell r="EX111">
            <v>0</v>
          </cell>
          <cell r="EY111">
            <v>100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</row>
        <row r="112">
          <cell r="J112">
            <v>1020</v>
          </cell>
          <cell r="K112" t="str">
            <v>Куст скважины - 1020</v>
          </cell>
          <cell r="L112">
            <v>41176</v>
          </cell>
          <cell r="M112" t="str">
            <v>Гор.</v>
          </cell>
          <cell r="N112" t="str">
            <v>P1ar_Block III</v>
          </cell>
          <cell r="O112" t="str">
            <v>Действующий</v>
          </cell>
          <cell r="P112">
            <v>-4</v>
          </cell>
          <cell r="Q112" t="str">
            <v xml:space="preserve"> </v>
          </cell>
          <cell r="R112" t="str">
            <v xml:space="preserve"> </v>
          </cell>
          <cell r="S112">
            <v>0</v>
          </cell>
          <cell r="T112">
            <v>143.80000000000001</v>
          </cell>
          <cell r="U112">
            <v>135</v>
          </cell>
          <cell r="V112">
            <v>4.32</v>
          </cell>
          <cell r="W112">
            <v>1</v>
          </cell>
          <cell r="X112">
            <v>3.8934352355888819</v>
          </cell>
          <cell r="Y112">
            <v>1.33</v>
          </cell>
          <cell r="Z112">
            <v>0.83599999999999997</v>
          </cell>
          <cell r="AA112">
            <v>0.73299999999999998</v>
          </cell>
          <cell r="AB112">
            <v>38</v>
          </cell>
          <cell r="AC112">
            <v>1.1579999999999999</v>
          </cell>
          <cell r="AD112">
            <v>139.69999999999999</v>
          </cell>
          <cell r="AE112">
            <v>7.72</v>
          </cell>
          <cell r="AF112">
            <v>1929</v>
          </cell>
          <cell r="AG112">
            <v>2500</v>
          </cell>
          <cell r="AH112">
            <v>2500</v>
          </cell>
          <cell r="AI112">
            <v>0</v>
          </cell>
          <cell r="AJ112">
            <v>0</v>
          </cell>
          <cell r="AK112" t="str">
            <v>откр ствол</v>
          </cell>
          <cell r="AL112" t="str">
            <v xml:space="preserve">1929-2500 </v>
          </cell>
          <cell r="AM112">
            <v>0</v>
          </cell>
          <cell r="AN112">
            <v>1929</v>
          </cell>
          <cell r="AO112">
            <v>10.28</v>
          </cell>
          <cell r="AP112">
            <v>0</v>
          </cell>
          <cell r="AQ112">
            <v>0</v>
          </cell>
          <cell r="AR112">
            <v>0</v>
          </cell>
          <cell r="AS112" t="str">
            <v>Газлифт</v>
          </cell>
          <cell r="AT112">
            <v>600</v>
          </cell>
          <cell r="AU112">
            <v>0</v>
          </cell>
          <cell r="AV112">
            <v>1200</v>
          </cell>
          <cell r="AW112">
            <v>0</v>
          </cell>
          <cell r="AX112">
            <v>1845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1869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1950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73</v>
          </cell>
          <cell r="BV112">
            <v>5.5</v>
          </cell>
          <cell r="BW112">
            <v>18</v>
          </cell>
          <cell r="BX112" t="str">
            <v>Угловик</v>
          </cell>
          <cell r="BY112" t="str">
            <v>Периодический</v>
          </cell>
          <cell r="BZ112">
            <v>48</v>
          </cell>
          <cell r="CA112">
            <v>48</v>
          </cell>
          <cell r="CB112">
            <v>35</v>
          </cell>
          <cell r="CC112">
            <v>57</v>
          </cell>
          <cell r="CD112">
            <v>34</v>
          </cell>
          <cell r="CE112">
            <v>43313</v>
          </cell>
          <cell r="CF112">
            <v>111</v>
          </cell>
          <cell r="CG112">
            <v>83</v>
          </cell>
          <cell r="CH112">
            <v>6</v>
          </cell>
          <cell r="CI112">
            <v>0</v>
          </cell>
          <cell r="CJ112">
            <v>0</v>
          </cell>
          <cell r="CK112">
            <v>65</v>
          </cell>
          <cell r="CL112">
            <v>4.8504719999999999</v>
          </cell>
          <cell r="CM112">
            <v>6</v>
          </cell>
          <cell r="CN112">
            <v>3.3</v>
          </cell>
          <cell r="CO112">
            <v>106</v>
          </cell>
          <cell r="CP112">
            <v>10.15</v>
          </cell>
          <cell r="CQ112">
            <v>46</v>
          </cell>
          <cell r="CR112" t="str">
            <v>-</v>
          </cell>
          <cell r="CS112" t="str">
            <v>-</v>
          </cell>
          <cell r="CT112" t="str">
            <v>-</v>
          </cell>
          <cell r="CU112">
            <v>41.149528000000004</v>
          </cell>
          <cell r="CV112" t="str">
            <v>-</v>
          </cell>
          <cell r="CW112" t="str">
            <v>-</v>
          </cell>
          <cell r="CX112" t="str">
            <v>-</v>
          </cell>
          <cell r="CY112">
            <v>7.7</v>
          </cell>
          <cell r="CZ112">
            <v>2.4500000000000002</v>
          </cell>
          <cell r="DA112">
            <v>505.10548251799003</v>
          </cell>
          <cell r="DB112">
            <v>2092.5798561459587</v>
          </cell>
          <cell r="DC112">
            <v>0.15988263536943184</v>
          </cell>
          <cell r="DD112">
            <v>0</v>
          </cell>
          <cell r="DE112" t="str">
            <v>Газлифт</v>
          </cell>
          <cell r="DF112">
            <v>4.8504719999999999</v>
          </cell>
          <cell r="DG112">
            <v>6</v>
          </cell>
          <cell r="DH112">
            <v>3.3</v>
          </cell>
          <cell r="DI112">
            <v>2.4500000000000002</v>
          </cell>
          <cell r="DJ112">
            <v>65</v>
          </cell>
          <cell r="DK112">
            <v>0</v>
          </cell>
          <cell r="DL112">
            <v>41207</v>
          </cell>
          <cell r="DM112">
            <v>41212</v>
          </cell>
          <cell r="DN112">
            <v>2194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41212</v>
          </cell>
          <cell r="DT112" t="str">
            <v>ОПЗ</v>
          </cell>
          <cell r="DU112">
            <v>0</v>
          </cell>
          <cell r="DV112">
            <v>18</v>
          </cell>
          <cell r="DW112">
            <v>35</v>
          </cell>
          <cell r="DX112">
            <v>57</v>
          </cell>
          <cell r="DY112">
            <v>34</v>
          </cell>
          <cell r="DZ112" t="str">
            <v>Периодический</v>
          </cell>
          <cell r="EA112">
            <v>48</v>
          </cell>
          <cell r="EB112">
            <v>48</v>
          </cell>
          <cell r="EC112">
            <v>4.18</v>
          </cell>
          <cell r="ED112">
            <v>5</v>
          </cell>
          <cell r="EE112">
            <v>0</v>
          </cell>
          <cell r="EF112">
            <v>10.199999999999999</v>
          </cell>
          <cell r="EG112">
            <v>598.08612440191371</v>
          </cell>
          <cell r="EH112">
            <v>83</v>
          </cell>
          <cell r="EI112">
            <v>7.7</v>
          </cell>
          <cell r="EJ112">
            <v>65</v>
          </cell>
          <cell r="EK112">
            <v>18</v>
          </cell>
          <cell r="EL112">
            <v>35</v>
          </cell>
          <cell r="EM112">
            <v>57</v>
          </cell>
          <cell r="EN112">
            <v>34</v>
          </cell>
          <cell r="EO112" t="str">
            <v>Периодический</v>
          </cell>
          <cell r="EP112">
            <v>48</v>
          </cell>
          <cell r="EQ112">
            <v>48</v>
          </cell>
          <cell r="ER112">
            <v>4.8504719999999999</v>
          </cell>
          <cell r="ES112">
            <v>6</v>
          </cell>
          <cell r="ET112">
            <v>3.3</v>
          </cell>
          <cell r="EU112">
            <v>10.15</v>
          </cell>
          <cell r="EV112">
            <v>505.10548251799003</v>
          </cell>
          <cell r="EW112">
            <v>83</v>
          </cell>
          <cell r="EX112">
            <v>7.7</v>
          </cell>
          <cell r="EY112">
            <v>65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0.67047200000000018</v>
          </cell>
        </row>
        <row r="113">
          <cell r="J113" t="str">
            <v>1020-2</v>
          </cell>
          <cell r="K113" t="str">
            <v>Куст скважины - 1020</v>
          </cell>
          <cell r="L113">
            <v>41248</v>
          </cell>
          <cell r="M113" t="str">
            <v>Гор.</v>
          </cell>
          <cell r="N113" t="str">
            <v>P1ar_Block III</v>
          </cell>
          <cell r="O113" t="str">
            <v>Действующий</v>
          </cell>
          <cell r="P113">
            <v>-4</v>
          </cell>
          <cell r="Q113" t="str">
            <v xml:space="preserve"> </v>
          </cell>
          <cell r="R113" t="str">
            <v xml:space="preserve"> </v>
          </cell>
          <cell r="S113">
            <v>0</v>
          </cell>
          <cell r="T113">
            <v>143.80000000000001</v>
          </cell>
          <cell r="U113">
            <v>135</v>
          </cell>
          <cell r="V113">
            <v>4.32</v>
          </cell>
          <cell r="W113">
            <v>1</v>
          </cell>
          <cell r="X113">
            <v>4.32</v>
          </cell>
          <cell r="Y113">
            <v>1.33</v>
          </cell>
          <cell r="Z113">
            <v>0.83599999999999997</v>
          </cell>
          <cell r="AA113">
            <v>0.73299999999999998</v>
          </cell>
          <cell r="AB113">
            <v>38</v>
          </cell>
          <cell r="AC113">
            <v>1.1579999999999999</v>
          </cell>
          <cell r="AD113">
            <v>177.8</v>
          </cell>
          <cell r="AE113">
            <v>9.19</v>
          </cell>
          <cell r="AF113">
            <v>1937</v>
          </cell>
          <cell r="AG113">
            <v>2595</v>
          </cell>
          <cell r="AH113">
            <v>2595</v>
          </cell>
          <cell r="AI113">
            <v>0</v>
          </cell>
          <cell r="AJ113">
            <v>0</v>
          </cell>
          <cell r="AK113" t="str">
            <v>откр ствол</v>
          </cell>
          <cell r="AL113" t="str">
            <v>1937-2595</v>
          </cell>
          <cell r="AM113">
            <v>0</v>
          </cell>
          <cell r="AN113">
            <v>1937</v>
          </cell>
          <cell r="AO113">
            <v>27.05</v>
          </cell>
          <cell r="AP113">
            <v>0</v>
          </cell>
          <cell r="AQ113">
            <v>0</v>
          </cell>
          <cell r="AR113">
            <v>0</v>
          </cell>
          <cell r="AS113" t="str">
            <v>Газлифт</v>
          </cell>
          <cell r="AT113">
            <v>500</v>
          </cell>
          <cell r="AU113" t="str">
            <v>ГП</v>
          </cell>
          <cell r="AV113">
            <v>900</v>
          </cell>
          <cell r="AW113" t="str">
            <v>ГП</v>
          </cell>
          <cell r="AX113">
            <v>1220</v>
          </cell>
          <cell r="AY113" t="str">
            <v>ГП</v>
          </cell>
          <cell r="AZ113">
            <v>1490</v>
          </cell>
          <cell r="BA113" t="str">
            <v>ГК85/1,5</v>
          </cell>
          <cell r="BB113">
            <v>1720</v>
          </cell>
          <cell r="BC113" t="str">
            <v>ЦКсОК/4</v>
          </cell>
          <cell r="BD113">
            <v>0</v>
          </cell>
          <cell r="BE113">
            <v>0</v>
          </cell>
          <cell r="BF113">
            <v>1780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2051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73</v>
          </cell>
          <cell r="BV113">
            <v>5.5</v>
          </cell>
          <cell r="BW113">
            <v>18</v>
          </cell>
          <cell r="BX113" t="str">
            <v>Угловик</v>
          </cell>
          <cell r="BY113" t="str">
            <v>Постоянный</v>
          </cell>
          <cell r="BZ113">
            <v>24</v>
          </cell>
          <cell r="CA113">
            <v>0</v>
          </cell>
          <cell r="CB113">
            <v>34</v>
          </cell>
          <cell r="CC113">
            <v>53</v>
          </cell>
          <cell r="CD113">
            <v>33</v>
          </cell>
          <cell r="CE113">
            <v>43313</v>
          </cell>
          <cell r="CF113">
            <v>122</v>
          </cell>
          <cell r="CG113">
            <v>79</v>
          </cell>
          <cell r="CH113">
            <v>6</v>
          </cell>
          <cell r="CI113">
            <v>0</v>
          </cell>
          <cell r="CJ113">
            <v>0</v>
          </cell>
          <cell r="CK113">
            <v>60</v>
          </cell>
          <cell r="CL113">
            <v>22.571999999999999</v>
          </cell>
          <cell r="CM113">
            <v>27</v>
          </cell>
          <cell r="CN113">
            <v>0</v>
          </cell>
          <cell r="CO113">
            <v>107</v>
          </cell>
          <cell r="CP113">
            <v>42.7</v>
          </cell>
          <cell r="CQ113">
            <v>62</v>
          </cell>
          <cell r="CR113" t="str">
            <v>-</v>
          </cell>
          <cell r="CS113" t="str">
            <v>-</v>
          </cell>
          <cell r="CT113" t="str">
            <v>-</v>
          </cell>
          <cell r="CU113">
            <v>39.427999999999997</v>
          </cell>
          <cell r="CV113" t="str">
            <v>-</v>
          </cell>
          <cell r="CW113" t="str">
            <v>-</v>
          </cell>
          <cell r="CX113" t="str">
            <v>-</v>
          </cell>
          <cell r="CY113">
            <v>14.5</v>
          </cell>
          <cell r="CZ113">
            <v>28.200000000000003</v>
          </cell>
          <cell r="DA113">
            <v>1249.3354598617759</v>
          </cell>
          <cell r="DB113">
            <v>1891.7242601453129</v>
          </cell>
          <cell r="DC113">
            <v>0.56254269449715366</v>
          </cell>
          <cell r="DD113">
            <v>0</v>
          </cell>
          <cell r="DE113" t="str">
            <v>Газлифт</v>
          </cell>
          <cell r="DF113">
            <v>22.571999999999999</v>
          </cell>
          <cell r="DG113">
            <v>27</v>
          </cell>
          <cell r="DH113">
            <v>0</v>
          </cell>
          <cell r="DI113">
            <v>28.200000000000003</v>
          </cell>
          <cell r="DJ113">
            <v>60</v>
          </cell>
          <cell r="DK113">
            <v>0</v>
          </cell>
          <cell r="DL113">
            <v>42597.083333333336</v>
          </cell>
          <cell r="DM113">
            <v>42628</v>
          </cell>
          <cell r="DN113">
            <v>778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42628</v>
          </cell>
          <cell r="DT113" t="str">
            <v>ОПЗ</v>
          </cell>
          <cell r="DU113">
            <v>0</v>
          </cell>
          <cell r="DV113">
            <v>18</v>
          </cell>
          <cell r="DW113">
            <v>34</v>
          </cell>
          <cell r="DX113">
            <v>53</v>
          </cell>
          <cell r="DY113">
            <v>33</v>
          </cell>
          <cell r="DZ113" t="str">
            <v>Постоянный</v>
          </cell>
          <cell r="EA113">
            <v>24</v>
          </cell>
          <cell r="EB113">
            <v>0</v>
          </cell>
          <cell r="EC113">
            <v>15.048</v>
          </cell>
          <cell r="ED113">
            <v>18</v>
          </cell>
          <cell r="EE113">
            <v>0</v>
          </cell>
          <cell r="EF113">
            <v>39</v>
          </cell>
          <cell r="EG113">
            <v>1628.1233386496544</v>
          </cell>
          <cell r="EH113">
            <v>79</v>
          </cell>
          <cell r="EI113">
            <v>14.5</v>
          </cell>
          <cell r="EJ113">
            <v>60</v>
          </cell>
          <cell r="EK113">
            <v>18</v>
          </cell>
          <cell r="EL113">
            <v>34</v>
          </cell>
          <cell r="EM113">
            <v>53</v>
          </cell>
          <cell r="EN113">
            <v>33</v>
          </cell>
          <cell r="EO113" t="str">
            <v>Постоянный</v>
          </cell>
          <cell r="EP113">
            <v>24</v>
          </cell>
          <cell r="EQ113">
            <v>0</v>
          </cell>
          <cell r="ER113">
            <v>22.571999999999999</v>
          </cell>
          <cell r="ES113">
            <v>27</v>
          </cell>
          <cell r="ET113">
            <v>0</v>
          </cell>
          <cell r="EU113">
            <v>42.7</v>
          </cell>
          <cell r="EV113">
            <v>1249.3354598617759</v>
          </cell>
          <cell r="EW113">
            <v>79</v>
          </cell>
          <cell r="EX113">
            <v>14.5</v>
          </cell>
          <cell r="EY113">
            <v>60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7.5239999999999991</v>
          </cell>
        </row>
        <row r="114">
          <cell r="J114" t="str">
            <v>1021-2</v>
          </cell>
          <cell r="K114" t="str">
            <v>К - 103</v>
          </cell>
          <cell r="L114">
            <v>41636</v>
          </cell>
          <cell r="M114" t="str">
            <v>БС</v>
          </cell>
          <cell r="N114" t="str">
            <v>P1ar_Block III</v>
          </cell>
          <cell r="O114" t="str">
            <v>Действующий</v>
          </cell>
          <cell r="P114">
            <v>-4</v>
          </cell>
          <cell r="Q114">
            <v>41618</v>
          </cell>
          <cell r="R114" t="str">
            <v>Slb</v>
          </cell>
          <cell r="S114" t="str">
            <v>150м3 15% HCL 
 47м3 WF130</v>
          </cell>
          <cell r="T114">
            <v>143.80000000000001</v>
          </cell>
          <cell r="U114">
            <v>135</v>
          </cell>
          <cell r="V114">
            <v>4.32</v>
          </cell>
          <cell r="W114">
            <v>1</v>
          </cell>
          <cell r="X114">
            <v>4.32</v>
          </cell>
          <cell r="Y114">
            <v>1.33</v>
          </cell>
          <cell r="Z114">
            <v>0.83599999999999997</v>
          </cell>
          <cell r="AA114">
            <v>0.73299999999999998</v>
          </cell>
          <cell r="AB114">
            <v>38</v>
          </cell>
          <cell r="AC114">
            <v>1.1579999999999999</v>
          </cell>
          <cell r="AD114">
            <v>177.8</v>
          </cell>
          <cell r="AE114">
            <v>9.19</v>
          </cell>
          <cell r="AF114">
            <v>2215</v>
          </cell>
          <cell r="AG114">
            <v>2906</v>
          </cell>
          <cell r="AH114">
            <v>2906</v>
          </cell>
          <cell r="AI114">
            <v>0</v>
          </cell>
          <cell r="AJ114">
            <v>0</v>
          </cell>
          <cell r="AK114" t="str">
            <v>закрытый</v>
          </cell>
          <cell r="AL114" t="str">
            <v>2342-2343; 2448-2449; 2553-2554; 2713-2714; 2888-2889</v>
          </cell>
          <cell r="AM114">
            <v>38</v>
          </cell>
          <cell r="AN114">
            <v>2342</v>
          </cell>
          <cell r="AO114">
            <v>429</v>
          </cell>
          <cell r="AP114" t="str">
            <v>2127-2906</v>
          </cell>
          <cell r="AQ114">
            <v>114.3</v>
          </cell>
          <cell r="AR114">
            <v>7.37</v>
          </cell>
          <cell r="AS114" t="str">
            <v>Газлифт</v>
          </cell>
          <cell r="AT114">
            <v>600</v>
          </cell>
          <cell r="AU114" t="str">
            <v>ГП</v>
          </cell>
          <cell r="AV114">
            <v>1200</v>
          </cell>
          <cell r="AW114" t="str">
            <v>ГК80(1,5)</v>
          </cell>
          <cell r="AX114">
            <v>1880</v>
          </cell>
          <cell r="AY114" t="str">
            <v>ЦКсОК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1890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2127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73</v>
          </cell>
          <cell r="BV114">
            <v>5.5</v>
          </cell>
          <cell r="BW114">
            <v>18</v>
          </cell>
          <cell r="BX114" t="str">
            <v>Угловик</v>
          </cell>
          <cell r="BY114" t="str">
            <v>Постоянный</v>
          </cell>
          <cell r="BZ114">
            <v>24</v>
          </cell>
          <cell r="CA114">
            <v>0</v>
          </cell>
          <cell r="CB114">
            <v>35</v>
          </cell>
          <cell r="CC114">
            <v>64</v>
          </cell>
          <cell r="CD114">
            <v>33</v>
          </cell>
          <cell r="CE114">
            <v>43313</v>
          </cell>
          <cell r="CF114">
            <v>135</v>
          </cell>
          <cell r="CG114">
            <v>80</v>
          </cell>
          <cell r="CH114">
            <v>6</v>
          </cell>
          <cell r="CI114">
            <v>0</v>
          </cell>
          <cell r="CJ114">
            <v>0</v>
          </cell>
          <cell r="CK114">
            <v>66</v>
          </cell>
          <cell r="CL114">
            <v>20.231199999999998</v>
          </cell>
          <cell r="CM114">
            <v>24.2</v>
          </cell>
          <cell r="CN114">
            <v>0</v>
          </cell>
          <cell r="CO114">
            <v>108</v>
          </cell>
          <cell r="CP114">
            <v>18.899999999999999</v>
          </cell>
          <cell r="CQ114">
            <v>69</v>
          </cell>
          <cell r="CR114" t="str">
            <v>-</v>
          </cell>
          <cell r="CS114" t="str">
            <v>-</v>
          </cell>
          <cell r="CT114" t="str">
            <v>-</v>
          </cell>
          <cell r="CU114">
            <v>48.768799999999999</v>
          </cell>
          <cell r="CV114" t="str">
            <v>-</v>
          </cell>
          <cell r="CW114" t="str">
            <v>-</v>
          </cell>
          <cell r="CX114" t="str">
            <v>-</v>
          </cell>
          <cell r="CY114">
            <v>12.8</v>
          </cell>
          <cell r="CZ114">
            <v>6.0999999999999979</v>
          </cell>
          <cell r="DA114">
            <v>301.51449246708052</v>
          </cell>
          <cell r="DB114">
            <v>934.20064059472509</v>
          </cell>
          <cell r="DC114">
            <v>0.45381302958744263</v>
          </cell>
          <cell r="DD114">
            <v>0</v>
          </cell>
          <cell r="DE114" t="str">
            <v>Газлифт</v>
          </cell>
          <cell r="DF114">
            <v>20.231199999999998</v>
          </cell>
          <cell r="DG114">
            <v>24.2</v>
          </cell>
          <cell r="DH114">
            <v>0</v>
          </cell>
          <cell r="DI114">
            <v>6.0999999999999979</v>
          </cell>
          <cell r="DJ114">
            <v>66</v>
          </cell>
          <cell r="DK114">
            <v>0</v>
          </cell>
          <cell r="DL114">
            <v>42026</v>
          </cell>
          <cell r="DM114">
            <v>42049</v>
          </cell>
          <cell r="DN114">
            <v>1357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41636</v>
          </cell>
          <cell r="DT114" t="str">
            <v>ВНС</v>
          </cell>
          <cell r="DU114">
            <v>0</v>
          </cell>
          <cell r="DV114">
            <v>18</v>
          </cell>
          <cell r="DW114">
            <v>35</v>
          </cell>
          <cell r="DX114">
            <v>64</v>
          </cell>
          <cell r="DY114">
            <v>33</v>
          </cell>
          <cell r="DZ114" t="str">
            <v>Постоянный</v>
          </cell>
          <cell r="EA114">
            <v>24</v>
          </cell>
          <cell r="EB114">
            <v>0</v>
          </cell>
          <cell r="EC114">
            <v>20.231199999999998</v>
          </cell>
          <cell r="ED114">
            <v>24.2</v>
          </cell>
          <cell r="EE114">
            <v>0</v>
          </cell>
          <cell r="EF114">
            <v>18.899999999999999</v>
          </cell>
          <cell r="EG114">
            <v>301.51449246708052</v>
          </cell>
          <cell r="EH114">
            <v>80</v>
          </cell>
          <cell r="EI114">
            <v>12.8</v>
          </cell>
          <cell r="EJ114">
            <v>66</v>
          </cell>
          <cell r="EK114">
            <v>18</v>
          </cell>
          <cell r="EL114">
            <v>35</v>
          </cell>
          <cell r="EM114">
            <v>64</v>
          </cell>
          <cell r="EN114">
            <v>33</v>
          </cell>
          <cell r="EO114" t="str">
            <v>Постоянный</v>
          </cell>
          <cell r="EP114">
            <v>24</v>
          </cell>
          <cell r="EQ114">
            <v>0</v>
          </cell>
          <cell r="ER114">
            <v>20.231199999999998</v>
          </cell>
          <cell r="ES114">
            <v>24.2</v>
          </cell>
          <cell r="ET114">
            <v>0</v>
          </cell>
          <cell r="EU114">
            <v>18.899999999999999</v>
          </cell>
          <cell r="EV114">
            <v>301.51449246708052</v>
          </cell>
          <cell r="EW114">
            <v>80</v>
          </cell>
          <cell r="EX114">
            <v>12.8</v>
          </cell>
          <cell r="EY114">
            <v>66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</row>
        <row r="115">
          <cell r="J115" t="str">
            <v>1021-1</v>
          </cell>
          <cell r="K115" t="str">
            <v>К - 2</v>
          </cell>
          <cell r="L115">
            <v>41415</v>
          </cell>
          <cell r="M115" t="str">
            <v>БС</v>
          </cell>
          <cell r="N115" t="str">
            <v>P1ar_Block III</v>
          </cell>
          <cell r="O115" t="str">
            <v>Действующий</v>
          </cell>
          <cell r="P115">
            <v>-4</v>
          </cell>
          <cell r="Q115">
            <v>0</v>
          </cell>
          <cell r="R115">
            <v>0</v>
          </cell>
          <cell r="S115">
            <v>0</v>
          </cell>
          <cell r="T115">
            <v>143.80000000000001</v>
          </cell>
          <cell r="U115">
            <v>135</v>
          </cell>
          <cell r="V115">
            <v>4.32</v>
          </cell>
          <cell r="W115">
            <v>1</v>
          </cell>
          <cell r="X115">
            <v>4.3157015612450005</v>
          </cell>
          <cell r="Y115">
            <v>1.33</v>
          </cell>
          <cell r="Z115">
            <v>0.83599999999999997</v>
          </cell>
          <cell r="AA115">
            <v>0.73299999999999998</v>
          </cell>
          <cell r="AB115">
            <v>38</v>
          </cell>
          <cell r="AC115">
            <v>1.1579999999999999</v>
          </cell>
          <cell r="AD115" t="str">
            <v>177,8;
114,3</v>
          </cell>
          <cell r="AE115">
            <v>9.19</v>
          </cell>
          <cell r="AF115">
            <v>2134</v>
          </cell>
          <cell r="AG115">
            <v>2648</v>
          </cell>
          <cell r="AH115">
            <v>2648</v>
          </cell>
          <cell r="AI115">
            <v>0</v>
          </cell>
          <cell r="AJ115">
            <v>0</v>
          </cell>
          <cell r="AK115" t="str">
            <v>откр ствол</v>
          </cell>
          <cell r="AL115" t="str">
            <v>2029-2648</v>
          </cell>
          <cell r="AM115">
            <v>0</v>
          </cell>
          <cell r="AN115">
            <v>0</v>
          </cell>
          <cell r="AO115">
            <v>0</v>
          </cell>
          <cell r="AP115" t="str">
            <v>1667-2029</v>
          </cell>
          <cell r="AQ115">
            <v>0</v>
          </cell>
          <cell r="AR115">
            <v>0</v>
          </cell>
          <cell r="AS115" t="str">
            <v>Газлифт</v>
          </cell>
          <cell r="AT115">
            <v>300</v>
          </cell>
          <cell r="AU115" t="str">
            <v>ГП</v>
          </cell>
          <cell r="AV115">
            <v>530</v>
          </cell>
          <cell r="AW115" t="str">
            <v>ГП</v>
          </cell>
          <cell r="AX115">
            <v>740</v>
          </cell>
          <cell r="AY115" t="str">
            <v>ГП</v>
          </cell>
          <cell r="AZ115">
            <v>930</v>
          </cell>
          <cell r="BA115" t="str">
            <v>ГП</v>
          </cell>
          <cell r="BB115">
            <v>1090</v>
          </cell>
          <cell r="BC115" t="str">
            <v>ГК95/2</v>
          </cell>
          <cell r="BD115">
            <v>1220</v>
          </cell>
          <cell r="BE115" t="str">
            <v>ГК94/3</v>
          </cell>
          <cell r="BF115">
            <v>1640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1680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73</v>
          </cell>
          <cell r="BV115">
            <v>5.5</v>
          </cell>
          <cell r="BW115">
            <v>18</v>
          </cell>
          <cell r="BX115" t="str">
            <v>Угловик</v>
          </cell>
          <cell r="BY115" t="str">
            <v>Постоянный</v>
          </cell>
          <cell r="BZ115">
            <v>24</v>
          </cell>
          <cell r="CA115">
            <v>0</v>
          </cell>
          <cell r="CB115">
            <v>41</v>
          </cell>
          <cell r="CC115">
            <v>70</v>
          </cell>
          <cell r="CD115">
            <v>39</v>
          </cell>
          <cell r="CE115">
            <v>43313</v>
          </cell>
          <cell r="CF115">
            <v>152</v>
          </cell>
          <cell r="CG115">
            <v>84</v>
          </cell>
          <cell r="CH115">
            <v>6</v>
          </cell>
          <cell r="CI115">
            <v>0</v>
          </cell>
          <cell r="CJ115">
            <v>0</v>
          </cell>
          <cell r="CK115">
            <v>79</v>
          </cell>
          <cell r="CL115">
            <v>24.2367268</v>
          </cell>
          <cell r="CM115">
            <v>29</v>
          </cell>
          <cell r="CN115">
            <v>0.03</v>
          </cell>
          <cell r="CO115">
            <v>109</v>
          </cell>
          <cell r="CP115">
            <v>30.5</v>
          </cell>
          <cell r="CQ115">
            <v>73</v>
          </cell>
          <cell r="CR115" t="str">
            <v>-</v>
          </cell>
          <cell r="CS115" t="str">
            <v>-</v>
          </cell>
          <cell r="CT115" t="str">
            <v>-</v>
          </cell>
          <cell r="CU115">
            <v>48.7632732</v>
          </cell>
          <cell r="CV115" t="str">
            <v>-</v>
          </cell>
          <cell r="CW115" t="str">
            <v>-</v>
          </cell>
          <cell r="CX115" t="str">
            <v>-</v>
          </cell>
          <cell r="CY115">
            <v>13</v>
          </cell>
          <cell r="CZ115">
            <v>17.5</v>
          </cell>
          <cell r="DA115">
            <v>722.04469458309859</v>
          </cell>
          <cell r="DB115">
            <v>1258.4207534162576</v>
          </cell>
          <cell r="DC115">
            <v>0.48315637759003416</v>
          </cell>
          <cell r="DD115">
            <v>0</v>
          </cell>
          <cell r="DE115" t="str">
            <v>Газлифт</v>
          </cell>
          <cell r="DF115">
            <v>24.2367268</v>
          </cell>
          <cell r="DG115">
            <v>29</v>
          </cell>
          <cell r="DH115">
            <v>0.03</v>
          </cell>
          <cell r="DI115">
            <v>17.5</v>
          </cell>
          <cell r="DJ115">
            <v>79</v>
          </cell>
          <cell r="DK115">
            <v>0</v>
          </cell>
          <cell r="DL115">
            <v>41523</v>
          </cell>
          <cell r="DM115">
            <v>42021</v>
          </cell>
          <cell r="DN115">
            <v>1385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42021</v>
          </cell>
          <cell r="DT115" t="str">
            <v>ЗБС</v>
          </cell>
          <cell r="DU115">
            <v>0</v>
          </cell>
          <cell r="DV115">
            <v>18</v>
          </cell>
          <cell r="DW115">
            <v>41</v>
          </cell>
          <cell r="DX115">
            <v>70</v>
          </cell>
          <cell r="DY115">
            <v>39</v>
          </cell>
          <cell r="DZ115" t="str">
            <v>Постоянный</v>
          </cell>
          <cell r="EA115">
            <v>24</v>
          </cell>
          <cell r="EB115">
            <v>0</v>
          </cell>
          <cell r="EC115">
            <v>25.072475999999998</v>
          </cell>
          <cell r="ED115">
            <v>30</v>
          </cell>
          <cell r="EE115">
            <v>0.03</v>
          </cell>
          <cell r="EF115">
            <v>30.5</v>
          </cell>
          <cell r="EG115">
            <v>697.97653809699534</v>
          </cell>
          <cell r="EH115">
            <v>84</v>
          </cell>
          <cell r="EI115">
            <v>13</v>
          </cell>
          <cell r="EJ115">
            <v>81</v>
          </cell>
          <cell r="EK115">
            <v>18</v>
          </cell>
          <cell r="EL115">
            <v>41</v>
          </cell>
          <cell r="EM115">
            <v>70</v>
          </cell>
          <cell r="EN115">
            <v>39</v>
          </cell>
          <cell r="EO115" t="str">
            <v>Постоянный</v>
          </cell>
          <cell r="EP115">
            <v>24</v>
          </cell>
          <cell r="EQ115">
            <v>0</v>
          </cell>
          <cell r="ER115">
            <v>24.2367268</v>
          </cell>
          <cell r="ES115">
            <v>29</v>
          </cell>
          <cell r="ET115">
            <v>0.03</v>
          </cell>
          <cell r="EU115">
            <v>30.5</v>
          </cell>
          <cell r="EV115">
            <v>722.04469458309859</v>
          </cell>
          <cell r="EW115">
            <v>84</v>
          </cell>
          <cell r="EX115">
            <v>13</v>
          </cell>
          <cell r="EY115">
            <v>79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-0.83574919999999864</v>
          </cell>
        </row>
        <row r="116">
          <cell r="J116">
            <v>1022</v>
          </cell>
          <cell r="K116" t="str">
            <v>Куст скважины - 1022</v>
          </cell>
          <cell r="L116">
            <v>40049</v>
          </cell>
          <cell r="M116" t="str">
            <v>Гор.</v>
          </cell>
          <cell r="N116" t="str">
            <v>P1ar_Block III</v>
          </cell>
          <cell r="O116" t="str">
            <v>Действующий</v>
          </cell>
          <cell r="P116">
            <v>-4</v>
          </cell>
          <cell r="Q116" t="str">
            <v xml:space="preserve"> </v>
          </cell>
          <cell r="R116" t="str">
            <v xml:space="preserve"> </v>
          </cell>
          <cell r="S116">
            <v>0</v>
          </cell>
          <cell r="T116">
            <v>143.80000000000001</v>
          </cell>
          <cell r="U116">
            <v>135</v>
          </cell>
          <cell r="V116">
            <v>4.32</v>
          </cell>
          <cell r="W116">
            <v>1</v>
          </cell>
          <cell r="X116">
            <v>4.3028574160544393</v>
          </cell>
          <cell r="Y116">
            <v>1.33</v>
          </cell>
          <cell r="Z116">
            <v>0.83599999999999997</v>
          </cell>
          <cell r="AA116">
            <v>0.73299999999999998</v>
          </cell>
          <cell r="AB116">
            <v>38</v>
          </cell>
          <cell r="AC116">
            <v>1.1579999999999999</v>
          </cell>
          <cell r="AD116">
            <v>139.69999999999999</v>
          </cell>
          <cell r="AE116">
            <v>7.72</v>
          </cell>
          <cell r="AF116">
            <v>1886</v>
          </cell>
          <cell r="AG116">
            <v>2745</v>
          </cell>
          <cell r="AH116">
            <v>2745</v>
          </cell>
          <cell r="AI116">
            <v>0</v>
          </cell>
          <cell r="AJ116">
            <v>0</v>
          </cell>
          <cell r="AK116" t="str">
            <v>откр ствол</v>
          </cell>
          <cell r="AL116" t="str">
            <v xml:space="preserve">1886-2745 </v>
          </cell>
          <cell r="AM116">
            <v>0</v>
          </cell>
          <cell r="AN116">
            <v>1886</v>
          </cell>
          <cell r="AO116">
            <v>39</v>
          </cell>
          <cell r="AP116">
            <v>0</v>
          </cell>
          <cell r="AQ116">
            <v>0</v>
          </cell>
          <cell r="AR116">
            <v>0</v>
          </cell>
          <cell r="AS116" t="str">
            <v>Фонтан</v>
          </cell>
          <cell r="AT116">
            <v>592</v>
          </cell>
          <cell r="AU116" t="str">
            <v>ГК90</v>
          </cell>
          <cell r="AV116">
            <v>1197</v>
          </cell>
          <cell r="AW116" t="str">
            <v>ГК70</v>
          </cell>
          <cell r="AX116">
            <v>1717</v>
          </cell>
          <cell r="AY116" t="str">
            <v>ЦКсОК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1729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2344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73</v>
          </cell>
          <cell r="BV116">
            <v>5.5</v>
          </cell>
          <cell r="BW116">
            <v>18</v>
          </cell>
          <cell r="BX116" t="str">
            <v>Угловик</v>
          </cell>
          <cell r="BY116" t="str">
            <v>Постоянный</v>
          </cell>
          <cell r="BZ116">
            <v>24</v>
          </cell>
          <cell r="CA116">
            <v>0</v>
          </cell>
          <cell r="CB116">
            <v>72</v>
          </cell>
          <cell r="CC116">
            <v>82</v>
          </cell>
          <cell r="CD116">
            <v>71</v>
          </cell>
          <cell r="CE116">
            <v>43313</v>
          </cell>
          <cell r="CF116">
            <v>174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104</v>
          </cell>
          <cell r="CL116">
            <v>40.079846400000001</v>
          </cell>
          <cell r="CM116">
            <v>48</v>
          </cell>
          <cell r="CN116">
            <v>0.12</v>
          </cell>
          <cell r="CO116">
            <v>110</v>
          </cell>
          <cell r="CP116">
            <v>88</v>
          </cell>
          <cell r="CQ116">
            <v>70</v>
          </cell>
          <cell r="CR116" t="str">
            <v>-</v>
          </cell>
          <cell r="CS116" t="str">
            <v>-</v>
          </cell>
          <cell r="CT116" t="str">
            <v>-</v>
          </cell>
          <cell r="CU116">
            <v>29.920153599999999</v>
          </cell>
          <cell r="CV116" t="str">
            <v>-</v>
          </cell>
          <cell r="CW116" t="str">
            <v>-</v>
          </cell>
          <cell r="CX116" t="str">
            <v>-</v>
          </cell>
          <cell r="CY116">
            <v>0</v>
          </cell>
          <cell r="CZ116">
            <v>88</v>
          </cell>
          <cell r="DA116">
            <v>2195.6171967764826</v>
          </cell>
          <cell r="DB116">
            <v>2195.6171967764826</v>
          </cell>
          <cell r="DC116">
            <v>0.73727975936719947</v>
          </cell>
          <cell r="DD116">
            <v>0</v>
          </cell>
          <cell r="DE116" t="str">
            <v>Фонтан</v>
          </cell>
          <cell r="DF116">
            <v>40.079846400000001</v>
          </cell>
          <cell r="DG116">
            <v>48</v>
          </cell>
          <cell r="DH116">
            <v>0.12</v>
          </cell>
          <cell r="DI116">
            <v>88</v>
          </cell>
          <cell r="DJ116">
            <v>104</v>
          </cell>
          <cell r="DK116">
            <v>0</v>
          </cell>
          <cell r="DL116" t="str">
            <v>-</v>
          </cell>
          <cell r="DM116">
            <v>40049</v>
          </cell>
          <cell r="DN116">
            <v>3357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40049</v>
          </cell>
          <cell r="DT116" t="str">
            <v>ВНС</v>
          </cell>
          <cell r="DU116">
            <v>0</v>
          </cell>
          <cell r="DV116">
            <v>18</v>
          </cell>
          <cell r="DW116">
            <v>72</v>
          </cell>
          <cell r="DX116">
            <v>82</v>
          </cell>
          <cell r="DY116">
            <v>71</v>
          </cell>
          <cell r="DZ116" t="str">
            <v>Постоянный</v>
          </cell>
          <cell r="EA116">
            <v>24</v>
          </cell>
          <cell r="EB116">
            <v>0</v>
          </cell>
          <cell r="EC116">
            <v>40.079846400000001</v>
          </cell>
          <cell r="ED116">
            <v>48</v>
          </cell>
          <cell r="EE116">
            <v>0.12</v>
          </cell>
          <cell r="EF116">
            <v>88</v>
          </cell>
          <cell r="EG116">
            <v>2195.6171967764826</v>
          </cell>
          <cell r="EH116">
            <v>0</v>
          </cell>
          <cell r="EI116">
            <v>0</v>
          </cell>
          <cell r="EJ116">
            <v>104</v>
          </cell>
          <cell r="EK116">
            <v>18</v>
          </cell>
          <cell r="EL116">
            <v>72</v>
          </cell>
          <cell r="EM116">
            <v>82</v>
          </cell>
          <cell r="EN116">
            <v>71</v>
          </cell>
          <cell r="EO116" t="str">
            <v>Постоянный</v>
          </cell>
          <cell r="EP116">
            <v>24</v>
          </cell>
          <cell r="EQ116">
            <v>0</v>
          </cell>
          <cell r="ER116">
            <v>40.079846400000001</v>
          </cell>
          <cell r="ES116">
            <v>48</v>
          </cell>
          <cell r="ET116">
            <v>0.12</v>
          </cell>
          <cell r="EU116">
            <v>88</v>
          </cell>
          <cell r="EV116">
            <v>2195.6171967764826</v>
          </cell>
          <cell r="EW116">
            <v>0</v>
          </cell>
          <cell r="EX116">
            <v>0</v>
          </cell>
          <cell r="EY116">
            <v>104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</row>
        <row r="117">
          <cell r="J117" t="str">
            <v>1022-2</v>
          </cell>
          <cell r="K117" t="str">
            <v>Куст скважины - 1022</v>
          </cell>
          <cell r="L117">
            <v>41240</v>
          </cell>
          <cell r="M117" t="str">
            <v>Гор.</v>
          </cell>
          <cell r="N117" t="str">
            <v>P1ar_Block III</v>
          </cell>
          <cell r="O117" t="str">
            <v>Действующий</v>
          </cell>
          <cell r="P117">
            <v>-4</v>
          </cell>
          <cell r="Q117" t="str">
            <v xml:space="preserve"> </v>
          </cell>
          <cell r="R117" t="str">
            <v xml:space="preserve"> </v>
          </cell>
          <cell r="S117">
            <v>0</v>
          </cell>
          <cell r="T117">
            <v>143.80000000000001</v>
          </cell>
          <cell r="U117">
            <v>135</v>
          </cell>
          <cell r="V117">
            <v>4.32</v>
          </cell>
          <cell r="W117">
            <v>1</v>
          </cell>
          <cell r="X117">
            <v>4.32</v>
          </cell>
          <cell r="Y117">
            <v>1.33</v>
          </cell>
          <cell r="Z117">
            <v>0.83599999999999997</v>
          </cell>
          <cell r="AA117">
            <v>0.73299999999999998</v>
          </cell>
          <cell r="AB117">
            <v>38</v>
          </cell>
          <cell r="AC117">
            <v>1.1579999999999999</v>
          </cell>
          <cell r="AD117">
            <v>177.8</v>
          </cell>
          <cell r="AE117">
            <v>8.0500000000000007</v>
          </cell>
          <cell r="AF117">
            <v>1944</v>
          </cell>
          <cell r="AG117">
            <v>2695</v>
          </cell>
          <cell r="AH117">
            <v>2695</v>
          </cell>
          <cell r="AI117">
            <v>0</v>
          </cell>
          <cell r="AJ117">
            <v>0</v>
          </cell>
          <cell r="AK117" t="str">
            <v>откр ствол</v>
          </cell>
          <cell r="AL117" t="str">
            <v xml:space="preserve">1944-2695 </v>
          </cell>
          <cell r="AM117">
            <v>0</v>
          </cell>
          <cell r="AN117">
            <v>1944</v>
          </cell>
          <cell r="AO117">
            <v>94.69</v>
          </cell>
          <cell r="AP117">
            <v>0</v>
          </cell>
          <cell r="AQ117">
            <v>0</v>
          </cell>
          <cell r="AR117">
            <v>0</v>
          </cell>
          <cell r="AS117" t="str">
            <v>Фонтан</v>
          </cell>
          <cell r="AT117">
            <v>600</v>
          </cell>
          <cell r="AU117" t="str">
            <v>ГК80</v>
          </cell>
          <cell r="AV117">
            <v>1200</v>
          </cell>
          <cell r="AW117" t="str">
            <v>ГК60</v>
          </cell>
          <cell r="AX117">
            <v>1665</v>
          </cell>
          <cell r="AY117" t="str">
            <v>ЦКсОК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1675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1955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73</v>
          </cell>
          <cell r="BV117">
            <v>5.5</v>
          </cell>
          <cell r="BW117">
            <v>65</v>
          </cell>
          <cell r="BX117" t="str">
            <v>Угловик</v>
          </cell>
          <cell r="BY117" t="str">
            <v>Постоянный</v>
          </cell>
          <cell r="BZ117">
            <v>24</v>
          </cell>
          <cell r="CA117">
            <v>0</v>
          </cell>
          <cell r="CB117">
            <v>93</v>
          </cell>
          <cell r="CC117">
            <v>86</v>
          </cell>
          <cell r="CD117">
            <v>92</v>
          </cell>
          <cell r="CE117">
            <v>43313</v>
          </cell>
          <cell r="CF117">
            <v>162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155.69999999999999</v>
          </cell>
          <cell r="CL117">
            <v>12.790800000000001</v>
          </cell>
          <cell r="CM117">
            <v>15.3</v>
          </cell>
          <cell r="CN117">
            <v>0</v>
          </cell>
          <cell r="CO117">
            <v>111</v>
          </cell>
          <cell r="CP117">
            <v>189.6</v>
          </cell>
          <cell r="CQ117">
            <v>6.3000000000000114</v>
          </cell>
          <cell r="CR117" t="str">
            <v>-</v>
          </cell>
          <cell r="CS117" t="str">
            <v>-</v>
          </cell>
          <cell r="CT117" t="str">
            <v>-</v>
          </cell>
          <cell r="CU117">
            <v>-6.4907999999999895</v>
          </cell>
          <cell r="CV117" t="str">
            <v>-</v>
          </cell>
          <cell r="CW117" t="str">
            <v>-</v>
          </cell>
          <cell r="CX117" t="str">
            <v>-</v>
          </cell>
          <cell r="CY117">
            <v>0</v>
          </cell>
          <cell r="CZ117">
            <v>189.6</v>
          </cell>
          <cell r="DA117">
            <v>14823.15414203959</v>
          </cell>
          <cell r="DB117">
            <v>14823.15414203959</v>
          </cell>
          <cell r="DC117">
            <v>2.4285714285714244</v>
          </cell>
          <cell r="DD117">
            <v>0</v>
          </cell>
          <cell r="DE117" t="str">
            <v>Фонтан</v>
          </cell>
          <cell r="DF117">
            <v>12.790800000000001</v>
          </cell>
          <cell r="DG117">
            <v>15.3</v>
          </cell>
          <cell r="DH117">
            <v>0</v>
          </cell>
          <cell r="DI117">
            <v>189.6</v>
          </cell>
          <cell r="DJ117">
            <v>155.69999999999999</v>
          </cell>
          <cell r="DK117">
            <v>0</v>
          </cell>
          <cell r="DL117" t="str">
            <v>-</v>
          </cell>
          <cell r="DM117">
            <v>41240</v>
          </cell>
          <cell r="DN117">
            <v>2166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41240</v>
          </cell>
          <cell r="DT117" t="str">
            <v>ВНС</v>
          </cell>
          <cell r="DU117">
            <v>0</v>
          </cell>
          <cell r="DV117">
            <v>65</v>
          </cell>
          <cell r="DW117">
            <v>93</v>
          </cell>
          <cell r="DX117">
            <v>86</v>
          </cell>
          <cell r="DY117">
            <v>92</v>
          </cell>
          <cell r="DZ117" t="str">
            <v>Постоянный</v>
          </cell>
          <cell r="EA117">
            <v>24</v>
          </cell>
          <cell r="EB117">
            <v>0</v>
          </cell>
          <cell r="EC117">
            <v>12.790800000000001</v>
          </cell>
          <cell r="ED117">
            <v>15.3</v>
          </cell>
          <cell r="EE117">
            <v>0</v>
          </cell>
          <cell r="EF117">
            <v>183.2</v>
          </cell>
          <cell r="EG117">
            <v>14322.794508553021</v>
          </cell>
          <cell r="EH117">
            <v>0</v>
          </cell>
          <cell r="EI117">
            <v>0</v>
          </cell>
          <cell r="EJ117">
            <v>155.69999999999999</v>
          </cell>
          <cell r="EK117">
            <v>65</v>
          </cell>
          <cell r="EL117">
            <v>93</v>
          </cell>
          <cell r="EM117">
            <v>86</v>
          </cell>
          <cell r="EN117">
            <v>92</v>
          </cell>
          <cell r="EO117" t="str">
            <v>Постоянный</v>
          </cell>
          <cell r="EP117">
            <v>24</v>
          </cell>
          <cell r="EQ117">
            <v>0</v>
          </cell>
          <cell r="ER117">
            <v>12.790800000000001</v>
          </cell>
          <cell r="ES117">
            <v>15.3</v>
          </cell>
          <cell r="ET117">
            <v>0</v>
          </cell>
          <cell r="EU117">
            <v>189.6</v>
          </cell>
          <cell r="EV117">
            <v>14823.15414203959</v>
          </cell>
          <cell r="EW117">
            <v>0</v>
          </cell>
          <cell r="EX117">
            <v>0</v>
          </cell>
          <cell r="EY117">
            <v>155.69999999999999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</row>
        <row r="118">
          <cell r="J118" t="str">
            <v>1022-1</v>
          </cell>
          <cell r="K118" t="str">
            <v>Куст скважины - 1022</v>
          </cell>
          <cell r="L118">
            <v>41166</v>
          </cell>
          <cell r="M118" t="str">
            <v>Гор.</v>
          </cell>
          <cell r="N118" t="str">
            <v>P1ar_Block III</v>
          </cell>
          <cell r="O118" t="str">
            <v>Действующий</v>
          </cell>
          <cell r="P118">
            <v>-4</v>
          </cell>
          <cell r="Q118" t="str">
            <v xml:space="preserve"> </v>
          </cell>
          <cell r="R118" t="str">
            <v xml:space="preserve"> </v>
          </cell>
          <cell r="S118">
            <v>0</v>
          </cell>
          <cell r="T118">
            <v>143.80000000000001</v>
          </cell>
          <cell r="U118">
            <v>135</v>
          </cell>
          <cell r="V118">
            <v>4.32</v>
          </cell>
          <cell r="W118">
            <v>1</v>
          </cell>
          <cell r="X118">
            <v>4.3099835981179737</v>
          </cell>
          <cell r="Y118">
            <v>1.33</v>
          </cell>
          <cell r="Z118">
            <v>0.83599999999999997</v>
          </cell>
          <cell r="AA118">
            <v>0.73299999999999998</v>
          </cell>
          <cell r="AB118">
            <v>38</v>
          </cell>
          <cell r="AC118">
            <v>1.1579999999999999</v>
          </cell>
          <cell r="AD118">
            <v>177.8</v>
          </cell>
          <cell r="AE118">
            <v>8.0500000000000007</v>
          </cell>
          <cell r="AF118">
            <v>1889</v>
          </cell>
          <cell r="AG118">
            <v>2500</v>
          </cell>
          <cell r="AH118">
            <v>2500</v>
          </cell>
          <cell r="AI118">
            <v>0</v>
          </cell>
          <cell r="AJ118">
            <v>0</v>
          </cell>
          <cell r="AK118" t="str">
            <v>откр ствол</v>
          </cell>
          <cell r="AL118" t="str">
            <v xml:space="preserve">1889-2500 </v>
          </cell>
          <cell r="AM118">
            <v>0</v>
          </cell>
          <cell r="AN118">
            <v>1889</v>
          </cell>
          <cell r="AO118">
            <v>43.14</v>
          </cell>
          <cell r="AP118">
            <v>0</v>
          </cell>
          <cell r="AQ118">
            <v>0</v>
          </cell>
          <cell r="AR118">
            <v>0</v>
          </cell>
          <cell r="AS118" t="str">
            <v>Фонтан</v>
          </cell>
          <cell r="AT118">
            <v>612</v>
          </cell>
          <cell r="AU118" t="str">
            <v>ГП</v>
          </cell>
          <cell r="AV118">
            <v>1212</v>
          </cell>
          <cell r="AW118" t="str">
            <v>ГП</v>
          </cell>
          <cell r="AX118">
            <v>1707</v>
          </cell>
          <cell r="AY118" t="str">
            <v>ЦКсОК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1718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2107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73</v>
          </cell>
          <cell r="BV118">
            <v>5.5</v>
          </cell>
          <cell r="BW118">
            <v>18</v>
          </cell>
          <cell r="BX118" t="str">
            <v>Угловик</v>
          </cell>
          <cell r="BY118" t="str">
            <v>Постоянный</v>
          </cell>
          <cell r="BZ118">
            <v>24</v>
          </cell>
          <cell r="CA118">
            <v>0</v>
          </cell>
          <cell r="CB118">
            <v>72</v>
          </cell>
          <cell r="CC118">
            <v>37</v>
          </cell>
          <cell r="CD118">
            <v>71</v>
          </cell>
          <cell r="CE118">
            <v>43313</v>
          </cell>
          <cell r="CF118">
            <v>153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99</v>
          </cell>
          <cell r="CL118">
            <v>30.074932799999999</v>
          </cell>
          <cell r="CM118">
            <v>36</v>
          </cell>
          <cell r="CN118">
            <v>7.0000000000000007E-2</v>
          </cell>
          <cell r="CO118">
            <v>112</v>
          </cell>
          <cell r="CP118">
            <v>136.4</v>
          </cell>
          <cell r="CQ118">
            <v>54</v>
          </cell>
          <cell r="CR118" t="str">
            <v>-</v>
          </cell>
          <cell r="CS118" t="str">
            <v>-</v>
          </cell>
          <cell r="CT118" t="str">
            <v>-</v>
          </cell>
          <cell r="CU118">
            <v>23.925067200000001</v>
          </cell>
          <cell r="CV118" t="str">
            <v>-</v>
          </cell>
          <cell r="CW118" t="str">
            <v>-</v>
          </cell>
          <cell r="CX118" t="str">
            <v>-</v>
          </cell>
          <cell r="CY118">
            <v>0</v>
          </cell>
          <cell r="CZ118">
            <v>136.4</v>
          </cell>
          <cell r="DA118">
            <v>4535.3384796257969</v>
          </cell>
          <cell r="DB118">
            <v>4535.3384796257969</v>
          </cell>
          <cell r="DC118">
            <v>0.75318823692211789</v>
          </cell>
          <cell r="DD118">
            <v>0</v>
          </cell>
          <cell r="DE118" t="str">
            <v>Фонтан</v>
          </cell>
          <cell r="DF118">
            <v>30.074932799999999</v>
          </cell>
          <cell r="DG118">
            <v>36</v>
          </cell>
          <cell r="DH118">
            <v>7.0000000000000007E-2</v>
          </cell>
          <cell r="DI118">
            <v>136.4</v>
          </cell>
          <cell r="DJ118">
            <v>99</v>
          </cell>
          <cell r="DK118">
            <v>0</v>
          </cell>
          <cell r="DL118" t="str">
            <v>-</v>
          </cell>
          <cell r="DM118">
            <v>41166</v>
          </cell>
          <cell r="DN118">
            <v>2240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41166</v>
          </cell>
          <cell r="DT118" t="str">
            <v>ВНС</v>
          </cell>
          <cell r="DU118">
            <v>0</v>
          </cell>
          <cell r="DV118">
            <v>18</v>
          </cell>
          <cell r="DW118">
            <v>74</v>
          </cell>
          <cell r="DX118">
            <v>30</v>
          </cell>
          <cell r="DY118">
            <v>72</v>
          </cell>
          <cell r="DZ118" t="str">
            <v>Постоянный</v>
          </cell>
          <cell r="EA118">
            <v>24</v>
          </cell>
          <cell r="EB118">
            <v>0</v>
          </cell>
          <cell r="EC118">
            <v>28.404103199999998</v>
          </cell>
          <cell r="ED118">
            <v>34</v>
          </cell>
          <cell r="EE118">
            <v>7.0000000000000007E-2</v>
          </cell>
          <cell r="EF118">
            <v>128</v>
          </cell>
          <cell r="EG118">
            <v>4506.3911752017575</v>
          </cell>
          <cell r="EH118">
            <v>0</v>
          </cell>
          <cell r="EI118">
            <v>0</v>
          </cell>
          <cell r="EJ118">
            <v>99</v>
          </cell>
          <cell r="EK118">
            <v>18</v>
          </cell>
          <cell r="EL118">
            <v>72</v>
          </cell>
          <cell r="EM118">
            <v>37</v>
          </cell>
          <cell r="EN118">
            <v>71</v>
          </cell>
          <cell r="EO118" t="str">
            <v>Постоянный</v>
          </cell>
          <cell r="EP118">
            <v>24</v>
          </cell>
          <cell r="EQ118">
            <v>0</v>
          </cell>
          <cell r="ER118">
            <v>30.074932799999999</v>
          </cell>
          <cell r="ES118">
            <v>36</v>
          </cell>
          <cell r="ET118">
            <v>7.0000000000000007E-2</v>
          </cell>
          <cell r="EU118">
            <v>136.4</v>
          </cell>
          <cell r="EV118">
            <v>4535.3384796257969</v>
          </cell>
          <cell r="EW118">
            <v>0</v>
          </cell>
          <cell r="EX118">
            <v>0</v>
          </cell>
          <cell r="EY118">
            <v>99</v>
          </cell>
          <cell r="EZ118">
            <v>0</v>
          </cell>
          <cell r="FA118">
            <v>-2</v>
          </cell>
          <cell r="FB118">
            <v>7</v>
          </cell>
          <cell r="FC118">
            <v>-1</v>
          </cell>
          <cell r="FD118">
            <v>0</v>
          </cell>
          <cell r="FE118">
            <v>0</v>
          </cell>
          <cell r="FF118">
            <v>1.6708296000000011</v>
          </cell>
        </row>
        <row r="119">
          <cell r="J119">
            <v>1027</v>
          </cell>
          <cell r="K119" t="str">
            <v>Куст скважины - 1027</v>
          </cell>
          <cell r="L119">
            <v>38512</v>
          </cell>
          <cell r="M119" t="str">
            <v>Гор.</v>
          </cell>
          <cell r="N119" t="str">
            <v>P1ar_Block III</v>
          </cell>
          <cell r="O119" t="str">
            <v>Действующий</v>
          </cell>
          <cell r="P119">
            <v>-4</v>
          </cell>
          <cell r="Q119">
            <v>0</v>
          </cell>
          <cell r="R119">
            <v>0</v>
          </cell>
          <cell r="S119">
            <v>0</v>
          </cell>
          <cell r="T119">
            <v>143.80000000000001</v>
          </cell>
          <cell r="U119">
            <v>135</v>
          </cell>
          <cell r="V119">
            <v>4.32</v>
          </cell>
          <cell r="W119">
            <v>1</v>
          </cell>
          <cell r="X119">
            <v>4.32</v>
          </cell>
          <cell r="Y119">
            <v>1.33</v>
          </cell>
          <cell r="Z119">
            <v>0.83599999999999997</v>
          </cell>
          <cell r="AA119">
            <v>0.73299999999999998</v>
          </cell>
          <cell r="AB119">
            <v>38</v>
          </cell>
          <cell r="AC119">
            <v>1.1579999999999999</v>
          </cell>
          <cell r="AD119">
            <v>139.69999999999999</v>
          </cell>
          <cell r="AE119">
            <v>7.72</v>
          </cell>
          <cell r="AF119">
            <v>2050</v>
          </cell>
          <cell r="AG119">
            <v>2400</v>
          </cell>
          <cell r="AH119">
            <v>2400</v>
          </cell>
          <cell r="AI119">
            <v>0</v>
          </cell>
          <cell r="AJ119">
            <v>0</v>
          </cell>
          <cell r="AK119" t="str">
            <v>откр ствол</v>
          </cell>
          <cell r="AL119" t="str">
            <v>2050-2400</v>
          </cell>
          <cell r="AM119">
            <v>0</v>
          </cell>
          <cell r="AN119">
            <v>2050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 t="str">
            <v>Фонтан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2347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73</v>
          </cell>
          <cell r="BV119">
            <v>5.5</v>
          </cell>
          <cell r="BW119">
            <v>18</v>
          </cell>
          <cell r="BX119" t="str">
            <v>Угловик</v>
          </cell>
          <cell r="BY119" t="str">
            <v>Постоянный</v>
          </cell>
          <cell r="BZ119">
            <v>24</v>
          </cell>
          <cell r="CA119">
            <v>0</v>
          </cell>
          <cell r="CB119">
            <v>79</v>
          </cell>
          <cell r="CC119">
            <v>77</v>
          </cell>
          <cell r="CD119">
            <v>75</v>
          </cell>
          <cell r="CE119">
            <v>43313</v>
          </cell>
          <cell r="CF119">
            <v>162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73</v>
          </cell>
          <cell r="CL119">
            <v>10.032</v>
          </cell>
          <cell r="CM119">
            <v>12</v>
          </cell>
          <cell r="CN119">
            <v>0</v>
          </cell>
          <cell r="CO119">
            <v>114</v>
          </cell>
          <cell r="CP119">
            <v>98</v>
          </cell>
          <cell r="CQ119">
            <v>89</v>
          </cell>
          <cell r="CR119" t="str">
            <v>-</v>
          </cell>
          <cell r="CS119" t="str">
            <v>-</v>
          </cell>
          <cell r="CT119" t="str">
            <v>-</v>
          </cell>
          <cell r="CU119">
            <v>78.968000000000004</v>
          </cell>
          <cell r="CV119" t="str">
            <v>-</v>
          </cell>
          <cell r="CW119" t="str">
            <v>-</v>
          </cell>
          <cell r="CX119" t="str">
            <v>-</v>
          </cell>
          <cell r="CY119">
            <v>0</v>
          </cell>
          <cell r="CZ119">
            <v>98</v>
          </cell>
          <cell r="DA119">
            <v>9768.7400318979271</v>
          </cell>
          <cell r="DB119">
            <v>9768.7400318979271</v>
          </cell>
          <cell r="DC119">
            <v>0.16324893381114741</v>
          </cell>
          <cell r="DD119">
            <v>0</v>
          </cell>
          <cell r="DE119" t="str">
            <v>Фонтан</v>
          </cell>
          <cell r="DF119">
            <v>10.032</v>
          </cell>
          <cell r="DG119">
            <v>12</v>
          </cell>
          <cell r="DH119">
            <v>0</v>
          </cell>
          <cell r="DI119">
            <v>98</v>
          </cell>
          <cell r="DJ119">
            <v>73</v>
          </cell>
          <cell r="DK119">
            <v>0</v>
          </cell>
          <cell r="DL119">
            <v>42448.000694444447</v>
          </cell>
          <cell r="DM119">
            <v>42758</v>
          </cell>
          <cell r="DN119">
            <v>648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18</v>
          </cell>
          <cell r="DW119">
            <v>66</v>
          </cell>
          <cell r="DX119">
            <v>68</v>
          </cell>
          <cell r="DY119">
            <v>65</v>
          </cell>
          <cell r="DZ119" t="str">
            <v>Постоянный</v>
          </cell>
          <cell r="EA119">
            <v>24</v>
          </cell>
          <cell r="EB119">
            <v>0</v>
          </cell>
          <cell r="EC119">
            <v>10.032</v>
          </cell>
          <cell r="ED119">
            <v>12</v>
          </cell>
          <cell r="EE119">
            <v>0</v>
          </cell>
          <cell r="EF119">
            <v>72</v>
          </cell>
          <cell r="EG119">
            <v>7177.0334928229668</v>
          </cell>
          <cell r="EH119">
            <v>0</v>
          </cell>
          <cell r="EI119">
            <v>0</v>
          </cell>
          <cell r="EJ119">
            <v>73</v>
          </cell>
          <cell r="EK119">
            <v>18</v>
          </cell>
          <cell r="EL119">
            <v>79</v>
          </cell>
          <cell r="EM119">
            <v>77</v>
          </cell>
          <cell r="EN119">
            <v>75</v>
          </cell>
          <cell r="EO119" t="str">
            <v>Постоянный</v>
          </cell>
          <cell r="EP119">
            <v>24</v>
          </cell>
          <cell r="EQ119">
            <v>0</v>
          </cell>
          <cell r="ER119">
            <v>10.032</v>
          </cell>
          <cell r="ES119">
            <v>12</v>
          </cell>
          <cell r="ET119">
            <v>0</v>
          </cell>
          <cell r="EU119">
            <v>98</v>
          </cell>
          <cell r="EV119">
            <v>9768.7400318979271</v>
          </cell>
          <cell r="EW119">
            <v>0</v>
          </cell>
          <cell r="EX119">
            <v>0</v>
          </cell>
          <cell r="EY119">
            <v>73</v>
          </cell>
          <cell r="EZ119">
            <v>0</v>
          </cell>
          <cell r="FA119">
            <v>13</v>
          </cell>
          <cell r="FB119">
            <v>9</v>
          </cell>
          <cell r="FC119">
            <v>10</v>
          </cell>
          <cell r="FD119">
            <v>0</v>
          </cell>
          <cell r="FE119">
            <v>0</v>
          </cell>
          <cell r="FF119">
            <v>0</v>
          </cell>
        </row>
        <row r="120">
          <cell r="J120" t="str">
            <v>1027-2</v>
          </cell>
          <cell r="K120" t="str">
            <v>Куст скважины - 1027</v>
          </cell>
          <cell r="L120">
            <v>38713</v>
          </cell>
          <cell r="M120" t="str">
            <v>Гор.</v>
          </cell>
          <cell r="N120" t="str">
            <v>P1ar_Block III</v>
          </cell>
          <cell r="O120" t="str">
            <v>Действующий</v>
          </cell>
          <cell r="P120">
            <v>-4</v>
          </cell>
          <cell r="Q120">
            <v>0</v>
          </cell>
          <cell r="R120">
            <v>0</v>
          </cell>
          <cell r="S120">
            <v>0</v>
          </cell>
          <cell r="T120">
            <v>143.80000000000001</v>
          </cell>
          <cell r="U120">
            <v>135</v>
          </cell>
          <cell r="V120">
            <v>4.32</v>
          </cell>
          <cell r="W120">
            <v>1</v>
          </cell>
          <cell r="X120">
            <v>4.3157015612450005</v>
          </cell>
          <cell r="Y120">
            <v>1.33</v>
          </cell>
          <cell r="Z120">
            <v>0.83599999999999997</v>
          </cell>
          <cell r="AA120">
            <v>0.73299999999999998</v>
          </cell>
          <cell r="AB120">
            <v>38</v>
          </cell>
          <cell r="AC120">
            <v>1.1579999999999999</v>
          </cell>
          <cell r="AD120">
            <v>139.69999999999999</v>
          </cell>
          <cell r="AE120">
            <v>7.72</v>
          </cell>
          <cell r="AF120">
            <v>1900</v>
          </cell>
          <cell r="AG120" t="str">
            <v>1 ств 2446
2 ств 2401</v>
          </cell>
          <cell r="AH120" t="str">
            <v>1 ств 2446
2 ств 2401</v>
          </cell>
          <cell r="AI120">
            <v>0</v>
          </cell>
          <cell r="AJ120">
            <v>0</v>
          </cell>
          <cell r="AK120" t="str">
            <v>откр ствол</v>
          </cell>
          <cell r="AL120" t="str">
            <v>1790-1802; 1806-1811; 1813-1816; 1817-1821; 1823-1826; 1842-1852; 1854-1862; 1866-1874; 1878-1885 (газовая шапка);
1ый ст-л 2290-3020;
2ой ст-л 2290-2872</v>
          </cell>
          <cell r="AM120">
            <v>0</v>
          </cell>
          <cell r="AN120">
            <v>1919</v>
          </cell>
          <cell r="AO120">
            <v>60.3</v>
          </cell>
          <cell r="AP120">
            <v>0</v>
          </cell>
          <cell r="AQ120">
            <v>0</v>
          </cell>
          <cell r="AR120">
            <v>0</v>
          </cell>
          <cell r="AS120" t="str">
            <v>Фонтан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1790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73</v>
          </cell>
          <cell r="BV120">
            <v>5.5</v>
          </cell>
          <cell r="BW120">
            <v>65</v>
          </cell>
          <cell r="BX120" t="str">
            <v>Угловик</v>
          </cell>
          <cell r="BY120" t="str">
            <v>Постоянный</v>
          </cell>
          <cell r="BZ120">
            <v>24</v>
          </cell>
          <cell r="CA120">
            <v>0</v>
          </cell>
          <cell r="CB120">
            <v>76</v>
          </cell>
          <cell r="CC120">
            <v>80</v>
          </cell>
          <cell r="CD120">
            <v>75</v>
          </cell>
          <cell r="CE120">
            <v>43313</v>
          </cell>
          <cell r="CF120">
            <v>174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132</v>
          </cell>
          <cell r="CL120">
            <v>5.8502444000000002</v>
          </cell>
          <cell r="CM120">
            <v>7</v>
          </cell>
          <cell r="CN120">
            <v>0.03</v>
          </cell>
          <cell r="CO120">
            <v>115</v>
          </cell>
          <cell r="CP120">
            <v>182.7</v>
          </cell>
          <cell r="CQ120">
            <v>42</v>
          </cell>
          <cell r="CR120" t="str">
            <v>-</v>
          </cell>
          <cell r="CS120" t="str">
            <v>-</v>
          </cell>
          <cell r="CT120" t="str">
            <v>-</v>
          </cell>
          <cell r="CU120">
            <v>36.149755599999999</v>
          </cell>
          <cell r="CV120" t="str">
            <v>-</v>
          </cell>
          <cell r="CW120" t="str">
            <v>-</v>
          </cell>
          <cell r="CX120" t="str">
            <v>-</v>
          </cell>
          <cell r="CY120">
            <v>0</v>
          </cell>
          <cell r="CZ120">
            <v>182.7</v>
          </cell>
          <cell r="DA120">
            <v>31229.464533139846</v>
          </cell>
          <cell r="DB120">
            <v>31229.464533139846</v>
          </cell>
          <cell r="DC120">
            <v>0.16839208735258218</v>
          </cell>
          <cell r="DD120">
            <v>0</v>
          </cell>
          <cell r="DE120" t="str">
            <v>Фонтан</v>
          </cell>
          <cell r="DF120">
            <v>5.8502444000000002</v>
          </cell>
          <cell r="DG120">
            <v>7</v>
          </cell>
          <cell r="DH120">
            <v>0.03</v>
          </cell>
          <cell r="DI120">
            <v>182.7</v>
          </cell>
          <cell r="DJ120">
            <v>132</v>
          </cell>
          <cell r="DK120">
            <v>0</v>
          </cell>
          <cell r="DL120">
            <v>42944.083333333336</v>
          </cell>
          <cell r="DM120">
            <v>42949</v>
          </cell>
          <cell r="DN120">
            <v>457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18</v>
          </cell>
          <cell r="DW120">
            <v>99</v>
          </cell>
          <cell r="DX120">
            <v>80</v>
          </cell>
          <cell r="DY120">
            <v>97</v>
          </cell>
          <cell r="DZ120" t="str">
            <v>Постоянный</v>
          </cell>
          <cell r="EA120">
            <v>24</v>
          </cell>
          <cell r="EB120">
            <v>0</v>
          </cell>
          <cell r="EC120">
            <v>5.8502444000000002</v>
          </cell>
          <cell r="ED120">
            <v>7</v>
          </cell>
          <cell r="EE120">
            <v>0.03</v>
          </cell>
          <cell r="EF120">
            <v>134.1</v>
          </cell>
          <cell r="EG120">
            <v>22922.119287871119</v>
          </cell>
          <cell r="EH120">
            <v>0</v>
          </cell>
          <cell r="EI120">
            <v>0</v>
          </cell>
          <cell r="EJ120">
            <v>132</v>
          </cell>
          <cell r="EK120">
            <v>65</v>
          </cell>
          <cell r="EL120">
            <v>76</v>
          </cell>
          <cell r="EM120">
            <v>80</v>
          </cell>
          <cell r="EN120">
            <v>75</v>
          </cell>
          <cell r="EO120" t="str">
            <v>Постоянный</v>
          </cell>
          <cell r="EP120">
            <v>24</v>
          </cell>
          <cell r="EQ120">
            <v>0</v>
          </cell>
          <cell r="ER120">
            <v>5.8502444000000002</v>
          </cell>
          <cell r="ES120">
            <v>7</v>
          </cell>
          <cell r="ET120">
            <v>0.03</v>
          </cell>
          <cell r="EU120">
            <v>182.7</v>
          </cell>
          <cell r="EV120">
            <v>31229.464533139846</v>
          </cell>
          <cell r="EW120">
            <v>0</v>
          </cell>
          <cell r="EX120">
            <v>0</v>
          </cell>
          <cell r="EY120">
            <v>132</v>
          </cell>
          <cell r="EZ120">
            <v>47</v>
          </cell>
          <cell r="FA120">
            <v>-23</v>
          </cell>
          <cell r="FB120">
            <v>0</v>
          </cell>
          <cell r="FC120">
            <v>-22</v>
          </cell>
          <cell r="FD120">
            <v>0</v>
          </cell>
          <cell r="FE120">
            <v>0</v>
          </cell>
          <cell r="FF120">
            <v>0</v>
          </cell>
        </row>
        <row r="121">
          <cell r="J121" t="str">
            <v>1027-1</v>
          </cell>
          <cell r="K121" t="str">
            <v>Куст скважины - 1027</v>
          </cell>
          <cell r="L121">
            <v>38615</v>
          </cell>
          <cell r="M121" t="str">
            <v>Гор.</v>
          </cell>
          <cell r="N121" t="str">
            <v>P1ar_Block III</v>
          </cell>
          <cell r="O121" t="str">
            <v>Действующий</v>
          </cell>
          <cell r="P121">
            <v>-4</v>
          </cell>
          <cell r="Q121">
            <v>0</v>
          </cell>
          <cell r="R121">
            <v>0</v>
          </cell>
          <cell r="S121">
            <v>0</v>
          </cell>
          <cell r="T121">
            <v>143.80000000000001</v>
          </cell>
          <cell r="U121">
            <v>135</v>
          </cell>
          <cell r="V121">
            <v>4.32</v>
          </cell>
          <cell r="W121">
            <v>1</v>
          </cell>
          <cell r="X121">
            <v>4.2886755140454129</v>
          </cell>
          <cell r="Y121">
            <v>1.33</v>
          </cell>
          <cell r="Z121">
            <v>0.83599999999999997</v>
          </cell>
          <cell r="AA121">
            <v>0.73299999999999998</v>
          </cell>
          <cell r="AB121">
            <v>38</v>
          </cell>
          <cell r="AC121">
            <v>1.1579999999999999</v>
          </cell>
          <cell r="AD121">
            <v>139.69999999999999</v>
          </cell>
          <cell r="AE121">
            <v>7.72</v>
          </cell>
          <cell r="AF121">
            <v>1919</v>
          </cell>
          <cell r="AG121">
            <v>2500</v>
          </cell>
          <cell r="AH121">
            <v>2500</v>
          </cell>
          <cell r="AI121">
            <v>0</v>
          </cell>
          <cell r="AJ121">
            <v>0</v>
          </cell>
          <cell r="AK121" t="str">
            <v>откр ствол</v>
          </cell>
          <cell r="AL121" t="str">
            <v>1919-2500</v>
          </cell>
          <cell r="AM121">
            <v>0</v>
          </cell>
          <cell r="AN121">
            <v>1900</v>
          </cell>
          <cell r="AO121">
            <v>37.799999999999997</v>
          </cell>
          <cell r="AP121">
            <v>0</v>
          </cell>
          <cell r="AQ121">
            <v>0</v>
          </cell>
          <cell r="AR121">
            <v>0</v>
          </cell>
          <cell r="AS121" t="str">
            <v>Фонтан</v>
          </cell>
          <cell r="AT121">
            <v>598</v>
          </cell>
          <cell r="AU121">
            <v>0</v>
          </cell>
          <cell r="AV121">
            <v>1202</v>
          </cell>
          <cell r="AW121">
            <v>0</v>
          </cell>
          <cell r="AX121">
            <v>1739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1751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2473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73</v>
          </cell>
          <cell r="BV121">
            <v>5.5</v>
          </cell>
          <cell r="BW121">
            <v>18</v>
          </cell>
          <cell r="BX121" t="str">
            <v>Угловик</v>
          </cell>
          <cell r="BY121" t="str">
            <v>Постоянный</v>
          </cell>
          <cell r="BZ121">
            <v>24</v>
          </cell>
          <cell r="CA121">
            <v>0</v>
          </cell>
          <cell r="CB121">
            <v>76</v>
          </cell>
          <cell r="CC121">
            <v>1</v>
          </cell>
          <cell r="CD121">
            <v>75</v>
          </cell>
          <cell r="CE121">
            <v>43313</v>
          </cell>
          <cell r="CF121">
            <v>168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124</v>
          </cell>
          <cell r="CL121">
            <v>4.1708039999999995</v>
          </cell>
          <cell r="CM121">
            <v>5</v>
          </cell>
          <cell r="CN121">
            <v>0.22</v>
          </cell>
          <cell r="CO121">
            <v>116</v>
          </cell>
          <cell r="CP121">
            <v>117</v>
          </cell>
          <cell r="CQ121">
            <v>44</v>
          </cell>
          <cell r="CR121" t="str">
            <v>-</v>
          </cell>
          <cell r="CS121" t="str">
            <v>-</v>
          </cell>
          <cell r="CT121" t="str">
            <v>-</v>
          </cell>
          <cell r="CU121">
            <v>39.829196000000003</v>
          </cell>
          <cell r="CV121" t="str">
            <v>-</v>
          </cell>
          <cell r="CW121" t="str">
            <v>-</v>
          </cell>
          <cell r="CX121" t="str">
            <v>-</v>
          </cell>
          <cell r="CY121">
            <v>0</v>
          </cell>
          <cell r="CZ121">
            <v>117</v>
          </cell>
          <cell r="DA121">
            <v>28052.145341761447</v>
          </cell>
          <cell r="DB121">
            <v>28052.145341761447</v>
          </cell>
          <cell r="DC121">
            <v>0.11685432702309133</v>
          </cell>
          <cell r="DD121">
            <v>0</v>
          </cell>
          <cell r="DE121" t="str">
            <v>Фонтан</v>
          </cell>
          <cell r="DF121">
            <v>4.1708039999999995</v>
          </cell>
          <cell r="DG121">
            <v>5</v>
          </cell>
          <cell r="DH121">
            <v>0.22</v>
          </cell>
          <cell r="DI121">
            <v>117</v>
          </cell>
          <cell r="DJ121">
            <v>124</v>
          </cell>
          <cell r="DK121">
            <v>0</v>
          </cell>
          <cell r="DL121">
            <v>42944.083333333336</v>
          </cell>
          <cell r="DM121">
            <v>42949</v>
          </cell>
          <cell r="DN121">
            <v>457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18</v>
          </cell>
          <cell r="DW121">
            <v>66</v>
          </cell>
          <cell r="DX121">
            <v>2</v>
          </cell>
          <cell r="DY121">
            <v>65</v>
          </cell>
          <cell r="DZ121" t="str">
            <v>Постоянный</v>
          </cell>
          <cell r="EA121">
            <v>24</v>
          </cell>
          <cell r="EB121">
            <v>0</v>
          </cell>
          <cell r="EC121">
            <v>4.1708039999999995</v>
          </cell>
          <cell r="ED121">
            <v>5</v>
          </cell>
          <cell r="EE121">
            <v>0.22</v>
          </cell>
          <cell r="EF121">
            <v>86</v>
          </cell>
          <cell r="EG121">
            <v>20619.525635824655</v>
          </cell>
          <cell r="EH121">
            <v>0</v>
          </cell>
          <cell r="EI121">
            <v>0</v>
          </cell>
          <cell r="EJ121">
            <v>118</v>
          </cell>
          <cell r="EK121">
            <v>18</v>
          </cell>
          <cell r="EL121">
            <v>76</v>
          </cell>
          <cell r="EM121">
            <v>1</v>
          </cell>
          <cell r="EN121">
            <v>75</v>
          </cell>
          <cell r="EO121" t="str">
            <v>Постоянный</v>
          </cell>
          <cell r="EP121">
            <v>24</v>
          </cell>
          <cell r="EQ121">
            <v>0</v>
          </cell>
          <cell r="ER121">
            <v>4.1708039999999995</v>
          </cell>
          <cell r="ES121">
            <v>5</v>
          </cell>
          <cell r="ET121">
            <v>0.22</v>
          </cell>
          <cell r="EU121">
            <v>117</v>
          </cell>
          <cell r="EV121">
            <v>28052.145341761447</v>
          </cell>
          <cell r="EW121">
            <v>0</v>
          </cell>
          <cell r="EX121">
            <v>0</v>
          </cell>
          <cell r="EY121">
            <v>124</v>
          </cell>
          <cell r="EZ121">
            <v>0</v>
          </cell>
          <cell r="FA121">
            <v>10</v>
          </cell>
          <cell r="FB121">
            <v>-1</v>
          </cell>
          <cell r="FC121">
            <v>10</v>
          </cell>
          <cell r="FD121">
            <v>0</v>
          </cell>
          <cell r="FE121">
            <v>0</v>
          </cell>
          <cell r="FF121">
            <v>0</v>
          </cell>
        </row>
        <row r="122">
          <cell r="J122" t="str">
            <v>1028-2</v>
          </cell>
          <cell r="K122" t="str">
            <v>К - 29</v>
          </cell>
          <cell r="L122">
            <v>42003</v>
          </cell>
          <cell r="M122" t="str">
            <v>Гор.</v>
          </cell>
          <cell r="N122" t="str">
            <v>P1ar_Block II</v>
          </cell>
          <cell r="O122" t="str">
            <v>Действующий</v>
          </cell>
          <cell r="P122">
            <v>-4</v>
          </cell>
          <cell r="Q122">
            <v>0</v>
          </cell>
          <cell r="R122">
            <v>0</v>
          </cell>
          <cell r="S122">
            <v>0</v>
          </cell>
          <cell r="T122">
            <v>143.80000000000001</v>
          </cell>
          <cell r="U122">
            <v>135</v>
          </cell>
          <cell r="V122">
            <v>4.32</v>
          </cell>
          <cell r="W122">
            <v>1</v>
          </cell>
          <cell r="X122">
            <v>3.9346412372260775</v>
          </cell>
          <cell r="Y122">
            <v>1.33</v>
          </cell>
          <cell r="Z122">
            <v>0.83599999999999997</v>
          </cell>
          <cell r="AA122">
            <v>0.73299999999999998</v>
          </cell>
          <cell r="AB122">
            <v>38</v>
          </cell>
          <cell r="AC122">
            <v>1.1579999999999999</v>
          </cell>
          <cell r="AD122">
            <v>177.8</v>
          </cell>
          <cell r="AE122">
            <v>9.19</v>
          </cell>
          <cell r="AF122">
            <v>2120</v>
          </cell>
          <cell r="AG122">
            <v>2953</v>
          </cell>
          <cell r="AH122">
            <v>2953</v>
          </cell>
          <cell r="AI122">
            <v>0</v>
          </cell>
          <cell r="AJ122">
            <v>0</v>
          </cell>
          <cell r="AK122" t="str">
            <v>откр ствол</v>
          </cell>
          <cell r="AL122" t="str">
            <v>2120-2953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 t="str">
            <v>Газлифт</v>
          </cell>
          <cell r="AT122">
            <v>480</v>
          </cell>
          <cell r="AU122" t="str">
            <v>ГП</v>
          </cell>
          <cell r="AV122">
            <v>850</v>
          </cell>
          <cell r="AW122" t="str">
            <v>ГП</v>
          </cell>
          <cell r="AX122">
            <v>1160</v>
          </cell>
          <cell r="AY122" t="str">
            <v>ГК85(1)</v>
          </cell>
          <cell r="AZ122">
            <v>1360</v>
          </cell>
          <cell r="BA122" t="str">
            <v>ЦКсОК(3)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1830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2125</v>
          </cell>
          <cell r="BN122" t="str">
            <v>Есть</v>
          </cell>
          <cell r="BO122">
            <v>0</v>
          </cell>
          <cell r="BP122">
            <v>80</v>
          </cell>
          <cell r="BQ122">
            <v>38</v>
          </cell>
          <cell r="BR122">
            <v>8.6880000000000006</v>
          </cell>
          <cell r="BS122">
            <v>0</v>
          </cell>
          <cell r="BT122">
            <v>0</v>
          </cell>
          <cell r="BU122">
            <v>73</v>
          </cell>
          <cell r="BV122">
            <v>5.5</v>
          </cell>
          <cell r="BW122">
            <v>18</v>
          </cell>
          <cell r="BX122" t="str">
            <v>Угловик</v>
          </cell>
          <cell r="BY122" t="str">
            <v>Постоянный</v>
          </cell>
          <cell r="BZ122">
            <v>24</v>
          </cell>
          <cell r="CA122">
            <v>0</v>
          </cell>
          <cell r="CB122">
            <v>19</v>
          </cell>
          <cell r="CC122">
            <v>38</v>
          </cell>
          <cell r="CD122">
            <v>18</v>
          </cell>
          <cell r="CE122">
            <v>43313</v>
          </cell>
          <cell r="CF122">
            <v>115</v>
          </cell>
          <cell r="CG122">
            <v>80</v>
          </cell>
          <cell r="CH122">
            <v>6</v>
          </cell>
          <cell r="CI122">
            <v>0</v>
          </cell>
          <cell r="CJ122">
            <v>0</v>
          </cell>
          <cell r="CK122">
            <v>45</v>
          </cell>
          <cell r="CL122">
            <v>14.247095279999998</v>
          </cell>
          <cell r="CM122">
            <v>17.559999999999999</v>
          </cell>
          <cell r="CN122">
            <v>2.95</v>
          </cell>
          <cell r="CO122">
            <v>117</v>
          </cell>
          <cell r="CP122">
            <v>32.844999999999999</v>
          </cell>
          <cell r="CQ122">
            <v>70</v>
          </cell>
          <cell r="CR122" t="str">
            <v>-</v>
          </cell>
          <cell r="CS122" t="str">
            <v>-</v>
          </cell>
          <cell r="CT122" t="str">
            <v>-</v>
          </cell>
          <cell r="CU122">
            <v>55.752904720000004</v>
          </cell>
          <cell r="CV122" t="str">
            <v>-</v>
          </cell>
          <cell r="CW122" t="str">
            <v>-</v>
          </cell>
          <cell r="CX122" t="str">
            <v>-</v>
          </cell>
          <cell r="CY122">
            <v>9.8000000000000007</v>
          </cell>
          <cell r="CZ122">
            <v>23.044999999999998</v>
          </cell>
          <cell r="DA122">
            <v>1617.5226982829583</v>
          </cell>
          <cell r="DB122">
            <v>2305.3822098114028</v>
          </cell>
          <cell r="DC122">
            <v>0.3438902554399243</v>
          </cell>
          <cell r="DD122">
            <v>0</v>
          </cell>
          <cell r="DE122" t="str">
            <v>Газлифт</v>
          </cell>
          <cell r="DF122">
            <v>14.247095279999998</v>
          </cell>
          <cell r="DG122">
            <v>17.559999999999999</v>
          </cell>
          <cell r="DH122">
            <v>2.95</v>
          </cell>
          <cell r="DI122">
            <v>23.044999999999995</v>
          </cell>
          <cell r="DJ122">
            <v>45</v>
          </cell>
          <cell r="DK122">
            <v>0</v>
          </cell>
          <cell r="DL122">
            <v>41987</v>
          </cell>
          <cell r="DM122">
            <v>42003</v>
          </cell>
          <cell r="DN122">
            <v>1403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42003</v>
          </cell>
          <cell r="DT122" t="str">
            <v>ВНС</v>
          </cell>
          <cell r="DU122">
            <v>0</v>
          </cell>
          <cell r="DV122">
            <v>18</v>
          </cell>
          <cell r="DW122">
            <v>20</v>
          </cell>
          <cell r="DX122">
            <v>36</v>
          </cell>
          <cell r="DY122">
            <v>19</v>
          </cell>
          <cell r="DZ122" t="str">
            <v>Постоянный</v>
          </cell>
          <cell r="EA122">
            <v>24</v>
          </cell>
          <cell r="EB122">
            <v>0</v>
          </cell>
          <cell r="EC122">
            <v>14.247095279999998</v>
          </cell>
          <cell r="ED122">
            <v>17.559999999999999</v>
          </cell>
          <cell r="EE122">
            <v>2.95</v>
          </cell>
          <cell r="EF122">
            <v>32.844999999999999</v>
          </cell>
          <cell r="EG122">
            <v>1695.5736959176145</v>
          </cell>
          <cell r="EH122">
            <v>86</v>
          </cell>
          <cell r="EI122">
            <v>8.6880000000000006</v>
          </cell>
          <cell r="EJ122">
            <v>45</v>
          </cell>
          <cell r="EK122">
            <v>18</v>
          </cell>
          <cell r="EL122">
            <v>19</v>
          </cell>
          <cell r="EM122">
            <v>38</v>
          </cell>
          <cell r="EN122">
            <v>18</v>
          </cell>
          <cell r="EO122" t="str">
            <v>Постоянный</v>
          </cell>
          <cell r="EP122">
            <v>24</v>
          </cell>
          <cell r="EQ122">
            <v>0</v>
          </cell>
          <cell r="ER122">
            <v>14.247095279999998</v>
          </cell>
          <cell r="ES122">
            <v>17.559999999999999</v>
          </cell>
          <cell r="ET122">
            <v>2.95</v>
          </cell>
          <cell r="EU122">
            <v>32.844999999999999</v>
          </cell>
          <cell r="EV122">
            <v>1617.5226982829583</v>
          </cell>
          <cell r="EW122">
            <v>80</v>
          </cell>
          <cell r="EX122">
            <v>9.8000000000000007</v>
          </cell>
          <cell r="EY122">
            <v>45</v>
          </cell>
          <cell r="EZ122">
            <v>0</v>
          </cell>
          <cell r="FA122">
            <v>-1</v>
          </cell>
          <cell r="FB122">
            <v>2</v>
          </cell>
          <cell r="FC122">
            <v>-1</v>
          </cell>
          <cell r="FD122">
            <v>0</v>
          </cell>
          <cell r="FE122">
            <v>0</v>
          </cell>
          <cell r="FF122">
            <v>0</v>
          </cell>
        </row>
        <row r="123">
          <cell r="J123" t="str">
            <v>1028-1</v>
          </cell>
          <cell r="K123" t="str">
            <v>Без куста</v>
          </cell>
          <cell r="L123">
            <v>38829</v>
          </cell>
          <cell r="M123" t="str">
            <v>БС</v>
          </cell>
          <cell r="N123" t="str">
            <v>P1ar_Block III</v>
          </cell>
          <cell r="O123" t="str">
            <v>В консервации</v>
          </cell>
          <cell r="P123">
            <v>-4</v>
          </cell>
          <cell r="Q123" t="str">
            <v xml:space="preserve"> </v>
          </cell>
          <cell r="R123" t="str">
            <v xml:space="preserve"> </v>
          </cell>
          <cell r="S123">
            <v>0</v>
          </cell>
          <cell r="T123">
            <v>143.80000000000001</v>
          </cell>
          <cell r="U123">
            <v>135</v>
          </cell>
          <cell r="V123">
            <v>4.32</v>
          </cell>
          <cell r="W123">
            <v>1</v>
          </cell>
          <cell r="X123">
            <v>4.32</v>
          </cell>
          <cell r="Y123">
            <v>1.33</v>
          </cell>
          <cell r="Z123">
            <v>0.83599999999999997</v>
          </cell>
          <cell r="AA123">
            <v>0.73299999999999998</v>
          </cell>
          <cell r="AB123">
            <v>38</v>
          </cell>
          <cell r="AC123">
            <v>1.1579999999999999</v>
          </cell>
          <cell r="AD123">
            <v>139.69999999999999</v>
          </cell>
          <cell r="AE123">
            <v>7.72</v>
          </cell>
          <cell r="AF123">
            <v>1962</v>
          </cell>
          <cell r="AG123">
            <v>2404</v>
          </cell>
          <cell r="AH123">
            <v>2404</v>
          </cell>
          <cell r="AI123">
            <v>0</v>
          </cell>
          <cell r="AJ123">
            <v>0</v>
          </cell>
          <cell r="AK123" t="str">
            <v>откр ствол</v>
          </cell>
          <cell r="AL123" t="str">
            <v>1941-2404</v>
          </cell>
          <cell r="AM123">
            <v>0</v>
          </cell>
          <cell r="AN123">
            <v>1941</v>
          </cell>
          <cell r="AO123">
            <v>0</v>
          </cell>
          <cell r="AP123" t="str">
            <v>1600-1941</v>
          </cell>
          <cell r="AQ123">
            <v>102</v>
          </cell>
          <cell r="AR123">
            <v>6.5</v>
          </cell>
          <cell r="AS123" t="str">
            <v>Газлифт</v>
          </cell>
          <cell r="AT123">
            <v>500</v>
          </cell>
          <cell r="AU123" t="str">
            <v>ГП</v>
          </cell>
          <cell r="AV123">
            <v>1000</v>
          </cell>
          <cell r="AW123" t="str">
            <v>ГК50/2</v>
          </cell>
          <cell r="AX123">
            <v>1563</v>
          </cell>
          <cell r="AY123" t="str">
            <v>ЦКсОК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1573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1605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73</v>
          </cell>
          <cell r="BV123">
            <v>5.5</v>
          </cell>
          <cell r="BW123">
            <v>0</v>
          </cell>
          <cell r="BX123">
            <v>0</v>
          </cell>
          <cell r="BY123" t="str">
            <v>Постоянный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43313</v>
          </cell>
          <cell r="CF123">
            <v>142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118</v>
          </cell>
          <cell r="CP123">
            <v>0</v>
          </cell>
          <cell r="CQ123" t="str">
            <v>-</v>
          </cell>
          <cell r="CR123" t="str">
            <v>-</v>
          </cell>
          <cell r="CS123" t="str">
            <v>-</v>
          </cell>
          <cell r="CT123" t="str">
            <v>-</v>
          </cell>
          <cell r="CU123" t="str">
            <v>-</v>
          </cell>
          <cell r="CV123" t="str">
            <v>-</v>
          </cell>
          <cell r="CW123" t="str">
            <v>-</v>
          </cell>
          <cell r="CX123" t="str">
            <v>-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 t="str">
            <v>Газлифт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42960.083333333336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 t="str">
            <v>ЗБС</v>
          </cell>
          <cell r="DU123">
            <v>0</v>
          </cell>
          <cell r="DV123">
            <v>18</v>
          </cell>
          <cell r="DW123">
            <v>0</v>
          </cell>
          <cell r="DX123">
            <v>0</v>
          </cell>
          <cell r="DY123">
            <v>0</v>
          </cell>
          <cell r="DZ123" t="str">
            <v>Постоянный</v>
          </cell>
          <cell r="EA123">
            <v>24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 t="str">
            <v>Постоянный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-18</v>
          </cell>
          <cell r="FA123">
            <v>0</v>
          </cell>
          <cell r="FB123">
            <v>0</v>
          </cell>
          <cell r="FC123">
            <v>0</v>
          </cell>
          <cell r="FD123">
            <v>-24</v>
          </cell>
          <cell r="FE123">
            <v>0</v>
          </cell>
          <cell r="FF123">
            <v>0</v>
          </cell>
        </row>
        <row r="124">
          <cell r="J124" t="str">
            <v>1029-2</v>
          </cell>
          <cell r="K124" t="str">
            <v>К - 35</v>
          </cell>
          <cell r="L124">
            <v>41688</v>
          </cell>
          <cell r="M124" t="str">
            <v>Гор.</v>
          </cell>
          <cell r="N124" t="str">
            <v>P1ar_Block I</v>
          </cell>
          <cell r="O124" t="str">
            <v>Действующий</v>
          </cell>
          <cell r="P124">
            <v>-4</v>
          </cell>
          <cell r="Q124" t="str">
            <v xml:space="preserve"> </v>
          </cell>
          <cell r="R124" t="str">
            <v xml:space="preserve"> </v>
          </cell>
          <cell r="S124">
            <v>0</v>
          </cell>
          <cell r="T124">
            <v>143.80000000000001</v>
          </cell>
          <cell r="U124">
            <v>135</v>
          </cell>
          <cell r="V124">
            <v>4.32</v>
          </cell>
          <cell r="W124">
            <v>1</v>
          </cell>
          <cell r="X124">
            <v>4.32</v>
          </cell>
          <cell r="Y124">
            <v>1.33</v>
          </cell>
          <cell r="Z124">
            <v>0.83599999999999997</v>
          </cell>
          <cell r="AA124">
            <v>0.73299999999999998</v>
          </cell>
          <cell r="AB124">
            <v>38</v>
          </cell>
          <cell r="AC124">
            <v>1.1579999999999999</v>
          </cell>
          <cell r="AD124">
            <v>177.8</v>
          </cell>
          <cell r="AE124">
            <v>9.19</v>
          </cell>
          <cell r="AF124">
            <v>1846</v>
          </cell>
          <cell r="AG124">
            <v>2773</v>
          </cell>
          <cell r="AH124">
            <v>2773</v>
          </cell>
          <cell r="AI124">
            <v>0</v>
          </cell>
          <cell r="AJ124">
            <v>0</v>
          </cell>
          <cell r="AK124" t="str">
            <v>откр ствол</v>
          </cell>
          <cell r="AL124" t="str">
            <v xml:space="preserve">1846-2773 </v>
          </cell>
          <cell r="AM124">
            <v>14</v>
          </cell>
          <cell r="AN124">
            <v>1846</v>
          </cell>
          <cell r="AO124">
            <v>124.83</v>
          </cell>
          <cell r="AP124">
            <v>0</v>
          </cell>
          <cell r="AQ124">
            <v>0</v>
          </cell>
          <cell r="AR124">
            <v>0</v>
          </cell>
          <cell r="AS124" t="str">
            <v>Газлифт</v>
          </cell>
          <cell r="AT124">
            <v>450</v>
          </cell>
          <cell r="AU124" t="str">
            <v>ГП</v>
          </cell>
          <cell r="AV124">
            <v>900</v>
          </cell>
          <cell r="AW124" t="str">
            <v>ГП</v>
          </cell>
          <cell r="AX124">
            <v>1350</v>
          </cell>
          <cell r="AY124" t="str">
            <v>ГК79/1</v>
          </cell>
          <cell r="AZ124">
            <v>1790</v>
          </cell>
          <cell r="BA124" t="str">
            <v>ЦКсОК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1800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2010</v>
          </cell>
          <cell r="BN124" t="str">
            <v>Есть</v>
          </cell>
          <cell r="BO124">
            <v>0</v>
          </cell>
          <cell r="BP124">
            <v>76</v>
          </cell>
          <cell r="BQ124">
            <v>47</v>
          </cell>
          <cell r="BR124">
            <v>9.9359999999999999</v>
          </cell>
          <cell r="BS124">
            <v>0</v>
          </cell>
          <cell r="BT124">
            <v>0</v>
          </cell>
          <cell r="BU124">
            <v>73</v>
          </cell>
          <cell r="BV124">
            <v>5.5</v>
          </cell>
          <cell r="BW124">
            <v>18</v>
          </cell>
          <cell r="BX124" t="str">
            <v>Угловик</v>
          </cell>
          <cell r="BY124" t="str">
            <v>Постоянный</v>
          </cell>
          <cell r="BZ124">
            <v>24</v>
          </cell>
          <cell r="CA124">
            <v>0</v>
          </cell>
          <cell r="CB124">
            <v>27</v>
          </cell>
          <cell r="CC124">
            <v>47</v>
          </cell>
          <cell r="CD124">
            <v>26</v>
          </cell>
          <cell r="CE124">
            <v>43313</v>
          </cell>
          <cell r="CF124">
            <v>140</v>
          </cell>
          <cell r="CG124">
            <v>76</v>
          </cell>
          <cell r="CH124">
            <v>5</v>
          </cell>
          <cell r="CI124">
            <v>0</v>
          </cell>
          <cell r="CJ124">
            <v>0</v>
          </cell>
          <cell r="CK124">
            <v>50</v>
          </cell>
          <cell r="CL124">
            <v>11.1188</v>
          </cell>
          <cell r="CM124">
            <v>13.3</v>
          </cell>
          <cell r="CN124">
            <v>0</v>
          </cell>
          <cell r="CO124">
            <v>119</v>
          </cell>
          <cell r="CP124">
            <v>23.3</v>
          </cell>
          <cell r="CQ124">
            <v>90</v>
          </cell>
          <cell r="CR124" t="str">
            <v>-</v>
          </cell>
          <cell r="CS124" t="str">
            <v>-</v>
          </cell>
          <cell r="CT124" t="str">
            <v>-</v>
          </cell>
          <cell r="CU124">
            <v>78.881200000000007</v>
          </cell>
          <cell r="CV124" t="str">
            <v>-</v>
          </cell>
          <cell r="CW124" t="str">
            <v>-</v>
          </cell>
          <cell r="CX124" t="str">
            <v>-</v>
          </cell>
          <cell r="CY124">
            <v>9.9359999999999999</v>
          </cell>
          <cell r="CZ124">
            <v>13.364000000000001</v>
          </cell>
          <cell r="DA124">
            <v>1201.928265640177</v>
          </cell>
          <cell r="DB124">
            <v>2095.5498794833975</v>
          </cell>
          <cell r="DC124">
            <v>0.20688888888888887</v>
          </cell>
          <cell r="DD124">
            <v>0</v>
          </cell>
          <cell r="DE124" t="str">
            <v>Газлифт</v>
          </cell>
          <cell r="DF124">
            <v>11.1188</v>
          </cell>
          <cell r="DG124">
            <v>13.3</v>
          </cell>
          <cell r="DH124">
            <v>0</v>
          </cell>
          <cell r="DI124">
            <v>13.364000000000001</v>
          </cell>
          <cell r="DJ124">
            <v>50</v>
          </cell>
          <cell r="DK124">
            <v>0</v>
          </cell>
          <cell r="DL124">
            <v>42411.000694444447</v>
          </cell>
          <cell r="DM124">
            <v>42415</v>
          </cell>
          <cell r="DN124">
            <v>991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41688</v>
          </cell>
          <cell r="DT124" t="str">
            <v>ВНС</v>
          </cell>
          <cell r="DU124">
            <v>0</v>
          </cell>
          <cell r="DV124">
            <v>18</v>
          </cell>
          <cell r="DW124">
            <v>27</v>
          </cell>
          <cell r="DX124">
            <v>47</v>
          </cell>
          <cell r="DY124">
            <v>26</v>
          </cell>
          <cell r="DZ124" t="str">
            <v>Постоянный</v>
          </cell>
          <cell r="EA124">
            <v>24</v>
          </cell>
          <cell r="EB124">
            <v>0</v>
          </cell>
          <cell r="EC124">
            <v>11.1188</v>
          </cell>
          <cell r="ED124">
            <v>13.3</v>
          </cell>
          <cell r="EE124">
            <v>0</v>
          </cell>
          <cell r="EF124">
            <v>23.3</v>
          </cell>
          <cell r="EG124">
            <v>1201.928265640177</v>
          </cell>
          <cell r="EH124">
            <v>75</v>
          </cell>
          <cell r="EI124">
            <v>9.9359999999999999</v>
          </cell>
          <cell r="EJ124">
            <v>50</v>
          </cell>
          <cell r="EK124">
            <v>18</v>
          </cell>
          <cell r="EL124">
            <v>27</v>
          </cell>
          <cell r="EM124">
            <v>47</v>
          </cell>
          <cell r="EN124">
            <v>26</v>
          </cell>
          <cell r="EO124" t="str">
            <v>Постоянный</v>
          </cell>
          <cell r="EP124">
            <v>24</v>
          </cell>
          <cell r="EQ124">
            <v>0</v>
          </cell>
          <cell r="ER124">
            <v>11.1188</v>
          </cell>
          <cell r="ES124">
            <v>13.3</v>
          </cell>
          <cell r="ET124">
            <v>0</v>
          </cell>
          <cell r="EU124">
            <v>23.3</v>
          </cell>
          <cell r="EV124">
            <v>1201.928265640177</v>
          </cell>
          <cell r="EW124">
            <v>76</v>
          </cell>
          <cell r="EX124">
            <v>9.9359999999999999</v>
          </cell>
          <cell r="EY124">
            <v>50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</row>
        <row r="125">
          <cell r="J125" t="str">
            <v>1029-1</v>
          </cell>
          <cell r="K125" t="str">
            <v>Без куста</v>
          </cell>
          <cell r="L125">
            <v>39102</v>
          </cell>
          <cell r="M125" t="str">
            <v>Гор.</v>
          </cell>
          <cell r="N125" t="str">
            <v>P1ar_Block III</v>
          </cell>
          <cell r="O125" t="str">
            <v>Действующий</v>
          </cell>
          <cell r="P125">
            <v>-4</v>
          </cell>
          <cell r="Q125" t="str">
            <v xml:space="preserve"> </v>
          </cell>
          <cell r="R125" t="str">
            <v xml:space="preserve"> </v>
          </cell>
          <cell r="S125">
            <v>0</v>
          </cell>
          <cell r="T125">
            <v>143.80000000000001</v>
          </cell>
          <cell r="U125">
            <v>135</v>
          </cell>
          <cell r="V125">
            <v>4.32</v>
          </cell>
          <cell r="W125">
            <v>1</v>
          </cell>
          <cell r="X125">
            <v>4.2259969244133497</v>
          </cell>
          <cell r="Y125">
            <v>1.33</v>
          </cell>
          <cell r="Z125">
            <v>0.83599999999999997</v>
          </cell>
          <cell r="AA125">
            <v>0.73299999999999998</v>
          </cell>
          <cell r="AB125">
            <v>38</v>
          </cell>
          <cell r="AC125">
            <v>1.1579999999999999</v>
          </cell>
          <cell r="AD125">
            <v>139.69999999999999</v>
          </cell>
          <cell r="AE125">
            <v>7.72</v>
          </cell>
          <cell r="AF125">
            <v>2019</v>
          </cell>
          <cell r="AG125">
            <v>2490</v>
          </cell>
          <cell r="AH125">
            <v>2490</v>
          </cell>
          <cell r="AI125">
            <v>0</v>
          </cell>
          <cell r="AJ125">
            <v>0</v>
          </cell>
          <cell r="AK125" t="str">
            <v>откр ствол</v>
          </cell>
          <cell r="AL125" t="str">
            <v xml:space="preserve">2019-2490 </v>
          </cell>
          <cell r="AM125">
            <v>0</v>
          </cell>
          <cell r="AN125">
            <v>2019</v>
          </cell>
          <cell r="AO125">
            <v>88.54</v>
          </cell>
          <cell r="AP125">
            <v>0</v>
          </cell>
          <cell r="AQ125">
            <v>0</v>
          </cell>
          <cell r="AR125">
            <v>0</v>
          </cell>
          <cell r="AS125" t="str">
            <v>Фонтан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2466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73</v>
          </cell>
          <cell r="BV125">
            <v>5.5</v>
          </cell>
          <cell r="BW125">
            <v>18</v>
          </cell>
          <cell r="BX125" t="str">
            <v>Угловик</v>
          </cell>
          <cell r="BY125" t="str">
            <v>Постоянный</v>
          </cell>
          <cell r="BZ125">
            <v>24</v>
          </cell>
          <cell r="CA125">
            <v>0</v>
          </cell>
          <cell r="CB125">
            <v>41</v>
          </cell>
          <cell r="CC125">
            <v>55</v>
          </cell>
          <cell r="CD125">
            <v>34</v>
          </cell>
          <cell r="CE125">
            <v>43313</v>
          </cell>
          <cell r="CF125">
            <v>142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70</v>
          </cell>
          <cell r="CL125">
            <v>19.763491439999999</v>
          </cell>
          <cell r="CM125">
            <v>23.8</v>
          </cell>
          <cell r="CN125">
            <v>0.67</v>
          </cell>
          <cell r="CO125">
            <v>120</v>
          </cell>
          <cell r="CP125">
            <v>93.3</v>
          </cell>
          <cell r="CQ125">
            <v>72</v>
          </cell>
          <cell r="CR125" t="str">
            <v>-</v>
          </cell>
          <cell r="CS125" t="str">
            <v>-</v>
          </cell>
          <cell r="CT125" t="str">
            <v>-</v>
          </cell>
          <cell r="CU125">
            <v>52.236508560000004</v>
          </cell>
          <cell r="CV125" t="str">
            <v>-</v>
          </cell>
          <cell r="CW125" t="str">
            <v>-</v>
          </cell>
          <cell r="CX125" t="str">
            <v>-</v>
          </cell>
          <cell r="CY125">
            <v>0</v>
          </cell>
          <cell r="CZ125">
            <v>93.3</v>
          </cell>
          <cell r="DA125">
            <v>4720.8257854261001</v>
          </cell>
          <cell r="DB125">
            <v>4720.8257854261001</v>
          </cell>
          <cell r="DC125">
            <v>0.42671717171717172</v>
          </cell>
          <cell r="DD125">
            <v>0</v>
          </cell>
          <cell r="DE125" t="str">
            <v>Фонтан</v>
          </cell>
          <cell r="DF125">
            <v>19.763491439999999</v>
          </cell>
          <cell r="DG125">
            <v>23.8</v>
          </cell>
          <cell r="DH125">
            <v>0.67</v>
          </cell>
          <cell r="DI125">
            <v>93.3</v>
          </cell>
          <cell r="DJ125">
            <v>70</v>
          </cell>
          <cell r="DK125">
            <v>0</v>
          </cell>
          <cell r="DL125" t="str">
            <v>-</v>
          </cell>
          <cell r="DM125">
            <v>40774</v>
          </cell>
          <cell r="DN125">
            <v>2632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40774</v>
          </cell>
          <cell r="DT125" t="str">
            <v>ОПЗ</v>
          </cell>
          <cell r="DU125">
            <v>0</v>
          </cell>
          <cell r="DV125">
            <v>18</v>
          </cell>
          <cell r="DW125">
            <v>41</v>
          </cell>
          <cell r="DX125">
            <v>55</v>
          </cell>
          <cell r="DY125">
            <v>34</v>
          </cell>
          <cell r="DZ125" t="str">
            <v>Постоянный</v>
          </cell>
          <cell r="EA125">
            <v>24</v>
          </cell>
          <cell r="EB125">
            <v>0</v>
          </cell>
          <cell r="EC125">
            <v>19.763491439999999</v>
          </cell>
          <cell r="ED125">
            <v>23.8</v>
          </cell>
          <cell r="EE125">
            <v>0.67</v>
          </cell>
          <cell r="EF125">
            <v>90.4</v>
          </cell>
          <cell r="EG125">
            <v>4574.0905788051386</v>
          </cell>
          <cell r="EH125">
            <v>0</v>
          </cell>
          <cell r="EI125">
            <v>0</v>
          </cell>
          <cell r="EJ125">
            <v>70</v>
          </cell>
          <cell r="EK125">
            <v>18</v>
          </cell>
          <cell r="EL125">
            <v>41</v>
          </cell>
          <cell r="EM125">
            <v>55</v>
          </cell>
          <cell r="EN125">
            <v>34</v>
          </cell>
          <cell r="EO125" t="str">
            <v>Постоянный</v>
          </cell>
          <cell r="EP125">
            <v>24</v>
          </cell>
          <cell r="EQ125">
            <v>0</v>
          </cell>
          <cell r="ER125">
            <v>19.763491439999999</v>
          </cell>
          <cell r="ES125">
            <v>23.8</v>
          </cell>
          <cell r="ET125">
            <v>0.67</v>
          </cell>
          <cell r="EU125">
            <v>93.3</v>
          </cell>
          <cell r="EV125">
            <v>4720.8257854261001</v>
          </cell>
          <cell r="EW125">
            <v>0</v>
          </cell>
          <cell r="EX125">
            <v>0</v>
          </cell>
          <cell r="EY125">
            <v>70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</row>
        <row r="126">
          <cell r="J126">
            <v>1030</v>
          </cell>
          <cell r="K126" t="str">
            <v>Куст скважины - 1030</v>
          </cell>
          <cell r="L126">
            <v>38202</v>
          </cell>
          <cell r="M126" t="str">
            <v>БС</v>
          </cell>
          <cell r="N126" t="str">
            <v>P1ar_Block III</v>
          </cell>
          <cell r="O126" t="str">
            <v>Действующий</v>
          </cell>
          <cell r="P126">
            <v>-4</v>
          </cell>
          <cell r="Q126" t="str">
            <v xml:space="preserve"> </v>
          </cell>
          <cell r="R126" t="str">
            <v xml:space="preserve"> </v>
          </cell>
          <cell r="S126">
            <v>0</v>
          </cell>
          <cell r="T126">
            <v>143.80000000000001</v>
          </cell>
          <cell r="U126">
            <v>135</v>
          </cell>
          <cell r="V126">
            <v>4.32</v>
          </cell>
          <cell r="W126">
            <v>1</v>
          </cell>
          <cell r="X126">
            <v>4.32</v>
          </cell>
          <cell r="Y126">
            <v>1.33</v>
          </cell>
          <cell r="Z126">
            <v>0.83599999999999997</v>
          </cell>
          <cell r="AA126">
            <v>0.73299999999999998</v>
          </cell>
          <cell r="AB126">
            <v>38</v>
          </cell>
          <cell r="AC126">
            <v>1.1579999999999999</v>
          </cell>
          <cell r="AD126">
            <v>177.8</v>
          </cell>
          <cell r="AE126">
            <v>11.5</v>
          </cell>
          <cell r="AF126">
            <v>1906</v>
          </cell>
          <cell r="AG126">
            <v>2375</v>
          </cell>
          <cell r="AH126">
            <v>2375</v>
          </cell>
          <cell r="AI126">
            <v>0</v>
          </cell>
          <cell r="AJ126">
            <v>0</v>
          </cell>
          <cell r="AK126" t="str">
            <v>откр ствол</v>
          </cell>
          <cell r="AL126" t="str">
            <v>1960-2375</v>
          </cell>
          <cell r="AM126">
            <v>0</v>
          </cell>
          <cell r="AN126">
            <v>1960</v>
          </cell>
          <cell r="AO126">
            <v>0</v>
          </cell>
          <cell r="AP126" t="str">
            <v>1620-1960,4</v>
          </cell>
          <cell r="AQ126">
            <v>102</v>
          </cell>
          <cell r="AR126">
            <v>6.5</v>
          </cell>
          <cell r="AS126" t="str">
            <v>Газлифт</v>
          </cell>
          <cell r="AT126">
            <v>600</v>
          </cell>
          <cell r="AU126" t="str">
            <v>ГП</v>
          </cell>
          <cell r="AV126">
            <v>1200</v>
          </cell>
          <cell r="AW126" t="str">
            <v>ГП</v>
          </cell>
          <cell r="AX126">
            <v>1500</v>
          </cell>
          <cell r="AY126" t="str">
            <v>ЦКсОК/3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1565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1610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73</v>
          </cell>
          <cell r="BV126">
            <v>5.5</v>
          </cell>
          <cell r="BW126">
            <v>18</v>
          </cell>
          <cell r="BX126" t="str">
            <v>Угловик</v>
          </cell>
          <cell r="BY126" t="str">
            <v>Периодический</v>
          </cell>
          <cell r="BZ126">
            <v>24</v>
          </cell>
          <cell r="CA126">
            <v>24</v>
          </cell>
          <cell r="CB126">
            <v>28</v>
          </cell>
          <cell r="CC126">
            <v>51</v>
          </cell>
          <cell r="CD126">
            <v>26</v>
          </cell>
          <cell r="CE126">
            <v>43313</v>
          </cell>
          <cell r="CF126">
            <v>115</v>
          </cell>
          <cell r="CG126">
            <v>87</v>
          </cell>
          <cell r="CH126">
            <v>6</v>
          </cell>
          <cell r="CI126">
            <v>0</v>
          </cell>
          <cell r="CJ126">
            <v>0</v>
          </cell>
          <cell r="CK126">
            <v>71</v>
          </cell>
          <cell r="CL126">
            <v>5.4340000000000002</v>
          </cell>
          <cell r="CM126">
            <v>6.5</v>
          </cell>
          <cell r="CN126">
            <v>0</v>
          </cell>
          <cell r="CO126">
            <v>121</v>
          </cell>
          <cell r="CP126">
            <v>16.3</v>
          </cell>
          <cell r="CQ126">
            <v>44</v>
          </cell>
          <cell r="CR126" t="str">
            <v>-</v>
          </cell>
          <cell r="CS126" t="str">
            <v>-</v>
          </cell>
          <cell r="CT126" t="str">
            <v>-</v>
          </cell>
          <cell r="CU126">
            <v>38.566000000000003</v>
          </cell>
          <cell r="CV126" t="str">
            <v>-</v>
          </cell>
          <cell r="CW126" t="str">
            <v>-</v>
          </cell>
          <cell r="CX126" t="str">
            <v>-</v>
          </cell>
          <cell r="CY126">
            <v>12</v>
          </cell>
          <cell r="CZ126">
            <v>4.3000000000000007</v>
          </cell>
          <cell r="DA126">
            <v>791.31394920868615</v>
          </cell>
          <cell r="DB126">
            <v>2999.6319470003677</v>
          </cell>
          <cell r="DC126">
            <v>0.17799502592866973</v>
          </cell>
          <cell r="DD126">
            <v>0</v>
          </cell>
          <cell r="DE126" t="str">
            <v>Газлифт</v>
          </cell>
          <cell r="DF126">
            <v>5.4340000000000002</v>
          </cell>
          <cell r="DG126">
            <v>6.5</v>
          </cell>
          <cell r="DH126">
            <v>0</v>
          </cell>
          <cell r="DI126">
            <v>4.3000000000000007</v>
          </cell>
          <cell r="DJ126">
            <v>71</v>
          </cell>
          <cell r="DK126">
            <v>0</v>
          </cell>
          <cell r="DL126">
            <v>41753</v>
          </cell>
          <cell r="DM126">
            <v>41860</v>
          </cell>
          <cell r="DN126">
            <v>1546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41860</v>
          </cell>
          <cell r="DT126" t="str">
            <v>ЗБС</v>
          </cell>
          <cell r="DU126" t="str">
            <v>1-ый ЗБС в фев.13г.</v>
          </cell>
          <cell r="DV126">
            <v>18</v>
          </cell>
          <cell r="DW126">
            <v>28</v>
          </cell>
          <cell r="DX126">
            <v>51</v>
          </cell>
          <cell r="DY126">
            <v>26</v>
          </cell>
          <cell r="DZ126" t="str">
            <v>Периодический</v>
          </cell>
          <cell r="EA126">
            <v>24</v>
          </cell>
          <cell r="EB126">
            <v>24</v>
          </cell>
          <cell r="EC126">
            <v>5.4340000000000002</v>
          </cell>
          <cell r="ED126">
            <v>6.5</v>
          </cell>
          <cell r="EE126">
            <v>0</v>
          </cell>
          <cell r="EF126">
            <v>16.3</v>
          </cell>
          <cell r="EG126">
            <v>791.31394920868615</v>
          </cell>
          <cell r="EH126">
            <v>87</v>
          </cell>
          <cell r="EI126">
            <v>12</v>
          </cell>
          <cell r="EJ126">
            <v>71</v>
          </cell>
          <cell r="EK126">
            <v>18</v>
          </cell>
          <cell r="EL126">
            <v>28</v>
          </cell>
          <cell r="EM126">
            <v>51</v>
          </cell>
          <cell r="EN126">
            <v>26</v>
          </cell>
          <cell r="EO126" t="str">
            <v>Периодический</v>
          </cell>
          <cell r="EP126">
            <v>24</v>
          </cell>
          <cell r="EQ126">
            <v>24</v>
          </cell>
          <cell r="ER126">
            <v>5.4340000000000002</v>
          </cell>
          <cell r="ES126">
            <v>6.5</v>
          </cell>
          <cell r="ET126">
            <v>0</v>
          </cell>
          <cell r="EU126">
            <v>16.3</v>
          </cell>
          <cell r="EV126">
            <v>791.31394920868615</v>
          </cell>
          <cell r="EW126">
            <v>87</v>
          </cell>
          <cell r="EX126">
            <v>12</v>
          </cell>
          <cell r="EY126">
            <v>71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</row>
        <row r="127">
          <cell r="J127" t="str">
            <v>1030-2</v>
          </cell>
          <cell r="K127" t="str">
            <v>Куст скважины - 1030</v>
          </cell>
          <cell r="L127">
            <v>38317</v>
          </cell>
          <cell r="M127" t="str">
            <v>Гор.</v>
          </cell>
          <cell r="N127" t="str">
            <v>P1ar_Block III</v>
          </cell>
          <cell r="O127" t="str">
            <v>контрольный</v>
          </cell>
          <cell r="P127">
            <v>-4</v>
          </cell>
          <cell r="Q127" t="str">
            <v xml:space="preserve"> </v>
          </cell>
          <cell r="R127" t="str">
            <v xml:space="preserve"> </v>
          </cell>
          <cell r="S127">
            <v>0</v>
          </cell>
          <cell r="T127">
            <v>143.80000000000001</v>
          </cell>
          <cell r="U127">
            <v>135</v>
          </cell>
          <cell r="V127">
            <v>4.32</v>
          </cell>
          <cell r="W127">
            <v>1</v>
          </cell>
          <cell r="X127">
            <v>4.32</v>
          </cell>
          <cell r="Y127">
            <v>1.33</v>
          </cell>
          <cell r="Z127">
            <v>0.83599999999999997</v>
          </cell>
          <cell r="AA127">
            <v>0.73299999999999998</v>
          </cell>
          <cell r="AB127">
            <v>38</v>
          </cell>
          <cell r="AC127">
            <v>1.1579999999999999</v>
          </cell>
          <cell r="AD127">
            <v>139.69999999999999</v>
          </cell>
          <cell r="AE127">
            <v>7.72</v>
          </cell>
          <cell r="AF127">
            <v>1921</v>
          </cell>
          <cell r="AG127">
            <v>2450</v>
          </cell>
          <cell r="AH127">
            <v>2450</v>
          </cell>
          <cell r="AI127">
            <v>0</v>
          </cell>
          <cell r="AJ127">
            <v>0</v>
          </cell>
          <cell r="AK127" t="str">
            <v>откр ствол</v>
          </cell>
          <cell r="AL127" t="str">
            <v xml:space="preserve">1921-2450 </v>
          </cell>
          <cell r="AM127">
            <v>0</v>
          </cell>
          <cell r="AN127">
            <v>1921</v>
          </cell>
          <cell r="AO127">
            <v>39.5</v>
          </cell>
          <cell r="AP127">
            <v>0</v>
          </cell>
          <cell r="AQ127">
            <v>0</v>
          </cell>
          <cell r="AR127">
            <v>0</v>
          </cell>
          <cell r="AS127" t="str">
            <v>Газлифт</v>
          </cell>
          <cell r="AT127">
            <v>600</v>
          </cell>
          <cell r="AU127">
            <v>0</v>
          </cell>
          <cell r="AV127">
            <v>1200</v>
          </cell>
          <cell r="AW127">
            <v>0</v>
          </cell>
          <cell r="AX127">
            <v>1770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1780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1930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73</v>
          </cell>
          <cell r="BV127">
            <v>5.51</v>
          </cell>
          <cell r="BW127">
            <v>18</v>
          </cell>
          <cell r="BX127" t="str">
            <v>Угловик</v>
          </cell>
          <cell r="BY127" t="str">
            <v>Постоянный</v>
          </cell>
          <cell r="BZ127">
            <v>24</v>
          </cell>
          <cell r="CA127">
            <v>0</v>
          </cell>
          <cell r="CB127">
            <v>29</v>
          </cell>
          <cell r="CC127">
            <v>66</v>
          </cell>
          <cell r="CD127">
            <v>28</v>
          </cell>
          <cell r="CE127">
            <v>43313</v>
          </cell>
          <cell r="CF127">
            <v>165</v>
          </cell>
          <cell r="CG127">
            <v>80</v>
          </cell>
          <cell r="CH127">
            <v>6</v>
          </cell>
          <cell r="CI127">
            <v>0</v>
          </cell>
          <cell r="CJ127">
            <v>0</v>
          </cell>
          <cell r="CK127">
            <v>54</v>
          </cell>
          <cell r="CL127">
            <v>0</v>
          </cell>
          <cell r="CM127">
            <v>0</v>
          </cell>
          <cell r="CN127">
            <v>0</v>
          </cell>
          <cell r="CO127">
            <v>122</v>
          </cell>
          <cell r="CP127">
            <v>0</v>
          </cell>
          <cell r="CQ127" t="str">
            <v>-</v>
          </cell>
          <cell r="CR127" t="str">
            <v>-</v>
          </cell>
          <cell r="CS127" t="str">
            <v>-</v>
          </cell>
          <cell r="CT127" t="str">
            <v>-</v>
          </cell>
          <cell r="CU127" t="str">
            <v>-</v>
          </cell>
          <cell r="CV127" t="str">
            <v>-</v>
          </cell>
          <cell r="CW127" t="str">
            <v>-</v>
          </cell>
          <cell r="CX127" t="str">
            <v>-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 t="str">
            <v>Газлифт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54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18</v>
          </cell>
          <cell r="DW127">
            <v>29</v>
          </cell>
          <cell r="DX127">
            <v>66</v>
          </cell>
          <cell r="DY127">
            <v>28</v>
          </cell>
          <cell r="DZ127" t="str">
            <v>Постоянный</v>
          </cell>
          <cell r="EA127">
            <v>24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80</v>
          </cell>
          <cell r="EI127">
            <v>0</v>
          </cell>
          <cell r="EJ127">
            <v>54</v>
          </cell>
          <cell r="EK127">
            <v>18</v>
          </cell>
          <cell r="EL127">
            <v>29</v>
          </cell>
          <cell r="EM127">
            <v>66</v>
          </cell>
          <cell r="EN127">
            <v>28</v>
          </cell>
          <cell r="EO127" t="str">
            <v>Постоянный</v>
          </cell>
          <cell r="EP127">
            <v>24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80</v>
          </cell>
          <cell r="EX127">
            <v>0</v>
          </cell>
          <cell r="EY127">
            <v>54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</row>
        <row r="128">
          <cell r="J128">
            <v>1033</v>
          </cell>
          <cell r="K128" t="str">
            <v>Куст скважины - 1033</v>
          </cell>
          <cell r="L128">
            <v>39465</v>
          </cell>
          <cell r="M128" t="str">
            <v>Гор.</v>
          </cell>
          <cell r="N128" t="str">
            <v>P1ar_Block III</v>
          </cell>
          <cell r="O128" t="str">
            <v>Действующий</v>
          </cell>
          <cell r="P128">
            <v>-4</v>
          </cell>
          <cell r="Q128" t="str">
            <v xml:space="preserve"> </v>
          </cell>
          <cell r="R128" t="str">
            <v xml:space="preserve"> </v>
          </cell>
          <cell r="S128">
            <v>0</v>
          </cell>
          <cell r="T128">
            <v>143.80000000000001</v>
          </cell>
          <cell r="U128">
            <v>135</v>
          </cell>
          <cell r="V128">
            <v>4.32</v>
          </cell>
          <cell r="W128">
            <v>1</v>
          </cell>
          <cell r="X128">
            <v>4.291504410712867</v>
          </cell>
          <cell r="Y128">
            <v>1.33</v>
          </cell>
          <cell r="Z128">
            <v>0.83599999999999997</v>
          </cell>
          <cell r="AA128">
            <v>0.73299999999999998</v>
          </cell>
          <cell r="AB128">
            <v>38</v>
          </cell>
          <cell r="AC128">
            <v>1.1579999999999999</v>
          </cell>
          <cell r="AD128">
            <v>139.69999999999999</v>
          </cell>
          <cell r="AE128">
            <v>7.72</v>
          </cell>
          <cell r="AF128">
            <v>1933</v>
          </cell>
          <cell r="AG128">
            <v>2400</v>
          </cell>
          <cell r="AH128">
            <v>2400</v>
          </cell>
          <cell r="AI128">
            <v>0</v>
          </cell>
          <cell r="AJ128">
            <v>0</v>
          </cell>
          <cell r="AK128" t="str">
            <v>откр ствол</v>
          </cell>
          <cell r="AL128" t="str">
            <v>1933 - 2400</v>
          </cell>
          <cell r="AM128">
            <v>0</v>
          </cell>
          <cell r="AN128">
            <v>1933</v>
          </cell>
          <cell r="AO128">
            <v>83.92</v>
          </cell>
          <cell r="AP128">
            <v>0</v>
          </cell>
          <cell r="AQ128">
            <v>0</v>
          </cell>
          <cell r="AR128">
            <v>0</v>
          </cell>
          <cell r="AS128" t="str">
            <v>Фонтан</v>
          </cell>
          <cell r="AT128">
            <v>600</v>
          </cell>
          <cell r="AU128">
            <v>0</v>
          </cell>
          <cell r="AV128">
            <v>1200</v>
          </cell>
          <cell r="AW128">
            <v>0</v>
          </cell>
          <cell r="AX128">
            <v>1700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1710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2368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73</v>
          </cell>
          <cell r="BV128">
            <v>5.5</v>
          </cell>
          <cell r="BW128">
            <v>18</v>
          </cell>
          <cell r="BX128" t="str">
            <v>Угловик</v>
          </cell>
          <cell r="BY128" t="str">
            <v>Постоянный</v>
          </cell>
          <cell r="BZ128">
            <v>24</v>
          </cell>
          <cell r="CA128">
            <v>0</v>
          </cell>
          <cell r="CB128">
            <v>39</v>
          </cell>
          <cell r="CC128">
            <v>46</v>
          </cell>
          <cell r="CD128">
            <v>37</v>
          </cell>
          <cell r="CE128">
            <v>43313</v>
          </cell>
          <cell r="CF128">
            <v>124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65</v>
          </cell>
          <cell r="CL128">
            <v>24.195512000000001</v>
          </cell>
          <cell r="CM128">
            <v>29</v>
          </cell>
          <cell r="CN128">
            <v>0.2</v>
          </cell>
          <cell r="CO128">
            <v>123</v>
          </cell>
          <cell r="CP128">
            <v>21.2</v>
          </cell>
          <cell r="CQ128">
            <v>59</v>
          </cell>
          <cell r="CR128" t="str">
            <v>-</v>
          </cell>
          <cell r="CS128" t="str">
            <v>-</v>
          </cell>
          <cell r="CT128" t="str">
            <v>-</v>
          </cell>
          <cell r="CU128">
            <v>34.804487999999999</v>
          </cell>
          <cell r="CV128" t="str">
            <v>-</v>
          </cell>
          <cell r="CW128" t="str">
            <v>-</v>
          </cell>
          <cell r="CX128" t="str">
            <v>-</v>
          </cell>
          <cell r="CY128">
            <v>0</v>
          </cell>
          <cell r="CZ128">
            <v>21.2</v>
          </cell>
          <cell r="DA128">
            <v>876.19555229912055</v>
          </cell>
          <cell r="DB128">
            <v>876.19555229912055</v>
          </cell>
          <cell r="DC128">
            <v>0.62334360554699542</v>
          </cell>
          <cell r="DD128">
            <v>0</v>
          </cell>
          <cell r="DE128" t="str">
            <v>Фонтан</v>
          </cell>
          <cell r="DF128">
            <v>24.195512000000001</v>
          </cell>
          <cell r="DG128">
            <v>29</v>
          </cell>
          <cell r="DH128">
            <v>0.2</v>
          </cell>
          <cell r="DI128">
            <v>21.2</v>
          </cell>
          <cell r="DJ128">
            <v>65</v>
          </cell>
          <cell r="DK128">
            <v>0</v>
          </cell>
          <cell r="DL128" t="str">
            <v>-</v>
          </cell>
          <cell r="DM128">
            <v>39465</v>
          </cell>
          <cell r="DN128">
            <v>3941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39465</v>
          </cell>
          <cell r="DT128" t="str">
            <v>ВНС</v>
          </cell>
          <cell r="DU128">
            <v>0</v>
          </cell>
          <cell r="DV128">
            <v>18</v>
          </cell>
          <cell r="DW128">
            <v>39</v>
          </cell>
          <cell r="DX128">
            <v>46</v>
          </cell>
          <cell r="DY128">
            <v>37</v>
          </cell>
          <cell r="DZ128" t="str">
            <v>Постоянный</v>
          </cell>
          <cell r="EA128">
            <v>24</v>
          </cell>
          <cell r="EB128">
            <v>0</v>
          </cell>
          <cell r="EC128">
            <v>24.195512000000001</v>
          </cell>
          <cell r="ED128">
            <v>29</v>
          </cell>
          <cell r="EE128">
            <v>0.2</v>
          </cell>
          <cell r="EF128">
            <v>21.2</v>
          </cell>
          <cell r="EG128">
            <v>876.19555229912055</v>
          </cell>
          <cell r="EH128">
            <v>0</v>
          </cell>
          <cell r="EI128">
            <v>0</v>
          </cell>
          <cell r="EJ128">
            <v>65</v>
          </cell>
          <cell r="EK128">
            <v>18</v>
          </cell>
          <cell r="EL128">
            <v>39</v>
          </cell>
          <cell r="EM128">
            <v>46</v>
          </cell>
          <cell r="EN128">
            <v>37</v>
          </cell>
          <cell r="EO128" t="str">
            <v>Постоянный</v>
          </cell>
          <cell r="EP128">
            <v>24</v>
          </cell>
          <cell r="EQ128">
            <v>0</v>
          </cell>
          <cell r="ER128">
            <v>24.195512000000001</v>
          </cell>
          <cell r="ES128">
            <v>29</v>
          </cell>
          <cell r="ET128">
            <v>0.2</v>
          </cell>
          <cell r="EU128">
            <v>21.2</v>
          </cell>
          <cell r="EV128">
            <v>876.19555229912055</v>
          </cell>
          <cell r="EW128">
            <v>0</v>
          </cell>
          <cell r="EX128">
            <v>0</v>
          </cell>
          <cell r="EY128">
            <v>65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</row>
        <row r="129">
          <cell r="J129" t="str">
            <v>1033-2</v>
          </cell>
          <cell r="K129" t="str">
            <v>Куст скважины - 1033</v>
          </cell>
          <cell r="L129">
            <v>39749</v>
          </cell>
          <cell r="M129" t="str">
            <v>Гор.</v>
          </cell>
          <cell r="N129" t="str">
            <v>P1ar_Block III</v>
          </cell>
          <cell r="O129" t="str">
            <v>Действующий</v>
          </cell>
          <cell r="P129">
            <v>-4</v>
          </cell>
          <cell r="Q129" t="str">
            <v xml:space="preserve"> </v>
          </cell>
          <cell r="R129" t="str">
            <v xml:space="preserve"> </v>
          </cell>
          <cell r="S129">
            <v>0</v>
          </cell>
          <cell r="T129">
            <v>143.80000000000001</v>
          </cell>
          <cell r="U129">
            <v>135</v>
          </cell>
          <cell r="V129">
            <v>4.32</v>
          </cell>
          <cell r="W129">
            <v>1</v>
          </cell>
          <cell r="X129">
            <v>4.3057050592034445</v>
          </cell>
          <cell r="Y129">
            <v>1.33</v>
          </cell>
          <cell r="Z129">
            <v>0.83599999999999997</v>
          </cell>
          <cell r="AA129">
            <v>0.73299999999999998</v>
          </cell>
          <cell r="AB129">
            <v>38</v>
          </cell>
          <cell r="AC129">
            <v>1.1579999999999999</v>
          </cell>
          <cell r="AD129">
            <v>139.69999999999999</v>
          </cell>
          <cell r="AE129">
            <v>7.72</v>
          </cell>
          <cell r="AF129">
            <v>1947</v>
          </cell>
          <cell r="AG129">
            <v>2500</v>
          </cell>
          <cell r="AH129">
            <v>1930</v>
          </cell>
          <cell r="AI129">
            <v>0</v>
          </cell>
          <cell r="AJ129">
            <v>0</v>
          </cell>
          <cell r="AK129" t="str">
            <v>закрытый</v>
          </cell>
          <cell r="AL129" t="str">
            <v>1803,8-1807,8; 1809,8-1813,8; 1815,8-1817,8; 1820,8-1823,8; 1825,8-1831,8; 1834,8-1865,8; 1869,8-1871,8; 1875,8-1881,8; 1887,8-1890,8; 1895,8-1898,8; 1900,8-1902,8; 1905,8-1925,8</v>
          </cell>
          <cell r="AM129">
            <v>0</v>
          </cell>
          <cell r="AN129">
            <v>1947</v>
          </cell>
          <cell r="AO129">
            <v>99.4</v>
          </cell>
          <cell r="AP129">
            <v>0</v>
          </cell>
          <cell r="AQ129">
            <v>0</v>
          </cell>
          <cell r="AR129">
            <v>0</v>
          </cell>
          <cell r="AS129" t="str">
            <v>Фонтан</v>
          </cell>
          <cell r="AT129">
            <v>600</v>
          </cell>
          <cell r="AU129" t="str">
            <v>ГК70</v>
          </cell>
          <cell r="AV129">
            <v>1200</v>
          </cell>
          <cell r="AW129" t="str">
            <v>ГК50/3+3</v>
          </cell>
          <cell r="AX129">
            <v>1730</v>
          </cell>
          <cell r="AY129" t="str">
            <v>ЦКсОК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1740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1790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73</v>
          </cell>
          <cell r="BV129">
            <v>5.5</v>
          </cell>
          <cell r="BW129">
            <v>18</v>
          </cell>
          <cell r="BX129" t="str">
            <v>Угловик</v>
          </cell>
          <cell r="BY129" t="str">
            <v>Постоянный</v>
          </cell>
          <cell r="BZ129">
            <v>24</v>
          </cell>
          <cell r="CA129">
            <v>0</v>
          </cell>
          <cell r="CB129">
            <v>115</v>
          </cell>
          <cell r="CC129">
            <v>115</v>
          </cell>
          <cell r="CD129">
            <v>110</v>
          </cell>
          <cell r="CE129">
            <v>43313</v>
          </cell>
          <cell r="CF129">
            <v>189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145.71</v>
          </cell>
          <cell r="CL129">
            <v>5.8461480000000003</v>
          </cell>
          <cell r="CM129">
            <v>7</v>
          </cell>
          <cell r="CN129">
            <v>0.1</v>
          </cell>
          <cell r="CO129">
            <v>124</v>
          </cell>
          <cell r="CP129">
            <v>115.9</v>
          </cell>
          <cell r="CQ129">
            <v>43.289999999999992</v>
          </cell>
          <cell r="CR129" t="str">
            <v>-</v>
          </cell>
          <cell r="CS129" t="str">
            <v>-</v>
          </cell>
          <cell r="CT129" t="str">
            <v>-</v>
          </cell>
          <cell r="CU129">
            <v>37.443851999999993</v>
          </cell>
          <cell r="CV129" t="str">
            <v>-</v>
          </cell>
          <cell r="CW129" t="str">
            <v>-</v>
          </cell>
          <cell r="CX129" t="str">
            <v>-</v>
          </cell>
          <cell r="CY129">
            <v>0</v>
          </cell>
          <cell r="CZ129">
            <v>115.9</v>
          </cell>
          <cell r="DA129">
            <v>19825.019825019823</v>
          </cell>
          <cell r="DB129">
            <v>19825.019825019823</v>
          </cell>
          <cell r="DC129">
            <v>0.16170016170016174</v>
          </cell>
          <cell r="DD129">
            <v>0</v>
          </cell>
          <cell r="DE129" t="str">
            <v>Фонтан</v>
          </cell>
          <cell r="DF129">
            <v>5.8461480000000003</v>
          </cell>
          <cell r="DG129">
            <v>7</v>
          </cell>
          <cell r="DH129">
            <v>0.1</v>
          </cell>
          <cell r="DI129">
            <v>115.9</v>
          </cell>
          <cell r="DJ129">
            <v>145.71</v>
          </cell>
          <cell r="DK129">
            <v>0</v>
          </cell>
          <cell r="DL129">
            <v>42944.083333333336</v>
          </cell>
          <cell r="DM129">
            <v>42949</v>
          </cell>
          <cell r="DN129">
            <v>457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39749</v>
          </cell>
          <cell r="DT129" t="str">
            <v>ВНС</v>
          </cell>
          <cell r="DU129">
            <v>0</v>
          </cell>
          <cell r="DV129">
            <v>18</v>
          </cell>
          <cell r="DW129">
            <v>115</v>
          </cell>
          <cell r="DX129">
            <v>115</v>
          </cell>
          <cell r="DY129">
            <v>110</v>
          </cell>
          <cell r="DZ129" t="str">
            <v>Постоянный</v>
          </cell>
          <cell r="EA129">
            <v>24</v>
          </cell>
          <cell r="EB129">
            <v>0</v>
          </cell>
          <cell r="EC129">
            <v>5.8461480000000003</v>
          </cell>
          <cell r="ED129">
            <v>7</v>
          </cell>
          <cell r="EE129">
            <v>0.1</v>
          </cell>
          <cell r="EF129">
            <v>115.9</v>
          </cell>
          <cell r="EG129">
            <v>19825.019825019823</v>
          </cell>
          <cell r="EH129">
            <v>0</v>
          </cell>
          <cell r="EI129">
            <v>0</v>
          </cell>
          <cell r="EJ129">
            <v>145.71</v>
          </cell>
          <cell r="EK129">
            <v>18</v>
          </cell>
          <cell r="EL129">
            <v>115</v>
          </cell>
          <cell r="EM129">
            <v>115</v>
          </cell>
          <cell r="EN129">
            <v>110</v>
          </cell>
          <cell r="EO129" t="str">
            <v>Постоянный</v>
          </cell>
          <cell r="EP129">
            <v>24</v>
          </cell>
          <cell r="EQ129">
            <v>0</v>
          </cell>
          <cell r="ER129">
            <v>5.8461480000000003</v>
          </cell>
          <cell r="ES129">
            <v>7</v>
          </cell>
          <cell r="ET129">
            <v>0.1</v>
          </cell>
          <cell r="EU129">
            <v>115.9</v>
          </cell>
          <cell r="EV129">
            <v>19825.019825019823</v>
          </cell>
          <cell r="EW129">
            <v>0</v>
          </cell>
          <cell r="EX129">
            <v>0</v>
          </cell>
          <cell r="EY129">
            <v>145.71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</row>
        <row r="130">
          <cell r="J130" t="str">
            <v>1033-1</v>
          </cell>
          <cell r="K130" t="str">
            <v>Куст скважины - 1033</v>
          </cell>
          <cell r="L130">
            <v>39616</v>
          </cell>
          <cell r="M130" t="str">
            <v>Гор.</v>
          </cell>
          <cell r="N130" t="str">
            <v>P1ar_Block III</v>
          </cell>
          <cell r="O130" t="str">
            <v>Действующий</v>
          </cell>
          <cell r="P130">
            <v>-4</v>
          </cell>
          <cell r="Q130" t="str">
            <v xml:space="preserve"> </v>
          </cell>
          <cell r="R130" t="str">
            <v xml:space="preserve"> </v>
          </cell>
          <cell r="S130">
            <v>0</v>
          </cell>
          <cell r="T130">
            <v>143.80000000000001</v>
          </cell>
          <cell r="U130">
            <v>135</v>
          </cell>
          <cell r="V130">
            <v>4.32</v>
          </cell>
          <cell r="W130">
            <v>1</v>
          </cell>
          <cell r="X130">
            <v>4.291504410712867</v>
          </cell>
          <cell r="Y130">
            <v>1.33</v>
          </cell>
          <cell r="Z130">
            <v>0.83599999999999997</v>
          </cell>
          <cell r="AA130">
            <v>0.73299999999999998</v>
          </cell>
          <cell r="AB130">
            <v>38</v>
          </cell>
          <cell r="AC130">
            <v>1.1579999999999999</v>
          </cell>
          <cell r="AD130">
            <v>139.69999999999999</v>
          </cell>
          <cell r="AE130">
            <v>7.72</v>
          </cell>
          <cell r="AF130">
            <v>1937</v>
          </cell>
          <cell r="AG130">
            <v>2500</v>
          </cell>
          <cell r="AH130">
            <v>2500</v>
          </cell>
          <cell r="AI130">
            <v>0</v>
          </cell>
          <cell r="AJ130">
            <v>0</v>
          </cell>
          <cell r="AK130" t="str">
            <v>откр ствол</v>
          </cell>
          <cell r="AL130" t="str">
            <v xml:space="preserve">1937-2500  </v>
          </cell>
          <cell r="AM130">
            <v>0</v>
          </cell>
          <cell r="AN130">
            <v>1937</v>
          </cell>
          <cell r="AO130">
            <v>93.27</v>
          </cell>
          <cell r="AP130">
            <v>0</v>
          </cell>
          <cell r="AQ130">
            <v>0</v>
          </cell>
          <cell r="AR130">
            <v>0</v>
          </cell>
          <cell r="AS130" t="str">
            <v>Фонтан</v>
          </cell>
          <cell r="AT130">
            <v>607</v>
          </cell>
          <cell r="AU130" t="str">
            <v>ГП</v>
          </cell>
          <cell r="AV130">
            <v>1200</v>
          </cell>
          <cell r="AW130" t="str">
            <v>ГП</v>
          </cell>
          <cell r="AX130">
            <v>1715</v>
          </cell>
          <cell r="AY130" t="str">
            <v>ЦКсОК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1725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2037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73</v>
          </cell>
          <cell r="BV130">
            <v>5.5</v>
          </cell>
          <cell r="BW130">
            <v>18</v>
          </cell>
          <cell r="BX130" t="str">
            <v>Угловик</v>
          </cell>
          <cell r="BY130" t="str">
            <v>Постоянный</v>
          </cell>
          <cell r="BZ130">
            <v>24</v>
          </cell>
          <cell r="CA130">
            <v>0</v>
          </cell>
          <cell r="CB130">
            <v>62</v>
          </cell>
          <cell r="CC130">
            <v>61</v>
          </cell>
          <cell r="CD130">
            <v>61</v>
          </cell>
          <cell r="CE130">
            <v>43313</v>
          </cell>
          <cell r="CF130">
            <v>154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89</v>
          </cell>
          <cell r="CL130">
            <v>5.8402959999999995</v>
          </cell>
          <cell r="CM130">
            <v>7</v>
          </cell>
          <cell r="CN130">
            <v>0.2</v>
          </cell>
          <cell r="CO130">
            <v>125</v>
          </cell>
          <cell r="CP130">
            <v>46</v>
          </cell>
          <cell r="CQ130">
            <v>65</v>
          </cell>
          <cell r="CR130" t="str">
            <v>-</v>
          </cell>
          <cell r="CS130" t="str">
            <v>-</v>
          </cell>
          <cell r="CT130" t="str">
            <v>-</v>
          </cell>
          <cell r="CU130">
            <v>59.159703999999998</v>
          </cell>
          <cell r="CV130" t="str">
            <v>-</v>
          </cell>
          <cell r="CW130" t="str">
            <v>-</v>
          </cell>
          <cell r="CX130" t="str">
            <v>-</v>
          </cell>
          <cell r="CY130">
            <v>0</v>
          </cell>
          <cell r="CZ130">
            <v>46</v>
          </cell>
          <cell r="DA130">
            <v>7876.3131183761925</v>
          </cell>
          <cell r="DB130">
            <v>7876.3131183761925</v>
          </cell>
          <cell r="DC130">
            <v>0.12563159713574271</v>
          </cell>
          <cell r="DD130">
            <v>0</v>
          </cell>
          <cell r="DE130" t="str">
            <v>Фонтан</v>
          </cell>
          <cell r="DF130">
            <v>5.8402959999999995</v>
          </cell>
          <cell r="DG130">
            <v>7</v>
          </cell>
          <cell r="DH130">
            <v>0.2</v>
          </cell>
          <cell r="DI130">
            <v>46</v>
          </cell>
          <cell r="DJ130">
            <v>89</v>
          </cell>
          <cell r="DK130">
            <v>0</v>
          </cell>
          <cell r="DL130">
            <v>42448.000694444447</v>
          </cell>
          <cell r="DM130">
            <v>42618</v>
          </cell>
          <cell r="DN130">
            <v>788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39616</v>
          </cell>
          <cell r="DT130" t="str">
            <v>ВНС</v>
          </cell>
          <cell r="DU130">
            <v>0</v>
          </cell>
          <cell r="DV130">
            <v>18</v>
          </cell>
          <cell r="DW130">
            <v>64</v>
          </cell>
          <cell r="DX130">
            <v>62</v>
          </cell>
          <cell r="DY130">
            <v>62</v>
          </cell>
          <cell r="DZ130" t="str">
            <v>Постоянный</v>
          </cell>
          <cell r="EA130">
            <v>24</v>
          </cell>
          <cell r="EB130">
            <v>0</v>
          </cell>
          <cell r="EC130">
            <v>6.25746</v>
          </cell>
          <cell r="ED130">
            <v>7.5</v>
          </cell>
          <cell r="EE130">
            <v>0.2</v>
          </cell>
          <cell r="EF130">
            <v>34</v>
          </cell>
          <cell r="EG130">
            <v>5433.514557024735</v>
          </cell>
          <cell r="EH130">
            <v>0</v>
          </cell>
          <cell r="EI130">
            <v>0</v>
          </cell>
          <cell r="EJ130">
            <v>89</v>
          </cell>
          <cell r="EK130">
            <v>18</v>
          </cell>
          <cell r="EL130">
            <v>62</v>
          </cell>
          <cell r="EM130">
            <v>61</v>
          </cell>
          <cell r="EN130">
            <v>61</v>
          </cell>
          <cell r="EO130" t="str">
            <v>Постоянный</v>
          </cell>
          <cell r="EP130">
            <v>24</v>
          </cell>
          <cell r="EQ130">
            <v>0</v>
          </cell>
          <cell r="ER130">
            <v>5.8402959999999995</v>
          </cell>
          <cell r="ES130">
            <v>7</v>
          </cell>
          <cell r="ET130">
            <v>0.2</v>
          </cell>
          <cell r="EU130">
            <v>46</v>
          </cell>
          <cell r="EV130">
            <v>7876.3131183761925</v>
          </cell>
          <cell r="EW130">
            <v>0</v>
          </cell>
          <cell r="EX130">
            <v>0</v>
          </cell>
          <cell r="EY130">
            <v>89</v>
          </cell>
          <cell r="EZ130">
            <v>0</v>
          </cell>
          <cell r="FA130">
            <v>-2</v>
          </cell>
          <cell r="FB130">
            <v>-1</v>
          </cell>
          <cell r="FC130">
            <v>-1</v>
          </cell>
          <cell r="FD130">
            <v>0</v>
          </cell>
          <cell r="FE130">
            <v>0</v>
          </cell>
          <cell r="FF130">
            <v>-0.41716400000000053</v>
          </cell>
        </row>
        <row r="131">
          <cell r="J131">
            <v>1034</v>
          </cell>
          <cell r="K131" t="str">
            <v>Куст скважины - 1034</v>
          </cell>
          <cell r="L131">
            <v>39157</v>
          </cell>
          <cell r="M131" t="str">
            <v>Гор.</v>
          </cell>
          <cell r="N131" t="str">
            <v>P1ar_Block III</v>
          </cell>
          <cell r="O131" t="str">
            <v>Действующий</v>
          </cell>
          <cell r="P131">
            <v>-4</v>
          </cell>
          <cell r="Q131" t="str">
            <v xml:space="preserve"> </v>
          </cell>
          <cell r="R131" t="str">
            <v xml:space="preserve"> </v>
          </cell>
          <cell r="S131">
            <v>0</v>
          </cell>
          <cell r="T131">
            <v>143.80000000000001</v>
          </cell>
          <cell r="U131">
            <v>135</v>
          </cell>
          <cell r="V131">
            <v>4.32</v>
          </cell>
          <cell r="W131">
            <v>1</v>
          </cell>
          <cell r="X131">
            <v>4.32</v>
          </cell>
          <cell r="Y131">
            <v>1.33</v>
          </cell>
          <cell r="Z131">
            <v>0.83599999999999997</v>
          </cell>
          <cell r="AA131">
            <v>0.73299999999999998</v>
          </cell>
          <cell r="AB131">
            <v>38</v>
          </cell>
          <cell r="AC131">
            <v>1.1579999999999999</v>
          </cell>
          <cell r="AD131">
            <v>139.69999999999999</v>
          </cell>
          <cell r="AE131">
            <v>7.72</v>
          </cell>
          <cell r="AF131">
            <v>1927</v>
          </cell>
          <cell r="AG131">
            <v>2500</v>
          </cell>
          <cell r="AH131">
            <v>2500</v>
          </cell>
          <cell r="AI131">
            <v>0</v>
          </cell>
          <cell r="AJ131">
            <v>0</v>
          </cell>
          <cell r="AK131" t="str">
            <v>откр ствол</v>
          </cell>
          <cell r="AL131" t="str">
            <v xml:space="preserve">1927-2500 </v>
          </cell>
          <cell r="AM131">
            <v>0</v>
          </cell>
          <cell r="AN131">
            <v>1927</v>
          </cell>
          <cell r="AO131">
            <v>83.3</v>
          </cell>
          <cell r="AP131">
            <v>0</v>
          </cell>
          <cell r="AQ131">
            <v>0</v>
          </cell>
          <cell r="AR131">
            <v>0</v>
          </cell>
          <cell r="AS131" t="str">
            <v>Газлифт</v>
          </cell>
          <cell r="AT131">
            <v>599</v>
          </cell>
          <cell r="AU131" t="str">
            <v>ГП</v>
          </cell>
          <cell r="AV131">
            <v>1200</v>
          </cell>
          <cell r="AW131" t="str">
            <v>ГК</v>
          </cell>
          <cell r="AX131">
            <v>1665</v>
          </cell>
          <cell r="AY131" t="str">
            <v>извл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1676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1944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73</v>
          </cell>
          <cell r="BV131">
            <v>5.5</v>
          </cell>
          <cell r="BW131">
            <v>18</v>
          </cell>
          <cell r="BX131" t="str">
            <v>Угловик</v>
          </cell>
          <cell r="BY131" t="str">
            <v>Постоянный</v>
          </cell>
          <cell r="BZ131">
            <v>24</v>
          </cell>
          <cell r="CA131">
            <v>0</v>
          </cell>
          <cell r="CB131">
            <v>38</v>
          </cell>
          <cell r="CC131">
            <v>52</v>
          </cell>
          <cell r="CD131">
            <v>37</v>
          </cell>
          <cell r="CE131">
            <v>43313</v>
          </cell>
          <cell r="CF131">
            <v>126</v>
          </cell>
          <cell r="CG131">
            <v>87</v>
          </cell>
          <cell r="CH131">
            <v>6</v>
          </cell>
          <cell r="CI131">
            <v>0</v>
          </cell>
          <cell r="CJ131">
            <v>0</v>
          </cell>
          <cell r="CK131">
            <v>59</v>
          </cell>
          <cell r="CL131">
            <v>6.0191999999999997</v>
          </cell>
          <cell r="CM131">
            <v>7.2</v>
          </cell>
          <cell r="CN131">
            <v>0</v>
          </cell>
          <cell r="CO131">
            <v>126</v>
          </cell>
          <cell r="CP131">
            <v>19.399999999999999</v>
          </cell>
          <cell r="CQ131">
            <v>67</v>
          </cell>
          <cell r="CR131" t="str">
            <v>-</v>
          </cell>
          <cell r="CS131" t="str">
            <v>-</v>
          </cell>
          <cell r="CT131" t="str">
            <v>-</v>
          </cell>
          <cell r="CU131">
            <v>60.980800000000002</v>
          </cell>
          <cell r="CV131" t="str">
            <v>-</v>
          </cell>
          <cell r="CW131" t="str">
            <v>-</v>
          </cell>
          <cell r="CX131" t="str">
            <v>-</v>
          </cell>
          <cell r="CY131">
            <v>6.2</v>
          </cell>
          <cell r="CZ131">
            <v>13.2</v>
          </cell>
          <cell r="DA131">
            <v>2192.9824561403511</v>
          </cell>
          <cell r="DB131">
            <v>3223.0196703880915</v>
          </cell>
          <cell r="DC131">
            <v>0.14071903760642515</v>
          </cell>
          <cell r="DD131">
            <v>0</v>
          </cell>
          <cell r="DE131" t="str">
            <v>Газлифт</v>
          </cell>
          <cell r="DF131">
            <v>6.0191999999999997</v>
          </cell>
          <cell r="DG131">
            <v>7.2</v>
          </cell>
          <cell r="DH131">
            <v>0</v>
          </cell>
          <cell r="DI131">
            <v>13.2</v>
          </cell>
          <cell r="DJ131">
            <v>59</v>
          </cell>
          <cell r="DK131">
            <v>0</v>
          </cell>
          <cell r="DL131">
            <v>41395</v>
          </cell>
          <cell r="DM131">
            <v>41420</v>
          </cell>
          <cell r="DN131">
            <v>1986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41420</v>
          </cell>
          <cell r="DT131" t="str">
            <v>ОПЗ</v>
          </cell>
          <cell r="DU131">
            <v>0</v>
          </cell>
          <cell r="DV131">
            <v>18</v>
          </cell>
          <cell r="DW131">
            <v>38</v>
          </cell>
          <cell r="DX131">
            <v>52</v>
          </cell>
          <cell r="DY131">
            <v>37</v>
          </cell>
          <cell r="DZ131" t="str">
            <v>Постоянный</v>
          </cell>
          <cell r="EA131">
            <v>24</v>
          </cell>
          <cell r="EB131">
            <v>0</v>
          </cell>
          <cell r="EC131">
            <v>6.0191999999999997</v>
          </cell>
          <cell r="ED131">
            <v>7.2</v>
          </cell>
          <cell r="EE131">
            <v>0</v>
          </cell>
          <cell r="EF131">
            <v>19.399999999999999</v>
          </cell>
          <cell r="EG131">
            <v>2192.9824561403511</v>
          </cell>
          <cell r="EH131">
            <v>87</v>
          </cell>
          <cell r="EI131">
            <v>6.2</v>
          </cell>
          <cell r="EJ131">
            <v>59</v>
          </cell>
          <cell r="EK131">
            <v>18</v>
          </cell>
          <cell r="EL131">
            <v>38</v>
          </cell>
          <cell r="EM131">
            <v>52</v>
          </cell>
          <cell r="EN131">
            <v>37</v>
          </cell>
          <cell r="EO131" t="str">
            <v>Постоянный</v>
          </cell>
          <cell r="EP131">
            <v>24</v>
          </cell>
          <cell r="EQ131">
            <v>0</v>
          </cell>
          <cell r="ER131">
            <v>6.0191999999999997</v>
          </cell>
          <cell r="ES131">
            <v>7.2</v>
          </cell>
          <cell r="ET131">
            <v>0</v>
          </cell>
          <cell r="EU131">
            <v>19.399999999999999</v>
          </cell>
          <cell r="EV131">
            <v>2192.9824561403511</v>
          </cell>
          <cell r="EW131">
            <v>87</v>
          </cell>
          <cell r="EX131">
            <v>6.2</v>
          </cell>
          <cell r="EY131">
            <v>59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</row>
        <row r="132">
          <cell r="J132" t="str">
            <v>1034-2</v>
          </cell>
          <cell r="K132" t="str">
            <v>Куст скважины - 1034</v>
          </cell>
          <cell r="L132">
            <v>38980</v>
          </cell>
          <cell r="M132" t="str">
            <v>Верт.</v>
          </cell>
          <cell r="N132" t="str">
            <v>P1ar_Block III</v>
          </cell>
          <cell r="O132" t="str">
            <v>Действующий</v>
          </cell>
          <cell r="P132">
            <v>-4</v>
          </cell>
          <cell r="Q132" t="str">
            <v xml:space="preserve"> </v>
          </cell>
          <cell r="R132" t="str">
            <v xml:space="preserve"> </v>
          </cell>
          <cell r="S132">
            <v>0</v>
          </cell>
          <cell r="T132">
            <v>143.80000000000001</v>
          </cell>
          <cell r="U132">
            <v>135</v>
          </cell>
          <cell r="V132">
            <v>4.32</v>
          </cell>
          <cell r="W132">
            <v>1</v>
          </cell>
          <cell r="X132">
            <v>4.28021115708375</v>
          </cell>
          <cell r="Y132">
            <v>1.33</v>
          </cell>
          <cell r="Z132">
            <v>0.83599999999999997</v>
          </cell>
          <cell r="AA132">
            <v>0.73299999999999998</v>
          </cell>
          <cell r="AB132">
            <v>38</v>
          </cell>
          <cell r="AC132">
            <v>1.1579999999999999</v>
          </cell>
          <cell r="AD132">
            <v>139.69999999999999</v>
          </cell>
          <cell r="AE132">
            <v>7.72</v>
          </cell>
          <cell r="AF132">
            <v>2049</v>
          </cell>
          <cell r="AG132">
            <v>2500</v>
          </cell>
          <cell r="AH132">
            <v>1920</v>
          </cell>
          <cell r="AI132">
            <v>0</v>
          </cell>
          <cell r="AJ132">
            <v>0</v>
          </cell>
          <cell r="AK132" t="str">
            <v>закрытый</v>
          </cell>
          <cell r="AL132" t="str">
            <v>1753-1761; 1763-1768; 1771-1785; 1793-1802 (газовая шапка); 1854-1862; 1866-1868; 1871-1875; 1882-1887; 1893-1895</v>
          </cell>
          <cell r="AM132">
            <v>0</v>
          </cell>
          <cell r="AN132">
            <v>1854</v>
          </cell>
          <cell r="AO132">
            <v>0.64</v>
          </cell>
          <cell r="AP132">
            <v>0</v>
          </cell>
          <cell r="AQ132">
            <v>0</v>
          </cell>
          <cell r="AR132">
            <v>0</v>
          </cell>
          <cell r="AS132" t="str">
            <v>Фонтан</v>
          </cell>
          <cell r="AT132">
            <v>600</v>
          </cell>
          <cell r="AU132" t="str">
            <v>ГП</v>
          </cell>
          <cell r="AV132">
            <v>1200</v>
          </cell>
          <cell r="AW132" t="str">
            <v>ГП</v>
          </cell>
          <cell r="AX132">
            <v>1690</v>
          </cell>
          <cell r="AY132" t="str">
            <v>ИК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1700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1730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73</v>
          </cell>
          <cell r="BV132">
            <v>5.5</v>
          </cell>
          <cell r="BW132">
            <v>18</v>
          </cell>
          <cell r="BX132" t="str">
            <v>Угловик</v>
          </cell>
          <cell r="BY132" t="str">
            <v>Постоянный</v>
          </cell>
          <cell r="BZ132">
            <v>24</v>
          </cell>
          <cell r="CA132">
            <v>0</v>
          </cell>
          <cell r="CB132">
            <v>64</v>
          </cell>
          <cell r="CC132">
            <v>6</v>
          </cell>
          <cell r="CD132">
            <v>63</v>
          </cell>
          <cell r="CE132">
            <v>43313</v>
          </cell>
          <cell r="CF132">
            <v>170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119</v>
          </cell>
          <cell r="CL132">
            <v>5.835614399999999</v>
          </cell>
          <cell r="CM132">
            <v>7</v>
          </cell>
          <cell r="CN132">
            <v>0.28000000000000003</v>
          </cell>
          <cell r="CO132">
            <v>127</v>
          </cell>
          <cell r="CP132">
            <v>244</v>
          </cell>
          <cell r="CQ132">
            <v>51</v>
          </cell>
          <cell r="CR132" t="str">
            <v>-</v>
          </cell>
          <cell r="CS132" t="str">
            <v>-</v>
          </cell>
          <cell r="CT132" t="str">
            <v>-</v>
          </cell>
          <cell r="CU132">
            <v>45.164385600000003</v>
          </cell>
          <cell r="CV132" t="str">
            <v>-</v>
          </cell>
          <cell r="CW132" t="str">
            <v>-</v>
          </cell>
          <cell r="CX132" t="str">
            <v>-</v>
          </cell>
          <cell r="CY132">
            <v>0</v>
          </cell>
          <cell r="CZ132">
            <v>244</v>
          </cell>
          <cell r="DA132">
            <v>41812.221177602143</v>
          </cell>
          <cell r="DB132">
            <v>41812.221177602143</v>
          </cell>
          <cell r="DC132">
            <v>0.14256883887143468</v>
          </cell>
          <cell r="DD132">
            <v>0</v>
          </cell>
          <cell r="DE132" t="str">
            <v>Фонтан</v>
          </cell>
          <cell r="DF132">
            <v>5.835614399999999</v>
          </cell>
          <cell r="DG132">
            <v>7</v>
          </cell>
          <cell r="DH132">
            <v>0.28000000000000003</v>
          </cell>
          <cell r="DI132">
            <v>243.99999999999997</v>
          </cell>
          <cell r="DJ132">
            <v>119</v>
          </cell>
          <cell r="DK132">
            <v>0</v>
          </cell>
          <cell r="DL132">
            <v>42944.083333333336</v>
          </cell>
          <cell r="DM132">
            <v>42949</v>
          </cell>
          <cell r="DN132">
            <v>457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42070</v>
          </cell>
          <cell r="DT132" t="str">
            <v>Интенсификация</v>
          </cell>
          <cell r="DU132">
            <v>0</v>
          </cell>
          <cell r="DV132">
            <v>18</v>
          </cell>
          <cell r="DW132">
            <v>64</v>
          </cell>
          <cell r="DX132">
            <v>6</v>
          </cell>
          <cell r="DY132">
            <v>63</v>
          </cell>
          <cell r="DZ132" t="str">
            <v>Постоянный</v>
          </cell>
          <cell r="EA132">
            <v>24</v>
          </cell>
          <cell r="EB132">
            <v>0</v>
          </cell>
          <cell r="EC132">
            <v>5.835614399999999</v>
          </cell>
          <cell r="ED132">
            <v>7</v>
          </cell>
          <cell r="EE132">
            <v>0.28000000000000003</v>
          </cell>
          <cell r="EF132">
            <v>244</v>
          </cell>
          <cell r="EG132">
            <v>41812.221177602143</v>
          </cell>
          <cell r="EH132">
            <v>0</v>
          </cell>
          <cell r="EI132">
            <v>0</v>
          </cell>
          <cell r="EJ132">
            <v>119</v>
          </cell>
          <cell r="EK132">
            <v>18</v>
          </cell>
          <cell r="EL132">
            <v>64</v>
          </cell>
          <cell r="EM132">
            <v>6</v>
          </cell>
          <cell r="EN132">
            <v>63</v>
          </cell>
          <cell r="EO132" t="str">
            <v>Постоянный</v>
          </cell>
          <cell r="EP132">
            <v>24</v>
          </cell>
          <cell r="EQ132">
            <v>0</v>
          </cell>
          <cell r="ER132">
            <v>5.835614399999999</v>
          </cell>
          <cell r="ES132">
            <v>7</v>
          </cell>
          <cell r="ET132">
            <v>0.28000000000000003</v>
          </cell>
          <cell r="EU132">
            <v>244</v>
          </cell>
          <cell r="EV132">
            <v>41812.221177602143</v>
          </cell>
          <cell r="EW132">
            <v>0</v>
          </cell>
          <cell r="EX132">
            <v>0</v>
          </cell>
          <cell r="EY132">
            <v>119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</row>
        <row r="133">
          <cell r="J133" t="str">
            <v>1034-1</v>
          </cell>
          <cell r="K133" t="str">
            <v>Куст скважины - 1034</v>
          </cell>
          <cell r="L133">
            <v>39025</v>
          </cell>
          <cell r="M133" t="str">
            <v>Гор.</v>
          </cell>
          <cell r="N133" t="str">
            <v>P1ar_Block III</v>
          </cell>
          <cell r="O133" t="str">
            <v>Действующий</v>
          </cell>
          <cell r="P133">
            <v>-4</v>
          </cell>
          <cell r="Q133" t="str">
            <v xml:space="preserve"> </v>
          </cell>
          <cell r="R133" t="str">
            <v xml:space="preserve"> </v>
          </cell>
          <cell r="S133">
            <v>0</v>
          </cell>
          <cell r="T133">
            <v>143.80000000000001</v>
          </cell>
          <cell r="U133">
            <v>135</v>
          </cell>
          <cell r="V133">
            <v>4.32</v>
          </cell>
          <cell r="W133">
            <v>1</v>
          </cell>
          <cell r="X133">
            <v>3.0892448512585813</v>
          </cell>
          <cell r="Y133">
            <v>1.33</v>
          </cell>
          <cell r="Z133">
            <v>0.83599999999999997</v>
          </cell>
          <cell r="AA133">
            <v>0.73299999999999998</v>
          </cell>
          <cell r="AB133">
            <v>38</v>
          </cell>
          <cell r="AC133">
            <v>1.1579999999999999</v>
          </cell>
          <cell r="AD133">
            <v>139.69999999999999</v>
          </cell>
          <cell r="AE133">
            <v>7.72</v>
          </cell>
          <cell r="AF133">
            <v>1947</v>
          </cell>
          <cell r="AG133">
            <v>2400</v>
          </cell>
          <cell r="AH133">
            <v>2400</v>
          </cell>
          <cell r="AI133">
            <v>0</v>
          </cell>
          <cell r="AJ133">
            <v>0</v>
          </cell>
          <cell r="AK133" t="str">
            <v>откр ствол</v>
          </cell>
          <cell r="AL133" t="str">
            <v xml:space="preserve">1947-2400 </v>
          </cell>
          <cell r="AM133">
            <v>0</v>
          </cell>
          <cell r="AN133">
            <v>1947</v>
          </cell>
          <cell r="AO133">
            <v>97.4</v>
          </cell>
          <cell r="AP133">
            <v>0</v>
          </cell>
          <cell r="AQ133">
            <v>0</v>
          </cell>
          <cell r="AR133">
            <v>0</v>
          </cell>
          <cell r="AS133" t="str">
            <v>Фонтан</v>
          </cell>
          <cell r="AT133">
            <v>597</v>
          </cell>
          <cell r="AU133" t="str">
            <v>ГК65</v>
          </cell>
          <cell r="AV133">
            <v>1194</v>
          </cell>
          <cell r="AW133" t="str">
            <v>ГК45</v>
          </cell>
          <cell r="AX133">
            <v>1700</v>
          </cell>
          <cell r="AY133" t="str">
            <v>ЦКсОК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1711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1960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73</v>
          </cell>
          <cell r="BV133">
            <v>5.5</v>
          </cell>
          <cell r="BW133">
            <v>18</v>
          </cell>
          <cell r="BX133" t="str">
            <v>Угловик</v>
          </cell>
          <cell r="BY133" t="str">
            <v>Постоянный</v>
          </cell>
          <cell r="BZ133">
            <v>24</v>
          </cell>
          <cell r="CA133">
            <v>0</v>
          </cell>
          <cell r="CB133">
            <v>39</v>
          </cell>
          <cell r="CC133">
            <v>47</v>
          </cell>
          <cell r="CD133">
            <v>37</v>
          </cell>
          <cell r="CE133">
            <v>43313</v>
          </cell>
          <cell r="CF133">
            <v>125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72</v>
          </cell>
          <cell r="CL133">
            <v>8.5927423999999988</v>
          </cell>
          <cell r="CM133">
            <v>11.68</v>
          </cell>
          <cell r="CN133">
            <v>12</v>
          </cell>
          <cell r="CO133">
            <v>128</v>
          </cell>
          <cell r="CP133">
            <v>14.6</v>
          </cell>
          <cell r="CQ133">
            <v>53</v>
          </cell>
          <cell r="CR133" t="str">
            <v>-</v>
          </cell>
          <cell r="CS133" t="str">
            <v>-</v>
          </cell>
          <cell r="CT133" t="str">
            <v>-</v>
          </cell>
          <cell r="CU133">
            <v>44.407257600000001</v>
          </cell>
          <cell r="CV133" t="str">
            <v>-</v>
          </cell>
          <cell r="CW133" t="str">
            <v>-</v>
          </cell>
          <cell r="CX133" t="str">
            <v>-</v>
          </cell>
          <cell r="CY133">
            <v>0</v>
          </cell>
          <cell r="CZ133">
            <v>14.6</v>
          </cell>
          <cell r="DA133">
            <v>1699.1083079599828</v>
          </cell>
          <cell r="DB133">
            <v>1699.1083079599828</v>
          </cell>
          <cell r="DC133">
            <v>0.27154931906011698</v>
          </cell>
          <cell r="DD133">
            <v>0</v>
          </cell>
          <cell r="DE133" t="str">
            <v>Фонтан</v>
          </cell>
          <cell r="DF133">
            <v>8.5927423999999988</v>
          </cell>
          <cell r="DG133">
            <v>11.68</v>
          </cell>
          <cell r="DH133">
            <v>12</v>
          </cell>
          <cell r="DI133">
            <v>14.6</v>
          </cell>
          <cell r="DJ133">
            <v>72</v>
          </cell>
          <cell r="DK133">
            <v>0</v>
          </cell>
          <cell r="DL133">
            <v>41450</v>
          </cell>
          <cell r="DM133">
            <v>41476</v>
          </cell>
          <cell r="DN133">
            <v>1930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41476</v>
          </cell>
          <cell r="DT133" t="str">
            <v>ОПЗ с КРС</v>
          </cell>
          <cell r="DU133">
            <v>0</v>
          </cell>
          <cell r="DV133">
            <v>18</v>
          </cell>
          <cell r="DW133">
            <v>39</v>
          </cell>
          <cell r="DX133">
            <v>47</v>
          </cell>
          <cell r="DY133">
            <v>37</v>
          </cell>
          <cell r="DZ133" t="str">
            <v>Постоянный</v>
          </cell>
          <cell r="EA133">
            <v>24</v>
          </cell>
          <cell r="EB133">
            <v>0</v>
          </cell>
          <cell r="EC133">
            <v>8.5927423999999988</v>
          </cell>
          <cell r="ED133">
            <v>11.68</v>
          </cell>
          <cell r="EE133">
            <v>12</v>
          </cell>
          <cell r="EF133">
            <v>14.6</v>
          </cell>
          <cell r="EG133">
            <v>1699.1083079599828</v>
          </cell>
          <cell r="EH133">
            <v>0</v>
          </cell>
          <cell r="EI133">
            <v>0</v>
          </cell>
          <cell r="EJ133">
            <v>72</v>
          </cell>
          <cell r="EK133">
            <v>18</v>
          </cell>
          <cell r="EL133">
            <v>39</v>
          </cell>
          <cell r="EM133">
            <v>47</v>
          </cell>
          <cell r="EN133">
            <v>37</v>
          </cell>
          <cell r="EO133" t="str">
            <v>Постоянный</v>
          </cell>
          <cell r="EP133">
            <v>24</v>
          </cell>
          <cell r="EQ133">
            <v>0</v>
          </cell>
          <cell r="ER133">
            <v>8.5927423999999988</v>
          </cell>
          <cell r="ES133">
            <v>11.68</v>
          </cell>
          <cell r="ET133">
            <v>12</v>
          </cell>
          <cell r="EU133">
            <v>14.6</v>
          </cell>
          <cell r="EV133">
            <v>1699.1083079599828</v>
          </cell>
          <cell r="EW133">
            <v>0</v>
          </cell>
          <cell r="EX133">
            <v>0</v>
          </cell>
          <cell r="EY133">
            <v>72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</row>
        <row r="134">
          <cell r="J134" t="str">
            <v>1034-3</v>
          </cell>
          <cell r="K134" t="str">
            <v>Куст скважины - 1034</v>
          </cell>
          <cell r="L134">
            <v>39318</v>
          </cell>
          <cell r="M134" t="str">
            <v>Гор.</v>
          </cell>
          <cell r="N134" t="str">
            <v>P1ar_Block III</v>
          </cell>
          <cell r="O134" t="str">
            <v>Действующий</v>
          </cell>
          <cell r="P134">
            <v>-4</v>
          </cell>
          <cell r="Q134">
            <v>0</v>
          </cell>
          <cell r="R134">
            <v>0</v>
          </cell>
          <cell r="S134">
            <v>0</v>
          </cell>
          <cell r="T134">
            <v>143.80000000000001</v>
          </cell>
          <cell r="U134">
            <v>135</v>
          </cell>
          <cell r="V134">
            <v>4.32</v>
          </cell>
          <cell r="W134">
            <v>1</v>
          </cell>
          <cell r="X134">
            <v>4.275991495528026</v>
          </cell>
          <cell r="Y134">
            <v>1.33</v>
          </cell>
          <cell r="Z134">
            <v>0.83599999999999997</v>
          </cell>
          <cell r="AA134">
            <v>0.73299999999999998</v>
          </cell>
          <cell r="AB134">
            <v>38</v>
          </cell>
          <cell r="AC134">
            <v>1.1579999999999999</v>
          </cell>
          <cell r="AD134">
            <v>139.69999999999999</v>
          </cell>
          <cell r="AE134">
            <v>7.72</v>
          </cell>
          <cell r="AF134">
            <v>1930</v>
          </cell>
          <cell r="AG134">
            <v>2500</v>
          </cell>
          <cell r="AH134">
            <v>2500</v>
          </cell>
          <cell r="AI134">
            <v>0</v>
          </cell>
          <cell r="AJ134">
            <v>0</v>
          </cell>
          <cell r="AK134" t="str">
            <v>откр ствол</v>
          </cell>
          <cell r="AL134" t="str">
            <v>1905-2500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Фонтан</v>
          </cell>
          <cell r="AT134">
            <v>505</v>
          </cell>
          <cell r="AU134" t="str">
            <v>ГП</v>
          </cell>
          <cell r="AV134">
            <v>905</v>
          </cell>
          <cell r="AW134" t="str">
            <v>ГП</v>
          </cell>
          <cell r="AX134">
            <v>1205</v>
          </cell>
          <cell r="AY134" t="str">
            <v>ГП</v>
          </cell>
          <cell r="AZ134">
            <v>1395</v>
          </cell>
          <cell r="BA134" t="str">
            <v>ГП</v>
          </cell>
          <cell r="BB134">
            <v>1485</v>
          </cell>
          <cell r="BC134" t="str">
            <v>ИК</v>
          </cell>
          <cell r="BD134">
            <v>0</v>
          </cell>
          <cell r="BE134">
            <v>0</v>
          </cell>
          <cell r="BF134">
            <v>1500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1615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73</v>
          </cell>
          <cell r="BV134">
            <v>5.5</v>
          </cell>
          <cell r="BW134">
            <v>18</v>
          </cell>
          <cell r="BX134" t="str">
            <v>Угловик</v>
          </cell>
          <cell r="BY134" t="str">
            <v>Постоянный</v>
          </cell>
          <cell r="BZ134">
            <v>24</v>
          </cell>
          <cell r="CA134">
            <v>0</v>
          </cell>
          <cell r="CB134">
            <v>65</v>
          </cell>
          <cell r="CC134">
            <v>2</v>
          </cell>
          <cell r="CD134">
            <v>64</v>
          </cell>
          <cell r="CE134">
            <v>43313</v>
          </cell>
          <cell r="CF134">
            <v>152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72</v>
          </cell>
          <cell r="CL134">
            <v>11.6677176</v>
          </cell>
          <cell r="CM134">
            <v>14</v>
          </cell>
          <cell r="CN134">
            <v>0.31</v>
          </cell>
          <cell r="CO134">
            <v>129</v>
          </cell>
          <cell r="CP134">
            <v>95</v>
          </cell>
          <cell r="CQ134">
            <v>80</v>
          </cell>
          <cell r="CR134" t="str">
            <v>-</v>
          </cell>
          <cell r="CS134" t="str">
            <v>-</v>
          </cell>
          <cell r="CT134" t="str">
            <v>-</v>
          </cell>
          <cell r="CU134">
            <v>68.332282399999997</v>
          </cell>
          <cell r="CV134" t="str">
            <v>-</v>
          </cell>
          <cell r="CW134" t="str">
            <v>-</v>
          </cell>
          <cell r="CX134" t="str">
            <v>-</v>
          </cell>
          <cell r="CY134">
            <v>0</v>
          </cell>
          <cell r="CZ134">
            <v>95</v>
          </cell>
          <cell r="DA134">
            <v>8142.1237003542155</v>
          </cell>
          <cell r="DB134">
            <v>8142.1237003542155</v>
          </cell>
          <cell r="DC134">
            <v>0.21852247794851215</v>
          </cell>
          <cell r="DD134">
            <v>0</v>
          </cell>
          <cell r="DE134" t="str">
            <v>Фонтан</v>
          </cell>
          <cell r="DF134">
            <v>11.6677176</v>
          </cell>
          <cell r="DG134">
            <v>14</v>
          </cell>
          <cell r="DH134">
            <v>0.31</v>
          </cell>
          <cell r="DI134">
            <v>95</v>
          </cell>
          <cell r="DJ134">
            <v>72</v>
          </cell>
          <cell r="DK134">
            <v>0</v>
          </cell>
          <cell r="DL134">
            <v>42944.083333333336</v>
          </cell>
          <cell r="DM134">
            <v>42949</v>
          </cell>
          <cell r="DN134">
            <v>457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42234</v>
          </cell>
          <cell r="DT134" t="str">
            <v>ЗБС</v>
          </cell>
          <cell r="DU134">
            <v>0</v>
          </cell>
          <cell r="DV134">
            <v>18</v>
          </cell>
          <cell r="DW134">
            <v>65</v>
          </cell>
          <cell r="DX134">
            <v>2</v>
          </cell>
          <cell r="DY134">
            <v>64</v>
          </cell>
          <cell r="DZ134" t="str">
            <v>Постоянный</v>
          </cell>
          <cell r="EA134">
            <v>24</v>
          </cell>
          <cell r="EB134">
            <v>0</v>
          </cell>
          <cell r="EC134">
            <v>11.6677176</v>
          </cell>
          <cell r="ED134">
            <v>14</v>
          </cell>
          <cell r="EE134">
            <v>0.31</v>
          </cell>
          <cell r="EF134">
            <v>95</v>
          </cell>
          <cell r="EG134">
            <v>8142.1237003542155</v>
          </cell>
          <cell r="EH134">
            <v>0</v>
          </cell>
          <cell r="EI134">
            <v>0</v>
          </cell>
          <cell r="EJ134">
            <v>90</v>
          </cell>
          <cell r="EK134">
            <v>18</v>
          </cell>
          <cell r="EL134">
            <v>65</v>
          </cell>
          <cell r="EM134">
            <v>2</v>
          </cell>
          <cell r="EN134">
            <v>64</v>
          </cell>
          <cell r="EO134" t="str">
            <v>Постоянный</v>
          </cell>
          <cell r="EP134">
            <v>24</v>
          </cell>
          <cell r="EQ134">
            <v>0</v>
          </cell>
          <cell r="ER134">
            <v>11.6677176</v>
          </cell>
          <cell r="ES134">
            <v>14</v>
          </cell>
          <cell r="ET134">
            <v>0.31</v>
          </cell>
          <cell r="EU134">
            <v>95</v>
          </cell>
          <cell r="EV134">
            <v>8142.1237003542155</v>
          </cell>
          <cell r="EW134">
            <v>0</v>
          </cell>
          <cell r="EX134">
            <v>0</v>
          </cell>
          <cell r="EY134">
            <v>72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</row>
        <row r="135">
          <cell r="J135" t="str">
            <v>1036-2</v>
          </cell>
          <cell r="K135" t="str">
            <v>К - 4</v>
          </cell>
          <cell r="L135">
            <v>41641</v>
          </cell>
          <cell r="M135" t="str">
            <v>Гор.</v>
          </cell>
          <cell r="N135" t="str">
            <v>P1ar_Block III</v>
          </cell>
          <cell r="O135" t="str">
            <v>Действующий</v>
          </cell>
          <cell r="P135">
            <v>-4</v>
          </cell>
          <cell r="Q135" t="str">
            <v xml:space="preserve"> </v>
          </cell>
          <cell r="R135" t="str">
            <v xml:space="preserve"> </v>
          </cell>
          <cell r="S135">
            <v>0</v>
          </cell>
          <cell r="T135">
            <v>143.80000000000001</v>
          </cell>
          <cell r="U135">
            <v>135</v>
          </cell>
          <cell r="V135">
            <v>4.32</v>
          </cell>
          <cell r="W135">
            <v>1</v>
          </cell>
          <cell r="X135">
            <v>3.8135593220338984</v>
          </cell>
          <cell r="Y135">
            <v>1.33</v>
          </cell>
          <cell r="Z135">
            <v>0.83599999999999997</v>
          </cell>
          <cell r="AA135">
            <v>0.73299999999999998</v>
          </cell>
          <cell r="AB135">
            <v>38</v>
          </cell>
          <cell r="AC135">
            <v>1.1579999999999999</v>
          </cell>
          <cell r="AD135">
            <v>177.8</v>
          </cell>
          <cell r="AE135">
            <v>9.19</v>
          </cell>
          <cell r="AF135">
            <v>2060</v>
          </cell>
          <cell r="AG135" t="str">
            <v>1 ств 2640
2 ств 2675</v>
          </cell>
          <cell r="AH135" t="str">
            <v>1 ств 2640
2 ств 2675</v>
          </cell>
          <cell r="AI135">
            <v>0</v>
          </cell>
          <cell r="AJ135">
            <v>0</v>
          </cell>
          <cell r="AK135" t="str">
            <v>откр ствол</v>
          </cell>
          <cell r="AL135" t="str">
            <v xml:space="preserve">1ый ст-л 2060-2640;
2ой ст-л 2099-2675 </v>
          </cell>
          <cell r="AM135">
            <v>27</v>
          </cell>
          <cell r="AN135">
            <v>2060</v>
          </cell>
          <cell r="AO135">
            <v>203.07</v>
          </cell>
          <cell r="AP135">
            <v>0</v>
          </cell>
          <cell r="AQ135">
            <v>0</v>
          </cell>
          <cell r="AR135">
            <v>0</v>
          </cell>
          <cell r="AS135" t="str">
            <v>Фонтан</v>
          </cell>
          <cell r="AT135">
            <v>600</v>
          </cell>
          <cell r="AU135">
            <v>0</v>
          </cell>
          <cell r="AV135">
            <v>1200</v>
          </cell>
          <cell r="AW135">
            <v>0</v>
          </cell>
          <cell r="AX135">
            <v>1800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 t="str">
            <v>отсутствует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2070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73</v>
          </cell>
          <cell r="BV135">
            <v>5.5</v>
          </cell>
          <cell r="BW135">
            <v>6</v>
          </cell>
          <cell r="BX135" t="str">
            <v>Угловик</v>
          </cell>
          <cell r="BY135" t="str">
            <v>Постоянный</v>
          </cell>
          <cell r="BZ135">
            <v>24</v>
          </cell>
          <cell r="CA135">
            <v>0</v>
          </cell>
          <cell r="CB135">
            <v>78</v>
          </cell>
          <cell r="CC135">
            <v>78</v>
          </cell>
          <cell r="CD135">
            <v>38</v>
          </cell>
          <cell r="CE135">
            <v>43313</v>
          </cell>
          <cell r="CF135">
            <v>171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129</v>
          </cell>
          <cell r="CL135">
            <v>44.943359999999998</v>
          </cell>
          <cell r="CM135">
            <v>56</v>
          </cell>
          <cell r="CN135">
            <v>4</v>
          </cell>
          <cell r="CO135">
            <v>130</v>
          </cell>
          <cell r="CP135">
            <v>173.8</v>
          </cell>
          <cell r="CQ135">
            <v>42</v>
          </cell>
          <cell r="CR135" t="str">
            <v>-</v>
          </cell>
          <cell r="CS135" t="str">
            <v>-</v>
          </cell>
          <cell r="CT135" t="str">
            <v>-</v>
          </cell>
          <cell r="CU135">
            <v>-2.9433599999999984</v>
          </cell>
          <cell r="CV135" t="str">
            <v>-</v>
          </cell>
          <cell r="CW135" t="str">
            <v>-</v>
          </cell>
          <cell r="CX135" t="str">
            <v>-</v>
          </cell>
          <cell r="CY135">
            <v>0</v>
          </cell>
          <cell r="CZ135">
            <v>173.8</v>
          </cell>
          <cell r="DA135">
            <v>3867.0895989974938</v>
          </cell>
          <cell r="DB135">
            <v>3867.0895989974938</v>
          </cell>
          <cell r="DC135">
            <v>1.3551771645003836</v>
          </cell>
          <cell r="DD135">
            <v>0</v>
          </cell>
          <cell r="DE135" t="str">
            <v>Фонтан</v>
          </cell>
          <cell r="DF135">
            <v>44.943359999999998</v>
          </cell>
          <cell r="DG135">
            <v>56</v>
          </cell>
          <cell r="DH135">
            <v>4</v>
          </cell>
          <cell r="DI135">
            <v>173.8</v>
          </cell>
          <cell r="DJ135">
            <v>129</v>
          </cell>
          <cell r="DK135">
            <v>0</v>
          </cell>
          <cell r="DL135">
            <v>41828.989583333336</v>
          </cell>
          <cell r="DM135">
            <v>42634</v>
          </cell>
          <cell r="DN135">
            <v>772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41529</v>
          </cell>
          <cell r="DT135" t="str">
            <v>ВНС</v>
          </cell>
          <cell r="DU135">
            <v>0</v>
          </cell>
          <cell r="DV135">
            <v>6</v>
          </cell>
          <cell r="DW135">
            <v>78</v>
          </cell>
          <cell r="DX135">
            <v>78</v>
          </cell>
          <cell r="DY135">
            <v>38</v>
          </cell>
          <cell r="DZ135" t="str">
            <v>Постоянный</v>
          </cell>
          <cell r="EA135">
            <v>24</v>
          </cell>
          <cell r="EB135">
            <v>0</v>
          </cell>
          <cell r="EC135">
            <v>44.943359999999998</v>
          </cell>
          <cell r="ED135">
            <v>56</v>
          </cell>
          <cell r="EE135">
            <v>4</v>
          </cell>
          <cell r="EF135">
            <v>173.8</v>
          </cell>
          <cell r="EG135">
            <v>3867.0895989974938</v>
          </cell>
          <cell r="EH135">
            <v>0</v>
          </cell>
          <cell r="EI135">
            <v>0</v>
          </cell>
          <cell r="EJ135">
            <v>129</v>
          </cell>
          <cell r="EK135">
            <v>6</v>
          </cell>
          <cell r="EL135">
            <v>78</v>
          </cell>
          <cell r="EM135">
            <v>78</v>
          </cell>
          <cell r="EN135">
            <v>38</v>
          </cell>
          <cell r="EO135" t="str">
            <v>Постоянный</v>
          </cell>
          <cell r="EP135">
            <v>24</v>
          </cell>
          <cell r="EQ135">
            <v>0</v>
          </cell>
          <cell r="ER135">
            <v>44.943359999999998</v>
          </cell>
          <cell r="ES135">
            <v>56</v>
          </cell>
          <cell r="ET135">
            <v>4</v>
          </cell>
          <cell r="EU135">
            <v>173.8</v>
          </cell>
          <cell r="EV135">
            <v>3867.0895989974938</v>
          </cell>
          <cell r="EW135">
            <v>0</v>
          </cell>
          <cell r="EX135">
            <v>0</v>
          </cell>
          <cell r="EY135">
            <v>129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</row>
        <row r="136">
          <cell r="J136" t="str">
            <v>1036-1</v>
          </cell>
          <cell r="K136" t="str">
            <v>К - 4</v>
          </cell>
          <cell r="L136">
            <v>41588</v>
          </cell>
          <cell r="M136" t="str">
            <v>Гор.</v>
          </cell>
          <cell r="N136" t="str">
            <v>P1ar_Block III</v>
          </cell>
          <cell r="O136" t="str">
            <v>Действующий</v>
          </cell>
          <cell r="P136">
            <v>-4</v>
          </cell>
          <cell r="Q136" t="str">
            <v xml:space="preserve"> </v>
          </cell>
          <cell r="R136" t="str">
            <v xml:space="preserve"> </v>
          </cell>
          <cell r="S136">
            <v>0</v>
          </cell>
          <cell r="T136">
            <v>143.80000000000001</v>
          </cell>
          <cell r="U136">
            <v>135</v>
          </cell>
          <cell r="V136">
            <v>4.32</v>
          </cell>
          <cell r="W136">
            <v>1</v>
          </cell>
          <cell r="X136">
            <v>4.32</v>
          </cell>
          <cell r="Y136">
            <v>1.33</v>
          </cell>
          <cell r="Z136">
            <v>0.83599999999999997</v>
          </cell>
          <cell r="AA136">
            <v>0.73299999999999998</v>
          </cell>
          <cell r="AB136">
            <v>38</v>
          </cell>
          <cell r="AC136">
            <v>1.1579999999999999</v>
          </cell>
          <cell r="AD136">
            <v>177.8</v>
          </cell>
          <cell r="AE136">
            <v>9.19</v>
          </cell>
          <cell r="AF136">
            <v>1978</v>
          </cell>
          <cell r="AG136">
            <v>2770</v>
          </cell>
          <cell r="AH136">
            <v>2770</v>
          </cell>
          <cell r="AI136">
            <v>0</v>
          </cell>
          <cell r="AJ136">
            <v>0</v>
          </cell>
          <cell r="AK136" t="str">
            <v>откр ствол</v>
          </cell>
          <cell r="AL136" t="str">
            <v>1906-2770</v>
          </cell>
          <cell r="AM136">
            <v>20</v>
          </cell>
          <cell r="AN136">
            <v>1978</v>
          </cell>
          <cell r="AO136">
            <v>120.71</v>
          </cell>
          <cell r="AP136">
            <v>0</v>
          </cell>
          <cell r="AQ136">
            <v>0</v>
          </cell>
          <cell r="AR136">
            <v>0</v>
          </cell>
          <cell r="AS136" t="str">
            <v>УЭЦН</v>
          </cell>
          <cell r="AT136">
            <v>300</v>
          </cell>
          <cell r="AU136" t="str">
            <v>ГП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1500</v>
          </cell>
          <cell r="BG136">
            <v>0</v>
          </cell>
          <cell r="BH136">
            <v>0</v>
          </cell>
          <cell r="BI136" t="str">
            <v>D460N</v>
          </cell>
          <cell r="BJ136">
            <v>1246</v>
          </cell>
          <cell r="BK136">
            <v>57</v>
          </cell>
          <cell r="BL136" t="str">
            <v>56-117</v>
          </cell>
          <cell r="BM136">
            <v>1509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1454.59</v>
          </cell>
          <cell r="BT136">
            <v>54.41</v>
          </cell>
          <cell r="BU136">
            <v>73</v>
          </cell>
          <cell r="BV136">
            <v>5.5</v>
          </cell>
          <cell r="BW136">
            <v>65</v>
          </cell>
          <cell r="BX136" t="str">
            <v>Угловик</v>
          </cell>
          <cell r="BY136" t="str">
            <v>ПКВ</v>
          </cell>
          <cell r="BZ136">
            <v>9.1999999999999993</v>
          </cell>
          <cell r="CA136">
            <v>14.8</v>
          </cell>
          <cell r="CB136">
            <v>33</v>
          </cell>
          <cell r="CC136">
            <v>33</v>
          </cell>
          <cell r="CD136">
            <v>32</v>
          </cell>
          <cell r="CE136">
            <v>43313</v>
          </cell>
          <cell r="CF136">
            <v>101</v>
          </cell>
          <cell r="CG136">
            <v>0</v>
          </cell>
          <cell r="CH136">
            <v>0</v>
          </cell>
          <cell r="CI136">
            <v>1311.5117361896957</v>
          </cell>
          <cell r="CJ136">
            <v>44</v>
          </cell>
          <cell r="CK136">
            <v>72.957069709999999</v>
          </cell>
          <cell r="CL136">
            <v>9.0288000000000004</v>
          </cell>
          <cell r="CM136">
            <v>10.8</v>
          </cell>
          <cell r="CN136">
            <v>0</v>
          </cell>
          <cell r="CO136">
            <v>131</v>
          </cell>
          <cell r="CP136">
            <v>2</v>
          </cell>
          <cell r="CQ136">
            <v>28.042930290000001</v>
          </cell>
          <cell r="CR136" t="str">
            <v>-</v>
          </cell>
          <cell r="CS136" t="str">
            <v>-</v>
          </cell>
          <cell r="CT136" t="str">
            <v>-</v>
          </cell>
          <cell r="CU136">
            <v>19.014130290000001</v>
          </cell>
          <cell r="CV136" t="str">
            <v>-</v>
          </cell>
          <cell r="CW136" t="str">
            <v>-</v>
          </cell>
          <cell r="CX136" t="str">
            <v>-</v>
          </cell>
          <cell r="CY136">
            <v>0</v>
          </cell>
          <cell r="CZ136">
            <v>2</v>
          </cell>
          <cell r="DA136">
            <v>221.51337940811624</v>
          </cell>
          <cell r="DB136">
            <v>221.51337940811624</v>
          </cell>
          <cell r="DC136">
            <v>0.43933874776059761</v>
          </cell>
          <cell r="DD136">
            <v>0</v>
          </cell>
          <cell r="DE136" t="str">
            <v>УЭЦН</v>
          </cell>
          <cell r="DF136">
            <v>9.0288000000000004</v>
          </cell>
          <cell r="DG136">
            <v>10.8</v>
          </cell>
          <cell r="DH136">
            <v>0</v>
          </cell>
          <cell r="DI136">
            <v>2</v>
          </cell>
          <cell r="DJ136">
            <v>72.957069709999999</v>
          </cell>
          <cell r="DK136">
            <v>0</v>
          </cell>
          <cell r="DL136">
            <v>42846.083333333336</v>
          </cell>
          <cell r="DM136">
            <v>42898</v>
          </cell>
          <cell r="DN136">
            <v>508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41786</v>
          </cell>
          <cell r="DT136" t="str">
            <v>ОПЗ</v>
          </cell>
          <cell r="DU136">
            <v>0</v>
          </cell>
          <cell r="DV136">
            <v>65</v>
          </cell>
          <cell r="DW136">
            <v>33</v>
          </cell>
          <cell r="DX136">
            <v>33</v>
          </cell>
          <cell r="DY136">
            <v>32</v>
          </cell>
          <cell r="DZ136" t="str">
            <v>ПКВ</v>
          </cell>
          <cell r="EA136">
            <v>9.1999999999999993</v>
          </cell>
          <cell r="EB136">
            <v>14.8</v>
          </cell>
          <cell r="EC136">
            <v>7.6911999999999994</v>
          </cell>
          <cell r="ED136">
            <v>9.1999999999999993</v>
          </cell>
          <cell r="EE136">
            <v>0</v>
          </cell>
          <cell r="EF136">
            <v>1</v>
          </cell>
          <cell r="EG136">
            <v>130.01872269606824</v>
          </cell>
          <cell r="EH136">
            <v>0</v>
          </cell>
          <cell r="EI136">
            <v>0</v>
          </cell>
          <cell r="EJ136">
            <v>72.957069709999999</v>
          </cell>
          <cell r="EK136">
            <v>65</v>
          </cell>
          <cell r="EL136">
            <v>33</v>
          </cell>
          <cell r="EM136">
            <v>33</v>
          </cell>
          <cell r="EN136">
            <v>32</v>
          </cell>
          <cell r="EO136" t="str">
            <v>ПКВ</v>
          </cell>
          <cell r="EP136">
            <v>9.1999999999999993</v>
          </cell>
          <cell r="EQ136">
            <v>14.8</v>
          </cell>
          <cell r="ER136">
            <v>9.0288000000000004</v>
          </cell>
          <cell r="ES136">
            <v>10.8</v>
          </cell>
          <cell r="ET136">
            <v>0</v>
          </cell>
          <cell r="EU136">
            <v>2</v>
          </cell>
          <cell r="EV136">
            <v>221.51337940811624</v>
          </cell>
          <cell r="EW136">
            <v>0</v>
          </cell>
          <cell r="EX136">
            <v>0</v>
          </cell>
          <cell r="EY136">
            <v>72.957069709999999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1.337600000000001</v>
          </cell>
        </row>
        <row r="137">
          <cell r="J137" t="str">
            <v>1037-1</v>
          </cell>
          <cell r="K137" t="str">
            <v>Куст скважины - 1037</v>
          </cell>
          <cell r="L137">
            <v>38696</v>
          </cell>
          <cell r="M137" t="str">
            <v>Гор.</v>
          </cell>
          <cell r="N137" t="str">
            <v>P1ar_Block III</v>
          </cell>
          <cell r="O137" t="str">
            <v>Действующий</v>
          </cell>
          <cell r="P137">
            <v>-4</v>
          </cell>
          <cell r="Q137">
            <v>0</v>
          </cell>
          <cell r="R137">
            <v>0</v>
          </cell>
          <cell r="S137">
            <v>0</v>
          </cell>
          <cell r="T137">
            <v>143.80000000000001</v>
          </cell>
          <cell r="U137">
            <v>135</v>
          </cell>
          <cell r="V137">
            <v>4.32</v>
          </cell>
          <cell r="W137">
            <v>1</v>
          </cell>
          <cell r="X137">
            <v>4.32</v>
          </cell>
          <cell r="Y137">
            <v>1.33</v>
          </cell>
          <cell r="Z137">
            <v>0.83599999999999997</v>
          </cell>
          <cell r="AA137">
            <v>0.73299999999999998</v>
          </cell>
          <cell r="AB137">
            <v>38</v>
          </cell>
          <cell r="AC137">
            <v>1.1579999999999999</v>
          </cell>
          <cell r="AD137">
            <v>139.69999999999999</v>
          </cell>
          <cell r="AE137">
            <v>7.72</v>
          </cell>
          <cell r="AF137">
            <v>1895</v>
          </cell>
          <cell r="AG137">
            <v>2567</v>
          </cell>
          <cell r="AH137">
            <v>2567</v>
          </cell>
          <cell r="AI137">
            <v>0</v>
          </cell>
          <cell r="AJ137">
            <v>0</v>
          </cell>
          <cell r="AK137" t="str">
            <v>откр ствол</v>
          </cell>
          <cell r="AL137" t="str">
            <v>1913-2567</v>
          </cell>
          <cell r="AM137">
            <v>0</v>
          </cell>
          <cell r="AN137">
            <v>1913</v>
          </cell>
          <cell r="AO137">
            <v>0</v>
          </cell>
          <cell r="AP137" t="str">
            <v>1643,2-1913</v>
          </cell>
          <cell r="AQ137">
            <v>102</v>
          </cell>
          <cell r="AR137">
            <v>6.5</v>
          </cell>
          <cell r="AS137" t="str">
            <v>Газлифт</v>
          </cell>
          <cell r="AT137">
            <v>670</v>
          </cell>
          <cell r="AU137" t="str">
            <v>ГП</v>
          </cell>
          <cell r="AV137">
            <v>1200</v>
          </cell>
          <cell r="AW137" t="str">
            <v>ГК98/1</v>
          </cell>
          <cell r="AX137">
            <v>1585</v>
          </cell>
          <cell r="AY137" t="str">
            <v>ЦКсОК/5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1595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1647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73</v>
          </cell>
          <cell r="BV137">
            <v>5.5</v>
          </cell>
          <cell r="BW137">
            <v>18</v>
          </cell>
          <cell r="BX137" t="str">
            <v>Угловик</v>
          </cell>
          <cell r="BY137" t="str">
            <v>Периодический</v>
          </cell>
          <cell r="BZ137">
            <v>72</v>
          </cell>
          <cell r="CA137">
            <v>72</v>
          </cell>
          <cell r="CB137">
            <v>35</v>
          </cell>
          <cell r="CC137">
            <v>50</v>
          </cell>
          <cell r="CD137">
            <v>33</v>
          </cell>
          <cell r="CE137">
            <v>43313</v>
          </cell>
          <cell r="CF137">
            <v>143.19999999999999</v>
          </cell>
          <cell r="CG137">
            <v>90</v>
          </cell>
          <cell r="CH137">
            <v>6</v>
          </cell>
          <cell r="CI137">
            <v>0</v>
          </cell>
          <cell r="CJ137">
            <v>0</v>
          </cell>
          <cell r="CK137">
            <v>69</v>
          </cell>
          <cell r="CL137">
            <v>2.508</v>
          </cell>
          <cell r="CM137">
            <v>3</v>
          </cell>
          <cell r="CN137">
            <v>0</v>
          </cell>
          <cell r="CO137">
            <v>132</v>
          </cell>
          <cell r="CP137">
            <v>8</v>
          </cell>
          <cell r="CQ137">
            <v>74.199999999999989</v>
          </cell>
          <cell r="CR137" t="str">
            <v>-</v>
          </cell>
          <cell r="CS137" t="str">
            <v>-</v>
          </cell>
          <cell r="CT137" t="str">
            <v>-</v>
          </cell>
          <cell r="CU137">
            <v>71.691999999999993</v>
          </cell>
          <cell r="CV137" t="str">
            <v>-</v>
          </cell>
          <cell r="CW137" t="str">
            <v>-</v>
          </cell>
          <cell r="CX137" t="str">
            <v>-</v>
          </cell>
          <cell r="CY137">
            <v>6</v>
          </cell>
          <cell r="CZ137">
            <v>2</v>
          </cell>
          <cell r="DA137">
            <v>797.44816586921854</v>
          </cell>
          <cell r="DB137">
            <v>3189.7926634768742</v>
          </cell>
          <cell r="DC137">
            <v>5.2528041039909573E-2</v>
          </cell>
          <cell r="DD137">
            <v>0</v>
          </cell>
          <cell r="DE137" t="str">
            <v>Газлифт</v>
          </cell>
          <cell r="DF137">
            <v>2.508</v>
          </cell>
          <cell r="DG137">
            <v>3</v>
          </cell>
          <cell r="DH137">
            <v>0</v>
          </cell>
          <cell r="DI137">
            <v>2</v>
          </cell>
          <cell r="DJ137">
            <v>69</v>
          </cell>
          <cell r="DK137">
            <v>0</v>
          </cell>
          <cell r="DL137">
            <v>42628.083333333336</v>
          </cell>
          <cell r="DM137">
            <v>42639</v>
          </cell>
          <cell r="DN137">
            <v>767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42136</v>
          </cell>
          <cell r="DT137" t="str">
            <v>ЗБС</v>
          </cell>
          <cell r="DU137">
            <v>0</v>
          </cell>
          <cell r="DV137">
            <v>18</v>
          </cell>
          <cell r="DW137">
            <v>35</v>
          </cell>
          <cell r="DX137">
            <v>50</v>
          </cell>
          <cell r="DY137">
            <v>33</v>
          </cell>
          <cell r="DZ137" t="str">
            <v>Периодический</v>
          </cell>
          <cell r="EA137">
            <v>72</v>
          </cell>
          <cell r="EB137">
            <v>72</v>
          </cell>
          <cell r="EC137">
            <v>2.508</v>
          </cell>
          <cell r="ED137">
            <v>3</v>
          </cell>
          <cell r="EE137">
            <v>0</v>
          </cell>
          <cell r="EF137">
            <v>8</v>
          </cell>
          <cell r="EG137">
            <v>797.44816586921854</v>
          </cell>
          <cell r="EH137">
            <v>90</v>
          </cell>
          <cell r="EI137">
            <v>6</v>
          </cell>
          <cell r="EJ137">
            <v>69</v>
          </cell>
          <cell r="EK137">
            <v>18</v>
          </cell>
          <cell r="EL137">
            <v>35</v>
          </cell>
          <cell r="EM137">
            <v>50</v>
          </cell>
          <cell r="EN137">
            <v>33</v>
          </cell>
          <cell r="EO137" t="str">
            <v>Периодический</v>
          </cell>
          <cell r="EP137">
            <v>72</v>
          </cell>
          <cell r="EQ137">
            <v>72</v>
          </cell>
          <cell r="ER137">
            <v>2.508</v>
          </cell>
          <cell r="ES137">
            <v>3</v>
          </cell>
          <cell r="ET137">
            <v>0</v>
          </cell>
          <cell r="EU137">
            <v>8</v>
          </cell>
          <cell r="EV137">
            <v>797.44816586921854</v>
          </cell>
          <cell r="EW137">
            <v>90</v>
          </cell>
          <cell r="EX137">
            <v>6</v>
          </cell>
          <cell r="EY137">
            <v>69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</row>
        <row r="138">
          <cell r="J138" t="str">
            <v>1040-1</v>
          </cell>
          <cell r="K138" t="str">
            <v>Куст скважины - 1040</v>
          </cell>
          <cell r="L138">
            <v>40444</v>
          </cell>
          <cell r="M138" t="str">
            <v>Гор.</v>
          </cell>
          <cell r="N138" t="str">
            <v>P1ar_Block III</v>
          </cell>
          <cell r="O138" t="str">
            <v>Действующий</v>
          </cell>
          <cell r="P138">
            <v>-4</v>
          </cell>
          <cell r="Q138">
            <v>0</v>
          </cell>
          <cell r="R138">
            <v>0</v>
          </cell>
          <cell r="S138">
            <v>0</v>
          </cell>
          <cell r="T138">
            <v>143.80000000000001</v>
          </cell>
          <cell r="U138">
            <v>135</v>
          </cell>
          <cell r="V138">
            <v>4.32</v>
          </cell>
          <cell r="W138">
            <v>1</v>
          </cell>
          <cell r="X138">
            <v>4.32</v>
          </cell>
          <cell r="Y138">
            <v>1.33</v>
          </cell>
          <cell r="Z138">
            <v>0.83599999999999997</v>
          </cell>
          <cell r="AA138">
            <v>0.73299999999999998</v>
          </cell>
          <cell r="AB138">
            <v>38</v>
          </cell>
          <cell r="AC138">
            <v>1.1579999999999999</v>
          </cell>
          <cell r="AD138">
            <v>139.69999999999999</v>
          </cell>
          <cell r="AE138">
            <v>7.72</v>
          </cell>
          <cell r="AF138">
            <v>1989</v>
          </cell>
          <cell r="AG138">
            <v>2690</v>
          </cell>
          <cell r="AH138">
            <v>2690</v>
          </cell>
          <cell r="AI138">
            <v>42948</v>
          </cell>
          <cell r="AJ138" t="str">
            <v>По спущенной компановке</v>
          </cell>
          <cell r="AK138" t="str">
            <v>откр ствол</v>
          </cell>
          <cell r="AL138" t="str">
            <v>1924-2690</v>
          </cell>
          <cell r="AM138">
            <v>0</v>
          </cell>
          <cell r="AN138">
            <v>1924</v>
          </cell>
          <cell r="AO138">
            <v>16.2</v>
          </cell>
          <cell r="AP138" t="str">
            <v>1645-1924</v>
          </cell>
          <cell r="AQ138">
            <v>102</v>
          </cell>
          <cell r="AR138">
            <v>6.5</v>
          </cell>
          <cell r="AS138" t="str">
            <v>Газлифт</v>
          </cell>
          <cell r="AT138">
            <v>530</v>
          </cell>
          <cell r="AU138" t="str">
            <v>ГП</v>
          </cell>
          <cell r="AV138">
            <v>950</v>
          </cell>
          <cell r="AW138" t="str">
            <v>ГП</v>
          </cell>
          <cell r="AX138">
            <v>1300</v>
          </cell>
          <cell r="AY138" t="str">
            <v>ГК90/3</v>
          </cell>
          <cell r="AZ138">
            <v>1600</v>
          </cell>
          <cell r="BA138" t="str">
            <v>ЦКсОК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1610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1650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73</v>
          </cell>
          <cell r="BV138">
            <v>5.5</v>
          </cell>
          <cell r="BW138">
            <v>18</v>
          </cell>
          <cell r="BX138" t="str">
            <v>Угловик</v>
          </cell>
          <cell r="BY138" t="str">
            <v>Постоянный</v>
          </cell>
          <cell r="BZ138">
            <v>24</v>
          </cell>
          <cell r="CA138">
            <v>0</v>
          </cell>
          <cell r="CB138">
            <v>33</v>
          </cell>
          <cell r="CC138">
            <v>69</v>
          </cell>
          <cell r="CD138">
            <v>32</v>
          </cell>
          <cell r="CE138">
            <v>43313</v>
          </cell>
          <cell r="CF138">
            <v>171</v>
          </cell>
          <cell r="CG138">
            <v>83</v>
          </cell>
          <cell r="CH138">
            <v>6</v>
          </cell>
          <cell r="CI138">
            <v>0</v>
          </cell>
          <cell r="CJ138">
            <v>0</v>
          </cell>
          <cell r="CK138">
            <v>69</v>
          </cell>
          <cell r="CL138">
            <v>3.3439999999999999</v>
          </cell>
          <cell r="CM138">
            <v>4</v>
          </cell>
          <cell r="CN138">
            <v>0</v>
          </cell>
          <cell r="CO138">
            <v>134</v>
          </cell>
          <cell r="CP138">
            <v>9</v>
          </cell>
          <cell r="CQ138">
            <v>102</v>
          </cell>
          <cell r="CR138" t="str">
            <v>-</v>
          </cell>
          <cell r="CS138" t="str">
            <v>-</v>
          </cell>
          <cell r="CT138" t="str">
            <v>-</v>
          </cell>
          <cell r="CU138">
            <v>98.656000000000006</v>
          </cell>
          <cell r="CV138" t="str">
            <v>-</v>
          </cell>
          <cell r="CW138" t="str">
            <v>-</v>
          </cell>
          <cell r="CX138" t="str">
            <v>-</v>
          </cell>
          <cell r="CY138">
            <v>6</v>
          </cell>
          <cell r="CZ138">
            <v>3</v>
          </cell>
          <cell r="DA138">
            <v>897.12918660287085</v>
          </cell>
          <cell r="DB138">
            <v>2691.3875598086124</v>
          </cell>
          <cell r="DC138">
            <v>4.7221409374080987E-2</v>
          </cell>
          <cell r="DD138">
            <v>0</v>
          </cell>
          <cell r="DE138" t="str">
            <v>Газлифт</v>
          </cell>
          <cell r="DF138">
            <v>3.3439999999999999</v>
          </cell>
          <cell r="DG138">
            <v>4</v>
          </cell>
          <cell r="DH138">
            <v>0</v>
          </cell>
          <cell r="DI138">
            <v>3</v>
          </cell>
          <cell r="DJ138">
            <v>69</v>
          </cell>
          <cell r="DK138">
            <v>0</v>
          </cell>
          <cell r="DL138">
            <v>42459</v>
          </cell>
          <cell r="DM138">
            <v>42978</v>
          </cell>
          <cell r="DN138">
            <v>428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42978</v>
          </cell>
          <cell r="DT138" t="str">
            <v>ЗБС</v>
          </cell>
          <cell r="DU138">
            <v>0</v>
          </cell>
          <cell r="DV138">
            <v>18</v>
          </cell>
          <cell r="DW138">
            <v>33</v>
          </cell>
          <cell r="DX138">
            <v>69</v>
          </cell>
          <cell r="DY138">
            <v>32</v>
          </cell>
          <cell r="DZ138" t="str">
            <v>Постоянный</v>
          </cell>
          <cell r="EA138">
            <v>24</v>
          </cell>
          <cell r="EB138">
            <v>0</v>
          </cell>
          <cell r="EC138">
            <v>3.3439999999999999</v>
          </cell>
          <cell r="ED138">
            <v>4</v>
          </cell>
          <cell r="EE138">
            <v>0</v>
          </cell>
          <cell r="EF138">
            <v>9</v>
          </cell>
          <cell r="EG138">
            <v>897.12918660287085</v>
          </cell>
          <cell r="EH138">
            <v>83</v>
          </cell>
          <cell r="EI138">
            <v>6</v>
          </cell>
          <cell r="EJ138">
            <v>69</v>
          </cell>
          <cell r="EK138">
            <v>18</v>
          </cell>
          <cell r="EL138">
            <v>33</v>
          </cell>
          <cell r="EM138">
            <v>69</v>
          </cell>
          <cell r="EN138">
            <v>32</v>
          </cell>
          <cell r="EO138" t="str">
            <v>Постоянный</v>
          </cell>
          <cell r="EP138">
            <v>24</v>
          </cell>
          <cell r="EQ138">
            <v>0</v>
          </cell>
          <cell r="ER138">
            <v>3.3439999999999999</v>
          </cell>
          <cell r="ES138">
            <v>4</v>
          </cell>
          <cell r="ET138">
            <v>0</v>
          </cell>
          <cell r="EU138">
            <v>9</v>
          </cell>
          <cell r="EV138">
            <v>897.12918660287085</v>
          </cell>
          <cell r="EW138">
            <v>83</v>
          </cell>
          <cell r="EX138">
            <v>6</v>
          </cell>
          <cell r="EY138">
            <v>69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</row>
        <row r="139">
          <cell r="J139" t="str">
            <v>1040-2</v>
          </cell>
          <cell r="K139" t="str">
            <v>Куст скважины - 1040</v>
          </cell>
          <cell r="L139">
            <v>40296</v>
          </cell>
          <cell r="M139" t="str">
            <v>Гор.</v>
          </cell>
          <cell r="N139" t="str">
            <v>P1ar_Block III</v>
          </cell>
          <cell r="O139" t="str">
            <v>Действующий</v>
          </cell>
          <cell r="P139">
            <v>-4</v>
          </cell>
          <cell r="Q139" t="str">
            <v xml:space="preserve"> </v>
          </cell>
          <cell r="R139" t="str">
            <v xml:space="preserve"> </v>
          </cell>
          <cell r="S139">
            <v>0</v>
          </cell>
          <cell r="T139">
            <v>143.80000000000001</v>
          </cell>
          <cell r="U139">
            <v>135</v>
          </cell>
          <cell r="V139">
            <v>4.32</v>
          </cell>
          <cell r="W139">
            <v>1</v>
          </cell>
          <cell r="X139">
            <v>4.32</v>
          </cell>
          <cell r="Y139">
            <v>1.33</v>
          </cell>
          <cell r="Z139">
            <v>0.83599999999999997</v>
          </cell>
          <cell r="AA139">
            <v>0.73299999999999998</v>
          </cell>
          <cell r="AB139">
            <v>38</v>
          </cell>
          <cell r="AC139">
            <v>1.1579999999999999</v>
          </cell>
          <cell r="AD139">
            <v>139.69999999999999</v>
          </cell>
          <cell r="AE139">
            <v>7.72</v>
          </cell>
          <cell r="AF139">
            <v>1950.6</v>
          </cell>
          <cell r="AG139">
            <v>2400</v>
          </cell>
          <cell r="AH139">
            <v>2400</v>
          </cell>
          <cell r="AI139">
            <v>40273</v>
          </cell>
          <cell r="AJ139" t="str">
            <v>По спущенной компановке</v>
          </cell>
          <cell r="AK139" t="str">
            <v>откр ствол</v>
          </cell>
          <cell r="AL139" t="str">
            <v>1950,6-2400</v>
          </cell>
          <cell r="AM139">
            <v>0</v>
          </cell>
          <cell r="AN139">
            <v>1787</v>
          </cell>
          <cell r="AO139">
            <v>16.2</v>
          </cell>
          <cell r="AP139">
            <v>0</v>
          </cell>
          <cell r="AQ139">
            <v>0</v>
          </cell>
          <cell r="AR139">
            <v>0</v>
          </cell>
          <cell r="AS139" t="str">
            <v>Газлифт</v>
          </cell>
          <cell r="AT139">
            <v>550</v>
          </cell>
          <cell r="AU139" t="str">
            <v>ГП</v>
          </cell>
          <cell r="AV139">
            <v>980</v>
          </cell>
          <cell r="AW139" t="str">
            <v>ГК85/1,5</v>
          </cell>
          <cell r="AX139">
            <v>1330</v>
          </cell>
          <cell r="AY139" t="str">
            <v>ГК85/1,5</v>
          </cell>
          <cell r="AZ139">
            <v>1610</v>
          </cell>
          <cell r="BA139" t="str">
            <v>ГК84/2</v>
          </cell>
          <cell r="BB139">
            <v>1760</v>
          </cell>
          <cell r="BC139" t="str">
            <v>ГП</v>
          </cell>
          <cell r="BD139">
            <v>0</v>
          </cell>
          <cell r="BE139">
            <v>0</v>
          </cell>
          <cell r="BF139">
            <v>1780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2377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73</v>
          </cell>
          <cell r="BV139">
            <v>5.5</v>
          </cell>
          <cell r="BW139">
            <v>18</v>
          </cell>
          <cell r="BX139" t="str">
            <v>Угловик</v>
          </cell>
          <cell r="BY139" t="str">
            <v>Постоянный</v>
          </cell>
          <cell r="BZ139">
            <v>24</v>
          </cell>
          <cell r="CA139">
            <v>0</v>
          </cell>
          <cell r="CB139">
            <v>36</v>
          </cell>
          <cell r="CC139">
            <v>54</v>
          </cell>
          <cell r="CD139">
            <v>33</v>
          </cell>
          <cell r="CE139">
            <v>43313</v>
          </cell>
          <cell r="CF139">
            <v>122</v>
          </cell>
          <cell r="CG139">
            <v>83</v>
          </cell>
          <cell r="CH139">
            <v>6</v>
          </cell>
          <cell r="CI139">
            <v>0</v>
          </cell>
          <cell r="CJ139">
            <v>0</v>
          </cell>
          <cell r="CK139">
            <v>50</v>
          </cell>
          <cell r="CL139">
            <v>17.556000000000001</v>
          </cell>
          <cell r="CM139">
            <v>21</v>
          </cell>
          <cell r="CN139">
            <v>0</v>
          </cell>
          <cell r="CO139">
            <v>135</v>
          </cell>
          <cell r="CP139">
            <v>19.2</v>
          </cell>
          <cell r="CQ139">
            <v>72</v>
          </cell>
          <cell r="CR139" t="str">
            <v>-</v>
          </cell>
          <cell r="CS139" t="str">
            <v>-</v>
          </cell>
          <cell r="CT139" t="str">
            <v>-</v>
          </cell>
          <cell r="CU139">
            <v>54.444000000000003</v>
          </cell>
          <cell r="CV139" t="str">
            <v>-</v>
          </cell>
          <cell r="CW139" t="str">
            <v>-</v>
          </cell>
          <cell r="CX139" t="str">
            <v>-</v>
          </cell>
          <cell r="CY139">
            <v>12.8</v>
          </cell>
          <cell r="CZ139">
            <v>6.3999999999999986</v>
          </cell>
          <cell r="DA139">
            <v>364.54773296878545</v>
          </cell>
          <cell r="DB139">
            <v>1093.6431989063567</v>
          </cell>
          <cell r="DC139">
            <v>0.39537037037037043</v>
          </cell>
          <cell r="DD139">
            <v>0</v>
          </cell>
          <cell r="DE139" t="str">
            <v>Газлифт</v>
          </cell>
          <cell r="DF139">
            <v>17.556000000000001</v>
          </cell>
          <cell r="DG139">
            <v>21</v>
          </cell>
          <cell r="DH139">
            <v>0</v>
          </cell>
          <cell r="DI139">
            <v>6.3999999999999986</v>
          </cell>
          <cell r="DJ139">
            <v>50</v>
          </cell>
          <cell r="DK139">
            <v>0</v>
          </cell>
          <cell r="DL139">
            <v>42943.083333333336</v>
          </cell>
          <cell r="DM139">
            <v>42983</v>
          </cell>
          <cell r="DN139">
            <v>423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42983</v>
          </cell>
          <cell r="DT139" t="str">
            <v>ОПЗ с КРС + реПВР</v>
          </cell>
          <cell r="DU139">
            <v>0</v>
          </cell>
          <cell r="DV139">
            <v>18</v>
          </cell>
          <cell r="DW139">
            <v>36</v>
          </cell>
          <cell r="DX139">
            <v>54</v>
          </cell>
          <cell r="DY139">
            <v>33</v>
          </cell>
          <cell r="DZ139" t="str">
            <v>Постоянный</v>
          </cell>
          <cell r="EA139">
            <v>24</v>
          </cell>
          <cell r="EB139">
            <v>0</v>
          </cell>
          <cell r="EC139">
            <v>17.556000000000001</v>
          </cell>
          <cell r="ED139">
            <v>21</v>
          </cell>
          <cell r="EE139">
            <v>0</v>
          </cell>
          <cell r="EF139">
            <v>19.2</v>
          </cell>
          <cell r="EG139">
            <v>364.54773296878545</v>
          </cell>
          <cell r="EH139">
            <v>83</v>
          </cell>
          <cell r="EI139">
            <v>12.8</v>
          </cell>
          <cell r="EJ139">
            <v>50</v>
          </cell>
          <cell r="EK139">
            <v>18</v>
          </cell>
          <cell r="EL139">
            <v>36</v>
          </cell>
          <cell r="EM139">
            <v>54</v>
          </cell>
          <cell r="EN139">
            <v>33</v>
          </cell>
          <cell r="EO139" t="str">
            <v>Постоянный</v>
          </cell>
          <cell r="EP139">
            <v>24</v>
          </cell>
          <cell r="EQ139">
            <v>0</v>
          </cell>
          <cell r="ER139">
            <v>17.556000000000001</v>
          </cell>
          <cell r="ES139">
            <v>21</v>
          </cell>
          <cell r="ET139">
            <v>0</v>
          </cell>
          <cell r="EU139">
            <v>19.2</v>
          </cell>
          <cell r="EV139">
            <v>364.54773296878545</v>
          </cell>
          <cell r="EW139">
            <v>83</v>
          </cell>
          <cell r="EX139">
            <v>12.8</v>
          </cell>
          <cell r="EY139">
            <v>50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</row>
        <row r="140">
          <cell r="J140">
            <v>1044</v>
          </cell>
          <cell r="K140" t="str">
            <v>Куст скважины - 1044</v>
          </cell>
          <cell r="L140">
            <v>41137</v>
          </cell>
          <cell r="M140" t="str">
            <v>Гор.</v>
          </cell>
          <cell r="N140" t="str">
            <v>P1ar_Block III</v>
          </cell>
          <cell r="O140" t="str">
            <v>Действующий</v>
          </cell>
          <cell r="P140">
            <v>-4</v>
          </cell>
          <cell r="Q140" t="str">
            <v xml:space="preserve"> </v>
          </cell>
          <cell r="R140" t="str">
            <v xml:space="preserve"> </v>
          </cell>
          <cell r="S140">
            <v>0</v>
          </cell>
          <cell r="T140">
            <v>143.80000000000001</v>
          </cell>
          <cell r="U140">
            <v>135</v>
          </cell>
          <cell r="V140">
            <v>4.32</v>
          </cell>
          <cell r="W140">
            <v>1</v>
          </cell>
          <cell r="X140">
            <v>4.32</v>
          </cell>
          <cell r="Y140">
            <v>1.33</v>
          </cell>
          <cell r="Z140">
            <v>0.83599999999999997</v>
          </cell>
          <cell r="AA140">
            <v>0.73299999999999998</v>
          </cell>
          <cell r="AB140">
            <v>38</v>
          </cell>
          <cell r="AC140">
            <v>1.1579999999999999</v>
          </cell>
          <cell r="AD140">
            <v>139.69999999999999</v>
          </cell>
          <cell r="AE140">
            <v>7.72</v>
          </cell>
          <cell r="AF140">
            <v>1879</v>
          </cell>
          <cell r="AG140">
            <v>2500</v>
          </cell>
          <cell r="AH140">
            <v>2500</v>
          </cell>
          <cell r="AI140">
            <v>0</v>
          </cell>
          <cell r="AJ140">
            <v>0</v>
          </cell>
          <cell r="AK140" t="str">
            <v>откр ствол</v>
          </cell>
          <cell r="AL140" t="str">
            <v>1880-2500</v>
          </cell>
          <cell r="AM140">
            <v>0</v>
          </cell>
          <cell r="AN140">
            <v>1880</v>
          </cell>
          <cell r="AO140">
            <v>16.14</v>
          </cell>
          <cell r="AP140">
            <v>0</v>
          </cell>
          <cell r="AQ140">
            <v>0</v>
          </cell>
          <cell r="AR140">
            <v>0</v>
          </cell>
          <cell r="AS140" t="str">
            <v>Газлифт</v>
          </cell>
          <cell r="AT140">
            <v>600</v>
          </cell>
          <cell r="AU140" t="str">
            <v>ГК90</v>
          </cell>
          <cell r="AV140">
            <v>1200</v>
          </cell>
          <cell r="AW140" t="str">
            <v>ГК70</v>
          </cell>
          <cell r="AX140">
            <v>1771</v>
          </cell>
          <cell r="AY140" t="str">
            <v>ЦКсОК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1783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1983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73</v>
          </cell>
          <cell r="BV140">
            <v>5.5</v>
          </cell>
          <cell r="BW140">
            <v>18</v>
          </cell>
          <cell r="BX140" t="str">
            <v>Угловик</v>
          </cell>
          <cell r="BY140" t="str">
            <v>Постоянный</v>
          </cell>
          <cell r="BZ140">
            <v>24</v>
          </cell>
          <cell r="CA140">
            <v>0</v>
          </cell>
          <cell r="CB140">
            <v>35</v>
          </cell>
          <cell r="CC140">
            <v>63</v>
          </cell>
          <cell r="CD140">
            <v>34</v>
          </cell>
          <cell r="CE140">
            <v>43313</v>
          </cell>
          <cell r="CF140">
            <v>115</v>
          </cell>
          <cell r="CG140">
            <v>83</v>
          </cell>
          <cell r="CH140">
            <v>6</v>
          </cell>
          <cell r="CI140">
            <v>0</v>
          </cell>
          <cell r="CJ140">
            <v>0</v>
          </cell>
          <cell r="CK140">
            <v>60</v>
          </cell>
          <cell r="CL140">
            <v>13.961199999999998</v>
          </cell>
          <cell r="CM140">
            <v>16.7</v>
          </cell>
          <cell r="CN140">
            <v>0</v>
          </cell>
          <cell r="CO140">
            <v>136</v>
          </cell>
          <cell r="CP140">
            <v>16.899999999999999</v>
          </cell>
          <cell r="CQ140">
            <v>55</v>
          </cell>
          <cell r="CR140" t="str">
            <v>-</v>
          </cell>
          <cell r="CS140" t="str">
            <v>-</v>
          </cell>
          <cell r="CT140" t="str">
            <v>-</v>
          </cell>
          <cell r="CU140">
            <v>41.038800000000002</v>
          </cell>
          <cell r="CV140" t="str">
            <v>-</v>
          </cell>
          <cell r="CW140" t="str">
            <v>-</v>
          </cell>
          <cell r="CX140" t="str">
            <v>-</v>
          </cell>
          <cell r="CY140">
            <v>5.2</v>
          </cell>
          <cell r="CZ140">
            <v>11.7</v>
          </cell>
          <cell r="DA140">
            <v>838.03684497034646</v>
          </cell>
          <cell r="DB140">
            <v>1210.4976649571672</v>
          </cell>
          <cell r="DC140">
            <v>0.38559955382041278</v>
          </cell>
          <cell r="DD140">
            <v>0</v>
          </cell>
          <cell r="DE140" t="str">
            <v>Газлифт</v>
          </cell>
          <cell r="DF140">
            <v>13.961199999999998</v>
          </cell>
          <cell r="DG140">
            <v>16.7</v>
          </cell>
          <cell r="DH140">
            <v>0</v>
          </cell>
          <cell r="DI140">
            <v>11.7</v>
          </cell>
          <cell r="DJ140">
            <v>60</v>
          </cell>
          <cell r="DK140">
            <v>0</v>
          </cell>
          <cell r="DL140" t="str">
            <v>-</v>
          </cell>
          <cell r="DM140">
            <v>41137</v>
          </cell>
          <cell r="DN140">
            <v>2269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41137</v>
          </cell>
          <cell r="DT140" t="str">
            <v>ВНС</v>
          </cell>
          <cell r="DU140">
            <v>0</v>
          </cell>
          <cell r="DV140">
            <v>18</v>
          </cell>
          <cell r="DW140">
            <v>35</v>
          </cell>
          <cell r="DX140">
            <v>63</v>
          </cell>
          <cell r="DY140">
            <v>34</v>
          </cell>
          <cell r="DZ140" t="str">
            <v>Постоянный</v>
          </cell>
          <cell r="EA140">
            <v>24</v>
          </cell>
          <cell r="EB140">
            <v>0</v>
          </cell>
          <cell r="EC140">
            <v>13.961199999999998</v>
          </cell>
          <cell r="ED140">
            <v>16.7</v>
          </cell>
          <cell r="EE140">
            <v>0</v>
          </cell>
          <cell r="EF140">
            <v>9.5</v>
          </cell>
          <cell r="EG140">
            <v>307.99644729679403</v>
          </cell>
          <cell r="EH140">
            <v>83</v>
          </cell>
          <cell r="EI140">
            <v>5.2</v>
          </cell>
          <cell r="EJ140">
            <v>60</v>
          </cell>
          <cell r="EK140">
            <v>18</v>
          </cell>
          <cell r="EL140">
            <v>35</v>
          </cell>
          <cell r="EM140">
            <v>63</v>
          </cell>
          <cell r="EN140">
            <v>34</v>
          </cell>
          <cell r="EO140" t="str">
            <v>Постоянный</v>
          </cell>
          <cell r="EP140">
            <v>24</v>
          </cell>
          <cell r="EQ140">
            <v>0</v>
          </cell>
          <cell r="ER140">
            <v>13.961199999999998</v>
          </cell>
          <cell r="ES140">
            <v>16.7</v>
          </cell>
          <cell r="ET140">
            <v>0</v>
          </cell>
          <cell r="EU140">
            <v>16.899999999999999</v>
          </cell>
          <cell r="EV140">
            <v>838.03684497034646</v>
          </cell>
          <cell r="EW140">
            <v>83</v>
          </cell>
          <cell r="EX140">
            <v>5.2</v>
          </cell>
          <cell r="EY140">
            <v>60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</row>
        <row r="141">
          <cell r="J141" t="str">
            <v>1044-2</v>
          </cell>
          <cell r="K141" t="str">
            <v>Куст скважины - 1044</v>
          </cell>
          <cell r="L141">
            <v>41015</v>
          </cell>
          <cell r="M141" t="str">
            <v>Гор.</v>
          </cell>
          <cell r="N141" t="str">
            <v>P1ar_Block III</v>
          </cell>
          <cell r="O141" t="str">
            <v>Действующий</v>
          </cell>
          <cell r="P141">
            <v>-4</v>
          </cell>
          <cell r="Q141" t="str">
            <v xml:space="preserve"> </v>
          </cell>
          <cell r="R141" t="str">
            <v xml:space="preserve"> </v>
          </cell>
          <cell r="S141">
            <v>0</v>
          </cell>
          <cell r="T141">
            <v>143.80000000000001</v>
          </cell>
          <cell r="U141">
            <v>135</v>
          </cell>
          <cell r="V141">
            <v>4.32</v>
          </cell>
          <cell r="W141">
            <v>1</v>
          </cell>
          <cell r="X141">
            <v>4.32</v>
          </cell>
          <cell r="Y141">
            <v>1.33</v>
          </cell>
          <cell r="Z141">
            <v>0.83599999999999997</v>
          </cell>
          <cell r="AA141">
            <v>0.73299999999999998</v>
          </cell>
          <cell r="AB141">
            <v>38</v>
          </cell>
          <cell r="AC141">
            <v>1.1579999999999999</v>
          </cell>
          <cell r="AD141">
            <v>139.69999999999999</v>
          </cell>
          <cell r="AE141">
            <v>7.72</v>
          </cell>
          <cell r="AF141">
            <v>1880</v>
          </cell>
          <cell r="AG141">
            <v>2400</v>
          </cell>
          <cell r="AH141">
            <v>2400</v>
          </cell>
          <cell r="AI141">
            <v>0</v>
          </cell>
          <cell r="AJ141">
            <v>0</v>
          </cell>
          <cell r="AK141" t="str">
            <v>откр ствол</v>
          </cell>
          <cell r="AL141" t="str">
            <v xml:space="preserve">1880-2400 </v>
          </cell>
          <cell r="AM141">
            <v>0</v>
          </cell>
          <cell r="AN141">
            <v>1880</v>
          </cell>
          <cell r="AO141">
            <v>22.3</v>
          </cell>
          <cell r="AP141">
            <v>0</v>
          </cell>
          <cell r="AQ141">
            <v>0</v>
          </cell>
          <cell r="AR141">
            <v>0</v>
          </cell>
          <cell r="AS141" t="str">
            <v>Газлифт</v>
          </cell>
          <cell r="AT141">
            <v>380</v>
          </cell>
          <cell r="AU141" t="str">
            <v>ГП</v>
          </cell>
          <cell r="AV141">
            <v>720</v>
          </cell>
          <cell r="AW141" t="str">
            <v>ГП</v>
          </cell>
          <cell r="AX141">
            <v>1080</v>
          </cell>
          <cell r="AY141" t="str">
            <v>ГП</v>
          </cell>
          <cell r="AZ141">
            <v>1380</v>
          </cell>
          <cell r="BA141" t="str">
            <v>ГК90/2</v>
          </cell>
          <cell r="BB141">
            <v>1640</v>
          </cell>
          <cell r="BC141" t="str">
            <v>ЦКсОК/4</v>
          </cell>
          <cell r="BD141">
            <v>0</v>
          </cell>
          <cell r="BE141">
            <v>0</v>
          </cell>
          <cell r="BF141">
            <v>1700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1900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73</v>
          </cell>
          <cell r="BV141">
            <v>5.5</v>
          </cell>
          <cell r="BW141">
            <v>18</v>
          </cell>
          <cell r="BX141" t="str">
            <v>Угловик</v>
          </cell>
          <cell r="BY141" t="str">
            <v>Постоянный</v>
          </cell>
          <cell r="BZ141">
            <v>24</v>
          </cell>
          <cell r="CA141">
            <v>0</v>
          </cell>
          <cell r="CB141">
            <v>35</v>
          </cell>
          <cell r="CC141">
            <v>63</v>
          </cell>
          <cell r="CD141">
            <v>34</v>
          </cell>
          <cell r="CE141">
            <v>43313</v>
          </cell>
          <cell r="CF141">
            <v>105</v>
          </cell>
          <cell r="CG141">
            <v>83</v>
          </cell>
          <cell r="CH141">
            <v>6</v>
          </cell>
          <cell r="CI141">
            <v>0</v>
          </cell>
          <cell r="CJ141">
            <v>0</v>
          </cell>
          <cell r="CK141">
            <v>71</v>
          </cell>
          <cell r="CL141">
            <v>9.1959999999999997</v>
          </cell>
          <cell r="CM141">
            <v>11</v>
          </cell>
          <cell r="CN141">
            <v>0</v>
          </cell>
          <cell r="CO141">
            <v>137</v>
          </cell>
          <cell r="CP141">
            <v>24.7</v>
          </cell>
          <cell r="CQ141">
            <v>34</v>
          </cell>
          <cell r="CR141" t="str">
            <v>-</v>
          </cell>
          <cell r="CS141" t="str">
            <v>-</v>
          </cell>
          <cell r="CT141" t="str">
            <v>-</v>
          </cell>
          <cell r="CU141">
            <v>24.804000000000002</v>
          </cell>
          <cell r="CV141" t="str">
            <v>-</v>
          </cell>
          <cell r="CW141" t="str">
            <v>-</v>
          </cell>
          <cell r="CX141" t="str">
            <v>-</v>
          </cell>
          <cell r="CY141">
            <v>11</v>
          </cell>
          <cell r="CZ141">
            <v>13.7</v>
          </cell>
          <cell r="DA141">
            <v>1489.7781644193128</v>
          </cell>
          <cell r="DB141">
            <v>2685.9504132231405</v>
          </cell>
          <cell r="DC141">
            <v>0.37791754526285176</v>
          </cell>
          <cell r="DD141">
            <v>0</v>
          </cell>
          <cell r="DE141" t="str">
            <v>Газлифт</v>
          </cell>
          <cell r="DF141">
            <v>9.1959999999999997</v>
          </cell>
          <cell r="DG141">
            <v>11</v>
          </cell>
          <cell r="DH141">
            <v>0</v>
          </cell>
          <cell r="DI141">
            <v>13.7</v>
          </cell>
          <cell r="DJ141">
            <v>71</v>
          </cell>
          <cell r="DK141">
            <v>0</v>
          </cell>
          <cell r="DL141">
            <v>42123</v>
          </cell>
          <cell r="DM141">
            <v>42141</v>
          </cell>
          <cell r="DN141">
            <v>1265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43182</v>
          </cell>
          <cell r="DT141" t="str">
            <v>БОПЗ</v>
          </cell>
          <cell r="DU141" t="str">
            <v>ОПЗ (ОПЗ в мае 13г.)</v>
          </cell>
          <cell r="DV141">
            <v>18</v>
          </cell>
          <cell r="DW141">
            <v>35</v>
          </cell>
          <cell r="DX141">
            <v>63</v>
          </cell>
          <cell r="DY141">
            <v>34</v>
          </cell>
          <cell r="DZ141" t="str">
            <v>Постоянный</v>
          </cell>
          <cell r="EA141">
            <v>24</v>
          </cell>
          <cell r="EB141">
            <v>0</v>
          </cell>
          <cell r="EC141">
            <v>9.1959999999999997</v>
          </cell>
          <cell r="ED141">
            <v>11</v>
          </cell>
          <cell r="EE141">
            <v>0</v>
          </cell>
          <cell r="EF141">
            <v>24.7</v>
          </cell>
          <cell r="EG141">
            <v>1489.7781644193128</v>
          </cell>
          <cell r="EH141">
            <v>83</v>
          </cell>
          <cell r="EI141">
            <v>11</v>
          </cell>
          <cell r="EJ141">
            <v>69</v>
          </cell>
          <cell r="EK141">
            <v>18</v>
          </cell>
          <cell r="EL141">
            <v>35</v>
          </cell>
          <cell r="EM141">
            <v>63</v>
          </cell>
          <cell r="EN141">
            <v>34</v>
          </cell>
          <cell r="EO141" t="str">
            <v>Постоянный</v>
          </cell>
          <cell r="EP141">
            <v>24</v>
          </cell>
          <cell r="EQ141">
            <v>0</v>
          </cell>
          <cell r="ER141">
            <v>9.1959999999999997</v>
          </cell>
          <cell r="ES141">
            <v>11</v>
          </cell>
          <cell r="ET141">
            <v>0</v>
          </cell>
          <cell r="EU141">
            <v>24.7</v>
          </cell>
          <cell r="EV141">
            <v>1489.7781644193128</v>
          </cell>
          <cell r="EW141">
            <v>83</v>
          </cell>
          <cell r="EX141">
            <v>11</v>
          </cell>
          <cell r="EY141">
            <v>71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</row>
        <row r="142">
          <cell r="J142" t="str">
            <v>1044-1</v>
          </cell>
          <cell r="K142" t="str">
            <v>Куст скважины - 1044</v>
          </cell>
          <cell r="L142">
            <v>41082</v>
          </cell>
          <cell r="M142" t="str">
            <v>Гор.</v>
          </cell>
          <cell r="N142" t="str">
            <v>P1ar_Block III</v>
          </cell>
          <cell r="O142" t="str">
            <v>Действующий</v>
          </cell>
          <cell r="P142">
            <v>-4</v>
          </cell>
          <cell r="Q142" t="str">
            <v xml:space="preserve"> </v>
          </cell>
          <cell r="R142" t="str">
            <v xml:space="preserve"> </v>
          </cell>
          <cell r="S142">
            <v>0</v>
          </cell>
          <cell r="T142">
            <v>143.80000000000001</v>
          </cell>
          <cell r="U142">
            <v>135</v>
          </cell>
          <cell r="V142">
            <v>4.32</v>
          </cell>
          <cell r="W142">
            <v>1</v>
          </cell>
          <cell r="X142">
            <v>4.32</v>
          </cell>
          <cell r="Y142">
            <v>1.33</v>
          </cell>
          <cell r="Z142">
            <v>0.83599999999999997</v>
          </cell>
          <cell r="AA142">
            <v>0.73299999999999998</v>
          </cell>
          <cell r="AB142">
            <v>38</v>
          </cell>
          <cell r="AC142">
            <v>1.1579999999999999</v>
          </cell>
          <cell r="AD142">
            <v>139.69999999999999</v>
          </cell>
          <cell r="AE142">
            <v>7.72</v>
          </cell>
          <cell r="AF142">
            <v>1880</v>
          </cell>
          <cell r="AG142">
            <v>2285</v>
          </cell>
          <cell r="AH142">
            <v>2285</v>
          </cell>
          <cell r="AI142">
            <v>0</v>
          </cell>
          <cell r="AJ142">
            <v>0</v>
          </cell>
          <cell r="AK142" t="str">
            <v>откр ствол</v>
          </cell>
          <cell r="AL142" t="str">
            <v>1880-2285</v>
          </cell>
          <cell r="AM142">
            <v>0</v>
          </cell>
          <cell r="AN142">
            <v>1880</v>
          </cell>
          <cell r="AO142">
            <v>20.399999999999999</v>
          </cell>
          <cell r="AP142">
            <v>0</v>
          </cell>
          <cell r="AQ142">
            <v>0</v>
          </cell>
          <cell r="AR142">
            <v>0</v>
          </cell>
          <cell r="AS142" t="str">
            <v>Газлифт</v>
          </cell>
          <cell r="AT142">
            <v>510</v>
          </cell>
          <cell r="AU142" t="str">
            <v>ГП</v>
          </cell>
          <cell r="AV142">
            <v>940</v>
          </cell>
          <cell r="AW142" t="str">
            <v>ГК80/2</v>
          </cell>
          <cell r="AX142">
            <v>1300</v>
          </cell>
          <cell r="AY142" t="str">
            <v>ГК79/2</v>
          </cell>
          <cell r="AZ142">
            <v>1540</v>
          </cell>
          <cell r="BA142" t="str">
            <v>ГК77/3</v>
          </cell>
          <cell r="BB142">
            <v>1730</v>
          </cell>
          <cell r="BC142" t="str">
            <v>ЦКсОК</v>
          </cell>
          <cell r="BD142">
            <v>0</v>
          </cell>
          <cell r="BE142">
            <v>0</v>
          </cell>
          <cell r="BF142">
            <v>1740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1930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73</v>
          </cell>
          <cell r="BV142">
            <v>5.5</v>
          </cell>
          <cell r="BW142">
            <v>18</v>
          </cell>
          <cell r="BX142" t="str">
            <v>Угловик</v>
          </cell>
          <cell r="BY142" t="str">
            <v>Постоянный</v>
          </cell>
          <cell r="BZ142">
            <v>24</v>
          </cell>
          <cell r="CA142">
            <v>0</v>
          </cell>
          <cell r="CB142">
            <v>38</v>
          </cell>
          <cell r="CC142">
            <v>54</v>
          </cell>
          <cell r="CD142">
            <v>36</v>
          </cell>
          <cell r="CE142">
            <v>43313</v>
          </cell>
          <cell r="CF142">
            <v>109</v>
          </cell>
          <cell r="CG142">
            <v>87</v>
          </cell>
          <cell r="CH142">
            <v>6</v>
          </cell>
          <cell r="CI142">
            <v>0</v>
          </cell>
          <cell r="CJ142">
            <v>0</v>
          </cell>
          <cell r="CK142">
            <v>59</v>
          </cell>
          <cell r="CL142">
            <v>11.703999999999999</v>
          </cell>
          <cell r="CM142">
            <v>14</v>
          </cell>
          <cell r="CN142">
            <v>0</v>
          </cell>
          <cell r="CO142">
            <v>138</v>
          </cell>
          <cell r="CP142">
            <v>35</v>
          </cell>
          <cell r="CQ142">
            <v>50</v>
          </cell>
          <cell r="CR142" t="str">
            <v>-</v>
          </cell>
          <cell r="CS142" t="str">
            <v>-</v>
          </cell>
          <cell r="CT142" t="str">
            <v>-</v>
          </cell>
          <cell r="CU142">
            <v>38.295999999999999</v>
          </cell>
          <cell r="CV142" t="str">
            <v>-</v>
          </cell>
          <cell r="CW142" t="str">
            <v>-</v>
          </cell>
          <cell r="CX142" t="str">
            <v>-</v>
          </cell>
          <cell r="CY142">
            <v>9.1199999999999992</v>
          </cell>
          <cell r="CZ142">
            <v>25.880000000000003</v>
          </cell>
          <cell r="DA142">
            <v>2211.2098427887909</v>
          </cell>
          <cell r="DB142">
            <v>2990.4306220095696</v>
          </cell>
          <cell r="DC142">
            <v>0.35170294494238158</v>
          </cell>
          <cell r="DD142">
            <v>0</v>
          </cell>
          <cell r="DE142" t="str">
            <v>Газлифт</v>
          </cell>
          <cell r="DF142">
            <v>11.703999999999999</v>
          </cell>
          <cell r="DG142">
            <v>14</v>
          </cell>
          <cell r="DH142">
            <v>0</v>
          </cell>
          <cell r="DI142">
            <v>25.880000000000006</v>
          </cell>
          <cell r="DJ142">
            <v>59</v>
          </cell>
          <cell r="DK142">
            <v>0</v>
          </cell>
          <cell r="DL142">
            <v>42684.083333333336</v>
          </cell>
          <cell r="DM142">
            <v>42708</v>
          </cell>
          <cell r="DN142">
            <v>698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43148</v>
          </cell>
          <cell r="DT142" t="str">
            <v>Бесп. ОПЗ</v>
          </cell>
          <cell r="DU142">
            <v>0</v>
          </cell>
          <cell r="DV142">
            <v>18</v>
          </cell>
          <cell r="DW142">
            <v>38</v>
          </cell>
          <cell r="DX142">
            <v>54</v>
          </cell>
          <cell r="DY142">
            <v>36</v>
          </cell>
          <cell r="DZ142" t="str">
            <v>Постоянный</v>
          </cell>
          <cell r="EA142">
            <v>24</v>
          </cell>
          <cell r="EB142">
            <v>0</v>
          </cell>
          <cell r="EC142">
            <v>11.703999999999999</v>
          </cell>
          <cell r="ED142">
            <v>14</v>
          </cell>
          <cell r="EE142">
            <v>0</v>
          </cell>
          <cell r="EF142">
            <v>23.5</v>
          </cell>
          <cell r="EG142">
            <v>1717.3615857826385</v>
          </cell>
          <cell r="EH142">
            <v>87</v>
          </cell>
          <cell r="EI142">
            <v>3.4</v>
          </cell>
          <cell r="EJ142">
            <v>61</v>
          </cell>
          <cell r="EK142">
            <v>18</v>
          </cell>
          <cell r="EL142">
            <v>38</v>
          </cell>
          <cell r="EM142">
            <v>54</v>
          </cell>
          <cell r="EN142">
            <v>36</v>
          </cell>
          <cell r="EO142" t="str">
            <v>Постоянный</v>
          </cell>
          <cell r="EP142">
            <v>24</v>
          </cell>
          <cell r="EQ142">
            <v>0</v>
          </cell>
          <cell r="ER142">
            <v>11.703999999999999</v>
          </cell>
          <cell r="ES142">
            <v>14</v>
          </cell>
          <cell r="ET142">
            <v>0</v>
          </cell>
          <cell r="EU142">
            <v>35</v>
          </cell>
          <cell r="EV142">
            <v>2211.2098427887909</v>
          </cell>
          <cell r="EW142">
            <v>87</v>
          </cell>
          <cell r="EX142">
            <v>9.1199999999999992</v>
          </cell>
          <cell r="EY142">
            <v>59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</row>
        <row r="143">
          <cell r="J143">
            <v>1045</v>
          </cell>
          <cell r="K143" t="str">
            <v>Куст скважины - 1045</v>
          </cell>
          <cell r="L143">
            <v>38618</v>
          </cell>
          <cell r="M143" t="str">
            <v>Верт.</v>
          </cell>
          <cell r="N143" t="str">
            <v>P1ar_Block III</v>
          </cell>
          <cell r="O143" t="str">
            <v>В бездействии текущего года.</v>
          </cell>
          <cell r="P143">
            <v>-4</v>
          </cell>
          <cell r="Q143" t="str">
            <v xml:space="preserve"> </v>
          </cell>
          <cell r="R143" t="str">
            <v xml:space="preserve"> </v>
          </cell>
          <cell r="S143">
            <v>0</v>
          </cell>
          <cell r="T143">
            <v>143.80000000000001</v>
          </cell>
          <cell r="U143">
            <v>135</v>
          </cell>
          <cell r="V143">
            <v>4.32</v>
          </cell>
          <cell r="W143">
            <v>1</v>
          </cell>
          <cell r="X143">
            <v>4.32</v>
          </cell>
          <cell r="Y143">
            <v>1.33</v>
          </cell>
          <cell r="Z143">
            <v>0.83599999999999997</v>
          </cell>
          <cell r="AA143">
            <v>0.73299999999999998</v>
          </cell>
          <cell r="AB143">
            <v>38</v>
          </cell>
          <cell r="AC143">
            <v>1.1579999999999999</v>
          </cell>
          <cell r="AD143">
            <v>139.69999999999999</v>
          </cell>
          <cell r="AE143">
            <v>7.72</v>
          </cell>
          <cell r="AF143">
            <v>2047</v>
          </cell>
          <cell r="AG143">
            <v>2050</v>
          </cell>
          <cell r="AH143">
            <v>2050</v>
          </cell>
          <cell r="AI143">
            <v>0</v>
          </cell>
          <cell r="AJ143">
            <v>0</v>
          </cell>
          <cell r="AK143" t="str">
            <v>закрытый</v>
          </cell>
          <cell r="AL143" t="str">
            <v>1846-1950</v>
          </cell>
          <cell r="AM143">
            <v>0</v>
          </cell>
          <cell r="AN143">
            <v>1846</v>
          </cell>
          <cell r="AO143">
            <v>0.36</v>
          </cell>
          <cell r="AP143">
            <v>0</v>
          </cell>
          <cell r="AQ143">
            <v>0</v>
          </cell>
          <cell r="AR143">
            <v>0</v>
          </cell>
          <cell r="AS143" t="str">
            <v>Фонтан</v>
          </cell>
          <cell r="AT143">
            <v>597</v>
          </cell>
          <cell r="AU143" t="str">
            <v>ГП</v>
          </cell>
          <cell r="AV143">
            <v>1197</v>
          </cell>
          <cell r="AW143" t="str">
            <v>ГК85</v>
          </cell>
          <cell r="AX143">
            <v>1775</v>
          </cell>
          <cell r="AY143" t="str">
            <v>ЦКсОК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1887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1847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73</v>
          </cell>
          <cell r="BV143">
            <v>5.5</v>
          </cell>
          <cell r="BW143">
            <v>0</v>
          </cell>
          <cell r="BX143" t="str">
            <v>Угловик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43313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139</v>
          </cell>
          <cell r="CP143">
            <v>0</v>
          </cell>
          <cell r="CQ143">
            <v>0</v>
          </cell>
          <cell r="CR143" t="str">
            <v>-</v>
          </cell>
          <cell r="CS143" t="str">
            <v>-</v>
          </cell>
          <cell r="CT143" t="str">
            <v>-</v>
          </cell>
          <cell r="CU143">
            <v>0</v>
          </cell>
          <cell r="CV143" t="str">
            <v>-</v>
          </cell>
          <cell r="CW143" t="str">
            <v>-</v>
          </cell>
          <cell r="CX143" t="str">
            <v>-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 t="e">
            <v>#DIV/0!</v>
          </cell>
          <cell r="DD143" t="str">
            <v>ЗБС</v>
          </cell>
          <cell r="DE143" t="str">
            <v>Фонтан</v>
          </cell>
          <cell r="DF143">
            <v>17.556000000000001</v>
          </cell>
          <cell r="DG143">
            <v>21</v>
          </cell>
          <cell r="DH143">
            <v>0</v>
          </cell>
          <cell r="DI143">
            <v>72</v>
          </cell>
          <cell r="DJ143">
            <v>60</v>
          </cell>
          <cell r="DK143" t="str">
            <v>План запуска 29.11.2018 (ЗБС)</v>
          </cell>
          <cell r="DL143" t="str">
            <v>-</v>
          </cell>
          <cell r="DM143">
            <v>40267</v>
          </cell>
          <cell r="DN143">
            <v>3139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40267</v>
          </cell>
          <cell r="DT143" t="str">
            <v>ОПЗ</v>
          </cell>
          <cell r="DU143">
            <v>0</v>
          </cell>
          <cell r="DV143">
            <v>18</v>
          </cell>
          <cell r="DW143">
            <v>58</v>
          </cell>
          <cell r="DX143">
            <v>56</v>
          </cell>
          <cell r="DY143">
            <v>57</v>
          </cell>
          <cell r="DZ143" t="str">
            <v>Постоянный</v>
          </cell>
          <cell r="EA143">
            <v>24</v>
          </cell>
          <cell r="EB143">
            <v>0</v>
          </cell>
          <cell r="EC143">
            <v>3.320592</v>
          </cell>
          <cell r="ED143">
            <v>4</v>
          </cell>
          <cell r="EE143">
            <v>0.7</v>
          </cell>
          <cell r="EF143">
            <v>72</v>
          </cell>
          <cell r="EG143">
            <v>21682.880642969689</v>
          </cell>
          <cell r="EH143">
            <v>0</v>
          </cell>
          <cell r="EI143">
            <v>0</v>
          </cell>
          <cell r="EJ143">
            <v>66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-18</v>
          </cell>
          <cell r="FA143">
            <v>-58</v>
          </cell>
          <cell r="FB143">
            <v>-56</v>
          </cell>
          <cell r="FC143">
            <v>-57</v>
          </cell>
          <cell r="FD143">
            <v>-24</v>
          </cell>
          <cell r="FE143">
            <v>0</v>
          </cell>
          <cell r="FF143">
            <v>-3.320592</v>
          </cell>
        </row>
        <row r="144">
          <cell r="J144" t="str">
            <v>1045-1</v>
          </cell>
          <cell r="K144" t="str">
            <v>Куст скважины - 1045</v>
          </cell>
          <cell r="L144">
            <v>38666</v>
          </cell>
          <cell r="M144" t="str">
            <v>Гор.</v>
          </cell>
          <cell r="N144" t="str">
            <v>P1ar_Block III</v>
          </cell>
          <cell r="O144" t="str">
            <v>Действующий</v>
          </cell>
          <cell r="P144">
            <v>-4</v>
          </cell>
          <cell r="Q144" t="str">
            <v xml:space="preserve"> </v>
          </cell>
          <cell r="R144" t="str">
            <v xml:space="preserve"> </v>
          </cell>
          <cell r="S144">
            <v>0</v>
          </cell>
          <cell r="T144">
            <v>143.80000000000001</v>
          </cell>
          <cell r="U144">
            <v>135</v>
          </cell>
          <cell r="V144">
            <v>4.32</v>
          </cell>
          <cell r="W144">
            <v>1</v>
          </cell>
          <cell r="X144">
            <v>4.2647796333079295</v>
          </cell>
          <cell r="Y144">
            <v>1.33</v>
          </cell>
          <cell r="Z144">
            <v>0.83599999999999997</v>
          </cell>
          <cell r="AA144">
            <v>0.73299999999999998</v>
          </cell>
          <cell r="AB144">
            <v>38</v>
          </cell>
          <cell r="AC144">
            <v>1.1579999999999999</v>
          </cell>
          <cell r="AD144">
            <v>139.69999999999999</v>
          </cell>
          <cell r="AE144">
            <v>7.72</v>
          </cell>
          <cell r="AF144">
            <v>1898.5</v>
          </cell>
          <cell r="AG144">
            <v>2426</v>
          </cell>
          <cell r="AH144">
            <v>2426</v>
          </cell>
          <cell r="AI144">
            <v>0</v>
          </cell>
          <cell r="AJ144">
            <v>0</v>
          </cell>
          <cell r="AK144" t="str">
            <v>откр ствол</v>
          </cell>
          <cell r="AL144" t="str">
            <v xml:space="preserve">1899-2426 </v>
          </cell>
          <cell r="AM144">
            <v>0</v>
          </cell>
          <cell r="AN144">
            <v>1899</v>
          </cell>
          <cell r="AO144">
            <v>49.94</v>
          </cell>
          <cell r="AP144">
            <v>0</v>
          </cell>
          <cell r="AQ144">
            <v>0</v>
          </cell>
          <cell r="AR144">
            <v>0</v>
          </cell>
          <cell r="AS144" t="str">
            <v>Фонтан</v>
          </cell>
          <cell r="AT144">
            <v>600</v>
          </cell>
          <cell r="AU144">
            <v>0</v>
          </cell>
          <cell r="AV144">
            <v>1200</v>
          </cell>
          <cell r="AW144">
            <v>0</v>
          </cell>
          <cell r="AX144">
            <v>1720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1730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1930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73</v>
          </cell>
          <cell r="BV144">
            <v>5.5</v>
          </cell>
          <cell r="BW144">
            <v>18</v>
          </cell>
          <cell r="BX144" t="str">
            <v>Угловик</v>
          </cell>
          <cell r="BY144" t="str">
            <v>Постоянный</v>
          </cell>
          <cell r="BZ144">
            <v>24</v>
          </cell>
          <cell r="CA144">
            <v>0</v>
          </cell>
          <cell r="CB144">
            <v>35</v>
          </cell>
          <cell r="CC144">
            <v>39</v>
          </cell>
          <cell r="CD144">
            <v>34</v>
          </cell>
          <cell r="CE144">
            <v>43313</v>
          </cell>
          <cell r="CF144">
            <v>119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57</v>
          </cell>
          <cell r="CL144">
            <v>13.740203399999999</v>
          </cell>
          <cell r="CM144">
            <v>16.5</v>
          </cell>
          <cell r="CN144">
            <v>0.39</v>
          </cell>
          <cell r="CO144">
            <v>140</v>
          </cell>
          <cell r="CP144">
            <v>31</v>
          </cell>
          <cell r="CQ144">
            <v>62</v>
          </cell>
          <cell r="CR144" t="str">
            <v>-</v>
          </cell>
          <cell r="CS144" t="str">
            <v>-</v>
          </cell>
          <cell r="CT144" t="str">
            <v>-</v>
          </cell>
          <cell r="CU144">
            <v>48.259796600000001</v>
          </cell>
          <cell r="CV144" t="str">
            <v>-</v>
          </cell>
          <cell r="CW144" t="str">
            <v>-</v>
          </cell>
          <cell r="CX144" t="str">
            <v>-</v>
          </cell>
          <cell r="CY144">
            <v>0</v>
          </cell>
          <cell r="CZ144">
            <v>31</v>
          </cell>
          <cell r="DA144">
            <v>2256.1529183767398</v>
          </cell>
          <cell r="DB144">
            <v>2256.1529183767398</v>
          </cell>
          <cell r="DC144">
            <v>0.34632344295065259</v>
          </cell>
          <cell r="DD144">
            <v>0</v>
          </cell>
          <cell r="DE144" t="str">
            <v>Фонтан</v>
          </cell>
          <cell r="DF144">
            <v>13.740203399999999</v>
          </cell>
          <cell r="DG144">
            <v>16.5</v>
          </cell>
          <cell r="DH144">
            <v>0.39</v>
          </cell>
          <cell r="DI144">
            <v>31</v>
          </cell>
          <cell r="DJ144">
            <v>57</v>
          </cell>
          <cell r="DK144">
            <v>0</v>
          </cell>
          <cell r="DL144">
            <v>41877</v>
          </cell>
          <cell r="DM144">
            <v>41897</v>
          </cell>
          <cell r="DN144">
            <v>1509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39430</v>
          </cell>
          <cell r="DT144" t="str">
            <v>ОПЗ</v>
          </cell>
          <cell r="DU144">
            <v>0</v>
          </cell>
          <cell r="DV144">
            <v>18</v>
          </cell>
          <cell r="DW144">
            <v>35</v>
          </cell>
          <cell r="DX144">
            <v>39</v>
          </cell>
          <cell r="DY144">
            <v>34</v>
          </cell>
          <cell r="DZ144" t="str">
            <v>Постоянный</v>
          </cell>
          <cell r="EA144">
            <v>24</v>
          </cell>
          <cell r="EB144">
            <v>0</v>
          </cell>
          <cell r="EC144">
            <v>13.740203399999999</v>
          </cell>
          <cell r="ED144">
            <v>16.5</v>
          </cell>
          <cell r="EE144">
            <v>0.39</v>
          </cell>
          <cell r="EF144">
            <v>31</v>
          </cell>
          <cell r="EG144">
            <v>2256.1529183767398</v>
          </cell>
          <cell r="EH144">
            <v>0</v>
          </cell>
          <cell r="EI144">
            <v>0</v>
          </cell>
          <cell r="EJ144">
            <v>57</v>
          </cell>
          <cell r="EK144">
            <v>18</v>
          </cell>
          <cell r="EL144">
            <v>35</v>
          </cell>
          <cell r="EM144">
            <v>39</v>
          </cell>
          <cell r="EN144">
            <v>34</v>
          </cell>
          <cell r="EO144" t="str">
            <v>Постоянный</v>
          </cell>
          <cell r="EP144">
            <v>24</v>
          </cell>
          <cell r="EQ144">
            <v>0</v>
          </cell>
          <cell r="ER144">
            <v>13.740203399999999</v>
          </cell>
          <cell r="ES144">
            <v>16.5</v>
          </cell>
          <cell r="ET144">
            <v>0.39</v>
          </cell>
          <cell r="EU144">
            <v>31</v>
          </cell>
          <cell r="EV144">
            <v>2256.1529183767398</v>
          </cell>
          <cell r="EW144">
            <v>0</v>
          </cell>
          <cell r="EX144">
            <v>0</v>
          </cell>
          <cell r="EY144">
            <v>57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</row>
        <row r="145">
          <cell r="J145">
            <v>1046</v>
          </cell>
          <cell r="K145" t="str">
            <v>Куст скважины - 1046</v>
          </cell>
          <cell r="L145">
            <v>40363</v>
          </cell>
          <cell r="M145" t="str">
            <v>Гор.</v>
          </cell>
          <cell r="N145" t="str">
            <v>P1ar_Block III</v>
          </cell>
          <cell r="O145" t="str">
            <v>Действующий</v>
          </cell>
          <cell r="P145">
            <v>-4</v>
          </cell>
          <cell r="Q145" t="str">
            <v xml:space="preserve"> </v>
          </cell>
          <cell r="R145" t="str">
            <v xml:space="preserve"> </v>
          </cell>
          <cell r="S145">
            <v>0</v>
          </cell>
          <cell r="T145">
            <v>143.80000000000001</v>
          </cell>
          <cell r="U145">
            <v>135</v>
          </cell>
          <cell r="V145">
            <v>4.32</v>
          </cell>
          <cell r="W145">
            <v>1</v>
          </cell>
          <cell r="X145">
            <v>1.2290534581353665</v>
          </cell>
          <cell r="Y145">
            <v>1.33</v>
          </cell>
          <cell r="Z145">
            <v>0.83599999999999997</v>
          </cell>
          <cell r="AA145">
            <v>0.73299999999999998</v>
          </cell>
          <cell r="AB145">
            <v>38</v>
          </cell>
          <cell r="AC145">
            <v>1.1579999999999999</v>
          </cell>
          <cell r="AD145">
            <v>139.69999999999999</v>
          </cell>
          <cell r="AE145">
            <v>7.72</v>
          </cell>
          <cell r="AF145">
            <v>1945</v>
          </cell>
          <cell r="AG145">
            <v>2400</v>
          </cell>
          <cell r="AH145">
            <v>2400</v>
          </cell>
          <cell r="AI145">
            <v>0</v>
          </cell>
          <cell r="AJ145">
            <v>0</v>
          </cell>
          <cell r="AK145" t="str">
            <v>откр ствол</v>
          </cell>
          <cell r="AL145" t="str">
            <v>1945-2400</v>
          </cell>
          <cell r="AM145">
            <v>0</v>
          </cell>
          <cell r="AN145">
            <v>1945</v>
          </cell>
          <cell r="AO145">
            <v>89.3</v>
          </cell>
          <cell r="AP145">
            <v>0</v>
          </cell>
          <cell r="AQ145">
            <v>0</v>
          </cell>
          <cell r="AR145">
            <v>0</v>
          </cell>
          <cell r="AS145" t="str">
            <v>Газлифт</v>
          </cell>
          <cell r="AT145">
            <v>600</v>
          </cell>
          <cell r="AU145" t="str">
            <v xml:space="preserve"> ГК88/3 </v>
          </cell>
          <cell r="AV145">
            <v>1200</v>
          </cell>
          <cell r="AW145" t="str">
            <v>ГК90/3</v>
          </cell>
          <cell r="AX145">
            <v>1695</v>
          </cell>
          <cell r="AY145" t="str">
            <v>ЦКсОК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1705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1722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73</v>
          </cell>
          <cell r="BV145">
            <v>5.5</v>
          </cell>
          <cell r="BW145">
            <v>18</v>
          </cell>
          <cell r="BX145" t="str">
            <v>Угловик</v>
          </cell>
          <cell r="BY145" t="str">
            <v>Постоянный</v>
          </cell>
          <cell r="BZ145">
            <v>24</v>
          </cell>
          <cell r="CA145">
            <v>0</v>
          </cell>
          <cell r="CB145">
            <v>34</v>
          </cell>
          <cell r="CC145">
            <v>85</v>
          </cell>
          <cell r="CD145">
            <v>33</v>
          </cell>
          <cell r="CE145">
            <v>43313</v>
          </cell>
          <cell r="CF145">
            <v>152.5</v>
          </cell>
          <cell r="CG145">
            <v>86</v>
          </cell>
          <cell r="CH145">
            <v>6</v>
          </cell>
          <cell r="CI145">
            <v>0</v>
          </cell>
          <cell r="CJ145">
            <v>0</v>
          </cell>
          <cell r="CK145">
            <v>138</v>
          </cell>
          <cell r="CL145">
            <v>4.0302724000000003</v>
          </cell>
          <cell r="CM145">
            <v>19.88</v>
          </cell>
          <cell r="CN145">
            <v>75.75</v>
          </cell>
          <cell r="CO145">
            <v>141</v>
          </cell>
          <cell r="CP145">
            <v>10.55</v>
          </cell>
          <cell r="CQ145">
            <v>1</v>
          </cell>
          <cell r="CR145" t="str">
            <v>-</v>
          </cell>
          <cell r="CS145" t="str">
            <v>-</v>
          </cell>
          <cell r="CT145" t="str">
            <v>-</v>
          </cell>
          <cell r="CU145">
            <v>-3.0302724000000003</v>
          </cell>
          <cell r="CV145" t="str">
            <v>-</v>
          </cell>
          <cell r="CW145" t="str">
            <v>-</v>
          </cell>
          <cell r="CX145" t="str">
            <v>-</v>
          </cell>
          <cell r="CY145">
            <v>6.5019999999999998</v>
          </cell>
          <cell r="CZ145">
            <v>4.0480000000000009</v>
          </cell>
          <cell r="DA145">
            <v>1004.3986108730518</v>
          </cell>
          <cell r="DB145">
            <v>2617.6890673692428</v>
          </cell>
          <cell r="DC145">
            <v>1.3809364221789739</v>
          </cell>
          <cell r="DD145" t="str">
            <v>Довывод скважины на режим после ТРМ (смены ПО-негерметичность)</v>
          </cell>
          <cell r="DE145" t="str">
            <v>Газлифт</v>
          </cell>
          <cell r="DF145">
            <v>4.0302724000000003</v>
          </cell>
          <cell r="DG145">
            <v>19.88</v>
          </cell>
          <cell r="DH145">
            <v>75.75</v>
          </cell>
          <cell r="DI145">
            <v>4.0480000000000009</v>
          </cell>
          <cell r="DJ145">
            <v>138</v>
          </cell>
          <cell r="DK145">
            <v>0</v>
          </cell>
          <cell r="DL145">
            <v>41511</v>
          </cell>
          <cell r="DM145">
            <v>41596</v>
          </cell>
          <cell r="DN145">
            <v>1810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40363</v>
          </cell>
          <cell r="DT145" t="str">
            <v>ВНС</v>
          </cell>
          <cell r="DU145">
            <v>0</v>
          </cell>
          <cell r="DV145">
            <v>18</v>
          </cell>
          <cell r="DW145">
            <v>34</v>
          </cell>
          <cell r="DX145">
            <v>85</v>
          </cell>
          <cell r="DY145">
            <v>33</v>
          </cell>
          <cell r="DZ145" t="str">
            <v>Постоянный</v>
          </cell>
          <cell r="EA145">
            <v>24</v>
          </cell>
          <cell r="EB145">
            <v>0</v>
          </cell>
          <cell r="EC145">
            <v>4.0302724000000003</v>
          </cell>
          <cell r="ED145">
            <v>19.88</v>
          </cell>
          <cell r="EE145">
            <v>75.75</v>
          </cell>
          <cell r="EF145">
            <v>10.55</v>
          </cell>
          <cell r="EG145">
            <v>1004.3986108730518</v>
          </cell>
          <cell r="EH145">
            <v>86</v>
          </cell>
          <cell r="EI145">
            <v>6.5019999999999998</v>
          </cell>
          <cell r="EJ145">
            <v>143</v>
          </cell>
          <cell r="EK145">
            <v>18</v>
          </cell>
          <cell r="EL145">
            <v>34</v>
          </cell>
          <cell r="EM145">
            <v>85</v>
          </cell>
          <cell r="EN145">
            <v>33</v>
          </cell>
          <cell r="EO145" t="str">
            <v>Постоянный</v>
          </cell>
          <cell r="EP145">
            <v>24</v>
          </cell>
          <cell r="EQ145">
            <v>0</v>
          </cell>
          <cell r="ER145">
            <v>4.0302724000000003</v>
          </cell>
          <cell r="ES145">
            <v>19.88</v>
          </cell>
          <cell r="ET145">
            <v>75.75</v>
          </cell>
          <cell r="EU145">
            <v>10.55</v>
          </cell>
          <cell r="EV145">
            <v>1004.3986108730518</v>
          </cell>
          <cell r="EW145">
            <v>86</v>
          </cell>
          <cell r="EX145">
            <v>6.5019999999999998</v>
          </cell>
          <cell r="EY145">
            <v>138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</row>
        <row r="146">
          <cell r="J146" t="str">
            <v>1046-2</v>
          </cell>
          <cell r="K146" t="str">
            <v>К - 1</v>
          </cell>
          <cell r="L146">
            <v>41440</v>
          </cell>
          <cell r="M146" t="str">
            <v>Гор.</v>
          </cell>
          <cell r="N146" t="str">
            <v>P1ar_Block III</v>
          </cell>
          <cell r="O146" t="str">
            <v>Действующий</v>
          </cell>
          <cell r="P146">
            <v>-4</v>
          </cell>
          <cell r="Q146">
            <v>41986</v>
          </cell>
          <cell r="R146" t="str">
            <v>Slb</v>
          </cell>
          <cell r="S146" t="str">
            <v>КГРП: HCl 15%-96м3, 
WF-40м3, KCl 2%-29,3м3</v>
          </cell>
          <cell r="T146">
            <v>143.80000000000001</v>
          </cell>
          <cell r="U146">
            <v>135</v>
          </cell>
          <cell r="V146">
            <v>4.32</v>
          </cell>
          <cell r="W146">
            <v>1</v>
          </cell>
          <cell r="X146">
            <v>2.265309718178691</v>
          </cell>
          <cell r="Y146">
            <v>1.33</v>
          </cell>
          <cell r="Z146">
            <v>0.83599999999999997</v>
          </cell>
          <cell r="AA146">
            <v>0.73299999999999998</v>
          </cell>
          <cell r="AB146">
            <v>38</v>
          </cell>
          <cell r="AC146">
            <v>1.1579999999999999</v>
          </cell>
          <cell r="AD146">
            <v>177.8</v>
          </cell>
          <cell r="AE146">
            <v>9.19</v>
          </cell>
          <cell r="AF146">
            <v>2214</v>
          </cell>
          <cell r="AG146">
            <v>2780</v>
          </cell>
          <cell r="AH146">
            <v>2780</v>
          </cell>
          <cell r="AI146">
            <v>0</v>
          </cell>
          <cell r="AJ146">
            <v>0</v>
          </cell>
          <cell r="AK146" t="str">
            <v>откр ствол</v>
          </cell>
          <cell r="AL146" t="str">
            <v>2214-2780</v>
          </cell>
          <cell r="AM146">
            <v>50</v>
          </cell>
          <cell r="AN146">
            <v>2032</v>
          </cell>
          <cell r="AO146">
            <v>179.7</v>
          </cell>
          <cell r="AP146">
            <v>0</v>
          </cell>
          <cell r="AQ146">
            <v>0</v>
          </cell>
          <cell r="AR146">
            <v>0</v>
          </cell>
          <cell r="AS146" t="str">
            <v>Газлифт</v>
          </cell>
          <cell r="AT146">
            <v>500</v>
          </cell>
          <cell r="AU146" t="str">
            <v>ГП</v>
          </cell>
          <cell r="AV146">
            <v>900</v>
          </cell>
          <cell r="AW146" t="str">
            <v>ГП</v>
          </cell>
          <cell r="AX146">
            <v>1220</v>
          </cell>
          <cell r="AY146" t="str">
            <v>ГП</v>
          </cell>
          <cell r="AZ146">
            <v>1480</v>
          </cell>
          <cell r="BA146" t="str">
            <v>ГК85/1,5</v>
          </cell>
          <cell r="BB146">
            <v>1710</v>
          </cell>
          <cell r="BC146" t="str">
            <v>ЦКсОК</v>
          </cell>
          <cell r="BD146">
            <v>0</v>
          </cell>
          <cell r="BE146">
            <v>0</v>
          </cell>
          <cell r="BF146">
            <v>1720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2249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73</v>
          </cell>
          <cell r="BV146">
            <v>5.5</v>
          </cell>
          <cell r="BW146">
            <v>18</v>
          </cell>
          <cell r="BX146" t="str">
            <v>Угловик</v>
          </cell>
          <cell r="BY146" t="str">
            <v>Постоянный</v>
          </cell>
          <cell r="BZ146">
            <v>24</v>
          </cell>
          <cell r="CA146">
            <v>0</v>
          </cell>
          <cell r="CB146">
            <v>32</v>
          </cell>
          <cell r="CC146">
            <v>64</v>
          </cell>
          <cell r="CD146">
            <v>31</v>
          </cell>
          <cell r="CE146" t="str">
            <v>-</v>
          </cell>
          <cell r="CF146" t="str">
            <v>-</v>
          </cell>
          <cell r="CG146">
            <v>89</v>
          </cell>
          <cell r="CH146">
            <v>6</v>
          </cell>
          <cell r="CI146">
            <v>0</v>
          </cell>
          <cell r="CJ146">
            <v>0</v>
          </cell>
          <cell r="CK146">
            <v>80</v>
          </cell>
          <cell r="CL146">
            <v>19.807916479999999</v>
          </cell>
          <cell r="CM146">
            <v>32.6</v>
          </cell>
          <cell r="CN146">
            <v>27.32</v>
          </cell>
          <cell r="CO146">
            <v>0</v>
          </cell>
          <cell r="CP146">
            <v>56.27</v>
          </cell>
          <cell r="CQ146">
            <v>0</v>
          </cell>
          <cell r="CR146">
            <v>0</v>
          </cell>
          <cell r="CS146" t="str">
            <v>-</v>
          </cell>
          <cell r="CT146" t="str">
            <v>-</v>
          </cell>
          <cell r="CU146">
            <v>-19.807916479999999</v>
          </cell>
          <cell r="CV146">
            <v>-32.6</v>
          </cell>
          <cell r="CW146" t="str">
            <v>-</v>
          </cell>
          <cell r="CX146" t="str">
            <v>-</v>
          </cell>
          <cell r="CY146">
            <v>12</v>
          </cell>
          <cell r="CZ146">
            <v>44.27</v>
          </cell>
          <cell r="DA146">
            <v>2234.9649971868216</v>
          </cell>
          <cell r="DB146">
            <v>2840.7833835939114</v>
          </cell>
          <cell r="DC146" t="e">
            <v>#VALUE!</v>
          </cell>
          <cell r="DD146">
            <v>0</v>
          </cell>
          <cell r="DE146" t="str">
            <v>Газлифт</v>
          </cell>
          <cell r="DF146">
            <v>19.807916479999999</v>
          </cell>
          <cell r="DG146">
            <v>32.6</v>
          </cell>
          <cell r="DH146">
            <v>27.32</v>
          </cell>
          <cell r="DI146">
            <v>44.269999999999996</v>
          </cell>
          <cell r="DJ146">
            <v>80</v>
          </cell>
          <cell r="DK146">
            <v>0</v>
          </cell>
          <cell r="DL146">
            <v>42706.083333333336</v>
          </cell>
          <cell r="DM146">
            <v>42751</v>
          </cell>
          <cell r="DN146">
            <v>655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42751</v>
          </cell>
          <cell r="DT146" t="str">
            <v>ОПЗ</v>
          </cell>
          <cell r="DU146">
            <v>0</v>
          </cell>
          <cell r="DV146" t="str">
            <v>-</v>
          </cell>
          <cell r="DW146" t="str">
            <v>-</v>
          </cell>
          <cell r="DX146" t="str">
            <v>-</v>
          </cell>
          <cell r="DY146" t="str">
            <v>-</v>
          </cell>
          <cell r="DZ146" t="str">
            <v>-</v>
          </cell>
          <cell r="EA146" t="str">
            <v>-</v>
          </cell>
          <cell r="EB146" t="str">
            <v>-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 t="str">
            <v>-</v>
          </cell>
          <cell r="EI146">
            <v>0</v>
          </cell>
          <cell r="EJ146">
            <v>0</v>
          </cell>
          <cell r="EK146">
            <v>18</v>
          </cell>
          <cell r="EL146">
            <v>32</v>
          </cell>
          <cell r="EM146">
            <v>64</v>
          </cell>
          <cell r="EN146">
            <v>31</v>
          </cell>
          <cell r="EO146" t="str">
            <v>Постоянный</v>
          </cell>
          <cell r="EP146">
            <v>24</v>
          </cell>
          <cell r="EQ146">
            <v>0</v>
          </cell>
          <cell r="ER146">
            <v>19.807916479999999</v>
          </cell>
          <cell r="ES146">
            <v>32.6</v>
          </cell>
          <cell r="ET146">
            <v>27.32</v>
          </cell>
          <cell r="EU146">
            <v>56.27</v>
          </cell>
          <cell r="EV146">
            <v>2234.9649971868216</v>
          </cell>
          <cell r="EW146">
            <v>89</v>
          </cell>
          <cell r="EX146">
            <v>12</v>
          </cell>
          <cell r="EY146">
            <v>80</v>
          </cell>
          <cell r="EZ146" t="e">
            <v>#VALUE!</v>
          </cell>
          <cell r="FA146" t="e">
            <v>#VALUE!</v>
          </cell>
          <cell r="FB146" t="e">
            <v>#VALUE!</v>
          </cell>
          <cell r="FC146" t="e">
            <v>#VALUE!</v>
          </cell>
          <cell r="FD146" t="e">
            <v>#VALUE!</v>
          </cell>
          <cell r="FE146" t="e">
            <v>#VALUE!</v>
          </cell>
          <cell r="FF146">
            <v>19.807916479999999</v>
          </cell>
        </row>
        <row r="147">
          <cell r="J147" t="str">
            <v>1046-1</v>
          </cell>
          <cell r="K147" t="str">
            <v>Куст скважины - 1046</v>
          </cell>
          <cell r="L147">
            <v>40429</v>
          </cell>
          <cell r="M147" t="str">
            <v>Гор.</v>
          </cell>
          <cell r="N147" t="str">
            <v>P1ar_Block III</v>
          </cell>
          <cell r="O147" t="str">
            <v>Действующий</v>
          </cell>
          <cell r="P147">
            <v>-4</v>
          </cell>
          <cell r="Q147" t="str">
            <v xml:space="preserve"> </v>
          </cell>
          <cell r="R147" t="str">
            <v xml:space="preserve"> </v>
          </cell>
          <cell r="S147">
            <v>0</v>
          </cell>
          <cell r="T147">
            <v>143.80000000000001</v>
          </cell>
          <cell r="U147">
            <v>135</v>
          </cell>
          <cell r="V147">
            <v>4.32</v>
          </cell>
          <cell r="W147">
            <v>1</v>
          </cell>
          <cell r="X147">
            <v>4.3142706485786881</v>
          </cell>
          <cell r="Y147">
            <v>1.33</v>
          </cell>
          <cell r="Z147">
            <v>0.83599999999999997</v>
          </cell>
          <cell r="AA147">
            <v>0.73299999999999998</v>
          </cell>
          <cell r="AB147">
            <v>38</v>
          </cell>
          <cell r="AC147">
            <v>1.1579999999999999</v>
          </cell>
          <cell r="AD147">
            <v>139.69999999999999</v>
          </cell>
          <cell r="AE147">
            <v>7.72</v>
          </cell>
          <cell r="AF147">
            <v>1944</v>
          </cell>
          <cell r="AG147">
            <v>2500</v>
          </cell>
          <cell r="AH147">
            <v>2500</v>
          </cell>
          <cell r="AI147">
            <v>0</v>
          </cell>
          <cell r="AJ147">
            <v>0</v>
          </cell>
          <cell r="AK147" t="str">
            <v>откр ствол</v>
          </cell>
          <cell r="AL147" t="str">
            <v>1944-2500</v>
          </cell>
          <cell r="AM147">
            <v>0</v>
          </cell>
          <cell r="AN147">
            <v>1944</v>
          </cell>
          <cell r="AO147">
            <v>86.14</v>
          </cell>
          <cell r="AP147">
            <v>0</v>
          </cell>
          <cell r="AQ147">
            <v>0</v>
          </cell>
          <cell r="AR147">
            <v>0</v>
          </cell>
          <cell r="AS147" t="str">
            <v>Фонтан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2034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73</v>
          </cell>
          <cell r="BV147">
            <v>5.5</v>
          </cell>
          <cell r="BW147">
            <v>18</v>
          </cell>
          <cell r="BX147" t="str">
            <v>Угловик</v>
          </cell>
          <cell r="BY147" t="str">
            <v>Постоянный</v>
          </cell>
          <cell r="BZ147">
            <v>24</v>
          </cell>
          <cell r="CA147">
            <v>0</v>
          </cell>
          <cell r="CB147">
            <v>64</v>
          </cell>
          <cell r="CC147">
            <v>12</v>
          </cell>
          <cell r="CD147">
            <v>63</v>
          </cell>
          <cell r="CE147">
            <v>43313</v>
          </cell>
          <cell r="CF147">
            <v>130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74</v>
          </cell>
          <cell r="CL147">
            <v>14.039182080000002</v>
          </cell>
          <cell r="CM147">
            <v>16.8</v>
          </cell>
          <cell r="CN147">
            <v>0.04</v>
          </cell>
          <cell r="CO147">
            <v>143</v>
          </cell>
          <cell r="CP147">
            <v>111.8</v>
          </cell>
          <cell r="CQ147">
            <v>56</v>
          </cell>
          <cell r="CR147" t="str">
            <v>-</v>
          </cell>
          <cell r="CS147" t="str">
            <v>-</v>
          </cell>
          <cell r="CT147" t="str">
            <v>-</v>
          </cell>
          <cell r="CU147">
            <v>41.960817919999997</v>
          </cell>
          <cell r="CV147" t="str">
            <v>-</v>
          </cell>
          <cell r="CW147" t="str">
            <v>-</v>
          </cell>
          <cell r="CX147" t="str">
            <v>-</v>
          </cell>
          <cell r="CY147">
            <v>0</v>
          </cell>
          <cell r="CZ147">
            <v>111.8</v>
          </cell>
          <cell r="DA147">
            <v>7963.4268836265419</v>
          </cell>
          <cell r="DB147">
            <v>7963.4268836265419</v>
          </cell>
          <cell r="DC147">
            <v>0.37103594080338265</v>
          </cell>
          <cell r="DD147">
            <v>0</v>
          </cell>
          <cell r="DE147" t="str">
            <v>Фонтан</v>
          </cell>
          <cell r="DF147">
            <v>14.039182080000002</v>
          </cell>
          <cell r="DG147">
            <v>16.8</v>
          </cell>
          <cell r="DH147">
            <v>0.04</v>
          </cell>
          <cell r="DI147">
            <v>111.8</v>
          </cell>
          <cell r="DJ147">
            <v>74</v>
          </cell>
          <cell r="DK147">
            <v>0</v>
          </cell>
          <cell r="DL147" t="str">
            <v>-</v>
          </cell>
          <cell r="DM147">
            <v>40429</v>
          </cell>
          <cell r="DN147">
            <v>2977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40429</v>
          </cell>
          <cell r="DT147" t="str">
            <v>ВНС</v>
          </cell>
          <cell r="DU147">
            <v>0</v>
          </cell>
          <cell r="DV147">
            <v>18</v>
          </cell>
          <cell r="DW147">
            <v>64</v>
          </cell>
          <cell r="DX147">
            <v>12</v>
          </cell>
          <cell r="DY147">
            <v>63</v>
          </cell>
          <cell r="DZ147" t="str">
            <v>Постоянный</v>
          </cell>
          <cell r="EA147">
            <v>24</v>
          </cell>
          <cell r="EB147">
            <v>0</v>
          </cell>
          <cell r="EC147">
            <v>11.2814856</v>
          </cell>
          <cell r="ED147">
            <v>13.5</v>
          </cell>
          <cell r="EE147">
            <v>0.04</v>
          </cell>
          <cell r="EF147">
            <v>111.7</v>
          </cell>
          <cell r="EG147">
            <v>9901.1782632599388</v>
          </cell>
          <cell r="EH147">
            <v>0</v>
          </cell>
          <cell r="EI147">
            <v>0</v>
          </cell>
          <cell r="EJ147">
            <v>74</v>
          </cell>
          <cell r="EK147">
            <v>18</v>
          </cell>
          <cell r="EL147">
            <v>64</v>
          </cell>
          <cell r="EM147">
            <v>12</v>
          </cell>
          <cell r="EN147">
            <v>63</v>
          </cell>
          <cell r="EO147" t="str">
            <v>Постоянный</v>
          </cell>
          <cell r="EP147">
            <v>24</v>
          </cell>
          <cell r="EQ147">
            <v>0</v>
          </cell>
          <cell r="ER147">
            <v>14.039182080000002</v>
          </cell>
          <cell r="ES147">
            <v>16.8</v>
          </cell>
          <cell r="ET147">
            <v>0.04</v>
          </cell>
          <cell r="EU147">
            <v>111.8</v>
          </cell>
          <cell r="EV147">
            <v>7963.4268836265419</v>
          </cell>
          <cell r="EW147">
            <v>0</v>
          </cell>
          <cell r="EX147">
            <v>0</v>
          </cell>
          <cell r="EY147">
            <v>74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2.7576964800000017</v>
          </cell>
        </row>
        <row r="148">
          <cell r="J148">
            <v>1049</v>
          </cell>
          <cell r="K148" t="str">
            <v>Куст скважины - 1049</v>
          </cell>
          <cell r="L148">
            <v>38134</v>
          </cell>
          <cell r="M148" t="str">
            <v>Верт.</v>
          </cell>
          <cell r="N148" t="str">
            <v>P1ar_Block III</v>
          </cell>
          <cell r="O148" t="str">
            <v>Действующий</v>
          </cell>
          <cell r="P148">
            <v>-4</v>
          </cell>
          <cell r="Q148" t="str">
            <v xml:space="preserve"> </v>
          </cell>
          <cell r="R148" t="str">
            <v xml:space="preserve"> </v>
          </cell>
          <cell r="S148">
            <v>0</v>
          </cell>
          <cell r="T148">
            <v>143.80000000000001</v>
          </cell>
          <cell r="U148">
            <v>135</v>
          </cell>
          <cell r="V148">
            <v>4.32</v>
          </cell>
          <cell r="W148">
            <v>1</v>
          </cell>
          <cell r="X148">
            <v>4.32</v>
          </cell>
          <cell r="Y148">
            <v>1.33</v>
          </cell>
          <cell r="Z148">
            <v>0.83599999999999997</v>
          </cell>
          <cell r="AA148">
            <v>0.73299999999999998</v>
          </cell>
          <cell r="AB148">
            <v>38</v>
          </cell>
          <cell r="AC148">
            <v>1.1579999999999999</v>
          </cell>
          <cell r="AD148">
            <v>139.69999999999999</v>
          </cell>
          <cell r="AE148">
            <v>7.72</v>
          </cell>
          <cell r="AF148">
            <v>1990</v>
          </cell>
          <cell r="AG148">
            <v>2520</v>
          </cell>
          <cell r="AH148">
            <v>2520</v>
          </cell>
          <cell r="AI148">
            <v>0</v>
          </cell>
          <cell r="AJ148">
            <v>0</v>
          </cell>
          <cell r="AK148" t="str">
            <v>откр ствол</v>
          </cell>
          <cell r="AL148" t="str">
            <v>1990-2520</v>
          </cell>
          <cell r="AM148">
            <v>0</v>
          </cell>
          <cell r="AN148">
            <v>1887</v>
          </cell>
          <cell r="AO148">
            <v>6.3</v>
          </cell>
          <cell r="AP148">
            <v>0</v>
          </cell>
          <cell r="AQ148">
            <v>0</v>
          </cell>
          <cell r="AR148">
            <v>0</v>
          </cell>
          <cell r="AS148" t="str">
            <v>Фонтан</v>
          </cell>
          <cell r="AT148">
            <v>480</v>
          </cell>
          <cell r="AU148" t="str">
            <v>ГП</v>
          </cell>
          <cell r="AV148">
            <v>1200</v>
          </cell>
          <cell r="AW148" t="str">
            <v>ГК98(2)</v>
          </cell>
          <cell r="AX148">
            <v>1480</v>
          </cell>
          <cell r="AY148" t="str">
            <v>ЦКсОК(4)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1530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1565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73</v>
          </cell>
          <cell r="BV148">
            <v>5.5</v>
          </cell>
          <cell r="BW148">
            <v>18</v>
          </cell>
          <cell r="BX148" t="str">
            <v>Угловик</v>
          </cell>
          <cell r="BY148" t="str">
            <v>Постоянный</v>
          </cell>
          <cell r="BZ148">
            <v>24</v>
          </cell>
          <cell r="CA148">
            <v>0</v>
          </cell>
          <cell r="CB148">
            <v>34</v>
          </cell>
          <cell r="CC148">
            <v>44</v>
          </cell>
          <cell r="CD148">
            <v>31</v>
          </cell>
          <cell r="CE148">
            <v>43313</v>
          </cell>
          <cell r="CF148">
            <v>133.1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48</v>
          </cell>
          <cell r="CL148">
            <v>6.6879999999999997</v>
          </cell>
          <cell r="CM148">
            <v>8</v>
          </cell>
          <cell r="CN148">
            <v>0</v>
          </cell>
          <cell r="CO148">
            <v>144</v>
          </cell>
          <cell r="CP148">
            <v>14</v>
          </cell>
          <cell r="CQ148">
            <v>85.1</v>
          </cell>
          <cell r="CR148" t="str">
            <v>-</v>
          </cell>
          <cell r="CS148" t="str">
            <v>-</v>
          </cell>
          <cell r="CT148" t="str">
            <v>-</v>
          </cell>
          <cell r="CU148">
            <v>78.411999999999992</v>
          </cell>
          <cell r="CV148" t="str">
            <v>-</v>
          </cell>
          <cell r="CW148" t="str">
            <v>-</v>
          </cell>
          <cell r="CX148" t="str">
            <v>-</v>
          </cell>
          <cell r="CY148">
            <v>0</v>
          </cell>
          <cell r="CZ148">
            <v>14</v>
          </cell>
          <cell r="DA148">
            <v>2093.3014354066986</v>
          </cell>
          <cell r="DB148">
            <v>2093.3014354066986</v>
          </cell>
          <cell r="DC148">
            <v>0</v>
          </cell>
          <cell r="DD148">
            <v>0</v>
          </cell>
          <cell r="DE148" t="str">
            <v>Фонтан</v>
          </cell>
          <cell r="DF148">
            <v>6.6879999999999997</v>
          </cell>
          <cell r="DG148">
            <v>8</v>
          </cell>
          <cell r="DH148">
            <v>0</v>
          </cell>
          <cell r="DI148">
            <v>14</v>
          </cell>
          <cell r="DJ148">
            <v>48</v>
          </cell>
          <cell r="DK148">
            <v>0</v>
          </cell>
          <cell r="DL148">
            <v>42177</v>
          </cell>
          <cell r="DM148">
            <v>42276</v>
          </cell>
          <cell r="DN148">
            <v>1130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42276</v>
          </cell>
          <cell r="DT148" t="str">
            <v>ЗБС</v>
          </cell>
          <cell r="DU148">
            <v>0</v>
          </cell>
          <cell r="DV148">
            <v>18</v>
          </cell>
          <cell r="DW148">
            <v>34</v>
          </cell>
          <cell r="DX148">
            <v>44</v>
          </cell>
          <cell r="DY148">
            <v>33</v>
          </cell>
          <cell r="DZ148" t="str">
            <v>Постоянный</v>
          </cell>
          <cell r="EA148">
            <v>24</v>
          </cell>
          <cell r="EB148">
            <v>0</v>
          </cell>
          <cell r="EC148">
            <v>6.6879999999999997</v>
          </cell>
          <cell r="ED148">
            <v>8</v>
          </cell>
          <cell r="EE148">
            <v>0</v>
          </cell>
          <cell r="EF148">
            <v>14</v>
          </cell>
          <cell r="EG148">
            <v>2093.3014354066986</v>
          </cell>
          <cell r="EH148">
            <v>0</v>
          </cell>
          <cell r="EI148">
            <v>0</v>
          </cell>
          <cell r="EJ148">
            <v>48</v>
          </cell>
          <cell r="EK148">
            <v>18</v>
          </cell>
          <cell r="EL148">
            <v>34</v>
          </cell>
          <cell r="EM148">
            <v>44</v>
          </cell>
          <cell r="EN148">
            <v>31</v>
          </cell>
          <cell r="EO148" t="str">
            <v>Постоянный</v>
          </cell>
          <cell r="EP148">
            <v>24</v>
          </cell>
          <cell r="EQ148">
            <v>0</v>
          </cell>
          <cell r="ER148">
            <v>6.6879999999999997</v>
          </cell>
          <cell r="ES148">
            <v>8</v>
          </cell>
          <cell r="ET148">
            <v>0</v>
          </cell>
          <cell r="EU148">
            <v>14</v>
          </cell>
          <cell r="EV148">
            <v>2093.3014354066986</v>
          </cell>
          <cell r="EW148">
            <v>0</v>
          </cell>
          <cell r="EX148">
            <v>0</v>
          </cell>
          <cell r="EY148">
            <v>48</v>
          </cell>
          <cell r="EZ148">
            <v>0</v>
          </cell>
          <cell r="FA148">
            <v>0</v>
          </cell>
          <cell r="FB148">
            <v>0</v>
          </cell>
          <cell r="FC148">
            <v>-2</v>
          </cell>
          <cell r="FD148">
            <v>0</v>
          </cell>
          <cell r="FE148">
            <v>0</v>
          </cell>
          <cell r="FF148">
            <v>0</v>
          </cell>
        </row>
        <row r="149">
          <cell r="J149" t="str">
            <v>1049-2</v>
          </cell>
          <cell r="K149" t="str">
            <v>Куст скважины - 1049</v>
          </cell>
          <cell r="L149">
            <v>38352</v>
          </cell>
          <cell r="M149" t="str">
            <v>Гор.</v>
          </cell>
          <cell r="N149" t="str">
            <v>P1ar_Block III</v>
          </cell>
          <cell r="O149" t="str">
            <v>Действующий</v>
          </cell>
          <cell r="P149">
            <v>-4</v>
          </cell>
          <cell r="Q149" t="str">
            <v xml:space="preserve"> </v>
          </cell>
          <cell r="R149" t="str">
            <v xml:space="preserve"> </v>
          </cell>
          <cell r="S149">
            <v>0</v>
          </cell>
          <cell r="T149">
            <v>143.80000000000001</v>
          </cell>
          <cell r="U149">
            <v>135</v>
          </cell>
          <cell r="V149">
            <v>4.32</v>
          </cell>
          <cell r="W149">
            <v>1</v>
          </cell>
          <cell r="X149">
            <v>4.32</v>
          </cell>
          <cell r="Y149">
            <v>1.33</v>
          </cell>
          <cell r="Z149">
            <v>0.83599999999999997</v>
          </cell>
          <cell r="AA149">
            <v>0.73299999999999998</v>
          </cell>
          <cell r="AB149">
            <v>38</v>
          </cell>
          <cell r="AC149">
            <v>1.1579999999999999</v>
          </cell>
          <cell r="AD149">
            <v>139.69999999999999</v>
          </cell>
          <cell r="AE149">
            <v>7.72</v>
          </cell>
          <cell r="AF149">
            <v>1932</v>
          </cell>
          <cell r="AG149">
            <v>2303</v>
          </cell>
          <cell r="AH149">
            <v>2303</v>
          </cell>
          <cell r="AI149">
            <v>0</v>
          </cell>
          <cell r="AJ149">
            <v>0</v>
          </cell>
          <cell r="AK149" t="str">
            <v>откр ствол</v>
          </cell>
          <cell r="AL149" t="str">
            <v xml:space="preserve">1932-2303 </v>
          </cell>
          <cell r="AM149">
            <v>0</v>
          </cell>
          <cell r="AN149">
            <v>1932</v>
          </cell>
          <cell r="AO149">
            <v>56.3</v>
          </cell>
          <cell r="AP149">
            <v>0</v>
          </cell>
          <cell r="AQ149">
            <v>0</v>
          </cell>
          <cell r="AR149">
            <v>0</v>
          </cell>
          <cell r="AS149" t="str">
            <v>Фонтан</v>
          </cell>
          <cell r="AT149">
            <v>599</v>
          </cell>
          <cell r="AU149" t="str">
            <v>ГП</v>
          </cell>
          <cell r="AV149">
            <v>1199</v>
          </cell>
          <cell r="AW149" t="str">
            <v>ГП</v>
          </cell>
          <cell r="AX149">
            <v>1771</v>
          </cell>
          <cell r="AY149" t="str">
            <v>ЦКсОК (3)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1782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2207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73</v>
          </cell>
          <cell r="BV149">
            <v>5.5</v>
          </cell>
          <cell r="BW149">
            <v>18</v>
          </cell>
          <cell r="BX149" t="str">
            <v>Угловик</v>
          </cell>
          <cell r="BY149" t="str">
            <v>Постоянный</v>
          </cell>
          <cell r="BZ149">
            <v>24</v>
          </cell>
          <cell r="CA149">
            <v>0</v>
          </cell>
          <cell r="CB149">
            <v>32</v>
          </cell>
          <cell r="CC149">
            <v>52</v>
          </cell>
          <cell r="CD149">
            <v>31</v>
          </cell>
          <cell r="CE149">
            <v>43313</v>
          </cell>
          <cell r="CF149">
            <v>118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58</v>
          </cell>
          <cell r="CL149">
            <v>7.1059999999999999</v>
          </cell>
          <cell r="CM149">
            <v>8.5</v>
          </cell>
          <cell r="CN149">
            <v>0</v>
          </cell>
          <cell r="CO149">
            <v>145</v>
          </cell>
          <cell r="CP149">
            <v>16.3</v>
          </cell>
          <cell r="CQ149">
            <v>60</v>
          </cell>
          <cell r="CR149" t="str">
            <v>-</v>
          </cell>
          <cell r="CS149" t="str">
            <v>-</v>
          </cell>
          <cell r="CT149" t="str">
            <v>-</v>
          </cell>
          <cell r="CU149">
            <v>52.893999999999998</v>
          </cell>
          <cell r="CV149" t="str">
            <v>-</v>
          </cell>
          <cell r="CW149" t="str">
            <v>-</v>
          </cell>
          <cell r="CX149" t="str">
            <v>-</v>
          </cell>
          <cell r="CY149">
            <v>0</v>
          </cell>
          <cell r="CZ149">
            <v>16.3</v>
          </cell>
          <cell r="DA149">
            <v>2293.8361947649873</v>
          </cell>
          <cell r="DB149">
            <v>2293.8361947649873</v>
          </cell>
          <cell r="DC149">
            <v>0</v>
          </cell>
          <cell r="DD149">
            <v>0</v>
          </cell>
          <cell r="DE149" t="str">
            <v>Фонтан</v>
          </cell>
          <cell r="DF149">
            <v>7.1059999999999999</v>
          </cell>
          <cell r="DG149">
            <v>8.5</v>
          </cell>
          <cell r="DH149">
            <v>0</v>
          </cell>
          <cell r="DI149">
            <v>16.3</v>
          </cell>
          <cell r="DJ149">
            <v>58</v>
          </cell>
          <cell r="DK149">
            <v>0</v>
          </cell>
          <cell r="DL149" t="str">
            <v>-</v>
          </cell>
          <cell r="DM149">
            <v>41433</v>
          </cell>
          <cell r="DN149">
            <v>1973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41433</v>
          </cell>
          <cell r="DT149" t="str">
            <v>Бесподходное ОПЗ</v>
          </cell>
          <cell r="DU149">
            <v>0</v>
          </cell>
          <cell r="DV149">
            <v>18</v>
          </cell>
          <cell r="DW149">
            <v>32</v>
          </cell>
          <cell r="DX149">
            <v>52</v>
          </cell>
          <cell r="DY149">
            <v>31</v>
          </cell>
          <cell r="DZ149" t="str">
            <v>Постоянный</v>
          </cell>
          <cell r="EA149">
            <v>24</v>
          </cell>
          <cell r="EB149">
            <v>0</v>
          </cell>
          <cell r="EC149">
            <v>7.1059999999999999</v>
          </cell>
          <cell r="ED149">
            <v>8.5</v>
          </cell>
          <cell r="EE149">
            <v>0</v>
          </cell>
          <cell r="EF149">
            <v>16.3</v>
          </cell>
          <cell r="EG149">
            <v>2293.8361947649873</v>
          </cell>
          <cell r="EH149">
            <v>0</v>
          </cell>
          <cell r="EI149">
            <v>0</v>
          </cell>
          <cell r="EJ149">
            <v>58</v>
          </cell>
          <cell r="EK149">
            <v>18</v>
          </cell>
          <cell r="EL149">
            <v>32</v>
          </cell>
          <cell r="EM149">
            <v>52</v>
          </cell>
          <cell r="EN149">
            <v>31</v>
          </cell>
          <cell r="EO149" t="str">
            <v>Постоянный</v>
          </cell>
          <cell r="EP149">
            <v>24</v>
          </cell>
          <cell r="EQ149">
            <v>0</v>
          </cell>
          <cell r="ER149">
            <v>7.1059999999999999</v>
          </cell>
          <cell r="ES149">
            <v>8.5</v>
          </cell>
          <cell r="ET149">
            <v>0</v>
          </cell>
          <cell r="EU149">
            <v>16.3</v>
          </cell>
          <cell r="EV149">
            <v>2293.8361947649873</v>
          </cell>
          <cell r="EW149">
            <v>0</v>
          </cell>
          <cell r="EX149">
            <v>0</v>
          </cell>
          <cell r="EY149">
            <v>58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</row>
        <row r="150">
          <cell r="J150">
            <v>1050</v>
          </cell>
          <cell r="K150" t="str">
            <v>Куст скважины - 1050</v>
          </cell>
          <cell r="L150">
            <v>40005</v>
          </cell>
          <cell r="M150" t="str">
            <v>Верт.</v>
          </cell>
          <cell r="N150" t="str">
            <v>P1ar_Block III</v>
          </cell>
          <cell r="O150" t="str">
            <v>Действующий</v>
          </cell>
          <cell r="P150">
            <v>-4</v>
          </cell>
          <cell r="Q150">
            <v>42233</v>
          </cell>
          <cell r="R150" t="str">
            <v>МеКаМиНефть</v>
          </cell>
          <cell r="S150" t="str">
            <v>64м3 HCl 15%+МО-25</v>
          </cell>
          <cell r="T150">
            <v>143.80000000000001</v>
          </cell>
          <cell r="U150">
            <v>135</v>
          </cell>
          <cell r="V150">
            <v>4.32</v>
          </cell>
          <cell r="W150">
            <v>1</v>
          </cell>
          <cell r="X150">
            <v>4.3028574160544393</v>
          </cell>
          <cell r="Y150">
            <v>1.33</v>
          </cell>
          <cell r="Z150">
            <v>0.83599999999999997</v>
          </cell>
          <cell r="AA150">
            <v>0.73299999999999998</v>
          </cell>
          <cell r="AB150">
            <v>38</v>
          </cell>
          <cell r="AC150">
            <v>1.1579999999999999</v>
          </cell>
          <cell r="AD150">
            <v>139.69999999999999</v>
          </cell>
          <cell r="AE150">
            <v>7.72</v>
          </cell>
          <cell r="AF150">
            <v>2049</v>
          </cell>
          <cell r="AG150">
            <v>2054</v>
          </cell>
          <cell r="AH150">
            <v>2054</v>
          </cell>
          <cell r="AI150">
            <v>0</v>
          </cell>
          <cell r="AJ150">
            <v>0</v>
          </cell>
          <cell r="AK150" t="str">
            <v>закрытый</v>
          </cell>
          <cell r="AL150" t="str">
            <v>1908-1914,4; 1920-1924; 1928-1930; 1933-1939</v>
          </cell>
          <cell r="AM150">
            <v>0</v>
          </cell>
          <cell r="AN150">
            <v>1908</v>
          </cell>
          <cell r="AO150">
            <v>2.7</v>
          </cell>
          <cell r="AP150">
            <v>0</v>
          </cell>
          <cell r="AQ150">
            <v>0</v>
          </cell>
          <cell r="AR150">
            <v>0</v>
          </cell>
          <cell r="AS150" t="str">
            <v>Газлифт</v>
          </cell>
          <cell r="AT150">
            <v>550</v>
          </cell>
          <cell r="AU150" t="str">
            <v>ГК79/3</v>
          </cell>
          <cell r="AV150">
            <v>970</v>
          </cell>
          <cell r="AW150" t="str">
            <v>ГК81/3</v>
          </cell>
          <cell r="AX150">
            <v>1300</v>
          </cell>
          <cell r="AY150" t="str">
            <v>ГК77/4</v>
          </cell>
          <cell r="AZ150">
            <v>1560</v>
          </cell>
          <cell r="BA150" t="str">
            <v>ГК76/4</v>
          </cell>
          <cell r="BB150">
            <v>1770</v>
          </cell>
          <cell r="BC150" t="str">
            <v>ЦКсОК</v>
          </cell>
          <cell r="BD150">
            <v>0</v>
          </cell>
          <cell r="BE150">
            <v>0</v>
          </cell>
          <cell r="BF150">
            <v>1780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1870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73</v>
          </cell>
          <cell r="BV150">
            <v>5.5</v>
          </cell>
          <cell r="BW150">
            <v>18</v>
          </cell>
          <cell r="BX150" t="str">
            <v>Угловик</v>
          </cell>
          <cell r="BY150" t="str">
            <v>Постоянный</v>
          </cell>
          <cell r="BZ150">
            <v>24</v>
          </cell>
          <cell r="CA150">
            <v>0</v>
          </cell>
          <cell r="CB150">
            <v>40</v>
          </cell>
          <cell r="CC150">
            <v>64</v>
          </cell>
          <cell r="CD150">
            <v>38</v>
          </cell>
          <cell r="CE150">
            <v>43313</v>
          </cell>
          <cell r="CF150">
            <v>141.69999999999999</v>
          </cell>
          <cell r="CG150">
            <v>83</v>
          </cell>
          <cell r="CH150">
            <v>6</v>
          </cell>
          <cell r="CI150">
            <v>0</v>
          </cell>
          <cell r="CJ150">
            <v>0</v>
          </cell>
          <cell r="CK150">
            <v>88</v>
          </cell>
          <cell r="CL150">
            <v>10.0199616</v>
          </cell>
          <cell r="CM150">
            <v>12</v>
          </cell>
          <cell r="CN150">
            <v>0.12</v>
          </cell>
          <cell r="CO150">
            <v>146</v>
          </cell>
          <cell r="CP150">
            <v>34.700000000000003</v>
          </cell>
          <cell r="CQ150">
            <v>53.699999999999989</v>
          </cell>
          <cell r="CR150" t="str">
            <v>-</v>
          </cell>
          <cell r="CS150" t="str">
            <v>-</v>
          </cell>
          <cell r="CT150" t="str">
            <v>-</v>
          </cell>
          <cell r="CU150">
            <v>43.680038399999987</v>
          </cell>
          <cell r="CV150" t="str">
            <v>-</v>
          </cell>
          <cell r="CW150" t="str">
            <v>-</v>
          </cell>
          <cell r="CX150" t="str">
            <v>-</v>
          </cell>
          <cell r="CY150">
            <v>6.5</v>
          </cell>
          <cell r="CZ150">
            <v>28.200000000000003</v>
          </cell>
          <cell r="DA150">
            <v>2814.3820431407644</v>
          </cell>
          <cell r="DB150">
            <v>3463.087124006543</v>
          </cell>
          <cell r="DC150">
            <v>0.26872535617488336</v>
          </cell>
          <cell r="DD150">
            <v>0</v>
          </cell>
          <cell r="DE150" t="str">
            <v>Газлифт</v>
          </cell>
          <cell r="DF150">
            <v>10.0199616</v>
          </cell>
          <cell r="DG150">
            <v>12</v>
          </cell>
          <cell r="DH150">
            <v>0.12</v>
          </cell>
          <cell r="DI150">
            <v>28.200000000000003</v>
          </cell>
          <cell r="DJ150">
            <v>88</v>
          </cell>
          <cell r="DK150">
            <v>0</v>
          </cell>
          <cell r="DL150">
            <v>43110</v>
          </cell>
          <cell r="DM150">
            <v>43229</v>
          </cell>
          <cell r="DN150">
            <v>177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43229</v>
          </cell>
          <cell r="DT150" t="str">
            <v>Дострел</v>
          </cell>
          <cell r="DU150">
            <v>0</v>
          </cell>
          <cell r="DV150">
            <v>18</v>
          </cell>
          <cell r="DW150">
            <v>40</v>
          </cell>
          <cell r="DX150">
            <v>64</v>
          </cell>
          <cell r="DY150">
            <v>38</v>
          </cell>
          <cell r="DZ150" t="str">
            <v>Постоянный</v>
          </cell>
          <cell r="EA150">
            <v>24</v>
          </cell>
          <cell r="EB150">
            <v>0</v>
          </cell>
          <cell r="EC150">
            <v>10.0199616</v>
          </cell>
          <cell r="ED150">
            <v>12</v>
          </cell>
          <cell r="EE150">
            <v>0.12</v>
          </cell>
          <cell r="EF150">
            <v>34.700000000000003</v>
          </cell>
          <cell r="EG150">
            <v>2814.3820431407644</v>
          </cell>
          <cell r="EH150">
            <v>83</v>
          </cell>
          <cell r="EI150">
            <v>6.5</v>
          </cell>
          <cell r="EJ150">
            <v>88</v>
          </cell>
          <cell r="EK150">
            <v>18</v>
          </cell>
          <cell r="EL150">
            <v>40</v>
          </cell>
          <cell r="EM150">
            <v>64</v>
          </cell>
          <cell r="EN150">
            <v>38</v>
          </cell>
          <cell r="EO150" t="str">
            <v>Постоянный</v>
          </cell>
          <cell r="EP150">
            <v>24</v>
          </cell>
          <cell r="EQ150">
            <v>0</v>
          </cell>
          <cell r="ER150">
            <v>10.0199616</v>
          </cell>
          <cell r="ES150">
            <v>12</v>
          </cell>
          <cell r="ET150">
            <v>0.12</v>
          </cell>
          <cell r="EU150">
            <v>34.700000000000003</v>
          </cell>
          <cell r="EV150">
            <v>2814.3820431407644</v>
          </cell>
          <cell r="EW150">
            <v>83</v>
          </cell>
          <cell r="EX150">
            <v>6.5</v>
          </cell>
          <cell r="EY150">
            <v>88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</row>
        <row r="151">
          <cell r="J151" t="str">
            <v>1050-2</v>
          </cell>
          <cell r="K151" t="str">
            <v>Куст скважины - 1050</v>
          </cell>
          <cell r="L151">
            <v>40179</v>
          </cell>
          <cell r="M151" t="str">
            <v>Гор.</v>
          </cell>
          <cell r="N151" t="str">
            <v>P1ar_Block III</v>
          </cell>
          <cell r="O151" t="str">
            <v>Действующий</v>
          </cell>
          <cell r="P151">
            <v>-4</v>
          </cell>
          <cell r="Q151" t="str">
            <v xml:space="preserve"> </v>
          </cell>
          <cell r="R151" t="str">
            <v xml:space="preserve"> </v>
          </cell>
          <cell r="S151">
            <v>0</v>
          </cell>
          <cell r="T151">
            <v>143.80000000000001</v>
          </cell>
          <cell r="U151">
            <v>135</v>
          </cell>
          <cell r="V151">
            <v>4.32</v>
          </cell>
          <cell r="W151">
            <v>1</v>
          </cell>
          <cell r="X151">
            <v>4.2773971246385996</v>
          </cell>
          <cell r="Y151">
            <v>1.33</v>
          </cell>
          <cell r="Z151">
            <v>0.83599999999999997</v>
          </cell>
          <cell r="AA151">
            <v>0.73299999999999998</v>
          </cell>
          <cell r="AB151">
            <v>38</v>
          </cell>
          <cell r="AC151">
            <v>1.1579999999999999</v>
          </cell>
          <cell r="AD151">
            <v>139.69999999999999</v>
          </cell>
          <cell r="AE151">
            <v>7.72</v>
          </cell>
          <cell r="AF151">
            <v>1941</v>
          </cell>
          <cell r="AG151" t="str">
            <v>1 ств 2440;
2 ств 2538</v>
          </cell>
          <cell r="AH151" t="str">
            <v>1 ств 2440;
2 ств 2538</v>
          </cell>
          <cell r="AI151" t="str">
            <v>28.08.2017;
07.09.2017</v>
          </cell>
          <cell r="AJ151" t="str">
            <v>По спущенной компановке</v>
          </cell>
          <cell r="AK151" t="str">
            <v>откр ствол</v>
          </cell>
          <cell r="AL151" t="str">
            <v xml:space="preserve">1ый ст-л 1943,11-2440;
2ой ст-л 1943,11-2538 </v>
          </cell>
          <cell r="AM151">
            <v>0</v>
          </cell>
          <cell r="AN151">
            <v>1943</v>
          </cell>
          <cell r="AO151">
            <v>61</v>
          </cell>
          <cell r="AP151" t="str">
            <v>1654-1943</v>
          </cell>
          <cell r="AQ151">
            <v>102</v>
          </cell>
          <cell r="AR151">
            <v>6.5</v>
          </cell>
          <cell r="AS151" t="str">
            <v>Фонтан</v>
          </cell>
          <cell r="AT151">
            <v>550</v>
          </cell>
          <cell r="AU151" t="str">
            <v>ГК80/2</v>
          </cell>
          <cell r="AV151">
            <v>1000</v>
          </cell>
          <cell r="AW151" t="str">
            <v>ГК82/3</v>
          </cell>
          <cell r="AX151">
            <v>1350</v>
          </cell>
          <cell r="AY151" t="str">
            <v>Гк82/3</v>
          </cell>
          <cell r="AZ151">
            <v>1608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1618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1660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73</v>
          </cell>
          <cell r="BV151">
            <v>5.5</v>
          </cell>
          <cell r="BW151">
            <v>10</v>
          </cell>
          <cell r="BX151" t="str">
            <v>Угловик</v>
          </cell>
          <cell r="BY151" t="str">
            <v>Постоянный</v>
          </cell>
          <cell r="BZ151">
            <v>24</v>
          </cell>
          <cell r="CA151">
            <v>0</v>
          </cell>
          <cell r="CB151">
            <v>60</v>
          </cell>
          <cell r="CC151">
            <v>65</v>
          </cell>
          <cell r="CD151">
            <v>39</v>
          </cell>
          <cell r="CE151">
            <v>43313</v>
          </cell>
          <cell r="CF151">
            <v>163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91</v>
          </cell>
          <cell r="CL151">
            <v>18.336824</v>
          </cell>
          <cell r="CM151">
            <v>22</v>
          </cell>
          <cell r="CN151">
            <v>0.3</v>
          </cell>
          <cell r="CO151">
            <v>147</v>
          </cell>
          <cell r="CP151">
            <v>147</v>
          </cell>
          <cell r="CQ151">
            <v>72</v>
          </cell>
          <cell r="CR151" t="str">
            <v>-</v>
          </cell>
          <cell r="CS151" t="str">
            <v>-</v>
          </cell>
          <cell r="CT151" t="str">
            <v>-</v>
          </cell>
          <cell r="CU151">
            <v>53.663176</v>
          </cell>
          <cell r="CV151" t="str">
            <v>-</v>
          </cell>
          <cell r="CW151" t="str">
            <v>-</v>
          </cell>
          <cell r="CX151" t="str">
            <v>-</v>
          </cell>
          <cell r="CY151">
            <v>0</v>
          </cell>
          <cell r="CZ151">
            <v>147</v>
          </cell>
          <cell r="DA151">
            <v>8016.6554469847124</v>
          </cell>
          <cell r="DB151">
            <v>8016.6554469847124</v>
          </cell>
          <cell r="DC151">
            <v>0.34709300284380157</v>
          </cell>
          <cell r="DD151">
            <v>0</v>
          </cell>
          <cell r="DE151" t="str">
            <v>Фонтан</v>
          </cell>
          <cell r="DF151">
            <v>18.336824</v>
          </cell>
          <cell r="DG151">
            <v>22</v>
          </cell>
          <cell r="DH151">
            <v>0.3</v>
          </cell>
          <cell r="DI151">
            <v>147</v>
          </cell>
          <cell r="DJ151">
            <v>91</v>
          </cell>
          <cell r="DK151">
            <v>0</v>
          </cell>
          <cell r="DL151">
            <v>43081</v>
          </cell>
          <cell r="DM151">
            <v>43198</v>
          </cell>
          <cell r="DN151">
            <v>208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43031</v>
          </cell>
          <cell r="DT151" t="str">
            <v>ЗБС</v>
          </cell>
          <cell r="DU151">
            <v>0</v>
          </cell>
          <cell r="DV151">
            <v>18</v>
          </cell>
          <cell r="DW151">
            <v>60</v>
          </cell>
          <cell r="DX151">
            <v>65</v>
          </cell>
          <cell r="DY151">
            <v>39</v>
          </cell>
          <cell r="DZ151" t="str">
            <v>Постоянный</v>
          </cell>
          <cell r="EA151">
            <v>24</v>
          </cell>
          <cell r="EB151">
            <v>0</v>
          </cell>
          <cell r="EC151">
            <v>18.336824</v>
          </cell>
          <cell r="ED151">
            <v>22</v>
          </cell>
          <cell r="EE151">
            <v>0.3</v>
          </cell>
          <cell r="EF151">
            <v>147</v>
          </cell>
          <cell r="EG151">
            <v>8016.6554469847124</v>
          </cell>
          <cell r="EH151">
            <v>0</v>
          </cell>
          <cell r="EI151">
            <v>0</v>
          </cell>
          <cell r="EJ151">
            <v>91</v>
          </cell>
          <cell r="EK151">
            <v>10</v>
          </cell>
          <cell r="EL151">
            <v>60</v>
          </cell>
          <cell r="EM151">
            <v>65</v>
          </cell>
          <cell r="EN151">
            <v>39</v>
          </cell>
          <cell r="EO151" t="str">
            <v>Постоянный</v>
          </cell>
          <cell r="EP151">
            <v>24</v>
          </cell>
          <cell r="EQ151">
            <v>0</v>
          </cell>
          <cell r="ER151">
            <v>18.336824</v>
          </cell>
          <cell r="ES151">
            <v>22</v>
          </cell>
          <cell r="ET151">
            <v>0.3</v>
          </cell>
          <cell r="EU151">
            <v>147</v>
          </cell>
          <cell r="EV151">
            <v>8016.6554469847124</v>
          </cell>
          <cell r="EW151">
            <v>0</v>
          </cell>
          <cell r="EX151">
            <v>0</v>
          </cell>
          <cell r="EY151">
            <v>91</v>
          </cell>
          <cell r="EZ151">
            <v>-8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</row>
        <row r="152">
          <cell r="J152" t="str">
            <v>1050-1</v>
          </cell>
          <cell r="K152" t="str">
            <v>Куст скважины - 1050</v>
          </cell>
          <cell r="L152">
            <v>40297</v>
          </cell>
          <cell r="M152" t="str">
            <v>Гор.</v>
          </cell>
          <cell r="N152" t="str">
            <v>P1ar_Block III</v>
          </cell>
          <cell r="O152" t="str">
            <v>Действующий</v>
          </cell>
          <cell r="P152">
            <v>-4</v>
          </cell>
          <cell r="Q152" t="str">
            <v xml:space="preserve"> </v>
          </cell>
          <cell r="R152" t="str">
            <v xml:space="preserve"> </v>
          </cell>
          <cell r="S152">
            <v>0</v>
          </cell>
          <cell r="T152">
            <v>143.80000000000001</v>
          </cell>
          <cell r="U152">
            <v>135</v>
          </cell>
          <cell r="V152">
            <v>4.32</v>
          </cell>
          <cell r="W152">
            <v>1</v>
          </cell>
          <cell r="X152">
            <v>4.32</v>
          </cell>
          <cell r="Y152">
            <v>1.33</v>
          </cell>
          <cell r="Z152">
            <v>0.83599999999999997</v>
          </cell>
          <cell r="AA152">
            <v>0.73299999999999998</v>
          </cell>
          <cell r="AB152">
            <v>38</v>
          </cell>
          <cell r="AC152">
            <v>1.1579999999999999</v>
          </cell>
          <cell r="AD152">
            <v>139.69999999999999</v>
          </cell>
          <cell r="AE152">
            <v>7.72</v>
          </cell>
          <cell r="AF152">
            <v>1924</v>
          </cell>
          <cell r="AG152">
            <v>2500</v>
          </cell>
          <cell r="AH152">
            <v>2500</v>
          </cell>
          <cell r="AI152">
            <v>0</v>
          </cell>
          <cell r="AJ152">
            <v>0</v>
          </cell>
          <cell r="AK152" t="str">
            <v>откр ствол</v>
          </cell>
          <cell r="AL152" t="str">
            <v xml:space="preserve">1924-2500 </v>
          </cell>
          <cell r="AM152">
            <v>0</v>
          </cell>
          <cell r="AN152">
            <v>1924</v>
          </cell>
          <cell r="AO152">
            <v>55.3</v>
          </cell>
          <cell r="AP152">
            <v>0</v>
          </cell>
          <cell r="AQ152">
            <v>0</v>
          </cell>
          <cell r="AR152">
            <v>0</v>
          </cell>
          <cell r="AS152" t="str">
            <v>Газлифт</v>
          </cell>
          <cell r="AT152">
            <v>600</v>
          </cell>
          <cell r="AU152" t="str">
            <v>ГП</v>
          </cell>
          <cell r="AV152">
            <v>1200</v>
          </cell>
          <cell r="AW152" t="str">
            <v>ГК85/1,5</v>
          </cell>
          <cell r="AX152">
            <v>1774</v>
          </cell>
          <cell r="AY152" t="str">
            <v>извлечен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1784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2214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73</v>
          </cell>
          <cell r="BV152">
            <v>5.5</v>
          </cell>
          <cell r="BW152">
            <v>18</v>
          </cell>
          <cell r="BX152" t="str">
            <v>Угловик</v>
          </cell>
          <cell r="BY152" t="str">
            <v>Постоянный</v>
          </cell>
          <cell r="BZ152">
            <v>24</v>
          </cell>
          <cell r="CA152">
            <v>0</v>
          </cell>
          <cell r="CB152">
            <v>40</v>
          </cell>
          <cell r="CC152">
            <v>77</v>
          </cell>
          <cell r="CD152">
            <v>38</v>
          </cell>
          <cell r="CE152">
            <v>43313</v>
          </cell>
          <cell r="CF152">
            <v>110</v>
          </cell>
          <cell r="CG152">
            <v>83</v>
          </cell>
          <cell r="CH152">
            <v>6</v>
          </cell>
          <cell r="CI152">
            <v>0</v>
          </cell>
          <cell r="CJ152">
            <v>0</v>
          </cell>
          <cell r="CK152">
            <v>63</v>
          </cell>
          <cell r="CL152">
            <v>6.6879999999999997</v>
          </cell>
          <cell r="CM152">
            <v>8</v>
          </cell>
          <cell r="CN152">
            <v>0</v>
          </cell>
          <cell r="CO152">
            <v>148</v>
          </cell>
          <cell r="CP152">
            <v>27</v>
          </cell>
          <cell r="CQ152">
            <v>47</v>
          </cell>
          <cell r="CR152" t="str">
            <v>-</v>
          </cell>
          <cell r="CS152" t="str">
            <v>-</v>
          </cell>
          <cell r="CT152" t="str">
            <v>-</v>
          </cell>
          <cell r="CU152">
            <v>40.311999999999998</v>
          </cell>
          <cell r="CV152" t="str">
            <v>-</v>
          </cell>
          <cell r="CW152" t="str">
            <v>-</v>
          </cell>
          <cell r="CX152" t="str">
            <v>-</v>
          </cell>
          <cell r="CY152">
            <v>10.69</v>
          </cell>
          <cell r="CZ152">
            <v>16.310000000000002</v>
          </cell>
          <cell r="DA152">
            <v>2438.696172248804</v>
          </cell>
          <cell r="DB152">
            <v>4037.0813397129186</v>
          </cell>
          <cell r="DC152">
            <v>0.21011301533400537</v>
          </cell>
          <cell r="DD152">
            <v>0</v>
          </cell>
          <cell r="DE152" t="str">
            <v>Газлифт</v>
          </cell>
          <cell r="DF152">
            <v>6.6879999999999997</v>
          </cell>
          <cell r="DG152">
            <v>8</v>
          </cell>
          <cell r="DH152">
            <v>0</v>
          </cell>
          <cell r="DI152">
            <v>16.309999999999999</v>
          </cell>
          <cell r="DJ152">
            <v>63</v>
          </cell>
          <cell r="DK152">
            <v>0</v>
          </cell>
          <cell r="DL152">
            <v>41153</v>
          </cell>
          <cell r="DM152">
            <v>41515</v>
          </cell>
          <cell r="DN152">
            <v>1891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41515</v>
          </cell>
          <cell r="DT152" t="str">
            <v>ОПЗ</v>
          </cell>
          <cell r="DU152">
            <v>0</v>
          </cell>
          <cell r="DV152">
            <v>18</v>
          </cell>
          <cell r="DW152">
            <v>40</v>
          </cell>
          <cell r="DX152">
            <v>77</v>
          </cell>
          <cell r="DY152">
            <v>38</v>
          </cell>
          <cell r="DZ152" t="str">
            <v>Постоянный</v>
          </cell>
          <cell r="EA152">
            <v>24</v>
          </cell>
          <cell r="EB152">
            <v>0</v>
          </cell>
          <cell r="EC152">
            <v>6.6879999999999997</v>
          </cell>
          <cell r="ED152">
            <v>8</v>
          </cell>
          <cell r="EE152">
            <v>0</v>
          </cell>
          <cell r="EF152">
            <v>27</v>
          </cell>
          <cell r="EG152">
            <v>2438.696172248804</v>
          </cell>
          <cell r="EH152">
            <v>83</v>
          </cell>
          <cell r="EI152">
            <v>10.69</v>
          </cell>
          <cell r="EJ152">
            <v>63</v>
          </cell>
          <cell r="EK152">
            <v>18</v>
          </cell>
          <cell r="EL152">
            <v>40</v>
          </cell>
          <cell r="EM152">
            <v>77</v>
          </cell>
          <cell r="EN152">
            <v>38</v>
          </cell>
          <cell r="EO152" t="str">
            <v>Постоянный</v>
          </cell>
          <cell r="EP152">
            <v>24</v>
          </cell>
          <cell r="EQ152">
            <v>0</v>
          </cell>
          <cell r="ER152">
            <v>6.6879999999999997</v>
          </cell>
          <cell r="ES152">
            <v>8</v>
          </cell>
          <cell r="ET152">
            <v>0</v>
          </cell>
          <cell r="EU152">
            <v>27</v>
          </cell>
          <cell r="EV152">
            <v>2438.696172248804</v>
          </cell>
          <cell r="EW152">
            <v>83</v>
          </cell>
          <cell r="EX152">
            <v>10.69</v>
          </cell>
          <cell r="EY152">
            <v>63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</row>
        <row r="153">
          <cell r="J153">
            <v>1051</v>
          </cell>
          <cell r="K153" t="str">
            <v>Куст скважины - 1051</v>
          </cell>
          <cell r="L153">
            <v>40024</v>
          </cell>
          <cell r="M153" t="str">
            <v>Верт.</v>
          </cell>
          <cell r="N153" t="str">
            <v>P1ar_Block III</v>
          </cell>
          <cell r="O153" t="str">
            <v>Действующий</v>
          </cell>
          <cell r="P153">
            <v>-4</v>
          </cell>
          <cell r="Q153">
            <v>41838</v>
          </cell>
          <cell r="R153" t="str">
            <v>Slb</v>
          </cell>
          <cell r="S153" t="str">
            <v>64м3 15% HCL 
34м3 WF130</v>
          </cell>
          <cell r="T153">
            <v>143.80000000000001</v>
          </cell>
          <cell r="U153">
            <v>135</v>
          </cell>
          <cell r="V153">
            <v>4.32</v>
          </cell>
          <cell r="W153">
            <v>1</v>
          </cell>
          <cell r="X153">
            <v>4.32</v>
          </cell>
          <cell r="Y153">
            <v>1.33</v>
          </cell>
          <cell r="Z153">
            <v>0.83599999999999997</v>
          </cell>
          <cell r="AA153">
            <v>0.73299999999999998</v>
          </cell>
          <cell r="AB153">
            <v>38</v>
          </cell>
          <cell r="AC153">
            <v>1.1579999999999999</v>
          </cell>
          <cell r="AD153">
            <v>139.69999999999999</v>
          </cell>
          <cell r="AE153">
            <v>7.72</v>
          </cell>
          <cell r="AF153">
            <v>2048</v>
          </cell>
          <cell r="AG153">
            <v>2035</v>
          </cell>
          <cell r="AH153">
            <v>2035</v>
          </cell>
          <cell r="AI153">
            <v>0</v>
          </cell>
          <cell r="AJ153">
            <v>0</v>
          </cell>
          <cell r="AK153" t="str">
            <v>закрытый</v>
          </cell>
          <cell r="AL153" t="str">
            <v>1907-1914; 1916-1918; 1920-1923; 1925-1928; 1931-1937; 1940-1943</v>
          </cell>
          <cell r="AM153">
            <v>0</v>
          </cell>
          <cell r="AN153">
            <v>1907</v>
          </cell>
          <cell r="AO153">
            <v>1.6</v>
          </cell>
          <cell r="AP153">
            <v>0</v>
          </cell>
          <cell r="AQ153">
            <v>0</v>
          </cell>
          <cell r="AR153">
            <v>0</v>
          </cell>
          <cell r="AS153" t="str">
            <v>Фонтан</v>
          </cell>
          <cell r="AT153">
            <v>604</v>
          </cell>
          <cell r="AU153" t="str">
            <v>ГП</v>
          </cell>
          <cell r="AV153">
            <v>1207</v>
          </cell>
          <cell r="AW153" t="str">
            <v>ГК60/2</v>
          </cell>
          <cell r="AX153">
            <v>1791</v>
          </cell>
          <cell r="AY153" t="str">
            <v>ЦКсОК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1801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1860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73</v>
          </cell>
          <cell r="BV153">
            <v>5.5</v>
          </cell>
          <cell r="BW153">
            <v>18</v>
          </cell>
          <cell r="BX153" t="str">
            <v>Угловик</v>
          </cell>
          <cell r="BY153" t="str">
            <v>Постоянный</v>
          </cell>
          <cell r="BZ153">
            <v>24</v>
          </cell>
          <cell r="CA153">
            <v>0</v>
          </cell>
          <cell r="CB153">
            <v>26</v>
          </cell>
          <cell r="CC153">
            <v>51</v>
          </cell>
          <cell r="CD153">
            <v>25</v>
          </cell>
          <cell r="CE153">
            <v>43313</v>
          </cell>
          <cell r="CF153">
            <v>110.1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51</v>
          </cell>
          <cell r="CL153">
            <v>11.703999999999999</v>
          </cell>
          <cell r="CM153">
            <v>14</v>
          </cell>
          <cell r="CN153">
            <v>0</v>
          </cell>
          <cell r="CO153">
            <v>149</v>
          </cell>
          <cell r="CP153">
            <v>19.899999999999999</v>
          </cell>
          <cell r="CQ153">
            <v>59.099999999999994</v>
          </cell>
          <cell r="CR153" t="str">
            <v>-</v>
          </cell>
          <cell r="CS153" t="str">
            <v>-</v>
          </cell>
          <cell r="CT153" t="str">
            <v>-</v>
          </cell>
          <cell r="CU153">
            <v>47.395999999999994</v>
          </cell>
          <cell r="CV153" t="str">
            <v>-</v>
          </cell>
          <cell r="CW153" t="str">
            <v>-</v>
          </cell>
          <cell r="CX153" t="str">
            <v>-</v>
          </cell>
          <cell r="CY153">
            <v>0</v>
          </cell>
          <cell r="CZ153">
            <v>19.899999999999999</v>
          </cell>
          <cell r="DA153">
            <v>1700.2734107997267</v>
          </cell>
          <cell r="DB153">
            <v>1700.2734107997267</v>
          </cell>
          <cell r="DC153">
            <v>0</v>
          </cell>
          <cell r="DD153">
            <v>0</v>
          </cell>
          <cell r="DE153" t="str">
            <v>Фонтан</v>
          </cell>
          <cell r="DF153">
            <v>11.703999999999999</v>
          </cell>
          <cell r="DG153">
            <v>14</v>
          </cell>
          <cell r="DH153">
            <v>0</v>
          </cell>
          <cell r="DI153">
            <v>19.899999999999999</v>
          </cell>
          <cell r="DJ153">
            <v>51</v>
          </cell>
          <cell r="DK153">
            <v>0</v>
          </cell>
          <cell r="DL153">
            <v>42255</v>
          </cell>
          <cell r="DM153">
            <v>42264</v>
          </cell>
          <cell r="DN153">
            <v>1142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42264</v>
          </cell>
          <cell r="DT153" t="str">
            <v>ОПЗ (КГРП в июле 14г.; ПКО в окт.13г.)</v>
          </cell>
          <cell r="DU153">
            <v>0</v>
          </cell>
          <cell r="DV153">
            <v>18</v>
          </cell>
          <cell r="DW153">
            <v>26</v>
          </cell>
          <cell r="DX153">
            <v>51</v>
          </cell>
          <cell r="DY153">
            <v>25</v>
          </cell>
          <cell r="DZ153" t="str">
            <v>Постоянный</v>
          </cell>
          <cell r="EA153">
            <v>24</v>
          </cell>
          <cell r="EB153">
            <v>0</v>
          </cell>
          <cell r="EC153">
            <v>11.703999999999999</v>
          </cell>
          <cell r="ED153">
            <v>14</v>
          </cell>
          <cell r="EE153">
            <v>0</v>
          </cell>
          <cell r="EF153">
            <v>19.899999999999999</v>
          </cell>
          <cell r="EG153">
            <v>1700.2734107997267</v>
          </cell>
          <cell r="EH153">
            <v>0</v>
          </cell>
          <cell r="EI153">
            <v>0</v>
          </cell>
          <cell r="EJ153">
            <v>52</v>
          </cell>
          <cell r="EK153">
            <v>18</v>
          </cell>
          <cell r="EL153">
            <v>26</v>
          </cell>
          <cell r="EM153">
            <v>51</v>
          </cell>
          <cell r="EN153">
            <v>25</v>
          </cell>
          <cell r="EO153" t="str">
            <v>Постоянный</v>
          </cell>
          <cell r="EP153">
            <v>24</v>
          </cell>
          <cell r="EQ153">
            <v>0</v>
          </cell>
          <cell r="ER153">
            <v>11.703999999999999</v>
          </cell>
          <cell r="ES153">
            <v>14</v>
          </cell>
          <cell r="ET153">
            <v>0</v>
          </cell>
          <cell r="EU153">
            <v>19.899999999999999</v>
          </cell>
          <cell r="EV153">
            <v>1700.2734107997267</v>
          </cell>
          <cell r="EW153">
            <v>0</v>
          </cell>
          <cell r="EX153">
            <v>0</v>
          </cell>
          <cell r="EY153">
            <v>51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</row>
        <row r="154">
          <cell r="J154" t="str">
            <v>1051-2</v>
          </cell>
          <cell r="K154" t="str">
            <v>Куст скважины - 1051</v>
          </cell>
          <cell r="L154">
            <v>40179</v>
          </cell>
          <cell r="M154" t="str">
            <v>Гор.</v>
          </cell>
          <cell r="N154" t="str">
            <v>P1ar_Block III</v>
          </cell>
          <cell r="O154" t="str">
            <v>Действующий</v>
          </cell>
          <cell r="P154">
            <v>-4</v>
          </cell>
          <cell r="Q154" t="str">
            <v xml:space="preserve"> </v>
          </cell>
          <cell r="R154" t="str">
            <v xml:space="preserve"> </v>
          </cell>
          <cell r="S154">
            <v>0</v>
          </cell>
          <cell r="T154">
            <v>143.80000000000001</v>
          </cell>
          <cell r="U154">
            <v>135</v>
          </cell>
          <cell r="V154">
            <v>4.32</v>
          </cell>
          <cell r="W154">
            <v>1</v>
          </cell>
          <cell r="X154">
            <v>4.3157015612450005</v>
          </cell>
          <cell r="Y154">
            <v>1.33</v>
          </cell>
          <cell r="Z154">
            <v>0.83599999999999997</v>
          </cell>
          <cell r="AA154">
            <v>0.73299999999999998</v>
          </cell>
          <cell r="AB154">
            <v>38</v>
          </cell>
          <cell r="AC154">
            <v>1.1579999999999999</v>
          </cell>
          <cell r="AD154">
            <v>139.69999999999999</v>
          </cell>
          <cell r="AE154">
            <v>7.72</v>
          </cell>
          <cell r="AF154">
            <v>1930</v>
          </cell>
          <cell r="AG154">
            <v>2800</v>
          </cell>
          <cell r="AH154">
            <v>2800</v>
          </cell>
          <cell r="AI154">
            <v>0</v>
          </cell>
          <cell r="AJ154">
            <v>0</v>
          </cell>
          <cell r="AK154" t="str">
            <v>откр ствол</v>
          </cell>
          <cell r="AL154" t="str">
            <v>1900-2800</v>
          </cell>
          <cell r="AM154">
            <v>0</v>
          </cell>
          <cell r="AN154">
            <v>1900</v>
          </cell>
          <cell r="AO154">
            <v>0</v>
          </cell>
          <cell r="AP154" t="str">
            <v>1650-1900</v>
          </cell>
          <cell r="AQ154">
            <v>102</v>
          </cell>
          <cell r="AR154">
            <v>6.5</v>
          </cell>
          <cell r="AS154" t="str">
            <v>Газлифт</v>
          </cell>
          <cell r="AT154">
            <v>600</v>
          </cell>
          <cell r="AU154" t="str">
            <v>ГП</v>
          </cell>
          <cell r="AV154">
            <v>1200</v>
          </cell>
          <cell r="AW154" t="str">
            <v>ГП</v>
          </cell>
          <cell r="AX154">
            <v>1500</v>
          </cell>
          <cell r="AY154" t="str">
            <v>ГП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1600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1630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73</v>
          </cell>
          <cell r="BV154">
            <v>5.5</v>
          </cell>
          <cell r="BW154">
            <v>18</v>
          </cell>
          <cell r="BX154" t="str">
            <v>Угловик</v>
          </cell>
          <cell r="BY154" t="str">
            <v>Периодический</v>
          </cell>
          <cell r="BZ154">
            <v>48</v>
          </cell>
          <cell r="CA154">
            <v>24</v>
          </cell>
          <cell r="CB154">
            <v>29</v>
          </cell>
          <cell r="CC154">
            <v>41</v>
          </cell>
          <cell r="CD154">
            <v>26</v>
          </cell>
          <cell r="CE154">
            <v>43313</v>
          </cell>
          <cell r="CF154">
            <v>112</v>
          </cell>
          <cell r="CG154">
            <v>82</v>
          </cell>
          <cell r="CH154">
            <v>6</v>
          </cell>
          <cell r="CI154">
            <v>0</v>
          </cell>
          <cell r="CJ154">
            <v>0</v>
          </cell>
          <cell r="CK154">
            <v>45</v>
          </cell>
          <cell r="CL154">
            <v>0.91932412000000008</v>
          </cell>
          <cell r="CM154">
            <v>1.1000000000000001</v>
          </cell>
          <cell r="CN154">
            <v>0.03</v>
          </cell>
          <cell r="CO154">
            <v>150</v>
          </cell>
          <cell r="CP154">
            <v>0.8</v>
          </cell>
          <cell r="CQ154">
            <v>67</v>
          </cell>
          <cell r="CR154" t="str">
            <v>-</v>
          </cell>
          <cell r="CS154" t="str">
            <v>-</v>
          </cell>
          <cell r="CT154" t="str">
            <v>-</v>
          </cell>
          <cell r="CU154">
            <v>66.080675880000001</v>
          </cell>
          <cell r="CV154" t="str">
            <v>-</v>
          </cell>
          <cell r="CW154" t="str">
            <v>-</v>
          </cell>
          <cell r="CX154" t="str">
            <v>-</v>
          </cell>
          <cell r="CY154">
            <v>0.3</v>
          </cell>
          <cell r="CZ154">
            <v>0.5</v>
          </cell>
          <cell r="DA154">
            <v>543.87782189376253</v>
          </cell>
          <cell r="DB154">
            <v>870.20451503002005</v>
          </cell>
          <cell r="DC154">
            <v>2.2363856393707145E-2</v>
          </cell>
          <cell r="DD154">
            <v>0</v>
          </cell>
          <cell r="DE154" t="str">
            <v>Газлифт</v>
          </cell>
          <cell r="DF154">
            <v>0.91932412000000008</v>
          </cell>
          <cell r="DG154">
            <v>1.1000000000000001</v>
          </cell>
          <cell r="DH154">
            <v>0.03</v>
          </cell>
          <cell r="DI154">
            <v>0.5</v>
          </cell>
          <cell r="DJ154">
            <v>45</v>
          </cell>
          <cell r="DK154">
            <v>0</v>
          </cell>
          <cell r="DL154">
            <v>42798.083333333336</v>
          </cell>
          <cell r="DM154">
            <v>42807</v>
          </cell>
          <cell r="DN154">
            <v>599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42807</v>
          </cell>
          <cell r="DT154" t="str">
            <v>ОПЗ</v>
          </cell>
          <cell r="DU154">
            <v>0</v>
          </cell>
          <cell r="DV154">
            <v>18</v>
          </cell>
          <cell r="DW154">
            <v>29</v>
          </cell>
          <cell r="DX154">
            <v>41</v>
          </cell>
          <cell r="DY154">
            <v>26</v>
          </cell>
          <cell r="DZ154" t="str">
            <v>Периодический</v>
          </cell>
          <cell r="EA154">
            <v>48</v>
          </cell>
          <cell r="EB154">
            <v>24</v>
          </cell>
          <cell r="EC154">
            <v>0.91932412000000008</v>
          </cell>
          <cell r="ED154">
            <v>1.1000000000000001</v>
          </cell>
          <cell r="EE154">
            <v>0.03</v>
          </cell>
          <cell r="EF154">
            <v>0.8</v>
          </cell>
          <cell r="EG154">
            <v>543.87782189376253</v>
          </cell>
          <cell r="EH154">
            <v>82</v>
          </cell>
          <cell r="EI154">
            <v>0.3</v>
          </cell>
          <cell r="EJ154">
            <v>45</v>
          </cell>
          <cell r="EK154">
            <v>18</v>
          </cell>
          <cell r="EL154">
            <v>29</v>
          </cell>
          <cell r="EM154">
            <v>41</v>
          </cell>
          <cell r="EN154">
            <v>26</v>
          </cell>
          <cell r="EO154" t="str">
            <v>Периодический</v>
          </cell>
          <cell r="EP154">
            <v>48</v>
          </cell>
          <cell r="EQ154">
            <v>24</v>
          </cell>
          <cell r="ER154">
            <v>0.91932412000000008</v>
          </cell>
          <cell r="ES154">
            <v>1.1000000000000001</v>
          </cell>
          <cell r="ET154">
            <v>0.03</v>
          </cell>
          <cell r="EU154">
            <v>0.8</v>
          </cell>
          <cell r="EV154">
            <v>543.87782189376253</v>
          </cell>
          <cell r="EW154">
            <v>82</v>
          </cell>
          <cell r="EX154">
            <v>0.3</v>
          </cell>
          <cell r="EY154">
            <v>45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</row>
        <row r="155">
          <cell r="J155" t="str">
            <v>1051-1</v>
          </cell>
          <cell r="K155" t="str">
            <v>Куст скважины - 1051</v>
          </cell>
          <cell r="L155">
            <v>40289</v>
          </cell>
          <cell r="M155" t="str">
            <v>Гор.</v>
          </cell>
          <cell r="N155" t="str">
            <v>P1ar_Block III</v>
          </cell>
          <cell r="O155" t="str">
            <v>Действующий</v>
          </cell>
          <cell r="P155">
            <v>-4</v>
          </cell>
          <cell r="Q155" t="str">
            <v xml:space="preserve"> </v>
          </cell>
          <cell r="R155" t="str">
            <v xml:space="preserve"> </v>
          </cell>
          <cell r="S155">
            <v>0</v>
          </cell>
          <cell r="T155">
            <v>143.80000000000001</v>
          </cell>
          <cell r="U155">
            <v>135</v>
          </cell>
          <cell r="V155">
            <v>4.32</v>
          </cell>
          <cell r="W155">
            <v>1</v>
          </cell>
          <cell r="X155">
            <v>4.1811846689895473</v>
          </cell>
          <cell r="Y155">
            <v>1.33</v>
          </cell>
          <cell r="Z155">
            <v>0.83599999999999997</v>
          </cell>
          <cell r="AA155">
            <v>0.73299999999999998</v>
          </cell>
          <cell r="AB155">
            <v>38</v>
          </cell>
          <cell r="AC155">
            <v>1.1579999999999999</v>
          </cell>
          <cell r="AD155">
            <v>139.69999999999999</v>
          </cell>
          <cell r="AE155">
            <v>7.72</v>
          </cell>
          <cell r="AF155">
            <v>1977</v>
          </cell>
          <cell r="AG155">
            <v>2500</v>
          </cell>
          <cell r="AH155">
            <v>2500</v>
          </cell>
          <cell r="AI155">
            <v>0</v>
          </cell>
          <cell r="AJ155">
            <v>0</v>
          </cell>
          <cell r="AK155" t="str">
            <v>откр ствол</v>
          </cell>
          <cell r="AL155" t="str">
            <v>1977-2500</v>
          </cell>
          <cell r="AM155">
            <v>0</v>
          </cell>
          <cell r="AN155">
            <v>1977</v>
          </cell>
          <cell r="AO155">
            <v>65.569999999999993</v>
          </cell>
          <cell r="AP155">
            <v>0</v>
          </cell>
          <cell r="AQ155">
            <v>0</v>
          </cell>
          <cell r="AR155">
            <v>0</v>
          </cell>
          <cell r="AS155" t="str">
            <v>Газлифт</v>
          </cell>
          <cell r="AT155">
            <v>598</v>
          </cell>
          <cell r="AU155" t="str">
            <v>ГП</v>
          </cell>
          <cell r="AV155">
            <v>1197</v>
          </cell>
          <cell r="AW155" t="str">
            <v>ГК90(1)</v>
          </cell>
          <cell r="AX155">
            <v>1709</v>
          </cell>
          <cell r="AY155" t="str">
            <v>ЦКсОК(2,5)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1722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2214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73</v>
          </cell>
          <cell r="BV155">
            <v>5.5</v>
          </cell>
          <cell r="BW155">
            <v>18</v>
          </cell>
          <cell r="BX155" t="str">
            <v>Угловик</v>
          </cell>
          <cell r="BY155" t="str">
            <v>Периодический</v>
          </cell>
          <cell r="BZ155">
            <v>24</v>
          </cell>
          <cell r="CA155">
            <v>24</v>
          </cell>
          <cell r="CB155">
            <v>28</v>
          </cell>
          <cell r="CC155">
            <v>46</v>
          </cell>
          <cell r="CD155">
            <v>25</v>
          </cell>
          <cell r="CE155">
            <v>43313</v>
          </cell>
          <cell r="CF155">
            <v>101</v>
          </cell>
          <cell r="CG155">
            <v>88</v>
          </cell>
          <cell r="CH155">
            <v>6</v>
          </cell>
          <cell r="CI155">
            <v>0</v>
          </cell>
          <cell r="CJ155">
            <v>0</v>
          </cell>
          <cell r="CK155">
            <v>54</v>
          </cell>
          <cell r="CL155">
            <v>6.6211199999999995</v>
          </cell>
          <cell r="CM155">
            <v>8</v>
          </cell>
          <cell r="CN155">
            <v>1</v>
          </cell>
          <cell r="CO155">
            <v>151</v>
          </cell>
          <cell r="CP155">
            <v>12.9</v>
          </cell>
          <cell r="CQ155">
            <v>47</v>
          </cell>
          <cell r="CR155" t="str">
            <v>-</v>
          </cell>
          <cell r="CS155" t="str">
            <v>-</v>
          </cell>
          <cell r="CT155" t="str">
            <v>-</v>
          </cell>
          <cell r="CU155">
            <v>40.378880000000002</v>
          </cell>
          <cell r="CV155" t="str">
            <v>-</v>
          </cell>
          <cell r="CW155" t="str">
            <v>-</v>
          </cell>
          <cell r="CX155" t="str">
            <v>-</v>
          </cell>
          <cell r="CY155">
            <v>6.3</v>
          </cell>
          <cell r="CZ155">
            <v>6.6000000000000005</v>
          </cell>
          <cell r="DA155">
            <v>996.81020733652338</v>
          </cell>
          <cell r="DB155">
            <v>1948.3108597941136</v>
          </cell>
          <cell r="DC155">
            <v>0.21459556762180187</v>
          </cell>
          <cell r="DD155">
            <v>0</v>
          </cell>
          <cell r="DE155" t="str">
            <v>Газлифт</v>
          </cell>
          <cell r="DF155">
            <v>6.6211199999999995</v>
          </cell>
          <cell r="DG155">
            <v>8</v>
          </cell>
          <cell r="DH155">
            <v>1</v>
          </cell>
          <cell r="DI155">
            <v>6.6000000000000005</v>
          </cell>
          <cell r="DJ155">
            <v>54</v>
          </cell>
          <cell r="DK155">
            <v>0</v>
          </cell>
          <cell r="DL155">
            <v>41507</v>
          </cell>
          <cell r="DM155">
            <v>41511</v>
          </cell>
          <cell r="DN155">
            <v>1895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41511</v>
          </cell>
          <cell r="DT155" t="str">
            <v>МСКО</v>
          </cell>
          <cell r="DU155">
            <v>0</v>
          </cell>
          <cell r="DV155">
            <v>18</v>
          </cell>
          <cell r="DW155">
            <v>28</v>
          </cell>
          <cell r="DX155">
            <v>46</v>
          </cell>
          <cell r="DY155">
            <v>25</v>
          </cell>
          <cell r="DZ155" t="str">
            <v>Периодический</v>
          </cell>
          <cell r="EA155">
            <v>24</v>
          </cell>
          <cell r="EB155">
            <v>24</v>
          </cell>
          <cell r="EC155">
            <v>6.6211199999999995</v>
          </cell>
          <cell r="ED155">
            <v>8</v>
          </cell>
          <cell r="EE155">
            <v>1</v>
          </cell>
          <cell r="EF155">
            <v>12.9</v>
          </cell>
          <cell r="EG155">
            <v>996.81020733652338</v>
          </cell>
          <cell r="EH155">
            <v>88</v>
          </cell>
          <cell r="EI155">
            <v>6.3</v>
          </cell>
          <cell r="EJ155">
            <v>48</v>
          </cell>
          <cell r="EK155">
            <v>18</v>
          </cell>
          <cell r="EL155">
            <v>28</v>
          </cell>
          <cell r="EM155">
            <v>46</v>
          </cell>
          <cell r="EN155">
            <v>25</v>
          </cell>
          <cell r="EO155" t="str">
            <v>Периодический</v>
          </cell>
          <cell r="EP155">
            <v>24</v>
          </cell>
          <cell r="EQ155">
            <v>24</v>
          </cell>
          <cell r="ER155">
            <v>6.6211199999999995</v>
          </cell>
          <cell r="ES155">
            <v>8</v>
          </cell>
          <cell r="ET155">
            <v>1</v>
          </cell>
          <cell r="EU155">
            <v>12.9</v>
          </cell>
          <cell r="EV155">
            <v>996.81020733652338</v>
          </cell>
          <cell r="EW155">
            <v>88</v>
          </cell>
          <cell r="EX155">
            <v>6.3</v>
          </cell>
          <cell r="EY155">
            <v>54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</row>
        <row r="156">
          <cell r="J156">
            <v>1052</v>
          </cell>
          <cell r="K156" t="str">
            <v>Куст скважины - 1052</v>
          </cell>
          <cell r="L156">
            <v>39952</v>
          </cell>
          <cell r="M156" t="str">
            <v>Гор.</v>
          </cell>
          <cell r="N156" t="str">
            <v>P1ar_Block III</v>
          </cell>
          <cell r="O156" t="str">
            <v>Действующий</v>
          </cell>
          <cell r="P156">
            <v>-4</v>
          </cell>
          <cell r="Q156" t="str">
            <v xml:space="preserve"> </v>
          </cell>
          <cell r="R156" t="str">
            <v xml:space="preserve"> </v>
          </cell>
          <cell r="S156">
            <v>0</v>
          </cell>
          <cell r="T156">
            <v>143.80000000000001</v>
          </cell>
          <cell r="U156">
            <v>135</v>
          </cell>
          <cell r="V156">
            <v>4.32</v>
          </cell>
          <cell r="W156">
            <v>1</v>
          </cell>
          <cell r="X156">
            <v>4.3057050592034445</v>
          </cell>
          <cell r="Y156">
            <v>1.33</v>
          </cell>
          <cell r="Z156">
            <v>0.83599999999999997</v>
          </cell>
          <cell r="AA156">
            <v>0.73299999999999998</v>
          </cell>
          <cell r="AB156">
            <v>38</v>
          </cell>
          <cell r="AC156">
            <v>1.1579999999999999</v>
          </cell>
          <cell r="AD156">
            <v>139.69999999999999</v>
          </cell>
          <cell r="AE156">
            <v>7.72</v>
          </cell>
          <cell r="AF156">
            <v>1977</v>
          </cell>
          <cell r="AG156">
            <v>2469</v>
          </cell>
          <cell r="AH156">
            <v>2469</v>
          </cell>
          <cell r="AI156">
            <v>0</v>
          </cell>
          <cell r="AJ156">
            <v>0</v>
          </cell>
          <cell r="AK156" t="str">
            <v>откр ствол</v>
          </cell>
          <cell r="AL156" t="str">
            <v>1977-2469</v>
          </cell>
          <cell r="AM156">
            <v>0</v>
          </cell>
          <cell r="AN156">
            <v>1977</v>
          </cell>
          <cell r="AO156">
            <v>74.45</v>
          </cell>
          <cell r="AP156">
            <v>0</v>
          </cell>
          <cell r="AQ156">
            <v>0</v>
          </cell>
          <cell r="AR156">
            <v>0</v>
          </cell>
          <cell r="AS156" t="str">
            <v>Газлифт</v>
          </cell>
          <cell r="AT156">
            <v>600</v>
          </cell>
          <cell r="AU156" t="str">
            <v>ГП</v>
          </cell>
          <cell r="AV156">
            <v>1200</v>
          </cell>
          <cell r="AW156" t="str">
            <v>извл</v>
          </cell>
          <cell r="AX156">
            <v>1755</v>
          </cell>
          <cell r="AY156" t="str">
            <v>ЦКсОК(б/з)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1800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2300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73</v>
          </cell>
          <cell r="BV156">
            <v>5.5</v>
          </cell>
          <cell r="BW156">
            <v>18</v>
          </cell>
          <cell r="BX156" t="str">
            <v>Угловик</v>
          </cell>
          <cell r="BY156" t="str">
            <v>Периодический</v>
          </cell>
          <cell r="BZ156">
            <v>24</v>
          </cell>
          <cell r="CA156">
            <v>24</v>
          </cell>
          <cell r="CB156">
            <v>29</v>
          </cell>
          <cell r="CC156">
            <v>53</v>
          </cell>
          <cell r="CD156">
            <v>27</v>
          </cell>
          <cell r="CE156">
            <v>43313</v>
          </cell>
          <cell r="CF156">
            <v>122</v>
          </cell>
          <cell r="CG156">
            <v>88</v>
          </cell>
          <cell r="CH156">
            <v>6</v>
          </cell>
          <cell r="CI156">
            <v>0</v>
          </cell>
          <cell r="CJ156">
            <v>0</v>
          </cell>
          <cell r="CK156">
            <v>52</v>
          </cell>
          <cell r="CL156">
            <v>3.7582379999999995</v>
          </cell>
          <cell r="CM156">
            <v>4.5</v>
          </cell>
          <cell r="CN156">
            <v>0.1</v>
          </cell>
          <cell r="CO156">
            <v>152</v>
          </cell>
          <cell r="CP156">
            <v>7.4</v>
          </cell>
          <cell r="CQ156">
            <v>70</v>
          </cell>
          <cell r="CR156" t="str">
            <v>-</v>
          </cell>
          <cell r="CS156" t="str">
            <v>-</v>
          </cell>
          <cell r="CT156" t="str">
            <v>-</v>
          </cell>
          <cell r="CU156">
            <v>66.241761999999994</v>
          </cell>
          <cell r="CV156" t="str">
            <v>-</v>
          </cell>
          <cell r="CW156" t="str">
            <v>-</v>
          </cell>
          <cell r="CX156" t="str">
            <v>-</v>
          </cell>
          <cell r="CY156">
            <v>1.8</v>
          </cell>
          <cell r="CZ156">
            <v>5.6000000000000005</v>
          </cell>
          <cell r="DA156">
            <v>1490.0599695921337</v>
          </cell>
          <cell r="DB156">
            <v>1969.0078169610335</v>
          </cell>
          <cell r="DC156">
            <v>8.629060426126442E-2</v>
          </cell>
          <cell r="DD156">
            <v>0</v>
          </cell>
          <cell r="DE156" t="str">
            <v>Газлифт</v>
          </cell>
          <cell r="DF156">
            <v>3.7582379999999995</v>
          </cell>
          <cell r="DG156">
            <v>4.5</v>
          </cell>
          <cell r="DH156">
            <v>0.1</v>
          </cell>
          <cell r="DI156">
            <v>5.6000000000000005</v>
          </cell>
          <cell r="DJ156">
            <v>52</v>
          </cell>
          <cell r="DK156">
            <v>0</v>
          </cell>
          <cell r="DL156" t="str">
            <v>-</v>
          </cell>
          <cell r="DM156">
            <v>41332</v>
          </cell>
          <cell r="DN156">
            <v>2074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41332</v>
          </cell>
          <cell r="DT156" t="str">
            <v>ЗБС</v>
          </cell>
          <cell r="DU156">
            <v>0</v>
          </cell>
          <cell r="DV156">
            <v>18</v>
          </cell>
          <cell r="DW156">
            <v>29</v>
          </cell>
          <cell r="DX156">
            <v>53</v>
          </cell>
          <cell r="DY156">
            <v>27</v>
          </cell>
          <cell r="DZ156" t="str">
            <v>Периодический</v>
          </cell>
          <cell r="EA156">
            <v>24</v>
          </cell>
          <cell r="EB156">
            <v>24</v>
          </cell>
          <cell r="EC156">
            <v>3.7582379999999995</v>
          </cell>
          <cell r="ED156">
            <v>4.5</v>
          </cell>
          <cell r="EE156">
            <v>0.1</v>
          </cell>
          <cell r="EF156">
            <v>7.4</v>
          </cell>
          <cell r="EG156">
            <v>1490.0599695921337</v>
          </cell>
          <cell r="EH156">
            <v>88</v>
          </cell>
          <cell r="EI156">
            <v>1.8</v>
          </cell>
          <cell r="EJ156">
            <v>52</v>
          </cell>
          <cell r="EK156">
            <v>18</v>
          </cell>
          <cell r="EL156">
            <v>29</v>
          </cell>
          <cell r="EM156">
            <v>53</v>
          </cell>
          <cell r="EN156">
            <v>27</v>
          </cell>
          <cell r="EO156" t="str">
            <v>Периодический</v>
          </cell>
          <cell r="EP156">
            <v>24</v>
          </cell>
          <cell r="EQ156">
            <v>24</v>
          </cell>
          <cell r="ER156">
            <v>3.7582379999999995</v>
          </cell>
          <cell r="ES156">
            <v>4.5</v>
          </cell>
          <cell r="ET156">
            <v>0.1</v>
          </cell>
          <cell r="EU156">
            <v>7.4</v>
          </cell>
          <cell r="EV156">
            <v>1490.0599695921337</v>
          </cell>
          <cell r="EW156">
            <v>88</v>
          </cell>
          <cell r="EX156">
            <v>1.8</v>
          </cell>
          <cell r="EY156">
            <v>52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</row>
        <row r="157">
          <cell r="J157" t="str">
            <v>1052-1</v>
          </cell>
          <cell r="K157" t="str">
            <v>Куст скважины - 1052</v>
          </cell>
          <cell r="L157">
            <v>40061</v>
          </cell>
          <cell r="M157" t="str">
            <v>Гор.</v>
          </cell>
          <cell r="N157" t="str">
            <v>P1ar_Block III</v>
          </cell>
          <cell r="O157" t="str">
            <v>Действующий</v>
          </cell>
          <cell r="P157">
            <v>-4</v>
          </cell>
          <cell r="Q157" t="str">
            <v xml:space="preserve"> </v>
          </cell>
          <cell r="R157" t="str">
            <v xml:space="preserve"> </v>
          </cell>
          <cell r="S157">
            <v>0</v>
          </cell>
          <cell r="T157">
            <v>143.80000000000001</v>
          </cell>
          <cell r="U157">
            <v>135</v>
          </cell>
          <cell r="V157">
            <v>4.32</v>
          </cell>
          <cell r="W157">
            <v>1</v>
          </cell>
          <cell r="X157">
            <v>4.32</v>
          </cell>
          <cell r="Y157">
            <v>1.33</v>
          </cell>
          <cell r="Z157">
            <v>0.83599999999999997</v>
          </cell>
          <cell r="AA157">
            <v>0.73299999999999998</v>
          </cell>
          <cell r="AB157">
            <v>38</v>
          </cell>
          <cell r="AC157">
            <v>1.1579999999999999</v>
          </cell>
          <cell r="AD157">
            <v>139.69999999999999</v>
          </cell>
          <cell r="AE157">
            <v>7.72</v>
          </cell>
          <cell r="AF157">
            <v>1942</v>
          </cell>
          <cell r="AG157">
            <v>2498</v>
          </cell>
          <cell r="AH157">
            <v>2498</v>
          </cell>
          <cell r="AI157">
            <v>0</v>
          </cell>
          <cell r="AJ157">
            <v>0</v>
          </cell>
          <cell r="AK157" t="str">
            <v>откр ствол</v>
          </cell>
          <cell r="AL157" t="str">
            <v>1942-2498</v>
          </cell>
          <cell r="AM157">
            <v>0</v>
          </cell>
          <cell r="AN157">
            <v>1942</v>
          </cell>
          <cell r="AO157">
            <v>65.8</v>
          </cell>
          <cell r="AP157">
            <v>0</v>
          </cell>
          <cell r="AQ157">
            <v>0</v>
          </cell>
          <cell r="AR157">
            <v>0</v>
          </cell>
          <cell r="AS157" t="str">
            <v>Газлифт</v>
          </cell>
          <cell r="AT157">
            <v>583</v>
          </cell>
          <cell r="AU157">
            <v>0</v>
          </cell>
          <cell r="AV157">
            <v>1187</v>
          </cell>
          <cell r="AW157">
            <v>0</v>
          </cell>
          <cell r="AX157">
            <v>1739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1751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2071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73</v>
          </cell>
          <cell r="BV157">
            <v>5.5</v>
          </cell>
          <cell r="BW157">
            <v>18</v>
          </cell>
          <cell r="BX157" t="str">
            <v>Угловик</v>
          </cell>
          <cell r="BY157" t="str">
            <v>Периодический</v>
          </cell>
          <cell r="BZ157">
            <v>24</v>
          </cell>
          <cell r="CA157">
            <v>24</v>
          </cell>
          <cell r="CB157">
            <v>24</v>
          </cell>
          <cell r="CC157">
            <v>79</v>
          </cell>
          <cell r="CD157">
            <v>23</v>
          </cell>
          <cell r="CE157">
            <v>43313</v>
          </cell>
          <cell r="CF157">
            <v>124.4</v>
          </cell>
          <cell r="CG157">
            <v>88</v>
          </cell>
          <cell r="CH157">
            <v>6</v>
          </cell>
          <cell r="CI157">
            <v>0</v>
          </cell>
          <cell r="CJ157">
            <v>0</v>
          </cell>
          <cell r="CK157">
            <v>69</v>
          </cell>
          <cell r="CL157">
            <v>2.3826000000000001</v>
          </cell>
          <cell r="CM157">
            <v>2.85</v>
          </cell>
          <cell r="CN157">
            <v>0</v>
          </cell>
          <cell r="CO157">
            <v>153</v>
          </cell>
          <cell r="CP157">
            <v>3</v>
          </cell>
          <cell r="CQ157">
            <v>55.400000000000006</v>
          </cell>
          <cell r="CR157" t="str">
            <v>-</v>
          </cell>
          <cell r="CS157" t="str">
            <v>-</v>
          </cell>
          <cell r="CT157" t="str">
            <v>-</v>
          </cell>
          <cell r="CU157">
            <v>53.017400000000009</v>
          </cell>
          <cell r="CV157" t="str">
            <v>-</v>
          </cell>
          <cell r="CW157" t="str">
            <v>-</v>
          </cell>
          <cell r="CX157" t="str">
            <v>-</v>
          </cell>
          <cell r="CY157">
            <v>2</v>
          </cell>
          <cell r="CZ157">
            <v>1</v>
          </cell>
          <cell r="DA157">
            <v>419.70956098379918</v>
          </cell>
          <cell r="DB157">
            <v>1259.1286829513976</v>
          </cell>
          <cell r="DC157">
            <v>6.4138920826867563E-2</v>
          </cell>
          <cell r="DD157">
            <v>0</v>
          </cell>
          <cell r="DE157" t="str">
            <v>Газлифт</v>
          </cell>
          <cell r="DF157">
            <v>2.3826000000000001</v>
          </cell>
          <cell r="DG157">
            <v>2.85</v>
          </cell>
          <cell r="DH157">
            <v>0</v>
          </cell>
          <cell r="DI157">
            <v>1</v>
          </cell>
          <cell r="DJ157">
            <v>69</v>
          </cell>
          <cell r="DK157">
            <v>0</v>
          </cell>
          <cell r="DL157" t="str">
            <v>-</v>
          </cell>
          <cell r="DM157">
            <v>41090</v>
          </cell>
          <cell r="DN157">
            <v>2316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41090</v>
          </cell>
          <cell r="DT157" t="str">
            <v>ОПЗ</v>
          </cell>
          <cell r="DU157">
            <v>0</v>
          </cell>
          <cell r="DV157">
            <v>18</v>
          </cell>
          <cell r="DW157">
            <v>24</v>
          </cell>
          <cell r="DX157">
            <v>79</v>
          </cell>
          <cell r="DY157">
            <v>23</v>
          </cell>
          <cell r="DZ157" t="str">
            <v>Периодический</v>
          </cell>
          <cell r="EA157">
            <v>24</v>
          </cell>
          <cell r="EB157">
            <v>24</v>
          </cell>
          <cell r="EC157">
            <v>2.3826000000000001</v>
          </cell>
          <cell r="ED157">
            <v>2.85</v>
          </cell>
          <cell r="EE157">
            <v>0</v>
          </cell>
          <cell r="EF157">
            <v>3</v>
          </cell>
          <cell r="EG157">
            <v>419.70956098379918</v>
          </cell>
          <cell r="EH157">
            <v>88</v>
          </cell>
          <cell r="EI157">
            <v>2</v>
          </cell>
          <cell r="EJ157">
            <v>69</v>
          </cell>
          <cell r="EK157">
            <v>18</v>
          </cell>
          <cell r="EL157">
            <v>24</v>
          </cell>
          <cell r="EM157">
            <v>79</v>
          </cell>
          <cell r="EN157">
            <v>23</v>
          </cell>
          <cell r="EO157" t="str">
            <v>Периодический</v>
          </cell>
          <cell r="EP157">
            <v>24</v>
          </cell>
          <cell r="EQ157">
            <v>24</v>
          </cell>
          <cell r="ER157">
            <v>2.3826000000000001</v>
          </cell>
          <cell r="ES157">
            <v>2.85</v>
          </cell>
          <cell r="ET157">
            <v>0</v>
          </cell>
          <cell r="EU157">
            <v>3</v>
          </cell>
          <cell r="EV157">
            <v>419.70956098379918</v>
          </cell>
          <cell r="EW157">
            <v>88</v>
          </cell>
          <cell r="EX157">
            <v>2</v>
          </cell>
          <cell r="EY157">
            <v>69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</row>
        <row r="158">
          <cell r="J158" t="str">
            <v>1055-1</v>
          </cell>
          <cell r="K158" t="str">
            <v>К - 35</v>
          </cell>
          <cell r="L158">
            <v>41756</v>
          </cell>
          <cell r="M158" t="str">
            <v>Гор.</v>
          </cell>
          <cell r="N158" t="str">
            <v>P1ar_Block I</v>
          </cell>
          <cell r="O158" t="str">
            <v>Действующий</v>
          </cell>
          <cell r="P158">
            <v>-4</v>
          </cell>
          <cell r="Q158" t="str">
            <v xml:space="preserve"> </v>
          </cell>
          <cell r="R158" t="str">
            <v xml:space="preserve"> </v>
          </cell>
          <cell r="S158">
            <v>0</v>
          </cell>
          <cell r="T158">
            <v>143.80000000000001</v>
          </cell>
          <cell r="U158">
            <v>135</v>
          </cell>
          <cell r="V158">
            <v>4.32</v>
          </cell>
          <cell r="W158">
            <v>1</v>
          </cell>
          <cell r="X158">
            <v>4.2872624638262238</v>
          </cell>
          <cell r="Y158">
            <v>1.33</v>
          </cell>
          <cell r="Z158">
            <v>0.83599999999999997</v>
          </cell>
          <cell r="AA158">
            <v>0.73299999999999998</v>
          </cell>
          <cell r="AB158">
            <v>38</v>
          </cell>
          <cell r="AC158">
            <v>1.1579999999999999</v>
          </cell>
          <cell r="AD158">
            <v>177.8</v>
          </cell>
          <cell r="AE158">
            <v>9.19</v>
          </cell>
          <cell r="AF158">
            <v>1846</v>
          </cell>
          <cell r="AG158">
            <v>2350</v>
          </cell>
          <cell r="AH158">
            <v>2350</v>
          </cell>
          <cell r="AI158">
            <v>0</v>
          </cell>
          <cell r="AJ158">
            <v>0</v>
          </cell>
          <cell r="AK158" t="str">
            <v>откр ствол</v>
          </cell>
          <cell r="AL158" t="str">
            <v xml:space="preserve">1846-2350 </v>
          </cell>
          <cell r="AM158">
            <v>14</v>
          </cell>
          <cell r="AN158">
            <v>1846</v>
          </cell>
          <cell r="AO158">
            <v>134.34</v>
          </cell>
          <cell r="AP158">
            <v>0</v>
          </cell>
          <cell r="AQ158">
            <v>0</v>
          </cell>
          <cell r="AR158">
            <v>0</v>
          </cell>
          <cell r="AS158" t="str">
            <v>Газлифт</v>
          </cell>
          <cell r="AT158">
            <v>600</v>
          </cell>
          <cell r="AU158" t="str">
            <v>ГП</v>
          </cell>
          <cell r="AV158">
            <v>1200</v>
          </cell>
          <cell r="AW158" t="str">
            <v>ГК85/1,5</v>
          </cell>
          <cell r="AX158">
            <v>1780</v>
          </cell>
          <cell r="AY158" t="str">
            <v>ЦКсОК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1790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2100</v>
          </cell>
          <cell r="BN158" t="str">
            <v>Есть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73</v>
          </cell>
          <cell r="BV158">
            <v>5.5</v>
          </cell>
          <cell r="BW158">
            <v>18</v>
          </cell>
          <cell r="BX158" t="str">
            <v>Угловик</v>
          </cell>
          <cell r="BY158" t="str">
            <v>Постоянный</v>
          </cell>
          <cell r="BZ158">
            <v>24</v>
          </cell>
          <cell r="CA158">
            <v>0</v>
          </cell>
          <cell r="CB158">
            <v>27</v>
          </cell>
          <cell r="CC158">
            <v>58</v>
          </cell>
          <cell r="CD158">
            <v>26</v>
          </cell>
          <cell r="CE158">
            <v>43313</v>
          </cell>
          <cell r="CF158">
            <v>145</v>
          </cell>
          <cell r="CG158">
            <v>82</v>
          </cell>
          <cell r="CH158">
            <v>5</v>
          </cell>
          <cell r="CI158">
            <v>0</v>
          </cell>
          <cell r="CJ158">
            <v>0</v>
          </cell>
          <cell r="CK158">
            <v>55</v>
          </cell>
          <cell r="CL158">
            <v>9.1748492000000006</v>
          </cell>
          <cell r="CM158">
            <v>11</v>
          </cell>
          <cell r="CN158">
            <v>0.23</v>
          </cell>
          <cell r="CO158">
            <v>154</v>
          </cell>
          <cell r="CP158">
            <v>17.600000000000001</v>
          </cell>
          <cell r="CQ158">
            <v>90</v>
          </cell>
          <cell r="CR158" t="str">
            <v>-</v>
          </cell>
          <cell r="CS158" t="str">
            <v>-</v>
          </cell>
          <cell r="CT158" t="str">
            <v>-</v>
          </cell>
          <cell r="CU158">
            <v>80.825150800000003</v>
          </cell>
          <cell r="CV158" t="str">
            <v>-</v>
          </cell>
          <cell r="CW158" t="str">
            <v>-</v>
          </cell>
          <cell r="CX158" t="str">
            <v>-</v>
          </cell>
          <cell r="CY158">
            <v>8.1999999999999993</v>
          </cell>
          <cell r="CZ158">
            <v>9.4000000000000021</v>
          </cell>
          <cell r="DA158">
            <v>1024.5400000688842</v>
          </cell>
          <cell r="DB158">
            <v>1918.2876597034422</v>
          </cell>
          <cell r="DC158">
            <v>0.16761043342629717</v>
          </cell>
          <cell r="DD158">
            <v>0</v>
          </cell>
          <cell r="DE158" t="str">
            <v>Газлифт</v>
          </cell>
          <cell r="DF158">
            <v>9.1748492000000006</v>
          </cell>
          <cell r="DG158">
            <v>11</v>
          </cell>
          <cell r="DH158">
            <v>0.23</v>
          </cell>
          <cell r="DI158">
            <v>9.4000000000000021</v>
          </cell>
          <cell r="DJ158">
            <v>55</v>
          </cell>
          <cell r="DK158">
            <v>0</v>
          </cell>
          <cell r="DL158" t="str">
            <v>-</v>
          </cell>
          <cell r="DM158">
            <v>41756</v>
          </cell>
          <cell r="DN158">
            <v>1650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41756</v>
          </cell>
          <cell r="DT158" t="str">
            <v>ВНС</v>
          </cell>
          <cell r="DU158">
            <v>0</v>
          </cell>
          <cell r="DV158">
            <v>18</v>
          </cell>
          <cell r="DW158">
            <v>29</v>
          </cell>
          <cell r="DX158">
            <v>59</v>
          </cell>
          <cell r="DY158">
            <v>27</v>
          </cell>
          <cell r="DZ158" t="str">
            <v>Постоянный</v>
          </cell>
          <cell r="EA158">
            <v>24</v>
          </cell>
          <cell r="EB158">
            <v>0</v>
          </cell>
          <cell r="EC158">
            <v>9.1748492000000006</v>
          </cell>
          <cell r="ED158">
            <v>11</v>
          </cell>
          <cell r="EE158">
            <v>0.23</v>
          </cell>
          <cell r="EF158">
            <v>17.600000000000001</v>
          </cell>
          <cell r="EG158">
            <v>1024.5400000688842</v>
          </cell>
          <cell r="EH158">
            <v>83</v>
          </cell>
          <cell r="EI158">
            <v>8.1999999999999993</v>
          </cell>
          <cell r="EJ158">
            <v>55</v>
          </cell>
          <cell r="EK158">
            <v>18</v>
          </cell>
          <cell r="EL158">
            <v>27</v>
          </cell>
          <cell r="EM158">
            <v>58</v>
          </cell>
          <cell r="EN158">
            <v>26</v>
          </cell>
          <cell r="EO158" t="str">
            <v>Постоянный</v>
          </cell>
          <cell r="EP158">
            <v>24</v>
          </cell>
          <cell r="EQ158">
            <v>0</v>
          </cell>
          <cell r="ER158">
            <v>9.1748492000000006</v>
          </cell>
          <cell r="ES158">
            <v>11</v>
          </cell>
          <cell r="ET158">
            <v>0.23</v>
          </cell>
          <cell r="EU158">
            <v>17.600000000000001</v>
          </cell>
          <cell r="EV158">
            <v>1024.5400000688842</v>
          </cell>
          <cell r="EW158">
            <v>82</v>
          </cell>
          <cell r="EX158">
            <v>8.1999999999999993</v>
          </cell>
          <cell r="EY158">
            <v>55</v>
          </cell>
          <cell r="EZ158">
            <v>0</v>
          </cell>
          <cell r="FA158">
            <v>-2</v>
          </cell>
          <cell r="FB158">
            <v>-1</v>
          </cell>
          <cell r="FC158">
            <v>-1</v>
          </cell>
          <cell r="FD158">
            <v>0</v>
          </cell>
          <cell r="FE158">
            <v>0</v>
          </cell>
          <cell r="FF158">
            <v>0</v>
          </cell>
        </row>
        <row r="159">
          <cell r="J159">
            <v>1056</v>
          </cell>
          <cell r="K159" t="str">
            <v>Куст скважины - 1056</v>
          </cell>
          <cell r="L159">
            <v>41225</v>
          </cell>
          <cell r="M159" t="str">
            <v>Гор.</v>
          </cell>
          <cell r="N159" t="str">
            <v>P1ar_Block III</v>
          </cell>
          <cell r="O159" t="str">
            <v>Действующий</v>
          </cell>
          <cell r="P159">
            <v>-4</v>
          </cell>
          <cell r="Q159" t="str">
            <v xml:space="preserve"> </v>
          </cell>
          <cell r="R159" t="str">
            <v xml:space="preserve"> </v>
          </cell>
          <cell r="S159">
            <v>0</v>
          </cell>
          <cell r="T159">
            <v>143.80000000000001</v>
          </cell>
          <cell r="U159">
            <v>135</v>
          </cell>
          <cell r="V159">
            <v>4.32</v>
          </cell>
          <cell r="W159">
            <v>1</v>
          </cell>
          <cell r="X159">
            <v>4.2858503444553797</v>
          </cell>
          <cell r="Y159">
            <v>1.33</v>
          </cell>
          <cell r="Z159">
            <v>0.83599999999999997</v>
          </cell>
          <cell r="AA159">
            <v>0.73299999999999998</v>
          </cell>
          <cell r="AB159">
            <v>38</v>
          </cell>
          <cell r="AC159">
            <v>1.1579999999999999</v>
          </cell>
          <cell r="AD159">
            <v>139.69999999999999</v>
          </cell>
          <cell r="AE159">
            <v>7.72</v>
          </cell>
          <cell r="AF159">
            <v>1942</v>
          </cell>
          <cell r="AG159">
            <v>2500</v>
          </cell>
          <cell r="AH159">
            <v>2500</v>
          </cell>
          <cell r="AI159">
            <v>0</v>
          </cell>
          <cell r="AJ159">
            <v>0</v>
          </cell>
          <cell r="AK159" t="str">
            <v>откр ствол</v>
          </cell>
          <cell r="AL159" t="str">
            <v xml:space="preserve">1942-2500 </v>
          </cell>
          <cell r="AM159">
            <v>0</v>
          </cell>
          <cell r="AN159">
            <v>1942</v>
          </cell>
          <cell r="AO159">
            <v>33.25</v>
          </cell>
          <cell r="AP159">
            <v>0</v>
          </cell>
          <cell r="AQ159">
            <v>0</v>
          </cell>
          <cell r="AR159">
            <v>0</v>
          </cell>
          <cell r="AS159" t="str">
            <v>Газлифт</v>
          </cell>
          <cell r="AT159">
            <v>600</v>
          </cell>
          <cell r="AU159" t="str">
            <v>ГП</v>
          </cell>
          <cell r="AV159">
            <v>1200</v>
          </cell>
          <cell r="AW159" t="str">
            <v>ГК82/1,5</v>
          </cell>
          <cell r="AX159">
            <v>1795</v>
          </cell>
          <cell r="AY159" t="str">
            <v>ЦКсОК/5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1805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2280</v>
          </cell>
          <cell r="BN159" t="str">
            <v>Есть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73</v>
          </cell>
          <cell r="BV159">
            <v>5.5</v>
          </cell>
          <cell r="BW159">
            <v>18</v>
          </cell>
          <cell r="BX159" t="str">
            <v>Угловик</v>
          </cell>
          <cell r="BY159" t="str">
            <v>Постоянный</v>
          </cell>
          <cell r="BZ159">
            <v>24</v>
          </cell>
          <cell r="CA159">
            <v>0</v>
          </cell>
          <cell r="CB159">
            <v>37</v>
          </cell>
          <cell r="CC159">
            <v>55</v>
          </cell>
          <cell r="CD159">
            <v>35</v>
          </cell>
          <cell r="CE159">
            <v>43313</v>
          </cell>
          <cell r="CF159">
            <v>123</v>
          </cell>
          <cell r="CG159">
            <v>87</v>
          </cell>
          <cell r="CH159">
            <v>6</v>
          </cell>
          <cell r="CI159">
            <v>0</v>
          </cell>
          <cell r="CJ159">
            <v>0</v>
          </cell>
          <cell r="CK159">
            <v>64</v>
          </cell>
          <cell r="CL159">
            <v>22.517827199999999</v>
          </cell>
          <cell r="CM159">
            <v>27</v>
          </cell>
          <cell r="CN159">
            <v>0.24</v>
          </cell>
          <cell r="CO159">
            <v>155</v>
          </cell>
          <cell r="CP159">
            <v>30.5</v>
          </cell>
          <cell r="CQ159">
            <v>59</v>
          </cell>
          <cell r="CR159" t="str">
            <v>-</v>
          </cell>
          <cell r="CS159" t="str">
            <v>-</v>
          </cell>
          <cell r="CT159" t="str">
            <v>-</v>
          </cell>
          <cell r="CU159">
            <v>36.482172800000001</v>
          </cell>
          <cell r="CV159" t="str">
            <v>-</v>
          </cell>
          <cell r="CW159" t="str">
            <v>-</v>
          </cell>
          <cell r="CX159" t="str">
            <v>-</v>
          </cell>
          <cell r="CY159">
            <v>8.1999999999999993</v>
          </cell>
          <cell r="CZ159">
            <v>22.3</v>
          </cell>
          <cell r="DA159">
            <v>990.32645565376754</v>
          </cell>
          <cell r="DB159">
            <v>1354.4823720825073</v>
          </cell>
          <cell r="DC159">
            <v>0.58162252622156496</v>
          </cell>
          <cell r="DD159">
            <v>0</v>
          </cell>
          <cell r="DE159" t="str">
            <v>Газлифт</v>
          </cell>
          <cell r="DF159">
            <v>22.517827199999999</v>
          </cell>
          <cell r="DG159">
            <v>27</v>
          </cell>
          <cell r="DH159">
            <v>0.24</v>
          </cell>
          <cell r="DI159">
            <v>22.3</v>
          </cell>
          <cell r="DJ159">
            <v>64</v>
          </cell>
          <cell r="DK159">
            <v>0</v>
          </cell>
          <cell r="DL159" t="str">
            <v>-</v>
          </cell>
          <cell r="DM159">
            <v>41824</v>
          </cell>
          <cell r="DN159">
            <v>1582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41824</v>
          </cell>
          <cell r="DT159" t="str">
            <v>ОПЗ</v>
          </cell>
          <cell r="DU159">
            <v>0</v>
          </cell>
          <cell r="DV159">
            <v>18</v>
          </cell>
          <cell r="DW159">
            <v>37</v>
          </cell>
          <cell r="DX159">
            <v>55</v>
          </cell>
          <cell r="DY159">
            <v>35</v>
          </cell>
          <cell r="DZ159" t="str">
            <v>Постоянный</v>
          </cell>
          <cell r="EA159">
            <v>24</v>
          </cell>
          <cell r="EB159">
            <v>0</v>
          </cell>
          <cell r="EC159">
            <v>22.517827199999999</v>
          </cell>
          <cell r="ED159">
            <v>27</v>
          </cell>
          <cell r="EE159">
            <v>0.24</v>
          </cell>
          <cell r="EF159">
            <v>30.5</v>
          </cell>
          <cell r="EG159">
            <v>990.32645565376754</v>
          </cell>
          <cell r="EH159">
            <v>87</v>
          </cell>
          <cell r="EI159">
            <v>8.1999999999999993</v>
          </cell>
          <cell r="EJ159">
            <v>64</v>
          </cell>
          <cell r="EK159">
            <v>18</v>
          </cell>
          <cell r="EL159">
            <v>37</v>
          </cell>
          <cell r="EM159">
            <v>55</v>
          </cell>
          <cell r="EN159">
            <v>35</v>
          </cell>
          <cell r="EO159" t="str">
            <v>Постоянный</v>
          </cell>
          <cell r="EP159">
            <v>24</v>
          </cell>
          <cell r="EQ159">
            <v>0</v>
          </cell>
          <cell r="ER159">
            <v>22.517827199999999</v>
          </cell>
          <cell r="ES159">
            <v>27</v>
          </cell>
          <cell r="ET159">
            <v>0.24</v>
          </cell>
          <cell r="EU159">
            <v>30.5</v>
          </cell>
          <cell r="EV159">
            <v>990.32645565376754</v>
          </cell>
          <cell r="EW159">
            <v>87</v>
          </cell>
          <cell r="EX159">
            <v>8.1999999999999993</v>
          </cell>
          <cell r="EY159">
            <v>64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</row>
        <row r="160">
          <cell r="J160" t="str">
            <v>1056-2</v>
          </cell>
          <cell r="K160" t="str">
            <v>Куст скважины - 1056</v>
          </cell>
          <cell r="L160">
            <v>41427</v>
          </cell>
          <cell r="M160" t="str">
            <v>Гор.</v>
          </cell>
          <cell r="N160" t="str">
            <v>P1ar_Block III</v>
          </cell>
          <cell r="O160" t="str">
            <v>Действующий</v>
          </cell>
          <cell r="P160">
            <v>-4</v>
          </cell>
          <cell r="Q160" t="str">
            <v xml:space="preserve"> </v>
          </cell>
          <cell r="R160" t="str">
            <v xml:space="preserve"> </v>
          </cell>
          <cell r="S160">
            <v>0</v>
          </cell>
          <cell r="T160">
            <v>143.80000000000001</v>
          </cell>
          <cell r="U160">
            <v>135</v>
          </cell>
          <cell r="V160">
            <v>4.32</v>
          </cell>
          <cell r="W160">
            <v>1</v>
          </cell>
          <cell r="X160">
            <v>4.32</v>
          </cell>
          <cell r="Y160">
            <v>1.33</v>
          </cell>
          <cell r="Z160">
            <v>0.83599999999999997</v>
          </cell>
          <cell r="AA160">
            <v>0.73299999999999998</v>
          </cell>
          <cell r="AB160">
            <v>38</v>
          </cell>
          <cell r="AC160">
            <v>1.1579999999999999</v>
          </cell>
          <cell r="AD160">
            <v>177.8</v>
          </cell>
          <cell r="AE160">
            <v>9.19</v>
          </cell>
          <cell r="AF160">
            <v>2070</v>
          </cell>
          <cell r="AG160">
            <v>2500</v>
          </cell>
          <cell r="AH160">
            <v>2500</v>
          </cell>
          <cell r="AI160">
            <v>0</v>
          </cell>
          <cell r="AJ160">
            <v>0</v>
          </cell>
          <cell r="AK160" t="str">
            <v>откр ствол</v>
          </cell>
          <cell r="AL160" t="str">
            <v xml:space="preserve">2070-2500 </v>
          </cell>
          <cell r="AM160">
            <v>20</v>
          </cell>
          <cell r="AN160">
            <v>1970</v>
          </cell>
          <cell r="AO160">
            <v>139.27000000000001</v>
          </cell>
          <cell r="AP160">
            <v>0</v>
          </cell>
          <cell r="AQ160">
            <v>0</v>
          </cell>
          <cell r="AR160">
            <v>0</v>
          </cell>
          <cell r="AS160" t="str">
            <v>Фонтан</v>
          </cell>
          <cell r="AT160">
            <v>600</v>
          </cell>
          <cell r="AU160">
            <v>0</v>
          </cell>
          <cell r="AV160">
            <v>1200</v>
          </cell>
          <cell r="AW160">
            <v>0</v>
          </cell>
          <cell r="AX160">
            <v>1739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2065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73</v>
          </cell>
          <cell r="BV160">
            <v>5.5</v>
          </cell>
          <cell r="BW160">
            <v>18</v>
          </cell>
          <cell r="BX160" t="str">
            <v>Угловик</v>
          </cell>
          <cell r="BY160" t="str">
            <v>Постоянный</v>
          </cell>
          <cell r="BZ160">
            <v>24</v>
          </cell>
          <cell r="CA160">
            <v>0</v>
          </cell>
          <cell r="CB160">
            <v>38</v>
          </cell>
          <cell r="CC160">
            <v>50</v>
          </cell>
          <cell r="CD160">
            <v>36</v>
          </cell>
          <cell r="CE160">
            <v>43313</v>
          </cell>
          <cell r="CF160">
            <v>134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62</v>
          </cell>
          <cell r="CL160">
            <v>17.556000000000001</v>
          </cell>
          <cell r="CM160">
            <v>21</v>
          </cell>
          <cell r="CN160">
            <v>0</v>
          </cell>
          <cell r="CO160">
            <v>156</v>
          </cell>
          <cell r="CP160">
            <v>40</v>
          </cell>
          <cell r="CQ160">
            <v>72</v>
          </cell>
          <cell r="CR160" t="str">
            <v>-</v>
          </cell>
          <cell r="CS160" t="str">
            <v>-</v>
          </cell>
          <cell r="CT160" t="str">
            <v>-</v>
          </cell>
          <cell r="CU160">
            <v>54.444000000000003</v>
          </cell>
          <cell r="CV160" t="str">
            <v>-</v>
          </cell>
          <cell r="CW160" t="str">
            <v>-</v>
          </cell>
          <cell r="CX160" t="str">
            <v>-</v>
          </cell>
          <cell r="CY160">
            <v>0</v>
          </cell>
          <cell r="CZ160">
            <v>40</v>
          </cell>
          <cell r="DA160">
            <v>2278.4233310549098</v>
          </cell>
          <cell r="DB160">
            <v>2278.4233310549098</v>
          </cell>
          <cell r="DC160">
            <v>0.3831699346405229</v>
          </cell>
          <cell r="DD160">
            <v>0</v>
          </cell>
          <cell r="DE160" t="str">
            <v>Фонтан</v>
          </cell>
          <cell r="DF160">
            <v>17.556000000000001</v>
          </cell>
          <cell r="DG160">
            <v>21</v>
          </cell>
          <cell r="DH160">
            <v>0</v>
          </cell>
          <cell r="DI160">
            <v>40</v>
          </cell>
          <cell r="DJ160">
            <v>62</v>
          </cell>
          <cell r="DK160">
            <v>0</v>
          </cell>
          <cell r="DL160">
            <v>42701.083333333336</v>
          </cell>
          <cell r="DM160">
            <v>42703</v>
          </cell>
          <cell r="DN160">
            <v>703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42703</v>
          </cell>
          <cell r="DT160" t="str">
            <v>ОПЗ</v>
          </cell>
          <cell r="DU160">
            <v>0</v>
          </cell>
          <cell r="DV160">
            <v>18</v>
          </cell>
          <cell r="DW160">
            <v>38</v>
          </cell>
          <cell r="DX160">
            <v>50</v>
          </cell>
          <cell r="DY160">
            <v>36</v>
          </cell>
          <cell r="DZ160" t="str">
            <v>Постоянный</v>
          </cell>
          <cell r="EA160">
            <v>24</v>
          </cell>
          <cell r="EB160">
            <v>0</v>
          </cell>
          <cell r="EC160">
            <v>17.556000000000001</v>
          </cell>
          <cell r="ED160">
            <v>21</v>
          </cell>
          <cell r="EE160">
            <v>0</v>
          </cell>
          <cell r="EF160">
            <v>40</v>
          </cell>
          <cell r="EG160">
            <v>2278.4233310549098</v>
          </cell>
          <cell r="EH160">
            <v>0</v>
          </cell>
          <cell r="EI160">
            <v>0</v>
          </cell>
          <cell r="EJ160">
            <v>62</v>
          </cell>
          <cell r="EK160">
            <v>18</v>
          </cell>
          <cell r="EL160">
            <v>38</v>
          </cell>
          <cell r="EM160">
            <v>50</v>
          </cell>
          <cell r="EN160">
            <v>36</v>
          </cell>
          <cell r="EO160" t="str">
            <v>Постоянный</v>
          </cell>
          <cell r="EP160">
            <v>24</v>
          </cell>
          <cell r="EQ160">
            <v>0</v>
          </cell>
          <cell r="ER160">
            <v>17.556000000000001</v>
          </cell>
          <cell r="ES160">
            <v>21</v>
          </cell>
          <cell r="ET160">
            <v>0</v>
          </cell>
          <cell r="EU160">
            <v>40</v>
          </cell>
          <cell r="EV160">
            <v>2278.4233310549098</v>
          </cell>
          <cell r="EW160">
            <v>0</v>
          </cell>
          <cell r="EX160">
            <v>0</v>
          </cell>
          <cell r="EY160">
            <v>62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</row>
        <row r="161">
          <cell r="J161" t="str">
            <v>1056-1</v>
          </cell>
          <cell r="K161" t="str">
            <v>Куст скважины - 1056</v>
          </cell>
          <cell r="L161">
            <v>41299</v>
          </cell>
          <cell r="M161" t="str">
            <v>Гор.</v>
          </cell>
          <cell r="N161" t="str">
            <v>P1ar_Block III</v>
          </cell>
          <cell r="O161" t="str">
            <v>Действующий</v>
          </cell>
          <cell r="P161">
            <v>-4</v>
          </cell>
          <cell r="Q161" t="str">
            <v xml:space="preserve"> </v>
          </cell>
          <cell r="R161" t="str">
            <v xml:space="preserve"> </v>
          </cell>
          <cell r="S161">
            <v>0</v>
          </cell>
          <cell r="T161">
            <v>143.80000000000001</v>
          </cell>
          <cell r="U161">
            <v>135</v>
          </cell>
          <cell r="V161">
            <v>4.32</v>
          </cell>
          <cell r="W161">
            <v>1</v>
          </cell>
          <cell r="X161">
            <v>3.9051200462829048</v>
          </cell>
          <cell r="Y161">
            <v>1.33</v>
          </cell>
          <cell r="Z161">
            <v>0.83599999999999997</v>
          </cell>
          <cell r="AA161">
            <v>0.73299999999999998</v>
          </cell>
          <cell r="AB161">
            <v>38</v>
          </cell>
          <cell r="AC161">
            <v>1.1579999999999999</v>
          </cell>
          <cell r="AD161">
            <v>177.8</v>
          </cell>
          <cell r="AE161">
            <v>9.19</v>
          </cell>
          <cell r="AF161">
            <v>1970</v>
          </cell>
          <cell r="AG161">
            <v>2500</v>
          </cell>
          <cell r="AH161">
            <v>2500</v>
          </cell>
          <cell r="AI161">
            <v>0</v>
          </cell>
          <cell r="AJ161">
            <v>0</v>
          </cell>
          <cell r="AK161" t="str">
            <v>откр ствол</v>
          </cell>
          <cell r="AL161" t="str">
            <v>1970-2500</v>
          </cell>
          <cell r="AM161">
            <v>0</v>
          </cell>
          <cell r="AN161">
            <v>1970</v>
          </cell>
          <cell r="AO161">
            <v>102.42</v>
          </cell>
          <cell r="AP161">
            <v>0</v>
          </cell>
          <cell r="AQ161">
            <v>0</v>
          </cell>
          <cell r="AR161">
            <v>0</v>
          </cell>
          <cell r="AS161" t="str">
            <v>Газлифт</v>
          </cell>
          <cell r="AT161">
            <v>510</v>
          </cell>
          <cell r="AU161" t="str">
            <v>ГК81/2</v>
          </cell>
          <cell r="AV161">
            <v>970</v>
          </cell>
          <cell r="AW161" t="str">
            <v>ГК83/3</v>
          </cell>
          <cell r="AX161">
            <v>1400</v>
          </cell>
          <cell r="AY161" t="str">
            <v>ГК82/4</v>
          </cell>
          <cell r="AZ161">
            <v>1678</v>
          </cell>
          <cell r="BA161" t="str">
            <v>ЦКсОК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1688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2200</v>
          </cell>
          <cell r="BN161" t="str">
            <v>Есть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73</v>
          </cell>
          <cell r="BV161">
            <v>5.5</v>
          </cell>
          <cell r="BW161">
            <v>18</v>
          </cell>
          <cell r="BX161" t="str">
            <v>Угловик</v>
          </cell>
          <cell r="BY161" t="str">
            <v>Постоянный</v>
          </cell>
          <cell r="BZ161">
            <v>24</v>
          </cell>
          <cell r="CA161">
            <v>0</v>
          </cell>
          <cell r="CB161">
            <v>39</v>
          </cell>
          <cell r="CC161">
            <v>65</v>
          </cell>
          <cell r="CD161">
            <v>37</v>
          </cell>
          <cell r="CE161">
            <v>43313</v>
          </cell>
          <cell r="CF161">
            <v>124</v>
          </cell>
          <cell r="CG161">
            <v>87</v>
          </cell>
          <cell r="CH161">
            <v>6</v>
          </cell>
          <cell r="CI161">
            <v>0</v>
          </cell>
          <cell r="CJ161">
            <v>0</v>
          </cell>
          <cell r="CK161">
            <v>76</v>
          </cell>
          <cell r="CL161">
            <v>21.2832224</v>
          </cell>
          <cell r="CM161">
            <v>26.3</v>
          </cell>
          <cell r="CN161">
            <v>3.2</v>
          </cell>
          <cell r="CO161">
            <v>157</v>
          </cell>
          <cell r="CP161">
            <v>22.8</v>
          </cell>
          <cell r="CQ161">
            <v>48</v>
          </cell>
          <cell r="CR161" t="str">
            <v>-</v>
          </cell>
          <cell r="CS161" t="str">
            <v>-</v>
          </cell>
          <cell r="CT161" t="str">
            <v>-</v>
          </cell>
          <cell r="CU161">
            <v>26.7167776</v>
          </cell>
          <cell r="CV161" t="str">
            <v>-</v>
          </cell>
          <cell r="CW161" t="str">
            <v>-</v>
          </cell>
          <cell r="CX161" t="str">
            <v>-</v>
          </cell>
          <cell r="CY161">
            <v>10</v>
          </cell>
          <cell r="CZ161">
            <v>12.8</v>
          </cell>
          <cell r="DA161">
            <v>601.41268833426273</v>
          </cell>
          <cell r="DB161">
            <v>1071.2663510954055</v>
          </cell>
          <cell r="DC161">
            <v>0.66176948051948048</v>
          </cell>
          <cell r="DD161">
            <v>0</v>
          </cell>
          <cell r="DE161" t="str">
            <v>Газлифт</v>
          </cell>
          <cell r="DF161">
            <v>21.2832224</v>
          </cell>
          <cell r="DG161">
            <v>26.3</v>
          </cell>
          <cell r="DH161">
            <v>3.2</v>
          </cell>
          <cell r="DI161">
            <v>12.799999999999999</v>
          </cell>
          <cell r="DJ161">
            <v>76</v>
          </cell>
          <cell r="DK161">
            <v>0</v>
          </cell>
          <cell r="DL161">
            <v>43072</v>
          </cell>
          <cell r="DM161">
            <v>43164</v>
          </cell>
          <cell r="DN161">
            <v>242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41299</v>
          </cell>
          <cell r="DT161" t="str">
            <v>ВНС</v>
          </cell>
          <cell r="DU161">
            <v>0</v>
          </cell>
          <cell r="DV161">
            <v>18</v>
          </cell>
          <cell r="DW161">
            <v>39</v>
          </cell>
          <cell r="DX161">
            <v>65</v>
          </cell>
          <cell r="DY161">
            <v>37</v>
          </cell>
          <cell r="DZ161" t="str">
            <v>Постоянный</v>
          </cell>
          <cell r="EA161">
            <v>24</v>
          </cell>
          <cell r="EB161">
            <v>0</v>
          </cell>
          <cell r="EC161">
            <v>21.2832224</v>
          </cell>
          <cell r="ED161">
            <v>26.3</v>
          </cell>
          <cell r="EE161">
            <v>3.2</v>
          </cell>
          <cell r="EF161">
            <v>22.8</v>
          </cell>
          <cell r="EG161">
            <v>601.41268833426273</v>
          </cell>
          <cell r="EH161">
            <v>87</v>
          </cell>
          <cell r="EI161">
            <v>10</v>
          </cell>
          <cell r="EJ161">
            <v>81</v>
          </cell>
          <cell r="EK161">
            <v>18</v>
          </cell>
          <cell r="EL161">
            <v>39</v>
          </cell>
          <cell r="EM161">
            <v>65</v>
          </cell>
          <cell r="EN161">
            <v>37</v>
          </cell>
          <cell r="EO161" t="str">
            <v>Постоянный</v>
          </cell>
          <cell r="EP161">
            <v>24</v>
          </cell>
          <cell r="EQ161">
            <v>0</v>
          </cell>
          <cell r="ER161">
            <v>21.2832224</v>
          </cell>
          <cell r="ES161">
            <v>26.3</v>
          </cell>
          <cell r="ET161">
            <v>3.2</v>
          </cell>
          <cell r="EU161">
            <v>22.8</v>
          </cell>
          <cell r="EV161">
            <v>601.41268833426273</v>
          </cell>
          <cell r="EW161">
            <v>87</v>
          </cell>
          <cell r="EX161">
            <v>10</v>
          </cell>
          <cell r="EY161">
            <v>76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</row>
        <row r="162">
          <cell r="J162">
            <v>1057</v>
          </cell>
          <cell r="K162" t="str">
            <v>Куст скважины - 1057</v>
          </cell>
          <cell r="L162">
            <v>38219</v>
          </cell>
          <cell r="M162" t="str">
            <v>Гор.</v>
          </cell>
          <cell r="N162" t="str">
            <v>P1ar_Block III</v>
          </cell>
          <cell r="O162" t="str">
            <v>Действующий</v>
          </cell>
          <cell r="P162">
            <v>-4</v>
          </cell>
          <cell r="Q162" t="str">
            <v xml:space="preserve"> </v>
          </cell>
          <cell r="R162" t="str">
            <v xml:space="preserve"> </v>
          </cell>
          <cell r="S162">
            <v>0</v>
          </cell>
          <cell r="T162">
            <v>143.80000000000001</v>
          </cell>
          <cell r="U162">
            <v>135</v>
          </cell>
          <cell r="V162">
            <v>4.32</v>
          </cell>
          <cell r="W162">
            <v>1</v>
          </cell>
          <cell r="X162">
            <v>4.32</v>
          </cell>
          <cell r="Y162">
            <v>1.33</v>
          </cell>
          <cell r="Z162">
            <v>0.83599999999999997</v>
          </cell>
          <cell r="AA162">
            <v>0.73299999999999998</v>
          </cell>
          <cell r="AB162">
            <v>38</v>
          </cell>
          <cell r="AC162">
            <v>1.1579999999999999</v>
          </cell>
          <cell r="AD162">
            <v>139.69999999999999</v>
          </cell>
          <cell r="AE162">
            <v>7.72</v>
          </cell>
          <cell r="AF162">
            <v>2047</v>
          </cell>
          <cell r="AG162">
            <v>2464</v>
          </cell>
          <cell r="AH162">
            <v>2464</v>
          </cell>
          <cell r="AI162">
            <v>0</v>
          </cell>
          <cell r="AJ162">
            <v>0</v>
          </cell>
          <cell r="AK162" t="str">
            <v>откр ствол</v>
          </cell>
          <cell r="AL162" t="str">
            <v>1965-2464</v>
          </cell>
          <cell r="AM162">
            <v>25</v>
          </cell>
          <cell r="AN162">
            <v>1838</v>
          </cell>
          <cell r="AO162">
            <v>1.4</v>
          </cell>
          <cell r="AP162">
            <v>0</v>
          </cell>
          <cell r="AQ162">
            <v>0</v>
          </cell>
          <cell r="AR162">
            <v>0</v>
          </cell>
          <cell r="AS162" t="str">
            <v>Газлифт</v>
          </cell>
          <cell r="AT162">
            <v>640</v>
          </cell>
          <cell r="AU162" t="str">
            <v>ГП</v>
          </cell>
          <cell r="AV162">
            <v>1160</v>
          </cell>
          <cell r="AW162" t="str">
            <v>ГК92/1.5</v>
          </cell>
          <cell r="AX162">
            <v>1570</v>
          </cell>
          <cell r="AY162" t="str">
            <v>ЦКсОК/4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1580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1650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73</v>
          </cell>
          <cell r="BV162">
            <v>5.5</v>
          </cell>
          <cell r="BW162">
            <v>18</v>
          </cell>
          <cell r="BX162" t="str">
            <v>Угловик</v>
          </cell>
          <cell r="BY162" t="str">
            <v>Постоянный</v>
          </cell>
          <cell r="BZ162">
            <v>24</v>
          </cell>
          <cell r="CA162">
            <v>0</v>
          </cell>
          <cell r="CB162">
            <v>38</v>
          </cell>
          <cell r="CC162">
            <v>50</v>
          </cell>
          <cell r="CD162">
            <v>35.6</v>
          </cell>
          <cell r="CE162">
            <v>43313</v>
          </cell>
          <cell r="CF162">
            <v>143</v>
          </cell>
          <cell r="CG162">
            <v>87</v>
          </cell>
          <cell r="CH162">
            <v>6</v>
          </cell>
          <cell r="CI162">
            <v>0</v>
          </cell>
          <cell r="CJ162">
            <v>0</v>
          </cell>
          <cell r="CK162">
            <v>59</v>
          </cell>
          <cell r="CL162">
            <v>17.556000000000001</v>
          </cell>
          <cell r="CM162">
            <v>21</v>
          </cell>
          <cell r="CN162">
            <v>0</v>
          </cell>
          <cell r="CO162">
            <v>158</v>
          </cell>
          <cell r="CP162">
            <v>44.6</v>
          </cell>
          <cell r="CQ162">
            <v>84</v>
          </cell>
          <cell r="CR162" t="str">
            <v>-</v>
          </cell>
          <cell r="CS162" t="str">
            <v>-</v>
          </cell>
          <cell r="CT162" t="str">
            <v>-</v>
          </cell>
          <cell r="CU162">
            <v>66.444000000000003</v>
          </cell>
          <cell r="CV162" t="str">
            <v>-</v>
          </cell>
          <cell r="CW162" t="str">
            <v>-</v>
          </cell>
          <cell r="CX162" t="str">
            <v>-</v>
          </cell>
          <cell r="CY162">
            <v>16</v>
          </cell>
          <cell r="CZ162">
            <v>28.6</v>
          </cell>
          <cell r="DA162">
            <v>1629.0726817042605</v>
          </cell>
          <cell r="DB162">
            <v>2540.4420141262244</v>
          </cell>
          <cell r="DC162">
            <v>0.33832807570977924</v>
          </cell>
          <cell r="DD162">
            <v>0</v>
          </cell>
          <cell r="DE162" t="str">
            <v>Газлифт</v>
          </cell>
          <cell r="DF162">
            <v>17.556000000000001</v>
          </cell>
          <cell r="DG162">
            <v>21</v>
          </cell>
          <cell r="DH162">
            <v>0</v>
          </cell>
          <cell r="DI162">
            <v>28.6</v>
          </cell>
          <cell r="DJ162">
            <v>59</v>
          </cell>
          <cell r="DK162">
            <v>0</v>
          </cell>
          <cell r="DL162">
            <v>42314.65</v>
          </cell>
          <cell r="DM162">
            <v>42416</v>
          </cell>
          <cell r="DN162">
            <v>990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42416</v>
          </cell>
          <cell r="DT162" t="str">
            <v>ЗБС</v>
          </cell>
          <cell r="DU162" t="str">
            <v xml:space="preserve">доп.работы КРС (длит.норм.забоя) </v>
          </cell>
          <cell r="DV162">
            <v>18</v>
          </cell>
          <cell r="DW162">
            <v>38</v>
          </cell>
          <cell r="DX162">
            <v>50</v>
          </cell>
          <cell r="DY162">
            <v>35.6</v>
          </cell>
          <cell r="DZ162" t="str">
            <v>Постоянный</v>
          </cell>
          <cell r="EA162">
            <v>24</v>
          </cell>
          <cell r="EB162">
            <v>0</v>
          </cell>
          <cell r="EC162">
            <v>14.212</v>
          </cell>
          <cell r="ED162">
            <v>17</v>
          </cell>
          <cell r="EE162">
            <v>0</v>
          </cell>
          <cell r="EF162">
            <v>22.3</v>
          </cell>
          <cell r="EG162">
            <v>1358.0073177596398</v>
          </cell>
          <cell r="EH162">
            <v>87</v>
          </cell>
          <cell r="EI162">
            <v>3</v>
          </cell>
          <cell r="EJ162">
            <v>59</v>
          </cell>
          <cell r="EK162">
            <v>18</v>
          </cell>
          <cell r="EL162">
            <v>38</v>
          </cell>
          <cell r="EM162">
            <v>50</v>
          </cell>
          <cell r="EN162">
            <v>35.6</v>
          </cell>
          <cell r="EO162" t="str">
            <v>Постоянный</v>
          </cell>
          <cell r="EP162">
            <v>24</v>
          </cell>
          <cell r="EQ162">
            <v>0</v>
          </cell>
          <cell r="ER162">
            <v>17.556000000000001</v>
          </cell>
          <cell r="ES162">
            <v>21</v>
          </cell>
          <cell r="ET162">
            <v>0</v>
          </cell>
          <cell r="EU162">
            <v>44.6</v>
          </cell>
          <cell r="EV162">
            <v>1629.0726817042605</v>
          </cell>
          <cell r="EW162">
            <v>87</v>
          </cell>
          <cell r="EX162">
            <v>16</v>
          </cell>
          <cell r="EY162">
            <v>59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3.3440000000000012</v>
          </cell>
        </row>
        <row r="163">
          <cell r="J163" t="str">
            <v>1057-1</v>
          </cell>
          <cell r="K163" t="str">
            <v>Куст скважины - 1057</v>
          </cell>
          <cell r="L163">
            <v>38344</v>
          </cell>
          <cell r="M163" t="str">
            <v>Гор.</v>
          </cell>
          <cell r="N163" t="str">
            <v>P1ar_Block III</v>
          </cell>
          <cell r="O163" t="str">
            <v>Действующий</v>
          </cell>
          <cell r="P163">
            <v>-4</v>
          </cell>
          <cell r="Q163" t="str">
            <v xml:space="preserve"> </v>
          </cell>
          <cell r="R163" t="str">
            <v xml:space="preserve"> </v>
          </cell>
          <cell r="S163">
            <v>0</v>
          </cell>
          <cell r="T163">
            <v>143.80000000000001</v>
          </cell>
          <cell r="U163">
            <v>135</v>
          </cell>
          <cell r="V163">
            <v>4.32</v>
          </cell>
          <cell r="W163">
            <v>1</v>
          </cell>
          <cell r="X163">
            <v>4.32</v>
          </cell>
          <cell r="Y163">
            <v>1.33</v>
          </cell>
          <cell r="Z163">
            <v>0.83599999999999997</v>
          </cell>
          <cell r="AA163">
            <v>0.73299999999999998</v>
          </cell>
          <cell r="AB163">
            <v>38</v>
          </cell>
          <cell r="AC163">
            <v>1.1579999999999999</v>
          </cell>
          <cell r="AD163">
            <v>139.69999999999999</v>
          </cell>
          <cell r="AE163">
            <v>7.72</v>
          </cell>
          <cell r="AF163">
            <v>1985</v>
          </cell>
          <cell r="AG163">
            <v>2500</v>
          </cell>
          <cell r="AH163">
            <v>2500</v>
          </cell>
          <cell r="AI163">
            <v>0</v>
          </cell>
          <cell r="AJ163">
            <v>0</v>
          </cell>
          <cell r="AK163" t="str">
            <v>откр ствол</v>
          </cell>
          <cell r="AL163" t="str">
            <v xml:space="preserve">1985-2500 </v>
          </cell>
          <cell r="AM163">
            <v>0</v>
          </cell>
          <cell r="AN163">
            <v>1985</v>
          </cell>
          <cell r="AO163">
            <v>218.6</v>
          </cell>
          <cell r="AP163">
            <v>0</v>
          </cell>
          <cell r="AQ163">
            <v>0</v>
          </cell>
          <cell r="AR163">
            <v>0</v>
          </cell>
          <cell r="AS163" t="str">
            <v>Фонтан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2452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73</v>
          </cell>
          <cell r="BV163">
            <v>5.5</v>
          </cell>
          <cell r="BW163">
            <v>65</v>
          </cell>
          <cell r="BX163" t="str">
            <v>Угловик</v>
          </cell>
          <cell r="BY163" t="str">
            <v>Постоянный</v>
          </cell>
          <cell r="BZ163">
            <v>24</v>
          </cell>
          <cell r="CA163">
            <v>0</v>
          </cell>
          <cell r="CB163">
            <v>93</v>
          </cell>
          <cell r="CC163">
            <v>73</v>
          </cell>
          <cell r="CD163">
            <v>92</v>
          </cell>
          <cell r="CE163">
            <v>43313</v>
          </cell>
          <cell r="CF163">
            <v>166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133.6</v>
          </cell>
          <cell r="CL163">
            <v>18.391999999999999</v>
          </cell>
          <cell r="CM163">
            <v>22</v>
          </cell>
          <cell r="CN163">
            <v>0</v>
          </cell>
          <cell r="CO163">
            <v>159</v>
          </cell>
          <cell r="CP163">
            <v>68.400000000000006</v>
          </cell>
          <cell r="CQ163">
            <v>32.400000000000006</v>
          </cell>
          <cell r="CR163" t="str">
            <v>-</v>
          </cell>
          <cell r="CS163" t="str">
            <v>-</v>
          </cell>
          <cell r="CT163" t="str">
            <v>-</v>
          </cell>
          <cell r="CU163">
            <v>14.008000000000006</v>
          </cell>
          <cell r="CV163" t="str">
            <v>-</v>
          </cell>
          <cell r="CW163" t="str">
            <v>-</v>
          </cell>
          <cell r="CX163" t="str">
            <v>-</v>
          </cell>
          <cell r="CY163">
            <v>0</v>
          </cell>
          <cell r="CZ163">
            <v>68.400000000000006</v>
          </cell>
          <cell r="DA163">
            <v>3719.0082644628101</v>
          </cell>
          <cell r="DB163">
            <v>3719.0082644628101</v>
          </cell>
          <cell r="DC163">
            <v>0.68581883768925267</v>
          </cell>
          <cell r="DD163">
            <v>0</v>
          </cell>
          <cell r="DE163" t="str">
            <v>Фонтан</v>
          </cell>
          <cell r="DF163">
            <v>18.391999999999999</v>
          </cell>
          <cell r="DG163">
            <v>22</v>
          </cell>
          <cell r="DH163">
            <v>0</v>
          </cell>
          <cell r="DI163">
            <v>68.400000000000006</v>
          </cell>
          <cell r="DJ163">
            <v>133.6</v>
          </cell>
          <cell r="DK163">
            <v>0</v>
          </cell>
          <cell r="DL163" t="str">
            <v>-</v>
          </cell>
          <cell r="DM163">
            <v>38344</v>
          </cell>
          <cell r="DN163">
            <v>5062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38344</v>
          </cell>
          <cell r="DT163" t="str">
            <v>ВНС</v>
          </cell>
          <cell r="DU163">
            <v>0</v>
          </cell>
          <cell r="DV163">
            <v>65</v>
          </cell>
          <cell r="DW163">
            <v>93</v>
          </cell>
          <cell r="DX163">
            <v>73</v>
          </cell>
          <cell r="DY163">
            <v>92</v>
          </cell>
          <cell r="DZ163" t="str">
            <v>Постоянный</v>
          </cell>
          <cell r="EA163">
            <v>24</v>
          </cell>
          <cell r="EB163">
            <v>0</v>
          </cell>
          <cell r="EC163">
            <v>18.391999999999999</v>
          </cell>
          <cell r="ED163">
            <v>22</v>
          </cell>
          <cell r="EE163">
            <v>0</v>
          </cell>
          <cell r="EF163">
            <v>50.4</v>
          </cell>
          <cell r="EG163">
            <v>2740.3218790778601</v>
          </cell>
          <cell r="EH163">
            <v>0</v>
          </cell>
          <cell r="EI163">
            <v>0</v>
          </cell>
          <cell r="EJ163">
            <v>133.6</v>
          </cell>
          <cell r="EK163">
            <v>65</v>
          </cell>
          <cell r="EL163">
            <v>93</v>
          </cell>
          <cell r="EM163">
            <v>73</v>
          </cell>
          <cell r="EN163">
            <v>92</v>
          </cell>
          <cell r="EO163" t="str">
            <v>Постоянный</v>
          </cell>
          <cell r="EP163">
            <v>24</v>
          </cell>
          <cell r="EQ163">
            <v>0</v>
          </cell>
          <cell r="ER163">
            <v>18.391999999999999</v>
          </cell>
          <cell r="ES163">
            <v>22</v>
          </cell>
          <cell r="ET163">
            <v>0</v>
          </cell>
          <cell r="EU163">
            <v>68.400000000000006</v>
          </cell>
          <cell r="EV163">
            <v>3719.0082644628101</v>
          </cell>
          <cell r="EW163">
            <v>0</v>
          </cell>
          <cell r="EX163">
            <v>0</v>
          </cell>
          <cell r="EY163">
            <v>133.6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</row>
        <row r="164">
          <cell r="J164" t="str">
            <v>1057-2</v>
          </cell>
          <cell r="K164" t="str">
            <v>Куст скважины - 1057</v>
          </cell>
          <cell r="L164">
            <v>38492</v>
          </cell>
          <cell r="M164" t="str">
            <v>Гор.</v>
          </cell>
          <cell r="N164" t="str">
            <v>P1ar_Block III</v>
          </cell>
          <cell r="O164" t="str">
            <v>Действующий</v>
          </cell>
          <cell r="P164">
            <v>-4</v>
          </cell>
          <cell r="Q164">
            <v>0</v>
          </cell>
          <cell r="R164">
            <v>0</v>
          </cell>
          <cell r="S164">
            <v>0</v>
          </cell>
          <cell r="T164">
            <v>143.80000000000001</v>
          </cell>
          <cell r="U164">
            <v>135</v>
          </cell>
          <cell r="V164">
            <v>4.32</v>
          </cell>
          <cell r="W164">
            <v>1</v>
          </cell>
          <cell r="X164">
            <v>4.32</v>
          </cell>
          <cell r="Y164">
            <v>1.33</v>
          </cell>
          <cell r="Z164">
            <v>0.83599999999999997</v>
          </cell>
          <cell r="AA164">
            <v>0.73299999999999998</v>
          </cell>
          <cell r="AB164">
            <v>38</v>
          </cell>
          <cell r="AC164">
            <v>1.1579999999999999</v>
          </cell>
          <cell r="AD164">
            <v>139.69999999999999</v>
          </cell>
          <cell r="AE164">
            <v>7.72</v>
          </cell>
          <cell r="AF164">
            <v>1957</v>
          </cell>
          <cell r="AG164">
            <v>2749</v>
          </cell>
          <cell r="AH164">
            <v>1940</v>
          </cell>
          <cell r="AI164">
            <v>0</v>
          </cell>
          <cell r="AJ164">
            <v>0</v>
          </cell>
          <cell r="AK164" t="str">
            <v>закрытый</v>
          </cell>
          <cell r="AL164" t="str">
            <v>1786-1792; 1796-1806; 1846-1906; 1916-1927</v>
          </cell>
          <cell r="AM164">
            <v>0</v>
          </cell>
          <cell r="AN164">
            <v>1786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 t="str">
            <v>Фонтан</v>
          </cell>
          <cell r="AT164">
            <v>1692</v>
          </cell>
          <cell r="AU164" t="str">
            <v>извл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1702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1735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73</v>
          </cell>
          <cell r="BV164">
            <v>5.5</v>
          </cell>
          <cell r="BW164">
            <v>18</v>
          </cell>
          <cell r="BX164" t="str">
            <v>Угловик</v>
          </cell>
          <cell r="BY164" t="str">
            <v>Постоянный</v>
          </cell>
          <cell r="BZ164">
            <v>24</v>
          </cell>
          <cell r="CA164">
            <v>0</v>
          </cell>
          <cell r="CB164">
            <v>94</v>
          </cell>
          <cell r="CC164">
            <v>106</v>
          </cell>
          <cell r="CD164">
            <v>93</v>
          </cell>
          <cell r="CE164">
            <v>43313</v>
          </cell>
          <cell r="CF164">
            <v>189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142.66</v>
          </cell>
          <cell r="CL164">
            <v>10.45</v>
          </cell>
          <cell r="CM164">
            <v>12.5</v>
          </cell>
          <cell r="CN164">
            <v>0</v>
          </cell>
          <cell r="CO164">
            <v>160</v>
          </cell>
          <cell r="CP164">
            <v>136.5</v>
          </cell>
          <cell r="CQ164">
            <v>46.34</v>
          </cell>
          <cell r="CR164" t="str">
            <v>-</v>
          </cell>
          <cell r="CS164" t="str">
            <v>-</v>
          </cell>
          <cell r="CT164" t="str">
            <v>-</v>
          </cell>
          <cell r="CU164">
            <v>35.89</v>
          </cell>
          <cell r="CV164" t="str">
            <v>-</v>
          </cell>
          <cell r="CW164" t="str">
            <v>-</v>
          </cell>
          <cell r="CX164" t="str">
            <v>-</v>
          </cell>
          <cell r="CY164">
            <v>0</v>
          </cell>
          <cell r="CZ164">
            <v>136.5</v>
          </cell>
          <cell r="DA164">
            <v>13062.200956937801</v>
          </cell>
          <cell r="DB164">
            <v>13062.200956937801</v>
          </cell>
          <cell r="DC164">
            <v>0.26976874357732772</v>
          </cell>
          <cell r="DD164">
            <v>0</v>
          </cell>
          <cell r="DE164" t="str">
            <v>Фонтан</v>
          </cell>
          <cell r="DF164">
            <v>10.45</v>
          </cell>
          <cell r="DG164">
            <v>12.5</v>
          </cell>
          <cell r="DH164">
            <v>0</v>
          </cell>
          <cell r="DI164">
            <v>136.5</v>
          </cell>
          <cell r="DJ164">
            <v>142.66</v>
          </cell>
          <cell r="DK164">
            <v>0</v>
          </cell>
          <cell r="DL164">
            <v>42536.084027777775</v>
          </cell>
          <cell r="DM164">
            <v>42870</v>
          </cell>
          <cell r="DN164">
            <v>536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42870</v>
          </cell>
          <cell r="DT164" t="str">
            <v>Вывод из контр фонда</v>
          </cell>
          <cell r="DU164">
            <v>0</v>
          </cell>
          <cell r="DV164">
            <v>18</v>
          </cell>
          <cell r="DW164">
            <v>94</v>
          </cell>
          <cell r="DX164">
            <v>106</v>
          </cell>
          <cell r="DY164">
            <v>93</v>
          </cell>
          <cell r="DZ164" t="str">
            <v>Постоянный</v>
          </cell>
          <cell r="EA164">
            <v>24</v>
          </cell>
          <cell r="EB164">
            <v>0</v>
          </cell>
          <cell r="EC164">
            <v>10.45</v>
          </cell>
          <cell r="ED164">
            <v>12.5</v>
          </cell>
          <cell r="EE164">
            <v>0</v>
          </cell>
          <cell r="EF164">
            <v>138.55000000000001</v>
          </cell>
          <cell r="EG164">
            <v>13258.373205741627</v>
          </cell>
          <cell r="EH164">
            <v>0</v>
          </cell>
          <cell r="EI164">
            <v>0</v>
          </cell>
          <cell r="EJ164">
            <v>142.66</v>
          </cell>
          <cell r="EK164">
            <v>18</v>
          </cell>
          <cell r="EL164">
            <v>94</v>
          </cell>
          <cell r="EM164">
            <v>106</v>
          </cell>
          <cell r="EN164">
            <v>93</v>
          </cell>
          <cell r="EO164" t="str">
            <v>Постоянный</v>
          </cell>
          <cell r="EP164">
            <v>24</v>
          </cell>
          <cell r="EQ164">
            <v>0</v>
          </cell>
          <cell r="ER164">
            <v>10.45</v>
          </cell>
          <cell r="ES164">
            <v>12.5</v>
          </cell>
          <cell r="ET164">
            <v>0</v>
          </cell>
          <cell r="EU164">
            <v>136.5</v>
          </cell>
          <cell r="EV164">
            <v>13062.200956937801</v>
          </cell>
          <cell r="EW164">
            <v>0</v>
          </cell>
          <cell r="EX164">
            <v>0</v>
          </cell>
          <cell r="EY164">
            <v>142.66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</row>
        <row r="165">
          <cell r="J165">
            <v>1058</v>
          </cell>
          <cell r="K165" t="str">
            <v>Без куста</v>
          </cell>
          <cell r="L165">
            <v>38913</v>
          </cell>
          <cell r="M165" t="str">
            <v>Гор.</v>
          </cell>
          <cell r="N165" t="str">
            <v>P1ar_Block III</v>
          </cell>
          <cell r="O165" t="str">
            <v>Действующий</v>
          </cell>
          <cell r="P165">
            <v>-4</v>
          </cell>
          <cell r="Q165" t="str">
            <v xml:space="preserve"> </v>
          </cell>
          <cell r="R165" t="str">
            <v xml:space="preserve"> </v>
          </cell>
          <cell r="S165">
            <v>0</v>
          </cell>
          <cell r="T165">
            <v>143.80000000000001</v>
          </cell>
          <cell r="U165">
            <v>135</v>
          </cell>
          <cell r="V165">
            <v>4.32</v>
          </cell>
          <cell r="W165">
            <v>1</v>
          </cell>
          <cell r="X165">
            <v>3.3261472128118266</v>
          </cell>
          <cell r="Y165">
            <v>1.33</v>
          </cell>
          <cell r="Z165">
            <v>0.83599999999999997</v>
          </cell>
          <cell r="AA165">
            <v>0.73299999999999998</v>
          </cell>
          <cell r="AB165">
            <v>38</v>
          </cell>
          <cell r="AC165">
            <v>1.1579999999999999</v>
          </cell>
          <cell r="AD165">
            <v>139.69999999999999</v>
          </cell>
          <cell r="AE165">
            <v>7.72</v>
          </cell>
          <cell r="AF165">
            <v>1916</v>
          </cell>
          <cell r="AG165">
            <v>2400</v>
          </cell>
          <cell r="AH165">
            <v>2400</v>
          </cell>
          <cell r="AI165">
            <v>0</v>
          </cell>
          <cell r="AJ165">
            <v>0</v>
          </cell>
          <cell r="AK165" t="str">
            <v>откр ствол</v>
          </cell>
          <cell r="AL165" t="str">
            <v xml:space="preserve">1916-2400  </v>
          </cell>
          <cell r="AM165">
            <v>0</v>
          </cell>
          <cell r="AN165">
            <v>1916</v>
          </cell>
          <cell r="AO165">
            <v>62.3</v>
          </cell>
          <cell r="AP165">
            <v>0</v>
          </cell>
          <cell r="AQ165">
            <v>0</v>
          </cell>
          <cell r="AR165">
            <v>0</v>
          </cell>
          <cell r="AS165" t="str">
            <v>Фонтан</v>
          </cell>
          <cell r="AT165">
            <v>600</v>
          </cell>
          <cell r="AU165">
            <v>0</v>
          </cell>
          <cell r="AV165">
            <v>1200</v>
          </cell>
          <cell r="AW165">
            <v>0</v>
          </cell>
          <cell r="AX165">
            <v>1720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1730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1940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73</v>
          </cell>
          <cell r="BV165">
            <v>5.5</v>
          </cell>
          <cell r="BW165">
            <v>18</v>
          </cell>
          <cell r="BX165" t="str">
            <v>Угловик</v>
          </cell>
          <cell r="BY165" t="str">
            <v>Постоянный</v>
          </cell>
          <cell r="BZ165">
            <v>24</v>
          </cell>
          <cell r="CA165">
            <v>0</v>
          </cell>
          <cell r="CB165">
            <v>38</v>
          </cell>
          <cell r="CC165">
            <v>74</v>
          </cell>
          <cell r="CD165">
            <v>34</v>
          </cell>
          <cell r="CE165">
            <v>43313</v>
          </cell>
          <cell r="CF165">
            <v>113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64</v>
          </cell>
          <cell r="CL165">
            <v>9.8898799999999998</v>
          </cell>
          <cell r="CM165">
            <v>13</v>
          </cell>
          <cell r="CN165">
            <v>9</v>
          </cell>
          <cell r="CO165">
            <v>161</v>
          </cell>
          <cell r="CP165">
            <v>28</v>
          </cell>
          <cell r="CQ165">
            <v>49</v>
          </cell>
          <cell r="CR165" t="str">
            <v>-</v>
          </cell>
          <cell r="CS165" t="str">
            <v>-</v>
          </cell>
          <cell r="CT165" t="str">
            <v>-</v>
          </cell>
          <cell r="CU165">
            <v>39.110120000000002</v>
          </cell>
          <cell r="CV165" t="str">
            <v>-</v>
          </cell>
          <cell r="CW165" t="str">
            <v>-</v>
          </cell>
          <cell r="CX165" t="str">
            <v>-</v>
          </cell>
          <cell r="CY165">
            <v>0</v>
          </cell>
          <cell r="CZ165">
            <v>28</v>
          </cell>
          <cell r="DA165">
            <v>2831.1769202457463</v>
          </cell>
          <cell r="DB165">
            <v>2831.1769202457463</v>
          </cell>
          <cell r="DC165">
            <v>0.32864351587163493</v>
          </cell>
          <cell r="DD165">
            <v>0</v>
          </cell>
          <cell r="DE165" t="str">
            <v>Фонтан</v>
          </cell>
          <cell r="DF165">
            <v>9.8898799999999998</v>
          </cell>
          <cell r="DG165">
            <v>13</v>
          </cell>
          <cell r="DH165">
            <v>9</v>
          </cell>
          <cell r="DI165">
            <v>28</v>
          </cell>
          <cell r="DJ165">
            <v>64</v>
          </cell>
          <cell r="DK165">
            <v>0</v>
          </cell>
          <cell r="DL165">
            <v>41879</v>
          </cell>
          <cell r="DM165">
            <v>41898</v>
          </cell>
          <cell r="DN165">
            <v>1508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41898</v>
          </cell>
          <cell r="DT165" t="str">
            <v>ОПЗ</v>
          </cell>
          <cell r="DU165">
            <v>0</v>
          </cell>
          <cell r="DV165">
            <v>18</v>
          </cell>
          <cell r="DW165">
            <v>38</v>
          </cell>
          <cell r="DX165">
            <v>74</v>
          </cell>
          <cell r="DY165">
            <v>34</v>
          </cell>
          <cell r="DZ165" t="str">
            <v>Постоянный</v>
          </cell>
          <cell r="EA165">
            <v>24</v>
          </cell>
          <cell r="EB165">
            <v>0</v>
          </cell>
          <cell r="EC165">
            <v>9.8898799999999998</v>
          </cell>
          <cell r="ED165">
            <v>13</v>
          </cell>
          <cell r="EE165">
            <v>9</v>
          </cell>
          <cell r="EF165">
            <v>28</v>
          </cell>
          <cell r="EG165">
            <v>2831.1769202457463</v>
          </cell>
          <cell r="EH165">
            <v>0</v>
          </cell>
          <cell r="EI165">
            <v>0</v>
          </cell>
          <cell r="EJ165">
            <v>64</v>
          </cell>
          <cell r="EK165">
            <v>18</v>
          </cell>
          <cell r="EL165">
            <v>38</v>
          </cell>
          <cell r="EM165">
            <v>74</v>
          </cell>
          <cell r="EN165">
            <v>34</v>
          </cell>
          <cell r="EO165" t="str">
            <v>Постоянный</v>
          </cell>
          <cell r="EP165">
            <v>24</v>
          </cell>
          <cell r="EQ165">
            <v>0</v>
          </cell>
          <cell r="ER165">
            <v>9.8898799999999998</v>
          </cell>
          <cell r="ES165">
            <v>13</v>
          </cell>
          <cell r="ET165">
            <v>9</v>
          </cell>
          <cell r="EU165">
            <v>28</v>
          </cell>
          <cell r="EV165">
            <v>2831.1769202457463</v>
          </cell>
          <cell r="EW165">
            <v>0</v>
          </cell>
          <cell r="EX165">
            <v>0</v>
          </cell>
          <cell r="EY165">
            <v>64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</row>
        <row r="166">
          <cell r="J166" t="str">
            <v>1058-2</v>
          </cell>
          <cell r="K166" t="str">
            <v>Куст скважины - 1058</v>
          </cell>
          <cell r="L166">
            <v>39819</v>
          </cell>
          <cell r="M166" t="str">
            <v>Гор.</v>
          </cell>
          <cell r="N166" t="str">
            <v>P1ar_Block III</v>
          </cell>
          <cell r="O166" t="str">
            <v>Действующий</v>
          </cell>
          <cell r="P166">
            <v>-4</v>
          </cell>
          <cell r="Q166" t="str">
            <v xml:space="preserve"> </v>
          </cell>
          <cell r="R166" t="str">
            <v xml:space="preserve"> </v>
          </cell>
          <cell r="S166">
            <v>0</v>
          </cell>
          <cell r="T166">
            <v>143.80000000000001</v>
          </cell>
          <cell r="U166">
            <v>135</v>
          </cell>
          <cell r="V166">
            <v>4.32</v>
          </cell>
          <cell r="W166">
            <v>1</v>
          </cell>
          <cell r="X166">
            <v>2.7910582762630831</v>
          </cell>
          <cell r="Y166">
            <v>1.33</v>
          </cell>
          <cell r="Z166">
            <v>0.83599999999999997</v>
          </cell>
          <cell r="AA166">
            <v>0.73299999999999998</v>
          </cell>
          <cell r="AB166">
            <v>38</v>
          </cell>
          <cell r="AC166">
            <v>1.1579999999999999</v>
          </cell>
          <cell r="AD166">
            <v>139.69999999999999</v>
          </cell>
          <cell r="AE166">
            <v>7.72</v>
          </cell>
          <cell r="AF166">
            <v>1956</v>
          </cell>
          <cell r="AG166">
            <v>2310</v>
          </cell>
          <cell r="AH166">
            <v>2310</v>
          </cell>
          <cell r="AI166">
            <v>0</v>
          </cell>
          <cell r="AJ166">
            <v>0</v>
          </cell>
          <cell r="AK166" t="str">
            <v>откр ствол</v>
          </cell>
          <cell r="AL166" t="str">
            <v xml:space="preserve">1956-2310 </v>
          </cell>
          <cell r="AM166">
            <v>0</v>
          </cell>
          <cell r="AN166">
            <v>1956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 t="str">
            <v>Газлифт</v>
          </cell>
          <cell r="AT166">
            <v>410</v>
          </cell>
          <cell r="AU166" t="str">
            <v>ГП</v>
          </cell>
          <cell r="AV166">
            <v>820</v>
          </cell>
          <cell r="AW166" t="str">
            <v>ГП</v>
          </cell>
          <cell r="AX166">
            <v>1210</v>
          </cell>
          <cell r="AY166" t="str">
            <v>ГК79/1,5</v>
          </cell>
          <cell r="AZ166">
            <v>1565</v>
          </cell>
          <cell r="BA166" t="str">
            <v>ГК77/2</v>
          </cell>
          <cell r="BB166">
            <v>1730</v>
          </cell>
          <cell r="BC166" t="str">
            <v>ЦКсОК</v>
          </cell>
          <cell r="BD166">
            <v>0</v>
          </cell>
          <cell r="BE166">
            <v>0</v>
          </cell>
          <cell r="BF166">
            <v>1770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2265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73</v>
          </cell>
          <cell r="BV166">
            <v>5.5</v>
          </cell>
          <cell r="BW166">
            <v>18</v>
          </cell>
          <cell r="BX166" t="str">
            <v>Угловик</v>
          </cell>
          <cell r="BY166" t="str">
            <v>Постоянный</v>
          </cell>
          <cell r="BZ166">
            <v>24</v>
          </cell>
          <cell r="CA166">
            <v>0</v>
          </cell>
          <cell r="CB166">
            <v>41</v>
          </cell>
          <cell r="CC166">
            <v>77</v>
          </cell>
          <cell r="CD166">
            <v>36</v>
          </cell>
          <cell r="CE166">
            <v>43313</v>
          </cell>
          <cell r="CF166">
            <v>145.1</v>
          </cell>
          <cell r="CG166">
            <v>80.80952380952381</v>
          </cell>
          <cell r="CH166">
            <v>6</v>
          </cell>
          <cell r="CI166">
            <v>0</v>
          </cell>
          <cell r="CJ166">
            <v>0</v>
          </cell>
          <cell r="CK166">
            <v>88</v>
          </cell>
          <cell r="CL166">
            <v>14.65926</v>
          </cell>
          <cell r="CM166">
            <v>21</v>
          </cell>
          <cell r="CN166">
            <v>16.5</v>
          </cell>
          <cell r="CO166">
            <v>162</v>
          </cell>
          <cell r="CP166">
            <v>25.2</v>
          </cell>
          <cell r="CQ166">
            <v>57.099999999999994</v>
          </cell>
          <cell r="CR166" t="str">
            <v>-</v>
          </cell>
          <cell r="CS166" t="str">
            <v>-</v>
          </cell>
          <cell r="CT166" t="str">
            <v>-</v>
          </cell>
          <cell r="CU166">
            <v>42.440739999999991</v>
          </cell>
          <cell r="CV166" t="str">
            <v>-</v>
          </cell>
          <cell r="CW166" t="str">
            <v>-</v>
          </cell>
          <cell r="CX166" t="str">
            <v>-</v>
          </cell>
          <cell r="CY166">
            <v>9.6</v>
          </cell>
          <cell r="CZ166">
            <v>15.6</v>
          </cell>
          <cell r="DA166">
            <v>1064.173771390916</v>
          </cell>
          <cell r="DB166">
            <v>1719.0499384007105</v>
          </cell>
          <cell r="DC166">
            <v>0.44232284675574252</v>
          </cell>
          <cell r="DD166" t="str">
            <v xml:space="preserve">Планируется постановка бригады ПРГС для оптимизации работы газлифтного подъемника </v>
          </cell>
          <cell r="DE166" t="str">
            <v>Газлифт</v>
          </cell>
          <cell r="DF166">
            <v>14.65926</v>
          </cell>
          <cell r="DG166">
            <v>21</v>
          </cell>
          <cell r="DH166">
            <v>16.5</v>
          </cell>
          <cell r="DI166">
            <v>15.6</v>
          </cell>
          <cell r="DJ166">
            <v>88</v>
          </cell>
          <cell r="DK166">
            <v>0</v>
          </cell>
          <cell r="DL166">
            <v>42642.083333333336</v>
          </cell>
          <cell r="DM166">
            <v>42657</v>
          </cell>
          <cell r="DN166">
            <v>749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42657</v>
          </cell>
          <cell r="DT166" t="str">
            <v>ОПЗ</v>
          </cell>
          <cell r="DU166">
            <v>0</v>
          </cell>
          <cell r="DV166">
            <v>18</v>
          </cell>
          <cell r="DW166">
            <v>41</v>
          </cell>
          <cell r="DX166">
            <v>77</v>
          </cell>
          <cell r="DY166">
            <v>36</v>
          </cell>
          <cell r="DZ166" t="str">
            <v>Постоянный</v>
          </cell>
          <cell r="EA166">
            <v>24</v>
          </cell>
          <cell r="EB166">
            <v>0</v>
          </cell>
          <cell r="EC166">
            <v>19.569088000000001</v>
          </cell>
          <cell r="ED166">
            <v>28</v>
          </cell>
          <cell r="EE166">
            <v>16.399999999999999</v>
          </cell>
          <cell r="EF166">
            <v>33</v>
          </cell>
          <cell r="EG166">
            <v>1195.7634407898825</v>
          </cell>
          <cell r="EH166">
            <v>80.80952380952381</v>
          </cell>
          <cell r="EI166">
            <v>9.6</v>
          </cell>
          <cell r="EJ166">
            <v>82</v>
          </cell>
          <cell r="EK166">
            <v>18</v>
          </cell>
          <cell r="EL166">
            <v>41</v>
          </cell>
          <cell r="EM166">
            <v>77</v>
          </cell>
          <cell r="EN166">
            <v>36</v>
          </cell>
          <cell r="EO166" t="str">
            <v>Постоянный</v>
          </cell>
          <cell r="EP166">
            <v>24</v>
          </cell>
          <cell r="EQ166">
            <v>0</v>
          </cell>
          <cell r="ER166">
            <v>14.65926</v>
          </cell>
          <cell r="ES166">
            <v>21</v>
          </cell>
          <cell r="ET166">
            <v>16.5</v>
          </cell>
          <cell r="EU166">
            <v>25.2</v>
          </cell>
          <cell r="EV166">
            <v>1064.173771390916</v>
          </cell>
          <cell r="EW166">
            <v>80.80952380952381</v>
          </cell>
          <cell r="EX166">
            <v>9.6</v>
          </cell>
          <cell r="EY166">
            <v>88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-4.909828000000001</v>
          </cell>
        </row>
        <row r="167">
          <cell r="J167" t="str">
            <v>1058-1</v>
          </cell>
          <cell r="K167" t="str">
            <v>Куст скважины - 1058</v>
          </cell>
          <cell r="L167">
            <v>39720</v>
          </cell>
          <cell r="M167" t="str">
            <v>Гор.</v>
          </cell>
          <cell r="N167" t="str">
            <v>P1ar_Block III</v>
          </cell>
          <cell r="O167" t="str">
            <v>Действующий</v>
          </cell>
          <cell r="P167">
            <v>-4</v>
          </cell>
          <cell r="Q167">
            <v>39644</v>
          </cell>
          <cell r="R167" t="str">
            <v>ФилОрАм</v>
          </cell>
          <cell r="S167">
            <v>0</v>
          </cell>
          <cell r="T167">
            <v>143.80000000000001</v>
          </cell>
          <cell r="U167">
            <v>135</v>
          </cell>
          <cell r="V167">
            <v>4.32</v>
          </cell>
          <cell r="W167">
            <v>1</v>
          </cell>
          <cell r="X167">
            <v>4.32</v>
          </cell>
          <cell r="Y167">
            <v>1.33</v>
          </cell>
          <cell r="Z167">
            <v>0.83599999999999997</v>
          </cell>
          <cell r="AA167">
            <v>0.73299999999999998</v>
          </cell>
          <cell r="AB167">
            <v>38</v>
          </cell>
          <cell r="AC167">
            <v>1.1579999999999999</v>
          </cell>
          <cell r="AD167">
            <v>139.69999999999999</v>
          </cell>
          <cell r="AE167">
            <v>7.72</v>
          </cell>
          <cell r="AF167">
            <v>1970</v>
          </cell>
          <cell r="AG167" t="str">
            <v>1 ств 2400
2 ств 2661</v>
          </cell>
          <cell r="AH167" t="str">
            <v>1 ств 2400
2 ств 2661</v>
          </cell>
          <cell r="AI167">
            <v>0</v>
          </cell>
          <cell r="AJ167">
            <v>0</v>
          </cell>
          <cell r="AK167" t="str">
            <v>откр ствол</v>
          </cell>
          <cell r="AL167" t="str">
            <v xml:space="preserve">1 ств 1970-2400;
2 ств 2205-2661 </v>
          </cell>
          <cell r="AM167">
            <v>0</v>
          </cell>
          <cell r="AN167">
            <v>1970</v>
          </cell>
          <cell r="AO167">
            <v>76.75</v>
          </cell>
          <cell r="AP167">
            <v>0</v>
          </cell>
          <cell r="AQ167">
            <v>0</v>
          </cell>
          <cell r="AR167">
            <v>0</v>
          </cell>
          <cell r="AS167" t="str">
            <v>Газлифт</v>
          </cell>
          <cell r="AT167">
            <v>600</v>
          </cell>
          <cell r="AU167" t="str">
            <v>ГП</v>
          </cell>
          <cell r="AV167">
            <v>1200</v>
          </cell>
          <cell r="AW167" t="str">
            <v>ГК86/1</v>
          </cell>
          <cell r="AX167">
            <v>1760</v>
          </cell>
          <cell r="AY167" t="str">
            <v>ЦКсОК(3)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1772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2157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73</v>
          </cell>
          <cell r="BV167">
            <v>5.5</v>
          </cell>
          <cell r="BW167">
            <v>18</v>
          </cell>
          <cell r="BX167" t="str">
            <v>Угловик</v>
          </cell>
          <cell r="BY167" t="str">
            <v>Периодический</v>
          </cell>
          <cell r="BZ167">
            <v>24</v>
          </cell>
          <cell r="CA167">
            <v>48</v>
          </cell>
          <cell r="CB167">
            <v>35</v>
          </cell>
          <cell r="CC167">
            <v>63</v>
          </cell>
          <cell r="CD167">
            <v>33</v>
          </cell>
          <cell r="CE167">
            <v>43313</v>
          </cell>
          <cell r="CF167">
            <v>112</v>
          </cell>
          <cell r="CG167">
            <v>80</v>
          </cell>
          <cell r="CH167">
            <v>6</v>
          </cell>
          <cell r="CI167">
            <v>0</v>
          </cell>
          <cell r="CJ167">
            <v>0</v>
          </cell>
          <cell r="CK167">
            <v>59</v>
          </cell>
          <cell r="CL167">
            <v>1.9227999999999998</v>
          </cell>
          <cell r="CM167">
            <v>2.2999999999999998</v>
          </cell>
          <cell r="CN167">
            <v>0</v>
          </cell>
          <cell r="CO167">
            <v>163</v>
          </cell>
          <cell r="CP167">
            <v>6</v>
          </cell>
          <cell r="CQ167">
            <v>53</v>
          </cell>
          <cell r="CR167" t="str">
            <v>-</v>
          </cell>
          <cell r="CS167" t="str">
            <v>-</v>
          </cell>
          <cell r="CT167" t="str">
            <v>-</v>
          </cell>
          <cell r="CU167">
            <v>51.077199999999998</v>
          </cell>
          <cell r="CV167" t="str">
            <v>-</v>
          </cell>
          <cell r="CW167" t="str">
            <v>-</v>
          </cell>
          <cell r="CX167" t="str">
            <v>-</v>
          </cell>
          <cell r="CY167">
            <v>5</v>
          </cell>
          <cell r="CZ167">
            <v>1</v>
          </cell>
          <cell r="DA167">
            <v>520.07489078427295</v>
          </cell>
          <cell r="DB167">
            <v>3120.4493447056379</v>
          </cell>
          <cell r="DC167">
            <v>5.4954015359817969E-2</v>
          </cell>
          <cell r="DD167">
            <v>0</v>
          </cell>
          <cell r="DE167" t="str">
            <v>Газлифт</v>
          </cell>
          <cell r="DF167">
            <v>1.9227999999999998</v>
          </cell>
          <cell r="DG167">
            <v>2.2999999999999998</v>
          </cell>
          <cell r="DH167">
            <v>0</v>
          </cell>
          <cell r="DI167">
            <v>1</v>
          </cell>
          <cell r="DJ167">
            <v>59</v>
          </cell>
          <cell r="DK167">
            <v>0</v>
          </cell>
          <cell r="DL167" t="str">
            <v>-</v>
          </cell>
          <cell r="DM167">
            <v>39854</v>
          </cell>
          <cell r="DN167">
            <v>3552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39854</v>
          </cell>
          <cell r="DT167" t="str">
            <v>ОПЗ (пено кислотная)</v>
          </cell>
          <cell r="DU167">
            <v>0</v>
          </cell>
          <cell r="DV167">
            <v>18</v>
          </cell>
          <cell r="DW167">
            <v>35</v>
          </cell>
          <cell r="DX167">
            <v>63</v>
          </cell>
          <cell r="DY167">
            <v>33</v>
          </cell>
          <cell r="DZ167" t="str">
            <v>Периодический</v>
          </cell>
          <cell r="EA167">
            <v>24</v>
          </cell>
          <cell r="EB167">
            <v>48</v>
          </cell>
          <cell r="EC167">
            <v>1.9227999999999998</v>
          </cell>
          <cell r="ED167">
            <v>2.2999999999999998</v>
          </cell>
          <cell r="EE167">
            <v>0</v>
          </cell>
          <cell r="EF167">
            <v>6</v>
          </cell>
          <cell r="EG167">
            <v>520.07489078427295</v>
          </cell>
          <cell r="EH167">
            <v>80</v>
          </cell>
          <cell r="EI167">
            <v>5</v>
          </cell>
          <cell r="EJ167">
            <v>59</v>
          </cell>
          <cell r="EK167">
            <v>18</v>
          </cell>
          <cell r="EL167">
            <v>35</v>
          </cell>
          <cell r="EM167">
            <v>63</v>
          </cell>
          <cell r="EN167">
            <v>33</v>
          </cell>
          <cell r="EO167" t="str">
            <v>Периодический</v>
          </cell>
          <cell r="EP167">
            <v>24</v>
          </cell>
          <cell r="EQ167">
            <v>48</v>
          </cell>
          <cell r="ER167">
            <v>1.9227999999999998</v>
          </cell>
          <cell r="ES167">
            <v>2.2999999999999998</v>
          </cell>
          <cell r="ET167">
            <v>0</v>
          </cell>
          <cell r="EU167">
            <v>6</v>
          </cell>
          <cell r="EV167">
            <v>520.07489078427295</v>
          </cell>
          <cell r="EW167">
            <v>80</v>
          </cell>
          <cell r="EX167">
            <v>5</v>
          </cell>
          <cell r="EY167">
            <v>59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</row>
        <row r="168">
          <cell r="J168" t="str">
            <v>1059-1</v>
          </cell>
          <cell r="K168" t="str">
            <v>Куст скважины - 1059</v>
          </cell>
          <cell r="L168">
            <v>38382</v>
          </cell>
          <cell r="M168" t="str">
            <v>БС</v>
          </cell>
          <cell r="N168" t="str">
            <v>P1ar_Block III</v>
          </cell>
          <cell r="O168" t="str">
            <v>Действующий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143.80000000000001</v>
          </cell>
          <cell r="U168">
            <v>135</v>
          </cell>
          <cell r="V168">
            <v>4.32</v>
          </cell>
          <cell r="W168">
            <v>1</v>
          </cell>
          <cell r="X168">
            <v>3.3261472128118266</v>
          </cell>
          <cell r="Y168">
            <v>1.33</v>
          </cell>
          <cell r="Z168">
            <v>0.83599999999999997</v>
          </cell>
          <cell r="AA168">
            <v>0.73299999999999998</v>
          </cell>
          <cell r="AB168">
            <v>38</v>
          </cell>
          <cell r="AC168">
            <v>1.1579999999999999</v>
          </cell>
          <cell r="AD168">
            <v>139.69999999999999</v>
          </cell>
          <cell r="AE168">
            <v>7.72</v>
          </cell>
          <cell r="AF168">
            <v>1955</v>
          </cell>
          <cell r="AG168">
            <v>2620</v>
          </cell>
          <cell r="AH168">
            <v>2620</v>
          </cell>
          <cell r="AI168">
            <v>0</v>
          </cell>
          <cell r="AJ168">
            <v>0</v>
          </cell>
          <cell r="AK168" t="str">
            <v>откр ствол</v>
          </cell>
          <cell r="AL168" t="str">
            <v>1962,5-2620</v>
          </cell>
          <cell r="AM168">
            <v>657.5</v>
          </cell>
          <cell r="AN168">
            <v>1962.5</v>
          </cell>
          <cell r="AO168">
            <v>0</v>
          </cell>
          <cell r="AP168" t="str">
            <v>1509-1962,5</v>
          </cell>
          <cell r="AQ168">
            <v>102</v>
          </cell>
          <cell r="AR168">
            <v>6.5</v>
          </cell>
          <cell r="AS168" t="str">
            <v>Фонтан</v>
          </cell>
          <cell r="AT168">
            <v>550</v>
          </cell>
          <cell r="AU168" t="str">
            <v>ГК92/4</v>
          </cell>
          <cell r="AV168">
            <v>1010</v>
          </cell>
          <cell r="AW168" t="str">
            <v>ГК80/3</v>
          </cell>
          <cell r="AX168">
            <v>1460</v>
          </cell>
          <cell r="AY168" t="str">
            <v>ЦКсОК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1485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1514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1514</v>
          </cell>
          <cell r="BT168">
            <v>0</v>
          </cell>
          <cell r="BU168">
            <v>73</v>
          </cell>
          <cell r="BV168">
            <v>5.5</v>
          </cell>
          <cell r="BW168">
            <v>18</v>
          </cell>
          <cell r="BX168" t="str">
            <v>Угловик</v>
          </cell>
          <cell r="BY168" t="str">
            <v>Постоянный</v>
          </cell>
          <cell r="BZ168">
            <v>24</v>
          </cell>
          <cell r="CA168">
            <v>0</v>
          </cell>
          <cell r="CB168">
            <v>34</v>
          </cell>
          <cell r="CC168">
            <v>63</v>
          </cell>
          <cell r="CD168">
            <v>33</v>
          </cell>
          <cell r="CE168">
            <v>43313</v>
          </cell>
          <cell r="CF168">
            <v>145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48</v>
          </cell>
          <cell r="CL168">
            <v>15.975959999999999</v>
          </cell>
          <cell r="CM168">
            <v>21</v>
          </cell>
          <cell r="CN168">
            <v>9</v>
          </cell>
          <cell r="CO168">
            <v>164</v>
          </cell>
          <cell r="CP168">
            <v>45.5</v>
          </cell>
          <cell r="CQ168">
            <v>97</v>
          </cell>
          <cell r="CR168" t="str">
            <v>-</v>
          </cell>
          <cell r="CS168" t="str">
            <v>-</v>
          </cell>
          <cell r="CT168" t="str">
            <v>-</v>
          </cell>
          <cell r="CU168">
            <v>81.024039999999999</v>
          </cell>
          <cell r="CV168" t="str">
            <v>-</v>
          </cell>
          <cell r="CW168" t="str">
            <v>-</v>
          </cell>
          <cell r="CX168" t="str">
            <v>-</v>
          </cell>
          <cell r="CY168">
            <v>0</v>
          </cell>
          <cell r="CZ168">
            <v>45.5</v>
          </cell>
          <cell r="DA168">
            <v>2848.0291638186377</v>
          </cell>
          <cell r="DB168">
            <v>2848.0291638186377</v>
          </cell>
          <cell r="DC168">
            <v>0.30596833119358974</v>
          </cell>
          <cell r="DD168">
            <v>0</v>
          </cell>
          <cell r="DE168" t="str">
            <v>Фонтан</v>
          </cell>
          <cell r="DF168">
            <v>15.975959999999999</v>
          </cell>
          <cell r="DG168">
            <v>21</v>
          </cell>
          <cell r="DH168">
            <v>9</v>
          </cell>
          <cell r="DI168">
            <v>45.5</v>
          </cell>
          <cell r="DJ168">
            <v>48</v>
          </cell>
          <cell r="DK168">
            <v>0</v>
          </cell>
          <cell r="DL168">
            <v>42737.083333333336</v>
          </cell>
          <cell r="DM168">
            <v>42914</v>
          </cell>
          <cell r="DN168">
            <v>492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42914</v>
          </cell>
          <cell r="DT168" t="str">
            <v>ЗБС</v>
          </cell>
          <cell r="DU168">
            <v>0</v>
          </cell>
          <cell r="DV168">
            <v>18</v>
          </cell>
          <cell r="DW168">
            <v>34</v>
          </cell>
          <cell r="DX168">
            <v>63</v>
          </cell>
          <cell r="DY168">
            <v>33</v>
          </cell>
          <cell r="DZ168" t="str">
            <v>Постоянный</v>
          </cell>
          <cell r="EA168">
            <v>24</v>
          </cell>
          <cell r="EB168">
            <v>0</v>
          </cell>
          <cell r="EC168">
            <v>15.975959999999999</v>
          </cell>
          <cell r="ED168">
            <v>21</v>
          </cell>
          <cell r="EE168">
            <v>9</v>
          </cell>
          <cell r="EF168">
            <v>45.5</v>
          </cell>
          <cell r="EG168">
            <v>2848.0291638186377</v>
          </cell>
          <cell r="EH168">
            <v>0</v>
          </cell>
          <cell r="EI168">
            <v>0</v>
          </cell>
          <cell r="EJ168">
            <v>48</v>
          </cell>
          <cell r="EK168">
            <v>18</v>
          </cell>
          <cell r="EL168">
            <v>34</v>
          </cell>
          <cell r="EM168">
            <v>63</v>
          </cell>
          <cell r="EN168">
            <v>33</v>
          </cell>
          <cell r="EO168" t="str">
            <v>Постоянный</v>
          </cell>
          <cell r="EP168">
            <v>24</v>
          </cell>
          <cell r="EQ168">
            <v>0</v>
          </cell>
          <cell r="ER168">
            <v>15.975959999999999</v>
          </cell>
          <cell r="ES168">
            <v>21</v>
          </cell>
          <cell r="ET168">
            <v>9</v>
          </cell>
          <cell r="EU168">
            <v>45.5</v>
          </cell>
          <cell r="EV168">
            <v>2848.0291638186377</v>
          </cell>
          <cell r="EW168">
            <v>0</v>
          </cell>
          <cell r="EX168">
            <v>0</v>
          </cell>
          <cell r="EY168">
            <v>48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</row>
        <row r="169">
          <cell r="J169">
            <v>1059</v>
          </cell>
          <cell r="K169" t="str">
            <v>Куст скважины - 1059</v>
          </cell>
          <cell r="L169">
            <v>38178</v>
          </cell>
          <cell r="M169" t="str">
            <v>Гор.</v>
          </cell>
          <cell r="N169" t="str">
            <v>P1ar_Block III</v>
          </cell>
          <cell r="O169" t="str">
            <v>В бездействии текущего года</v>
          </cell>
          <cell r="P169">
            <v>-4</v>
          </cell>
          <cell r="Q169" t="str">
            <v xml:space="preserve"> </v>
          </cell>
          <cell r="R169" t="str">
            <v xml:space="preserve"> </v>
          </cell>
          <cell r="S169">
            <v>0</v>
          </cell>
          <cell r="T169">
            <v>143.80000000000001</v>
          </cell>
          <cell r="U169">
            <v>135</v>
          </cell>
          <cell r="V169">
            <v>4.32</v>
          </cell>
          <cell r="W169">
            <v>1</v>
          </cell>
          <cell r="X169">
            <v>4.291504410712867</v>
          </cell>
          <cell r="Y169">
            <v>1.33</v>
          </cell>
          <cell r="Z169">
            <v>0.83599999999999997</v>
          </cell>
          <cell r="AA169">
            <v>0.73299999999999998</v>
          </cell>
          <cell r="AB169">
            <v>38</v>
          </cell>
          <cell r="AC169">
            <v>1.1579999999999999</v>
          </cell>
          <cell r="AD169">
            <v>139.69999999999999</v>
          </cell>
          <cell r="AE169">
            <v>7.72</v>
          </cell>
          <cell r="AF169">
            <v>1930</v>
          </cell>
          <cell r="AG169">
            <v>2400</v>
          </cell>
          <cell r="AH169">
            <v>2400</v>
          </cell>
          <cell r="AI169">
            <v>0</v>
          </cell>
          <cell r="AJ169">
            <v>0</v>
          </cell>
          <cell r="AK169" t="str">
            <v>откр ствол</v>
          </cell>
          <cell r="AL169" t="str">
            <v xml:space="preserve">1930-2400 </v>
          </cell>
          <cell r="AM169">
            <v>0</v>
          </cell>
          <cell r="AN169">
            <v>1930</v>
          </cell>
          <cell r="AO169">
            <v>61.8</v>
          </cell>
          <cell r="AP169">
            <v>0</v>
          </cell>
          <cell r="AQ169">
            <v>0</v>
          </cell>
          <cell r="AR169">
            <v>0</v>
          </cell>
          <cell r="AS169" t="str">
            <v>Фонтан</v>
          </cell>
          <cell r="AT169">
            <v>1350</v>
          </cell>
          <cell r="AU169" t="str">
            <v>ГП</v>
          </cell>
          <cell r="AV169">
            <v>1750</v>
          </cell>
          <cell r="AW169" t="str">
            <v>ГП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1760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1950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73</v>
          </cell>
          <cell r="BV169">
            <v>5.5</v>
          </cell>
          <cell r="BW169">
            <v>18</v>
          </cell>
          <cell r="BX169" t="str">
            <v>Угловик</v>
          </cell>
          <cell r="BY169" t="str">
            <v>Постоянный</v>
          </cell>
          <cell r="BZ169">
            <v>24</v>
          </cell>
          <cell r="CA169">
            <v>0</v>
          </cell>
          <cell r="CB169">
            <v>64</v>
          </cell>
          <cell r="CC169">
            <v>74</v>
          </cell>
          <cell r="CD169">
            <v>63</v>
          </cell>
          <cell r="CE169">
            <v>43313</v>
          </cell>
          <cell r="CF169">
            <v>143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89</v>
          </cell>
          <cell r="CL169">
            <v>10.011935999999999</v>
          </cell>
          <cell r="CM169">
            <v>12</v>
          </cell>
          <cell r="CN169">
            <v>0.2</v>
          </cell>
          <cell r="CO169">
            <v>165</v>
          </cell>
          <cell r="CP169">
            <v>53</v>
          </cell>
          <cell r="CQ169" t="str">
            <v>-</v>
          </cell>
          <cell r="CR169" t="str">
            <v>-</v>
          </cell>
          <cell r="CS169" t="str">
            <v>-</v>
          </cell>
          <cell r="CT169" t="str">
            <v>-</v>
          </cell>
          <cell r="CU169" t="str">
            <v>-</v>
          </cell>
          <cell r="CV169" t="str">
            <v>-</v>
          </cell>
          <cell r="CW169" t="str">
            <v>-</v>
          </cell>
          <cell r="CX169" t="str">
            <v>-</v>
          </cell>
          <cell r="CY169">
            <v>0</v>
          </cell>
          <cell r="CZ169">
            <v>53</v>
          </cell>
          <cell r="DA169">
            <v>5293.6814618071876</v>
          </cell>
          <cell r="DB169">
            <v>5293.6814618071876</v>
          </cell>
          <cell r="DC169">
            <v>0.26704014939309062</v>
          </cell>
          <cell r="DD169">
            <v>0</v>
          </cell>
          <cell r="DE169" t="str">
            <v>Фонтан</v>
          </cell>
          <cell r="DF169">
            <v>10.011935999999999</v>
          </cell>
          <cell r="DG169">
            <v>12</v>
          </cell>
          <cell r="DH169">
            <v>0.2</v>
          </cell>
          <cell r="DI169">
            <v>53</v>
          </cell>
          <cell r="DJ169">
            <v>89</v>
          </cell>
          <cell r="DK169">
            <v>0</v>
          </cell>
          <cell r="DL169">
            <v>43217</v>
          </cell>
          <cell r="DM169">
            <v>41166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41166</v>
          </cell>
          <cell r="DT169" t="str">
            <v>ОПЗ</v>
          </cell>
          <cell r="DU169">
            <v>0</v>
          </cell>
          <cell r="DV169">
            <v>18</v>
          </cell>
          <cell r="DW169">
            <v>64</v>
          </cell>
          <cell r="DX169">
            <v>74</v>
          </cell>
          <cell r="DY169">
            <v>63</v>
          </cell>
          <cell r="DZ169" t="str">
            <v>Постоянный</v>
          </cell>
          <cell r="EA169">
            <v>24</v>
          </cell>
          <cell r="EB169">
            <v>0</v>
          </cell>
          <cell r="EC169">
            <v>10.011935999999999</v>
          </cell>
          <cell r="ED169">
            <v>12</v>
          </cell>
          <cell r="EE169">
            <v>0.2</v>
          </cell>
          <cell r="EF169">
            <v>53</v>
          </cell>
          <cell r="EG169">
            <v>5293.6814618071876</v>
          </cell>
          <cell r="EH169">
            <v>0</v>
          </cell>
          <cell r="EI169">
            <v>0</v>
          </cell>
          <cell r="EJ169">
            <v>89</v>
          </cell>
          <cell r="EK169">
            <v>18</v>
          </cell>
          <cell r="EL169">
            <v>64</v>
          </cell>
          <cell r="EM169">
            <v>74</v>
          </cell>
          <cell r="EN169">
            <v>63</v>
          </cell>
          <cell r="EO169" t="str">
            <v>Постоянный</v>
          </cell>
          <cell r="EP169">
            <v>24</v>
          </cell>
          <cell r="EQ169">
            <v>0</v>
          </cell>
          <cell r="ER169">
            <v>10.011935999999999</v>
          </cell>
          <cell r="ES169">
            <v>12</v>
          </cell>
          <cell r="ET169">
            <v>0.2</v>
          </cell>
          <cell r="EU169">
            <v>53</v>
          </cell>
          <cell r="EV169">
            <v>5293.6814618071876</v>
          </cell>
          <cell r="EW169">
            <v>0</v>
          </cell>
          <cell r="EX169">
            <v>0</v>
          </cell>
          <cell r="EY169">
            <v>89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</row>
        <row r="170">
          <cell r="J170" t="str">
            <v>1059-2</v>
          </cell>
          <cell r="K170" t="str">
            <v>Куст скважины - 1059</v>
          </cell>
          <cell r="L170">
            <v>38533</v>
          </cell>
          <cell r="M170" t="str">
            <v>Гор.</v>
          </cell>
          <cell r="N170" t="str">
            <v>P1ar_Block III</v>
          </cell>
          <cell r="O170" t="str">
            <v>Действующий</v>
          </cell>
          <cell r="P170">
            <v>-4</v>
          </cell>
          <cell r="Q170" t="str">
            <v xml:space="preserve"> </v>
          </cell>
          <cell r="R170" t="str">
            <v xml:space="preserve"> </v>
          </cell>
          <cell r="S170">
            <v>0</v>
          </cell>
          <cell r="T170">
            <v>143.80000000000001</v>
          </cell>
          <cell r="U170">
            <v>135</v>
          </cell>
          <cell r="V170">
            <v>4.32</v>
          </cell>
          <cell r="W170">
            <v>1</v>
          </cell>
          <cell r="X170">
            <v>4.291504410712867</v>
          </cell>
          <cell r="Y170">
            <v>1.33</v>
          </cell>
          <cell r="Z170">
            <v>0.83599999999999997</v>
          </cell>
          <cell r="AA170">
            <v>0.73299999999999998</v>
          </cell>
          <cell r="AB170">
            <v>38</v>
          </cell>
          <cell r="AC170">
            <v>1.1579999999999999</v>
          </cell>
          <cell r="AD170">
            <v>139.69999999999999</v>
          </cell>
          <cell r="AE170">
            <v>7.72</v>
          </cell>
          <cell r="AF170">
            <v>1933</v>
          </cell>
          <cell r="AG170">
            <v>2451</v>
          </cell>
          <cell r="AH170">
            <v>2451</v>
          </cell>
          <cell r="AI170">
            <v>0</v>
          </cell>
          <cell r="AJ170">
            <v>0</v>
          </cell>
          <cell r="AK170" t="str">
            <v>откр ствол</v>
          </cell>
          <cell r="AL170" t="str">
            <v>1832-1837; 1844-1850 (газовая шапка); 1864-1868; 1878-1882; 1888-1892; 1894-1898; 1906-1912</v>
          </cell>
          <cell r="AM170">
            <v>0</v>
          </cell>
          <cell r="AN170">
            <v>1933</v>
          </cell>
          <cell r="AO170">
            <v>65.5</v>
          </cell>
          <cell r="AP170">
            <v>0</v>
          </cell>
          <cell r="AQ170">
            <v>0</v>
          </cell>
          <cell r="AR170">
            <v>0</v>
          </cell>
          <cell r="AS170" t="str">
            <v>Фонтан</v>
          </cell>
          <cell r="AT170">
            <v>600</v>
          </cell>
          <cell r="AU170" t="str">
            <v>ГК80/1,5</v>
          </cell>
          <cell r="AV170">
            <v>1200</v>
          </cell>
          <cell r="AW170" t="str">
            <v>ГК60/3</v>
          </cell>
          <cell r="AX170">
            <v>1750</v>
          </cell>
          <cell r="AY170" t="str">
            <v>ЦКсОК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1760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1832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73</v>
          </cell>
          <cell r="BV170">
            <v>5.5</v>
          </cell>
          <cell r="BW170">
            <v>18</v>
          </cell>
          <cell r="BX170" t="str">
            <v>Угловик</v>
          </cell>
          <cell r="BY170" t="str">
            <v>Постоянный</v>
          </cell>
          <cell r="BZ170">
            <v>24</v>
          </cell>
          <cell r="CA170">
            <v>0</v>
          </cell>
          <cell r="CB170">
            <v>52</v>
          </cell>
          <cell r="CC170">
            <v>60</v>
          </cell>
          <cell r="CD170">
            <v>51</v>
          </cell>
          <cell r="CE170">
            <v>43313</v>
          </cell>
          <cell r="CF170">
            <v>151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73</v>
          </cell>
          <cell r="CL170">
            <v>5.8402959999999995</v>
          </cell>
          <cell r="CM170">
            <v>7</v>
          </cell>
          <cell r="CN170">
            <v>0.2</v>
          </cell>
          <cell r="CO170">
            <v>166</v>
          </cell>
          <cell r="CP170">
            <v>75.5</v>
          </cell>
          <cell r="CQ170">
            <v>78</v>
          </cell>
          <cell r="CR170" t="str">
            <v>-</v>
          </cell>
          <cell r="CS170" t="str">
            <v>-</v>
          </cell>
          <cell r="CT170" t="str">
            <v>-</v>
          </cell>
          <cell r="CU170">
            <v>72.159704000000005</v>
          </cell>
          <cell r="CV170" t="str">
            <v>-</v>
          </cell>
          <cell r="CW170" t="str">
            <v>-</v>
          </cell>
          <cell r="CX170" t="str">
            <v>-</v>
          </cell>
          <cell r="CY170">
            <v>0</v>
          </cell>
          <cell r="CZ170">
            <v>75.5</v>
          </cell>
          <cell r="DA170">
            <v>12927.426966030491</v>
          </cell>
          <cell r="DB170">
            <v>12927.426966030491</v>
          </cell>
          <cell r="DC170">
            <v>0.11198679210018067</v>
          </cell>
          <cell r="DD170">
            <v>0</v>
          </cell>
          <cell r="DE170" t="str">
            <v>Фонтан</v>
          </cell>
          <cell r="DF170">
            <v>5.8402959999999995</v>
          </cell>
          <cell r="DG170">
            <v>7</v>
          </cell>
          <cell r="DH170">
            <v>0.2</v>
          </cell>
          <cell r="DI170">
            <v>75.5</v>
          </cell>
          <cell r="DJ170">
            <v>73</v>
          </cell>
          <cell r="DK170">
            <v>0</v>
          </cell>
          <cell r="DL170">
            <v>42066</v>
          </cell>
          <cell r="DM170">
            <v>42109</v>
          </cell>
          <cell r="DN170">
            <v>1297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38534</v>
          </cell>
          <cell r="DT170" t="str">
            <v>ОПЗ</v>
          </cell>
          <cell r="DU170">
            <v>0</v>
          </cell>
          <cell r="DV170">
            <v>18</v>
          </cell>
          <cell r="DW170">
            <v>52</v>
          </cell>
          <cell r="DX170">
            <v>60</v>
          </cell>
          <cell r="DY170">
            <v>51</v>
          </cell>
          <cell r="DZ170" t="str">
            <v>Постоянный</v>
          </cell>
          <cell r="EA170">
            <v>24</v>
          </cell>
          <cell r="EB170">
            <v>0</v>
          </cell>
          <cell r="EC170">
            <v>5.8402959999999995</v>
          </cell>
          <cell r="ED170">
            <v>7</v>
          </cell>
          <cell r="EE170">
            <v>0.2</v>
          </cell>
          <cell r="EF170">
            <v>75.5</v>
          </cell>
          <cell r="EG170">
            <v>12927.426966030491</v>
          </cell>
          <cell r="EH170">
            <v>0</v>
          </cell>
          <cell r="EI170">
            <v>0</v>
          </cell>
          <cell r="EJ170">
            <v>73</v>
          </cell>
          <cell r="EK170">
            <v>18</v>
          </cell>
          <cell r="EL170">
            <v>52</v>
          </cell>
          <cell r="EM170">
            <v>60</v>
          </cell>
          <cell r="EN170">
            <v>51</v>
          </cell>
          <cell r="EO170" t="str">
            <v>Постоянный</v>
          </cell>
          <cell r="EP170">
            <v>24</v>
          </cell>
          <cell r="EQ170">
            <v>0</v>
          </cell>
          <cell r="ER170">
            <v>5.8402959999999995</v>
          </cell>
          <cell r="ES170">
            <v>7</v>
          </cell>
          <cell r="ET170">
            <v>0.2</v>
          </cell>
          <cell r="EU170">
            <v>75.5</v>
          </cell>
          <cell r="EV170">
            <v>12927.426966030491</v>
          </cell>
          <cell r="EW170">
            <v>0</v>
          </cell>
          <cell r="EX170">
            <v>0</v>
          </cell>
          <cell r="EY170">
            <v>73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</row>
        <row r="171">
          <cell r="J171">
            <v>1060</v>
          </cell>
          <cell r="K171" t="str">
            <v>Куст скважины - 1060</v>
          </cell>
          <cell r="L171">
            <v>38140</v>
          </cell>
          <cell r="M171" t="str">
            <v>Верт.</v>
          </cell>
          <cell r="N171" t="str">
            <v>P1ar_Block III</v>
          </cell>
          <cell r="O171" t="str">
            <v>Действующий</v>
          </cell>
          <cell r="P171">
            <v>-4</v>
          </cell>
          <cell r="Q171" t="str">
            <v xml:space="preserve"> </v>
          </cell>
          <cell r="R171" t="str">
            <v xml:space="preserve"> </v>
          </cell>
          <cell r="S171">
            <v>0</v>
          </cell>
          <cell r="T171">
            <v>143.80000000000001</v>
          </cell>
          <cell r="U171">
            <v>135</v>
          </cell>
          <cell r="V171">
            <v>4.32</v>
          </cell>
          <cell r="W171">
            <v>1</v>
          </cell>
          <cell r="X171">
            <v>1.2261580381471391</v>
          </cell>
          <cell r="Y171">
            <v>1.33</v>
          </cell>
          <cell r="Z171">
            <v>0.83599999999999997</v>
          </cell>
          <cell r="AA171">
            <v>0.73299999999999998</v>
          </cell>
          <cell r="AB171">
            <v>38</v>
          </cell>
          <cell r="AC171">
            <v>1.1579999999999999</v>
          </cell>
          <cell r="AD171">
            <v>139.69999999999999</v>
          </cell>
          <cell r="AE171">
            <v>7.72</v>
          </cell>
          <cell r="AF171">
            <v>1990</v>
          </cell>
          <cell r="AG171">
            <v>2030</v>
          </cell>
          <cell r="AH171">
            <v>2030</v>
          </cell>
          <cell r="AI171">
            <v>0</v>
          </cell>
          <cell r="AJ171">
            <v>0</v>
          </cell>
          <cell r="AK171" t="str">
            <v>закрытый</v>
          </cell>
          <cell r="AL171" t="str">
            <v>1864-1866; 1868-1876; 1883-1886; 1889-1891</v>
          </cell>
          <cell r="AM171">
            <v>0</v>
          </cell>
          <cell r="AN171">
            <v>1864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Газлифт</v>
          </cell>
          <cell r="AT171">
            <v>601</v>
          </cell>
          <cell r="AU171" t="str">
            <v>?</v>
          </cell>
          <cell r="AV171">
            <v>1202</v>
          </cell>
          <cell r="AW171" t="str">
            <v>?</v>
          </cell>
          <cell r="AX171">
            <v>1783</v>
          </cell>
          <cell r="AY171" t="str">
            <v>?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1798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1895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73</v>
          </cell>
          <cell r="BV171">
            <v>5.5</v>
          </cell>
          <cell r="BW171">
            <v>18</v>
          </cell>
          <cell r="BX171" t="str">
            <v>Угловик</v>
          </cell>
          <cell r="BY171" t="str">
            <v>Постоянный</v>
          </cell>
          <cell r="BZ171">
            <v>24</v>
          </cell>
          <cell r="CA171">
            <v>0</v>
          </cell>
          <cell r="CB171">
            <v>32</v>
          </cell>
          <cell r="CC171">
            <v>87</v>
          </cell>
          <cell r="CD171">
            <v>31</v>
          </cell>
          <cell r="CE171">
            <v>43313</v>
          </cell>
          <cell r="CF171">
            <v>146.19999999999999</v>
          </cell>
          <cell r="CG171">
            <v>88</v>
          </cell>
          <cell r="CH171">
            <v>6</v>
          </cell>
          <cell r="CI171">
            <v>0</v>
          </cell>
          <cell r="CJ171">
            <v>0</v>
          </cell>
          <cell r="CK171">
            <v>117</v>
          </cell>
          <cell r="CL171">
            <v>0.20063999999999999</v>
          </cell>
          <cell r="CM171">
            <v>1</v>
          </cell>
          <cell r="CN171">
            <v>76</v>
          </cell>
          <cell r="CO171">
            <v>167</v>
          </cell>
          <cell r="CP171">
            <v>0.8</v>
          </cell>
          <cell r="CQ171">
            <v>29.199999999999989</v>
          </cell>
          <cell r="CR171" t="str">
            <v>-</v>
          </cell>
          <cell r="CS171" t="str">
            <v>-</v>
          </cell>
          <cell r="CT171" t="str">
            <v>-</v>
          </cell>
          <cell r="CU171">
            <v>28.999359999999989</v>
          </cell>
          <cell r="CV171" t="str">
            <v>-</v>
          </cell>
          <cell r="CW171" t="str">
            <v>-</v>
          </cell>
          <cell r="CX171" t="str">
            <v>-</v>
          </cell>
          <cell r="CY171">
            <v>0.7</v>
          </cell>
          <cell r="CZ171">
            <v>0.10000000000000009</v>
          </cell>
          <cell r="DA171">
            <v>498.40510366826203</v>
          </cell>
          <cell r="DB171">
            <v>3987.2408293460926</v>
          </cell>
          <cell r="DC171">
            <v>3.7064318133392629E-2</v>
          </cell>
          <cell r="DD171" t="str">
            <v>Высокое Рзаб по причине высокой обводненности, перерасход г/г через газлифтный клапан на гл. 600 м, планируется поставновка бр. ПРГС с целью переоснащения ПО</v>
          </cell>
          <cell r="DE171" t="str">
            <v>Газлифт</v>
          </cell>
          <cell r="DF171">
            <v>0.20063999999999999</v>
          </cell>
          <cell r="DG171">
            <v>1</v>
          </cell>
          <cell r="DH171">
            <v>76</v>
          </cell>
          <cell r="DI171">
            <v>0.10000000000000009</v>
          </cell>
          <cell r="DJ171">
            <v>117</v>
          </cell>
          <cell r="DK171">
            <v>0</v>
          </cell>
          <cell r="DL171">
            <v>42513.084027777775</v>
          </cell>
          <cell r="DM171">
            <v>42618</v>
          </cell>
          <cell r="DN171">
            <v>788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39427</v>
          </cell>
          <cell r="DT171" t="str">
            <v>ОПЗ</v>
          </cell>
          <cell r="DU171">
            <v>0</v>
          </cell>
          <cell r="DV171">
            <v>8</v>
          </cell>
          <cell r="DW171">
            <v>32</v>
          </cell>
          <cell r="DX171">
            <v>87</v>
          </cell>
          <cell r="DY171">
            <v>31</v>
          </cell>
          <cell r="DZ171" t="str">
            <v>Постоянный</v>
          </cell>
          <cell r="EA171">
            <v>24</v>
          </cell>
          <cell r="EB171">
            <v>0</v>
          </cell>
          <cell r="EC171">
            <v>0.20063999999999999</v>
          </cell>
          <cell r="ED171">
            <v>1</v>
          </cell>
          <cell r="EE171">
            <v>76</v>
          </cell>
          <cell r="EF171">
            <v>0.8</v>
          </cell>
          <cell r="EG171">
            <v>3987.2408293460926</v>
          </cell>
          <cell r="EH171">
            <v>0</v>
          </cell>
          <cell r="EI171">
            <v>0</v>
          </cell>
          <cell r="EJ171">
            <v>117</v>
          </cell>
          <cell r="EK171">
            <v>18</v>
          </cell>
          <cell r="EL171">
            <v>32</v>
          </cell>
          <cell r="EM171">
            <v>87</v>
          </cell>
          <cell r="EN171">
            <v>31</v>
          </cell>
          <cell r="EO171" t="str">
            <v>Постоянный</v>
          </cell>
          <cell r="EP171">
            <v>24</v>
          </cell>
          <cell r="EQ171">
            <v>0</v>
          </cell>
          <cell r="ER171">
            <v>0.20063999999999999</v>
          </cell>
          <cell r="ES171">
            <v>1</v>
          </cell>
          <cell r="ET171">
            <v>76</v>
          </cell>
          <cell r="EU171">
            <v>0.8</v>
          </cell>
          <cell r="EV171">
            <v>498.40510366826203</v>
          </cell>
          <cell r="EW171">
            <v>88</v>
          </cell>
          <cell r="EX171">
            <v>0.7</v>
          </cell>
          <cell r="EY171">
            <v>117</v>
          </cell>
          <cell r="EZ171">
            <v>10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</row>
        <row r="172">
          <cell r="J172" t="str">
            <v>1060-2</v>
          </cell>
          <cell r="K172" t="str">
            <v>Куст скважины - 1060</v>
          </cell>
          <cell r="L172">
            <v>38434</v>
          </cell>
          <cell r="M172" t="str">
            <v>Гор.</v>
          </cell>
          <cell r="N172" t="str">
            <v>P1ar_Block III</v>
          </cell>
          <cell r="O172" t="str">
            <v>Действующий</v>
          </cell>
          <cell r="P172">
            <v>-4</v>
          </cell>
          <cell r="Q172" t="str">
            <v xml:space="preserve"> </v>
          </cell>
          <cell r="R172" t="str">
            <v xml:space="preserve"> </v>
          </cell>
          <cell r="S172">
            <v>0</v>
          </cell>
          <cell r="T172">
            <v>143.80000000000001</v>
          </cell>
          <cell r="U172">
            <v>135</v>
          </cell>
          <cell r="V172">
            <v>4.32</v>
          </cell>
          <cell r="W172">
            <v>1</v>
          </cell>
          <cell r="X172">
            <v>4.32</v>
          </cell>
          <cell r="Y172">
            <v>1.33</v>
          </cell>
          <cell r="Z172">
            <v>0.83599999999999997</v>
          </cell>
          <cell r="AA172">
            <v>0.73299999999999998</v>
          </cell>
          <cell r="AB172">
            <v>38</v>
          </cell>
          <cell r="AC172">
            <v>1.1579999999999999</v>
          </cell>
          <cell r="AD172">
            <v>139.69999999999999</v>
          </cell>
          <cell r="AE172">
            <v>7.72</v>
          </cell>
          <cell r="AF172">
            <v>1906</v>
          </cell>
          <cell r="AG172">
            <v>2439</v>
          </cell>
          <cell r="AH172">
            <v>2439</v>
          </cell>
          <cell r="AI172">
            <v>0</v>
          </cell>
          <cell r="AJ172">
            <v>0</v>
          </cell>
          <cell r="AK172" t="str">
            <v>откр ствол</v>
          </cell>
          <cell r="AL172" t="str">
            <v xml:space="preserve">1906-2439 </v>
          </cell>
          <cell r="AM172">
            <v>0</v>
          </cell>
          <cell r="AN172">
            <v>1906</v>
          </cell>
          <cell r="AO172">
            <v>41</v>
          </cell>
          <cell r="AP172">
            <v>0</v>
          </cell>
          <cell r="AQ172">
            <v>0</v>
          </cell>
          <cell r="AR172">
            <v>0</v>
          </cell>
          <cell r="AS172" t="str">
            <v>Фонтан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1920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73</v>
          </cell>
          <cell r="BV172">
            <v>5.5</v>
          </cell>
          <cell r="BW172">
            <v>18</v>
          </cell>
          <cell r="BX172" t="str">
            <v>Угловик</v>
          </cell>
          <cell r="BY172" t="str">
            <v>Постоянный</v>
          </cell>
          <cell r="BZ172">
            <v>24</v>
          </cell>
          <cell r="CA172">
            <v>0</v>
          </cell>
          <cell r="CB172">
            <v>33</v>
          </cell>
          <cell r="CC172">
            <v>44</v>
          </cell>
          <cell r="CD172">
            <v>32</v>
          </cell>
          <cell r="CE172">
            <v>43313</v>
          </cell>
          <cell r="CF172">
            <v>132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54</v>
          </cell>
          <cell r="CL172">
            <v>9.1959999999999997</v>
          </cell>
          <cell r="CM172">
            <v>11</v>
          </cell>
          <cell r="CN172">
            <v>0</v>
          </cell>
          <cell r="CO172">
            <v>168</v>
          </cell>
          <cell r="CP172">
            <v>10.5</v>
          </cell>
          <cell r="CQ172">
            <v>78</v>
          </cell>
          <cell r="CR172" t="str">
            <v>-</v>
          </cell>
          <cell r="CS172" t="str">
            <v>-</v>
          </cell>
          <cell r="CT172" t="str">
            <v>-</v>
          </cell>
          <cell r="CU172">
            <v>68.804000000000002</v>
          </cell>
          <cell r="CV172" t="str">
            <v>-</v>
          </cell>
          <cell r="CW172" t="str">
            <v>-</v>
          </cell>
          <cell r="CX172" t="str">
            <v>-</v>
          </cell>
          <cell r="CY172">
            <v>0</v>
          </cell>
          <cell r="CZ172">
            <v>10.5</v>
          </cell>
          <cell r="DA172">
            <v>1141.8007829491085</v>
          </cell>
          <cell r="DB172">
            <v>1141.8007829491085</v>
          </cell>
          <cell r="DC172">
            <v>0</v>
          </cell>
          <cell r="DD172">
            <v>0</v>
          </cell>
          <cell r="DE172" t="str">
            <v>Фонтан</v>
          </cell>
          <cell r="DF172">
            <v>9.1959999999999997</v>
          </cell>
          <cell r="DG172">
            <v>11</v>
          </cell>
          <cell r="DH172">
            <v>0</v>
          </cell>
          <cell r="DI172">
            <v>10.500000000000002</v>
          </cell>
          <cell r="DJ172">
            <v>54</v>
          </cell>
          <cell r="DK172">
            <v>0</v>
          </cell>
          <cell r="DL172" t="str">
            <v>-</v>
          </cell>
          <cell r="DM172">
            <v>41708</v>
          </cell>
          <cell r="DN172">
            <v>1698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41708</v>
          </cell>
          <cell r="DT172" t="str">
            <v>подходходное ОПЗ</v>
          </cell>
          <cell r="DU172">
            <v>0</v>
          </cell>
          <cell r="DV172">
            <v>18</v>
          </cell>
          <cell r="DW172">
            <v>33</v>
          </cell>
          <cell r="DX172">
            <v>44</v>
          </cell>
          <cell r="DY172">
            <v>32</v>
          </cell>
          <cell r="DZ172" t="str">
            <v>Постоянный</v>
          </cell>
          <cell r="EA172">
            <v>24</v>
          </cell>
          <cell r="EB172">
            <v>0</v>
          </cell>
          <cell r="EC172">
            <v>9.1959999999999997</v>
          </cell>
          <cell r="ED172">
            <v>11</v>
          </cell>
          <cell r="EE172">
            <v>0</v>
          </cell>
          <cell r="EF172">
            <v>10.5</v>
          </cell>
          <cell r="EG172">
            <v>1141.8007829491085</v>
          </cell>
          <cell r="EH172">
            <v>0</v>
          </cell>
          <cell r="EI172">
            <v>0</v>
          </cell>
          <cell r="EJ172">
            <v>54</v>
          </cell>
          <cell r="EK172">
            <v>18</v>
          </cell>
          <cell r="EL172">
            <v>33</v>
          </cell>
          <cell r="EM172">
            <v>44</v>
          </cell>
          <cell r="EN172">
            <v>32</v>
          </cell>
          <cell r="EO172" t="str">
            <v>Постоянный</v>
          </cell>
          <cell r="EP172">
            <v>24</v>
          </cell>
          <cell r="EQ172">
            <v>0</v>
          </cell>
          <cell r="ER172">
            <v>9.1959999999999997</v>
          </cell>
          <cell r="ES172">
            <v>11</v>
          </cell>
          <cell r="ET172">
            <v>0</v>
          </cell>
          <cell r="EU172">
            <v>10.5</v>
          </cell>
          <cell r="EV172">
            <v>1141.8007829491085</v>
          </cell>
          <cell r="EW172">
            <v>0</v>
          </cell>
          <cell r="EX172">
            <v>0</v>
          </cell>
          <cell r="EY172">
            <v>54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</row>
        <row r="173">
          <cell r="J173">
            <v>1061</v>
          </cell>
          <cell r="K173" t="str">
            <v>Куст скважины - 1061</v>
          </cell>
          <cell r="L173">
            <v>38717</v>
          </cell>
          <cell r="M173" t="str">
            <v>Верт.</v>
          </cell>
          <cell r="N173" t="str">
            <v>P1ar_Block III</v>
          </cell>
          <cell r="O173" t="str">
            <v>Действующий</v>
          </cell>
          <cell r="P173">
            <v>-4</v>
          </cell>
          <cell r="Q173" t="str">
            <v xml:space="preserve"> </v>
          </cell>
          <cell r="R173" t="str">
            <v xml:space="preserve"> </v>
          </cell>
          <cell r="S173">
            <v>0</v>
          </cell>
          <cell r="T173">
            <v>143.80000000000001</v>
          </cell>
          <cell r="U173">
            <v>135</v>
          </cell>
          <cell r="V173">
            <v>4.32</v>
          </cell>
          <cell r="W173">
            <v>1</v>
          </cell>
          <cell r="X173">
            <v>4.32</v>
          </cell>
          <cell r="Y173">
            <v>1.33</v>
          </cell>
          <cell r="Z173">
            <v>0.83599999999999997</v>
          </cell>
          <cell r="AA173">
            <v>0.73299999999999998</v>
          </cell>
          <cell r="AB173">
            <v>38</v>
          </cell>
          <cell r="AC173">
            <v>1.1579999999999999</v>
          </cell>
          <cell r="AD173">
            <v>139.69999999999999</v>
          </cell>
          <cell r="AE173">
            <v>7.72</v>
          </cell>
          <cell r="AF173">
            <v>2048</v>
          </cell>
          <cell r="AG173">
            <v>2050</v>
          </cell>
          <cell r="AH173">
            <v>2048</v>
          </cell>
          <cell r="AI173">
            <v>0</v>
          </cell>
          <cell r="AJ173">
            <v>0</v>
          </cell>
          <cell r="AK173" t="str">
            <v>закрытый</v>
          </cell>
          <cell r="AL173" t="str">
            <v>1874-1922</v>
          </cell>
          <cell r="AM173">
            <v>0</v>
          </cell>
          <cell r="AN173">
            <v>1886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Фонтан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1917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73</v>
          </cell>
          <cell r="BV173">
            <v>5.5</v>
          </cell>
          <cell r="BW173">
            <v>18</v>
          </cell>
          <cell r="BX173" t="str">
            <v>Угловик</v>
          </cell>
          <cell r="BY173" t="str">
            <v>Постоянный</v>
          </cell>
          <cell r="BZ173">
            <v>24</v>
          </cell>
          <cell r="CA173">
            <v>0</v>
          </cell>
          <cell r="CB173">
            <v>34</v>
          </cell>
          <cell r="CC173">
            <v>45</v>
          </cell>
          <cell r="CD173">
            <v>33</v>
          </cell>
          <cell r="CE173">
            <v>43313</v>
          </cell>
          <cell r="CF173">
            <v>110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58</v>
          </cell>
          <cell r="CL173">
            <v>4.5979999999999999</v>
          </cell>
          <cell r="CM173">
            <v>5.5</v>
          </cell>
          <cell r="CN173">
            <v>0</v>
          </cell>
          <cell r="CO173">
            <v>169</v>
          </cell>
          <cell r="CP173">
            <v>31.3</v>
          </cell>
          <cell r="CQ173">
            <v>52</v>
          </cell>
          <cell r="CR173" t="str">
            <v>-</v>
          </cell>
          <cell r="CS173" t="str">
            <v>-</v>
          </cell>
          <cell r="CT173" t="str">
            <v>-</v>
          </cell>
          <cell r="CU173">
            <v>47.402000000000001</v>
          </cell>
          <cell r="CV173" t="str">
            <v>-</v>
          </cell>
          <cell r="CW173" t="str">
            <v>-</v>
          </cell>
          <cell r="CX173" t="str">
            <v>-</v>
          </cell>
          <cell r="CY173">
            <v>0</v>
          </cell>
          <cell r="CZ173">
            <v>31.3</v>
          </cell>
          <cell r="DA173">
            <v>6807.3075250108741</v>
          </cell>
          <cell r="DB173">
            <v>6807.3075250108741</v>
          </cell>
          <cell r="DC173">
            <v>0</v>
          </cell>
          <cell r="DD173">
            <v>0</v>
          </cell>
          <cell r="DE173" t="str">
            <v>Фонтан</v>
          </cell>
          <cell r="DF173">
            <v>4.5979999999999999</v>
          </cell>
          <cell r="DG173">
            <v>5.5</v>
          </cell>
          <cell r="DH173">
            <v>0</v>
          </cell>
          <cell r="DI173">
            <v>31.299999999999997</v>
          </cell>
          <cell r="DJ173">
            <v>58</v>
          </cell>
          <cell r="DK173">
            <v>0</v>
          </cell>
          <cell r="DL173" t="str">
            <v>-</v>
          </cell>
          <cell r="DM173">
            <v>38743</v>
          </cell>
          <cell r="DN173">
            <v>4663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38743</v>
          </cell>
          <cell r="DT173" t="str">
            <v>ОПЗ</v>
          </cell>
          <cell r="DU173">
            <v>0</v>
          </cell>
          <cell r="DV173">
            <v>18</v>
          </cell>
          <cell r="DW173">
            <v>34</v>
          </cell>
          <cell r="DX173">
            <v>45</v>
          </cell>
          <cell r="DY173">
            <v>33</v>
          </cell>
          <cell r="DZ173" t="str">
            <v>Постоянный</v>
          </cell>
          <cell r="EA173">
            <v>24</v>
          </cell>
          <cell r="EB173">
            <v>0</v>
          </cell>
          <cell r="EC173">
            <v>4.5979999999999999</v>
          </cell>
          <cell r="ED173">
            <v>5.5</v>
          </cell>
          <cell r="EE173">
            <v>0</v>
          </cell>
          <cell r="EF173">
            <v>31.3</v>
          </cell>
          <cell r="EG173">
            <v>6807.3075250108741</v>
          </cell>
          <cell r="EH173">
            <v>0</v>
          </cell>
          <cell r="EI173">
            <v>0</v>
          </cell>
          <cell r="EJ173">
            <v>58</v>
          </cell>
          <cell r="EK173">
            <v>18</v>
          </cell>
          <cell r="EL173">
            <v>34</v>
          </cell>
          <cell r="EM173">
            <v>45</v>
          </cell>
          <cell r="EN173">
            <v>33</v>
          </cell>
          <cell r="EO173" t="str">
            <v>Постоянный</v>
          </cell>
          <cell r="EP173">
            <v>24</v>
          </cell>
          <cell r="EQ173">
            <v>0</v>
          </cell>
          <cell r="ER173">
            <v>4.5979999999999999</v>
          </cell>
          <cell r="ES173">
            <v>5.5</v>
          </cell>
          <cell r="ET173">
            <v>0</v>
          </cell>
          <cell r="EU173">
            <v>31.3</v>
          </cell>
          <cell r="EV173">
            <v>6807.3075250108741</v>
          </cell>
          <cell r="EW173">
            <v>0</v>
          </cell>
          <cell r="EX173">
            <v>0</v>
          </cell>
          <cell r="EY173">
            <v>58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</row>
        <row r="174">
          <cell r="J174" t="str">
            <v>1061-2</v>
          </cell>
          <cell r="K174" t="str">
            <v>Куст скважины - 1061</v>
          </cell>
          <cell r="L174">
            <v>38960</v>
          </cell>
          <cell r="M174" t="str">
            <v>Гор.</v>
          </cell>
          <cell r="N174" t="str">
            <v>P1ar_Block III</v>
          </cell>
          <cell r="O174" t="str">
            <v>В бездействии текущего года</v>
          </cell>
          <cell r="P174">
            <v>-4</v>
          </cell>
          <cell r="Q174" t="str">
            <v xml:space="preserve"> </v>
          </cell>
          <cell r="R174" t="str">
            <v xml:space="preserve"> </v>
          </cell>
          <cell r="S174">
            <v>0</v>
          </cell>
          <cell r="T174">
            <v>143.80000000000001</v>
          </cell>
          <cell r="U174">
            <v>135</v>
          </cell>
          <cell r="V174">
            <v>4.32</v>
          </cell>
          <cell r="W174">
            <v>1</v>
          </cell>
          <cell r="X174">
            <v>4.3057050592034445</v>
          </cell>
          <cell r="Y174">
            <v>1.33</v>
          </cell>
          <cell r="Z174">
            <v>0.83599999999999997</v>
          </cell>
          <cell r="AA174">
            <v>0.73299999999999998</v>
          </cell>
          <cell r="AB174">
            <v>38</v>
          </cell>
          <cell r="AC174">
            <v>1.1579999999999999</v>
          </cell>
          <cell r="AD174">
            <v>139.69999999999999</v>
          </cell>
          <cell r="AE174">
            <v>7.72</v>
          </cell>
          <cell r="AF174">
            <v>1973</v>
          </cell>
          <cell r="AG174">
            <v>2500</v>
          </cell>
          <cell r="AH174">
            <v>2500</v>
          </cell>
          <cell r="AI174">
            <v>0</v>
          </cell>
          <cell r="AJ174">
            <v>0</v>
          </cell>
          <cell r="AK174" t="str">
            <v>откр ствол</v>
          </cell>
          <cell r="AL174" t="str">
            <v xml:space="preserve">1973-2500 </v>
          </cell>
          <cell r="AM174">
            <v>0</v>
          </cell>
          <cell r="AN174">
            <v>1973</v>
          </cell>
          <cell r="AO174">
            <v>103</v>
          </cell>
          <cell r="AP174">
            <v>0</v>
          </cell>
          <cell r="AQ174">
            <v>0</v>
          </cell>
          <cell r="AR174">
            <v>0</v>
          </cell>
          <cell r="AS174" t="str">
            <v>Газлифт</v>
          </cell>
          <cell r="AT174">
            <v>1300</v>
          </cell>
          <cell r="AU174" t="str">
            <v>ГК85/3</v>
          </cell>
          <cell r="AV174">
            <v>1715</v>
          </cell>
          <cell r="AW174" t="str">
            <v>ЦКсОК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1725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1990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73</v>
          </cell>
          <cell r="BV174">
            <v>5.5</v>
          </cell>
          <cell r="BW174">
            <v>18</v>
          </cell>
          <cell r="BX174" t="str">
            <v>Угловик</v>
          </cell>
          <cell r="BY174" t="str">
            <v>Постоянный</v>
          </cell>
          <cell r="BZ174">
            <v>24</v>
          </cell>
          <cell r="CA174">
            <v>0</v>
          </cell>
          <cell r="CB174">
            <v>33</v>
          </cell>
          <cell r="CC174">
            <v>43</v>
          </cell>
          <cell r="CD174">
            <v>32</v>
          </cell>
          <cell r="CE174">
            <v>43313</v>
          </cell>
          <cell r="CF174">
            <v>111</v>
          </cell>
          <cell r="CG174">
            <v>92.142857142857139</v>
          </cell>
          <cell r="CH174">
            <v>6</v>
          </cell>
          <cell r="CI174">
            <v>0</v>
          </cell>
          <cell r="CJ174">
            <v>0</v>
          </cell>
          <cell r="CK174">
            <v>76</v>
          </cell>
          <cell r="CL174">
            <v>0</v>
          </cell>
          <cell r="CM174">
            <v>0</v>
          </cell>
          <cell r="CN174">
            <v>0.1</v>
          </cell>
          <cell r="CO174">
            <v>170</v>
          </cell>
          <cell r="CP174">
            <v>0</v>
          </cell>
          <cell r="CQ174" t="str">
            <v>-</v>
          </cell>
          <cell r="CR174" t="str">
            <v>-</v>
          </cell>
          <cell r="CS174" t="str">
            <v>-</v>
          </cell>
          <cell r="CT174" t="str">
            <v>-</v>
          </cell>
          <cell r="CU174" t="str">
            <v>-</v>
          </cell>
          <cell r="CV174" t="str">
            <v>-</v>
          </cell>
          <cell r="CW174" t="str">
            <v>-</v>
          </cell>
          <cell r="CX174" t="str">
            <v>-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 t="str">
            <v>Газлифт</v>
          </cell>
          <cell r="DF174">
            <v>0</v>
          </cell>
          <cell r="DG174">
            <v>0</v>
          </cell>
          <cell r="DH174">
            <v>0.1</v>
          </cell>
          <cell r="DI174">
            <v>0</v>
          </cell>
          <cell r="DJ174">
            <v>76</v>
          </cell>
          <cell r="DK174">
            <v>0</v>
          </cell>
          <cell r="DL174">
            <v>41828</v>
          </cell>
          <cell r="DM174">
            <v>41875</v>
          </cell>
          <cell r="DN174">
            <v>1531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41875</v>
          </cell>
          <cell r="DT174" t="str">
            <v>ОПЗ</v>
          </cell>
          <cell r="DU174">
            <v>0</v>
          </cell>
          <cell r="DV174">
            <v>18</v>
          </cell>
          <cell r="DW174">
            <v>33</v>
          </cell>
          <cell r="DX174">
            <v>43</v>
          </cell>
          <cell r="DY174">
            <v>32</v>
          </cell>
          <cell r="DZ174" t="str">
            <v>Постоянный</v>
          </cell>
          <cell r="EA174">
            <v>24</v>
          </cell>
          <cell r="EB174">
            <v>0</v>
          </cell>
          <cell r="EC174">
            <v>0</v>
          </cell>
          <cell r="ED174">
            <v>0</v>
          </cell>
          <cell r="EE174">
            <v>0.1</v>
          </cell>
          <cell r="EF174">
            <v>0</v>
          </cell>
          <cell r="EG174">
            <v>0</v>
          </cell>
          <cell r="EH174">
            <v>92.142857142857139</v>
          </cell>
          <cell r="EI174">
            <v>0</v>
          </cell>
          <cell r="EJ174">
            <v>76</v>
          </cell>
          <cell r="EK174">
            <v>18</v>
          </cell>
          <cell r="EL174">
            <v>33</v>
          </cell>
          <cell r="EM174">
            <v>43</v>
          </cell>
          <cell r="EN174">
            <v>32</v>
          </cell>
          <cell r="EO174" t="str">
            <v>Постоянный</v>
          </cell>
          <cell r="EP174">
            <v>24</v>
          </cell>
          <cell r="EQ174">
            <v>0</v>
          </cell>
          <cell r="ER174">
            <v>0</v>
          </cell>
          <cell r="ES174">
            <v>0</v>
          </cell>
          <cell r="ET174">
            <v>0.1</v>
          </cell>
          <cell r="EU174">
            <v>0</v>
          </cell>
          <cell r="EV174">
            <v>0</v>
          </cell>
          <cell r="EW174">
            <v>92.142857142857139</v>
          </cell>
          <cell r="EX174">
            <v>0</v>
          </cell>
          <cell r="EY174">
            <v>76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</row>
        <row r="175">
          <cell r="J175" t="str">
            <v>1061-1</v>
          </cell>
          <cell r="K175" t="str">
            <v>Куст скважины - 1061</v>
          </cell>
          <cell r="L175">
            <v>38837</v>
          </cell>
          <cell r="M175" t="str">
            <v>Гор.</v>
          </cell>
          <cell r="N175" t="str">
            <v>P1ar_Block III</v>
          </cell>
          <cell r="O175" t="str">
            <v>Действующий</v>
          </cell>
          <cell r="P175">
            <v>-4</v>
          </cell>
          <cell r="Q175" t="str">
            <v xml:space="preserve"> </v>
          </cell>
          <cell r="R175" t="str">
            <v xml:space="preserve"> </v>
          </cell>
          <cell r="S175">
            <v>0</v>
          </cell>
          <cell r="T175">
            <v>143.80000000000001</v>
          </cell>
          <cell r="U175">
            <v>135</v>
          </cell>
          <cell r="V175">
            <v>4.32</v>
          </cell>
          <cell r="W175">
            <v>1</v>
          </cell>
          <cell r="X175">
            <v>4.32</v>
          </cell>
          <cell r="Y175">
            <v>1.33</v>
          </cell>
          <cell r="Z175">
            <v>0.83599999999999997</v>
          </cell>
          <cell r="AA175">
            <v>0.73299999999999998</v>
          </cell>
          <cell r="AB175">
            <v>38</v>
          </cell>
          <cell r="AC175">
            <v>1.1579999999999999</v>
          </cell>
          <cell r="AD175">
            <v>139.69999999999999</v>
          </cell>
          <cell r="AE175">
            <v>7.72</v>
          </cell>
          <cell r="AF175">
            <v>1929</v>
          </cell>
          <cell r="AG175">
            <v>2500</v>
          </cell>
          <cell r="AH175">
            <v>2500</v>
          </cell>
          <cell r="AI175">
            <v>0</v>
          </cell>
          <cell r="AJ175">
            <v>0</v>
          </cell>
          <cell r="AK175" t="str">
            <v>откр ствол</v>
          </cell>
          <cell r="AL175" t="str">
            <v xml:space="preserve">1929-2500 </v>
          </cell>
          <cell r="AM175">
            <v>0</v>
          </cell>
          <cell r="AN175">
            <v>1929</v>
          </cell>
          <cell r="AO175">
            <v>61.3</v>
          </cell>
          <cell r="AP175">
            <v>0</v>
          </cell>
          <cell r="AQ175">
            <v>0</v>
          </cell>
          <cell r="AR175">
            <v>0</v>
          </cell>
          <cell r="AS175" t="str">
            <v>Фонтан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2400.8000000000002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73</v>
          </cell>
          <cell r="BV175">
            <v>5.5</v>
          </cell>
          <cell r="BW175">
            <v>18</v>
          </cell>
          <cell r="BX175" t="str">
            <v>Угловик</v>
          </cell>
          <cell r="BY175" t="str">
            <v>Постоянный</v>
          </cell>
          <cell r="BZ175">
            <v>24</v>
          </cell>
          <cell r="CA175">
            <v>0</v>
          </cell>
          <cell r="CB175">
            <v>34</v>
          </cell>
          <cell r="CC175">
            <v>53</v>
          </cell>
          <cell r="CD175">
            <v>33</v>
          </cell>
          <cell r="CE175">
            <v>43313</v>
          </cell>
          <cell r="CF175">
            <v>127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61</v>
          </cell>
          <cell r="CL175">
            <v>4.18</v>
          </cell>
          <cell r="CM175">
            <v>5</v>
          </cell>
          <cell r="CN175">
            <v>0</v>
          </cell>
          <cell r="CO175">
            <v>171</v>
          </cell>
          <cell r="CP175">
            <v>18.5</v>
          </cell>
          <cell r="CQ175">
            <v>66</v>
          </cell>
          <cell r="CR175" t="str">
            <v>-</v>
          </cell>
          <cell r="CS175" t="str">
            <v>-</v>
          </cell>
          <cell r="CT175" t="str">
            <v>-</v>
          </cell>
          <cell r="CU175">
            <v>61.82</v>
          </cell>
          <cell r="CV175" t="str">
            <v>-</v>
          </cell>
          <cell r="CW175" t="str">
            <v>-</v>
          </cell>
          <cell r="CX175" t="str">
            <v>-</v>
          </cell>
          <cell r="CY175">
            <v>0</v>
          </cell>
          <cell r="CZ175">
            <v>18.5</v>
          </cell>
          <cell r="DA175">
            <v>4425.8373205741627</v>
          </cell>
          <cell r="DB175">
            <v>4425.8373205741627</v>
          </cell>
          <cell r="DC175">
            <v>0</v>
          </cell>
          <cell r="DD175">
            <v>0</v>
          </cell>
          <cell r="DE175" t="str">
            <v>Фонтан</v>
          </cell>
          <cell r="DF175">
            <v>4.18</v>
          </cell>
          <cell r="DG175">
            <v>5</v>
          </cell>
          <cell r="DH175">
            <v>0</v>
          </cell>
          <cell r="DI175">
            <v>18.5</v>
          </cell>
          <cell r="DJ175">
            <v>61</v>
          </cell>
          <cell r="DK175">
            <v>0</v>
          </cell>
          <cell r="DL175" t="str">
            <v>-</v>
          </cell>
          <cell r="DM175">
            <v>41427</v>
          </cell>
          <cell r="DN175">
            <v>1979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41427</v>
          </cell>
          <cell r="DT175" t="str">
            <v>Интенсификация</v>
          </cell>
          <cell r="DU175">
            <v>0</v>
          </cell>
          <cell r="DV175">
            <v>18</v>
          </cell>
          <cell r="DW175">
            <v>34</v>
          </cell>
          <cell r="DX175">
            <v>53</v>
          </cell>
          <cell r="DY175">
            <v>33</v>
          </cell>
          <cell r="DZ175" t="str">
            <v>Постоянный</v>
          </cell>
          <cell r="EA175">
            <v>24</v>
          </cell>
          <cell r="EB175">
            <v>0</v>
          </cell>
          <cell r="EC175">
            <v>4.18</v>
          </cell>
          <cell r="ED175">
            <v>5</v>
          </cell>
          <cell r="EE175">
            <v>0</v>
          </cell>
          <cell r="EF175">
            <v>18.5</v>
          </cell>
          <cell r="EG175">
            <v>4425.8373205741627</v>
          </cell>
          <cell r="EH175">
            <v>0</v>
          </cell>
          <cell r="EI175">
            <v>0</v>
          </cell>
          <cell r="EJ175">
            <v>61</v>
          </cell>
          <cell r="EK175">
            <v>18</v>
          </cell>
          <cell r="EL175">
            <v>34</v>
          </cell>
          <cell r="EM175">
            <v>53</v>
          </cell>
          <cell r="EN175">
            <v>33</v>
          </cell>
          <cell r="EO175" t="str">
            <v>Постоянный</v>
          </cell>
          <cell r="EP175">
            <v>24</v>
          </cell>
          <cell r="EQ175">
            <v>0</v>
          </cell>
          <cell r="ER175">
            <v>4.18</v>
          </cell>
          <cell r="ES175">
            <v>5</v>
          </cell>
          <cell r="ET175">
            <v>0</v>
          </cell>
          <cell r="EU175">
            <v>18.5</v>
          </cell>
          <cell r="EV175">
            <v>4425.8373205741627</v>
          </cell>
          <cell r="EW175">
            <v>0</v>
          </cell>
          <cell r="EX175">
            <v>0</v>
          </cell>
          <cell r="EY175">
            <v>61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</row>
        <row r="176">
          <cell r="J176" t="str">
            <v>1061-3</v>
          </cell>
          <cell r="K176" t="str">
            <v>Куст скважины - 1061</v>
          </cell>
          <cell r="L176">
            <v>39100</v>
          </cell>
          <cell r="M176" t="str">
            <v>Гор.</v>
          </cell>
          <cell r="N176" t="str">
            <v>P1ar_Block III</v>
          </cell>
          <cell r="O176" t="str">
            <v>Действующий</v>
          </cell>
          <cell r="P176">
            <v>-4</v>
          </cell>
          <cell r="Q176" t="str">
            <v xml:space="preserve"> </v>
          </cell>
          <cell r="R176" t="str">
            <v xml:space="preserve"> </v>
          </cell>
          <cell r="S176">
            <v>0</v>
          </cell>
          <cell r="T176">
            <v>143.80000000000001</v>
          </cell>
          <cell r="U176">
            <v>135</v>
          </cell>
          <cell r="V176">
            <v>4.32</v>
          </cell>
          <cell r="W176">
            <v>1</v>
          </cell>
          <cell r="X176">
            <v>4.32</v>
          </cell>
          <cell r="Y176">
            <v>1.33</v>
          </cell>
          <cell r="Z176">
            <v>0.83599999999999997</v>
          </cell>
          <cell r="AA176">
            <v>0.73299999999999998</v>
          </cell>
          <cell r="AB176">
            <v>38</v>
          </cell>
          <cell r="AC176">
            <v>1.1579999999999999</v>
          </cell>
          <cell r="AD176">
            <v>139.69999999999999</v>
          </cell>
          <cell r="AE176">
            <v>7.72</v>
          </cell>
          <cell r="AF176">
            <v>2024</v>
          </cell>
          <cell r="AG176">
            <v>2380</v>
          </cell>
          <cell r="AH176">
            <v>2380</v>
          </cell>
          <cell r="AI176">
            <v>0</v>
          </cell>
          <cell r="AJ176">
            <v>0</v>
          </cell>
          <cell r="AK176" t="str">
            <v>откр ствол</v>
          </cell>
          <cell r="AL176" t="str">
            <v xml:space="preserve">2024-2380 </v>
          </cell>
          <cell r="AM176">
            <v>0</v>
          </cell>
          <cell r="AN176">
            <v>2024</v>
          </cell>
          <cell r="AO176">
            <v>153.6</v>
          </cell>
          <cell r="AP176">
            <v>0</v>
          </cell>
          <cell r="AQ176">
            <v>0</v>
          </cell>
          <cell r="AR176">
            <v>0</v>
          </cell>
          <cell r="AS176" t="str">
            <v>Фонтан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2342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73</v>
          </cell>
          <cell r="BV176">
            <v>5.5</v>
          </cell>
          <cell r="BW176">
            <v>18</v>
          </cell>
          <cell r="BX176" t="str">
            <v>Угловик</v>
          </cell>
          <cell r="BY176" t="str">
            <v>Постоянный</v>
          </cell>
          <cell r="BZ176">
            <v>24</v>
          </cell>
          <cell r="CA176">
            <v>0</v>
          </cell>
          <cell r="CB176">
            <v>53</v>
          </cell>
          <cell r="CC176">
            <v>12</v>
          </cell>
          <cell r="CD176">
            <v>52</v>
          </cell>
          <cell r="CE176">
            <v>43313</v>
          </cell>
          <cell r="CF176">
            <v>143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84</v>
          </cell>
          <cell r="CL176">
            <v>7.524</v>
          </cell>
          <cell r="CM176">
            <v>9</v>
          </cell>
          <cell r="CN176">
            <v>0</v>
          </cell>
          <cell r="CO176">
            <v>172</v>
          </cell>
          <cell r="CP176">
            <v>63.5</v>
          </cell>
          <cell r="CQ176">
            <v>59</v>
          </cell>
          <cell r="CR176" t="str">
            <v>-</v>
          </cell>
          <cell r="CS176" t="str">
            <v>-</v>
          </cell>
          <cell r="CT176" t="str">
            <v>-</v>
          </cell>
          <cell r="CU176">
            <v>51.475999999999999</v>
          </cell>
          <cell r="CV176" t="str">
            <v>-</v>
          </cell>
          <cell r="CW176" t="str">
            <v>-</v>
          </cell>
          <cell r="CX176" t="str">
            <v>-</v>
          </cell>
          <cell r="CY176">
            <v>0</v>
          </cell>
          <cell r="CZ176">
            <v>63.5</v>
          </cell>
          <cell r="DA176">
            <v>8439.6597554492291</v>
          </cell>
          <cell r="DB176">
            <v>8439.6597554492291</v>
          </cell>
          <cell r="DC176">
            <v>0.18679546517441017</v>
          </cell>
          <cell r="DD176">
            <v>0</v>
          </cell>
          <cell r="DE176" t="str">
            <v>Фонтан</v>
          </cell>
          <cell r="DF176">
            <v>7.524</v>
          </cell>
          <cell r="DG176">
            <v>9</v>
          </cell>
          <cell r="DH176">
            <v>0</v>
          </cell>
          <cell r="DI176">
            <v>63.5</v>
          </cell>
          <cell r="DJ176">
            <v>84</v>
          </cell>
          <cell r="DK176">
            <v>0</v>
          </cell>
          <cell r="DL176">
            <v>42513.084027777775</v>
          </cell>
          <cell r="DM176">
            <v>42618</v>
          </cell>
          <cell r="DN176">
            <v>788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41200</v>
          </cell>
          <cell r="DT176" t="str">
            <v>ОПЗ</v>
          </cell>
          <cell r="DU176">
            <v>0</v>
          </cell>
          <cell r="DV176">
            <v>18</v>
          </cell>
          <cell r="DW176">
            <v>53</v>
          </cell>
          <cell r="DX176">
            <v>12</v>
          </cell>
          <cell r="DY176">
            <v>52</v>
          </cell>
          <cell r="DZ176" t="str">
            <v>Постоянный</v>
          </cell>
          <cell r="EA176">
            <v>24</v>
          </cell>
          <cell r="EB176">
            <v>0</v>
          </cell>
          <cell r="EC176">
            <v>4.5979999999999999</v>
          </cell>
          <cell r="ED176">
            <v>5.5</v>
          </cell>
          <cell r="EE176">
            <v>0</v>
          </cell>
          <cell r="EF176">
            <v>72</v>
          </cell>
          <cell r="EG176">
            <v>15658.9821661592</v>
          </cell>
          <cell r="EH176">
            <v>0</v>
          </cell>
          <cell r="EI176">
            <v>0</v>
          </cell>
          <cell r="EJ176">
            <v>79</v>
          </cell>
          <cell r="EK176">
            <v>18</v>
          </cell>
          <cell r="EL176">
            <v>53</v>
          </cell>
          <cell r="EM176">
            <v>12</v>
          </cell>
          <cell r="EN176">
            <v>52</v>
          </cell>
          <cell r="EO176" t="str">
            <v>Постоянный</v>
          </cell>
          <cell r="EP176">
            <v>24</v>
          </cell>
          <cell r="EQ176">
            <v>0</v>
          </cell>
          <cell r="ER176">
            <v>7.524</v>
          </cell>
          <cell r="ES176">
            <v>9</v>
          </cell>
          <cell r="ET176">
            <v>0</v>
          </cell>
          <cell r="EU176">
            <v>63.5</v>
          </cell>
          <cell r="EV176">
            <v>8439.6597554492291</v>
          </cell>
          <cell r="EW176">
            <v>0</v>
          </cell>
          <cell r="EX176">
            <v>0</v>
          </cell>
          <cell r="EY176">
            <v>84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2.9260000000000002</v>
          </cell>
        </row>
        <row r="177">
          <cell r="J177" t="str">
            <v>1063-1</v>
          </cell>
          <cell r="K177" t="str">
            <v>К - 9</v>
          </cell>
          <cell r="L177">
            <v>41454</v>
          </cell>
          <cell r="M177" t="str">
            <v>БС</v>
          </cell>
          <cell r="N177" t="str">
            <v>P1ar_Block III</v>
          </cell>
          <cell r="O177" t="str">
            <v>В бездействии текущего года</v>
          </cell>
          <cell r="P177">
            <v>-4</v>
          </cell>
          <cell r="Q177">
            <v>0</v>
          </cell>
          <cell r="R177">
            <v>0</v>
          </cell>
          <cell r="S177">
            <v>0</v>
          </cell>
          <cell r="T177">
            <v>143.80000000000001</v>
          </cell>
          <cell r="U177">
            <v>135</v>
          </cell>
          <cell r="V177">
            <v>4.32</v>
          </cell>
          <cell r="W177">
            <v>1</v>
          </cell>
          <cell r="X177">
            <v>4.32</v>
          </cell>
          <cell r="Y177">
            <v>1.33</v>
          </cell>
          <cell r="Z177">
            <v>0.83599999999999997</v>
          </cell>
          <cell r="AA177">
            <v>0.73299999999999998</v>
          </cell>
          <cell r="AB177">
            <v>38</v>
          </cell>
          <cell r="AC177">
            <v>1.1579999999999999</v>
          </cell>
          <cell r="AD177">
            <v>177.8</v>
          </cell>
          <cell r="AE177">
            <v>9.19</v>
          </cell>
          <cell r="AF177">
            <v>2115</v>
          </cell>
          <cell r="AG177">
            <v>2691</v>
          </cell>
          <cell r="AH177">
            <v>2691</v>
          </cell>
          <cell r="AI177">
            <v>42902</v>
          </cell>
          <cell r="AJ177" t="str">
            <v>торц.фрез</v>
          </cell>
          <cell r="AK177" t="str">
            <v>откр ствол</v>
          </cell>
          <cell r="AL177" t="str">
            <v>2055-2690</v>
          </cell>
          <cell r="AM177">
            <v>0</v>
          </cell>
          <cell r="AN177">
            <v>0</v>
          </cell>
          <cell r="AO177">
            <v>0</v>
          </cell>
          <cell r="AP177" t="str">
            <v>1752-2055</v>
          </cell>
          <cell r="AQ177">
            <v>114</v>
          </cell>
          <cell r="AR177">
            <v>7.4</v>
          </cell>
          <cell r="AS177" t="str">
            <v>Фонтан</v>
          </cell>
          <cell r="AT177">
            <v>680</v>
          </cell>
          <cell r="AU177" t="str">
            <v>ГК90/2</v>
          </cell>
          <cell r="AV177">
            <v>1250</v>
          </cell>
          <cell r="AW177" t="str">
            <v>ГК95/3</v>
          </cell>
          <cell r="AX177">
            <v>1710</v>
          </cell>
          <cell r="AY177" t="str">
            <v>ЦКсОК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1730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1760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73</v>
          </cell>
          <cell r="BV177">
            <v>5.5</v>
          </cell>
          <cell r="BW177">
            <v>18</v>
          </cell>
          <cell r="BX177" t="str">
            <v>Угловик</v>
          </cell>
          <cell r="BY177" t="str">
            <v>Постоянный</v>
          </cell>
          <cell r="BZ177">
            <v>24</v>
          </cell>
          <cell r="CA177">
            <v>0</v>
          </cell>
          <cell r="CB177">
            <v>90</v>
          </cell>
          <cell r="CC177">
            <v>90</v>
          </cell>
          <cell r="CD177">
            <v>26</v>
          </cell>
          <cell r="CE177">
            <v>43313</v>
          </cell>
          <cell r="CF177">
            <v>163.80000000000001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112</v>
          </cell>
          <cell r="CL177">
            <v>0</v>
          </cell>
          <cell r="CM177">
            <v>0</v>
          </cell>
          <cell r="CN177">
            <v>0</v>
          </cell>
          <cell r="CO177">
            <v>173</v>
          </cell>
          <cell r="CP177">
            <v>0.8</v>
          </cell>
          <cell r="CQ177" t="str">
            <v>-</v>
          </cell>
          <cell r="CR177" t="str">
            <v>-</v>
          </cell>
          <cell r="CS177" t="str">
            <v>-</v>
          </cell>
          <cell r="CT177" t="str">
            <v>-</v>
          </cell>
          <cell r="CU177" t="str">
            <v>-</v>
          </cell>
          <cell r="CV177" t="str">
            <v>-</v>
          </cell>
          <cell r="CW177" t="str">
            <v>-</v>
          </cell>
          <cell r="CX177" t="str">
            <v>-</v>
          </cell>
          <cell r="CY177">
            <v>0</v>
          </cell>
          <cell r="CZ177">
            <v>0.8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 t="str">
            <v>Фонтан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112</v>
          </cell>
          <cell r="DK177">
            <v>0</v>
          </cell>
          <cell r="DL177">
            <v>43101</v>
          </cell>
          <cell r="DM177">
            <v>43099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43099</v>
          </cell>
          <cell r="DT177" t="str">
            <v>ЗБС</v>
          </cell>
          <cell r="DU177">
            <v>0</v>
          </cell>
          <cell r="DV177">
            <v>10</v>
          </cell>
          <cell r="DW177">
            <v>90</v>
          </cell>
          <cell r="DX177">
            <v>90</v>
          </cell>
          <cell r="DY177">
            <v>26</v>
          </cell>
          <cell r="DZ177" t="str">
            <v>Постоянный</v>
          </cell>
          <cell r="EA177">
            <v>24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0.8</v>
          </cell>
          <cell r="EG177">
            <v>0</v>
          </cell>
          <cell r="EH177">
            <v>0</v>
          </cell>
          <cell r="EI177">
            <v>0</v>
          </cell>
          <cell r="EJ177">
            <v>112</v>
          </cell>
          <cell r="EK177">
            <v>18</v>
          </cell>
          <cell r="EL177">
            <v>90</v>
          </cell>
          <cell r="EM177">
            <v>90</v>
          </cell>
          <cell r="EN177">
            <v>26</v>
          </cell>
          <cell r="EO177" t="str">
            <v>Постоянный</v>
          </cell>
          <cell r="EP177">
            <v>24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0.8</v>
          </cell>
          <cell r="EV177">
            <v>0</v>
          </cell>
          <cell r="EW177">
            <v>0</v>
          </cell>
          <cell r="EX177">
            <v>0</v>
          </cell>
          <cell r="EY177">
            <v>112</v>
          </cell>
          <cell r="EZ177">
            <v>8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</row>
        <row r="178">
          <cell r="J178" t="str">
            <v>1063-2</v>
          </cell>
          <cell r="K178" t="str">
            <v>К - 9</v>
          </cell>
          <cell r="L178">
            <v>41532</v>
          </cell>
          <cell r="M178" t="str">
            <v>Гор.</v>
          </cell>
          <cell r="N178" t="str">
            <v>P1ar_Block III</v>
          </cell>
          <cell r="O178" t="str">
            <v>Действующий</v>
          </cell>
          <cell r="P178">
            <v>-4</v>
          </cell>
          <cell r="Q178" t="str">
            <v xml:space="preserve"> </v>
          </cell>
          <cell r="R178" t="str">
            <v xml:space="preserve"> </v>
          </cell>
          <cell r="S178">
            <v>0</v>
          </cell>
          <cell r="T178">
            <v>143.80000000000001</v>
          </cell>
          <cell r="U178">
            <v>135</v>
          </cell>
          <cell r="V178">
            <v>4.32</v>
          </cell>
          <cell r="W178">
            <v>1</v>
          </cell>
          <cell r="X178">
            <v>4.291504410712867</v>
          </cell>
          <cell r="Y178">
            <v>1.33</v>
          </cell>
          <cell r="Z178">
            <v>0.83599999999999997</v>
          </cell>
          <cell r="AA178">
            <v>0.73299999999999998</v>
          </cell>
          <cell r="AB178">
            <v>38</v>
          </cell>
          <cell r="AC178">
            <v>1.1579999999999999</v>
          </cell>
          <cell r="AD178">
            <v>177.8</v>
          </cell>
          <cell r="AE178">
            <v>9.19</v>
          </cell>
          <cell r="AF178">
            <v>2108</v>
          </cell>
          <cell r="AG178" t="str">
            <v>1 ств 2493
2 ств 2882</v>
          </cell>
          <cell r="AH178" t="str">
            <v>1 ств 2493
2 ств 2882</v>
          </cell>
          <cell r="AI178">
            <v>0</v>
          </cell>
          <cell r="AJ178">
            <v>0</v>
          </cell>
          <cell r="AK178" t="str">
            <v>откр ствол</v>
          </cell>
          <cell r="AL178" t="str">
            <v>1 ств 2108-2493;
2 ств 2123-2882</v>
          </cell>
          <cell r="AM178">
            <v>26</v>
          </cell>
          <cell r="AN178">
            <v>2108</v>
          </cell>
          <cell r="AO178">
            <v>216.52</v>
          </cell>
          <cell r="AP178">
            <v>0</v>
          </cell>
          <cell r="AQ178">
            <v>0</v>
          </cell>
          <cell r="AR178">
            <v>0</v>
          </cell>
          <cell r="AS178" t="str">
            <v>Газлифт</v>
          </cell>
          <cell r="AT178">
            <v>600</v>
          </cell>
          <cell r="AU178" t="str">
            <v>ГП</v>
          </cell>
          <cell r="AV178">
            <v>1200</v>
          </cell>
          <cell r="AW178" t="str">
            <v>ГК101/1,5</v>
          </cell>
          <cell r="AX178">
            <v>1800</v>
          </cell>
          <cell r="AY178" t="str">
            <v>ЦКсОК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 t="str">
            <v>-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2070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73</v>
          </cell>
          <cell r="BV178">
            <v>5.5</v>
          </cell>
          <cell r="BW178">
            <v>18</v>
          </cell>
          <cell r="BX178" t="str">
            <v>Угловик</v>
          </cell>
          <cell r="BY178" t="str">
            <v>Постоянный</v>
          </cell>
          <cell r="BZ178">
            <v>24</v>
          </cell>
          <cell r="CA178">
            <v>0</v>
          </cell>
          <cell r="CB178">
            <v>28</v>
          </cell>
          <cell r="CC178">
            <v>64</v>
          </cell>
          <cell r="CD178">
            <v>27</v>
          </cell>
          <cell r="CE178">
            <v>43313</v>
          </cell>
          <cell r="CF178">
            <v>115</v>
          </cell>
          <cell r="CG178">
            <v>98</v>
          </cell>
          <cell r="CH178">
            <v>6</v>
          </cell>
          <cell r="CI178">
            <v>0</v>
          </cell>
          <cell r="CJ178">
            <v>0</v>
          </cell>
          <cell r="CK178">
            <v>51</v>
          </cell>
          <cell r="CL178">
            <v>5.0059679999999993</v>
          </cell>
          <cell r="CM178">
            <v>6</v>
          </cell>
          <cell r="CN178">
            <v>0.2</v>
          </cell>
          <cell r="CO178">
            <v>174</v>
          </cell>
          <cell r="CP178">
            <v>23.4</v>
          </cell>
          <cell r="CQ178">
            <v>64</v>
          </cell>
          <cell r="CR178" t="str">
            <v>-</v>
          </cell>
          <cell r="CS178" t="str">
            <v>-</v>
          </cell>
          <cell r="CT178" t="str">
            <v>-</v>
          </cell>
          <cell r="CU178">
            <v>58.994032000000004</v>
          </cell>
          <cell r="CV178" t="str">
            <v>-</v>
          </cell>
          <cell r="CW178" t="str">
            <v>-</v>
          </cell>
          <cell r="CX178" t="str">
            <v>-</v>
          </cell>
          <cell r="CY178">
            <v>11.6</v>
          </cell>
          <cell r="CZ178">
            <v>11.799999999999999</v>
          </cell>
          <cell r="DA178">
            <v>2357.186462238672</v>
          </cell>
          <cell r="DB178">
            <v>4674.4206115580446</v>
          </cell>
          <cell r="DC178">
            <v>0.12455872913992297</v>
          </cell>
          <cell r="DD178">
            <v>0</v>
          </cell>
          <cell r="DE178" t="str">
            <v>Газлифт</v>
          </cell>
          <cell r="DF178">
            <v>5.0059679999999993</v>
          </cell>
          <cell r="DG178">
            <v>6</v>
          </cell>
          <cell r="DH178">
            <v>0.2</v>
          </cell>
          <cell r="DI178">
            <v>11.799999999999999</v>
          </cell>
          <cell r="DJ178">
            <v>51</v>
          </cell>
          <cell r="DK178">
            <v>0</v>
          </cell>
          <cell r="DL178">
            <v>42961.083333333336</v>
          </cell>
          <cell r="DM178">
            <v>42970</v>
          </cell>
          <cell r="DN178">
            <v>436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42970</v>
          </cell>
          <cell r="DT178" t="str">
            <v>Бесп. ОПЗ</v>
          </cell>
          <cell r="DU178">
            <v>0</v>
          </cell>
          <cell r="DV178">
            <v>18</v>
          </cell>
          <cell r="DW178">
            <v>28</v>
          </cell>
          <cell r="DX178">
            <v>64</v>
          </cell>
          <cell r="DY178">
            <v>27</v>
          </cell>
          <cell r="DZ178" t="str">
            <v>Постоянный</v>
          </cell>
          <cell r="EA178">
            <v>24</v>
          </cell>
          <cell r="EB178">
            <v>0</v>
          </cell>
          <cell r="EC178">
            <v>5.0059679999999993</v>
          </cell>
          <cell r="ED178">
            <v>6</v>
          </cell>
          <cell r="EE178">
            <v>0.2</v>
          </cell>
          <cell r="EF178">
            <v>23.4</v>
          </cell>
          <cell r="EG178">
            <v>2357.186462238672</v>
          </cell>
          <cell r="EH178">
            <v>98</v>
          </cell>
          <cell r="EI178">
            <v>11.6</v>
          </cell>
          <cell r="EJ178">
            <v>51</v>
          </cell>
          <cell r="EK178">
            <v>18</v>
          </cell>
          <cell r="EL178">
            <v>28</v>
          </cell>
          <cell r="EM178">
            <v>64</v>
          </cell>
          <cell r="EN178">
            <v>27</v>
          </cell>
          <cell r="EO178" t="str">
            <v>Постоянный</v>
          </cell>
          <cell r="EP178">
            <v>24</v>
          </cell>
          <cell r="EQ178">
            <v>0</v>
          </cell>
          <cell r="ER178">
            <v>5.0059679999999993</v>
          </cell>
          <cell r="ES178">
            <v>6</v>
          </cell>
          <cell r="ET178">
            <v>0.2</v>
          </cell>
          <cell r="EU178">
            <v>23.4</v>
          </cell>
          <cell r="EV178">
            <v>2357.186462238672</v>
          </cell>
          <cell r="EW178">
            <v>98</v>
          </cell>
          <cell r="EX178">
            <v>11.6</v>
          </cell>
          <cell r="EY178">
            <v>51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</row>
        <row r="179">
          <cell r="J179">
            <v>1065</v>
          </cell>
          <cell r="K179" t="str">
            <v>К - 9</v>
          </cell>
          <cell r="L179">
            <v>41729</v>
          </cell>
          <cell r="M179" t="str">
            <v>Гор.</v>
          </cell>
          <cell r="N179" t="str">
            <v>P1ar_Block III</v>
          </cell>
          <cell r="O179" t="str">
            <v>Действующий</v>
          </cell>
          <cell r="P179">
            <v>-4</v>
          </cell>
          <cell r="Q179" t="str">
            <v xml:space="preserve"> </v>
          </cell>
          <cell r="R179" t="str">
            <v xml:space="preserve"> </v>
          </cell>
          <cell r="S179">
            <v>0</v>
          </cell>
          <cell r="T179">
            <v>143.80000000000001</v>
          </cell>
          <cell r="U179">
            <v>135</v>
          </cell>
          <cell r="V179">
            <v>4.32</v>
          </cell>
          <cell r="W179">
            <v>1</v>
          </cell>
          <cell r="X179">
            <v>4.32</v>
          </cell>
          <cell r="Y179">
            <v>1.33</v>
          </cell>
          <cell r="Z179">
            <v>0.83599999999999997</v>
          </cell>
          <cell r="AA179">
            <v>0.73299999999999998</v>
          </cell>
          <cell r="AB179">
            <v>38</v>
          </cell>
          <cell r="AC179">
            <v>1.1579999999999999</v>
          </cell>
          <cell r="AD179">
            <v>177.8</v>
          </cell>
          <cell r="AE179">
            <v>9.19</v>
          </cell>
          <cell r="AF179">
            <v>2074</v>
          </cell>
          <cell r="AG179">
            <v>2647</v>
          </cell>
          <cell r="AH179">
            <v>2647</v>
          </cell>
          <cell r="AI179">
            <v>0</v>
          </cell>
          <cell r="AJ179">
            <v>0</v>
          </cell>
          <cell r="AK179" t="str">
            <v>откр ствол</v>
          </cell>
          <cell r="AL179" t="str">
            <v xml:space="preserve">2074-2647 </v>
          </cell>
          <cell r="AM179">
            <v>20</v>
          </cell>
          <cell r="AN179">
            <v>2074</v>
          </cell>
          <cell r="AO179">
            <v>344</v>
          </cell>
          <cell r="AP179">
            <v>0</v>
          </cell>
          <cell r="AQ179">
            <v>0</v>
          </cell>
          <cell r="AR179">
            <v>0</v>
          </cell>
          <cell r="AS179" t="str">
            <v>Фонтан</v>
          </cell>
          <cell r="AT179">
            <v>600</v>
          </cell>
          <cell r="AU179" t="str">
            <v>ГК65/2</v>
          </cell>
          <cell r="AV179">
            <v>1200</v>
          </cell>
          <cell r="AW179" t="str">
            <v>ГК45</v>
          </cell>
          <cell r="AX179">
            <v>1770</v>
          </cell>
          <cell r="AY179" t="str">
            <v>ЦКсОК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1780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2390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73</v>
          </cell>
          <cell r="BV179">
            <v>5.5</v>
          </cell>
          <cell r="BW179">
            <v>65</v>
          </cell>
          <cell r="BX179" t="str">
            <v>Угловик</v>
          </cell>
          <cell r="BY179" t="str">
            <v>Постоянный</v>
          </cell>
          <cell r="BZ179">
            <v>24</v>
          </cell>
          <cell r="CA179">
            <v>0</v>
          </cell>
          <cell r="CB179">
            <v>95</v>
          </cell>
          <cell r="CC179">
            <v>32</v>
          </cell>
          <cell r="CD179">
            <v>94</v>
          </cell>
          <cell r="CE179">
            <v>43313</v>
          </cell>
          <cell r="CF179">
            <v>160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132.4</v>
          </cell>
          <cell r="CL179">
            <v>8.36</v>
          </cell>
          <cell r="CM179">
            <v>10</v>
          </cell>
          <cell r="CN179">
            <v>0</v>
          </cell>
          <cell r="CO179">
            <v>175</v>
          </cell>
          <cell r="CP179">
            <v>79</v>
          </cell>
          <cell r="CQ179">
            <v>27.599999999999994</v>
          </cell>
          <cell r="CR179" t="str">
            <v>-</v>
          </cell>
          <cell r="CS179" t="str">
            <v>-</v>
          </cell>
          <cell r="CT179" t="str">
            <v>-</v>
          </cell>
          <cell r="CU179">
            <v>19.239999999999995</v>
          </cell>
          <cell r="CV179" t="str">
            <v>-</v>
          </cell>
          <cell r="CW179" t="str">
            <v>-</v>
          </cell>
          <cell r="CX179" t="str">
            <v>-</v>
          </cell>
          <cell r="CY179">
            <v>0</v>
          </cell>
          <cell r="CZ179">
            <v>79</v>
          </cell>
          <cell r="DA179">
            <v>9449.7607655502397</v>
          </cell>
          <cell r="DB179">
            <v>9449.7607655502397</v>
          </cell>
          <cell r="DC179">
            <v>0.36766961893268446</v>
          </cell>
          <cell r="DD179">
            <v>0</v>
          </cell>
          <cell r="DE179" t="str">
            <v>Фонтан</v>
          </cell>
          <cell r="DF179">
            <v>8.36</v>
          </cell>
          <cell r="DG179">
            <v>10</v>
          </cell>
          <cell r="DH179">
            <v>0</v>
          </cell>
          <cell r="DI179">
            <v>79</v>
          </cell>
          <cell r="DJ179">
            <v>132.4</v>
          </cell>
          <cell r="DK179">
            <v>0</v>
          </cell>
          <cell r="DL179" t="str">
            <v>-</v>
          </cell>
          <cell r="DM179">
            <v>41654</v>
          </cell>
          <cell r="DN179">
            <v>1752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41654</v>
          </cell>
          <cell r="DT179" t="str">
            <v>ВНС</v>
          </cell>
          <cell r="DU179">
            <v>0</v>
          </cell>
          <cell r="DV179">
            <v>65</v>
          </cell>
          <cell r="DW179">
            <v>95</v>
          </cell>
          <cell r="DX179">
            <v>32</v>
          </cell>
          <cell r="DY179">
            <v>94</v>
          </cell>
          <cell r="DZ179" t="str">
            <v>Постоянный</v>
          </cell>
          <cell r="EA179">
            <v>24</v>
          </cell>
          <cell r="EB179">
            <v>0</v>
          </cell>
          <cell r="EC179">
            <v>8.36</v>
          </cell>
          <cell r="ED179">
            <v>10</v>
          </cell>
          <cell r="EE179">
            <v>0</v>
          </cell>
          <cell r="EF179">
            <v>77.77</v>
          </cell>
          <cell r="EG179">
            <v>9302.6315789473683</v>
          </cell>
          <cell r="EH179">
            <v>0</v>
          </cell>
          <cell r="EI179">
            <v>0</v>
          </cell>
          <cell r="EJ179">
            <v>132.4</v>
          </cell>
          <cell r="EK179">
            <v>65</v>
          </cell>
          <cell r="EL179">
            <v>95</v>
          </cell>
          <cell r="EM179">
            <v>32</v>
          </cell>
          <cell r="EN179">
            <v>94</v>
          </cell>
          <cell r="EO179" t="str">
            <v>Постоянный</v>
          </cell>
          <cell r="EP179">
            <v>24</v>
          </cell>
          <cell r="EQ179">
            <v>0</v>
          </cell>
          <cell r="ER179">
            <v>8.36</v>
          </cell>
          <cell r="ES179">
            <v>10</v>
          </cell>
          <cell r="ET179">
            <v>0</v>
          </cell>
          <cell r="EU179">
            <v>79</v>
          </cell>
          <cell r="EV179">
            <v>9449.7607655502397</v>
          </cell>
          <cell r="EW179">
            <v>0</v>
          </cell>
          <cell r="EX179">
            <v>0</v>
          </cell>
          <cell r="EY179">
            <v>132.4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</row>
        <row r="180">
          <cell r="J180" t="str">
            <v>1065-2</v>
          </cell>
          <cell r="K180" t="str">
            <v>К - 35</v>
          </cell>
          <cell r="L180">
            <v>41786</v>
          </cell>
          <cell r="M180" t="str">
            <v>Гор.</v>
          </cell>
          <cell r="N180" t="str">
            <v>P1ar_Block I</v>
          </cell>
          <cell r="O180" t="str">
            <v>В бездействии прошлых лет</v>
          </cell>
          <cell r="P180">
            <v>-4</v>
          </cell>
          <cell r="Q180" t="str">
            <v xml:space="preserve"> </v>
          </cell>
          <cell r="R180" t="str">
            <v xml:space="preserve"> </v>
          </cell>
          <cell r="S180">
            <v>0</v>
          </cell>
          <cell r="T180">
            <v>143.80000000000001</v>
          </cell>
          <cell r="U180">
            <v>135</v>
          </cell>
          <cell r="V180">
            <v>4.32</v>
          </cell>
          <cell r="W180">
            <v>1</v>
          </cell>
          <cell r="X180">
            <v>4.32</v>
          </cell>
          <cell r="Y180">
            <v>1.33</v>
          </cell>
          <cell r="Z180">
            <v>0.83599999999999997</v>
          </cell>
          <cell r="AA180">
            <v>0.73299999999999998</v>
          </cell>
          <cell r="AB180">
            <v>38</v>
          </cell>
          <cell r="AC180">
            <v>1.1579999999999999</v>
          </cell>
          <cell r="AD180">
            <v>177.8</v>
          </cell>
          <cell r="AE180">
            <v>9.19</v>
          </cell>
          <cell r="AF180">
            <v>2139</v>
          </cell>
          <cell r="AG180">
            <v>2960</v>
          </cell>
          <cell r="AH180">
            <v>2960</v>
          </cell>
          <cell r="AI180">
            <v>0</v>
          </cell>
          <cell r="AJ180">
            <v>0</v>
          </cell>
          <cell r="AK180" t="str">
            <v>откр ствол</v>
          </cell>
          <cell r="AL180" t="str">
            <v>2139-2960</v>
          </cell>
          <cell r="AM180">
            <v>17</v>
          </cell>
          <cell r="AN180">
            <v>2139</v>
          </cell>
          <cell r="AO180">
            <v>324</v>
          </cell>
          <cell r="AP180">
            <v>0</v>
          </cell>
          <cell r="AQ180">
            <v>0</v>
          </cell>
          <cell r="AR180">
            <v>0</v>
          </cell>
          <cell r="AS180" t="str">
            <v>Газлифт</v>
          </cell>
          <cell r="AT180">
            <v>325</v>
          </cell>
          <cell r="AU180" t="str">
            <v>ГП</v>
          </cell>
          <cell r="AV180">
            <v>635</v>
          </cell>
          <cell r="AW180" t="str">
            <v>ГП</v>
          </cell>
          <cell r="AX180">
            <v>960</v>
          </cell>
          <cell r="AY180" t="str">
            <v>ГП</v>
          </cell>
          <cell r="AZ180">
            <v>1290</v>
          </cell>
          <cell r="BA180" t="str">
            <v>ГП</v>
          </cell>
          <cell r="BB180">
            <v>1550</v>
          </cell>
          <cell r="BC180" t="str">
            <v>ЦКсОК(2)</v>
          </cell>
          <cell r="BD180">
            <v>0</v>
          </cell>
          <cell r="BE180">
            <v>0</v>
          </cell>
          <cell r="BF180">
            <v>1750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2100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73</v>
          </cell>
          <cell r="BV180">
            <v>5.5</v>
          </cell>
          <cell r="BW180">
            <v>18</v>
          </cell>
          <cell r="BX180" t="str">
            <v>Угловик</v>
          </cell>
          <cell r="BY180" t="str">
            <v>Постоянный</v>
          </cell>
          <cell r="BZ180">
            <v>24</v>
          </cell>
          <cell r="CA180">
            <v>0</v>
          </cell>
          <cell r="CB180">
            <v>32</v>
          </cell>
          <cell r="CC180">
            <v>80</v>
          </cell>
          <cell r="CD180">
            <v>30</v>
          </cell>
          <cell r="CE180">
            <v>43313</v>
          </cell>
          <cell r="CF180">
            <v>175.4</v>
          </cell>
          <cell r="CG180">
            <v>78</v>
          </cell>
          <cell r="CH180">
            <v>5</v>
          </cell>
          <cell r="CI180">
            <v>0</v>
          </cell>
          <cell r="CJ180">
            <v>0</v>
          </cell>
          <cell r="CK180">
            <v>109</v>
          </cell>
          <cell r="CL180">
            <v>3.45268</v>
          </cell>
          <cell r="CM180">
            <v>4.13</v>
          </cell>
          <cell r="CN180">
            <v>0</v>
          </cell>
          <cell r="CO180">
            <v>176</v>
          </cell>
          <cell r="CP180">
            <v>7.5</v>
          </cell>
          <cell r="CQ180" t="str">
            <v>-</v>
          </cell>
          <cell r="CR180" t="str">
            <v>-</v>
          </cell>
          <cell r="CS180" t="str">
            <v>-</v>
          </cell>
          <cell r="CT180" t="str">
            <v>-</v>
          </cell>
          <cell r="CU180" t="str">
            <v>-</v>
          </cell>
          <cell r="CV180" t="str">
            <v>-</v>
          </cell>
          <cell r="CW180" t="str">
            <v>-</v>
          </cell>
          <cell r="CX180" t="str">
            <v>-</v>
          </cell>
          <cell r="CY180">
            <v>3.5</v>
          </cell>
          <cell r="CZ180">
            <v>4</v>
          </cell>
          <cell r="DA180">
            <v>1158.5203378245305</v>
          </cell>
          <cell r="DB180">
            <v>2172.2256334209947</v>
          </cell>
          <cell r="DC180">
            <v>6.5914398096354299E-2</v>
          </cell>
          <cell r="DD180">
            <v>0</v>
          </cell>
          <cell r="DE180" t="str">
            <v>Газлифт</v>
          </cell>
          <cell r="DF180">
            <v>3.45268</v>
          </cell>
          <cell r="DG180">
            <v>4.13</v>
          </cell>
          <cell r="DH180">
            <v>0</v>
          </cell>
          <cell r="DI180">
            <v>4</v>
          </cell>
          <cell r="DJ180">
            <v>109</v>
          </cell>
          <cell r="DK180">
            <v>0</v>
          </cell>
          <cell r="DL180">
            <v>43002</v>
          </cell>
          <cell r="DM180">
            <v>42375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42377</v>
          </cell>
          <cell r="DT180" t="str">
            <v>ОПЗ</v>
          </cell>
          <cell r="DU180">
            <v>0</v>
          </cell>
          <cell r="DV180">
            <v>18</v>
          </cell>
          <cell r="DW180">
            <v>32</v>
          </cell>
          <cell r="DX180">
            <v>80</v>
          </cell>
          <cell r="DY180">
            <v>30</v>
          </cell>
          <cell r="DZ180" t="str">
            <v>Постоянный</v>
          </cell>
          <cell r="EA180">
            <v>24</v>
          </cell>
          <cell r="EB180">
            <v>0</v>
          </cell>
          <cell r="EC180">
            <v>3.45268</v>
          </cell>
          <cell r="ED180">
            <v>4.13</v>
          </cell>
          <cell r="EE180">
            <v>0</v>
          </cell>
          <cell r="EF180">
            <v>7.5</v>
          </cell>
          <cell r="EG180">
            <v>1158.5203378245305</v>
          </cell>
          <cell r="EH180">
            <v>78</v>
          </cell>
          <cell r="EI180">
            <v>3.5</v>
          </cell>
          <cell r="EJ180">
            <v>109</v>
          </cell>
          <cell r="EK180">
            <v>18</v>
          </cell>
          <cell r="EL180">
            <v>32</v>
          </cell>
          <cell r="EM180">
            <v>80</v>
          </cell>
          <cell r="EN180">
            <v>30</v>
          </cell>
          <cell r="EO180" t="str">
            <v>Постоянный</v>
          </cell>
          <cell r="EP180">
            <v>24</v>
          </cell>
          <cell r="EQ180">
            <v>0</v>
          </cell>
          <cell r="ER180">
            <v>3.45268</v>
          </cell>
          <cell r="ES180">
            <v>4.13</v>
          </cell>
          <cell r="ET180">
            <v>0</v>
          </cell>
          <cell r="EU180">
            <v>7.5</v>
          </cell>
          <cell r="EV180">
            <v>1158.5203378245305</v>
          </cell>
          <cell r="EW180">
            <v>78</v>
          </cell>
          <cell r="EX180">
            <v>3.5</v>
          </cell>
          <cell r="EY180">
            <v>109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</row>
        <row r="181">
          <cell r="J181">
            <v>1068</v>
          </cell>
          <cell r="K181" t="str">
            <v>Куст скважины - 1068</v>
          </cell>
          <cell r="L181">
            <v>39269</v>
          </cell>
          <cell r="M181" t="str">
            <v>Гор.</v>
          </cell>
          <cell r="N181" t="str">
            <v>P1ar_Block III</v>
          </cell>
          <cell r="O181" t="str">
            <v>Действующий</v>
          </cell>
          <cell r="P181">
            <v>-4</v>
          </cell>
          <cell r="Q181" t="str">
            <v xml:space="preserve"> </v>
          </cell>
          <cell r="R181" t="str">
            <v xml:space="preserve"> </v>
          </cell>
          <cell r="S181">
            <v>0</v>
          </cell>
          <cell r="T181">
            <v>143.80000000000001</v>
          </cell>
          <cell r="U181">
            <v>135</v>
          </cell>
          <cell r="V181">
            <v>4.32</v>
          </cell>
          <cell r="W181">
            <v>1</v>
          </cell>
          <cell r="X181">
            <v>4.28021115708375</v>
          </cell>
          <cell r="Y181">
            <v>1.33</v>
          </cell>
          <cell r="Z181">
            <v>0.83599999999999997</v>
          </cell>
          <cell r="AA181">
            <v>0.73299999999999998</v>
          </cell>
          <cell r="AB181">
            <v>38</v>
          </cell>
          <cell r="AC181">
            <v>1.1579999999999999</v>
          </cell>
          <cell r="AD181">
            <v>139.69999999999999</v>
          </cell>
          <cell r="AE181">
            <v>7.72</v>
          </cell>
          <cell r="AF181">
            <v>1945</v>
          </cell>
          <cell r="AG181">
            <v>2400</v>
          </cell>
          <cell r="AH181">
            <v>2400</v>
          </cell>
          <cell r="AI181">
            <v>0</v>
          </cell>
          <cell r="AJ181">
            <v>0</v>
          </cell>
          <cell r="AK181" t="str">
            <v>откр ствол</v>
          </cell>
          <cell r="AL181" t="str">
            <v xml:space="preserve">1945-2400 </v>
          </cell>
          <cell r="AM181">
            <v>0</v>
          </cell>
          <cell r="AN181">
            <v>1945</v>
          </cell>
          <cell r="AO181">
            <v>45.82</v>
          </cell>
          <cell r="AP181">
            <v>0</v>
          </cell>
          <cell r="AQ181">
            <v>0</v>
          </cell>
          <cell r="AR181">
            <v>0</v>
          </cell>
          <cell r="AS181" t="str">
            <v>Газлифт</v>
          </cell>
          <cell r="AT181">
            <v>600</v>
          </cell>
          <cell r="AU181" t="str">
            <v>ГП</v>
          </cell>
          <cell r="AV181">
            <v>1200</v>
          </cell>
          <cell r="AW181" t="str">
            <v>ГК95(1)</v>
          </cell>
          <cell r="AX181">
            <v>1750</v>
          </cell>
          <cell r="AY181" t="str">
            <v>ЦКсОК(3)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1760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1945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73</v>
          </cell>
          <cell r="BV181">
            <v>5.5</v>
          </cell>
          <cell r="BW181">
            <v>18</v>
          </cell>
          <cell r="BX181" t="str">
            <v>Угловик</v>
          </cell>
          <cell r="BY181" t="str">
            <v>Постоянный</v>
          </cell>
          <cell r="BZ181">
            <v>24</v>
          </cell>
          <cell r="CA181">
            <v>0</v>
          </cell>
          <cell r="CB181">
            <v>38</v>
          </cell>
          <cell r="CC181">
            <v>73</v>
          </cell>
          <cell r="CD181">
            <v>35</v>
          </cell>
          <cell r="CE181">
            <v>43313</v>
          </cell>
          <cell r="CF181">
            <v>117</v>
          </cell>
          <cell r="CG181">
            <v>87</v>
          </cell>
          <cell r="CH181">
            <v>6</v>
          </cell>
          <cell r="CI181">
            <v>0</v>
          </cell>
          <cell r="CJ181">
            <v>0</v>
          </cell>
          <cell r="CK181">
            <v>64</v>
          </cell>
          <cell r="CL181">
            <v>6.6692735999999995</v>
          </cell>
          <cell r="CM181">
            <v>8</v>
          </cell>
          <cell r="CN181">
            <v>0.28000000000000003</v>
          </cell>
          <cell r="CO181">
            <v>177</v>
          </cell>
          <cell r="CP181">
            <v>14.47</v>
          </cell>
          <cell r="CQ181">
            <v>53</v>
          </cell>
          <cell r="CR181" t="str">
            <v>-</v>
          </cell>
          <cell r="CS181" t="str">
            <v>-</v>
          </cell>
          <cell r="CT181" t="str">
            <v>-</v>
          </cell>
          <cell r="CU181">
            <v>46.330726400000003</v>
          </cell>
          <cell r="CV181" t="str">
            <v>-</v>
          </cell>
          <cell r="CW181" t="str">
            <v>-</v>
          </cell>
          <cell r="CX181" t="str">
            <v>-</v>
          </cell>
          <cell r="CY181">
            <v>8.4</v>
          </cell>
          <cell r="CZ181">
            <v>6.07</v>
          </cell>
          <cell r="DA181">
            <v>910.1440972522106</v>
          </cell>
          <cell r="DB181">
            <v>2169.6515794463735</v>
          </cell>
          <cell r="DC181">
            <v>0.18899333677338301</v>
          </cell>
          <cell r="DD181">
            <v>0</v>
          </cell>
          <cell r="DE181" t="str">
            <v>Газлифт</v>
          </cell>
          <cell r="DF181">
            <v>6.6692735999999995</v>
          </cell>
          <cell r="DG181">
            <v>8</v>
          </cell>
          <cell r="DH181">
            <v>0.28000000000000003</v>
          </cell>
          <cell r="DI181">
            <v>6.07</v>
          </cell>
          <cell r="DJ181">
            <v>64</v>
          </cell>
          <cell r="DK181">
            <v>0</v>
          </cell>
          <cell r="DL181">
            <v>41860</v>
          </cell>
          <cell r="DM181">
            <v>41875</v>
          </cell>
          <cell r="DN181">
            <v>1531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41875</v>
          </cell>
          <cell r="DT181" t="str">
            <v>ОПЗ (ВТ ОПЗ в сен.13г.)</v>
          </cell>
          <cell r="DU181">
            <v>0</v>
          </cell>
          <cell r="DV181">
            <v>18</v>
          </cell>
          <cell r="DW181">
            <v>38</v>
          </cell>
          <cell r="DX181">
            <v>73</v>
          </cell>
          <cell r="DY181">
            <v>35</v>
          </cell>
          <cell r="DZ181" t="str">
            <v>Постоянный</v>
          </cell>
          <cell r="EA181">
            <v>24</v>
          </cell>
          <cell r="EB181">
            <v>0</v>
          </cell>
          <cell r="EC181">
            <v>6.6692735999999995</v>
          </cell>
          <cell r="ED181">
            <v>8</v>
          </cell>
          <cell r="EE181">
            <v>0.28000000000000003</v>
          </cell>
          <cell r="EF181">
            <v>14.47</v>
          </cell>
          <cell r="EG181">
            <v>910.1440972522106</v>
          </cell>
          <cell r="EH181">
            <v>87</v>
          </cell>
          <cell r="EI181">
            <v>8.4</v>
          </cell>
          <cell r="EJ181">
            <v>58</v>
          </cell>
          <cell r="EK181">
            <v>18</v>
          </cell>
          <cell r="EL181">
            <v>38</v>
          </cell>
          <cell r="EM181">
            <v>73</v>
          </cell>
          <cell r="EN181">
            <v>35</v>
          </cell>
          <cell r="EO181" t="str">
            <v>Постоянный</v>
          </cell>
          <cell r="EP181">
            <v>24</v>
          </cell>
          <cell r="EQ181">
            <v>0</v>
          </cell>
          <cell r="ER181">
            <v>6.6692735999999995</v>
          </cell>
          <cell r="ES181">
            <v>8</v>
          </cell>
          <cell r="ET181">
            <v>0.28000000000000003</v>
          </cell>
          <cell r="EU181">
            <v>14.47</v>
          </cell>
          <cell r="EV181">
            <v>910.1440972522106</v>
          </cell>
          <cell r="EW181">
            <v>87</v>
          </cell>
          <cell r="EX181">
            <v>8.4</v>
          </cell>
          <cell r="EY181">
            <v>64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</row>
        <row r="182">
          <cell r="J182" t="str">
            <v>1068-1</v>
          </cell>
          <cell r="K182" t="str">
            <v>Куст скважины - 1068</v>
          </cell>
          <cell r="L182">
            <v>39480</v>
          </cell>
          <cell r="M182" t="str">
            <v>Гор.</v>
          </cell>
          <cell r="N182" t="str">
            <v>P1ar_Block III</v>
          </cell>
          <cell r="O182" t="str">
            <v>Действующий</v>
          </cell>
          <cell r="P182">
            <v>-4</v>
          </cell>
          <cell r="Q182" t="str">
            <v xml:space="preserve"> </v>
          </cell>
          <cell r="R182" t="str">
            <v xml:space="preserve"> </v>
          </cell>
          <cell r="S182">
            <v>0</v>
          </cell>
          <cell r="T182">
            <v>143.80000000000001</v>
          </cell>
          <cell r="U182">
            <v>135</v>
          </cell>
          <cell r="V182">
            <v>4.32</v>
          </cell>
          <cell r="W182">
            <v>1</v>
          </cell>
          <cell r="X182">
            <v>4.32</v>
          </cell>
          <cell r="Y182">
            <v>1.33</v>
          </cell>
          <cell r="Z182">
            <v>0.83599999999999997</v>
          </cell>
          <cell r="AA182">
            <v>0.73299999999999998</v>
          </cell>
          <cell r="AB182">
            <v>38</v>
          </cell>
          <cell r="AC182">
            <v>1.1579999999999999</v>
          </cell>
          <cell r="AD182">
            <v>139.69999999999999</v>
          </cell>
          <cell r="AE182">
            <v>7.72</v>
          </cell>
          <cell r="AF182">
            <v>1953</v>
          </cell>
          <cell r="AG182">
            <v>2450</v>
          </cell>
          <cell r="AH182">
            <v>2450</v>
          </cell>
          <cell r="AI182">
            <v>0</v>
          </cell>
          <cell r="AJ182">
            <v>0</v>
          </cell>
          <cell r="AK182" t="str">
            <v>откр ствол</v>
          </cell>
          <cell r="AL182" t="str">
            <v xml:space="preserve">1953-2450 </v>
          </cell>
          <cell r="AM182">
            <v>0</v>
          </cell>
          <cell r="AN182">
            <v>1953</v>
          </cell>
          <cell r="AO182">
            <v>73.989999999999995</v>
          </cell>
          <cell r="AP182">
            <v>0</v>
          </cell>
          <cell r="AQ182">
            <v>0</v>
          </cell>
          <cell r="AR182">
            <v>0</v>
          </cell>
          <cell r="AS182" t="str">
            <v>Газлифт</v>
          </cell>
          <cell r="AT182">
            <v>550</v>
          </cell>
          <cell r="AU182" t="str">
            <v>ГП</v>
          </cell>
          <cell r="AV182">
            <v>960</v>
          </cell>
          <cell r="AW182" t="str">
            <v>ГП</v>
          </cell>
          <cell r="AX182">
            <v>1275</v>
          </cell>
          <cell r="AY182" t="str">
            <v>ГП</v>
          </cell>
          <cell r="AZ182">
            <v>1520</v>
          </cell>
          <cell r="BA182" t="str">
            <v>ГП</v>
          </cell>
          <cell r="BB182">
            <v>1740</v>
          </cell>
          <cell r="BC182" t="str">
            <v>ГП</v>
          </cell>
          <cell r="BD182">
            <v>0</v>
          </cell>
          <cell r="BE182">
            <v>0</v>
          </cell>
          <cell r="BF182">
            <v>1750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2361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73</v>
          </cell>
          <cell r="BV182">
            <v>5.5</v>
          </cell>
          <cell r="BW182">
            <v>18</v>
          </cell>
          <cell r="BX182" t="str">
            <v>Угловик</v>
          </cell>
          <cell r="BY182" t="str">
            <v>Постоянный</v>
          </cell>
          <cell r="BZ182">
            <v>24</v>
          </cell>
          <cell r="CA182">
            <v>0</v>
          </cell>
          <cell r="CB182">
            <v>40</v>
          </cell>
          <cell r="CC182">
            <v>53</v>
          </cell>
          <cell r="CD182">
            <v>36</v>
          </cell>
          <cell r="CE182">
            <v>43313</v>
          </cell>
          <cell r="CF182">
            <v>145</v>
          </cell>
          <cell r="CG182">
            <v>90</v>
          </cell>
          <cell r="CH182">
            <v>6</v>
          </cell>
          <cell r="CI182">
            <v>0</v>
          </cell>
          <cell r="CJ182">
            <v>0</v>
          </cell>
          <cell r="CK182">
            <v>59</v>
          </cell>
          <cell r="CL182">
            <v>16.527719999999999</v>
          </cell>
          <cell r="CM182">
            <v>19.77</v>
          </cell>
          <cell r="CN182">
            <v>0</v>
          </cell>
          <cell r="CO182">
            <v>178</v>
          </cell>
          <cell r="CP182">
            <v>49</v>
          </cell>
          <cell r="CQ182">
            <v>4</v>
          </cell>
          <cell r="CR182" t="str">
            <v>-</v>
          </cell>
          <cell r="CS182" t="str">
            <v>-</v>
          </cell>
          <cell r="CT182" t="str">
            <v>-</v>
          </cell>
          <cell r="CU182">
            <v>-12.527719999999999</v>
          </cell>
          <cell r="CV182" t="str">
            <v>-</v>
          </cell>
          <cell r="CW182" t="str">
            <v>-</v>
          </cell>
          <cell r="CX182" t="str">
            <v>-</v>
          </cell>
          <cell r="CY182">
            <v>14.3</v>
          </cell>
          <cell r="CZ182">
            <v>34.700000000000003</v>
          </cell>
          <cell r="DA182">
            <v>2099.5031377588684</v>
          </cell>
          <cell r="DB182">
            <v>2964.716246403013</v>
          </cell>
          <cell r="DC182">
            <v>0.30999820201936007</v>
          </cell>
          <cell r="DD182">
            <v>0</v>
          </cell>
          <cell r="DE182" t="str">
            <v>Газлифт</v>
          </cell>
          <cell r="DF182">
            <v>16.527719999999999</v>
          </cell>
          <cell r="DG182">
            <v>19.77</v>
          </cell>
          <cell r="DH182">
            <v>0</v>
          </cell>
          <cell r="DI182">
            <v>34.700000000000003</v>
          </cell>
          <cell r="DJ182">
            <v>59</v>
          </cell>
          <cell r="DK182">
            <v>0</v>
          </cell>
          <cell r="DL182">
            <v>42459</v>
          </cell>
          <cell r="DM182">
            <v>42586</v>
          </cell>
          <cell r="DN182">
            <v>820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40760</v>
          </cell>
          <cell r="DT182" t="str">
            <v>ОПЗ</v>
          </cell>
          <cell r="DU182">
            <v>0</v>
          </cell>
          <cell r="DV182">
            <v>8</v>
          </cell>
          <cell r="DW182">
            <v>40</v>
          </cell>
          <cell r="DX182">
            <v>53</v>
          </cell>
          <cell r="DY182">
            <v>36</v>
          </cell>
          <cell r="DZ182" t="str">
            <v>Постоянный</v>
          </cell>
          <cell r="EA182">
            <v>24</v>
          </cell>
          <cell r="EB182">
            <v>0</v>
          </cell>
          <cell r="EC182">
            <v>16.527719999999999</v>
          </cell>
          <cell r="ED182">
            <v>19.77</v>
          </cell>
          <cell r="EE182">
            <v>0</v>
          </cell>
          <cell r="EF182">
            <v>49</v>
          </cell>
          <cell r="EG182">
            <v>2099.5031377588684</v>
          </cell>
          <cell r="EH182">
            <v>78</v>
          </cell>
          <cell r="EI182">
            <v>14.3</v>
          </cell>
          <cell r="EJ182">
            <v>70</v>
          </cell>
          <cell r="EK182">
            <v>18</v>
          </cell>
          <cell r="EL182">
            <v>40</v>
          </cell>
          <cell r="EM182">
            <v>53</v>
          </cell>
          <cell r="EN182">
            <v>36</v>
          </cell>
          <cell r="EO182" t="str">
            <v>Постоянный</v>
          </cell>
          <cell r="EP182">
            <v>24</v>
          </cell>
          <cell r="EQ182">
            <v>0</v>
          </cell>
          <cell r="ER182">
            <v>16.527719999999999</v>
          </cell>
          <cell r="ES182">
            <v>19.77</v>
          </cell>
          <cell r="ET182">
            <v>0</v>
          </cell>
          <cell r="EU182">
            <v>49</v>
          </cell>
          <cell r="EV182">
            <v>2099.5031377588684</v>
          </cell>
          <cell r="EW182">
            <v>90</v>
          </cell>
          <cell r="EX182">
            <v>14.3</v>
          </cell>
          <cell r="EY182">
            <v>59</v>
          </cell>
          <cell r="EZ182">
            <v>10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</row>
        <row r="183">
          <cell r="J183">
            <v>1069</v>
          </cell>
          <cell r="K183" t="str">
            <v>Куст скважины - 1069</v>
          </cell>
          <cell r="L183">
            <v>39123</v>
          </cell>
          <cell r="M183" t="str">
            <v>Гор.</v>
          </cell>
          <cell r="N183" t="str">
            <v>P1ar_Block III</v>
          </cell>
          <cell r="O183" t="str">
            <v>Действующий</v>
          </cell>
          <cell r="P183">
            <v>-4</v>
          </cell>
          <cell r="Q183" t="str">
            <v xml:space="preserve"> </v>
          </cell>
          <cell r="R183" t="str">
            <v xml:space="preserve"> </v>
          </cell>
          <cell r="S183">
            <v>0</v>
          </cell>
          <cell r="T183">
            <v>143.80000000000001</v>
          </cell>
          <cell r="U183">
            <v>135</v>
          </cell>
          <cell r="V183">
            <v>4.32</v>
          </cell>
          <cell r="W183">
            <v>1</v>
          </cell>
          <cell r="X183">
            <v>4.3057050592034445</v>
          </cell>
          <cell r="Y183">
            <v>1.33</v>
          </cell>
          <cell r="Z183">
            <v>0.83599999999999997</v>
          </cell>
          <cell r="AA183">
            <v>0.73299999999999998</v>
          </cell>
          <cell r="AB183">
            <v>38</v>
          </cell>
          <cell r="AC183">
            <v>1.1579999999999999</v>
          </cell>
          <cell r="AD183">
            <v>139.69999999999999</v>
          </cell>
          <cell r="AE183">
            <v>7.72</v>
          </cell>
          <cell r="AF183">
            <v>1966</v>
          </cell>
          <cell r="AG183">
            <v>2500</v>
          </cell>
          <cell r="AH183">
            <v>2500</v>
          </cell>
          <cell r="AI183">
            <v>0</v>
          </cell>
          <cell r="AJ183">
            <v>0</v>
          </cell>
          <cell r="AK183" t="str">
            <v>откр ствол</v>
          </cell>
          <cell r="AL183" t="str">
            <v xml:space="preserve">1966-2500 </v>
          </cell>
          <cell r="AM183">
            <v>0</v>
          </cell>
          <cell r="AN183">
            <v>1966</v>
          </cell>
          <cell r="AO183">
            <v>104.1</v>
          </cell>
          <cell r="AP183">
            <v>0</v>
          </cell>
          <cell r="AQ183">
            <v>0</v>
          </cell>
          <cell r="AR183">
            <v>0</v>
          </cell>
          <cell r="AS183" t="str">
            <v>Фонтан</v>
          </cell>
          <cell r="AT183">
            <v>596</v>
          </cell>
          <cell r="AU183" t="str">
            <v>ГП</v>
          </cell>
          <cell r="AV183">
            <v>1201</v>
          </cell>
          <cell r="AW183" t="str">
            <v>ГП</v>
          </cell>
          <cell r="AX183">
            <v>1720</v>
          </cell>
          <cell r="AY183" t="str">
            <v>ЦКсОК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1731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2370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73</v>
          </cell>
          <cell r="BV183">
            <v>5.5</v>
          </cell>
          <cell r="BW183">
            <v>18</v>
          </cell>
          <cell r="BX183" t="str">
            <v>Угловик</v>
          </cell>
          <cell r="BY183" t="str">
            <v>Постоянный</v>
          </cell>
          <cell r="BZ183">
            <v>24</v>
          </cell>
          <cell r="CA183">
            <v>0</v>
          </cell>
          <cell r="CB183">
            <v>42</v>
          </cell>
          <cell r="CC183">
            <v>15</v>
          </cell>
          <cell r="CD183">
            <v>41</v>
          </cell>
          <cell r="CE183">
            <v>43313</v>
          </cell>
          <cell r="CF183">
            <v>151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69</v>
          </cell>
          <cell r="CL183">
            <v>13.696689599999997</v>
          </cell>
          <cell r="CM183">
            <v>16.399999999999999</v>
          </cell>
          <cell r="CN183">
            <v>0.1</v>
          </cell>
          <cell r="CO183">
            <v>179</v>
          </cell>
          <cell r="CP183">
            <v>165</v>
          </cell>
          <cell r="CQ183">
            <v>82</v>
          </cell>
          <cell r="CR183" t="str">
            <v>-</v>
          </cell>
          <cell r="CS183" t="str">
            <v>-</v>
          </cell>
          <cell r="CT183" t="str">
            <v>-</v>
          </cell>
          <cell r="CU183">
            <v>68.303310400000001</v>
          </cell>
          <cell r="CV183" t="str">
            <v>-</v>
          </cell>
          <cell r="CW183" t="str">
            <v>-</v>
          </cell>
          <cell r="CX183" t="str">
            <v>-</v>
          </cell>
          <cell r="CY183">
            <v>0</v>
          </cell>
          <cell r="CZ183">
            <v>165</v>
          </cell>
          <cell r="DA183">
            <v>12046.706526809225</v>
          </cell>
          <cell r="DB183">
            <v>12046.706526809225</v>
          </cell>
          <cell r="DC183">
            <v>0.25344883421235898</v>
          </cell>
          <cell r="DD183">
            <v>0</v>
          </cell>
          <cell r="DE183" t="str">
            <v>Фонтан</v>
          </cell>
          <cell r="DF183">
            <v>13.696689599999997</v>
          </cell>
          <cell r="DG183">
            <v>16.399999999999999</v>
          </cell>
          <cell r="DH183">
            <v>0.1</v>
          </cell>
          <cell r="DI183">
            <v>165</v>
          </cell>
          <cell r="DJ183">
            <v>69</v>
          </cell>
          <cell r="DK183">
            <v>0</v>
          </cell>
          <cell r="DL183" t="str">
            <v>-</v>
          </cell>
          <cell r="DM183">
            <v>40823</v>
          </cell>
          <cell r="DN183">
            <v>2583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40823</v>
          </cell>
          <cell r="DT183" t="str">
            <v>ОПЗ</v>
          </cell>
          <cell r="DU183">
            <v>0</v>
          </cell>
          <cell r="DV183">
            <v>18</v>
          </cell>
          <cell r="DW183">
            <v>42</v>
          </cell>
          <cell r="DX183">
            <v>15</v>
          </cell>
          <cell r="DY183">
            <v>41</v>
          </cell>
          <cell r="DZ183" t="str">
            <v>Постоянный</v>
          </cell>
          <cell r="EA183">
            <v>24</v>
          </cell>
          <cell r="EB183">
            <v>0</v>
          </cell>
          <cell r="EC183">
            <v>13.696689599999997</v>
          </cell>
          <cell r="ED183">
            <v>16.399999999999999</v>
          </cell>
          <cell r="EE183">
            <v>0.1</v>
          </cell>
          <cell r="EF183">
            <v>165</v>
          </cell>
          <cell r="EG183">
            <v>12046.706526809225</v>
          </cell>
          <cell r="EH183">
            <v>0</v>
          </cell>
          <cell r="EI183">
            <v>0</v>
          </cell>
          <cell r="EJ183">
            <v>69</v>
          </cell>
          <cell r="EK183">
            <v>18</v>
          </cell>
          <cell r="EL183">
            <v>42</v>
          </cell>
          <cell r="EM183">
            <v>15</v>
          </cell>
          <cell r="EN183">
            <v>41</v>
          </cell>
          <cell r="EO183" t="str">
            <v>Постоянный</v>
          </cell>
          <cell r="EP183">
            <v>24</v>
          </cell>
          <cell r="EQ183">
            <v>0</v>
          </cell>
          <cell r="ER183">
            <v>13.696689599999997</v>
          </cell>
          <cell r="ES183">
            <v>16.399999999999999</v>
          </cell>
          <cell r="ET183">
            <v>0.1</v>
          </cell>
          <cell r="EU183">
            <v>165</v>
          </cell>
          <cell r="EV183">
            <v>12046.706526809225</v>
          </cell>
          <cell r="EW183">
            <v>0</v>
          </cell>
          <cell r="EX183">
            <v>0</v>
          </cell>
          <cell r="EY183">
            <v>69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</row>
        <row r="184">
          <cell r="J184" t="str">
            <v>1069-2</v>
          </cell>
          <cell r="K184" t="str">
            <v>Куст скважины - 1069</v>
          </cell>
          <cell r="L184">
            <v>39490</v>
          </cell>
          <cell r="M184" t="str">
            <v>Гор.</v>
          </cell>
          <cell r="N184" t="str">
            <v>P1ar_Block III</v>
          </cell>
          <cell r="O184" t="str">
            <v>Действующий</v>
          </cell>
          <cell r="P184">
            <v>-4</v>
          </cell>
          <cell r="Q184" t="str">
            <v xml:space="preserve"> </v>
          </cell>
          <cell r="R184" t="str">
            <v xml:space="preserve"> </v>
          </cell>
          <cell r="S184">
            <v>0</v>
          </cell>
          <cell r="T184">
            <v>143.80000000000001</v>
          </cell>
          <cell r="U184">
            <v>135</v>
          </cell>
          <cell r="V184">
            <v>4.32</v>
          </cell>
          <cell r="W184">
            <v>1</v>
          </cell>
          <cell r="X184">
            <v>4.1412630852409986</v>
          </cell>
          <cell r="Y184">
            <v>1.33</v>
          </cell>
          <cell r="Z184">
            <v>0.83599999999999997</v>
          </cell>
          <cell r="AA184">
            <v>0.73299999999999998</v>
          </cell>
          <cell r="AB184">
            <v>38</v>
          </cell>
          <cell r="AC184">
            <v>1.1579999999999999</v>
          </cell>
          <cell r="AD184">
            <v>139.69999999999999</v>
          </cell>
          <cell r="AE184">
            <v>7.72</v>
          </cell>
          <cell r="AF184">
            <v>1925</v>
          </cell>
          <cell r="AG184" t="str">
            <v>1 ств 2480
2 ств 2647
3 ств 2270</v>
          </cell>
          <cell r="AH184" t="str">
            <v>1 ств 2480
2 ств 2647
3 ств 2270</v>
          </cell>
          <cell r="AI184">
            <v>0</v>
          </cell>
          <cell r="AJ184">
            <v>0</v>
          </cell>
          <cell r="AK184" t="str">
            <v>откр ствол</v>
          </cell>
          <cell r="AL184" t="str">
            <v>1ств 1925-2480;
2ств 1925-2647;
3ств 1925-2270</v>
          </cell>
          <cell r="AM184">
            <v>0</v>
          </cell>
          <cell r="AN184">
            <v>1925</v>
          </cell>
          <cell r="AO184">
            <v>60.7</v>
          </cell>
          <cell r="AP184">
            <v>0</v>
          </cell>
          <cell r="AQ184">
            <v>0</v>
          </cell>
          <cell r="AR184">
            <v>0</v>
          </cell>
          <cell r="AS184" t="str">
            <v>Фонтан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1930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73</v>
          </cell>
          <cell r="BV184">
            <v>5.5</v>
          </cell>
          <cell r="BW184">
            <v>18</v>
          </cell>
          <cell r="BX184" t="str">
            <v>Угловик</v>
          </cell>
          <cell r="BY184" t="str">
            <v>Постоянный</v>
          </cell>
          <cell r="BZ184">
            <v>24</v>
          </cell>
          <cell r="CA184">
            <v>0</v>
          </cell>
          <cell r="CB184">
            <v>33</v>
          </cell>
          <cell r="CC184">
            <v>34</v>
          </cell>
          <cell r="CD184">
            <v>31</v>
          </cell>
          <cell r="CE184">
            <v>43313</v>
          </cell>
          <cell r="CF184">
            <v>114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60</v>
          </cell>
          <cell r="CL184">
            <v>8.7133939199999997</v>
          </cell>
          <cell r="CM184">
            <v>10.56</v>
          </cell>
          <cell r="CN184">
            <v>1.3</v>
          </cell>
          <cell r="CO184">
            <v>180</v>
          </cell>
          <cell r="CP184">
            <v>3.6</v>
          </cell>
          <cell r="CQ184">
            <v>54</v>
          </cell>
          <cell r="CR184" t="str">
            <v>-</v>
          </cell>
          <cell r="CS184" t="str">
            <v>-</v>
          </cell>
          <cell r="CT184" t="str">
            <v>-</v>
          </cell>
          <cell r="CU184">
            <v>45.286606079999999</v>
          </cell>
          <cell r="CV184" t="str">
            <v>-</v>
          </cell>
          <cell r="CW184" t="str">
            <v>-</v>
          </cell>
          <cell r="CX184" t="str">
            <v>-</v>
          </cell>
          <cell r="CY184">
            <v>0</v>
          </cell>
          <cell r="CZ184">
            <v>3.6</v>
          </cell>
          <cell r="DA184">
            <v>413.15703537020858</v>
          </cell>
          <cell r="DB184">
            <v>413.15703537020858</v>
          </cell>
          <cell r="DC184">
            <v>0.2477037037037037</v>
          </cell>
          <cell r="DD184">
            <v>0</v>
          </cell>
          <cell r="DE184" t="str">
            <v>Фонтан</v>
          </cell>
          <cell r="DF184">
            <v>8.7133939199999997</v>
          </cell>
          <cell r="DG184">
            <v>10.56</v>
          </cell>
          <cell r="DH184">
            <v>1.3</v>
          </cell>
          <cell r="DI184">
            <v>3.6</v>
          </cell>
          <cell r="DJ184">
            <v>60</v>
          </cell>
          <cell r="DK184">
            <v>0</v>
          </cell>
          <cell r="DL184" t="str">
            <v>-</v>
          </cell>
          <cell r="DM184">
            <v>39490</v>
          </cell>
          <cell r="DN184">
            <v>3916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39490</v>
          </cell>
          <cell r="DT184" t="str">
            <v>ВНС</v>
          </cell>
          <cell r="DU184">
            <v>0</v>
          </cell>
          <cell r="DV184">
            <v>18</v>
          </cell>
          <cell r="DW184">
            <v>33</v>
          </cell>
          <cell r="DX184">
            <v>34</v>
          </cell>
          <cell r="DY184">
            <v>31</v>
          </cell>
          <cell r="DZ184" t="str">
            <v>Постоянный</v>
          </cell>
          <cell r="EA184">
            <v>24</v>
          </cell>
          <cell r="EB184">
            <v>0</v>
          </cell>
          <cell r="EC184">
            <v>8.7133939199999997</v>
          </cell>
          <cell r="ED184">
            <v>10.56</v>
          </cell>
          <cell r="EE184">
            <v>1.3</v>
          </cell>
          <cell r="EF184">
            <v>3.6</v>
          </cell>
          <cell r="EG184">
            <v>413.15703537020858</v>
          </cell>
          <cell r="EH184">
            <v>0</v>
          </cell>
          <cell r="EI184">
            <v>0</v>
          </cell>
          <cell r="EJ184">
            <v>60</v>
          </cell>
          <cell r="EK184">
            <v>18</v>
          </cell>
          <cell r="EL184">
            <v>33</v>
          </cell>
          <cell r="EM184">
            <v>34</v>
          </cell>
          <cell r="EN184">
            <v>31</v>
          </cell>
          <cell r="EO184" t="str">
            <v>Постоянный</v>
          </cell>
          <cell r="EP184">
            <v>24</v>
          </cell>
          <cell r="EQ184">
            <v>0</v>
          </cell>
          <cell r="ER184">
            <v>8.7133939199999997</v>
          </cell>
          <cell r="ES184">
            <v>10.56</v>
          </cell>
          <cell r="ET184">
            <v>1.3</v>
          </cell>
          <cell r="EU184">
            <v>3.6</v>
          </cell>
          <cell r="EV184">
            <v>413.15703537020858</v>
          </cell>
          <cell r="EW184">
            <v>0</v>
          </cell>
          <cell r="EX184">
            <v>0</v>
          </cell>
          <cell r="EY184">
            <v>60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</row>
        <row r="185">
          <cell r="J185" t="str">
            <v>1070-2</v>
          </cell>
          <cell r="K185" t="str">
            <v>Куст скважины - 1070</v>
          </cell>
          <cell r="L185">
            <v>38797</v>
          </cell>
          <cell r="M185" t="str">
            <v>Гор.</v>
          </cell>
          <cell r="N185" t="str">
            <v>P1ar_Block III</v>
          </cell>
          <cell r="O185" t="str">
            <v>Действующий</v>
          </cell>
          <cell r="P185">
            <v>-4</v>
          </cell>
          <cell r="Q185" t="str">
            <v xml:space="preserve"> </v>
          </cell>
          <cell r="R185" t="str">
            <v xml:space="preserve"> </v>
          </cell>
          <cell r="S185">
            <v>0</v>
          </cell>
          <cell r="T185">
            <v>143.80000000000001</v>
          </cell>
          <cell r="U185">
            <v>135</v>
          </cell>
          <cell r="V185">
            <v>4.32</v>
          </cell>
          <cell r="W185">
            <v>1</v>
          </cell>
          <cell r="X185">
            <v>4.32</v>
          </cell>
          <cell r="Y185">
            <v>1.33</v>
          </cell>
          <cell r="Z185">
            <v>0.83599999999999997</v>
          </cell>
          <cell r="AA185">
            <v>0.73299999999999998</v>
          </cell>
          <cell r="AB185">
            <v>38</v>
          </cell>
          <cell r="AC185">
            <v>1.1579999999999999</v>
          </cell>
          <cell r="AD185">
            <v>139.69999999999999</v>
          </cell>
          <cell r="AE185">
            <v>7.72</v>
          </cell>
          <cell r="AF185">
            <v>1920</v>
          </cell>
          <cell r="AG185">
            <v>2400</v>
          </cell>
          <cell r="AH185">
            <v>2400</v>
          </cell>
          <cell r="AI185">
            <v>0</v>
          </cell>
          <cell r="AJ185">
            <v>0</v>
          </cell>
          <cell r="AK185" t="str">
            <v>откр ствол</v>
          </cell>
          <cell r="AL185" t="str">
            <v>1827-1833; 1837-1839; 1845-1847; 1850-1858; 1864-1867; 1869-1885; 1887-1902; 1906-1917 (газ. шапка);
1920-2400 откр.ствол</v>
          </cell>
          <cell r="AM185">
            <v>0</v>
          </cell>
          <cell r="AN185">
            <v>1945</v>
          </cell>
          <cell r="AO185">
            <v>54.9</v>
          </cell>
          <cell r="AP185">
            <v>0</v>
          </cell>
          <cell r="AQ185">
            <v>0</v>
          </cell>
          <cell r="AR185">
            <v>0</v>
          </cell>
          <cell r="AS185" t="str">
            <v>Фонтан</v>
          </cell>
          <cell r="AT185">
            <v>600</v>
          </cell>
          <cell r="AU185" t="str">
            <v>ГК</v>
          </cell>
          <cell r="AV185">
            <v>1200</v>
          </cell>
          <cell r="AW185" t="str">
            <v>ГК</v>
          </cell>
          <cell r="AX185">
            <v>1780</v>
          </cell>
          <cell r="AY185" t="str">
            <v>ЦКсОК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1790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1820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73</v>
          </cell>
          <cell r="BV185">
            <v>5.5</v>
          </cell>
          <cell r="BW185">
            <v>18</v>
          </cell>
          <cell r="BX185" t="str">
            <v>Угловик</v>
          </cell>
          <cell r="BY185" t="str">
            <v>Постоянный</v>
          </cell>
          <cell r="BZ185">
            <v>24</v>
          </cell>
          <cell r="CA185">
            <v>0</v>
          </cell>
          <cell r="CB185">
            <v>51</v>
          </cell>
          <cell r="CC185">
            <v>54</v>
          </cell>
          <cell r="CD185">
            <v>50</v>
          </cell>
          <cell r="CE185">
            <v>43313</v>
          </cell>
          <cell r="CF185">
            <v>145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82</v>
          </cell>
          <cell r="CL185">
            <v>11.703999999999999</v>
          </cell>
          <cell r="CM185">
            <v>14</v>
          </cell>
          <cell r="CN185">
            <v>0</v>
          </cell>
          <cell r="CO185">
            <v>181</v>
          </cell>
          <cell r="CP185">
            <v>28.3</v>
          </cell>
          <cell r="CQ185">
            <v>63</v>
          </cell>
          <cell r="CR185" t="str">
            <v>-</v>
          </cell>
          <cell r="CS185" t="str">
            <v>-</v>
          </cell>
          <cell r="CT185" t="str">
            <v>-</v>
          </cell>
          <cell r="CU185">
            <v>51.295999999999999</v>
          </cell>
          <cell r="CV185" t="str">
            <v>-</v>
          </cell>
          <cell r="CW185" t="str">
            <v>-</v>
          </cell>
          <cell r="CX185" t="str">
            <v>-</v>
          </cell>
          <cell r="CY185">
            <v>0</v>
          </cell>
          <cell r="CZ185">
            <v>28.3</v>
          </cell>
          <cell r="DA185">
            <v>2417.9767600820237</v>
          </cell>
          <cell r="DB185">
            <v>2417.9767600820237</v>
          </cell>
          <cell r="DC185">
            <v>0.27345978516590691</v>
          </cell>
          <cell r="DD185">
            <v>0</v>
          </cell>
          <cell r="DE185" t="str">
            <v>Фонтан</v>
          </cell>
          <cell r="DF185">
            <v>11.703999999999999</v>
          </cell>
          <cell r="DG185">
            <v>14</v>
          </cell>
          <cell r="DH185">
            <v>0</v>
          </cell>
          <cell r="DI185">
            <v>28.300000000000004</v>
          </cell>
          <cell r="DJ185">
            <v>82</v>
          </cell>
          <cell r="DK185">
            <v>0</v>
          </cell>
          <cell r="DL185">
            <v>42054</v>
          </cell>
          <cell r="DM185">
            <v>42096</v>
          </cell>
          <cell r="DN185">
            <v>1310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41870</v>
          </cell>
          <cell r="DT185" t="str">
            <v>ОПЗ</v>
          </cell>
          <cell r="DU185">
            <v>0</v>
          </cell>
          <cell r="DV185">
            <v>18</v>
          </cell>
          <cell r="DW185">
            <v>51</v>
          </cell>
          <cell r="DX185">
            <v>54</v>
          </cell>
          <cell r="DY185">
            <v>50</v>
          </cell>
          <cell r="DZ185" t="str">
            <v>Постоянный</v>
          </cell>
          <cell r="EA185">
            <v>24</v>
          </cell>
          <cell r="EB185">
            <v>0</v>
          </cell>
          <cell r="EC185">
            <v>11.703999999999999</v>
          </cell>
          <cell r="ED185">
            <v>14</v>
          </cell>
          <cell r="EE185">
            <v>0</v>
          </cell>
          <cell r="EF185">
            <v>28.3</v>
          </cell>
          <cell r="EG185">
            <v>2417.9767600820237</v>
          </cell>
          <cell r="EH185">
            <v>0</v>
          </cell>
          <cell r="EI185">
            <v>0</v>
          </cell>
          <cell r="EJ185">
            <v>72</v>
          </cell>
          <cell r="EK185">
            <v>18</v>
          </cell>
          <cell r="EL185">
            <v>51</v>
          </cell>
          <cell r="EM185">
            <v>54</v>
          </cell>
          <cell r="EN185">
            <v>50</v>
          </cell>
          <cell r="EO185" t="str">
            <v>Постоянный</v>
          </cell>
          <cell r="EP185">
            <v>24</v>
          </cell>
          <cell r="EQ185">
            <v>0</v>
          </cell>
          <cell r="ER185">
            <v>11.703999999999999</v>
          </cell>
          <cell r="ES185">
            <v>14</v>
          </cell>
          <cell r="ET185">
            <v>0</v>
          </cell>
          <cell r="EU185">
            <v>28.3</v>
          </cell>
          <cell r="EV185">
            <v>2417.9767600820237</v>
          </cell>
          <cell r="EW185">
            <v>0</v>
          </cell>
          <cell r="EX185">
            <v>0</v>
          </cell>
          <cell r="EY185">
            <v>82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</row>
        <row r="186">
          <cell r="J186" t="str">
            <v>1070-1</v>
          </cell>
          <cell r="K186" t="str">
            <v>Куст скважины - 1070</v>
          </cell>
          <cell r="L186">
            <v>38939</v>
          </cell>
          <cell r="M186" t="str">
            <v>Гор.</v>
          </cell>
          <cell r="N186" t="str">
            <v>P1ar_Block III</v>
          </cell>
          <cell r="O186" t="str">
            <v>Действующий</v>
          </cell>
          <cell r="P186">
            <v>-4</v>
          </cell>
          <cell r="Q186" t="str">
            <v xml:space="preserve"> </v>
          </cell>
          <cell r="R186" t="str">
            <v xml:space="preserve"> </v>
          </cell>
          <cell r="S186">
            <v>0</v>
          </cell>
          <cell r="T186">
            <v>143.80000000000001</v>
          </cell>
          <cell r="U186">
            <v>135</v>
          </cell>
          <cell r="V186">
            <v>4.32</v>
          </cell>
          <cell r="W186">
            <v>1</v>
          </cell>
          <cell r="X186">
            <v>4.32</v>
          </cell>
          <cell r="Y186">
            <v>1.33</v>
          </cell>
          <cell r="Z186">
            <v>0.83599999999999997</v>
          </cell>
          <cell r="AA186">
            <v>0.73299999999999998</v>
          </cell>
          <cell r="AB186">
            <v>38</v>
          </cell>
          <cell r="AC186">
            <v>1.1579999999999999</v>
          </cell>
          <cell r="AD186">
            <v>139.69999999999999</v>
          </cell>
          <cell r="AE186">
            <v>7.72</v>
          </cell>
          <cell r="AF186">
            <v>1940</v>
          </cell>
          <cell r="AG186">
            <v>2500</v>
          </cell>
          <cell r="AH186">
            <v>2500</v>
          </cell>
          <cell r="AI186">
            <v>0</v>
          </cell>
          <cell r="AJ186">
            <v>0</v>
          </cell>
          <cell r="AK186" t="str">
            <v>откр ствол</v>
          </cell>
          <cell r="AL186" t="str">
            <v xml:space="preserve">1940-2500 </v>
          </cell>
          <cell r="AM186">
            <v>0</v>
          </cell>
          <cell r="AN186">
            <v>1940</v>
          </cell>
          <cell r="AO186">
            <v>73.2</v>
          </cell>
          <cell r="AP186">
            <v>0</v>
          </cell>
          <cell r="AQ186">
            <v>0</v>
          </cell>
          <cell r="AR186">
            <v>0</v>
          </cell>
          <cell r="AS186" t="str">
            <v>Фонтан</v>
          </cell>
          <cell r="AT186">
            <v>600</v>
          </cell>
          <cell r="AU186" t="str">
            <v>ГП</v>
          </cell>
          <cell r="AV186">
            <v>1200</v>
          </cell>
          <cell r="AW186" t="str">
            <v>ГП</v>
          </cell>
          <cell r="AX186">
            <v>1740</v>
          </cell>
          <cell r="AY186" t="str">
            <v>ГП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1750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2370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73</v>
          </cell>
          <cell r="BV186">
            <v>5.5</v>
          </cell>
          <cell r="BW186">
            <v>8</v>
          </cell>
          <cell r="BX186" t="str">
            <v>Угловик</v>
          </cell>
          <cell r="BY186" t="str">
            <v>Постоянный</v>
          </cell>
          <cell r="BZ186">
            <v>24</v>
          </cell>
          <cell r="CA186">
            <v>0</v>
          </cell>
          <cell r="CB186">
            <v>64</v>
          </cell>
          <cell r="CC186">
            <v>73</v>
          </cell>
          <cell r="CD186">
            <v>34</v>
          </cell>
          <cell r="CE186">
            <v>43313</v>
          </cell>
          <cell r="CF186">
            <v>130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83</v>
          </cell>
          <cell r="CL186">
            <v>16.72</v>
          </cell>
          <cell r="CM186">
            <v>20</v>
          </cell>
          <cell r="CN186">
            <v>0</v>
          </cell>
          <cell r="CO186">
            <v>182</v>
          </cell>
          <cell r="CP186">
            <v>107</v>
          </cell>
          <cell r="CQ186">
            <v>47</v>
          </cell>
          <cell r="CR186" t="str">
            <v>-</v>
          </cell>
          <cell r="CS186" t="str">
            <v>-</v>
          </cell>
          <cell r="CT186" t="str">
            <v>-</v>
          </cell>
          <cell r="CU186">
            <v>30.28</v>
          </cell>
          <cell r="CV186" t="str">
            <v>-</v>
          </cell>
          <cell r="CW186" t="str">
            <v>-</v>
          </cell>
          <cell r="CX186" t="str">
            <v>-</v>
          </cell>
          <cell r="CY186">
            <v>0</v>
          </cell>
          <cell r="CZ186">
            <v>107</v>
          </cell>
          <cell r="DA186">
            <v>6399.5215311004786</v>
          </cell>
          <cell r="DB186">
            <v>6399.5215311004786</v>
          </cell>
          <cell r="DC186">
            <v>0.50699831000563333</v>
          </cell>
          <cell r="DD186">
            <v>0</v>
          </cell>
          <cell r="DE186" t="str">
            <v>Фонтан</v>
          </cell>
          <cell r="DF186">
            <v>16.72</v>
          </cell>
          <cell r="DG186">
            <v>20</v>
          </cell>
          <cell r="DH186">
            <v>0</v>
          </cell>
          <cell r="DI186">
            <v>107</v>
          </cell>
          <cell r="DJ186">
            <v>83</v>
          </cell>
          <cell r="DK186">
            <v>0</v>
          </cell>
          <cell r="DL186">
            <v>42507.083333333336</v>
          </cell>
          <cell r="DM186">
            <v>42618</v>
          </cell>
          <cell r="DN186">
            <v>788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42176</v>
          </cell>
          <cell r="DT186" t="str">
            <v>ОПЗ</v>
          </cell>
          <cell r="DU186">
            <v>0</v>
          </cell>
          <cell r="DV186">
            <v>8</v>
          </cell>
          <cell r="DW186">
            <v>64</v>
          </cell>
          <cell r="DX186">
            <v>73</v>
          </cell>
          <cell r="DY186">
            <v>34</v>
          </cell>
          <cell r="DZ186" t="str">
            <v>Постоянный</v>
          </cell>
          <cell r="EA186">
            <v>24</v>
          </cell>
          <cell r="EB186">
            <v>0</v>
          </cell>
          <cell r="EC186">
            <v>16.72</v>
          </cell>
          <cell r="ED186">
            <v>20</v>
          </cell>
          <cell r="EE186">
            <v>0</v>
          </cell>
          <cell r="EF186">
            <v>107</v>
          </cell>
          <cell r="EG186">
            <v>6399.5215311004786</v>
          </cell>
          <cell r="EH186">
            <v>0</v>
          </cell>
          <cell r="EI186">
            <v>0</v>
          </cell>
          <cell r="EJ186">
            <v>83</v>
          </cell>
          <cell r="EK186">
            <v>8</v>
          </cell>
          <cell r="EL186">
            <v>64</v>
          </cell>
          <cell r="EM186">
            <v>73</v>
          </cell>
          <cell r="EN186">
            <v>34</v>
          </cell>
          <cell r="EO186" t="str">
            <v>Постоянный</v>
          </cell>
          <cell r="EP186">
            <v>24</v>
          </cell>
          <cell r="EQ186">
            <v>0</v>
          </cell>
          <cell r="ER186">
            <v>16.72</v>
          </cell>
          <cell r="ES186">
            <v>20</v>
          </cell>
          <cell r="ET186">
            <v>0</v>
          </cell>
          <cell r="EU186">
            <v>107</v>
          </cell>
          <cell r="EV186">
            <v>6399.5215311004786</v>
          </cell>
          <cell r="EW186">
            <v>0</v>
          </cell>
          <cell r="EX186">
            <v>0</v>
          </cell>
          <cell r="EY186">
            <v>83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</row>
        <row r="187">
          <cell r="J187">
            <v>1071</v>
          </cell>
          <cell r="K187" t="str">
            <v>Куст скважины - 1071</v>
          </cell>
          <cell r="L187">
            <v>39724</v>
          </cell>
          <cell r="M187" t="str">
            <v>Гор.</v>
          </cell>
          <cell r="N187" t="str">
            <v>P1ar_Block III</v>
          </cell>
          <cell r="O187" t="str">
            <v>Действующий</v>
          </cell>
          <cell r="P187">
            <v>-4</v>
          </cell>
          <cell r="Q187" t="str">
            <v xml:space="preserve"> </v>
          </cell>
          <cell r="R187" t="str">
            <v xml:space="preserve"> </v>
          </cell>
          <cell r="S187">
            <v>0</v>
          </cell>
          <cell r="T187">
            <v>143.80000000000001</v>
          </cell>
          <cell r="U187">
            <v>135</v>
          </cell>
          <cell r="V187">
            <v>4.32</v>
          </cell>
          <cell r="W187">
            <v>1</v>
          </cell>
          <cell r="X187">
            <v>3.0085325325436862</v>
          </cell>
          <cell r="Y187">
            <v>1.33</v>
          </cell>
          <cell r="Z187">
            <v>0.83599999999999997</v>
          </cell>
          <cell r="AA187">
            <v>0.73299999999999998</v>
          </cell>
          <cell r="AB187">
            <v>38</v>
          </cell>
          <cell r="AC187">
            <v>1.1579999999999999</v>
          </cell>
          <cell r="AD187">
            <v>139.69999999999999</v>
          </cell>
          <cell r="AE187">
            <v>7.72</v>
          </cell>
          <cell r="AF187">
            <v>2002</v>
          </cell>
          <cell r="AG187" t="str">
            <v xml:space="preserve">1 ств 2400
2 ств 2756 </v>
          </cell>
          <cell r="AH187" t="str">
            <v xml:space="preserve">1 ств 2400
2 ств 2756 </v>
          </cell>
          <cell r="AI187">
            <v>0</v>
          </cell>
          <cell r="AJ187">
            <v>0</v>
          </cell>
          <cell r="AK187" t="str">
            <v>откр ствол</v>
          </cell>
          <cell r="AL187" t="str">
            <v xml:space="preserve">1 ств 2002-2400;
2 ств 2002-2756 </v>
          </cell>
          <cell r="AM187">
            <v>0</v>
          </cell>
          <cell r="AN187">
            <v>2002</v>
          </cell>
          <cell r="AO187">
            <v>121</v>
          </cell>
          <cell r="AP187">
            <v>0</v>
          </cell>
          <cell r="AQ187">
            <v>0</v>
          </cell>
          <cell r="AR187">
            <v>0</v>
          </cell>
          <cell r="AS187" t="str">
            <v>Газлифт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2097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73</v>
          </cell>
          <cell r="BV187">
            <v>5.5</v>
          </cell>
          <cell r="BW187">
            <v>18</v>
          </cell>
          <cell r="BX187" t="str">
            <v>Угловик</v>
          </cell>
          <cell r="BY187" t="str">
            <v>Постоянный</v>
          </cell>
          <cell r="BZ187">
            <v>24</v>
          </cell>
          <cell r="CA187">
            <v>0</v>
          </cell>
          <cell r="CB187">
            <v>32</v>
          </cell>
          <cell r="CC187">
            <v>65</v>
          </cell>
          <cell r="CD187">
            <v>31</v>
          </cell>
          <cell r="CE187">
            <v>43313</v>
          </cell>
          <cell r="CF187">
            <v>120</v>
          </cell>
          <cell r="CG187">
            <v>80</v>
          </cell>
          <cell r="CH187">
            <v>6</v>
          </cell>
          <cell r="CI187">
            <v>0</v>
          </cell>
          <cell r="CJ187">
            <v>0</v>
          </cell>
          <cell r="CK187">
            <v>65</v>
          </cell>
          <cell r="CL187">
            <v>9.4700809279999998</v>
          </cell>
          <cell r="CM187">
            <v>13.04</v>
          </cell>
          <cell r="CN187">
            <v>13.13</v>
          </cell>
          <cell r="CO187">
            <v>183</v>
          </cell>
          <cell r="CP187">
            <v>15.067</v>
          </cell>
          <cell r="CQ187">
            <v>55</v>
          </cell>
          <cell r="CR187" t="str">
            <v>-</v>
          </cell>
          <cell r="CS187" t="str">
            <v>-</v>
          </cell>
          <cell r="CT187" t="str">
            <v>-</v>
          </cell>
          <cell r="CU187">
            <v>45.529919071999998</v>
          </cell>
          <cell r="CV187" t="str">
            <v>-</v>
          </cell>
          <cell r="CW187" t="str">
            <v>-</v>
          </cell>
          <cell r="CX187" t="str">
            <v>-</v>
          </cell>
          <cell r="CY187">
            <v>9.8000000000000007</v>
          </cell>
          <cell r="CZ187">
            <v>5.2669999999999995</v>
          </cell>
          <cell r="DA187">
            <v>556.17264942553606</v>
          </cell>
          <cell r="DB187">
            <v>1591.0106908856187</v>
          </cell>
          <cell r="DC187">
            <v>0.29774207188160678</v>
          </cell>
          <cell r="DD187">
            <v>0</v>
          </cell>
          <cell r="DE187" t="str">
            <v>Газлифт</v>
          </cell>
          <cell r="DF187">
            <v>9.4700809279999998</v>
          </cell>
          <cell r="DG187">
            <v>13.04</v>
          </cell>
          <cell r="DH187">
            <v>13.13</v>
          </cell>
          <cell r="DI187">
            <v>5.2669999999999995</v>
          </cell>
          <cell r="DJ187">
            <v>65</v>
          </cell>
          <cell r="DK187">
            <v>0</v>
          </cell>
          <cell r="DL187">
            <v>42205</v>
          </cell>
          <cell r="DM187">
            <v>42219</v>
          </cell>
          <cell r="DN187">
            <v>1187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42219</v>
          </cell>
          <cell r="DT187" t="str">
            <v>ОПЗ</v>
          </cell>
          <cell r="DU187">
            <v>0</v>
          </cell>
          <cell r="DV187">
            <v>18</v>
          </cell>
          <cell r="DW187">
            <v>34</v>
          </cell>
          <cell r="DX187">
            <v>76</v>
          </cell>
          <cell r="DY187">
            <v>32</v>
          </cell>
          <cell r="DZ187" t="str">
            <v>Постоянный</v>
          </cell>
          <cell r="EA187">
            <v>24</v>
          </cell>
          <cell r="EB187">
            <v>0</v>
          </cell>
          <cell r="EC187">
            <v>5.8519999999999994</v>
          </cell>
          <cell r="ED187">
            <v>7</v>
          </cell>
          <cell r="EE187">
            <v>0</v>
          </cell>
          <cell r="EF187">
            <v>2.4700000000000002</v>
          </cell>
          <cell r="EG187">
            <v>251.19617224880389</v>
          </cell>
          <cell r="EH187">
            <v>80</v>
          </cell>
          <cell r="EI187">
            <v>1</v>
          </cell>
          <cell r="EJ187">
            <v>61</v>
          </cell>
          <cell r="EK187">
            <v>18</v>
          </cell>
          <cell r="EL187">
            <v>32</v>
          </cell>
          <cell r="EM187">
            <v>65</v>
          </cell>
          <cell r="EN187">
            <v>31</v>
          </cell>
          <cell r="EO187" t="str">
            <v>Постоянный</v>
          </cell>
          <cell r="EP187">
            <v>24</v>
          </cell>
          <cell r="EQ187">
            <v>0</v>
          </cell>
          <cell r="ER187">
            <v>9.4700809279999998</v>
          </cell>
          <cell r="ES187">
            <v>13.04</v>
          </cell>
          <cell r="ET187">
            <v>13.13</v>
          </cell>
          <cell r="EU187">
            <v>15.067</v>
          </cell>
          <cell r="EV187">
            <v>556.17264942553606</v>
          </cell>
          <cell r="EW187">
            <v>80</v>
          </cell>
          <cell r="EX187">
            <v>9.8000000000000007</v>
          </cell>
          <cell r="EY187">
            <v>65</v>
          </cell>
          <cell r="EZ187">
            <v>0</v>
          </cell>
          <cell r="FA187">
            <v>-2</v>
          </cell>
          <cell r="FB187">
            <v>-11</v>
          </cell>
          <cell r="FC187">
            <v>-1</v>
          </cell>
          <cell r="FD187">
            <v>0</v>
          </cell>
          <cell r="FE187">
            <v>0</v>
          </cell>
          <cell r="FF187">
            <v>3.6180809280000004</v>
          </cell>
        </row>
        <row r="188">
          <cell r="J188" t="str">
            <v>1071-1</v>
          </cell>
          <cell r="K188" t="str">
            <v>Куст скважины - 1071</v>
          </cell>
          <cell r="L188">
            <v>39858</v>
          </cell>
          <cell r="M188" t="str">
            <v>Гор.</v>
          </cell>
          <cell r="N188" t="str">
            <v>P1ar_Block III</v>
          </cell>
          <cell r="O188" t="str">
            <v>Действующий</v>
          </cell>
          <cell r="P188">
            <v>-4</v>
          </cell>
          <cell r="Q188" t="str">
            <v xml:space="preserve"> </v>
          </cell>
          <cell r="R188" t="str">
            <v xml:space="preserve"> </v>
          </cell>
          <cell r="S188">
            <v>0</v>
          </cell>
          <cell r="T188">
            <v>143.80000000000001</v>
          </cell>
          <cell r="U188">
            <v>135</v>
          </cell>
          <cell r="V188">
            <v>4.32</v>
          </cell>
          <cell r="W188">
            <v>1</v>
          </cell>
          <cell r="X188">
            <v>4.32</v>
          </cell>
          <cell r="Y188">
            <v>1.33</v>
          </cell>
          <cell r="Z188">
            <v>0.83599999999999997</v>
          </cell>
          <cell r="AA188">
            <v>0.73299999999999998</v>
          </cell>
          <cell r="AB188">
            <v>38</v>
          </cell>
          <cell r="AC188">
            <v>1.1579999999999999</v>
          </cell>
          <cell r="AD188">
            <v>139.69999999999999</v>
          </cell>
          <cell r="AE188">
            <v>7.72</v>
          </cell>
          <cell r="AF188">
            <v>1961</v>
          </cell>
          <cell r="AG188" t="str">
            <v xml:space="preserve">1 ств 2500;
2 ств 2780 </v>
          </cell>
          <cell r="AH188" t="str">
            <v xml:space="preserve">1 ств 2500;
2 ств 2780 </v>
          </cell>
          <cell r="AI188">
            <v>0</v>
          </cell>
          <cell r="AJ188">
            <v>0</v>
          </cell>
          <cell r="AK188" t="str">
            <v>откр ствол</v>
          </cell>
          <cell r="AL188" t="str">
            <v xml:space="preserve">1 ств 1961-2500;
2 ств 2490-2780 </v>
          </cell>
          <cell r="AM188">
            <v>0</v>
          </cell>
          <cell r="AN188" t="str">
            <v>1961;
2490</v>
          </cell>
          <cell r="AO188" t="str">
            <v>79;
87</v>
          </cell>
          <cell r="AP188">
            <v>0</v>
          </cell>
          <cell r="AQ188">
            <v>0</v>
          </cell>
          <cell r="AR188">
            <v>0</v>
          </cell>
          <cell r="AS188" t="str">
            <v>Газлифт</v>
          </cell>
          <cell r="AT188">
            <v>470</v>
          </cell>
          <cell r="AU188" t="str">
            <v>ГП</v>
          </cell>
          <cell r="AV188">
            <v>870</v>
          </cell>
          <cell r="AW188" t="str">
            <v>ГП</v>
          </cell>
          <cell r="AX188">
            <v>1225</v>
          </cell>
          <cell r="AY188" t="str">
            <v>ГК50/1</v>
          </cell>
          <cell r="AZ188">
            <v>1530</v>
          </cell>
          <cell r="BA188" t="str">
            <v>ГК40/3</v>
          </cell>
          <cell r="BB188">
            <v>1730</v>
          </cell>
          <cell r="BC188" t="str">
            <v>ЦКсОК/3+3</v>
          </cell>
          <cell r="BD188">
            <v>0</v>
          </cell>
          <cell r="BE188">
            <v>0</v>
          </cell>
          <cell r="BF188">
            <v>1740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2000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73</v>
          </cell>
          <cell r="BV188">
            <v>5.5</v>
          </cell>
          <cell r="BW188">
            <v>18</v>
          </cell>
          <cell r="BX188" t="str">
            <v>Угловик</v>
          </cell>
          <cell r="BY188" t="str">
            <v>Постоянный</v>
          </cell>
          <cell r="BZ188">
            <v>24</v>
          </cell>
          <cell r="CA188">
            <v>0</v>
          </cell>
          <cell r="CB188">
            <v>33</v>
          </cell>
          <cell r="CC188">
            <v>58</v>
          </cell>
          <cell r="CD188">
            <v>31</v>
          </cell>
          <cell r="CE188">
            <v>43313</v>
          </cell>
          <cell r="CF188">
            <v>113</v>
          </cell>
          <cell r="CG188">
            <v>77</v>
          </cell>
          <cell r="CH188">
            <v>6</v>
          </cell>
          <cell r="CI188">
            <v>0</v>
          </cell>
          <cell r="CJ188">
            <v>0</v>
          </cell>
          <cell r="CK188">
            <v>56</v>
          </cell>
          <cell r="CL188">
            <v>10.032</v>
          </cell>
          <cell r="CM188">
            <v>12</v>
          </cell>
          <cell r="CN188">
            <v>0</v>
          </cell>
          <cell r="CO188">
            <v>184</v>
          </cell>
          <cell r="CP188">
            <v>22.3</v>
          </cell>
          <cell r="CQ188">
            <v>57</v>
          </cell>
          <cell r="CR188" t="str">
            <v>-</v>
          </cell>
          <cell r="CS188" t="str">
            <v>-</v>
          </cell>
          <cell r="CT188" t="str">
            <v>-</v>
          </cell>
          <cell r="CU188">
            <v>46.968000000000004</v>
          </cell>
          <cell r="CV188" t="str">
            <v>-</v>
          </cell>
          <cell r="CW188" t="str">
            <v>-</v>
          </cell>
          <cell r="CX188" t="str">
            <v>-</v>
          </cell>
          <cell r="CY188">
            <v>5.5</v>
          </cell>
          <cell r="CZ188">
            <v>16.8</v>
          </cell>
          <cell r="DA188">
            <v>1674.6411483253589</v>
          </cell>
          <cell r="DB188">
            <v>2222.8867623604465</v>
          </cell>
          <cell r="DC188">
            <v>0.27136281769061443</v>
          </cell>
          <cell r="DD188">
            <v>0</v>
          </cell>
          <cell r="DE188" t="str">
            <v>Газлифт</v>
          </cell>
          <cell r="DF188">
            <v>10.032</v>
          </cell>
          <cell r="DG188">
            <v>12</v>
          </cell>
          <cell r="DH188">
            <v>0</v>
          </cell>
          <cell r="DI188">
            <v>16.8</v>
          </cell>
          <cell r="DJ188">
            <v>56</v>
          </cell>
          <cell r="DK188">
            <v>0</v>
          </cell>
          <cell r="DL188">
            <v>42138</v>
          </cell>
          <cell r="DM188">
            <v>42159</v>
          </cell>
          <cell r="DN188">
            <v>1247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43143</v>
          </cell>
          <cell r="DT188" t="str">
            <v>Бесп. ОПЗ</v>
          </cell>
          <cell r="DU188">
            <v>0</v>
          </cell>
          <cell r="DV188">
            <v>18</v>
          </cell>
          <cell r="DW188">
            <v>33</v>
          </cell>
          <cell r="DX188">
            <v>58</v>
          </cell>
          <cell r="DY188">
            <v>31</v>
          </cell>
          <cell r="DZ188" t="str">
            <v>Постоянный</v>
          </cell>
          <cell r="EA188">
            <v>24</v>
          </cell>
          <cell r="EB188">
            <v>0</v>
          </cell>
          <cell r="EC188">
            <v>10.032</v>
          </cell>
          <cell r="ED188">
            <v>12</v>
          </cell>
          <cell r="EE188">
            <v>0</v>
          </cell>
          <cell r="EF188">
            <v>22.3</v>
          </cell>
          <cell r="EG188">
            <v>1674.6411483253589</v>
          </cell>
          <cell r="EH188">
            <v>77</v>
          </cell>
          <cell r="EI188">
            <v>5.5</v>
          </cell>
          <cell r="EJ188">
            <v>56</v>
          </cell>
          <cell r="EK188">
            <v>18</v>
          </cell>
          <cell r="EL188">
            <v>33</v>
          </cell>
          <cell r="EM188">
            <v>58</v>
          </cell>
          <cell r="EN188">
            <v>31</v>
          </cell>
          <cell r="EO188" t="str">
            <v>Постоянный</v>
          </cell>
          <cell r="EP188">
            <v>24</v>
          </cell>
          <cell r="EQ188">
            <v>0</v>
          </cell>
          <cell r="ER188">
            <v>10.032</v>
          </cell>
          <cell r="ES188">
            <v>12</v>
          </cell>
          <cell r="ET188">
            <v>0</v>
          </cell>
          <cell r="EU188">
            <v>22.3</v>
          </cell>
          <cell r="EV188">
            <v>1674.6411483253589</v>
          </cell>
          <cell r="EW188">
            <v>77</v>
          </cell>
          <cell r="EX188">
            <v>5.5</v>
          </cell>
          <cell r="EY188">
            <v>56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</row>
        <row r="189">
          <cell r="J189">
            <v>1073</v>
          </cell>
          <cell r="K189" t="str">
            <v>Куст скважины - 1073</v>
          </cell>
          <cell r="L189">
            <v>40033</v>
          </cell>
          <cell r="M189" t="str">
            <v>Гор.</v>
          </cell>
          <cell r="N189" t="str">
            <v>P1ar_Block III</v>
          </cell>
          <cell r="O189" t="str">
            <v>Действующий</v>
          </cell>
          <cell r="P189">
            <v>-4</v>
          </cell>
          <cell r="Q189" t="str">
            <v xml:space="preserve"> </v>
          </cell>
          <cell r="R189" t="str">
            <v xml:space="preserve"> </v>
          </cell>
          <cell r="S189">
            <v>0</v>
          </cell>
          <cell r="T189">
            <v>143.80000000000001</v>
          </cell>
          <cell r="U189">
            <v>135</v>
          </cell>
          <cell r="V189">
            <v>4.32</v>
          </cell>
          <cell r="W189">
            <v>1</v>
          </cell>
          <cell r="X189">
            <v>4.32</v>
          </cell>
          <cell r="Y189">
            <v>1.33</v>
          </cell>
          <cell r="Z189">
            <v>0.83599999999999997</v>
          </cell>
          <cell r="AA189">
            <v>0.73299999999999998</v>
          </cell>
          <cell r="AB189">
            <v>38</v>
          </cell>
          <cell r="AC189">
            <v>1.1579999999999999</v>
          </cell>
          <cell r="AD189">
            <v>139.69999999999999</v>
          </cell>
          <cell r="AE189">
            <v>7.72</v>
          </cell>
          <cell r="AF189">
            <v>1988</v>
          </cell>
          <cell r="AG189">
            <v>2400</v>
          </cell>
          <cell r="AH189">
            <v>2400</v>
          </cell>
          <cell r="AI189">
            <v>0</v>
          </cell>
          <cell r="AJ189">
            <v>0</v>
          </cell>
          <cell r="AK189" t="str">
            <v>откр ствол</v>
          </cell>
          <cell r="AL189" t="str">
            <v>1988-2400</v>
          </cell>
          <cell r="AM189">
            <v>0</v>
          </cell>
          <cell r="AN189">
            <v>1988</v>
          </cell>
          <cell r="AO189">
            <v>0.3</v>
          </cell>
          <cell r="AP189">
            <v>0</v>
          </cell>
          <cell r="AQ189">
            <v>0</v>
          </cell>
          <cell r="AR189">
            <v>0</v>
          </cell>
          <cell r="AS189" t="str">
            <v>Газлифт</v>
          </cell>
          <cell r="AT189">
            <v>598</v>
          </cell>
          <cell r="AU189" t="str">
            <v>ГП</v>
          </cell>
          <cell r="AV189">
            <v>1203</v>
          </cell>
          <cell r="AW189" t="str">
            <v>ГК45/1,5</v>
          </cell>
          <cell r="AX189">
            <v>1754</v>
          </cell>
          <cell r="AY189" t="str">
            <v>ЦКсОК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 t="str">
            <v>??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2273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73</v>
          </cell>
          <cell r="BV189">
            <v>5.5</v>
          </cell>
          <cell r="BW189">
            <v>18</v>
          </cell>
          <cell r="BX189" t="str">
            <v>Угловик</v>
          </cell>
          <cell r="BY189" t="str">
            <v>Постоянный</v>
          </cell>
          <cell r="BZ189">
            <v>24</v>
          </cell>
          <cell r="CA189">
            <v>0</v>
          </cell>
          <cell r="CB189">
            <v>28</v>
          </cell>
          <cell r="CC189">
            <v>63</v>
          </cell>
          <cell r="CD189">
            <v>26</v>
          </cell>
          <cell r="CE189">
            <v>43313</v>
          </cell>
          <cell r="CF189">
            <v>101.2</v>
          </cell>
          <cell r="CG189">
            <v>83</v>
          </cell>
          <cell r="CH189">
            <v>6</v>
          </cell>
          <cell r="CI189">
            <v>0</v>
          </cell>
          <cell r="CJ189">
            <v>0</v>
          </cell>
          <cell r="CK189">
            <v>46</v>
          </cell>
          <cell r="CL189">
            <v>10.032</v>
          </cell>
          <cell r="CM189">
            <v>12</v>
          </cell>
          <cell r="CN189">
            <v>0</v>
          </cell>
          <cell r="CO189">
            <v>185</v>
          </cell>
          <cell r="CP189">
            <v>32.700000000000003</v>
          </cell>
          <cell r="CQ189">
            <v>55.2</v>
          </cell>
          <cell r="CR189" t="str">
            <v>-</v>
          </cell>
          <cell r="CS189" t="str">
            <v>-</v>
          </cell>
          <cell r="CT189" t="str">
            <v>-</v>
          </cell>
          <cell r="CU189">
            <v>45.168000000000006</v>
          </cell>
          <cell r="CV189" t="str">
            <v>-</v>
          </cell>
          <cell r="CW189" t="str">
            <v>-</v>
          </cell>
          <cell r="CX189" t="str">
            <v>-</v>
          </cell>
          <cell r="CY189">
            <v>8.9</v>
          </cell>
          <cell r="CZ189">
            <v>23.800000000000004</v>
          </cell>
          <cell r="DA189">
            <v>2372.4082934609255</v>
          </cell>
          <cell r="DB189">
            <v>3259.5693779904309</v>
          </cell>
          <cell r="DC189">
            <v>0.28695652173913044</v>
          </cell>
          <cell r="DD189">
            <v>0</v>
          </cell>
          <cell r="DE189" t="str">
            <v>Газлифт</v>
          </cell>
          <cell r="DF189">
            <v>10.032</v>
          </cell>
          <cell r="DG189">
            <v>12</v>
          </cell>
          <cell r="DH189">
            <v>0</v>
          </cell>
          <cell r="DI189">
            <v>23.800000000000004</v>
          </cell>
          <cell r="DJ189">
            <v>46</v>
          </cell>
          <cell r="DK189">
            <v>0</v>
          </cell>
          <cell r="DL189" t="str">
            <v>-</v>
          </cell>
          <cell r="DM189">
            <v>40779</v>
          </cell>
          <cell r="DN189">
            <v>2627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40779</v>
          </cell>
          <cell r="DT189" t="str">
            <v>ОПЗ</v>
          </cell>
          <cell r="DU189">
            <v>0</v>
          </cell>
          <cell r="DV189">
            <v>18</v>
          </cell>
          <cell r="DW189">
            <v>28</v>
          </cell>
          <cell r="DX189">
            <v>63</v>
          </cell>
          <cell r="DY189">
            <v>26</v>
          </cell>
          <cell r="DZ189" t="str">
            <v>Постоянный</v>
          </cell>
          <cell r="EA189">
            <v>24</v>
          </cell>
          <cell r="EB189">
            <v>0</v>
          </cell>
          <cell r="EC189">
            <v>11.536799999999999</v>
          </cell>
          <cell r="ED189">
            <v>13.8</v>
          </cell>
          <cell r="EE189">
            <v>0</v>
          </cell>
          <cell r="EF189">
            <v>31.8</v>
          </cell>
          <cell r="EG189">
            <v>1984.9524998266418</v>
          </cell>
          <cell r="EH189">
            <v>83</v>
          </cell>
          <cell r="EI189">
            <v>8.9</v>
          </cell>
          <cell r="EJ189">
            <v>51</v>
          </cell>
          <cell r="EK189">
            <v>18</v>
          </cell>
          <cell r="EL189">
            <v>28</v>
          </cell>
          <cell r="EM189">
            <v>63</v>
          </cell>
          <cell r="EN189">
            <v>26</v>
          </cell>
          <cell r="EO189" t="str">
            <v>Постоянный</v>
          </cell>
          <cell r="EP189">
            <v>24</v>
          </cell>
          <cell r="EQ189">
            <v>0</v>
          </cell>
          <cell r="ER189">
            <v>10.032</v>
          </cell>
          <cell r="ES189">
            <v>12</v>
          </cell>
          <cell r="ET189">
            <v>0</v>
          </cell>
          <cell r="EU189">
            <v>32.700000000000003</v>
          </cell>
          <cell r="EV189">
            <v>2372.4082934609255</v>
          </cell>
          <cell r="EW189">
            <v>83</v>
          </cell>
          <cell r="EX189">
            <v>8.9</v>
          </cell>
          <cell r="EY189">
            <v>46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-1.5047999999999995</v>
          </cell>
        </row>
        <row r="190">
          <cell r="J190" t="str">
            <v>1073-2</v>
          </cell>
          <cell r="K190" t="str">
            <v>Куст скважины - 1073</v>
          </cell>
          <cell r="L190">
            <v>40326</v>
          </cell>
          <cell r="M190" t="str">
            <v>Гор.</v>
          </cell>
          <cell r="N190" t="str">
            <v>P1ar_Block III</v>
          </cell>
          <cell r="O190" t="str">
            <v>Действующий</v>
          </cell>
          <cell r="P190">
            <v>-4</v>
          </cell>
          <cell r="Q190" t="str">
            <v xml:space="preserve"> </v>
          </cell>
          <cell r="R190" t="str">
            <v xml:space="preserve"> </v>
          </cell>
          <cell r="S190">
            <v>0</v>
          </cell>
          <cell r="T190">
            <v>143.80000000000001</v>
          </cell>
          <cell r="U190">
            <v>135</v>
          </cell>
          <cell r="V190">
            <v>4.32</v>
          </cell>
          <cell r="W190">
            <v>1</v>
          </cell>
          <cell r="X190">
            <v>4.32</v>
          </cell>
          <cell r="Y190">
            <v>1.33</v>
          </cell>
          <cell r="Z190">
            <v>0.83599999999999997</v>
          </cell>
          <cell r="AA190">
            <v>0.73299999999999998</v>
          </cell>
          <cell r="AB190">
            <v>38</v>
          </cell>
          <cell r="AC190">
            <v>1.1579999999999999</v>
          </cell>
          <cell r="AD190">
            <v>139.69999999999999</v>
          </cell>
          <cell r="AE190">
            <v>7.72</v>
          </cell>
          <cell r="AF190">
            <v>1959</v>
          </cell>
          <cell r="AG190">
            <v>2515</v>
          </cell>
          <cell r="AH190">
            <v>2515</v>
          </cell>
          <cell r="AI190">
            <v>0</v>
          </cell>
          <cell r="AJ190">
            <v>0</v>
          </cell>
          <cell r="AK190" t="str">
            <v>откр ствол</v>
          </cell>
          <cell r="AL190" t="str">
            <v xml:space="preserve">1959-2515 </v>
          </cell>
          <cell r="AM190">
            <v>0</v>
          </cell>
          <cell r="AN190">
            <v>1959</v>
          </cell>
          <cell r="AO190">
            <v>64.37</v>
          </cell>
          <cell r="AP190">
            <v>0</v>
          </cell>
          <cell r="AQ190">
            <v>0</v>
          </cell>
          <cell r="AR190">
            <v>0</v>
          </cell>
          <cell r="AS190" t="str">
            <v>Фонтан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1645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73</v>
          </cell>
          <cell r="BV190">
            <v>5.5</v>
          </cell>
          <cell r="BW190">
            <v>18</v>
          </cell>
          <cell r="BX190" t="str">
            <v>Угловик</v>
          </cell>
          <cell r="BY190" t="str">
            <v>Постоянный</v>
          </cell>
          <cell r="BZ190">
            <v>24</v>
          </cell>
          <cell r="CA190">
            <v>0</v>
          </cell>
          <cell r="CB190">
            <v>29</v>
          </cell>
          <cell r="CC190">
            <v>43</v>
          </cell>
          <cell r="CD190">
            <v>27</v>
          </cell>
          <cell r="CE190">
            <v>43313</v>
          </cell>
          <cell r="CF190">
            <v>114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46</v>
          </cell>
          <cell r="CL190">
            <v>11.703999999999999</v>
          </cell>
          <cell r="CM190">
            <v>14</v>
          </cell>
          <cell r="CN190">
            <v>0</v>
          </cell>
          <cell r="CO190">
            <v>186</v>
          </cell>
          <cell r="CP190">
            <v>29.8</v>
          </cell>
          <cell r="CQ190">
            <v>68</v>
          </cell>
          <cell r="CR190" t="str">
            <v>-</v>
          </cell>
          <cell r="CS190" t="str">
            <v>-</v>
          </cell>
          <cell r="CT190" t="str">
            <v>-</v>
          </cell>
          <cell r="CU190">
            <v>56.295999999999999</v>
          </cell>
          <cell r="CV190" t="str">
            <v>-</v>
          </cell>
          <cell r="CW190" t="str">
            <v>-</v>
          </cell>
          <cell r="CX190" t="str">
            <v>-</v>
          </cell>
          <cell r="CY190">
            <v>0</v>
          </cell>
          <cell r="CZ190">
            <v>29.8</v>
          </cell>
          <cell r="DA190">
            <v>2546.1380724538622</v>
          </cell>
          <cell r="DB190">
            <v>2546.1380724538622</v>
          </cell>
          <cell r="DC190">
            <v>0.28015290997035425</v>
          </cell>
          <cell r="DD190">
            <v>0</v>
          </cell>
          <cell r="DE190" t="str">
            <v>Фонтан</v>
          </cell>
          <cell r="DF190">
            <v>11.703999999999999</v>
          </cell>
          <cell r="DG190">
            <v>14</v>
          </cell>
          <cell r="DH190">
            <v>0</v>
          </cell>
          <cell r="DI190">
            <v>29.8</v>
          </cell>
          <cell r="DJ190">
            <v>46</v>
          </cell>
          <cell r="DK190">
            <v>0</v>
          </cell>
          <cell r="DL190">
            <v>42131</v>
          </cell>
          <cell r="DM190">
            <v>42225</v>
          </cell>
          <cell r="DN190">
            <v>1181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42225</v>
          </cell>
          <cell r="DT190" t="str">
            <v>ЗБС</v>
          </cell>
          <cell r="DU190">
            <v>0</v>
          </cell>
          <cell r="DV190">
            <v>18</v>
          </cell>
          <cell r="DW190">
            <v>29</v>
          </cell>
          <cell r="DX190">
            <v>43</v>
          </cell>
          <cell r="DY190">
            <v>27</v>
          </cell>
          <cell r="DZ190" t="str">
            <v>Постоянный</v>
          </cell>
          <cell r="EA190">
            <v>24</v>
          </cell>
          <cell r="EB190">
            <v>0</v>
          </cell>
          <cell r="EC190">
            <v>11.703999999999999</v>
          </cell>
          <cell r="ED190">
            <v>14</v>
          </cell>
          <cell r="EE190">
            <v>0</v>
          </cell>
          <cell r="EF190">
            <v>29.8</v>
          </cell>
          <cell r="EG190">
            <v>2546.1380724538622</v>
          </cell>
          <cell r="EH190">
            <v>0</v>
          </cell>
          <cell r="EI190">
            <v>0</v>
          </cell>
          <cell r="EJ190">
            <v>46</v>
          </cell>
          <cell r="EK190">
            <v>18</v>
          </cell>
          <cell r="EL190">
            <v>29</v>
          </cell>
          <cell r="EM190">
            <v>43</v>
          </cell>
          <cell r="EN190">
            <v>27</v>
          </cell>
          <cell r="EO190" t="str">
            <v>Постоянный</v>
          </cell>
          <cell r="EP190">
            <v>24</v>
          </cell>
          <cell r="EQ190">
            <v>0</v>
          </cell>
          <cell r="ER190">
            <v>11.703999999999999</v>
          </cell>
          <cell r="ES190">
            <v>14</v>
          </cell>
          <cell r="ET190">
            <v>0</v>
          </cell>
          <cell r="EU190">
            <v>29.8</v>
          </cell>
          <cell r="EV190">
            <v>2546.1380724538622</v>
          </cell>
          <cell r="EW190">
            <v>0</v>
          </cell>
          <cell r="EX190">
            <v>0</v>
          </cell>
          <cell r="EY190">
            <v>46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</row>
        <row r="191">
          <cell r="J191">
            <v>1074</v>
          </cell>
          <cell r="K191" t="str">
            <v>К - 6</v>
          </cell>
          <cell r="L191">
            <v>41561</v>
          </cell>
          <cell r="M191" t="str">
            <v>Гор.</v>
          </cell>
          <cell r="N191" t="str">
            <v>P1ar_Block I</v>
          </cell>
          <cell r="O191" t="str">
            <v>Действующий</v>
          </cell>
          <cell r="P191">
            <v>-4</v>
          </cell>
          <cell r="Q191" t="str">
            <v xml:space="preserve"> </v>
          </cell>
          <cell r="R191" t="str">
            <v xml:space="preserve"> </v>
          </cell>
          <cell r="S191">
            <v>0</v>
          </cell>
          <cell r="T191">
            <v>143.80000000000001</v>
          </cell>
          <cell r="U191">
            <v>135</v>
          </cell>
          <cell r="V191">
            <v>4.32</v>
          </cell>
          <cell r="W191">
            <v>1</v>
          </cell>
          <cell r="X191">
            <v>1.110996811027672</v>
          </cell>
          <cell r="Y191">
            <v>1.33</v>
          </cell>
          <cell r="Z191">
            <v>0.83599999999999997</v>
          </cell>
          <cell r="AA191">
            <v>0.73299999999999998</v>
          </cell>
          <cell r="AB191">
            <v>38</v>
          </cell>
          <cell r="AC191">
            <v>1.1579999999999999</v>
          </cell>
          <cell r="AD191">
            <v>177.8</v>
          </cell>
          <cell r="AE191">
            <v>9.19</v>
          </cell>
          <cell r="AF191">
            <v>2049</v>
          </cell>
          <cell r="AG191">
            <v>2559</v>
          </cell>
          <cell r="AH191">
            <v>2559</v>
          </cell>
          <cell r="AI191">
            <v>0</v>
          </cell>
          <cell r="AJ191">
            <v>0</v>
          </cell>
          <cell r="AK191" t="str">
            <v>откр ствол</v>
          </cell>
          <cell r="AL191" t="str">
            <v>2049-2559</v>
          </cell>
          <cell r="AM191">
            <v>30</v>
          </cell>
          <cell r="AN191">
            <v>2049</v>
          </cell>
          <cell r="AO191">
            <v>285.14</v>
          </cell>
          <cell r="AP191">
            <v>0</v>
          </cell>
          <cell r="AQ191">
            <v>0</v>
          </cell>
          <cell r="AR191">
            <v>0</v>
          </cell>
          <cell r="AS191" t="str">
            <v>УЭЦН</v>
          </cell>
          <cell r="AT191">
            <v>300</v>
          </cell>
          <cell r="AU191" t="str">
            <v>ЦКсОК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1840</v>
          </cell>
          <cell r="BG191">
            <v>0</v>
          </cell>
          <cell r="BH191">
            <v>0</v>
          </cell>
          <cell r="BI191" t="str">
            <v>D1150N</v>
          </cell>
          <cell r="BJ191">
            <v>626</v>
          </cell>
          <cell r="BK191">
            <v>60</v>
          </cell>
          <cell r="BL191" t="str">
            <v>56-117</v>
          </cell>
          <cell r="BM191">
            <v>1857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1693.29</v>
          </cell>
          <cell r="BT191">
            <v>163.71</v>
          </cell>
          <cell r="BU191">
            <v>73</v>
          </cell>
          <cell r="BV191">
            <v>5.5</v>
          </cell>
          <cell r="BW191">
            <v>65</v>
          </cell>
          <cell r="BX191" t="str">
            <v>Угловик</v>
          </cell>
          <cell r="BY191" t="str">
            <v>Постоянный</v>
          </cell>
          <cell r="BZ191">
            <v>24</v>
          </cell>
          <cell r="CA191">
            <v>0</v>
          </cell>
          <cell r="CB191">
            <v>23</v>
          </cell>
          <cell r="CC191">
            <v>23</v>
          </cell>
          <cell r="CD191">
            <v>22</v>
          </cell>
          <cell r="CE191">
            <v>43313</v>
          </cell>
          <cell r="CF191">
            <v>180</v>
          </cell>
          <cell r="CG191">
            <v>0</v>
          </cell>
          <cell r="CH191">
            <v>0</v>
          </cell>
          <cell r="CI191">
            <v>782.79195757079128</v>
          </cell>
          <cell r="CJ191">
            <v>93</v>
          </cell>
          <cell r="CK191">
            <v>100.63424672175002</v>
          </cell>
          <cell r="CL191">
            <v>22.279400000000003</v>
          </cell>
          <cell r="CM191">
            <v>205</v>
          </cell>
          <cell r="CN191">
            <v>87</v>
          </cell>
          <cell r="CO191">
            <v>187</v>
          </cell>
          <cell r="CP191">
            <v>15.7</v>
          </cell>
          <cell r="CQ191">
            <v>79.365753278249983</v>
          </cell>
          <cell r="CR191" t="str">
            <v>-</v>
          </cell>
          <cell r="CS191" t="str">
            <v>-</v>
          </cell>
          <cell r="CT191" t="str">
            <v>-</v>
          </cell>
          <cell r="CU191">
            <v>57.08635327824998</v>
          </cell>
          <cell r="CV191" t="str">
            <v>-</v>
          </cell>
          <cell r="CW191" t="str">
            <v>-</v>
          </cell>
          <cell r="CX191" t="str">
            <v>-</v>
          </cell>
          <cell r="CY191">
            <v>0</v>
          </cell>
          <cell r="CZ191">
            <v>15.7</v>
          </cell>
          <cell r="DA191">
            <v>704.68684075872773</v>
          </cell>
          <cell r="DB191">
            <v>704.68684075872773</v>
          </cell>
          <cell r="DC191">
            <v>2.7850656043293531</v>
          </cell>
          <cell r="DD191" t="str">
            <v>Трещиноватая зона, высокая обводненность</v>
          </cell>
          <cell r="DE191" t="str">
            <v>УЭЦН</v>
          </cell>
          <cell r="DF191">
            <v>22.279400000000003</v>
          </cell>
          <cell r="DG191">
            <v>205</v>
          </cell>
          <cell r="DH191">
            <v>87</v>
          </cell>
          <cell r="DI191">
            <v>15.7</v>
          </cell>
          <cell r="DJ191">
            <v>100.63424672175002</v>
          </cell>
          <cell r="DK191">
            <v>0</v>
          </cell>
          <cell r="DL191">
            <v>43096</v>
          </cell>
          <cell r="DM191">
            <v>42163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41561</v>
          </cell>
          <cell r="DT191" t="str">
            <v>ВНС</v>
          </cell>
          <cell r="DU191">
            <v>0</v>
          </cell>
          <cell r="DV191">
            <v>18</v>
          </cell>
          <cell r="DW191">
            <v>25</v>
          </cell>
          <cell r="DX191">
            <v>25</v>
          </cell>
          <cell r="DY191">
            <v>24</v>
          </cell>
          <cell r="DZ191" t="str">
            <v>Постоянный</v>
          </cell>
          <cell r="EA191">
            <v>24</v>
          </cell>
          <cell r="EB191">
            <v>0</v>
          </cell>
          <cell r="EC191">
            <v>27.44591226959999</v>
          </cell>
          <cell r="ED191">
            <v>259.32100000000003</v>
          </cell>
          <cell r="EE191">
            <v>87.34</v>
          </cell>
          <cell r="EF191">
            <v>20.2</v>
          </cell>
          <cell r="EG191">
            <v>735.99302517534443</v>
          </cell>
          <cell r="EH191">
            <v>0</v>
          </cell>
          <cell r="EI191">
            <v>0</v>
          </cell>
          <cell r="EJ191">
            <v>102.64425033681502</v>
          </cell>
          <cell r="EK191">
            <v>65</v>
          </cell>
          <cell r="EL191">
            <v>23</v>
          </cell>
          <cell r="EM191">
            <v>23</v>
          </cell>
          <cell r="EN191">
            <v>22</v>
          </cell>
          <cell r="EO191" t="str">
            <v>Постоянный</v>
          </cell>
          <cell r="EP191">
            <v>24</v>
          </cell>
          <cell r="EQ191">
            <v>0</v>
          </cell>
          <cell r="ER191">
            <v>22.279400000000003</v>
          </cell>
          <cell r="ES191">
            <v>205</v>
          </cell>
          <cell r="ET191">
            <v>87</v>
          </cell>
          <cell r="EU191">
            <v>15.7</v>
          </cell>
          <cell r="EV191">
            <v>704.68684075872773</v>
          </cell>
          <cell r="EW191">
            <v>0</v>
          </cell>
          <cell r="EX191">
            <v>0</v>
          </cell>
          <cell r="EY191">
            <v>100.63424672175002</v>
          </cell>
          <cell r="EZ191">
            <v>47</v>
          </cell>
          <cell r="FA191">
            <v>-2</v>
          </cell>
          <cell r="FB191">
            <v>-2</v>
          </cell>
          <cell r="FC191">
            <v>-2</v>
          </cell>
          <cell r="FD191">
            <v>0</v>
          </cell>
          <cell r="FE191">
            <v>0</v>
          </cell>
          <cell r="FF191">
            <v>-5.1665122695999877</v>
          </cell>
        </row>
        <row r="192">
          <cell r="J192" t="str">
            <v>1074-2</v>
          </cell>
          <cell r="K192" t="str">
            <v>К - 6</v>
          </cell>
          <cell r="L192">
            <v>41651</v>
          </cell>
          <cell r="M192" t="str">
            <v>Гор.</v>
          </cell>
          <cell r="N192" t="str">
            <v>P1ar_Block I</v>
          </cell>
          <cell r="O192" t="str">
            <v>В бездействии текущего года.</v>
          </cell>
          <cell r="P192">
            <v>-4</v>
          </cell>
          <cell r="Q192" t="str">
            <v xml:space="preserve"> </v>
          </cell>
          <cell r="R192" t="str">
            <v xml:space="preserve"> </v>
          </cell>
          <cell r="S192">
            <v>0</v>
          </cell>
          <cell r="T192">
            <v>143.80000000000001</v>
          </cell>
          <cell r="U192">
            <v>135</v>
          </cell>
          <cell r="V192">
            <v>4.32</v>
          </cell>
          <cell r="W192">
            <v>1</v>
          </cell>
          <cell r="X192">
            <v>4.32</v>
          </cell>
          <cell r="Y192">
            <v>1.33</v>
          </cell>
          <cell r="Z192">
            <v>0.83599999999999997</v>
          </cell>
          <cell r="AA192">
            <v>0.73299999999999998</v>
          </cell>
          <cell r="AB192">
            <v>38</v>
          </cell>
          <cell r="AC192">
            <v>1.1579999999999999</v>
          </cell>
          <cell r="AD192">
            <v>177.8</v>
          </cell>
          <cell r="AE192">
            <v>9.19</v>
          </cell>
          <cell r="AF192">
            <v>2080</v>
          </cell>
          <cell r="AG192">
            <v>2690</v>
          </cell>
          <cell r="AH192">
            <v>2690</v>
          </cell>
          <cell r="AI192">
            <v>0</v>
          </cell>
          <cell r="AJ192">
            <v>0</v>
          </cell>
          <cell r="AK192" t="str">
            <v>откр ствол</v>
          </cell>
          <cell r="AL192" t="str">
            <v>2080-2690</v>
          </cell>
          <cell r="AM192">
            <v>19</v>
          </cell>
          <cell r="AN192">
            <v>2080</v>
          </cell>
          <cell r="AO192">
            <v>191.27</v>
          </cell>
          <cell r="AP192">
            <v>0</v>
          </cell>
          <cell r="AQ192">
            <v>0</v>
          </cell>
          <cell r="AR192">
            <v>0</v>
          </cell>
          <cell r="AS192" t="str">
            <v>УЭЦН</v>
          </cell>
          <cell r="AT192">
            <v>300</v>
          </cell>
          <cell r="AU192" t="str">
            <v>ГП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1470</v>
          </cell>
          <cell r="BG192">
            <v>0</v>
          </cell>
          <cell r="BH192">
            <v>0</v>
          </cell>
          <cell r="BI192" t="str">
            <v>D1050N</v>
          </cell>
          <cell r="BJ192">
            <v>1500</v>
          </cell>
          <cell r="BK192">
            <v>0</v>
          </cell>
          <cell r="BL192" t="str">
            <v>56-117</v>
          </cell>
          <cell r="BM192">
            <v>1480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1452.4</v>
          </cell>
          <cell r="BT192">
            <v>27.6</v>
          </cell>
          <cell r="BU192">
            <v>73</v>
          </cell>
          <cell r="BV192">
            <v>5.5</v>
          </cell>
          <cell r="BW192">
            <v>0</v>
          </cell>
          <cell r="BX192" t="str">
            <v>Угловик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43313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188</v>
          </cell>
          <cell r="CP192">
            <v>0</v>
          </cell>
          <cell r="CQ192">
            <v>0</v>
          </cell>
          <cell r="CR192" t="str">
            <v>-</v>
          </cell>
          <cell r="CS192" t="str">
            <v>-</v>
          </cell>
          <cell r="CT192" t="str">
            <v>-</v>
          </cell>
          <cell r="CU192">
            <v>0</v>
          </cell>
          <cell r="CV192" t="str">
            <v>-</v>
          </cell>
          <cell r="CW192" t="str">
            <v>-</v>
          </cell>
          <cell r="CX192" t="str">
            <v>-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 t="e">
            <v>#DIV/0!</v>
          </cell>
          <cell r="DD192" t="str">
            <v xml:space="preserve">ТРС-смена УЭЦН (ловильные работы) </v>
          </cell>
          <cell r="DE192" t="str">
            <v>УЭЦН</v>
          </cell>
          <cell r="DF192">
            <v>18.667879999999997</v>
          </cell>
          <cell r="DG192">
            <v>203</v>
          </cell>
          <cell r="DH192">
            <v>89</v>
          </cell>
          <cell r="DI192">
            <v>0</v>
          </cell>
          <cell r="DJ192">
            <v>0</v>
          </cell>
          <cell r="DK192" t="str">
            <v>План запуска 15.11.2018 (смена УЭЦН)</v>
          </cell>
          <cell r="DL192">
            <v>42598.083333333336</v>
          </cell>
          <cell r="DM192">
            <v>42611</v>
          </cell>
          <cell r="DN192">
            <v>795</v>
          </cell>
          <cell r="DO192">
            <v>38</v>
          </cell>
          <cell r="DP192">
            <v>80</v>
          </cell>
          <cell r="DQ192">
            <v>0</v>
          </cell>
          <cell r="DR192">
            <v>0</v>
          </cell>
          <cell r="DS192">
            <v>41651</v>
          </cell>
          <cell r="DT192" t="str">
            <v>ВНС</v>
          </cell>
          <cell r="DU192">
            <v>0</v>
          </cell>
          <cell r="DV192">
            <v>65</v>
          </cell>
          <cell r="DW192">
            <v>26</v>
          </cell>
          <cell r="DX192">
            <v>25</v>
          </cell>
          <cell r="DY192">
            <v>25</v>
          </cell>
          <cell r="DZ192" t="str">
            <v>Постоянный</v>
          </cell>
          <cell r="EA192">
            <v>24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142.37531220899999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-65</v>
          </cell>
          <cell r="FA192">
            <v>-26</v>
          </cell>
          <cell r="FB192">
            <v>-25</v>
          </cell>
          <cell r="FC192">
            <v>-25</v>
          </cell>
          <cell r="FD192">
            <v>-24</v>
          </cell>
          <cell r="FE192">
            <v>0</v>
          </cell>
          <cell r="FF192">
            <v>0</v>
          </cell>
        </row>
        <row r="193">
          <cell r="J193" t="str">
            <v>1077-2</v>
          </cell>
          <cell r="K193" t="str">
            <v>Куст скважины - 1077</v>
          </cell>
          <cell r="L193">
            <v>39583</v>
          </cell>
          <cell r="M193" t="str">
            <v>Гор.</v>
          </cell>
          <cell r="N193" t="str">
            <v>P1ar_Block III</v>
          </cell>
          <cell r="O193" t="str">
            <v>Действующий</v>
          </cell>
          <cell r="P193">
            <v>-4</v>
          </cell>
          <cell r="Q193" t="str">
            <v xml:space="preserve"> </v>
          </cell>
          <cell r="R193" t="str">
            <v xml:space="preserve"> </v>
          </cell>
          <cell r="S193">
            <v>0</v>
          </cell>
          <cell r="T193">
            <v>143.80000000000001</v>
          </cell>
          <cell r="U193">
            <v>135</v>
          </cell>
          <cell r="V193">
            <v>4.32</v>
          </cell>
          <cell r="W193">
            <v>1</v>
          </cell>
          <cell r="X193">
            <v>4.3142706485786881</v>
          </cell>
          <cell r="Y193">
            <v>1.33</v>
          </cell>
          <cell r="Z193">
            <v>0.83599999999999997</v>
          </cell>
          <cell r="AA193">
            <v>0.73299999999999998</v>
          </cell>
          <cell r="AB193">
            <v>38</v>
          </cell>
          <cell r="AC193">
            <v>1.1579999999999999</v>
          </cell>
          <cell r="AD193">
            <v>139.69999999999999</v>
          </cell>
          <cell r="AE193">
            <v>7.72</v>
          </cell>
          <cell r="AF193">
            <v>1966</v>
          </cell>
          <cell r="AG193">
            <v>2500</v>
          </cell>
          <cell r="AH193">
            <v>2500</v>
          </cell>
          <cell r="AI193">
            <v>0</v>
          </cell>
          <cell r="AJ193">
            <v>0</v>
          </cell>
          <cell r="AK193" t="str">
            <v>откр ствол</v>
          </cell>
          <cell r="AL193" t="str">
            <v xml:space="preserve">1966-2500 </v>
          </cell>
          <cell r="AM193">
            <v>0</v>
          </cell>
          <cell r="AN193">
            <v>1966</v>
          </cell>
          <cell r="AO193">
            <v>86.5</v>
          </cell>
          <cell r="AP193">
            <v>0</v>
          </cell>
          <cell r="AQ193">
            <v>0</v>
          </cell>
          <cell r="AR193">
            <v>0</v>
          </cell>
          <cell r="AS193" t="str">
            <v>Газлифт</v>
          </cell>
          <cell r="AT193">
            <v>602</v>
          </cell>
          <cell r="AU193" t="str">
            <v>ГП</v>
          </cell>
          <cell r="AV193">
            <v>1196</v>
          </cell>
          <cell r="AW193" t="str">
            <v>ГК75/1,5</v>
          </cell>
          <cell r="AX193">
            <v>1742</v>
          </cell>
          <cell r="AY193" t="str">
            <v>ЦКсОК/4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1753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1970</v>
          </cell>
          <cell r="BN193" t="str">
            <v>Есть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73</v>
          </cell>
          <cell r="BV193">
            <v>5.5</v>
          </cell>
          <cell r="BW193">
            <v>18</v>
          </cell>
          <cell r="BX193" t="str">
            <v>Угловик</v>
          </cell>
          <cell r="BY193" t="str">
            <v>Постоянный</v>
          </cell>
          <cell r="BZ193">
            <v>24</v>
          </cell>
          <cell r="CA193">
            <v>0</v>
          </cell>
          <cell r="CB193">
            <v>34</v>
          </cell>
          <cell r="CC193">
            <v>53</v>
          </cell>
          <cell r="CD193">
            <v>32</v>
          </cell>
          <cell r="CE193">
            <v>43313</v>
          </cell>
          <cell r="CF193">
            <v>115</v>
          </cell>
          <cell r="CG193">
            <v>74</v>
          </cell>
          <cell r="CH193">
            <v>6</v>
          </cell>
          <cell r="CI193">
            <v>0</v>
          </cell>
          <cell r="CJ193">
            <v>0</v>
          </cell>
          <cell r="CK193">
            <v>58</v>
          </cell>
          <cell r="CL193">
            <v>12.952816799999999</v>
          </cell>
          <cell r="CM193">
            <v>15.5</v>
          </cell>
          <cell r="CN193">
            <v>0.04</v>
          </cell>
          <cell r="CO193">
            <v>189</v>
          </cell>
          <cell r="CP193">
            <v>20</v>
          </cell>
          <cell r="CQ193">
            <v>57</v>
          </cell>
          <cell r="CR193" t="str">
            <v>-</v>
          </cell>
          <cell r="CS193" t="str">
            <v>-</v>
          </cell>
          <cell r="CT193" t="str">
            <v>-</v>
          </cell>
          <cell r="CU193">
            <v>44.047183199999999</v>
          </cell>
          <cell r="CV193" t="str">
            <v>-</v>
          </cell>
          <cell r="CW193" t="str">
            <v>-</v>
          </cell>
          <cell r="CX193" t="str">
            <v>-</v>
          </cell>
          <cell r="CY193">
            <v>8.6</v>
          </cell>
          <cell r="CZ193">
            <v>11.4</v>
          </cell>
          <cell r="DA193">
            <v>880.11744287157683</v>
          </cell>
          <cell r="DB193">
            <v>1544.0656892483805</v>
          </cell>
          <cell r="DC193">
            <v>0.34875758168655846</v>
          </cell>
          <cell r="DD193">
            <v>0</v>
          </cell>
          <cell r="DE193" t="str">
            <v>Газлифт</v>
          </cell>
          <cell r="DF193">
            <v>12.952816799999999</v>
          </cell>
          <cell r="DG193">
            <v>15.5</v>
          </cell>
          <cell r="DH193">
            <v>0.04</v>
          </cell>
          <cell r="DI193">
            <v>11.4</v>
          </cell>
          <cell r="DJ193">
            <v>58</v>
          </cell>
          <cell r="DK193">
            <v>0</v>
          </cell>
          <cell r="DL193">
            <v>41395</v>
          </cell>
          <cell r="DM193">
            <v>41399</v>
          </cell>
          <cell r="DN193">
            <v>2007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41408</v>
          </cell>
          <cell r="DT193" t="str">
            <v>ОПЗ</v>
          </cell>
          <cell r="DU193">
            <v>0</v>
          </cell>
          <cell r="DV193">
            <v>18</v>
          </cell>
          <cell r="DW193">
            <v>34</v>
          </cell>
          <cell r="DX193">
            <v>53</v>
          </cell>
          <cell r="DY193">
            <v>32</v>
          </cell>
          <cell r="DZ193" t="str">
            <v>Постоянный</v>
          </cell>
          <cell r="EA193">
            <v>24</v>
          </cell>
          <cell r="EB193">
            <v>0</v>
          </cell>
          <cell r="EC193">
            <v>12.952816799999999</v>
          </cell>
          <cell r="ED193">
            <v>15.5</v>
          </cell>
          <cell r="EE193">
            <v>0.04</v>
          </cell>
          <cell r="EF193">
            <v>20</v>
          </cell>
          <cell r="EG193">
            <v>880.11744287157683</v>
          </cell>
          <cell r="EH193">
            <v>74</v>
          </cell>
          <cell r="EI193">
            <v>8.6</v>
          </cell>
          <cell r="EJ193">
            <v>58</v>
          </cell>
          <cell r="EK193">
            <v>18</v>
          </cell>
          <cell r="EL193">
            <v>34</v>
          </cell>
          <cell r="EM193">
            <v>53</v>
          </cell>
          <cell r="EN193">
            <v>32</v>
          </cell>
          <cell r="EO193" t="str">
            <v>Постоянный</v>
          </cell>
          <cell r="EP193">
            <v>24</v>
          </cell>
          <cell r="EQ193">
            <v>0</v>
          </cell>
          <cell r="ER193">
            <v>12.952816799999999</v>
          </cell>
          <cell r="ES193">
            <v>15.5</v>
          </cell>
          <cell r="ET193">
            <v>0.04</v>
          </cell>
          <cell r="EU193">
            <v>20</v>
          </cell>
          <cell r="EV193">
            <v>880.11744287157683</v>
          </cell>
          <cell r="EW193">
            <v>74</v>
          </cell>
          <cell r="EX193">
            <v>8.6</v>
          </cell>
          <cell r="EY193">
            <v>58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</row>
        <row r="194">
          <cell r="J194" t="str">
            <v>1077-1</v>
          </cell>
          <cell r="K194" t="str">
            <v>Куст скважины - 1077</v>
          </cell>
          <cell r="L194">
            <v>39415</v>
          </cell>
          <cell r="M194" t="str">
            <v>Гор.</v>
          </cell>
          <cell r="N194" t="str">
            <v>P1ar_Block III</v>
          </cell>
          <cell r="O194" t="str">
            <v>Действующий</v>
          </cell>
          <cell r="P194">
            <v>-4</v>
          </cell>
          <cell r="Q194" t="str">
            <v xml:space="preserve"> </v>
          </cell>
          <cell r="R194" t="str">
            <v xml:space="preserve"> </v>
          </cell>
          <cell r="S194">
            <v>0</v>
          </cell>
          <cell r="T194">
            <v>143.80000000000001</v>
          </cell>
          <cell r="U194">
            <v>135</v>
          </cell>
          <cell r="V194">
            <v>4.32</v>
          </cell>
          <cell r="W194">
            <v>1</v>
          </cell>
          <cell r="X194">
            <v>4.32</v>
          </cell>
          <cell r="Y194">
            <v>1.33</v>
          </cell>
          <cell r="Z194">
            <v>0.83599999999999997</v>
          </cell>
          <cell r="AA194">
            <v>0.73299999999999998</v>
          </cell>
          <cell r="AB194">
            <v>38</v>
          </cell>
          <cell r="AC194">
            <v>1.1579999999999999</v>
          </cell>
          <cell r="AD194">
            <v>139.69999999999999</v>
          </cell>
          <cell r="AE194">
            <v>7.72</v>
          </cell>
          <cell r="AF194">
            <v>1933</v>
          </cell>
          <cell r="AG194">
            <v>2400</v>
          </cell>
          <cell r="AH194">
            <v>2400</v>
          </cell>
          <cell r="AI194">
            <v>0</v>
          </cell>
          <cell r="AJ194">
            <v>0</v>
          </cell>
          <cell r="AK194" t="str">
            <v>откр ствол</v>
          </cell>
          <cell r="AL194" t="str">
            <v xml:space="preserve">1933-2400 </v>
          </cell>
          <cell r="AM194">
            <v>0</v>
          </cell>
          <cell r="AN194">
            <v>1933</v>
          </cell>
          <cell r="AO194">
            <v>54</v>
          </cell>
          <cell r="AP194">
            <v>0</v>
          </cell>
          <cell r="AQ194">
            <v>0</v>
          </cell>
          <cell r="AR194">
            <v>0</v>
          </cell>
          <cell r="AS194" t="str">
            <v>Газлифт</v>
          </cell>
          <cell r="AT194">
            <v>600</v>
          </cell>
          <cell r="AU194" t="str">
            <v>ГП</v>
          </cell>
          <cell r="AV194">
            <v>1200</v>
          </cell>
          <cell r="AW194" t="str">
            <v>ГК75/1,5</v>
          </cell>
          <cell r="AX194">
            <v>1762</v>
          </cell>
          <cell r="AY194" t="str">
            <v>ЦКсОК/4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1773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2357</v>
          </cell>
          <cell r="BN194" t="str">
            <v>Есть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73</v>
          </cell>
          <cell r="BV194">
            <v>5.5</v>
          </cell>
          <cell r="BW194">
            <v>18</v>
          </cell>
          <cell r="BX194" t="str">
            <v>Угловик</v>
          </cell>
          <cell r="BY194" t="str">
            <v>Постоянный</v>
          </cell>
          <cell r="BZ194">
            <v>24</v>
          </cell>
          <cell r="CA194">
            <v>0</v>
          </cell>
          <cell r="CB194">
            <v>34</v>
          </cell>
          <cell r="CC194">
            <v>55</v>
          </cell>
          <cell r="CD194">
            <v>32</v>
          </cell>
          <cell r="CE194">
            <v>43313</v>
          </cell>
          <cell r="CF194">
            <v>128</v>
          </cell>
          <cell r="CG194">
            <v>74</v>
          </cell>
          <cell r="CH194">
            <v>6</v>
          </cell>
          <cell r="CI194">
            <v>0</v>
          </cell>
          <cell r="CJ194">
            <v>0</v>
          </cell>
          <cell r="CK194">
            <v>60</v>
          </cell>
          <cell r="CL194">
            <v>15.215199999999999</v>
          </cell>
          <cell r="CM194">
            <v>18.2</v>
          </cell>
          <cell r="CN194">
            <v>0</v>
          </cell>
          <cell r="CO194">
            <v>190</v>
          </cell>
          <cell r="CP194">
            <v>21.5</v>
          </cell>
          <cell r="CQ194">
            <v>68</v>
          </cell>
          <cell r="CR194" t="str">
            <v>-</v>
          </cell>
          <cell r="CS194" t="str">
            <v>-</v>
          </cell>
          <cell r="CT194" t="str">
            <v>-</v>
          </cell>
          <cell r="CU194">
            <v>52.784800000000004</v>
          </cell>
          <cell r="CV194" t="str">
            <v>-</v>
          </cell>
          <cell r="CW194" t="str">
            <v>-</v>
          </cell>
          <cell r="CX194" t="str">
            <v>-</v>
          </cell>
          <cell r="CY194">
            <v>8.3000000000000007</v>
          </cell>
          <cell r="CZ194">
            <v>13.2</v>
          </cell>
          <cell r="DA194">
            <v>867.55349913244652</v>
          </cell>
          <cell r="DB194">
            <v>1413.0606235869395</v>
          </cell>
          <cell r="DC194">
            <v>0.35037433155080211</v>
          </cell>
          <cell r="DD194">
            <v>0</v>
          </cell>
          <cell r="DE194" t="str">
            <v>Газлифт</v>
          </cell>
          <cell r="DF194">
            <v>15.215199999999999</v>
          </cell>
          <cell r="DG194">
            <v>18.2</v>
          </cell>
          <cell r="DH194">
            <v>0</v>
          </cell>
          <cell r="DI194">
            <v>13.2</v>
          </cell>
          <cell r="DJ194">
            <v>60</v>
          </cell>
          <cell r="DK194">
            <v>0</v>
          </cell>
          <cell r="DL194" t="str">
            <v>-</v>
          </cell>
          <cell r="DM194">
            <v>41194</v>
          </cell>
          <cell r="DN194">
            <v>2212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41194</v>
          </cell>
          <cell r="DT194" t="str">
            <v>ОПЗ</v>
          </cell>
          <cell r="DU194">
            <v>0</v>
          </cell>
          <cell r="DV194">
            <v>18</v>
          </cell>
          <cell r="DW194">
            <v>34</v>
          </cell>
          <cell r="DX194">
            <v>55</v>
          </cell>
          <cell r="DY194">
            <v>32</v>
          </cell>
          <cell r="DZ194" t="str">
            <v>Постоянный</v>
          </cell>
          <cell r="EA194">
            <v>24</v>
          </cell>
          <cell r="EB194">
            <v>0</v>
          </cell>
          <cell r="EC194">
            <v>15.215199999999999</v>
          </cell>
          <cell r="ED194">
            <v>18.2</v>
          </cell>
          <cell r="EE194">
            <v>0</v>
          </cell>
          <cell r="EF194">
            <v>21.5</v>
          </cell>
          <cell r="EG194">
            <v>867.55349913244652</v>
          </cell>
          <cell r="EH194">
            <v>74</v>
          </cell>
          <cell r="EI194">
            <v>8.3000000000000007</v>
          </cell>
          <cell r="EJ194">
            <v>60</v>
          </cell>
          <cell r="EK194">
            <v>18</v>
          </cell>
          <cell r="EL194">
            <v>34</v>
          </cell>
          <cell r="EM194">
            <v>55</v>
          </cell>
          <cell r="EN194">
            <v>32</v>
          </cell>
          <cell r="EO194" t="str">
            <v>Постоянный</v>
          </cell>
          <cell r="EP194">
            <v>24</v>
          </cell>
          <cell r="EQ194">
            <v>0</v>
          </cell>
          <cell r="ER194">
            <v>15.215199999999999</v>
          </cell>
          <cell r="ES194">
            <v>18.2</v>
          </cell>
          <cell r="ET194">
            <v>0</v>
          </cell>
          <cell r="EU194">
            <v>21.5</v>
          </cell>
          <cell r="EV194">
            <v>867.55349913244652</v>
          </cell>
          <cell r="EW194">
            <v>74</v>
          </cell>
          <cell r="EX194">
            <v>8.3000000000000007</v>
          </cell>
          <cell r="EY194">
            <v>60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</row>
        <row r="195">
          <cell r="J195">
            <v>1078</v>
          </cell>
          <cell r="K195" t="str">
            <v>Куст скважины - 1078</v>
          </cell>
          <cell r="L195">
            <v>38974</v>
          </cell>
          <cell r="M195" t="str">
            <v>Верт.</v>
          </cell>
          <cell r="N195" t="str">
            <v>P1ar_Block III</v>
          </cell>
          <cell r="O195" t="str">
            <v>В консервации</v>
          </cell>
          <cell r="P195">
            <v>-4</v>
          </cell>
          <cell r="Q195">
            <v>41836</v>
          </cell>
          <cell r="R195" t="str">
            <v>Slb</v>
          </cell>
          <cell r="S195" t="str">
            <v>64м3 15% HCL
 34м3 WF130</v>
          </cell>
          <cell r="T195">
            <v>143.80000000000001</v>
          </cell>
          <cell r="U195">
            <v>135</v>
          </cell>
          <cell r="V195">
            <v>4.32</v>
          </cell>
          <cell r="W195">
            <v>1</v>
          </cell>
          <cell r="X195">
            <v>4.32</v>
          </cell>
          <cell r="Y195">
            <v>1.33</v>
          </cell>
          <cell r="Z195">
            <v>0.83599999999999997</v>
          </cell>
          <cell r="AA195">
            <v>0.73299999999999998</v>
          </cell>
          <cell r="AB195">
            <v>38</v>
          </cell>
          <cell r="AC195">
            <v>1.1579999999999999</v>
          </cell>
          <cell r="AD195">
            <v>139.69999999999999</v>
          </cell>
          <cell r="AE195">
            <v>7.72</v>
          </cell>
          <cell r="AF195">
            <v>2050</v>
          </cell>
          <cell r="AG195">
            <v>2027</v>
          </cell>
          <cell r="AH195">
            <v>2027</v>
          </cell>
          <cell r="AI195">
            <v>0</v>
          </cell>
          <cell r="AJ195">
            <v>0</v>
          </cell>
          <cell r="AK195" t="str">
            <v>закрытый</v>
          </cell>
          <cell r="AL195" t="str">
            <v>1877-1881; 1883-1885; 1890-1898; 1901-1905; 1909-1912; 1914-1920; 1932-1936</v>
          </cell>
          <cell r="AM195">
            <v>0</v>
          </cell>
          <cell r="AN195">
            <v>1877</v>
          </cell>
          <cell r="AO195">
            <v>20</v>
          </cell>
          <cell r="AP195">
            <v>0</v>
          </cell>
          <cell r="AQ195">
            <v>0</v>
          </cell>
          <cell r="AR195">
            <v>0</v>
          </cell>
          <cell r="AS195" t="str">
            <v>Газлифт</v>
          </cell>
          <cell r="AT195">
            <v>600</v>
          </cell>
          <cell r="AU195" t="str">
            <v xml:space="preserve"> ГП</v>
          </cell>
          <cell r="AV195">
            <v>1200</v>
          </cell>
          <cell r="AW195" t="str">
            <v>ГК 90/4</v>
          </cell>
          <cell r="AX195">
            <v>1790</v>
          </cell>
          <cell r="AY195" t="str">
            <v>ЦКсОК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1800</v>
          </cell>
          <cell r="BG195">
            <v>0</v>
          </cell>
          <cell r="BH195">
            <v>0</v>
          </cell>
          <cell r="BI195">
            <v>0</v>
          </cell>
          <cell r="BJ195" t="e">
            <v>#N/A</v>
          </cell>
          <cell r="BK195">
            <v>0</v>
          </cell>
          <cell r="BL195">
            <v>0</v>
          </cell>
          <cell r="BM195">
            <v>1850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73</v>
          </cell>
          <cell r="BV195">
            <v>5.5</v>
          </cell>
          <cell r="BW195">
            <v>18</v>
          </cell>
          <cell r="BX195" t="str">
            <v>Угловик</v>
          </cell>
          <cell r="BY195" t="str">
            <v>Постоянный</v>
          </cell>
          <cell r="BZ195">
            <v>24</v>
          </cell>
          <cell r="CA195">
            <v>0</v>
          </cell>
          <cell r="CB195">
            <v>29.166666666666668</v>
          </cell>
          <cell r="CC195">
            <v>79.5</v>
          </cell>
          <cell r="CD195">
            <v>26.666666666666668</v>
          </cell>
          <cell r="CE195">
            <v>43313</v>
          </cell>
          <cell r="CF195">
            <v>206</v>
          </cell>
          <cell r="CG195">
            <v>80</v>
          </cell>
          <cell r="CH195">
            <v>6</v>
          </cell>
          <cell r="CI195">
            <v>0</v>
          </cell>
          <cell r="CJ195">
            <v>0</v>
          </cell>
          <cell r="CK195">
            <v>120.14</v>
          </cell>
          <cell r="CL195">
            <v>0</v>
          </cell>
          <cell r="CM195">
            <v>0</v>
          </cell>
          <cell r="CN195">
            <v>0</v>
          </cell>
          <cell r="CO195">
            <v>191</v>
          </cell>
          <cell r="CP195">
            <v>0</v>
          </cell>
          <cell r="CQ195" t="str">
            <v>-</v>
          </cell>
          <cell r="CR195" t="str">
            <v>-</v>
          </cell>
          <cell r="CS195" t="str">
            <v>-</v>
          </cell>
          <cell r="CT195" t="str">
            <v>-</v>
          </cell>
          <cell r="CU195" t="str">
            <v>-</v>
          </cell>
          <cell r="CV195" t="str">
            <v>-</v>
          </cell>
          <cell r="CW195" t="str">
            <v>-</v>
          </cell>
          <cell r="CX195" t="str">
            <v>-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 t="str">
            <v>Газлифт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120.14</v>
          </cell>
          <cell r="DK195">
            <v>0</v>
          </cell>
          <cell r="DL195">
            <v>41816</v>
          </cell>
          <cell r="DM195">
            <v>41860</v>
          </cell>
          <cell r="DN195">
            <v>1546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41860</v>
          </cell>
          <cell r="DT195" t="str">
            <v>КГРП</v>
          </cell>
          <cell r="DU195">
            <v>0</v>
          </cell>
          <cell r="DV195">
            <v>18</v>
          </cell>
          <cell r="DW195">
            <v>29.166666666666668</v>
          </cell>
          <cell r="DX195">
            <v>79.5</v>
          </cell>
          <cell r="DY195">
            <v>26.666666666666668</v>
          </cell>
          <cell r="DZ195" t="str">
            <v>Постоянный</v>
          </cell>
          <cell r="EA195">
            <v>24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80</v>
          </cell>
          <cell r="EI195">
            <v>0</v>
          </cell>
          <cell r="EJ195">
            <v>120.14</v>
          </cell>
          <cell r="EK195">
            <v>18</v>
          </cell>
          <cell r="EL195">
            <v>29.166666666666668</v>
          </cell>
          <cell r="EM195">
            <v>79.5</v>
          </cell>
          <cell r="EN195">
            <v>26.666666666666668</v>
          </cell>
          <cell r="EO195" t="str">
            <v>Постоянный</v>
          </cell>
          <cell r="EP195">
            <v>24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80</v>
          </cell>
          <cell r="EX195">
            <v>0</v>
          </cell>
          <cell r="EY195">
            <v>120.14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</row>
        <row r="196">
          <cell r="J196" t="str">
            <v>1078-1</v>
          </cell>
          <cell r="K196" t="str">
            <v>Куст скважины - 1078</v>
          </cell>
          <cell r="L196">
            <v>39072</v>
          </cell>
          <cell r="M196" t="str">
            <v>Гор.</v>
          </cell>
          <cell r="N196" t="str">
            <v>P1ar_Block III</v>
          </cell>
          <cell r="O196" t="str">
            <v>Действующий</v>
          </cell>
          <cell r="P196">
            <v>-4</v>
          </cell>
          <cell r="Q196" t="str">
            <v xml:space="preserve"> </v>
          </cell>
          <cell r="R196" t="str">
            <v xml:space="preserve"> </v>
          </cell>
          <cell r="S196">
            <v>0</v>
          </cell>
          <cell r="T196">
            <v>143.80000000000001</v>
          </cell>
          <cell r="U196">
            <v>135</v>
          </cell>
          <cell r="V196">
            <v>4.32</v>
          </cell>
          <cell r="W196">
            <v>1</v>
          </cell>
          <cell r="X196">
            <v>4.32</v>
          </cell>
          <cell r="Y196">
            <v>1.33</v>
          </cell>
          <cell r="Z196">
            <v>0.83599999999999997</v>
          </cell>
          <cell r="AA196">
            <v>0.73299999999999998</v>
          </cell>
          <cell r="AB196">
            <v>38</v>
          </cell>
          <cell r="AC196">
            <v>1.1579999999999999</v>
          </cell>
          <cell r="AD196">
            <v>139.69999999999999</v>
          </cell>
          <cell r="AE196">
            <v>7.72</v>
          </cell>
          <cell r="AF196">
            <v>1927</v>
          </cell>
          <cell r="AG196">
            <v>2504</v>
          </cell>
          <cell r="AH196">
            <v>2504</v>
          </cell>
          <cell r="AI196">
            <v>0</v>
          </cell>
          <cell r="AJ196">
            <v>0</v>
          </cell>
          <cell r="AK196" t="str">
            <v>откр ствол</v>
          </cell>
          <cell r="AL196" t="str">
            <v>1927-2504</v>
          </cell>
          <cell r="AM196">
            <v>0</v>
          </cell>
          <cell r="AN196">
            <v>1927</v>
          </cell>
          <cell r="AO196">
            <v>50</v>
          </cell>
          <cell r="AP196">
            <v>0</v>
          </cell>
          <cell r="AQ196">
            <v>0</v>
          </cell>
          <cell r="AR196">
            <v>0</v>
          </cell>
          <cell r="AS196" t="str">
            <v>Фонтан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1925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73</v>
          </cell>
          <cell r="BV196">
            <v>5.5</v>
          </cell>
          <cell r="BW196">
            <v>18</v>
          </cell>
          <cell r="BX196" t="str">
            <v>Угловик</v>
          </cell>
          <cell r="BY196" t="str">
            <v>Постоянный</v>
          </cell>
          <cell r="BZ196">
            <v>24</v>
          </cell>
          <cell r="CA196">
            <v>0</v>
          </cell>
          <cell r="CB196">
            <v>35</v>
          </cell>
          <cell r="CC196">
            <v>48</v>
          </cell>
          <cell r="CD196">
            <v>34</v>
          </cell>
          <cell r="CE196">
            <v>43313</v>
          </cell>
          <cell r="CF196">
            <v>117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50</v>
          </cell>
          <cell r="CL196">
            <v>19.227999999999998</v>
          </cell>
          <cell r="CM196">
            <v>23</v>
          </cell>
          <cell r="CN196">
            <v>0</v>
          </cell>
          <cell r="CO196">
            <v>192</v>
          </cell>
          <cell r="CP196">
            <v>51</v>
          </cell>
          <cell r="CQ196">
            <v>67</v>
          </cell>
          <cell r="CR196" t="str">
            <v>-</v>
          </cell>
          <cell r="CS196" t="str">
            <v>-</v>
          </cell>
          <cell r="CT196" t="str">
            <v>-</v>
          </cell>
          <cell r="CU196">
            <v>47.772000000000006</v>
          </cell>
          <cell r="CV196" t="str">
            <v>-</v>
          </cell>
          <cell r="CW196" t="str">
            <v>-</v>
          </cell>
          <cell r="CX196" t="str">
            <v>-</v>
          </cell>
          <cell r="CY196">
            <v>0</v>
          </cell>
          <cell r="CZ196">
            <v>51</v>
          </cell>
          <cell r="DA196">
            <v>2652.381942999792</v>
          </cell>
          <cell r="DB196">
            <v>2652.381942999792</v>
          </cell>
          <cell r="DC196">
            <v>0</v>
          </cell>
          <cell r="DD196">
            <v>0</v>
          </cell>
          <cell r="DE196" t="str">
            <v>Фонтан</v>
          </cell>
          <cell r="DF196">
            <v>19.227999999999998</v>
          </cell>
          <cell r="DG196">
            <v>23</v>
          </cell>
          <cell r="DH196">
            <v>0</v>
          </cell>
          <cell r="DI196">
            <v>50.999999999999993</v>
          </cell>
          <cell r="DJ196">
            <v>50</v>
          </cell>
          <cell r="DK196">
            <v>0</v>
          </cell>
          <cell r="DL196" t="str">
            <v>-</v>
          </cell>
          <cell r="DM196">
            <v>41420</v>
          </cell>
          <cell r="DN196">
            <v>1986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41420</v>
          </cell>
          <cell r="DT196" t="str">
            <v>ОПЗ</v>
          </cell>
          <cell r="DU196">
            <v>0</v>
          </cell>
          <cell r="DV196">
            <v>18</v>
          </cell>
          <cell r="DW196">
            <v>32</v>
          </cell>
          <cell r="DX196">
            <v>49</v>
          </cell>
          <cell r="DY196">
            <v>31</v>
          </cell>
          <cell r="DZ196" t="str">
            <v>Постоянный</v>
          </cell>
          <cell r="EA196">
            <v>24</v>
          </cell>
          <cell r="EB196">
            <v>0</v>
          </cell>
          <cell r="EC196">
            <v>3.5947999999999998</v>
          </cell>
          <cell r="ED196">
            <v>4.3</v>
          </cell>
          <cell r="EE196">
            <v>0</v>
          </cell>
          <cell r="EF196">
            <v>22.6</v>
          </cell>
          <cell r="EG196">
            <v>6286.8587960387231</v>
          </cell>
          <cell r="EH196">
            <v>0</v>
          </cell>
          <cell r="EI196">
            <v>0</v>
          </cell>
          <cell r="EJ196">
            <v>54</v>
          </cell>
          <cell r="EK196">
            <v>18</v>
          </cell>
          <cell r="EL196">
            <v>35</v>
          </cell>
          <cell r="EM196">
            <v>48</v>
          </cell>
          <cell r="EN196">
            <v>34</v>
          </cell>
          <cell r="EO196" t="str">
            <v>Постоянный</v>
          </cell>
          <cell r="EP196">
            <v>24</v>
          </cell>
          <cell r="EQ196">
            <v>0</v>
          </cell>
          <cell r="ER196">
            <v>19.227999999999998</v>
          </cell>
          <cell r="ES196">
            <v>23</v>
          </cell>
          <cell r="ET196">
            <v>0</v>
          </cell>
          <cell r="EU196">
            <v>51</v>
          </cell>
          <cell r="EV196">
            <v>2652.381942999792</v>
          </cell>
          <cell r="EW196">
            <v>0</v>
          </cell>
          <cell r="EX196">
            <v>0</v>
          </cell>
          <cell r="EY196">
            <v>50</v>
          </cell>
          <cell r="EZ196">
            <v>0</v>
          </cell>
          <cell r="FA196">
            <v>3</v>
          </cell>
          <cell r="FB196">
            <v>-1</v>
          </cell>
          <cell r="FC196">
            <v>3</v>
          </cell>
          <cell r="FD196">
            <v>0</v>
          </cell>
          <cell r="FE196">
            <v>0</v>
          </cell>
          <cell r="FF196">
            <v>15.633199999999999</v>
          </cell>
        </row>
        <row r="197">
          <cell r="J197">
            <v>1080</v>
          </cell>
          <cell r="K197" t="str">
            <v>Куст скважины - 1080</v>
          </cell>
          <cell r="L197">
            <v>39711</v>
          </cell>
          <cell r="M197" t="str">
            <v>Гор.</v>
          </cell>
          <cell r="N197" t="str">
            <v>P1ar_Block II</v>
          </cell>
          <cell r="O197" t="str">
            <v>Действующий</v>
          </cell>
          <cell r="P197">
            <v>-4</v>
          </cell>
          <cell r="Q197" t="str">
            <v xml:space="preserve"> </v>
          </cell>
          <cell r="R197" t="str">
            <v xml:space="preserve"> </v>
          </cell>
          <cell r="S197">
            <v>0</v>
          </cell>
          <cell r="T197">
            <v>143.80000000000001</v>
          </cell>
          <cell r="U197">
            <v>135</v>
          </cell>
          <cell r="V197">
            <v>4.32</v>
          </cell>
          <cell r="W197">
            <v>1</v>
          </cell>
          <cell r="X197">
            <v>4.3057050592034445</v>
          </cell>
          <cell r="Y197">
            <v>1.33</v>
          </cell>
          <cell r="Z197">
            <v>0.83599999999999997</v>
          </cell>
          <cell r="AA197">
            <v>0.73299999999999998</v>
          </cell>
          <cell r="AB197">
            <v>38</v>
          </cell>
          <cell r="AC197">
            <v>1.1579999999999999</v>
          </cell>
          <cell r="AD197">
            <v>139.69999999999999</v>
          </cell>
          <cell r="AE197">
            <v>7.72</v>
          </cell>
          <cell r="AF197">
            <v>1927</v>
          </cell>
          <cell r="AG197">
            <v>2400</v>
          </cell>
          <cell r="AH197">
            <v>2400</v>
          </cell>
          <cell r="AI197">
            <v>0</v>
          </cell>
          <cell r="AJ197">
            <v>0</v>
          </cell>
          <cell r="AK197" t="str">
            <v>откр ствол</v>
          </cell>
          <cell r="AL197" t="str">
            <v xml:space="preserve">1927-2400 </v>
          </cell>
          <cell r="AM197">
            <v>0</v>
          </cell>
          <cell r="AN197">
            <v>1927</v>
          </cell>
          <cell r="AO197">
            <v>21</v>
          </cell>
          <cell r="AP197">
            <v>0</v>
          </cell>
          <cell r="AQ197">
            <v>0</v>
          </cell>
          <cell r="AR197">
            <v>0</v>
          </cell>
          <cell r="AS197" t="str">
            <v>Газлифт</v>
          </cell>
          <cell r="AT197">
            <v>609</v>
          </cell>
          <cell r="AU197" t="str">
            <v>ГК80/2</v>
          </cell>
          <cell r="AV197">
            <v>1203</v>
          </cell>
          <cell r="AW197" t="str">
            <v>ГК78/2</v>
          </cell>
          <cell r="AX197">
            <v>1778</v>
          </cell>
          <cell r="AY197" t="str">
            <v>ЦКсОК(б/з)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1789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2087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73</v>
          </cell>
          <cell r="BV197">
            <v>5.5</v>
          </cell>
          <cell r="BW197">
            <v>18</v>
          </cell>
          <cell r="BX197" t="str">
            <v>Угловик</v>
          </cell>
          <cell r="BY197" t="str">
            <v>Периодический</v>
          </cell>
          <cell r="BZ197">
            <v>120</v>
          </cell>
          <cell r="CA197">
            <v>96</v>
          </cell>
          <cell r="CB197">
            <v>33</v>
          </cell>
          <cell r="CC197">
            <v>50</v>
          </cell>
          <cell r="CD197">
            <v>32</v>
          </cell>
          <cell r="CE197">
            <v>43313</v>
          </cell>
          <cell r="CF197">
            <v>116.4</v>
          </cell>
          <cell r="CG197">
            <v>80</v>
          </cell>
          <cell r="CH197">
            <v>6</v>
          </cell>
          <cell r="CI197">
            <v>0</v>
          </cell>
          <cell r="CJ197">
            <v>0</v>
          </cell>
          <cell r="CK197">
            <v>61</v>
          </cell>
          <cell r="CL197">
            <v>19.208772</v>
          </cell>
          <cell r="CM197">
            <v>23</v>
          </cell>
          <cell r="CN197">
            <v>0.1</v>
          </cell>
          <cell r="CO197">
            <v>193</v>
          </cell>
          <cell r="CP197">
            <v>19.7</v>
          </cell>
          <cell r="CQ197">
            <v>55.400000000000006</v>
          </cell>
          <cell r="CR197" t="str">
            <v>-</v>
          </cell>
          <cell r="CS197" t="str">
            <v>-</v>
          </cell>
          <cell r="CT197" t="str">
            <v>-</v>
          </cell>
          <cell r="CU197">
            <v>36.19122800000001</v>
          </cell>
          <cell r="CV197" t="str">
            <v>-</v>
          </cell>
          <cell r="CW197" t="str">
            <v>-</v>
          </cell>
          <cell r="CX197" t="str">
            <v>-</v>
          </cell>
          <cell r="CY197">
            <v>7.1</v>
          </cell>
          <cell r="CZ197">
            <v>12.6</v>
          </cell>
          <cell r="DA197">
            <v>655.95031270088475</v>
          </cell>
          <cell r="DB197">
            <v>1025.5731079529708</v>
          </cell>
          <cell r="DC197">
            <v>0.52654260015209664</v>
          </cell>
          <cell r="DD197">
            <v>0</v>
          </cell>
          <cell r="DE197" t="str">
            <v>Газлифт</v>
          </cell>
          <cell r="DF197">
            <v>19.208772</v>
          </cell>
          <cell r="DG197">
            <v>23</v>
          </cell>
          <cell r="DH197">
            <v>0.1</v>
          </cell>
          <cell r="DI197">
            <v>12.6</v>
          </cell>
          <cell r="DJ197">
            <v>61</v>
          </cell>
          <cell r="DK197">
            <v>0</v>
          </cell>
          <cell r="DL197" t="str">
            <v>-</v>
          </cell>
          <cell r="DM197">
            <v>40683</v>
          </cell>
          <cell r="DN197">
            <v>2723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40683</v>
          </cell>
          <cell r="DT197" t="str">
            <v>ОПЗ</v>
          </cell>
          <cell r="DU197" t="str">
            <v>НСL-12% V-50м3</v>
          </cell>
          <cell r="DV197">
            <v>18</v>
          </cell>
          <cell r="DW197">
            <v>33</v>
          </cell>
          <cell r="DX197">
            <v>50</v>
          </cell>
          <cell r="DY197">
            <v>32</v>
          </cell>
          <cell r="DZ197" t="str">
            <v>Периодический</v>
          </cell>
          <cell r="EA197">
            <v>120</v>
          </cell>
          <cell r="EB197">
            <v>96</v>
          </cell>
          <cell r="EC197">
            <v>19.208772</v>
          </cell>
          <cell r="ED197">
            <v>23</v>
          </cell>
          <cell r="EE197">
            <v>0.1</v>
          </cell>
          <cell r="EF197">
            <v>19.7</v>
          </cell>
          <cell r="EG197">
            <v>655.95031270088475</v>
          </cell>
          <cell r="EH197">
            <v>80</v>
          </cell>
          <cell r="EI197">
            <v>7.1</v>
          </cell>
          <cell r="EJ197">
            <v>61</v>
          </cell>
          <cell r="EK197">
            <v>18</v>
          </cell>
          <cell r="EL197">
            <v>33</v>
          </cell>
          <cell r="EM197">
            <v>50</v>
          </cell>
          <cell r="EN197">
            <v>32</v>
          </cell>
          <cell r="EO197" t="str">
            <v>Периодический</v>
          </cell>
          <cell r="EP197">
            <v>120</v>
          </cell>
          <cell r="EQ197">
            <v>96</v>
          </cell>
          <cell r="ER197">
            <v>19.208772</v>
          </cell>
          <cell r="ES197">
            <v>23</v>
          </cell>
          <cell r="ET197">
            <v>0.1</v>
          </cell>
          <cell r="EU197">
            <v>19.7</v>
          </cell>
          <cell r="EV197">
            <v>655.95031270088475</v>
          </cell>
          <cell r="EW197">
            <v>80</v>
          </cell>
          <cell r="EX197">
            <v>7.1</v>
          </cell>
          <cell r="EY197">
            <v>61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</row>
        <row r="198">
          <cell r="J198" t="str">
            <v>1080-2</v>
          </cell>
          <cell r="K198" t="str">
            <v>Куст скважины - 1080</v>
          </cell>
          <cell r="L198">
            <v>39923</v>
          </cell>
          <cell r="M198" t="str">
            <v>Гор.</v>
          </cell>
          <cell r="N198" t="str">
            <v>P1ar_Block II</v>
          </cell>
          <cell r="O198" t="str">
            <v>Действующий</v>
          </cell>
          <cell r="P198">
            <v>-4</v>
          </cell>
          <cell r="Q198" t="str">
            <v xml:space="preserve"> </v>
          </cell>
          <cell r="R198" t="str">
            <v xml:space="preserve"> </v>
          </cell>
          <cell r="S198">
            <v>0</v>
          </cell>
          <cell r="T198">
            <v>143.80000000000001</v>
          </cell>
          <cell r="U198">
            <v>135</v>
          </cell>
          <cell r="V198">
            <v>4.32</v>
          </cell>
          <cell r="W198">
            <v>1</v>
          </cell>
          <cell r="X198">
            <v>4.3099835981179737</v>
          </cell>
          <cell r="Y198">
            <v>1.33</v>
          </cell>
          <cell r="Z198">
            <v>0.83599999999999997</v>
          </cell>
          <cell r="AA198">
            <v>0.73299999999999998</v>
          </cell>
          <cell r="AB198">
            <v>38</v>
          </cell>
          <cell r="AC198">
            <v>1.1579999999999999</v>
          </cell>
          <cell r="AD198">
            <v>139.69999999999999</v>
          </cell>
          <cell r="AE198">
            <v>7.72</v>
          </cell>
          <cell r="AF198">
            <v>1921</v>
          </cell>
          <cell r="AG198">
            <v>2498</v>
          </cell>
          <cell r="AH198">
            <v>2498</v>
          </cell>
          <cell r="AI198">
            <v>0</v>
          </cell>
          <cell r="AJ198">
            <v>0</v>
          </cell>
          <cell r="AK198" t="str">
            <v>откр ствол</v>
          </cell>
          <cell r="AL198" t="str">
            <v>1921-2498</v>
          </cell>
          <cell r="AM198">
            <v>0</v>
          </cell>
          <cell r="AN198">
            <v>1921</v>
          </cell>
          <cell r="AO198">
            <v>29</v>
          </cell>
          <cell r="AP198">
            <v>0</v>
          </cell>
          <cell r="AQ198">
            <v>0</v>
          </cell>
          <cell r="AR198">
            <v>0</v>
          </cell>
          <cell r="AS198" t="str">
            <v>Газлифт</v>
          </cell>
          <cell r="AT198">
            <v>610</v>
          </cell>
          <cell r="AU198" t="str">
            <v>ГП</v>
          </cell>
          <cell r="AV198">
            <v>1216</v>
          </cell>
          <cell r="AW198" t="str">
            <v>ГК82/1</v>
          </cell>
          <cell r="AX198">
            <v>1769</v>
          </cell>
          <cell r="AY198" t="str">
            <v>ЦКсОК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1781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1990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73</v>
          </cell>
          <cell r="BV198">
            <v>5.5</v>
          </cell>
          <cell r="BW198">
            <v>18</v>
          </cell>
          <cell r="BX198" t="str">
            <v>Угловик</v>
          </cell>
          <cell r="BY198" t="str">
            <v>Постоянный</v>
          </cell>
          <cell r="BZ198">
            <v>24</v>
          </cell>
          <cell r="CA198">
            <v>0</v>
          </cell>
          <cell r="CB198">
            <v>33</v>
          </cell>
          <cell r="CC198">
            <v>56</v>
          </cell>
          <cell r="CD198">
            <v>32</v>
          </cell>
          <cell r="CE198">
            <v>43313</v>
          </cell>
          <cell r="CF198">
            <v>116</v>
          </cell>
          <cell r="CG198">
            <v>80</v>
          </cell>
          <cell r="CH198">
            <v>6</v>
          </cell>
          <cell r="CI198">
            <v>0</v>
          </cell>
          <cell r="CJ198">
            <v>0</v>
          </cell>
          <cell r="CK198">
            <v>55</v>
          </cell>
          <cell r="CL198">
            <v>13.366636799999998</v>
          </cell>
          <cell r="CM198">
            <v>16</v>
          </cell>
          <cell r="CN198">
            <v>7.0000000000000007E-2</v>
          </cell>
          <cell r="CO198">
            <v>194</v>
          </cell>
          <cell r="CP198">
            <v>25</v>
          </cell>
          <cell r="CQ198">
            <v>61</v>
          </cell>
          <cell r="CR198" t="str">
            <v>-</v>
          </cell>
          <cell r="CS198" t="str">
            <v>-</v>
          </cell>
          <cell r="CT198" t="str">
            <v>-</v>
          </cell>
          <cell r="CU198">
            <v>47.633363200000005</v>
          </cell>
          <cell r="CV198" t="str">
            <v>-</v>
          </cell>
          <cell r="CW198" t="str">
            <v>-</v>
          </cell>
          <cell r="CX198" t="str">
            <v>-</v>
          </cell>
          <cell r="CY198">
            <v>10.9</v>
          </cell>
          <cell r="CZ198">
            <v>14.1</v>
          </cell>
          <cell r="DA198">
            <v>1054.8651998983021</v>
          </cell>
          <cell r="DB198">
            <v>1870.328368614011</v>
          </cell>
          <cell r="DC198">
            <v>0.34229508196721314</v>
          </cell>
          <cell r="DD198">
            <v>0</v>
          </cell>
          <cell r="DE198" t="str">
            <v>Газлифт</v>
          </cell>
          <cell r="DF198">
            <v>13.366636799999998</v>
          </cell>
          <cell r="DG198">
            <v>16</v>
          </cell>
          <cell r="DH198">
            <v>7.0000000000000007E-2</v>
          </cell>
          <cell r="DI198">
            <v>14.1</v>
          </cell>
          <cell r="DJ198">
            <v>55</v>
          </cell>
          <cell r="DK198">
            <v>0</v>
          </cell>
          <cell r="DL198">
            <v>42802.083333333336</v>
          </cell>
          <cell r="DM198">
            <v>42810</v>
          </cell>
          <cell r="DN198">
            <v>596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42810</v>
          </cell>
          <cell r="DT198" t="str">
            <v>ОПЗ</v>
          </cell>
          <cell r="DU198">
            <v>0</v>
          </cell>
          <cell r="DV198">
            <v>18</v>
          </cell>
          <cell r="DW198">
            <v>33</v>
          </cell>
          <cell r="DX198">
            <v>56</v>
          </cell>
          <cell r="DY198">
            <v>32</v>
          </cell>
          <cell r="DZ198" t="str">
            <v>Постоянный</v>
          </cell>
          <cell r="EA198">
            <v>24</v>
          </cell>
          <cell r="EB198">
            <v>0</v>
          </cell>
          <cell r="EC198">
            <v>13.366636799999998</v>
          </cell>
          <cell r="ED198">
            <v>16</v>
          </cell>
          <cell r="EE198">
            <v>7.0000000000000007E-2</v>
          </cell>
          <cell r="EF198">
            <v>25</v>
          </cell>
          <cell r="EG198">
            <v>1054.8651998983021</v>
          </cell>
          <cell r="EH198">
            <v>80</v>
          </cell>
          <cell r="EI198">
            <v>10.9</v>
          </cell>
          <cell r="EJ198">
            <v>55</v>
          </cell>
          <cell r="EK198">
            <v>18</v>
          </cell>
          <cell r="EL198">
            <v>33</v>
          </cell>
          <cell r="EM198">
            <v>56</v>
          </cell>
          <cell r="EN198">
            <v>32</v>
          </cell>
          <cell r="EO198" t="str">
            <v>Постоянный</v>
          </cell>
          <cell r="EP198">
            <v>24</v>
          </cell>
          <cell r="EQ198">
            <v>0</v>
          </cell>
          <cell r="ER198">
            <v>13.366636799999998</v>
          </cell>
          <cell r="ES198">
            <v>16</v>
          </cell>
          <cell r="ET198">
            <v>7.0000000000000007E-2</v>
          </cell>
          <cell r="EU198">
            <v>25</v>
          </cell>
          <cell r="EV198">
            <v>1054.8651998983021</v>
          </cell>
          <cell r="EW198">
            <v>80</v>
          </cell>
          <cell r="EX198">
            <v>10.9</v>
          </cell>
          <cell r="EY198">
            <v>55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</row>
        <row r="199">
          <cell r="J199" t="str">
            <v>1080-1</v>
          </cell>
          <cell r="K199" t="str">
            <v>Куст скважины - 1080</v>
          </cell>
          <cell r="L199">
            <v>39803</v>
          </cell>
          <cell r="M199" t="str">
            <v>Гор.</v>
          </cell>
          <cell r="N199" t="str">
            <v>P1ar_Block III</v>
          </cell>
          <cell r="O199" t="str">
            <v>Действующий</v>
          </cell>
          <cell r="P199">
            <v>-4</v>
          </cell>
          <cell r="Q199" t="str">
            <v xml:space="preserve"> </v>
          </cell>
          <cell r="R199" t="str">
            <v xml:space="preserve"> </v>
          </cell>
          <cell r="S199">
            <v>0</v>
          </cell>
          <cell r="T199">
            <v>143.80000000000001</v>
          </cell>
          <cell r="U199">
            <v>135</v>
          </cell>
          <cell r="V199">
            <v>4.32</v>
          </cell>
          <cell r="W199">
            <v>1</v>
          </cell>
          <cell r="X199">
            <v>4.32</v>
          </cell>
          <cell r="Y199">
            <v>1.33</v>
          </cell>
          <cell r="Z199">
            <v>0.83599999999999997</v>
          </cell>
          <cell r="AA199">
            <v>0.73299999999999998</v>
          </cell>
          <cell r="AB199">
            <v>38</v>
          </cell>
          <cell r="AC199">
            <v>1.1579999999999999</v>
          </cell>
          <cell r="AD199">
            <v>139.69999999999999</v>
          </cell>
          <cell r="AE199">
            <v>7.72</v>
          </cell>
          <cell r="AF199">
            <v>1944</v>
          </cell>
          <cell r="AG199" t="str">
            <v>1 ств 2500
2 ств 2856</v>
          </cell>
          <cell r="AH199" t="str">
            <v>1 ств 2500
2 ств 2856</v>
          </cell>
          <cell r="AI199">
            <v>0</v>
          </cell>
          <cell r="AJ199">
            <v>0</v>
          </cell>
          <cell r="AK199" t="str">
            <v>откр ствол</v>
          </cell>
          <cell r="AL199" t="str">
            <v>1 ств 1944-2500;
2 ств 2450-2856</v>
          </cell>
          <cell r="AM199">
            <v>0</v>
          </cell>
          <cell r="AN199">
            <v>1944</v>
          </cell>
          <cell r="AO199">
            <v>42.6</v>
          </cell>
          <cell r="AP199">
            <v>0</v>
          </cell>
          <cell r="AQ199">
            <v>0</v>
          </cell>
          <cell r="AR199">
            <v>0</v>
          </cell>
          <cell r="AS199" t="str">
            <v>Газлифт</v>
          </cell>
          <cell r="AT199">
            <v>600</v>
          </cell>
          <cell r="AU199" t="str">
            <v>ГП</v>
          </cell>
          <cell r="AV199">
            <v>1200</v>
          </cell>
          <cell r="AW199" t="str">
            <v>ГК70/1,5</v>
          </cell>
          <cell r="AX199">
            <v>1774</v>
          </cell>
          <cell r="AY199" t="str">
            <v>ЦКсОК(3+3)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1782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2006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73</v>
          </cell>
          <cell r="BV199">
            <v>5.5</v>
          </cell>
          <cell r="BW199">
            <v>18</v>
          </cell>
          <cell r="BX199" t="str">
            <v>Угловик</v>
          </cell>
          <cell r="BY199" t="str">
            <v>Постоянный</v>
          </cell>
          <cell r="BZ199">
            <v>24</v>
          </cell>
          <cell r="CA199">
            <v>0</v>
          </cell>
          <cell r="CB199">
            <v>33</v>
          </cell>
          <cell r="CC199">
            <v>59</v>
          </cell>
          <cell r="CD199">
            <v>32</v>
          </cell>
          <cell r="CE199">
            <v>43313</v>
          </cell>
          <cell r="CF199">
            <v>116</v>
          </cell>
          <cell r="CG199">
            <v>79</v>
          </cell>
          <cell r="CH199">
            <v>6</v>
          </cell>
          <cell r="CI199">
            <v>0</v>
          </cell>
          <cell r="CJ199">
            <v>0</v>
          </cell>
          <cell r="CK199">
            <v>64</v>
          </cell>
          <cell r="CL199">
            <v>11.703999999999999</v>
          </cell>
          <cell r="CM199">
            <v>14</v>
          </cell>
          <cell r="CN199">
            <v>0</v>
          </cell>
          <cell r="CO199">
            <v>195</v>
          </cell>
          <cell r="CP199">
            <v>26</v>
          </cell>
          <cell r="CQ199">
            <v>52</v>
          </cell>
          <cell r="CR199" t="str">
            <v>-</v>
          </cell>
          <cell r="CS199" t="str">
            <v>-</v>
          </cell>
          <cell r="CT199" t="str">
            <v>-</v>
          </cell>
          <cell r="CU199">
            <v>40.295999999999999</v>
          </cell>
          <cell r="CV199" t="str">
            <v>-</v>
          </cell>
          <cell r="CW199" t="str">
            <v>-</v>
          </cell>
          <cell r="CX199" t="str">
            <v>-</v>
          </cell>
          <cell r="CY199">
            <v>16.5</v>
          </cell>
          <cell r="CZ199">
            <v>9.5</v>
          </cell>
          <cell r="DA199">
            <v>811.68831168831173</v>
          </cell>
          <cell r="DB199">
            <v>2221.4627477785375</v>
          </cell>
          <cell r="DC199">
            <v>0.33621641516378359</v>
          </cell>
          <cell r="DD199">
            <v>0</v>
          </cell>
          <cell r="DE199" t="str">
            <v>Газлифт</v>
          </cell>
          <cell r="DF199">
            <v>11.703999999999999</v>
          </cell>
          <cell r="DG199">
            <v>14</v>
          </cell>
          <cell r="DH199">
            <v>0</v>
          </cell>
          <cell r="DI199">
            <v>9.5</v>
          </cell>
          <cell r="DJ199">
            <v>64</v>
          </cell>
          <cell r="DK199">
            <v>0</v>
          </cell>
          <cell r="DL199">
            <v>42143</v>
          </cell>
          <cell r="DM199">
            <v>42154</v>
          </cell>
          <cell r="DN199">
            <v>1252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42153</v>
          </cell>
          <cell r="DT199" t="str">
            <v>ОПЗ</v>
          </cell>
          <cell r="DU199">
            <v>0</v>
          </cell>
          <cell r="DV199">
            <v>18</v>
          </cell>
          <cell r="DW199">
            <v>33</v>
          </cell>
          <cell r="DX199">
            <v>59</v>
          </cell>
          <cell r="DY199">
            <v>32</v>
          </cell>
          <cell r="DZ199" t="str">
            <v>Постоянный</v>
          </cell>
          <cell r="EA199">
            <v>24</v>
          </cell>
          <cell r="EB199">
            <v>0</v>
          </cell>
          <cell r="EC199">
            <v>11.703999999999999</v>
          </cell>
          <cell r="ED199">
            <v>14</v>
          </cell>
          <cell r="EE199">
            <v>0</v>
          </cell>
          <cell r="EF199">
            <v>26</v>
          </cell>
          <cell r="EG199">
            <v>811.68831168831173</v>
          </cell>
          <cell r="EH199">
            <v>79</v>
          </cell>
          <cell r="EI199">
            <v>16.5</v>
          </cell>
          <cell r="EJ199">
            <v>62</v>
          </cell>
          <cell r="EK199">
            <v>18</v>
          </cell>
          <cell r="EL199">
            <v>33</v>
          </cell>
          <cell r="EM199">
            <v>59</v>
          </cell>
          <cell r="EN199">
            <v>32</v>
          </cell>
          <cell r="EO199" t="str">
            <v>Постоянный</v>
          </cell>
          <cell r="EP199">
            <v>24</v>
          </cell>
          <cell r="EQ199">
            <v>0</v>
          </cell>
          <cell r="ER199">
            <v>11.703999999999999</v>
          </cell>
          <cell r="ES199">
            <v>14</v>
          </cell>
          <cell r="ET199">
            <v>0</v>
          </cell>
          <cell r="EU199">
            <v>26</v>
          </cell>
          <cell r="EV199">
            <v>811.68831168831173</v>
          </cell>
          <cell r="EW199">
            <v>79</v>
          </cell>
          <cell r="EX199">
            <v>16.5</v>
          </cell>
          <cell r="EY199">
            <v>64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</row>
        <row r="200">
          <cell r="J200">
            <v>1081</v>
          </cell>
          <cell r="K200" t="str">
            <v>Куст скважины - 1081</v>
          </cell>
          <cell r="L200">
            <v>39361</v>
          </cell>
          <cell r="M200" t="str">
            <v>Гор.</v>
          </cell>
          <cell r="N200" t="str">
            <v>P1ar_Block II</v>
          </cell>
          <cell r="O200" t="str">
            <v>Действующий</v>
          </cell>
          <cell r="P200">
            <v>-4</v>
          </cell>
          <cell r="Q200" t="str">
            <v xml:space="preserve"> </v>
          </cell>
          <cell r="R200" t="str">
            <v xml:space="preserve"> </v>
          </cell>
          <cell r="S200">
            <v>0</v>
          </cell>
          <cell r="T200">
            <v>143.80000000000001</v>
          </cell>
          <cell r="U200">
            <v>135</v>
          </cell>
          <cell r="V200">
            <v>4.32</v>
          </cell>
          <cell r="W200">
            <v>1</v>
          </cell>
          <cell r="X200">
            <v>4.32</v>
          </cell>
          <cell r="Y200">
            <v>1.33</v>
          </cell>
          <cell r="Z200">
            <v>0.83599999999999997</v>
          </cell>
          <cell r="AA200">
            <v>0.73299999999999998</v>
          </cell>
          <cell r="AB200">
            <v>38</v>
          </cell>
          <cell r="AC200">
            <v>1.1579999999999999</v>
          </cell>
          <cell r="AD200">
            <v>139.69999999999999</v>
          </cell>
          <cell r="AE200">
            <v>7.72</v>
          </cell>
          <cell r="AF200">
            <v>1991.5</v>
          </cell>
          <cell r="AG200">
            <v>2376</v>
          </cell>
          <cell r="AH200">
            <v>2376</v>
          </cell>
          <cell r="AI200">
            <v>39361</v>
          </cell>
          <cell r="AJ200" t="str">
            <v>По спущенной компановке</v>
          </cell>
          <cell r="AK200" t="str">
            <v>откр ствол</v>
          </cell>
          <cell r="AL200" t="str">
            <v>1942-1948; 1952-1986 перфорация; 
1992-2379  откр.ствол</v>
          </cell>
          <cell r="AM200">
            <v>0</v>
          </cell>
          <cell r="AN200">
            <v>1942</v>
          </cell>
          <cell r="AO200">
            <v>62.3</v>
          </cell>
          <cell r="AP200">
            <v>0</v>
          </cell>
          <cell r="AQ200">
            <v>0</v>
          </cell>
          <cell r="AR200">
            <v>0</v>
          </cell>
          <cell r="AS200" t="str">
            <v>Газлифт</v>
          </cell>
          <cell r="AT200">
            <v>365</v>
          </cell>
          <cell r="AU200" t="str">
            <v>ГП</v>
          </cell>
          <cell r="AV200">
            <v>700</v>
          </cell>
          <cell r="AW200" t="str">
            <v>ГП</v>
          </cell>
          <cell r="AX200">
            <v>995</v>
          </cell>
          <cell r="AY200" t="str">
            <v>ГП</v>
          </cell>
          <cell r="AZ200">
            <v>1245</v>
          </cell>
          <cell r="BA200" t="str">
            <v>ГП</v>
          </cell>
          <cell r="BB200">
            <v>1460</v>
          </cell>
          <cell r="BC200" t="str">
            <v>ГК85/1,5</v>
          </cell>
          <cell r="BD200">
            <v>0</v>
          </cell>
          <cell r="BE200">
            <v>0</v>
          </cell>
          <cell r="BF200">
            <v>1720</v>
          </cell>
          <cell r="BG200">
            <v>0</v>
          </cell>
          <cell r="BH200" t="str">
            <v>На гл. 1942 - перфоратор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1942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1942</v>
          </cell>
          <cell r="BT200">
            <v>0</v>
          </cell>
          <cell r="BU200">
            <v>73</v>
          </cell>
          <cell r="BV200">
            <v>5.5</v>
          </cell>
          <cell r="BW200">
            <v>18</v>
          </cell>
          <cell r="BX200" t="str">
            <v>Угловик</v>
          </cell>
          <cell r="BY200" t="str">
            <v>Периодический</v>
          </cell>
          <cell r="BZ200">
            <v>24</v>
          </cell>
          <cell r="CA200">
            <v>48</v>
          </cell>
          <cell r="CB200">
            <v>32</v>
          </cell>
          <cell r="CC200">
            <v>50</v>
          </cell>
          <cell r="CD200">
            <v>31</v>
          </cell>
          <cell r="CE200">
            <v>43313</v>
          </cell>
          <cell r="CF200">
            <v>95</v>
          </cell>
          <cell r="CG200">
            <v>80</v>
          </cell>
          <cell r="CH200">
            <v>6</v>
          </cell>
          <cell r="CI200">
            <v>0</v>
          </cell>
          <cell r="CJ200">
            <v>0</v>
          </cell>
          <cell r="CK200">
            <v>50</v>
          </cell>
          <cell r="CL200">
            <v>3.3439999999999999</v>
          </cell>
          <cell r="CM200">
            <v>4</v>
          </cell>
          <cell r="CN200">
            <v>0</v>
          </cell>
          <cell r="CO200">
            <v>196</v>
          </cell>
          <cell r="CP200">
            <v>21.9</v>
          </cell>
          <cell r="CQ200">
            <v>45</v>
          </cell>
          <cell r="CR200" t="str">
            <v>-</v>
          </cell>
          <cell r="CS200" t="str">
            <v>-</v>
          </cell>
          <cell r="CT200" t="str">
            <v>-</v>
          </cell>
          <cell r="CU200">
            <v>41.655999999999999</v>
          </cell>
          <cell r="CV200" t="str">
            <v>-</v>
          </cell>
          <cell r="CW200" t="str">
            <v>-</v>
          </cell>
          <cell r="CX200" t="str">
            <v>-</v>
          </cell>
          <cell r="CY200">
            <v>11</v>
          </cell>
          <cell r="CZ200">
            <v>10.899999999999999</v>
          </cell>
          <cell r="DA200">
            <v>3259.5693779904304</v>
          </cell>
          <cell r="DB200">
            <v>6549.0430622009571</v>
          </cell>
          <cell r="DC200">
            <v>0.11259259259259259</v>
          </cell>
          <cell r="DD200">
            <v>0</v>
          </cell>
          <cell r="DE200" t="str">
            <v>Газлифт</v>
          </cell>
          <cell r="DF200">
            <v>3.3439999999999999</v>
          </cell>
          <cell r="DG200">
            <v>4</v>
          </cell>
          <cell r="DH200">
            <v>0</v>
          </cell>
          <cell r="DI200">
            <v>10.899999999999999</v>
          </cell>
          <cell r="DJ200">
            <v>50</v>
          </cell>
          <cell r="DK200">
            <v>0</v>
          </cell>
          <cell r="DL200">
            <v>42327</v>
          </cell>
          <cell r="DM200">
            <v>42349</v>
          </cell>
          <cell r="DN200">
            <v>1057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42099</v>
          </cell>
          <cell r="DT200" t="str">
            <v>ОПЗ</v>
          </cell>
          <cell r="DU200">
            <v>0</v>
          </cell>
          <cell r="DV200">
            <v>18</v>
          </cell>
          <cell r="DW200">
            <v>32</v>
          </cell>
          <cell r="DX200">
            <v>50</v>
          </cell>
          <cell r="DY200">
            <v>31</v>
          </cell>
          <cell r="DZ200" t="str">
            <v>Периодический</v>
          </cell>
          <cell r="EA200">
            <v>24</v>
          </cell>
          <cell r="EB200">
            <v>48</v>
          </cell>
          <cell r="EC200">
            <v>3.3439999999999999</v>
          </cell>
          <cell r="ED200">
            <v>4</v>
          </cell>
          <cell r="EE200">
            <v>0</v>
          </cell>
          <cell r="EF200">
            <v>21.9</v>
          </cell>
          <cell r="EG200">
            <v>3259.5693779904304</v>
          </cell>
          <cell r="EH200">
            <v>80</v>
          </cell>
          <cell r="EI200">
            <v>11</v>
          </cell>
          <cell r="EJ200">
            <v>50</v>
          </cell>
          <cell r="EK200">
            <v>18</v>
          </cell>
          <cell r="EL200">
            <v>32</v>
          </cell>
          <cell r="EM200">
            <v>50</v>
          </cell>
          <cell r="EN200">
            <v>31</v>
          </cell>
          <cell r="EO200" t="str">
            <v>Периодический</v>
          </cell>
          <cell r="EP200">
            <v>24</v>
          </cell>
          <cell r="EQ200">
            <v>48</v>
          </cell>
          <cell r="ER200">
            <v>3.3439999999999999</v>
          </cell>
          <cell r="ES200">
            <v>4</v>
          </cell>
          <cell r="ET200">
            <v>0</v>
          </cell>
          <cell r="EU200">
            <v>21.9</v>
          </cell>
          <cell r="EV200">
            <v>3259.5693779904304</v>
          </cell>
          <cell r="EW200">
            <v>80</v>
          </cell>
          <cell r="EX200">
            <v>11</v>
          </cell>
          <cell r="EY200">
            <v>50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</row>
        <row r="201">
          <cell r="J201" t="str">
            <v>1081-2</v>
          </cell>
          <cell r="K201" t="str">
            <v>Куст скважины - 1081</v>
          </cell>
          <cell r="L201">
            <v>39609</v>
          </cell>
          <cell r="M201" t="str">
            <v>Гор.</v>
          </cell>
          <cell r="N201" t="str">
            <v>P1ar_Block II</v>
          </cell>
          <cell r="O201" t="str">
            <v>Действующий</v>
          </cell>
          <cell r="P201">
            <v>-4</v>
          </cell>
          <cell r="Q201" t="str">
            <v xml:space="preserve"> </v>
          </cell>
          <cell r="R201" t="str">
            <v xml:space="preserve"> </v>
          </cell>
          <cell r="S201">
            <v>0</v>
          </cell>
          <cell r="T201">
            <v>143.80000000000001</v>
          </cell>
          <cell r="U201">
            <v>135</v>
          </cell>
          <cell r="V201">
            <v>4.32</v>
          </cell>
          <cell r="W201">
            <v>1</v>
          </cell>
          <cell r="X201">
            <v>4.32</v>
          </cell>
          <cell r="Y201">
            <v>1.33</v>
          </cell>
          <cell r="Z201">
            <v>0.83599999999999997</v>
          </cell>
          <cell r="AA201">
            <v>0.73299999999999998</v>
          </cell>
          <cell r="AB201">
            <v>38</v>
          </cell>
          <cell r="AC201">
            <v>1.1579999999999999</v>
          </cell>
          <cell r="AD201">
            <v>139.69999999999999</v>
          </cell>
          <cell r="AE201">
            <v>7.72</v>
          </cell>
          <cell r="AF201">
            <v>2032</v>
          </cell>
          <cell r="AG201" t="str">
            <v>1 ств 2500
2 ств 2125
3 ств 2174</v>
          </cell>
          <cell r="AH201" t="str">
            <v>1 ств 2500
2 ств 2125
3 ств 2174</v>
          </cell>
          <cell r="AI201">
            <v>0</v>
          </cell>
          <cell r="AJ201">
            <v>0</v>
          </cell>
          <cell r="AK201" t="str">
            <v>откр ствол</v>
          </cell>
          <cell r="AL201" t="str">
            <v>1 ств 2032-2500;
2 ств 2045-2125;
3 ств 2075-2174</v>
          </cell>
          <cell r="AM201">
            <v>0</v>
          </cell>
          <cell r="AN201">
            <v>2032</v>
          </cell>
          <cell r="AO201">
            <v>136.1</v>
          </cell>
          <cell r="AP201">
            <v>0</v>
          </cell>
          <cell r="AQ201">
            <v>0</v>
          </cell>
          <cell r="AR201">
            <v>0</v>
          </cell>
          <cell r="AS201" t="str">
            <v>Газлифт</v>
          </cell>
          <cell r="AT201">
            <v>600</v>
          </cell>
          <cell r="AU201" t="str">
            <v>ГП</v>
          </cell>
          <cell r="AV201">
            <v>1197</v>
          </cell>
          <cell r="AW201" t="str">
            <v>ГК84/1,5</v>
          </cell>
          <cell r="AX201">
            <v>1743</v>
          </cell>
          <cell r="AY201" t="str">
            <v>ЦКсОК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1755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2282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73</v>
          </cell>
          <cell r="BV201">
            <v>5.5</v>
          </cell>
          <cell r="BW201">
            <v>18</v>
          </cell>
          <cell r="BX201" t="str">
            <v>Угловик</v>
          </cell>
          <cell r="BY201" t="str">
            <v>Постоянный</v>
          </cell>
          <cell r="BZ201">
            <v>24</v>
          </cell>
          <cell r="CA201">
            <v>0</v>
          </cell>
          <cell r="CB201">
            <v>32</v>
          </cell>
          <cell r="CC201">
            <v>58</v>
          </cell>
          <cell r="CD201">
            <v>31</v>
          </cell>
          <cell r="CE201">
            <v>43313</v>
          </cell>
          <cell r="CF201">
            <v>116</v>
          </cell>
          <cell r="CG201">
            <v>80</v>
          </cell>
          <cell r="CH201">
            <v>6</v>
          </cell>
          <cell r="CI201">
            <v>0</v>
          </cell>
          <cell r="CJ201">
            <v>0</v>
          </cell>
          <cell r="CK201">
            <v>56</v>
          </cell>
          <cell r="CL201">
            <v>11.703999999999999</v>
          </cell>
          <cell r="CM201">
            <v>14</v>
          </cell>
          <cell r="CN201">
            <v>0</v>
          </cell>
          <cell r="CO201">
            <v>197</v>
          </cell>
          <cell r="CP201">
            <v>28.2</v>
          </cell>
          <cell r="CQ201">
            <v>60</v>
          </cell>
          <cell r="CR201" t="str">
            <v>-</v>
          </cell>
          <cell r="CS201" t="str">
            <v>-</v>
          </cell>
          <cell r="CT201" t="str">
            <v>-</v>
          </cell>
          <cell r="CU201">
            <v>48.295999999999999</v>
          </cell>
          <cell r="CV201" t="str">
            <v>-</v>
          </cell>
          <cell r="CW201" t="str">
            <v>-</v>
          </cell>
          <cell r="CX201" t="str">
            <v>-</v>
          </cell>
          <cell r="CY201">
            <v>11.5</v>
          </cell>
          <cell r="CZ201">
            <v>16.7</v>
          </cell>
          <cell r="DA201">
            <v>1426.8626110731375</v>
          </cell>
          <cell r="DB201">
            <v>2409.4326725905676</v>
          </cell>
          <cell r="DC201">
            <v>0.30298507462686569</v>
          </cell>
          <cell r="DD201">
            <v>0</v>
          </cell>
          <cell r="DE201" t="str">
            <v>Газлифт</v>
          </cell>
          <cell r="DF201">
            <v>16.7</v>
          </cell>
          <cell r="DG201">
            <v>20</v>
          </cell>
          <cell r="DH201">
            <v>0</v>
          </cell>
          <cell r="DI201">
            <v>23.828605604921396</v>
          </cell>
          <cell r="DJ201">
            <v>56</v>
          </cell>
          <cell r="DK201" t="str">
            <v>Планируется ОПЗ. План запуска 23.11.2018</v>
          </cell>
          <cell r="DL201">
            <v>42327</v>
          </cell>
          <cell r="DM201">
            <v>42349</v>
          </cell>
          <cell r="DN201">
            <v>1057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41253</v>
          </cell>
          <cell r="DT201" t="str">
            <v>ОПЗ</v>
          </cell>
          <cell r="DU201">
            <v>0</v>
          </cell>
          <cell r="DV201">
            <v>18</v>
          </cell>
          <cell r="DW201">
            <v>32</v>
          </cell>
          <cell r="DX201">
            <v>58</v>
          </cell>
          <cell r="DY201">
            <v>31</v>
          </cell>
          <cell r="DZ201" t="str">
            <v>Постоянный</v>
          </cell>
          <cell r="EA201">
            <v>24</v>
          </cell>
          <cell r="EB201">
            <v>0</v>
          </cell>
          <cell r="EC201">
            <v>11.703999999999999</v>
          </cell>
          <cell r="ED201">
            <v>14</v>
          </cell>
          <cell r="EE201">
            <v>0</v>
          </cell>
          <cell r="EF201">
            <v>28.2</v>
          </cell>
          <cell r="EG201">
            <v>1426.8626110731375</v>
          </cell>
          <cell r="EH201">
            <v>80</v>
          </cell>
          <cell r="EI201">
            <v>11.5</v>
          </cell>
          <cell r="EJ201">
            <v>56</v>
          </cell>
          <cell r="EK201">
            <v>18</v>
          </cell>
          <cell r="EL201">
            <v>32</v>
          </cell>
          <cell r="EM201">
            <v>58</v>
          </cell>
          <cell r="EN201">
            <v>31</v>
          </cell>
          <cell r="EO201" t="str">
            <v>Постоянный</v>
          </cell>
          <cell r="EP201">
            <v>24</v>
          </cell>
          <cell r="EQ201">
            <v>0</v>
          </cell>
          <cell r="ER201">
            <v>11.703999999999999</v>
          </cell>
          <cell r="ES201">
            <v>14</v>
          </cell>
          <cell r="ET201">
            <v>0</v>
          </cell>
          <cell r="EU201">
            <v>28.2</v>
          </cell>
          <cell r="EV201">
            <v>1426.8626110731375</v>
          </cell>
          <cell r="EW201">
            <v>80</v>
          </cell>
          <cell r="EX201">
            <v>11.5</v>
          </cell>
          <cell r="EY201">
            <v>56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</row>
        <row r="202">
          <cell r="J202" t="str">
            <v>1081-1</v>
          </cell>
          <cell r="K202" t="str">
            <v>Куст скважины - 1081</v>
          </cell>
          <cell r="L202">
            <v>39477</v>
          </cell>
          <cell r="M202" t="str">
            <v>Гор.</v>
          </cell>
          <cell r="N202" t="str">
            <v>P1ar_Block II</v>
          </cell>
          <cell r="O202" t="str">
            <v>Действующий</v>
          </cell>
          <cell r="P202">
            <v>-4</v>
          </cell>
          <cell r="Q202" t="str">
            <v xml:space="preserve"> </v>
          </cell>
          <cell r="R202" t="str">
            <v xml:space="preserve"> </v>
          </cell>
          <cell r="S202">
            <v>0</v>
          </cell>
          <cell r="T202">
            <v>143.80000000000001</v>
          </cell>
          <cell r="U202">
            <v>135</v>
          </cell>
          <cell r="V202">
            <v>4.32</v>
          </cell>
          <cell r="W202">
            <v>1</v>
          </cell>
          <cell r="X202">
            <v>4.32</v>
          </cell>
          <cell r="Y202">
            <v>1.33</v>
          </cell>
          <cell r="Z202">
            <v>0.83599999999999997</v>
          </cell>
          <cell r="AA202">
            <v>0.73299999999999998</v>
          </cell>
          <cell r="AB202">
            <v>38</v>
          </cell>
          <cell r="AC202">
            <v>1.1579999999999999</v>
          </cell>
          <cell r="AD202">
            <v>139.69999999999999</v>
          </cell>
          <cell r="AE202">
            <v>7.72</v>
          </cell>
          <cell r="AF202">
            <v>1932</v>
          </cell>
          <cell r="AG202" t="str">
            <v>1 ств 2400
2 ств 2650</v>
          </cell>
          <cell r="AH202" t="str">
            <v>1 ств 2400
2 ств 2650</v>
          </cell>
          <cell r="AI202">
            <v>0</v>
          </cell>
          <cell r="AJ202">
            <v>0</v>
          </cell>
          <cell r="AK202" t="str">
            <v>откр ствол</v>
          </cell>
          <cell r="AL202" t="str">
            <v>1 ств 1932-2400;
2 ств 2340-2650</v>
          </cell>
          <cell r="AM202">
            <v>0</v>
          </cell>
          <cell r="AN202">
            <v>2032</v>
          </cell>
          <cell r="AO202">
            <v>116.8</v>
          </cell>
          <cell r="AP202">
            <v>0</v>
          </cell>
          <cell r="AQ202">
            <v>0</v>
          </cell>
          <cell r="AR202">
            <v>0</v>
          </cell>
          <cell r="AS202" t="str">
            <v>Газлифт</v>
          </cell>
          <cell r="AT202">
            <v>600</v>
          </cell>
          <cell r="AU202" t="str">
            <v>ГП</v>
          </cell>
          <cell r="AV202">
            <v>1204</v>
          </cell>
          <cell r="AW202" t="str">
            <v>ГК75/3</v>
          </cell>
          <cell r="AX202">
            <v>1747</v>
          </cell>
          <cell r="AY202" t="str">
            <v>ЦКсОК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1756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2282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73</v>
          </cell>
          <cell r="BV202">
            <v>5.5</v>
          </cell>
          <cell r="BW202">
            <v>18</v>
          </cell>
          <cell r="BX202" t="str">
            <v>Угловик</v>
          </cell>
          <cell r="BY202" t="str">
            <v>Постоянный</v>
          </cell>
          <cell r="BZ202">
            <v>24</v>
          </cell>
          <cell r="CA202">
            <v>0</v>
          </cell>
          <cell r="CB202">
            <v>33</v>
          </cell>
          <cell r="CC202">
            <v>56</v>
          </cell>
          <cell r="CD202">
            <v>32</v>
          </cell>
          <cell r="CE202">
            <v>43313</v>
          </cell>
          <cell r="CF202">
            <v>122</v>
          </cell>
          <cell r="CG202">
            <v>80</v>
          </cell>
          <cell r="CH202">
            <v>6</v>
          </cell>
          <cell r="CI202">
            <v>0</v>
          </cell>
          <cell r="CJ202">
            <v>0</v>
          </cell>
          <cell r="CK202">
            <v>56</v>
          </cell>
          <cell r="CL202">
            <v>22.571999999999999</v>
          </cell>
          <cell r="CM202">
            <v>27</v>
          </cell>
          <cell r="CN202">
            <v>0</v>
          </cell>
          <cell r="CO202">
            <v>198</v>
          </cell>
          <cell r="CP202">
            <v>51</v>
          </cell>
          <cell r="CQ202">
            <v>66</v>
          </cell>
          <cell r="CR202" t="str">
            <v>-</v>
          </cell>
          <cell r="CS202" t="str">
            <v>-</v>
          </cell>
          <cell r="CT202" t="str">
            <v>-</v>
          </cell>
          <cell r="CU202">
            <v>43.427999999999997</v>
          </cell>
          <cell r="CV202" t="str">
            <v>-</v>
          </cell>
          <cell r="CW202" t="str">
            <v>-</v>
          </cell>
          <cell r="CX202" t="str">
            <v>-</v>
          </cell>
          <cell r="CY202">
            <v>10</v>
          </cell>
          <cell r="CZ202">
            <v>41</v>
          </cell>
          <cell r="DA202">
            <v>1816.4097111465533</v>
          </cell>
          <cell r="DB202">
            <v>2259.4364699627858</v>
          </cell>
          <cell r="DC202">
            <v>0.53858731196860699</v>
          </cell>
          <cell r="DD202">
            <v>0</v>
          </cell>
          <cell r="DE202" t="str">
            <v>Газлифт</v>
          </cell>
          <cell r="DF202">
            <v>22.571999999999999</v>
          </cell>
          <cell r="DG202">
            <v>27</v>
          </cell>
          <cell r="DH202">
            <v>0</v>
          </cell>
          <cell r="DI202">
            <v>41</v>
          </cell>
          <cell r="DJ202">
            <v>56</v>
          </cell>
          <cell r="DK202">
            <v>0</v>
          </cell>
          <cell r="DL202">
            <v>41072</v>
          </cell>
          <cell r="DM202">
            <v>41173</v>
          </cell>
          <cell r="DN202">
            <v>2233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40785</v>
          </cell>
          <cell r="DT202" t="str">
            <v>ОПЗ</v>
          </cell>
          <cell r="DU202">
            <v>0</v>
          </cell>
          <cell r="DV202">
            <v>18</v>
          </cell>
          <cell r="DW202">
            <v>33</v>
          </cell>
          <cell r="DX202">
            <v>56</v>
          </cell>
          <cell r="DY202">
            <v>32</v>
          </cell>
          <cell r="DZ202" t="str">
            <v>Постоянный</v>
          </cell>
          <cell r="EA202">
            <v>24</v>
          </cell>
          <cell r="EB202">
            <v>0</v>
          </cell>
          <cell r="EC202">
            <v>22.571999999999999</v>
          </cell>
          <cell r="ED202">
            <v>27</v>
          </cell>
          <cell r="EE202">
            <v>0</v>
          </cell>
          <cell r="EF202">
            <v>51</v>
          </cell>
          <cell r="EG202">
            <v>1816.4097111465533</v>
          </cell>
          <cell r="EH202">
            <v>80</v>
          </cell>
          <cell r="EI202">
            <v>10</v>
          </cell>
          <cell r="EJ202">
            <v>56</v>
          </cell>
          <cell r="EK202">
            <v>18</v>
          </cell>
          <cell r="EL202">
            <v>33</v>
          </cell>
          <cell r="EM202">
            <v>56</v>
          </cell>
          <cell r="EN202">
            <v>32</v>
          </cell>
          <cell r="EO202" t="str">
            <v>Постоянный</v>
          </cell>
          <cell r="EP202">
            <v>24</v>
          </cell>
          <cell r="EQ202">
            <v>0</v>
          </cell>
          <cell r="ER202">
            <v>22.571999999999999</v>
          </cell>
          <cell r="ES202">
            <v>27</v>
          </cell>
          <cell r="ET202">
            <v>0</v>
          </cell>
          <cell r="EU202">
            <v>51</v>
          </cell>
          <cell r="EV202">
            <v>1816.4097111465533</v>
          </cell>
          <cell r="EW202">
            <v>80</v>
          </cell>
          <cell r="EX202">
            <v>10</v>
          </cell>
          <cell r="EY202">
            <v>56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</row>
        <row r="203">
          <cell r="J203">
            <v>1084</v>
          </cell>
          <cell r="K203" t="str">
            <v>Куст скважины - 1084</v>
          </cell>
          <cell r="L203">
            <v>40073</v>
          </cell>
          <cell r="M203" t="str">
            <v>Гор.</v>
          </cell>
          <cell r="N203" t="str">
            <v>P1ar_Block II</v>
          </cell>
          <cell r="O203" t="str">
            <v>Действующий</v>
          </cell>
          <cell r="P203">
            <v>-4</v>
          </cell>
          <cell r="Q203" t="str">
            <v xml:space="preserve"> </v>
          </cell>
          <cell r="R203" t="str">
            <v xml:space="preserve"> </v>
          </cell>
          <cell r="S203">
            <v>0</v>
          </cell>
          <cell r="T203">
            <v>143.80000000000001</v>
          </cell>
          <cell r="U203">
            <v>135</v>
          </cell>
          <cell r="V203">
            <v>4.32</v>
          </cell>
          <cell r="W203">
            <v>1</v>
          </cell>
          <cell r="X203">
            <v>4.3014350065118947</v>
          </cell>
          <cell r="Y203">
            <v>1.33</v>
          </cell>
          <cell r="Z203">
            <v>0.83599999999999997</v>
          </cell>
          <cell r="AA203">
            <v>0.73299999999999998</v>
          </cell>
          <cell r="AB203">
            <v>38</v>
          </cell>
          <cell r="AC203">
            <v>1.1579999999999999</v>
          </cell>
          <cell r="AD203">
            <v>139.69999999999999</v>
          </cell>
          <cell r="AE203">
            <v>7.72</v>
          </cell>
          <cell r="AF203">
            <v>1931</v>
          </cell>
          <cell r="AG203">
            <v>2600</v>
          </cell>
          <cell r="AH203">
            <v>2600</v>
          </cell>
          <cell r="AI203">
            <v>0</v>
          </cell>
          <cell r="AJ203">
            <v>0</v>
          </cell>
          <cell r="AK203" t="str">
            <v>откр ствол</v>
          </cell>
          <cell r="AL203" t="str">
            <v xml:space="preserve">1917-2600 </v>
          </cell>
          <cell r="AM203">
            <v>0</v>
          </cell>
          <cell r="AN203">
            <v>1917</v>
          </cell>
          <cell r="AO203">
            <v>28</v>
          </cell>
          <cell r="AP203" t="str">
            <v>1660-1917</v>
          </cell>
          <cell r="AQ203">
            <v>102</v>
          </cell>
          <cell r="AR203">
            <v>6.5</v>
          </cell>
          <cell r="AS203" t="str">
            <v>Газлифт</v>
          </cell>
          <cell r="AT203">
            <v>360</v>
          </cell>
          <cell r="AU203">
            <v>0</v>
          </cell>
          <cell r="AV203">
            <v>600</v>
          </cell>
          <cell r="AW203">
            <v>0</v>
          </cell>
          <cell r="AX203">
            <v>830</v>
          </cell>
          <cell r="AY203">
            <v>0</v>
          </cell>
          <cell r="AZ203">
            <v>1040</v>
          </cell>
          <cell r="BA203">
            <v>0</v>
          </cell>
          <cell r="BB203">
            <v>1230</v>
          </cell>
          <cell r="BC203">
            <v>0</v>
          </cell>
          <cell r="BD203">
            <v>0</v>
          </cell>
          <cell r="BE203">
            <v>0</v>
          </cell>
          <cell r="BF203">
            <v>1600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1630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73</v>
          </cell>
          <cell r="BV203">
            <v>5.5</v>
          </cell>
          <cell r="BW203">
            <v>18</v>
          </cell>
          <cell r="BX203" t="str">
            <v>Угловик</v>
          </cell>
          <cell r="BY203" t="str">
            <v>Постоянный</v>
          </cell>
          <cell r="BZ203">
            <v>24</v>
          </cell>
          <cell r="CA203">
            <v>0</v>
          </cell>
          <cell r="CB203">
            <v>25</v>
          </cell>
          <cell r="CC203">
            <v>46</v>
          </cell>
          <cell r="CD203">
            <v>24</v>
          </cell>
          <cell r="CE203">
            <v>43313</v>
          </cell>
          <cell r="CF203">
            <v>115</v>
          </cell>
          <cell r="CG203">
            <v>80</v>
          </cell>
          <cell r="CH203">
            <v>6</v>
          </cell>
          <cell r="CI203">
            <v>0</v>
          </cell>
          <cell r="CJ203">
            <v>0</v>
          </cell>
          <cell r="CK203">
            <v>54</v>
          </cell>
          <cell r="CL203">
            <v>18.785547000000001</v>
          </cell>
          <cell r="CM203">
            <v>22.5</v>
          </cell>
          <cell r="CN203">
            <v>0.13</v>
          </cell>
          <cell r="CO203">
            <v>199</v>
          </cell>
          <cell r="CP203">
            <v>28</v>
          </cell>
          <cell r="CQ203">
            <v>61</v>
          </cell>
          <cell r="CR203" t="str">
            <v>-</v>
          </cell>
          <cell r="CS203" t="str">
            <v>-</v>
          </cell>
          <cell r="CT203" t="str">
            <v>-</v>
          </cell>
          <cell r="CU203">
            <v>42.214452999999999</v>
          </cell>
          <cell r="CV203" t="str">
            <v>-</v>
          </cell>
          <cell r="CW203" t="str">
            <v>-</v>
          </cell>
          <cell r="CX203" t="str">
            <v>-</v>
          </cell>
          <cell r="CY203">
            <v>10</v>
          </cell>
          <cell r="CZ203">
            <v>18</v>
          </cell>
          <cell r="DA203">
            <v>958.18343751182749</v>
          </cell>
          <cell r="DB203">
            <v>1490.5075694628429</v>
          </cell>
          <cell r="DC203">
            <v>0.48263248430084355</v>
          </cell>
          <cell r="DD203">
            <v>0</v>
          </cell>
          <cell r="DE203" t="str">
            <v>Газлифт</v>
          </cell>
          <cell r="DF203">
            <v>18.785547000000001</v>
          </cell>
          <cell r="DG203">
            <v>22.5</v>
          </cell>
          <cell r="DH203">
            <v>0.13</v>
          </cell>
          <cell r="DI203">
            <v>18</v>
          </cell>
          <cell r="DJ203">
            <v>54</v>
          </cell>
          <cell r="DK203">
            <v>0</v>
          </cell>
          <cell r="DL203" t="str">
            <v>-</v>
          </cell>
          <cell r="DM203">
            <v>41969</v>
          </cell>
          <cell r="DN203">
            <v>1437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41969</v>
          </cell>
          <cell r="DT203" t="str">
            <v>ЗБС</v>
          </cell>
          <cell r="DU203">
            <v>0</v>
          </cell>
          <cell r="DV203">
            <v>18</v>
          </cell>
          <cell r="DW203">
            <v>27</v>
          </cell>
          <cell r="DX203">
            <v>44</v>
          </cell>
          <cell r="DY203">
            <v>26</v>
          </cell>
          <cell r="DZ203" t="str">
            <v>Постоянный</v>
          </cell>
          <cell r="EA203">
            <v>24</v>
          </cell>
          <cell r="EB203">
            <v>0</v>
          </cell>
          <cell r="EC203">
            <v>18.785547000000001</v>
          </cell>
          <cell r="ED203">
            <v>22.5</v>
          </cell>
          <cell r="EE203">
            <v>0.13</v>
          </cell>
          <cell r="EF203">
            <v>28</v>
          </cell>
          <cell r="EG203">
            <v>958.18343751182749</v>
          </cell>
          <cell r="EH203">
            <v>79</v>
          </cell>
          <cell r="EI203">
            <v>10</v>
          </cell>
          <cell r="EJ203">
            <v>54</v>
          </cell>
          <cell r="EK203">
            <v>18</v>
          </cell>
          <cell r="EL203">
            <v>25</v>
          </cell>
          <cell r="EM203">
            <v>46</v>
          </cell>
          <cell r="EN203">
            <v>24</v>
          </cell>
          <cell r="EO203" t="str">
            <v>Постоянный</v>
          </cell>
          <cell r="EP203">
            <v>24</v>
          </cell>
          <cell r="EQ203">
            <v>0</v>
          </cell>
          <cell r="ER203">
            <v>18.785547000000001</v>
          </cell>
          <cell r="ES203">
            <v>22.5</v>
          </cell>
          <cell r="ET203">
            <v>0.13</v>
          </cell>
          <cell r="EU203">
            <v>28</v>
          </cell>
          <cell r="EV203">
            <v>958.18343751182749</v>
          </cell>
          <cell r="EW203">
            <v>80</v>
          </cell>
          <cell r="EX203">
            <v>10</v>
          </cell>
          <cell r="EY203">
            <v>54</v>
          </cell>
          <cell r="EZ203">
            <v>0</v>
          </cell>
          <cell r="FA203">
            <v>-2</v>
          </cell>
          <cell r="FB203">
            <v>2</v>
          </cell>
          <cell r="FC203">
            <v>-2</v>
          </cell>
          <cell r="FD203">
            <v>0</v>
          </cell>
          <cell r="FE203">
            <v>0</v>
          </cell>
          <cell r="FF203">
            <v>0</v>
          </cell>
        </row>
        <row r="204">
          <cell r="J204">
            <v>1085</v>
          </cell>
          <cell r="K204" t="str">
            <v>Куст скважины - 1085</v>
          </cell>
          <cell r="L204">
            <v>39770</v>
          </cell>
          <cell r="M204" t="str">
            <v>Гор.</v>
          </cell>
          <cell r="N204" t="str">
            <v>P1ar_Block II</v>
          </cell>
          <cell r="O204" t="str">
            <v>Действующий</v>
          </cell>
          <cell r="P204">
            <v>-4</v>
          </cell>
          <cell r="Q204" t="str">
            <v xml:space="preserve"> </v>
          </cell>
          <cell r="R204" t="str">
            <v xml:space="preserve"> </v>
          </cell>
          <cell r="S204">
            <v>0</v>
          </cell>
          <cell r="T204">
            <v>143.80000000000001</v>
          </cell>
          <cell r="U204">
            <v>135</v>
          </cell>
          <cell r="V204">
            <v>4.32</v>
          </cell>
          <cell r="W204">
            <v>1</v>
          </cell>
          <cell r="X204">
            <v>4.32</v>
          </cell>
          <cell r="Y204">
            <v>1.33</v>
          </cell>
          <cell r="Z204">
            <v>0.83599999999999997</v>
          </cell>
          <cell r="AA204">
            <v>0.73299999999999998</v>
          </cell>
          <cell r="AB204">
            <v>38</v>
          </cell>
          <cell r="AC204">
            <v>1.1579999999999999</v>
          </cell>
          <cell r="AD204">
            <v>139.69999999999999</v>
          </cell>
          <cell r="AE204">
            <v>7.72</v>
          </cell>
          <cell r="AF204">
            <v>1962</v>
          </cell>
          <cell r="AG204">
            <v>2500</v>
          </cell>
          <cell r="AH204">
            <v>2500</v>
          </cell>
          <cell r="AI204">
            <v>0</v>
          </cell>
          <cell r="AJ204">
            <v>0</v>
          </cell>
          <cell r="AK204" t="str">
            <v>откр ствол</v>
          </cell>
          <cell r="AL204" t="str">
            <v xml:space="preserve">1962-2500 </v>
          </cell>
          <cell r="AM204">
            <v>0</v>
          </cell>
          <cell r="AN204">
            <v>1962</v>
          </cell>
          <cell r="AO204">
            <v>65.599999999999994</v>
          </cell>
          <cell r="AP204">
            <v>0</v>
          </cell>
          <cell r="AQ204">
            <v>0</v>
          </cell>
          <cell r="AR204">
            <v>0</v>
          </cell>
          <cell r="AS204" t="str">
            <v>Газлифт</v>
          </cell>
          <cell r="AT204">
            <v>485</v>
          </cell>
          <cell r="AU204" t="str">
            <v>ГП</v>
          </cell>
          <cell r="AV204">
            <v>900</v>
          </cell>
          <cell r="AW204" t="str">
            <v>ГП</v>
          </cell>
          <cell r="AX204">
            <v>1260</v>
          </cell>
          <cell r="AY204" t="str">
            <v>ГК87/1,5</v>
          </cell>
          <cell r="AZ204">
            <v>1600</v>
          </cell>
          <cell r="BA204" t="str">
            <v>ЦКсОК/3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1650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1840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73</v>
          </cell>
          <cell r="BV204">
            <v>5.5</v>
          </cell>
          <cell r="BW204">
            <v>18</v>
          </cell>
          <cell r="BX204" t="str">
            <v>Угловик</v>
          </cell>
          <cell r="BY204" t="str">
            <v>Периодический</v>
          </cell>
          <cell r="BZ204">
            <v>48</v>
          </cell>
          <cell r="CA204">
            <v>48</v>
          </cell>
          <cell r="CB204">
            <v>31</v>
          </cell>
          <cell r="CC204">
            <v>60</v>
          </cell>
          <cell r="CD204">
            <v>30</v>
          </cell>
          <cell r="CE204">
            <v>43313</v>
          </cell>
          <cell r="CF204">
            <v>121</v>
          </cell>
          <cell r="CG204">
            <v>81</v>
          </cell>
          <cell r="CH204">
            <v>6</v>
          </cell>
          <cell r="CI204">
            <v>0</v>
          </cell>
          <cell r="CJ204">
            <v>0</v>
          </cell>
          <cell r="CK204">
            <v>57</v>
          </cell>
          <cell r="CL204">
            <v>12.54</v>
          </cell>
          <cell r="CM204">
            <v>15</v>
          </cell>
          <cell r="CN204">
            <v>0</v>
          </cell>
          <cell r="CO204">
            <v>200</v>
          </cell>
          <cell r="CP204">
            <v>15</v>
          </cell>
          <cell r="CQ204">
            <v>64</v>
          </cell>
          <cell r="CR204" t="str">
            <v>-</v>
          </cell>
          <cell r="CS204" t="str">
            <v>-</v>
          </cell>
          <cell r="CT204" t="str">
            <v>-</v>
          </cell>
          <cell r="CU204">
            <v>51.46</v>
          </cell>
          <cell r="CV204" t="str">
            <v>-</v>
          </cell>
          <cell r="CW204" t="str">
            <v>-</v>
          </cell>
          <cell r="CX204" t="str">
            <v>-</v>
          </cell>
          <cell r="CY204">
            <v>6.5</v>
          </cell>
          <cell r="CZ204">
            <v>8.5</v>
          </cell>
          <cell r="DA204">
            <v>677.83094098883578</v>
          </cell>
          <cell r="DB204">
            <v>1196.1722488038279</v>
          </cell>
          <cell r="DC204">
            <v>0.30640381152460988</v>
          </cell>
          <cell r="DD204">
            <v>0</v>
          </cell>
          <cell r="DE204" t="str">
            <v>Газлифт</v>
          </cell>
          <cell r="DF204">
            <v>12.54</v>
          </cell>
          <cell r="DG204">
            <v>15</v>
          </cell>
          <cell r="DH204">
            <v>0</v>
          </cell>
          <cell r="DI204">
            <v>8.5</v>
          </cell>
          <cell r="DJ204">
            <v>57</v>
          </cell>
          <cell r="DK204">
            <v>0</v>
          </cell>
          <cell r="DL204">
            <v>42557.083333333336</v>
          </cell>
          <cell r="DM204">
            <v>42562</v>
          </cell>
          <cell r="DN204">
            <v>844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42589</v>
          </cell>
          <cell r="DT204" t="str">
            <v>ОПЗ</v>
          </cell>
          <cell r="DU204">
            <v>0</v>
          </cell>
          <cell r="DV204">
            <v>18</v>
          </cell>
          <cell r="DW204">
            <v>33</v>
          </cell>
          <cell r="DX204">
            <v>62</v>
          </cell>
          <cell r="DY204">
            <v>32</v>
          </cell>
          <cell r="DZ204" t="str">
            <v>Периодический</v>
          </cell>
          <cell r="EA204">
            <v>48</v>
          </cell>
          <cell r="EB204">
            <v>48</v>
          </cell>
          <cell r="EC204">
            <v>12.54</v>
          </cell>
          <cell r="ED204">
            <v>15</v>
          </cell>
          <cell r="EE204">
            <v>0</v>
          </cell>
          <cell r="EF204">
            <v>15</v>
          </cell>
          <cell r="EG204">
            <v>677.83094098883578</v>
          </cell>
          <cell r="EH204">
            <v>81</v>
          </cell>
          <cell r="EI204">
            <v>6.5</v>
          </cell>
          <cell r="EJ204">
            <v>57</v>
          </cell>
          <cell r="EK204">
            <v>18</v>
          </cell>
          <cell r="EL204">
            <v>31</v>
          </cell>
          <cell r="EM204">
            <v>60</v>
          </cell>
          <cell r="EN204">
            <v>30</v>
          </cell>
          <cell r="EO204" t="str">
            <v>Периодический</v>
          </cell>
          <cell r="EP204">
            <v>48</v>
          </cell>
          <cell r="EQ204">
            <v>48</v>
          </cell>
          <cell r="ER204">
            <v>12.54</v>
          </cell>
          <cell r="ES204">
            <v>15</v>
          </cell>
          <cell r="ET204">
            <v>0</v>
          </cell>
          <cell r="EU204">
            <v>15</v>
          </cell>
          <cell r="EV204">
            <v>677.83094098883578</v>
          </cell>
          <cell r="EW204">
            <v>81</v>
          </cell>
          <cell r="EX204">
            <v>6.5</v>
          </cell>
          <cell r="EY204">
            <v>57</v>
          </cell>
          <cell r="EZ204">
            <v>0</v>
          </cell>
          <cell r="FA204">
            <v>-2</v>
          </cell>
          <cell r="FB204">
            <v>-2</v>
          </cell>
          <cell r="FC204">
            <v>-2</v>
          </cell>
          <cell r="FD204">
            <v>0</v>
          </cell>
          <cell r="FE204">
            <v>0</v>
          </cell>
          <cell r="FF204">
            <v>0</v>
          </cell>
        </row>
        <row r="205">
          <cell r="J205" t="str">
            <v>1085-2</v>
          </cell>
          <cell r="K205" t="str">
            <v>Куст скважины - 1085</v>
          </cell>
          <cell r="L205">
            <v>40051</v>
          </cell>
          <cell r="M205" t="str">
            <v>Гор.</v>
          </cell>
          <cell r="N205" t="str">
            <v>P1ar_Block II</v>
          </cell>
          <cell r="O205" t="str">
            <v>Действующий</v>
          </cell>
          <cell r="P205">
            <v>-4</v>
          </cell>
          <cell r="Q205" t="str">
            <v xml:space="preserve"> </v>
          </cell>
          <cell r="R205" t="str">
            <v xml:space="preserve"> </v>
          </cell>
          <cell r="S205">
            <v>0</v>
          </cell>
          <cell r="T205">
            <v>143.80000000000001</v>
          </cell>
          <cell r="U205">
            <v>135</v>
          </cell>
          <cell r="V205">
            <v>4.32</v>
          </cell>
          <cell r="W205">
            <v>1</v>
          </cell>
          <cell r="X205">
            <v>4.3185662360096453</v>
          </cell>
          <cell r="Y205">
            <v>1.33</v>
          </cell>
          <cell r="Z205">
            <v>0.83599999999999997</v>
          </cell>
          <cell r="AA205">
            <v>0.73299999999999998</v>
          </cell>
          <cell r="AB205">
            <v>38</v>
          </cell>
          <cell r="AC205">
            <v>1.1579999999999999</v>
          </cell>
          <cell r="AD205">
            <v>139.69999999999999</v>
          </cell>
          <cell r="AE205">
            <v>7.72</v>
          </cell>
          <cell r="AF205">
            <v>1987</v>
          </cell>
          <cell r="AG205">
            <v>2500</v>
          </cell>
          <cell r="AH205">
            <v>2500</v>
          </cell>
          <cell r="AI205">
            <v>0</v>
          </cell>
          <cell r="AJ205">
            <v>0</v>
          </cell>
          <cell r="AK205" t="str">
            <v>откр ствол</v>
          </cell>
          <cell r="AL205" t="str">
            <v xml:space="preserve">1987-2500 </v>
          </cell>
          <cell r="AM205">
            <v>0</v>
          </cell>
          <cell r="AN205">
            <v>1987</v>
          </cell>
          <cell r="AO205">
            <v>95.2</v>
          </cell>
          <cell r="AP205">
            <v>0</v>
          </cell>
          <cell r="AQ205">
            <v>0</v>
          </cell>
          <cell r="AR205">
            <v>0</v>
          </cell>
          <cell r="AS205" t="str">
            <v>Газлифт</v>
          </cell>
          <cell r="AT205">
            <v>600</v>
          </cell>
          <cell r="AU205" t="str">
            <v>ГП</v>
          </cell>
          <cell r="AV205">
            <v>1200</v>
          </cell>
          <cell r="AW205" t="str">
            <v>ГК74/2</v>
          </cell>
          <cell r="AX205">
            <v>1765</v>
          </cell>
          <cell r="AY205" t="str">
            <v>ЦКсОК/4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1777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2423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73</v>
          </cell>
          <cell r="BV205">
            <v>5.5</v>
          </cell>
          <cell r="BW205">
            <v>18</v>
          </cell>
          <cell r="BX205" t="str">
            <v>Угловик</v>
          </cell>
          <cell r="BY205" t="str">
            <v>Периодический</v>
          </cell>
          <cell r="BZ205">
            <v>24</v>
          </cell>
          <cell r="CA205">
            <v>48</v>
          </cell>
          <cell r="CB205">
            <v>33</v>
          </cell>
          <cell r="CC205">
            <v>60</v>
          </cell>
          <cell r="CD205">
            <v>32</v>
          </cell>
          <cell r="CE205">
            <v>43313</v>
          </cell>
          <cell r="CF205">
            <v>115</v>
          </cell>
          <cell r="CG205">
            <v>81</v>
          </cell>
          <cell r="CH205">
            <v>6</v>
          </cell>
          <cell r="CI205">
            <v>0</v>
          </cell>
          <cell r="CJ205">
            <v>0</v>
          </cell>
          <cell r="CK205">
            <v>58</v>
          </cell>
          <cell r="CL205">
            <v>11.702829599999999</v>
          </cell>
          <cell r="CM205">
            <v>14</v>
          </cell>
          <cell r="CN205">
            <v>0.01</v>
          </cell>
          <cell r="CO205">
            <v>201</v>
          </cell>
          <cell r="CP205">
            <v>18</v>
          </cell>
          <cell r="CQ205">
            <v>57</v>
          </cell>
          <cell r="CR205" t="str">
            <v>-</v>
          </cell>
          <cell r="CS205" t="str">
            <v>-</v>
          </cell>
          <cell r="CT205" t="str">
            <v>-</v>
          </cell>
          <cell r="CU205">
            <v>45.297170399999999</v>
          </cell>
          <cell r="CV205" t="str">
            <v>-</v>
          </cell>
          <cell r="CW205" t="str">
            <v>-</v>
          </cell>
          <cell r="CX205" t="str">
            <v>-</v>
          </cell>
          <cell r="CY205">
            <v>3.2</v>
          </cell>
          <cell r="CZ205">
            <v>14.8</v>
          </cell>
          <cell r="DA205">
            <v>1264.6514138768628</v>
          </cell>
          <cell r="DB205">
            <v>1538.0895574178062</v>
          </cell>
          <cell r="DC205">
            <v>0.31500684797495598</v>
          </cell>
          <cell r="DD205">
            <v>0</v>
          </cell>
          <cell r="DE205" t="str">
            <v>Газлифт</v>
          </cell>
          <cell r="DF205">
            <v>11.702829599999999</v>
          </cell>
          <cell r="DG205">
            <v>14</v>
          </cell>
          <cell r="DH205">
            <v>0.01</v>
          </cell>
          <cell r="DI205">
            <v>14.8</v>
          </cell>
          <cell r="DJ205">
            <v>58</v>
          </cell>
          <cell r="DK205">
            <v>0</v>
          </cell>
          <cell r="DL205" t="str">
            <v>-</v>
          </cell>
          <cell r="DM205">
            <v>41719</v>
          </cell>
          <cell r="DN205">
            <v>1687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41719</v>
          </cell>
          <cell r="DT205" t="str">
            <v>ОПЗ</v>
          </cell>
          <cell r="DU205">
            <v>0</v>
          </cell>
          <cell r="DV205">
            <v>18</v>
          </cell>
          <cell r="DW205">
            <v>33</v>
          </cell>
          <cell r="DX205">
            <v>60</v>
          </cell>
          <cell r="DY205">
            <v>32</v>
          </cell>
          <cell r="DZ205" t="str">
            <v>Периодический</v>
          </cell>
          <cell r="EA205">
            <v>24</v>
          </cell>
          <cell r="EB205">
            <v>48</v>
          </cell>
          <cell r="EC205">
            <v>11.702829599999999</v>
          </cell>
          <cell r="ED205">
            <v>14</v>
          </cell>
          <cell r="EE205">
            <v>0.01</v>
          </cell>
          <cell r="EF205">
            <v>18</v>
          </cell>
          <cell r="EG205">
            <v>1264.6514138768628</v>
          </cell>
          <cell r="EH205">
            <v>81</v>
          </cell>
          <cell r="EI205">
            <v>3.2</v>
          </cell>
          <cell r="EJ205">
            <v>58</v>
          </cell>
          <cell r="EK205">
            <v>18</v>
          </cell>
          <cell r="EL205">
            <v>33</v>
          </cell>
          <cell r="EM205">
            <v>60</v>
          </cell>
          <cell r="EN205">
            <v>32</v>
          </cell>
          <cell r="EO205" t="str">
            <v>Периодический</v>
          </cell>
          <cell r="EP205">
            <v>24</v>
          </cell>
          <cell r="EQ205">
            <v>48</v>
          </cell>
          <cell r="ER205">
            <v>11.702829599999999</v>
          </cell>
          <cell r="ES205">
            <v>14</v>
          </cell>
          <cell r="ET205">
            <v>0.01</v>
          </cell>
          <cell r="EU205">
            <v>18</v>
          </cell>
          <cell r="EV205">
            <v>1264.6514138768628</v>
          </cell>
          <cell r="EW205">
            <v>81</v>
          </cell>
          <cell r="EX205">
            <v>3.2</v>
          </cell>
          <cell r="EY205">
            <v>58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</row>
        <row r="206">
          <cell r="J206" t="str">
            <v>1085-1</v>
          </cell>
          <cell r="K206" t="str">
            <v>Куст скважины - 1085</v>
          </cell>
          <cell r="L206">
            <v>39903</v>
          </cell>
          <cell r="M206" t="str">
            <v>Гор.</v>
          </cell>
          <cell r="N206" t="str">
            <v>P1ar_Block II</v>
          </cell>
          <cell r="O206" t="str">
            <v>Действующий</v>
          </cell>
          <cell r="P206">
            <v>-4</v>
          </cell>
          <cell r="Q206" t="str">
            <v xml:space="preserve"> </v>
          </cell>
          <cell r="R206" t="str">
            <v xml:space="preserve"> </v>
          </cell>
          <cell r="S206">
            <v>0</v>
          </cell>
          <cell r="T206">
            <v>143.80000000000001</v>
          </cell>
          <cell r="U206">
            <v>135</v>
          </cell>
          <cell r="V206">
            <v>4.32</v>
          </cell>
          <cell r="W206">
            <v>1</v>
          </cell>
          <cell r="X206">
            <v>4.3057050592034445</v>
          </cell>
          <cell r="Y206">
            <v>1.33</v>
          </cell>
          <cell r="Z206">
            <v>0.83599999999999997</v>
          </cell>
          <cell r="AA206">
            <v>0.73299999999999998</v>
          </cell>
          <cell r="AB206">
            <v>38</v>
          </cell>
          <cell r="AC206">
            <v>1.1579999999999999</v>
          </cell>
          <cell r="AD206">
            <v>139.69999999999999</v>
          </cell>
          <cell r="AE206">
            <v>7.72</v>
          </cell>
          <cell r="AF206">
            <v>1999</v>
          </cell>
          <cell r="AG206" t="str">
            <v>1 ств 2500
2 ств 2370</v>
          </cell>
          <cell r="AH206" t="str">
            <v>1 ств 2500
2 ств 2370</v>
          </cell>
          <cell r="AI206">
            <v>0</v>
          </cell>
          <cell r="AJ206">
            <v>0</v>
          </cell>
          <cell r="AK206" t="str">
            <v>откр ствол</v>
          </cell>
          <cell r="AL206" t="str">
            <v xml:space="preserve">1 ств 1999-2500;
2 ств 2008-2370 </v>
          </cell>
          <cell r="AM206">
            <v>0</v>
          </cell>
          <cell r="AN206">
            <v>1999</v>
          </cell>
          <cell r="AO206">
            <v>113.8</v>
          </cell>
          <cell r="AP206">
            <v>0</v>
          </cell>
          <cell r="AQ206">
            <v>0</v>
          </cell>
          <cell r="AR206">
            <v>0</v>
          </cell>
          <cell r="AS206" t="str">
            <v>Газлифт</v>
          </cell>
          <cell r="AT206">
            <v>588</v>
          </cell>
          <cell r="AU206" t="str">
            <v>ГП</v>
          </cell>
          <cell r="AV206">
            <v>1176</v>
          </cell>
          <cell r="AW206" t="str">
            <v>ГК76/3</v>
          </cell>
          <cell r="AX206">
            <v>1717</v>
          </cell>
          <cell r="AY206" t="str">
            <v>ЦКсОК-неизвл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1729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1790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73</v>
          </cell>
          <cell r="BV206">
            <v>5.5</v>
          </cell>
          <cell r="BW206">
            <v>18</v>
          </cell>
          <cell r="BX206" t="str">
            <v>Угловик</v>
          </cell>
          <cell r="BY206" t="str">
            <v>Периодический</v>
          </cell>
          <cell r="BZ206">
            <v>24</v>
          </cell>
          <cell r="CA206">
            <v>48</v>
          </cell>
          <cell r="CB206">
            <v>31</v>
          </cell>
          <cell r="CC206">
            <v>56</v>
          </cell>
          <cell r="CD206">
            <v>30</v>
          </cell>
          <cell r="CE206">
            <v>43313</v>
          </cell>
          <cell r="CF206">
            <v>115</v>
          </cell>
          <cell r="CG206">
            <v>81</v>
          </cell>
          <cell r="CH206">
            <v>6</v>
          </cell>
          <cell r="CI206">
            <v>0</v>
          </cell>
          <cell r="CJ206">
            <v>0</v>
          </cell>
          <cell r="CK206">
            <v>57</v>
          </cell>
          <cell r="CL206">
            <v>3.3406560000000001</v>
          </cell>
          <cell r="CM206">
            <v>4</v>
          </cell>
          <cell r="CN206">
            <v>0.1</v>
          </cell>
          <cell r="CO206">
            <v>202</v>
          </cell>
          <cell r="CP206">
            <v>2.7</v>
          </cell>
          <cell r="CQ206">
            <v>58</v>
          </cell>
          <cell r="CR206" t="str">
            <v>-</v>
          </cell>
          <cell r="CS206" t="str">
            <v>-</v>
          </cell>
          <cell r="CT206" t="str">
            <v>-</v>
          </cell>
          <cell r="CU206">
            <v>54.659343999999997</v>
          </cell>
          <cell r="CV206" t="str">
            <v>-</v>
          </cell>
          <cell r="CW206" t="str">
            <v>-</v>
          </cell>
          <cell r="CX206" t="str">
            <v>-</v>
          </cell>
          <cell r="CY206">
            <v>1.5</v>
          </cell>
          <cell r="CZ206">
            <v>1.2000000000000002</v>
          </cell>
          <cell r="DA206">
            <v>359.21088552667504</v>
          </cell>
          <cell r="DB206">
            <v>808.22449243501876</v>
          </cell>
          <cell r="DC206">
            <v>8.8890797440632122E-2</v>
          </cell>
          <cell r="DD206">
            <v>0</v>
          </cell>
          <cell r="DE206" t="str">
            <v>Газлифт</v>
          </cell>
          <cell r="DF206">
            <v>3.3406560000000001</v>
          </cell>
          <cell r="DG206">
            <v>4</v>
          </cell>
          <cell r="DH206">
            <v>0.1</v>
          </cell>
          <cell r="DI206">
            <v>1.2000000000000002</v>
          </cell>
          <cell r="DJ206">
            <v>57</v>
          </cell>
          <cell r="DK206">
            <v>0</v>
          </cell>
          <cell r="DL206" t="str">
            <v>-</v>
          </cell>
          <cell r="DM206">
            <v>41455</v>
          </cell>
          <cell r="DN206">
            <v>1951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41455</v>
          </cell>
          <cell r="DT206" t="str">
            <v>ОПЗ</v>
          </cell>
          <cell r="DU206">
            <v>0</v>
          </cell>
          <cell r="DV206">
            <v>18</v>
          </cell>
          <cell r="DW206">
            <v>31</v>
          </cell>
          <cell r="DX206">
            <v>56</v>
          </cell>
          <cell r="DY206">
            <v>30</v>
          </cell>
          <cell r="DZ206" t="str">
            <v>Периодический</v>
          </cell>
          <cell r="EA206">
            <v>24</v>
          </cell>
          <cell r="EB206">
            <v>48</v>
          </cell>
          <cell r="EC206">
            <v>3.3406560000000001</v>
          </cell>
          <cell r="ED206">
            <v>4</v>
          </cell>
          <cell r="EE206">
            <v>0.1</v>
          </cell>
          <cell r="EF206">
            <v>2.7</v>
          </cell>
          <cell r="EG206">
            <v>359.21088552667504</v>
          </cell>
          <cell r="EH206">
            <v>81</v>
          </cell>
          <cell r="EI206">
            <v>1.5</v>
          </cell>
          <cell r="EJ206">
            <v>57</v>
          </cell>
          <cell r="EK206">
            <v>18</v>
          </cell>
          <cell r="EL206">
            <v>31</v>
          </cell>
          <cell r="EM206">
            <v>56</v>
          </cell>
          <cell r="EN206">
            <v>30</v>
          </cell>
          <cell r="EO206" t="str">
            <v>Периодический</v>
          </cell>
          <cell r="EP206">
            <v>24</v>
          </cell>
          <cell r="EQ206">
            <v>48</v>
          </cell>
          <cell r="ER206">
            <v>3.3406560000000001</v>
          </cell>
          <cell r="ES206">
            <v>4</v>
          </cell>
          <cell r="ET206">
            <v>0.1</v>
          </cell>
          <cell r="EU206">
            <v>2.7</v>
          </cell>
          <cell r="EV206">
            <v>359.21088552667504</v>
          </cell>
          <cell r="EW206">
            <v>81</v>
          </cell>
          <cell r="EX206">
            <v>1.5</v>
          </cell>
          <cell r="EY206">
            <v>57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</row>
        <row r="207">
          <cell r="J207">
            <v>1092</v>
          </cell>
          <cell r="K207" t="str">
            <v>К - 23</v>
          </cell>
          <cell r="L207">
            <v>41875</v>
          </cell>
          <cell r="M207" t="str">
            <v>Гор.</v>
          </cell>
          <cell r="N207" t="str">
            <v>P1ar_Block III</v>
          </cell>
          <cell r="O207" t="str">
            <v>Действующий</v>
          </cell>
          <cell r="P207">
            <v>-4</v>
          </cell>
          <cell r="Q207">
            <v>0</v>
          </cell>
          <cell r="R207">
            <v>0</v>
          </cell>
          <cell r="S207">
            <v>0</v>
          </cell>
          <cell r="T207">
            <v>143.80000000000001</v>
          </cell>
          <cell r="U207">
            <v>135</v>
          </cell>
          <cell r="V207">
            <v>4.32</v>
          </cell>
          <cell r="W207">
            <v>1</v>
          </cell>
          <cell r="X207">
            <v>4.32</v>
          </cell>
          <cell r="Y207">
            <v>1.33</v>
          </cell>
          <cell r="Z207">
            <v>0.83599999999999997</v>
          </cell>
          <cell r="AA207">
            <v>0.73299999999999998</v>
          </cell>
          <cell r="AB207">
            <v>38</v>
          </cell>
          <cell r="AC207">
            <v>1.1579999999999999</v>
          </cell>
          <cell r="AD207">
            <v>177.8</v>
          </cell>
          <cell r="AE207">
            <v>9.19</v>
          </cell>
          <cell r="AF207">
            <v>2063</v>
          </cell>
          <cell r="AG207">
            <v>3181</v>
          </cell>
          <cell r="AH207">
            <v>3181</v>
          </cell>
          <cell r="AI207">
            <v>0</v>
          </cell>
          <cell r="AJ207">
            <v>0</v>
          </cell>
          <cell r="AK207" t="str">
            <v>откр ствол</v>
          </cell>
          <cell r="AL207" t="str">
            <v>2063-3181</v>
          </cell>
          <cell r="AM207">
            <v>15.8</v>
          </cell>
          <cell r="AN207">
            <v>2063</v>
          </cell>
          <cell r="AO207">
            <v>156.49</v>
          </cell>
          <cell r="AP207">
            <v>0</v>
          </cell>
          <cell r="AQ207">
            <v>0</v>
          </cell>
          <cell r="AR207">
            <v>0</v>
          </cell>
          <cell r="AS207" t="str">
            <v>Газлифт</v>
          </cell>
          <cell r="AT207">
            <v>600</v>
          </cell>
          <cell r="AU207" t="str">
            <v>ГП</v>
          </cell>
          <cell r="AV207">
            <v>1200</v>
          </cell>
          <cell r="AW207" t="str">
            <v>ГК85/1,5</v>
          </cell>
          <cell r="AX207">
            <v>1500</v>
          </cell>
          <cell r="AY207" t="str">
            <v>ЦКсОК(3)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1700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2090</v>
          </cell>
          <cell r="BN207" t="str">
            <v>Есть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73</v>
          </cell>
          <cell r="BV207">
            <v>5.5</v>
          </cell>
          <cell r="BW207">
            <v>18</v>
          </cell>
          <cell r="BX207" t="str">
            <v>Угловик</v>
          </cell>
          <cell r="BY207" t="str">
            <v>Периодический</v>
          </cell>
          <cell r="BZ207">
            <v>72</v>
          </cell>
          <cell r="CA207">
            <v>72</v>
          </cell>
          <cell r="CB207">
            <v>25</v>
          </cell>
          <cell r="CC207">
            <v>41</v>
          </cell>
          <cell r="CD207">
            <v>24</v>
          </cell>
          <cell r="CE207">
            <v>43313</v>
          </cell>
          <cell r="CF207">
            <v>91.1</v>
          </cell>
          <cell r="CG207">
            <v>83.61904761904762</v>
          </cell>
          <cell r="CH207">
            <v>6</v>
          </cell>
          <cell r="CI207">
            <v>0</v>
          </cell>
          <cell r="CJ207">
            <v>0</v>
          </cell>
          <cell r="CK207">
            <v>53</v>
          </cell>
          <cell r="CL207">
            <v>3.9291999999999998</v>
          </cell>
          <cell r="CM207">
            <v>4.7</v>
          </cell>
          <cell r="CN207">
            <v>0</v>
          </cell>
          <cell r="CO207">
            <v>203</v>
          </cell>
          <cell r="CP207">
            <v>10</v>
          </cell>
          <cell r="CQ207">
            <v>38.099999999999994</v>
          </cell>
          <cell r="CR207" t="str">
            <v>-</v>
          </cell>
          <cell r="CS207" t="str">
            <v>-</v>
          </cell>
          <cell r="CT207" t="str">
            <v>-</v>
          </cell>
          <cell r="CU207">
            <v>34.170799999999993</v>
          </cell>
          <cell r="CV207" t="str">
            <v>-</v>
          </cell>
          <cell r="CW207" t="str">
            <v>-</v>
          </cell>
          <cell r="CX207" t="str">
            <v>-</v>
          </cell>
          <cell r="CY207">
            <v>4.5999999999999996</v>
          </cell>
          <cell r="CZ207">
            <v>5.4</v>
          </cell>
          <cell r="DA207">
            <v>1374.3255624554617</v>
          </cell>
          <cell r="DB207">
            <v>2545.0473378804845</v>
          </cell>
          <cell r="DC207">
            <v>0.15152437405998412</v>
          </cell>
          <cell r="DD207">
            <v>0</v>
          </cell>
          <cell r="DE207" t="str">
            <v>Газлифт</v>
          </cell>
          <cell r="DF207">
            <v>3.9291999999999998</v>
          </cell>
          <cell r="DG207">
            <v>4.7</v>
          </cell>
          <cell r="DH207">
            <v>0</v>
          </cell>
          <cell r="DI207">
            <v>5.4</v>
          </cell>
          <cell r="DJ207">
            <v>53</v>
          </cell>
          <cell r="DK207">
            <v>0</v>
          </cell>
          <cell r="DL207" t="str">
            <v>-</v>
          </cell>
          <cell r="DM207">
            <v>41875</v>
          </cell>
          <cell r="DN207">
            <v>1531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41875</v>
          </cell>
          <cell r="DT207" t="str">
            <v>ВНС</v>
          </cell>
          <cell r="DU207">
            <v>0</v>
          </cell>
          <cell r="DV207">
            <v>18</v>
          </cell>
          <cell r="DW207">
            <v>25</v>
          </cell>
          <cell r="DX207">
            <v>41</v>
          </cell>
          <cell r="DY207">
            <v>24</v>
          </cell>
          <cell r="DZ207" t="str">
            <v>Периодический</v>
          </cell>
          <cell r="EA207">
            <v>72</v>
          </cell>
          <cell r="EB207">
            <v>72</v>
          </cell>
          <cell r="EC207">
            <v>3.9291999999999998</v>
          </cell>
          <cell r="ED207">
            <v>4.7</v>
          </cell>
          <cell r="EE207">
            <v>0</v>
          </cell>
          <cell r="EF207">
            <v>10</v>
          </cell>
          <cell r="EG207">
            <v>1374.3255624554617</v>
          </cell>
          <cell r="EH207">
            <v>83.61904761904762</v>
          </cell>
          <cell r="EI207">
            <v>4.5999999999999996</v>
          </cell>
          <cell r="EJ207">
            <v>53</v>
          </cell>
          <cell r="EK207">
            <v>18</v>
          </cell>
          <cell r="EL207">
            <v>25</v>
          </cell>
          <cell r="EM207">
            <v>41</v>
          </cell>
          <cell r="EN207">
            <v>24</v>
          </cell>
          <cell r="EO207" t="str">
            <v>Периодический</v>
          </cell>
          <cell r="EP207">
            <v>72</v>
          </cell>
          <cell r="EQ207">
            <v>72</v>
          </cell>
          <cell r="ER207">
            <v>3.9291999999999998</v>
          </cell>
          <cell r="ES207">
            <v>4.7</v>
          </cell>
          <cell r="ET207">
            <v>0</v>
          </cell>
          <cell r="EU207">
            <v>10</v>
          </cell>
          <cell r="EV207">
            <v>1374.3255624554617</v>
          </cell>
          <cell r="EW207">
            <v>83.61904761904762</v>
          </cell>
          <cell r="EX207">
            <v>4.5999999999999996</v>
          </cell>
          <cell r="EY207">
            <v>53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</row>
        <row r="208">
          <cell r="J208" t="str">
            <v>1092-2</v>
          </cell>
          <cell r="K208" t="str">
            <v>К - 23</v>
          </cell>
          <cell r="L208">
            <v>41814</v>
          </cell>
          <cell r="M208" t="str">
            <v>Гор.</v>
          </cell>
          <cell r="N208" t="str">
            <v>P1ar_Block III</v>
          </cell>
          <cell r="O208" t="str">
            <v>Действующий</v>
          </cell>
          <cell r="P208">
            <v>-4</v>
          </cell>
          <cell r="Q208">
            <v>41787</v>
          </cell>
          <cell r="R208" t="str">
            <v>Slb</v>
          </cell>
          <cell r="S208" t="str">
            <v>160м3 15% HCL 
 64м3 WF130</v>
          </cell>
          <cell r="T208">
            <v>143.80000000000001</v>
          </cell>
          <cell r="U208">
            <v>135</v>
          </cell>
          <cell r="V208">
            <v>4.32</v>
          </cell>
          <cell r="W208">
            <v>1</v>
          </cell>
          <cell r="X208">
            <v>4.2957547601338053</v>
          </cell>
          <cell r="Y208">
            <v>1.33</v>
          </cell>
          <cell r="Z208">
            <v>0.83599999999999997</v>
          </cell>
          <cell r="AA208">
            <v>0.73299999999999998</v>
          </cell>
          <cell r="AB208">
            <v>38</v>
          </cell>
          <cell r="AC208">
            <v>1.1579999999999999</v>
          </cell>
          <cell r="AD208">
            <v>177.8</v>
          </cell>
          <cell r="AE208">
            <v>9.19</v>
          </cell>
          <cell r="AF208">
            <v>2080</v>
          </cell>
          <cell r="AG208">
            <v>2700</v>
          </cell>
          <cell r="AH208">
            <v>2698</v>
          </cell>
          <cell r="AI208">
            <v>0</v>
          </cell>
          <cell r="AJ208">
            <v>0</v>
          </cell>
          <cell r="AK208" t="str">
            <v>закрытый</v>
          </cell>
          <cell r="AL208" t="str">
            <v>2080-2698</v>
          </cell>
          <cell r="AM208">
            <v>17</v>
          </cell>
          <cell r="AN208">
            <v>2105</v>
          </cell>
          <cell r="AO208">
            <v>185.13</v>
          </cell>
          <cell r="AP208" t="str">
            <v>1987-2698</v>
          </cell>
          <cell r="AQ208">
            <v>114.3</v>
          </cell>
          <cell r="AR208">
            <v>7.4</v>
          </cell>
          <cell r="AS208" t="str">
            <v>Газлифт</v>
          </cell>
          <cell r="AT208">
            <v>600</v>
          </cell>
          <cell r="AU208" t="str">
            <v>ГП</v>
          </cell>
          <cell r="AV208">
            <v>1200</v>
          </cell>
          <cell r="AW208" t="str">
            <v>ГК88(1,5)</v>
          </cell>
          <cell r="AX208">
            <v>1780</v>
          </cell>
          <cell r="AY208" t="str">
            <v>ЦКсОК(4)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1790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1993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73</v>
          </cell>
          <cell r="BV208">
            <v>5.5</v>
          </cell>
          <cell r="BW208">
            <v>18</v>
          </cell>
          <cell r="BX208" t="str">
            <v>Угловик</v>
          </cell>
          <cell r="BY208" t="str">
            <v>Постоянный</v>
          </cell>
          <cell r="BZ208">
            <v>24</v>
          </cell>
          <cell r="CA208">
            <v>0</v>
          </cell>
          <cell r="CB208">
            <v>26</v>
          </cell>
          <cell r="CC208">
            <v>66</v>
          </cell>
          <cell r="CD208">
            <v>25</v>
          </cell>
          <cell r="CE208">
            <v>43313</v>
          </cell>
          <cell r="CF208">
            <v>123</v>
          </cell>
          <cell r="CG208">
            <v>88</v>
          </cell>
          <cell r="CH208">
            <v>6</v>
          </cell>
          <cell r="CI208">
            <v>0</v>
          </cell>
          <cell r="CJ208">
            <v>0</v>
          </cell>
          <cell r="CK208">
            <v>50</v>
          </cell>
          <cell r="CL208">
            <v>12.518681999999998</v>
          </cell>
          <cell r="CM208">
            <v>15</v>
          </cell>
          <cell r="CN208">
            <v>0.17</v>
          </cell>
          <cell r="CO208">
            <v>204</v>
          </cell>
          <cell r="CP208">
            <v>8.1</v>
          </cell>
          <cell r="CQ208">
            <v>73</v>
          </cell>
          <cell r="CR208" t="str">
            <v>-</v>
          </cell>
          <cell r="CS208" t="str">
            <v>-</v>
          </cell>
          <cell r="CT208" t="str">
            <v>-</v>
          </cell>
          <cell r="CU208">
            <v>60.481318000000002</v>
          </cell>
          <cell r="CV208" t="str">
            <v>-</v>
          </cell>
          <cell r="CW208" t="str">
            <v>-</v>
          </cell>
          <cell r="CX208" t="str">
            <v>-</v>
          </cell>
          <cell r="CY208">
            <v>3.23</v>
          </cell>
          <cell r="CZ208">
            <v>4.8699999999999992</v>
          </cell>
          <cell r="DA208">
            <v>389.01858837855292</v>
          </cell>
          <cell r="DB208">
            <v>647.03297040375344</v>
          </cell>
          <cell r="DC208">
            <v>0.27909908395663502</v>
          </cell>
          <cell r="DD208">
            <v>0</v>
          </cell>
          <cell r="DE208" t="str">
            <v>Газлифт</v>
          </cell>
          <cell r="DF208">
            <v>12.518681999999998</v>
          </cell>
          <cell r="DG208">
            <v>15</v>
          </cell>
          <cell r="DH208">
            <v>0.17</v>
          </cell>
          <cell r="DI208">
            <v>4.8699999999999992</v>
          </cell>
          <cell r="DJ208">
            <v>50</v>
          </cell>
          <cell r="DK208">
            <v>0</v>
          </cell>
          <cell r="DL208" t="str">
            <v>-</v>
          </cell>
          <cell r="DM208">
            <v>41841</v>
          </cell>
          <cell r="DN208">
            <v>1565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43189</v>
          </cell>
          <cell r="DT208" t="str">
            <v>БОПЗ</v>
          </cell>
          <cell r="DU208" t="str">
            <v>ККГРП+разбур. Портов - 2014г.</v>
          </cell>
          <cell r="DV208">
            <v>18</v>
          </cell>
          <cell r="DW208">
            <v>26</v>
          </cell>
          <cell r="DX208">
            <v>66</v>
          </cell>
          <cell r="DY208">
            <v>25</v>
          </cell>
          <cell r="DZ208" t="str">
            <v>Постоянный</v>
          </cell>
          <cell r="EA208">
            <v>24</v>
          </cell>
          <cell r="EB208">
            <v>0</v>
          </cell>
          <cell r="EC208">
            <v>12.518681999999998</v>
          </cell>
          <cell r="ED208">
            <v>15</v>
          </cell>
          <cell r="EE208">
            <v>0.17</v>
          </cell>
          <cell r="EF208">
            <v>8.1</v>
          </cell>
          <cell r="EG208">
            <v>389.01858837855292</v>
          </cell>
          <cell r="EH208">
            <v>88</v>
          </cell>
          <cell r="EI208">
            <v>3.23</v>
          </cell>
          <cell r="EJ208">
            <v>50</v>
          </cell>
          <cell r="EK208">
            <v>18</v>
          </cell>
          <cell r="EL208">
            <v>26</v>
          </cell>
          <cell r="EM208">
            <v>66</v>
          </cell>
          <cell r="EN208">
            <v>25</v>
          </cell>
          <cell r="EO208" t="str">
            <v>Постоянный</v>
          </cell>
          <cell r="EP208">
            <v>24</v>
          </cell>
          <cell r="EQ208">
            <v>0</v>
          </cell>
          <cell r="ER208">
            <v>12.518681999999998</v>
          </cell>
          <cell r="ES208">
            <v>15</v>
          </cell>
          <cell r="ET208">
            <v>0.17</v>
          </cell>
          <cell r="EU208">
            <v>8.1</v>
          </cell>
          <cell r="EV208">
            <v>389.01858837855292</v>
          </cell>
          <cell r="EW208">
            <v>88</v>
          </cell>
          <cell r="EX208">
            <v>3.23</v>
          </cell>
          <cell r="EY208">
            <v>50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</row>
        <row r="209">
          <cell r="J209" t="str">
            <v>1092-1</v>
          </cell>
          <cell r="K209" t="str">
            <v>К - 23</v>
          </cell>
          <cell r="L209">
            <v>42581</v>
          </cell>
          <cell r="M209" t="str">
            <v>Гор.</v>
          </cell>
          <cell r="N209" t="str">
            <v>P1ar_Block III</v>
          </cell>
          <cell r="O209" t="str">
            <v>Действующий</v>
          </cell>
          <cell r="P209">
            <v>-4</v>
          </cell>
          <cell r="Q209">
            <v>0</v>
          </cell>
          <cell r="R209">
            <v>0</v>
          </cell>
          <cell r="S209">
            <v>0</v>
          </cell>
          <cell r="T209">
            <v>143.80000000000001</v>
          </cell>
          <cell r="U209">
            <v>135</v>
          </cell>
          <cell r="V209">
            <v>4.32</v>
          </cell>
          <cell r="W209">
            <v>1</v>
          </cell>
          <cell r="X209">
            <v>1.0655090765588002</v>
          </cell>
          <cell r="Y209">
            <v>1.33</v>
          </cell>
          <cell r="Z209">
            <v>0.83599999999999997</v>
          </cell>
          <cell r="AA209">
            <v>0.73299999999999998</v>
          </cell>
          <cell r="AB209">
            <v>38</v>
          </cell>
          <cell r="AC209">
            <v>1.1579999999999999</v>
          </cell>
          <cell r="AD209">
            <v>177.8</v>
          </cell>
          <cell r="AE209">
            <v>9.19</v>
          </cell>
          <cell r="AF209">
            <v>2192</v>
          </cell>
          <cell r="AG209" t="str">
            <v>1 ств 2905,
2 ств 3020</v>
          </cell>
          <cell r="AH209" t="str">
            <v>1 ств 2905,
2 ств 3020</v>
          </cell>
          <cell r="AI209">
            <v>0</v>
          </cell>
          <cell r="AJ209">
            <v>0</v>
          </cell>
          <cell r="AK209" t="str">
            <v>откр ствол</v>
          </cell>
          <cell r="AL209" t="str">
            <v>1 ствол-2192-2905;
2 ствол-2235-3020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Газлифт</v>
          </cell>
          <cell r="AT209">
            <v>450</v>
          </cell>
          <cell r="AU209">
            <v>0</v>
          </cell>
          <cell r="AV209">
            <v>810</v>
          </cell>
          <cell r="AW209">
            <v>0</v>
          </cell>
          <cell r="AX209">
            <v>1090</v>
          </cell>
          <cell r="AY209">
            <v>0</v>
          </cell>
          <cell r="AZ209">
            <v>1330</v>
          </cell>
          <cell r="BA209">
            <v>0</v>
          </cell>
          <cell r="BB209">
            <v>1530</v>
          </cell>
          <cell r="BC209">
            <v>0</v>
          </cell>
          <cell r="BD209">
            <v>0</v>
          </cell>
          <cell r="BE209">
            <v>0</v>
          </cell>
          <cell r="BF209">
            <v>1960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2210</v>
          </cell>
          <cell r="BN209" t="str">
            <v>Есть</v>
          </cell>
          <cell r="BO209">
            <v>0</v>
          </cell>
          <cell r="BP209">
            <v>85</v>
          </cell>
          <cell r="BQ209">
            <v>65</v>
          </cell>
          <cell r="BR209">
            <v>18.167999999999999</v>
          </cell>
          <cell r="BS209">
            <v>0</v>
          </cell>
          <cell r="BT209">
            <v>0</v>
          </cell>
          <cell r="BU209">
            <v>73</v>
          </cell>
          <cell r="BV209">
            <v>5.5</v>
          </cell>
          <cell r="BW209">
            <v>18</v>
          </cell>
          <cell r="BX209" t="str">
            <v>Угловик</v>
          </cell>
          <cell r="BY209" t="str">
            <v>Периодический</v>
          </cell>
          <cell r="BZ209">
            <v>24</v>
          </cell>
          <cell r="CA209">
            <v>120</v>
          </cell>
          <cell r="CB209">
            <v>26</v>
          </cell>
          <cell r="CC209">
            <v>65</v>
          </cell>
          <cell r="CD209">
            <v>25</v>
          </cell>
          <cell r="CE209">
            <v>43313</v>
          </cell>
          <cell r="CF209">
            <v>204</v>
          </cell>
          <cell r="CG209">
            <v>85</v>
          </cell>
          <cell r="CH209">
            <v>6</v>
          </cell>
          <cell r="CI209">
            <v>0</v>
          </cell>
          <cell r="CJ209">
            <v>0</v>
          </cell>
          <cell r="CK209">
            <v>199</v>
          </cell>
          <cell r="CL209">
            <v>0.60191999999999968</v>
          </cell>
          <cell r="CM209">
            <v>9</v>
          </cell>
          <cell r="CN209">
            <v>92</v>
          </cell>
          <cell r="CO209">
            <v>205</v>
          </cell>
          <cell r="CP209">
            <v>3.5</v>
          </cell>
          <cell r="CQ209">
            <v>5</v>
          </cell>
          <cell r="CR209" t="str">
            <v>-</v>
          </cell>
          <cell r="CS209" t="str">
            <v>-</v>
          </cell>
          <cell r="CT209" t="str">
            <v>-</v>
          </cell>
          <cell r="CU209">
            <v>4.3980800000000002</v>
          </cell>
          <cell r="CV209" t="str">
            <v>-</v>
          </cell>
          <cell r="CW209" t="str">
            <v>-</v>
          </cell>
          <cell r="CX209" t="str">
            <v>-</v>
          </cell>
          <cell r="CY209">
            <v>3.028</v>
          </cell>
          <cell r="CZ209">
            <v>0.47199999999999998</v>
          </cell>
          <cell r="DA209">
            <v>784.15736310473199</v>
          </cell>
          <cell r="DB209">
            <v>5814.7262094630551</v>
          </cell>
          <cell r="DC209">
            <v>1.8</v>
          </cell>
          <cell r="DD209" t="str">
            <v>Для снижения Рзаб недостаточно давления г/г, планируется смена ПО на УЭЦН</v>
          </cell>
          <cell r="DE209" t="str">
            <v>Газлифт</v>
          </cell>
          <cell r="DF209">
            <v>0.60191999999999968</v>
          </cell>
          <cell r="DG209">
            <v>9</v>
          </cell>
          <cell r="DH209">
            <v>92</v>
          </cell>
          <cell r="DI209">
            <v>0.47199999999999998</v>
          </cell>
          <cell r="DJ209">
            <v>199</v>
          </cell>
          <cell r="DK209">
            <v>0</v>
          </cell>
          <cell r="DL209">
            <v>41971</v>
          </cell>
          <cell r="DM209">
            <v>42581</v>
          </cell>
          <cell r="DN209">
            <v>825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42581</v>
          </cell>
          <cell r="DT209" t="str">
            <v>ВНС</v>
          </cell>
          <cell r="DU209">
            <v>0</v>
          </cell>
          <cell r="DV209">
            <v>18</v>
          </cell>
          <cell r="DW209">
            <v>26</v>
          </cell>
          <cell r="DX209">
            <v>65</v>
          </cell>
          <cell r="DY209">
            <v>25</v>
          </cell>
          <cell r="DZ209" t="str">
            <v>Периодический</v>
          </cell>
          <cell r="EA209">
            <v>24</v>
          </cell>
          <cell r="EB209">
            <v>120</v>
          </cell>
          <cell r="EC209">
            <v>0.60191999999999968</v>
          </cell>
          <cell r="ED209">
            <v>9</v>
          </cell>
          <cell r="EE209">
            <v>92</v>
          </cell>
          <cell r="EF209">
            <v>3.5</v>
          </cell>
          <cell r="EG209">
            <v>784.15736310473199</v>
          </cell>
          <cell r="EH209">
            <v>85</v>
          </cell>
          <cell r="EI209">
            <v>3.028</v>
          </cell>
          <cell r="EJ209">
            <v>199</v>
          </cell>
          <cell r="EK209">
            <v>18</v>
          </cell>
          <cell r="EL209">
            <v>26</v>
          </cell>
          <cell r="EM209">
            <v>65</v>
          </cell>
          <cell r="EN209">
            <v>25</v>
          </cell>
          <cell r="EO209" t="str">
            <v>Периодический</v>
          </cell>
          <cell r="EP209">
            <v>24</v>
          </cell>
          <cell r="EQ209">
            <v>120</v>
          </cell>
          <cell r="ER209">
            <v>0.60191999999999968</v>
          </cell>
          <cell r="ES209">
            <v>9</v>
          </cell>
          <cell r="ET209">
            <v>92</v>
          </cell>
          <cell r="EU209">
            <v>3.5</v>
          </cell>
          <cell r="EV209">
            <v>784.15736310473199</v>
          </cell>
          <cell r="EW209">
            <v>85</v>
          </cell>
          <cell r="EX209">
            <v>3.028</v>
          </cell>
          <cell r="EY209">
            <v>199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</row>
        <row r="210">
          <cell r="J210">
            <v>1093</v>
          </cell>
          <cell r="K210" t="str">
            <v>Куст скважины - 1093</v>
          </cell>
          <cell r="L210">
            <v>40231</v>
          </cell>
          <cell r="M210" t="str">
            <v>Гор.</v>
          </cell>
          <cell r="N210" t="str">
            <v>P1ar_Block II</v>
          </cell>
          <cell r="O210" t="str">
            <v>Действующий</v>
          </cell>
          <cell r="P210">
            <v>-4</v>
          </cell>
          <cell r="Q210" t="str">
            <v xml:space="preserve"> </v>
          </cell>
          <cell r="R210" t="str">
            <v xml:space="preserve"> </v>
          </cell>
          <cell r="S210">
            <v>0</v>
          </cell>
          <cell r="T210">
            <v>143.80000000000001</v>
          </cell>
          <cell r="U210">
            <v>135</v>
          </cell>
          <cell r="V210">
            <v>4.32</v>
          </cell>
          <cell r="W210">
            <v>1</v>
          </cell>
          <cell r="X210">
            <v>4.291504410712867</v>
          </cell>
          <cell r="Y210">
            <v>1.33</v>
          </cell>
          <cell r="Z210">
            <v>0.83599999999999997</v>
          </cell>
          <cell r="AA210">
            <v>0.73299999999999998</v>
          </cell>
          <cell r="AB210">
            <v>38</v>
          </cell>
          <cell r="AC210">
            <v>1.1579999999999999</v>
          </cell>
          <cell r="AD210">
            <v>139.69999999999999</v>
          </cell>
          <cell r="AE210">
            <v>7.72</v>
          </cell>
          <cell r="AF210">
            <v>1918</v>
          </cell>
          <cell r="AG210">
            <v>2433</v>
          </cell>
          <cell r="AH210">
            <v>2433</v>
          </cell>
          <cell r="AI210">
            <v>0</v>
          </cell>
          <cell r="AJ210">
            <v>0</v>
          </cell>
          <cell r="AK210" t="str">
            <v>откр ствол</v>
          </cell>
          <cell r="AL210" t="str">
            <v xml:space="preserve">1918-2433 </v>
          </cell>
          <cell r="AM210">
            <v>25</v>
          </cell>
          <cell r="AN210">
            <v>1918</v>
          </cell>
          <cell r="AO210">
            <v>11.4</v>
          </cell>
          <cell r="AP210">
            <v>0</v>
          </cell>
          <cell r="AQ210">
            <v>0</v>
          </cell>
          <cell r="AR210">
            <v>0</v>
          </cell>
          <cell r="AS210" t="str">
            <v>Газлифт</v>
          </cell>
          <cell r="AT210">
            <v>600</v>
          </cell>
          <cell r="AU210" t="str">
            <v>ГП</v>
          </cell>
          <cell r="AV210">
            <v>1200</v>
          </cell>
          <cell r="AW210" t="str">
            <v>ГК45/2</v>
          </cell>
          <cell r="AX210">
            <v>1703</v>
          </cell>
          <cell r="AY210" t="str">
            <v>ЦКсОК/3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1713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1900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73</v>
          </cell>
          <cell r="BV210">
            <v>5.5</v>
          </cell>
          <cell r="BW210">
            <v>18</v>
          </cell>
          <cell r="BX210" t="str">
            <v>Угловик</v>
          </cell>
          <cell r="BY210" t="str">
            <v>Постоянный</v>
          </cell>
          <cell r="BZ210">
            <v>24</v>
          </cell>
          <cell r="CA210">
            <v>0</v>
          </cell>
          <cell r="CB210">
            <v>27</v>
          </cell>
          <cell r="CC210">
            <v>56</v>
          </cell>
          <cell r="CD210">
            <v>25</v>
          </cell>
          <cell r="CE210">
            <v>43313</v>
          </cell>
          <cell r="CF210">
            <v>122</v>
          </cell>
          <cell r="CG210">
            <v>78</v>
          </cell>
          <cell r="CH210">
            <v>6</v>
          </cell>
          <cell r="CI210">
            <v>0</v>
          </cell>
          <cell r="CJ210">
            <v>0</v>
          </cell>
          <cell r="CK210">
            <v>51</v>
          </cell>
          <cell r="CL210">
            <v>10.011935999999999</v>
          </cell>
          <cell r="CM210">
            <v>12</v>
          </cell>
          <cell r="CN210">
            <v>0.2</v>
          </cell>
          <cell r="CO210">
            <v>206</v>
          </cell>
          <cell r="CP210">
            <v>25.5</v>
          </cell>
          <cell r="CQ210">
            <v>71</v>
          </cell>
          <cell r="CR210" t="str">
            <v>-</v>
          </cell>
          <cell r="CS210" t="str">
            <v>-</v>
          </cell>
          <cell r="CT210" t="str">
            <v>-</v>
          </cell>
          <cell r="CU210">
            <v>60.988064000000001</v>
          </cell>
          <cell r="CV210" t="str">
            <v>-</v>
          </cell>
          <cell r="CW210" t="str">
            <v>-</v>
          </cell>
          <cell r="CX210" t="str">
            <v>-</v>
          </cell>
          <cell r="CY210">
            <v>12</v>
          </cell>
          <cell r="CZ210">
            <v>13.5</v>
          </cell>
          <cell r="DA210">
            <v>1348.3905610263591</v>
          </cell>
          <cell r="DB210">
            <v>2546.9599486053448</v>
          </cell>
          <cell r="DC210">
            <v>0.22798214347510123</v>
          </cell>
          <cell r="DD210">
            <v>0</v>
          </cell>
          <cell r="DE210" t="str">
            <v>Газлифт</v>
          </cell>
          <cell r="DF210">
            <v>10.011935999999999</v>
          </cell>
          <cell r="DG210">
            <v>12</v>
          </cell>
          <cell r="DH210">
            <v>0.2</v>
          </cell>
          <cell r="DI210">
            <v>13.5</v>
          </cell>
          <cell r="DJ210">
            <v>51</v>
          </cell>
          <cell r="DK210">
            <v>0</v>
          </cell>
          <cell r="DL210">
            <v>42855.083333333336</v>
          </cell>
          <cell r="DM210">
            <v>42864</v>
          </cell>
          <cell r="DN210">
            <v>542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42864</v>
          </cell>
          <cell r="DT210" t="str">
            <v>ОПЗ</v>
          </cell>
          <cell r="DU210">
            <v>0</v>
          </cell>
          <cell r="DV210">
            <v>18</v>
          </cell>
          <cell r="DW210">
            <v>27</v>
          </cell>
          <cell r="DX210">
            <v>56</v>
          </cell>
          <cell r="DY210">
            <v>25</v>
          </cell>
          <cell r="DZ210" t="str">
            <v>Постоянный</v>
          </cell>
          <cell r="EA210">
            <v>24</v>
          </cell>
          <cell r="EB210">
            <v>0</v>
          </cell>
          <cell r="EC210">
            <v>10.011935999999999</v>
          </cell>
          <cell r="ED210">
            <v>12</v>
          </cell>
          <cell r="EE210">
            <v>0.2</v>
          </cell>
          <cell r="EF210">
            <v>25.5</v>
          </cell>
          <cell r="EG210">
            <v>1348.3905610263591</v>
          </cell>
          <cell r="EH210">
            <v>78</v>
          </cell>
          <cell r="EI210">
            <v>12</v>
          </cell>
          <cell r="EJ210">
            <v>51</v>
          </cell>
          <cell r="EK210">
            <v>18</v>
          </cell>
          <cell r="EL210">
            <v>27</v>
          </cell>
          <cell r="EM210">
            <v>56</v>
          </cell>
          <cell r="EN210">
            <v>25</v>
          </cell>
          <cell r="EO210" t="str">
            <v>Постоянный</v>
          </cell>
          <cell r="EP210">
            <v>24</v>
          </cell>
          <cell r="EQ210">
            <v>0</v>
          </cell>
          <cell r="ER210">
            <v>10.011935999999999</v>
          </cell>
          <cell r="ES210">
            <v>12</v>
          </cell>
          <cell r="ET210">
            <v>0.2</v>
          </cell>
          <cell r="EU210">
            <v>25.5</v>
          </cell>
          <cell r="EV210">
            <v>1348.3905610263591</v>
          </cell>
          <cell r="EW210">
            <v>78</v>
          </cell>
          <cell r="EX210">
            <v>12</v>
          </cell>
          <cell r="EY210">
            <v>51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</row>
        <row r="211">
          <cell r="J211" t="str">
            <v>1093-2</v>
          </cell>
          <cell r="K211" t="str">
            <v>Куст скважины - 1093</v>
          </cell>
          <cell r="L211">
            <v>40474</v>
          </cell>
          <cell r="M211" t="str">
            <v>Гор.</v>
          </cell>
          <cell r="N211" t="str">
            <v>P1ar_Block II</v>
          </cell>
          <cell r="O211" t="str">
            <v>Действующий</v>
          </cell>
          <cell r="P211">
            <v>-4</v>
          </cell>
          <cell r="Q211" t="str">
            <v xml:space="preserve"> </v>
          </cell>
          <cell r="R211" t="str">
            <v xml:space="preserve"> </v>
          </cell>
          <cell r="S211">
            <v>0</v>
          </cell>
          <cell r="T211">
            <v>143.80000000000001</v>
          </cell>
          <cell r="U211">
            <v>135</v>
          </cell>
          <cell r="V211">
            <v>4.32</v>
          </cell>
          <cell r="W211">
            <v>1</v>
          </cell>
          <cell r="X211">
            <v>3.6798277295462913</v>
          </cell>
          <cell r="Y211">
            <v>1.33</v>
          </cell>
          <cell r="Z211">
            <v>0.83599999999999997</v>
          </cell>
          <cell r="AA211">
            <v>0.73299999999999998</v>
          </cell>
          <cell r="AB211">
            <v>38</v>
          </cell>
          <cell r="AC211">
            <v>1.1579999999999999</v>
          </cell>
          <cell r="AD211">
            <v>139.69999999999999</v>
          </cell>
          <cell r="AE211">
            <v>7.72</v>
          </cell>
          <cell r="AF211">
            <v>1914</v>
          </cell>
          <cell r="AG211">
            <v>2500</v>
          </cell>
          <cell r="AH211">
            <v>2500</v>
          </cell>
          <cell r="AI211">
            <v>0</v>
          </cell>
          <cell r="AJ211">
            <v>0</v>
          </cell>
          <cell r="AK211" t="str">
            <v>откр ствол</v>
          </cell>
          <cell r="AL211" t="str">
            <v>1914-2500</v>
          </cell>
          <cell r="AM211">
            <v>0</v>
          </cell>
          <cell r="AN211">
            <v>1914</v>
          </cell>
          <cell r="AO211">
            <v>24.53</v>
          </cell>
          <cell r="AP211">
            <v>0</v>
          </cell>
          <cell r="AQ211">
            <v>0</v>
          </cell>
          <cell r="AR211">
            <v>0</v>
          </cell>
          <cell r="AS211" t="str">
            <v>Газлифт</v>
          </cell>
          <cell r="AT211">
            <v>600</v>
          </cell>
          <cell r="AU211" t="str">
            <v>ГП</v>
          </cell>
          <cell r="AV211">
            <v>1205</v>
          </cell>
          <cell r="AW211" t="str">
            <v>ГК77/4</v>
          </cell>
          <cell r="AX211">
            <v>1784</v>
          </cell>
          <cell r="AY211" t="str">
            <v>ЦКсОК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1795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2012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73</v>
          </cell>
          <cell r="BV211">
            <v>5.5</v>
          </cell>
          <cell r="BW211">
            <v>18</v>
          </cell>
          <cell r="BX211" t="str">
            <v>Угловик</v>
          </cell>
          <cell r="BY211" t="str">
            <v>Постоянный</v>
          </cell>
          <cell r="BZ211">
            <v>24</v>
          </cell>
          <cell r="CA211">
            <v>0</v>
          </cell>
          <cell r="CB211">
            <v>24</v>
          </cell>
          <cell r="CC211">
            <v>58</v>
          </cell>
          <cell r="CD211">
            <v>23</v>
          </cell>
          <cell r="CE211">
            <v>43313</v>
          </cell>
          <cell r="CF211">
            <v>132</v>
          </cell>
          <cell r="CG211">
            <v>78</v>
          </cell>
          <cell r="CH211">
            <v>6</v>
          </cell>
          <cell r="CI211">
            <v>0</v>
          </cell>
          <cell r="CJ211">
            <v>0</v>
          </cell>
          <cell r="CK211">
            <v>50</v>
          </cell>
          <cell r="CL211">
            <v>17.547088239999997</v>
          </cell>
          <cell r="CM211">
            <v>22.15</v>
          </cell>
          <cell r="CN211">
            <v>5.24</v>
          </cell>
          <cell r="CO211">
            <v>207</v>
          </cell>
          <cell r="CP211">
            <v>26.257000000000001</v>
          </cell>
          <cell r="CQ211">
            <v>82</v>
          </cell>
          <cell r="CR211" t="str">
            <v>-</v>
          </cell>
          <cell r="CS211" t="str">
            <v>-</v>
          </cell>
          <cell r="CT211" t="str">
            <v>-</v>
          </cell>
          <cell r="CU211">
            <v>64.452911760000006</v>
          </cell>
          <cell r="CV211" t="str">
            <v>-</v>
          </cell>
          <cell r="CW211" t="str">
            <v>-</v>
          </cell>
          <cell r="CX211" t="str">
            <v>-</v>
          </cell>
          <cell r="CY211">
            <v>9.9</v>
          </cell>
          <cell r="CZ211">
            <v>16.356999999999999</v>
          </cell>
          <cell r="DA211">
            <v>932.17745168186389</v>
          </cell>
          <cell r="DB211">
            <v>1496.3736228410285</v>
          </cell>
          <cell r="DC211">
            <v>0.37314520703346571</v>
          </cell>
          <cell r="DD211">
            <v>0</v>
          </cell>
          <cell r="DE211" t="str">
            <v>Газлифт</v>
          </cell>
          <cell r="DF211">
            <v>17.547088239999997</v>
          </cell>
          <cell r="DG211">
            <v>22.15</v>
          </cell>
          <cell r="DH211">
            <v>5.24</v>
          </cell>
          <cell r="DI211">
            <v>16.356999999999999</v>
          </cell>
          <cell r="DJ211">
            <v>50</v>
          </cell>
          <cell r="DK211">
            <v>0</v>
          </cell>
          <cell r="DL211" t="str">
            <v>-</v>
          </cell>
          <cell r="DM211">
            <v>41398</v>
          </cell>
          <cell r="DN211">
            <v>2008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41398</v>
          </cell>
          <cell r="DT211" t="str">
            <v>ОПЗ</v>
          </cell>
          <cell r="DU211">
            <v>0</v>
          </cell>
          <cell r="DV211">
            <v>18</v>
          </cell>
          <cell r="DW211">
            <v>26</v>
          </cell>
          <cell r="DX211">
            <v>58</v>
          </cell>
          <cell r="DY211">
            <v>24</v>
          </cell>
          <cell r="DZ211" t="str">
            <v>Постоянный</v>
          </cell>
          <cell r="EA211">
            <v>24</v>
          </cell>
          <cell r="EB211">
            <v>0</v>
          </cell>
          <cell r="EC211">
            <v>17.547088239999997</v>
          </cell>
          <cell r="ED211">
            <v>22.15</v>
          </cell>
          <cell r="EE211">
            <v>5.24</v>
          </cell>
          <cell r="EF211">
            <v>26.257000000000001</v>
          </cell>
          <cell r="EG211">
            <v>932.17745168186389</v>
          </cell>
          <cell r="EH211">
            <v>78</v>
          </cell>
          <cell r="EI211">
            <v>9.9</v>
          </cell>
          <cell r="EJ211">
            <v>50</v>
          </cell>
          <cell r="EK211">
            <v>18</v>
          </cell>
          <cell r="EL211">
            <v>24</v>
          </cell>
          <cell r="EM211">
            <v>58</v>
          </cell>
          <cell r="EN211">
            <v>23</v>
          </cell>
          <cell r="EO211" t="str">
            <v>Постоянный</v>
          </cell>
          <cell r="EP211">
            <v>24</v>
          </cell>
          <cell r="EQ211">
            <v>0</v>
          </cell>
          <cell r="ER211">
            <v>17.547088239999997</v>
          </cell>
          <cell r="ES211">
            <v>22.15</v>
          </cell>
          <cell r="ET211">
            <v>5.24</v>
          </cell>
          <cell r="EU211">
            <v>26.257000000000001</v>
          </cell>
          <cell r="EV211">
            <v>932.17745168186389</v>
          </cell>
          <cell r="EW211">
            <v>78</v>
          </cell>
          <cell r="EX211">
            <v>9.9</v>
          </cell>
          <cell r="EY211">
            <v>50</v>
          </cell>
          <cell r="EZ211">
            <v>0</v>
          </cell>
          <cell r="FA211">
            <v>-2</v>
          </cell>
          <cell r="FB211">
            <v>0</v>
          </cell>
          <cell r="FC211">
            <v>-1</v>
          </cell>
          <cell r="FD211">
            <v>0</v>
          </cell>
          <cell r="FE211">
            <v>0</v>
          </cell>
          <cell r="FF211">
            <v>0</v>
          </cell>
        </row>
        <row r="212">
          <cell r="J212" t="str">
            <v>1093-1</v>
          </cell>
          <cell r="K212" t="str">
            <v>Куст скважины - 1093</v>
          </cell>
          <cell r="L212">
            <v>40340</v>
          </cell>
          <cell r="M212" t="str">
            <v>Гор.</v>
          </cell>
          <cell r="N212" t="str">
            <v>P1ar_Block II</v>
          </cell>
          <cell r="O212" t="str">
            <v>Действующий</v>
          </cell>
          <cell r="P212">
            <v>-4</v>
          </cell>
          <cell r="Q212" t="str">
            <v xml:space="preserve"> </v>
          </cell>
          <cell r="R212" t="str">
            <v xml:space="preserve"> </v>
          </cell>
          <cell r="S212">
            <v>0</v>
          </cell>
          <cell r="T212">
            <v>143.80000000000001</v>
          </cell>
          <cell r="U212">
            <v>135</v>
          </cell>
          <cell r="V212">
            <v>4.32</v>
          </cell>
          <cell r="W212">
            <v>1</v>
          </cell>
          <cell r="X212">
            <v>4.32</v>
          </cell>
          <cell r="Y212">
            <v>1.33</v>
          </cell>
          <cell r="Z212">
            <v>0.83599999999999997</v>
          </cell>
          <cell r="AA212">
            <v>0.73299999999999998</v>
          </cell>
          <cell r="AB212">
            <v>38</v>
          </cell>
          <cell r="AC212">
            <v>1.1579999999999999</v>
          </cell>
          <cell r="AD212">
            <v>139.69999999999999</v>
          </cell>
          <cell r="AE212">
            <v>7.72</v>
          </cell>
          <cell r="AF212">
            <v>1904</v>
          </cell>
          <cell r="AG212">
            <v>2500</v>
          </cell>
          <cell r="AH212">
            <v>2500</v>
          </cell>
          <cell r="AI212">
            <v>0</v>
          </cell>
          <cell r="AJ212">
            <v>0</v>
          </cell>
          <cell r="AK212" t="str">
            <v>откр ствол</v>
          </cell>
          <cell r="AL212" t="str">
            <v>1904-2500</v>
          </cell>
          <cell r="AM212">
            <v>0</v>
          </cell>
          <cell r="AN212">
            <v>1904</v>
          </cell>
          <cell r="AO212">
            <v>14.97</v>
          </cell>
          <cell r="AP212">
            <v>0</v>
          </cell>
          <cell r="AQ212">
            <v>0</v>
          </cell>
          <cell r="AR212">
            <v>0</v>
          </cell>
          <cell r="AS212" t="str">
            <v>Газлифт</v>
          </cell>
          <cell r="AT212">
            <v>600</v>
          </cell>
          <cell r="AU212" t="str">
            <v>ГП</v>
          </cell>
          <cell r="AV212">
            <v>1200</v>
          </cell>
          <cell r="AW212" t="str">
            <v>ГК80/1,5</v>
          </cell>
          <cell r="AX212">
            <v>1802</v>
          </cell>
          <cell r="AY212" t="str">
            <v>ЦКсОК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1814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1942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73</v>
          </cell>
          <cell r="BV212">
            <v>5.5</v>
          </cell>
          <cell r="BW212">
            <v>18</v>
          </cell>
          <cell r="BX212" t="str">
            <v>Угловик</v>
          </cell>
          <cell r="BY212" t="str">
            <v>Периодический</v>
          </cell>
          <cell r="BZ212">
            <v>24</v>
          </cell>
          <cell r="CA212">
            <v>24</v>
          </cell>
          <cell r="CB212">
            <v>25</v>
          </cell>
          <cell r="CC212">
            <v>54</v>
          </cell>
          <cell r="CD212">
            <v>24</v>
          </cell>
          <cell r="CE212">
            <v>43313</v>
          </cell>
          <cell r="CF212">
            <v>122</v>
          </cell>
          <cell r="CG212">
            <v>78</v>
          </cell>
          <cell r="CH212">
            <v>6</v>
          </cell>
          <cell r="CI212">
            <v>0</v>
          </cell>
          <cell r="CJ212">
            <v>0</v>
          </cell>
          <cell r="CK212">
            <v>61</v>
          </cell>
          <cell r="CL212">
            <v>6.27</v>
          </cell>
          <cell r="CM212">
            <v>7.5</v>
          </cell>
          <cell r="CN212">
            <v>0</v>
          </cell>
          <cell r="CO212">
            <v>208</v>
          </cell>
          <cell r="CP212">
            <v>10</v>
          </cell>
          <cell r="CQ212">
            <v>61</v>
          </cell>
          <cell r="CR212" t="str">
            <v>-</v>
          </cell>
          <cell r="CS212" t="str">
            <v>-</v>
          </cell>
          <cell r="CT212" t="str">
            <v>-</v>
          </cell>
          <cell r="CU212">
            <v>54.730000000000004</v>
          </cell>
          <cell r="CV212" t="str">
            <v>-</v>
          </cell>
          <cell r="CW212" t="str">
            <v>-</v>
          </cell>
          <cell r="CX212" t="str">
            <v>-</v>
          </cell>
          <cell r="CY212">
            <v>4.8</v>
          </cell>
          <cell r="CZ212">
            <v>5.2</v>
          </cell>
          <cell r="DA212">
            <v>829.34609250398728</v>
          </cell>
          <cell r="DB212">
            <v>1594.8963317384371</v>
          </cell>
          <cell r="DC212">
            <v>0.15807962529274008</v>
          </cell>
          <cell r="DD212">
            <v>0</v>
          </cell>
          <cell r="DE212" t="str">
            <v>Газлифт</v>
          </cell>
          <cell r="DF212">
            <v>6.27</v>
          </cell>
          <cell r="DG212">
            <v>7.5</v>
          </cell>
          <cell r="DH212">
            <v>0</v>
          </cell>
          <cell r="DI212">
            <v>5.2</v>
          </cell>
          <cell r="DJ212">
            <v>61</v>
          </cell>
          <cell r="DK212">
            <v>0</v>
          </cell>
          <cell r="DL212">
            <v>41272</v>
          </cell>
          <cell r="DM212">
            <v>41277</v>
          </cell>
          <cell r="DN212">
            <v>2129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41277</v>
          </cell>
          <cell r="DT212" t="str">
            <v>Интенсификация</v>
          </cell>
          <cell r="DU212">
            <v>0</v>
          </cell>
          <cell r="DV212">
            <v>18</v>
          </cell>
          <cell r="DW212">
            <v>25</v>
          </cell>
          <cell r="DX212">
            <v>54</v>
          </cell>
          <cell r="DY212">
            <v>24</v>
          </cell>
          <cell r="DZ212" t="str">
            <v>Периодический</v>
          </cell>
          <cell r="EA212">
            <v>24</v>
          </cell>
          <cell r="EB212">
            <v>24</v>
          </cell>
          <cell r="EC212">
            <v>6.27</v>
          </cell>
          <cell r="ED212">
            <v>7.5</v>
          </cell>
          <cell r="EE212">
            <v>0</v>
          </cell>
          <cell r="EF212">
            <v>10</v>
          </cell>
          <cell r="EG212">
            <v>829.34609250398728</v>
          </cell>
          <cell r="EH212">
            <v>78</v>
          </cell>
          <cell r="EI212">
            <v>4.8</v>
          </cell>
          <cell r="EJ212">
            <v>61</v>
          </cell>
          <cell r="EK212">
            <v>18</v>
          </cell>
          <cell r="EL212">
            <v>25</v>
          </cell>
          <cell r="EM212">
            <v>54</v>
          </cell>
          <cell r="EN212">
            <v>24</v>
          </cell>
          <cell r="EO212" t="str">
            <v>Периодический</v>
          </cell>
          <cell r="EP212">
            <v>24</v>
          </cell>
          <cell r="EQ212">
            <v>24</v>
          </cell>
          <cell r="ER212">
            <v>6.27</v>
          </cell>
          <cell r="ES212">
            <v>7.5</v>
          </cell>
          <cell r="ET212">
            <v>0</v>
          </cell>
          <cell r="EU212">
            <v>10</v>
          </cell>
          <cell r="EV212">
            <v>829.34609250398728</v>
          </cell>
          <cell r="EW212">
            <v>78</v>
          </cell>
          <cell r="EX212">
            <v>4.8</v>
          </cell>
          <cell r="EY212">
            <v>61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</row>
        <row r="213">
          <cell r="J213">
            <v>1094</v>
          </cell>
          <cell r="K213" t="str">
            <v>Куст скважины - 1094</v>
          </cell>
          <cell r="L213">
            <v>40466</v>
          </cell>
          <cell r="M213" t="str">
            <v>Гор.</v>
          </cell>
          <cell r="N213" t="str">
            <v>P1ar_Block II</v>
          </cell>
          <cell r="O213" t="str">
            <v>Действующий</v>
          </cell>
          <cell r="P213">
            <v>-4</v>
          </cell>
          <cell r="Q213" t="str">
            <v xml:space="preserve"> </v>
          </cell>
          <cell r="R213" t="str">
            <v xml:space="preserve"> </v>
          </cell>
          <cell r="S213">
            <v>0</v>
          </cell>
          <cell r="T213">
            <v>143.80000000000001</v>
          </cell>
          <cell r="U213">
            <v>135</v>
          </cell>
          <cell r="V213">
            <v>4.32</v>
          </cell>
          <cell r="W213">
            <v>1</v>
          </cell>
          <cell r="X213">
            <v>4.32</v>
          </cell>
          <cell r="Y213">
            <v>1.33</v>
          </cell>
          <cell r="Z213">
            <v>0.83599999999999997</v>
          </cell>
          <cell r="AA213">
            <v>0.73299999999999998</v>
          </cell>
          <cell r="AB213">
            <v>38</v>
          </cell>
          <cell r="AC213">
            <v>1.1579999999999999</v>
          </cell>
          <cell r="AD213">
            <v>139.69999999999999</v>
          </cell>
          <cell r="AE213">
            <v>7.72</v>
          </cell>
          <cell r="AF213">
            <v>1953</v>
          </cell>
          <cell r="AG213">
            <v>2400</v>
          </cell>
          <cell r="AH213">
            <v>2400</v>
          </cell>
          <cell r="AI213">
            <v>0</v>
          </cell>
          <cell r="AJ213">
            <v>0</v>
          </cell>
          <cell r="AK213" t="str">
            <v>откр ствол</v>
          </cell>
          <cell r="AL213" t="str">
            <v>1953-2400</v>
          </cell>
          <cell r="AM213">
            <v>0</v>
          </cell>
          <cell r="AN213">
            <v>1953</v>
          </cell>
          <cell r="AO213">
            <v>72.3</v>
          </cell>
          <cell r="AP213">
            <v>0</v>
          </cell>
          <cell r="AQ213">
            <v>0</v>
          </cell>
          <cell r="AR213">
            <v>0</v>
          </cell>
          <cell r="AS213" t="str">
            <v>Газлифт</v>
          </cell>
          <cell r="AT213">
            <v>500</v>
          </cell>
          <cell r="AU213" t="str">
            <v>ГП</v>
          </cell>
          <cell r="AV213">
            <v>900</v>
          </cell>
          <cell r="AW213" t="str">
            <v>ГП</v>
          </cell>
          <cell r="AX213">
            <v>1220</v>
          </cell>
          <cell r="AY213" t="str">
            <v>ГП</v>
          </cell>
          <cell r="AZ213">
            <v>1480</v>
          </cell>
          <cell r="BA213" t="str">
            <v>ГК108/2</v>
          </cell>
          <cell r="BB213">
            <v>1730</v>
          </cell>
          <cell r="BC213" t="str">
            <v>ЦКсОК</v>
          </cell>
          <cell r="BD213">
            <v>0</v>
          </cell>
          <cell r="BE213">
            <v>0</v>
          </cell>
          <cell r="BF213">
            <v>1770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1836</v>
          </cell>
          <cell r="BN213" t="str">
            <v>Есть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73</v>
          </cell>
          <cell r="BV213">
            <v>5.5</v>
          </cell>
          <cell r="BW213">
            <v>18</v>
          </cell>
          <cell r="BX213" t="str">
            <v>Угловик</v>
          </cell>
          <cell r="BY213" t="str">
            <v>Постоянный</v>
          </cell>
          <cell r="BZ213">
            <v>24</v>
          </cell>
          <cell r="CA213">
            <v>0</v>
          </cell>
          <cell r="CB213">
            <v>23</v>
          </cell>
          <cell r="CC213">
            <v>54</v>
          </cell>
          <cell r="CD213">
            <v>22</v>
          </cell>
          <cell r="CE213">
            <v>43313</v>
          </cell>
          <cell r="CF213">
            <v>122</v>
          </cell>
          <cell r="CG213">
            <v>78</v>
          </cell>
          <cell r="CH213">
            <v>6</v>
          </cell>
          <cell r="CI213">
            <v>0</v>
          </cell>
          <cell r="CJ213">
            <v>0</v>
          </cell>
          <cell r="CK213">
            <v>48</v>
          </cell>
          <cell r="CL213">
            <v>7.524</v>
          </cell>
          <cell r="CM213">
            <v>9</v>
          </cell>
          <cell r="CN213">
            <v>0</v>
          </cell>
          <cell r="CO213">
            <v>209</v>
          </cell>
          <cell r="CP213">
            <v>19</v>
          </cell>
          <cell r="CQ213">
            <v>74</v>
          </cell>
          <cell r="CR213" t="str">
            <v>-</v>
          </cell>
          <cell r="CS213" t="str">
            <v>-</v>
          </cell>
          <cell r="CT213" t="str">
            <v>-</v>
          </cell>
          <cell r="CU213">
            <v>66.475999999999999</v>
          </cell>
          <cell r="CV213" t="str">
            <v>-</v>
          </cell>
          <cell r="CW213" t="str">
            <v>-</v>
          </cell>
          <cell r="CX213" t="str">
            <v>-</v>
          </cell>
          <cell r="CY213">
            <v>7.2</v>
          </cell>
          <cell r="CZ213">
            <v>11.8</v>
          </cell>
          <cell r="DA213">
            <v>1568.3147262094631</v>
          </cell>
          <cell r="DB213">
            <v>2525.2525252525252</v>
          </cell>
          <cell r="DC213">
            <v>0.16650940217025006</v>
          </cell>
          <cell r="DD213">
            <v>0</v>
          </cell>
          <cell r="DE213" t="str">
            <v>Газлифт</v>
          </cell>
          <cell r="DF213">
            <v>7.524</v>
          </cell>
          <cell r="DG213">
            <v>9</v>
          </cell>
          <cell r="DH213">
            <v>0</v>
          </cell>
          <cell r="DI213">
            <v>11.8</v>
          </cell>
          <cell r="DJ213">
            <v>48</v>
          </cell>
          <cell r="DK213">
            <v>0</v>
          </cell>
          <cell r="DL213">
            <v>42663.083333333336</v>
          </cell>
          <cell r="DM213">
            <v>42678</v>
          </cell>
          <cell r="DN213">
            <v>728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42678</v>
          </cell>
          <cell r="DT213" t="str">
            <v>ОПЗ</v>
          </cell>
          <cell r="DU213">
            <v>0</v>
          </cell>
          <cell r="DV213">
            <v>18</v>
          </cell>
          <cell r="DW213">
            <v>26</v>
          </cell>
          <cell r="DX213">
            <v>56</v>
          </cell>
          <cell r="DY213">
            <v>25</v>
          </cell>
          <cell r="DZ213" t="str">
            <v>Постоянный</v>
          </cell>
          <cell r="EA213">
            <v>24</v>
          </cell>
          <cell r="EB213">
            <v>0</v>
          </cell>
          <cell r="EC213">
            <v>7.524</v>
          </cell>
          <cell r="ED213">
            <v>9</v>
          </cell>
          <cell r="EE213">
            <v>0</v>
          </cell>
          <cell r="EF213">
            <v>19</v>
          </cell>
          <cell r="EG213">
            <v>1568.3147262094631</v>
          </cell>
          <cell r="EH213">
            <v>78</v>
          </cell>
          <cell r="EI213">
            <v>7.2</v>
          </cell>
          <cell r="EJ213">
            <v>48</v>
          </cell>
          <cell r="EK213">
            <v>18</v>
          </cell>
          <cell r="EL213">
            <v>23</v>
          </cell>
          <cell r="EM213">
            <v>54</v>
          </cell>
          <cell r="EN213">
            <v>22</v>
          </cell>
          <cell r="EO213" t="str">
            <v>Постоянный</v>
          </cell>
          <cell r="EP213">
            <v>24</v>
          </cell>
          <cell r="EQ213">
            <v>0</v>
          </cell>
          <cell r="ER213">
            <v>7.524</v>
          </cell>
          <cell r="ES213">
            <v>9</v>
          </cell>
          <cell r="ET213">
            <v>0</v>
          </cell>
          <cell r="EU213">
            <v>19</v>
          </cell>
          <cell r="EV213">
            <v>1568.3147262094631</v>
          </cell>
          <cell r="EW213">
            <v>78</v>
          </cell>
          <cell r="EX213">
            <v>7.2</v>
          </cell>
          <cell r="EY213">
            <v>48</v>
          </cell>
          <cell r="EZ213">
            <v>0</v>
          </cell>
          <cell r="FA213">
            <v>-3</v>
          </cell>
          <cell r="FB213">
            <v>-2</v>
          </cell>
          <cell r="FC213">
            <v>-3</v>
          </cell>
          <cell r="FD213">
            <v>0</v>
          </cell>
          <cell r="FE213">
            <v>0</v>
          </cell>
          <cell r="FF213">
            <v>0</v>
          </cell>
        </row>
        <row r="214">
          <cell r="J214" t="str">
            <v>1094-2</v>
          </cell>
          <cell r="K214" t="str">
            <v>Куст скважины - 1094</v>
          </cell>
          <cell r="L214">
            <v>41151</v>
          </cell>
          <cell r="M214" t="str">
            <v>Гор.</v>
          </cell>
          <cell r="N214" t="str">
            <v>P1ar_Block II</v>
          </cell>
          <cell r="O214" t="str">
            <v>Действующий</v>
          </cell>
          <cell r="P214">
            <v>-4</v>
          </cell>
          <cell r="Q214" t="str">
            <v xml:space="preserve"> </v>
          </cell>
          <cell r="R214" t="str">
            <v xml:space="preserve"> </v>
          </cell>
          <cell r="S214">
            <v>0</v>
          </cell>
          <cell r="T214">
            <v>143.80000000000001</v>
          </cell>
          <cell r="U214">
            <v>135</v>
          </cell>
          <cell r="V214">
            <v>4.32</v>
          </cell>
          <cell r="W214">
            <v>1</v>
          </cell>
          <cell r="X214">
            <v>4.3057050592034445</v>
          </cell>
          <cell r="Y214">
            <v>1.33</v>
          </cell>
          <cell r="Z214">
            <v>0.83599999999999997</v>
          </cell>
          <cell r="AA214">
            <v>0.73299999999999998</v>
          </cell>
          <cell r="AB214">
            <v>38</v>
          </cell>
          <cell r="AC214">
            <v>1.1579999999999999</v>
          </cell>
          <cell r="AD214">
            <v>177.8</v>
          </cell>
          <cell r="AE214">
            <v>8.0500000000000007</v>
          </cell>
          <cell r="AF214">
            <v>1899</v>
          </cell>
          <cell r="AG214">
            <v>2472</v>
          </cell>
          <cell r="AH214">
            <v>2472</v>
          </cell>
          <cell r="AI214">
            <v>0</v>
          </cell>
          <cell r="AJ214">
            <v>0</v>
          </cell>
          <cell r="AK214" t="str">
            <v>откр ствол</v>
          </cell>
          <cell r="AL214" t="str">
            <v>1663-2472</v>
          </cell>
          <cell r="AM214">
            <v>0</v>
          </cell>
          <cell r="AN214">
            <v>1663</v>
          </cell>
          <cell r="AO214">
            <v>0.26</v>
          </cell>
          <cell r="AP214">
            <v>0</v>
          </cell>
          <cell r="AQ214">
            <v>0</v>
          </cell>
          <cell r="AR214">
            <v>0</v>
          </cell>
          <cell r="AS214" t="str">
            <v>Газлифт</v>
          </cell>
          <cell r="AT214">
            <v>450</v>
          </cell>
          <cell r="AU214" t="str">
            <v>ГП</v>
          </cell>
          <cell r="AV214">
            <v>820</v>
          </cell>
          <cell r="AW214" t="str">
            <v>ГП</v>
          </cell>
          <cell r="AX214">
            <v>1120</v>
          </cell>
          <cell r="AY214" t="str">
            <v>ГК74/3</v>
          </cell>
          <cell r="AZ214">
            <v>1380</v>
          </cell>
          <cell r="BA214" t="str">
            <v>ГК76/3</v>
          </cell>
          <cell r="BB214">
            <v>1600</v>
          </cell>
          <cell r="BC214" t="str">
            <v>ЦКсОК</v>
          </cell>
          <cell r="BD214">
            <v>0</v>
          </cell>
          <cell r="BE214">
            <v>0</v>
          </cell>
          <cell r="BF214">
            <v>1620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1950</v>
          </cell>
          <cell r="BN214" t="str">
            <v>Есть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1886.8</v>
          </cell>
          <cell r="BT214">
            <v>63.2</v>
          </cell>
          <cell r="BU214">
            <v>73</v>
          </cell>
          <cell r="BV214">
            <v>5.5</v>
          </cell>
          <cell r="BW214">
            <v>18</v>
          </cell>
          <cell r="BX214" t="str">
            <v>Угловик</v>
          </cell>
          <cell r="BY214" t="str">
            <v>Постоянный</v>
          </cell>
          <cell r="BZ214">
            <v>24</v>
          </cell>
          <cell r="CA214">
            <v>0</v>
          </cell>
          <cell r="CB214">
            <v>23</v>
          </cell>
          <cell r="CC214">
            <v>52</v>
          </cell>
          <cell r="CD214">
            <v>22</v>
          </cell>
          <cell r="CE214">
            <v>43313</v>
          </cell>
          <cell r="CF214">
            <v>175</v>
          </cell>
          <cell r="CG214">
            <v>78</v>
          </cell>
          <cell r="CH214">
            <v>6</v>
          </cell>
          <cell r="CI214">
            <v>0</v>
          </cell>
          <cell r="CJ214">
            <v>0</v>
          </cell>
          <cell r="CK214">
            <v>53</v>
          </cell>
          <cell r="CL214">
            <v>8.0175743999999991</v>
          </cell>
          <cell r="CM214">
            <v>9.6</v>
          </cell>
          <cell r="CN214">
            <v>0.1</v>
          </cell>
          <cell r="CO214">
            <v>210</v>
          </cell>
          <cell r="CP214">
            <v>19.600000000000001</v>
          </cell>
          <cell r="CQ214">
            <v>122</v>
          </cell>
          <cell r="CR214" t="str">
            <v>-</v>
          </cell>
          <cell r="CS214" t="str">
            <v>-</v>
          </cell>
          <cell r="CT214" t="str">
            <v>-</v>
          </cell>
          <cell r="CU214">
            <v>113.9824256</v>
          </cell>
          <cell r="CV214" t="str">
            <v>-</v>
          </cell>
          <cell r="CW214" t="str">
            <v>-</v>
          </cell>
          <cell r="CX214" t="str">
            <v>-</v>
          </cell>
          <cell r="CY214">
            <v>8</v>
          </cell>
          <cell r="CZ214">
            <v>11.600000000000001</v>
          </cell>
          <cell r="DA214">
            <v>1446.8216222602191</v>
          </cell>
          <cell r="DB214">
            <v>2444.629637612094</v>
          </cell>
          <cell r="DC214">
            <v>9.9463117937932249E-2</v>
          </cell>
          <cell r="DD214">
            <v>0</v>
          </cell>
          <cell r="DE214" t="str">
            <v>Газлифт</v>
          </cell>
          <cell r="DF214">
            <v>8.0175743999999991</v>
          </cell>
          <cell r="DG214">
            <v>9.6</v>
          </cell>
          <cell r="DH214">
            <v>0.1</v>
          </cell>
          <cell r="DI214">
            <v>11.600000000000001</v>
          </cell>
          <cell r="DJ214">
            <v>53</v>
          </cell>
          <cell r="DK214">
            <v>0</v>
          </cell>
          <cell r="DL214">
            <v>42930.083333333336</v>
          </cell>
          <cell r="DM214">
            <v>43060</v>
          </cell>
          <cell r="DN214">
            <v>346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43060</v>
          </cell>
          <cell r="DT214" t="str">
            <v>ЗБС</v>
          </cell>
          <cell r="DU214">
            <v>0</v>
          </cell>
          <cell r="DV214">
            <v>18</v>
          </cell>
          <cell r="DW214">
            <v>26</v>
          </cell>
          <cell r="DX214">
            <v>50</v>
          </cell>
          <cell r="DY214">
            <v>25</v>
          </cell>
          <cell r="DZ214" t="str">
            <v>Постоянный</v>
          </cell>
          <cell r="EA214">
            <v>24</v>
          </cell>
          <cell r="EB214">
            <v>0</v>
          </cell>
          <cell r="EC214">
            <v>8.0175743999999991</v>
          </cell>
          <cell r="ED214">
            <v>9.6</v>
          </cell>
          <cell r="EE214">
            <v>0.1</v>
          </cell>
          <cell r="EF214">
            <v>19.600000000000001</v>
          </cell>
          <cell r="EG214">
            <v>1446.8216222602191</v>
          </cell>
          <cell r="EH214">
            <v>78</v>
          </cell>
          <cell r="EI214">
            <v>8</v>
          </cell>
          <cell r="EJ214">
            <v>51</v>
          </cell>
          <cell r="EK214">
            <v>18</v>
          </cell>
          <cell r="EL214">
            <v>23</v>
          </cell>
          <cell r="EM214">
            <v>52</v>
          </cell>
          <cell r="EN214">
            <v>22</v>
          </cell>
          <cell r="EO214" t="str">
            <v>Постоянный</v>
          </cell>
          <cell r="EP214">
            <v>24</v>
          </cell>
          <cell r="EQ214">
            <v>0</v>
          </cell>
          <cell r="ER214">
            <v>8.0175743999999991</v>
          </cell>
          <cell r="ES214">
            <v>9.6</v>
          </cell>
          <cell r="ET214">
            <v>0.1</v>
          </cell>
          <cell r="EU214">
            <v>19.600000000000001</v>
          </cell>
          <cell r="EV214">
            <v>1446.8216222602191</v>
          </cell>
          <cell r="EW214">
            <v>78</v>
          </cell>
          <cell r="EX214">
            <v>8</v>
          </cell>
          <cell r="EY214">
            <v>53</v>
          </cell>
          <cell r="EZ214">
            <v>0</v>
          </cell>
          <cell r="FA214">
            <v>-3</v>
          </cell>
          <cell r="FB214">
            <v>2</v>
          </cell>
          <cell r="FC214">
            <v>-3</v>
          </cell>
          <cell r="FD214">
            <v>0</v>
          </cell>
          <cell r="FE214">
            <v>0</v>
          </cell>
          <cell r="FF214">
            <v>0</v>
          </cell>
        </row>
        <row r="215">
          <cell r="J215">
            <v>1099</v>
          </cell>
          <cell r="K215" t="str">
            <v>Куст скважины - 1099</v>
          </cell>
          <cell r="L215">
            <v>41178</v>
          </cell>
          <cell r="M215" t="str">
            <v>Гор.</v>
          </cell>
          <cell r="N215" t="str">
            <v>P1ar_Block II</v>
          </cell>
          <cell r="O215" t="str">
            <v>В бездействии прошлых лет</v>
          </cell>
          <cell r="P215">
            <v>-4</v>
          </cell>
          <cell r="Q215" t="str">
            <v xml:space="preserve"> </v>
          </cell>
          <cell r="R215" t="str">
            <v xml:space="preserve"> </v>
          </cell>
          <cell r="S215">
            <v>0</v>
          </cell>
          <cell r="T215">
            <v>143.80000000000001</v>
          </cell>
          <cell r="U215">
            <v>135</v>
          </cell>
          <cell r="V215">
            <v>4.32</v>
          </cell>
          <cell r="W215">
            <v>1</v>
          </cell>
          <cell r="X215">
            <v>4.32</v>
          </cell>
          <cell r="Y215">
            <v>1.33</v>
          </cell>
          <cell r="Z215">
            <v>0.83599999999999997</v>
          </cell>
          <cell r="AA215">
            <v>0.73299999999999998</v>
          </cell>
          <cell r="AB215">
            <v>38</v>
          </cell>
          <cell r="AC215">
            <v>1.1579999999999999</v>
          </cell>
          <cell r="AD215">
            <v>177.8</v>
          </cell>
          <cell r="AE215">
            <v>8.0500000000000007</v>
          </cell>
          <cell r="AF215">
            <v>1915</v>
          </cell>
          <cell r="AG215">
            <v>2500</v>
          </cell>
          <cell r="AH215">
            <v>2500</v>
          </cell>
          <cell r="AI215">
            <v>0</v>
          </cell>
          <cell r="AJ215">
            <v>0</v>
          </cell>
          <cell r="AK215" t="str">
            <v>откр ствол</v>
          </cell>
          <cell r="AL215" t="str">
            <v>1915-2500</v>
          </cell>
          <cell r="AM215">
            <v>0</v>
          </cell>
          <cell r="AN215">
            <v>1915</v>
          </cell>
          <cell r="AO215">
            <v>23.03</v>
          </cell>
          <cell r="AP215">
            <v>0</v>
          </cell>
          <cell r="AQ215">
            <v>0</v>
          </cell>
          <cell r="AR215">
            <v>0</v>
          </cell>
          <cell r="AS215" t="str">
            <v>Газлифт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 t="e">
            <v>#N/A</v>
          </cell>
          <cell r="BK215">
            <v>0</v>
          </cell>
          <cell r="BL215">
            <v>0</v>
          </cell>
          <cell r="BM215">
            <v>2036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73</v>
          </cell>
          <cell r="BV215">
            <v>5.5</v>
          </cell>
          <cell r="BW215">
            <v>0</v>
          </cell>
          <cell r="BX215">
            <v>0</v>
          </cell>
          <cell r="BY215" t="str">
            <v>Постоянный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43313</v>
          </cell>
          <cell r="CF215">
            <v>191.9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211</v>
          </cell>
          <cell r="CP215">
            <v>0</v>
          </cell>
          <cell r="CQ215" t="str">
            <v>-</v>
          </cell>
          <cell r="CR215" t="str">
            <v>-</v>
          </cell>
          <cell r="CS215" t="str">
            <v>-</v>
          </cell>
          <cell r="CT215" t="str">
            <v>-</v>
          </cell>
          <cell r="CU215" t="str">
            <v>-</v>
          </cell>
          <cell r="CV215" t="str">
            <v>-</v>
          </cell>
          <cell r="CW215" t="str">
            <v>-</v>
          </cell>
          <cell r="CX215" t="str">
            <v>-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 t="str">
            <v>Газлифт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42465</v>
          </cell>
          <cell r="DM215">
            <v>41178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41178</v>
          </cell>
          <cell r="DT215" t="str">
            <v>ВНС</v>
          </cell>
          <cell r="DU215">
            <v>0</v>
          </cell>
          <cell r="DV215">
            <v>18</v>
          </cell>
          <cell r="DW215">
            <v>0</v>
          </cell>
          <cell r="DX215">
            <v>0</v>
          </cell>
          <cell r="DY215">
            <v>0</v>
          </cell>
          <cell r="DZ215" t="str">
            <v>Постоянный</v>
          </cell>
          <cell r="EA215">
            <v>24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 t="str">
            <v>Постоянный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-18</v>
          </cell>
          <cell r="FA215">
            <v>0</v>
          </cell>
          <cell r="FB215">
            <v>0</v>
          </cell>
          <cell r="FC215">
            <v>0</v>
          </cell>
          <cell r="FD215">
            <v>-24</v>
          </cell>
          <cell r="FE215">
            <v>0</v>
          </cell>
          <cell r="FF215">
            <v>0</v>
          </cell>
        </row>
        <row r="216">
          <cell r="J216" t="str">
            <v>1099-1</v>
          </cell>
          <cell r="K216" t="str">
            <v>Куст скважины - 1099</v>
          </cell>
          <cell r="L216">
            <v>41243</v>
          </cell>
          <cell r="M216" t="str">
            <v>Гор.</v>
          </cell>
          <cell r="N216" t="str">
            <v>P1ar_Block II</v>
          </cell>
          <cell r="O216" t="str">
            <v>В бездействии прошлых лет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143.80000000000001</v>
          </cell>
          <cell r="U216">
            <v>135</v>
          </cell>
          <cell r="V216">
            <v>4.32</v>
          </cell>
          <cell r="W216">
            <v>1</v>
          </cell>
          <cell r="X216">
            <v>4.32</v>
          </cell>
          <cell r="Y216">
            <v>1.33</v>
          </cell>
          <cell r="Z216">
            <v>0.83599999999999997</v>
          </cell>
          <cell r="AA216">
            <v>0.73299999999999998</v>
          </cell>
          <cell r="AB216">
            <v>38</v>
          </cell>
          <cell r="AC216">
            <v>1.1579999999999999</v>
          </cell>
          <cell r="AD216">
            <v>177.8</v>
          </cell>
          <cell r="AE216">
            <v>0</v>
          </cell>
          <cell r="AF216">
            <v>0</v>
          </cell>
          <cell r="AG216">
            <v>2500</v>
          </cell>
          <cell r="AH216">
            <v>2500</v>
          </cell>
          <cell r="AI216">
            <v>0</v>
          </cell>
          <cell r="AJ216">
            <v>0</v>
          </cell>
          <cell r="AK216" t="str">
            <v>откр ствол</v>
          </cell>
          <cell r="AL216" t="str">
            <v>1808-2500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 t="str">
            <v>Газлифт</v>
          </cell>
          <cell r="AT216">
            <v>600</v>
          </cell>
          <cell r="AU216" t="str">
            <v>ГП</v>
          </cell>
          <cell r="AV216">
            <v>1200</v>
          </cell>
          <cell r="AW216" t="str">
            <v>ГК</v>
          </cell>
          <cell r="AX216">
            <v>1755</v>
          </cell>
          <cell r="AY216" t="str">
            <v>ЦКсОК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1765</v>
          </cell>
          <cell r="BG216">
            <v>0</v>
          </cell>
          <cell r="BH216">
            <v>0</v>
          </cell>
          <cell r="BI216">
            <v>0</v>
          </cell>
          <cell r="BJ216" t="e">
            <v>#N/A</v>
          </cell>
          <cell r="BK216">
            <v>0</v>
          </cell>
          <cell r="BL216">
            <v>0</v>
          </cell>
          <cell r="BM216">
            <v>1993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 t="str">
            <v>Периодический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43313</v>
          </cell>
          <cell r="CF216">
            <v>206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212</v>
          </cell>
          <cell r="CP216">
            <v>0</v>
          </cell>
          <cell r="CQ216" t="str">
            <v>-</v>
          </cell>
          <cell r="CR216" t="str">
            <v>-</v>
          </cell>
          <cell r="CS216" t="str">
            <v>-</v>
          </cell>
          <cell r="CT216" t="str">
            <v>-</v>
          </cell>
          <cell r="CU216" t="str">
            <v>-</v>
          </cell>
          <cell r="CV216" t="str">
            <v>-</v>
          </cell>
          <cell r="CW216" t="str">
            <v>-</v>
          </cell>
          <cell r="CX216" t="str">
            <v>-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 t="str">
            <v>Газлифт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 t="str">
            <v>Периодический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 t="str">
            <v>Периодический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</row>
        <row r="217">
          <cell r="J217" t="str">
            <v>1100-2</v>
          </cell>
          <cell r="K217" t="str">
            <v>К - 40</v>
          </cell>
          <cell r="L217">
            <v>41820</v>
          </cell>
          <cell r="M217" t="str">
            <v>Гор.</v>
          </cell>
          <cell r="N217" t="str">
            <v>P1ar_Block III</v>
          </cell>
          <cell r="O217" t="str">
            <v>Действующий</v>
          </cell>
          <cell r="P217">
            <v>-4</v>
          </cell>
          <cell r="Q217">
            <v>41798</v>
          </cell>
          <cell r="R217" t="str">
            <v>Slb</v>
          </cell>
          <cell r="S217" t="str">
            <v>180м3 15% HCL 
 46м3 WF130</v>
          </cell>
          <cell r="T217">
            <v>143.80000000000001</v>
          </cell>
          <cell r="U217">
            <v>135</v>
          </cell>
          <cell r="V217">
            <v>4.32</v>
          </cell>
          <cell r="W217">
            <v>1</v>
          </cell>
          <cell r="X217">
            <v>4.32</v>
          </cell>
          <cell r="Y217">
            <v>1.33</v>
          </cell>
          <cell r="Z217">
            <v>0.83599999999999997</v>
          </cell>
          <cell r="AA217">
            <v>0.73299999999999998</v>
          </cell>
          <cell r="AB217">
            <v>38</v>
          </cell>
          <cell r="AC217">
            <v>1.1579999999999999</v>
          </cell>
          <cell r="AD217">
            <v>177.8</v>
          </cell>
          <cell r="AE217">
            <v>9.19</v>
          </cell>
          <cell r="AF217">
            <v>2091</v>
          </cell>
          <cell r="AG217">
            <v>2780</v>
          </cell>
          <cell r="AH217">
            <v>2780</v>
          </cell>
          <cell r="AI217">
            <v>0</v>
          </cell>
          <cell r="AJ217">
            <v>0</v>
          </cell>
          <cell r="AK217" t="str">
            <v>закрытый</v>
          </cell>
          <cell r="AL217" t="str">
            <v>2211-2212; 2350-2351; 2503-2504; 2621-2622</v>
          </cell>
          <cell r="AM217">
            <v>32.1</v>
          </cell>
          <cell r="AN217">
            <v>2211</v>
          </cell>
          <cell r="AO217">
            <v>328.14</v>
          </cell>
          <cell r="AP217" t="str">
            <v>2006-2780</v>
          </cell>
          <cell r="AQ217">
            <v>114.3</v>
          </cell>
          <cell r="AR217">
            <v>7.4</v>
          </cell>
          <cell r="AS217" t="str">
            <v>Газлифт</v>
          </cell>
          <cell r="AT217">
            <v>600</v>
          </cell>
          <cell r="AU217" t="str">
            <v>ГП</v>
          </cell>
          <cell r="AV217">
            <v>1200</v>
          </cell>
          <cell r="AW217" t="str">
            <v>ГП</v>
          </cell>
          <cell r="AX217">
            <v>1850</v>
          </cell>
          <cell r="AY217" t="str">
            <v>извлечен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1860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2011</v>
          </cell>
          <cell r="BN217" t="str">
            <v>Есть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73</v>
          </cell>
          <cell r="BV217">
            <v>5.5</v>
          </cell>
          <cell r="BW217">
            <v>18</v>
          </cell>
          <cell r="BX217" t="str">
            <v>Угловик</v>
          </cell>
          <cell r="BY217" t="str">
            <v>Постоянный</v>
          </cell>
          <cell r="BZ217">
            <v>24</v>
          </cell>
          <cell r="CA217">
            <v>0</v>
          </cell>
          <cell r="CB217">
            <v>36</v>
          </cell>
          <cell r="CC217">
            <v>64</v>
          </cell>
          <cell r="CD217">
            <v>34</v>
          </cell>
          <cell r="CE217">
            <v>43313</v>
          </cell>
          <cell r="CF217">
            <v>123</v>
          </cell>
          <cell r="CG217">
            <v>72</v>
          </cell>
          <cell r="CH217">
            <v>6</v>
          </cell>
          <cell r="CI217">
            <v>0</v>
          </cell>
          <cell r="CJ217">
            <v>0</v>
          </cell>
          <cell r="CK217">
            <v>66</v>
          </cell>
          <cell r="CL217">
            <v>19.227999999999998</v>
          </cell>
          <cell r="CM217">
            <v>23</v>
          </cell>
          <cell r="CN217">
            <v>0</v>
          </cell>
          <cell r="CO217">
            <v>213</v>
          </cell>
          <cell r="CP217">
            <v>26</v>
          </cell>
          <cell r="CQ217">
            <v>57</v>
          </cell>
          <cell r="CR217" t="str">
            <v>-</v>
          </cell>
          <cell r="CS217" t="str">
            <v>-</v>
          </cell>
          <cell r="CT217" t="str">
            <v>-</v>
          </cell>
          <cell r="CU217">
            <v>37.772000000000006</v>
          </cell>
          <cell r="CV217" t="str">
            <v>-</v>
          </cell>
          <cell r="CW217" t="str">
            <v>-</v>
          </cell>
          <cell r="CX217" t="str">
            <v>-</v>
          </cell>
          <cell r="CY217">
            <v>12.9</v>
          </cell>
          <cell r="CZ217">
            <v>13.1</v>
          </cell>
          <cell r="DA217">
            <v>681.29810692739761</v>
          </cell>
          <cell r="DB217">
            <v>1352.1947160391098</v>
          </cell>
          <cell r="DC217">
            <v>0.50817316328363582</v>
          </cell>
          <cell r="DD217">
            <v>0</v>
          </cell>
          <cell r="DE217" t="str">
            <v>Газлифт</v>
          </cell>
          <cell r="DF217">
            <v>19.227999999999998</v>
          </cell>
          <cell r="DG217">
            <v>23</v>
          </cell>
          <cell r="DH217">
            <v>0</v>
          </cell>
          <cell r="DI217">
            <v>13.1</v>
          </cell>
          <cell r="DJ217">
            <v>66</v>
          </cell>
          <cell r="DK217">
            <v>0</v>
          </cell>
          <cell r="DL217" t="str">
            <v>-</v>
          </cell>
          <cell r="DM217">
            <v>41820</v>
          </cell>
          <cell r="DN217">
            <v>1586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41820</v>
          </cell>
          <cell r="DT217" t="str">
            <v>ВНС</v>
          </cell>
          <cell r="DU217">
            <v>0</v>
          </cell>
          <cell r="DV217">
            <v>18</v>
          </cell>
          <cell r="DW217">
            <v>36</v>
          </cell>
          <cell r="DX217">
            <v>64</v>
          </cell>
          <cell r="DY217">
            <v>34</v>
          </cell>
          <cell r="DZ217" t="str">
            <v>Постоянный</v>
          </cell>
          <cell r="EA217">
            <v>24</v>
          </cell>
          <cell r="EB217">
            <v>0</v>
          </cell>
          <cell r="EC217">
            <v>19.227999999999998</v>
          </cell>
          <cell r="ED217">
            <v>23</v>
          </cell>
          <cell r="EE217">
            <v>0</v>
          </cell>
          <cell r="EF217">
            <v>35</v>
          </cell>
          <cell r="EG217">
            <v>1388.5999583940088</v>
          </cell>
          <cell r="EH217">
            <v>72</v>
          </cell>
          <cell r="EI217">
            <v>8.3000000000000007</v>
          </cell>
          <cell r="EJ217">
            <v>64</v>
          </cell>
          <cell r="EK217">
            <v>18</v>
          </cell>
          <cell r="EL217">
            <v>36</v>
          </cell>
          <cell r="EM217">
            <v>64</v>
          </cell>
          <cell r="EN217">
            <v>34</v>
          </cell>
          <cell r="EO217" t="str">
            <v>Постоянный</v>
          </cell>
          <cell r="EP217">
            <v>24</v>
          </cell>
          <cell r="EQ217">
            <v>0</v>
          </cell>
          <cell r="ER217">
            <v>19.227999999999998</v>
          </cell>
          <cell r="ES217">
            <v>23</v>
          </cell>
          <cell r="ET217">
            <v>0</v>
          </cell>
          <cell r="EU217">
            <v>26</v>
          </cell>
          <cell r="EV217">
            <v>681.29810692739761</v>
          </cell>
          <cell r="EW217">
            <v>72</v>
          </cell>
          <cell r="EX217">
            <v>12.9</v>
          </cell>
          <cell r="EY217">
            <v>66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</row>
        <row r="218">
          <cell r="J218" t="str">
            <v>1100-1</v>
          </cell>
          <cell r="K218" t="str">
            <v>Без куста</v>
          </cell>
          <cell r="L218">
            <v>41280</v>
          </cell>
          <cell r="M218" t="str">
            <v>Гор.</v>
          </cell>
          <cell r="N218" t="str">
            <v>P1ar_Block II</v>
          </cell>
          <cell r="O218" t="str">
            <v>Действующий</v>
          </cell>
          <cell r="P218">
            <v>-4</v>
          </cell>
          <cell r="Q218" t="str">
            <v xml:space="preserve"> </v>
          </cell>
          <cell r="R218" t="str">
            <v xml:space="preserve"> </v>
          </cell>
          <cell r="S218">
            <v>0</v>
          </cell>
          <cell r="T218">
            <v>143.80000000000001</v>
          </cell>
          <cell r="U218">
            <v>135</v>
          </cell>
          <cell r="V218">
            <v>4.32</v>
          </cell>
          <cell r="W218">
            <v>1</v>
          </cell>
          <cell r="X218">
            <v>4.32</v>
          </cell>
          <cell r="Y218">
            <v>1.33</v>
          </cell>
          <cell r="Z218">
            <v>0.83599999999999997</v>
          </cell>
          <cell r="AA218">
            <v>0.73299999999999998</v>
          </cell>
          <cell r="AB218">
            <v>38</v>
          </cell>
          <cell r="AC218">
            <v>1.1579999999999999</v>
          </cell>
          <cell r="AD218">
            <v>177.8</v>
          </cell>
          <cell r="AE218">
            <v>8.0500000000000007</v>
          </cell>
          <cell r="AF218">
            <v>2371</v>
          </cell>
          <cell r="AG218">
            <v>2957</v>
          </cell>
          <cell r="AH218">
            <v>2957</v>
          </cell>
          <cell r="AI218">
            <v>0</v>
          </cell>
          <cell r="AJ218">
            <v>0</v>
          </cell>
          <cell r="AK218" t="str">
            <v>откр ствол</v>
          </cell>
          <cell r="AL218" t="str">
            <v>2371-2957</v>
          </cell>
          <cell r="AM218">
            <v>0</v>
          </cell>
          <cell r="AN218">
            <v>2371</v>
          </cell>
          <cell r="AO218">
            <v>493.1</v>
          </cell>
          <cell r="AP218">
            <v>0</v>
          </cell>
          <cell r="AQ218">
            <v>0</v>
          </cell>
          <cell r="AR218">
            <v>0</v>
          </cell>
          <cell r="AS218" t="str">
            <v>Газлифт</v>
          </cell>
          <cell r="AT218">
            <v>600</v>
          </cell>
          <cell r="AU218" t="str">
            <v>ГП</v>
          </cell>
          <cell r="AV218">
            <v>1200</v>
          </cell>
          <cell r="AW218" t="str">
            <v>ГП (авар)</v>
          </cell>
          <cell r="AX218">
            <v>1460</v>
          </cell>
          <cell r="AY218" t="str">
            <v>ЦКсОК(4)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1470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2152</v>
          </cell>
          <cell r="BN218" t="str">
            <v>Есть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73</v>
          </cell>
          <cell r="BV218">
            <v>5.5</v>
          </cell>
          <cell r="BW218">
            <v>18</v>
          </cell>
          <cell r="BX218" t="str">
            <v>Угловик</v>
          </cell>
          <cell r="BY218" t="str">
            <v>Периодический</v>
          </cell>
          <cell r="BZ218">
            <v>24</v>
          </cell>
          <cell r="CA218">
            <v>24</v>
          </cell>
          <cell r="CB218">
            <v>26</v>
          </cell>
          <cell r="CC218">
            <v>62</v>
          </cell>
          <cell r="CD218">
            <v>25</v>
          </cell>
          <cell r="CE218">
            <v>43313</v>
          </cell>
          <cell r="CF218">
            <v>142</v>
          </cell>
          <cell r="CG218">
            <v>78</v>
          </cell>
          <cell r="CH218">
            <v>6</v>
          </cell>
          <cell r="CI218">
            <v>0</v>
          </cell>
          <cell r="CJ218">
            <v>0</v>
          </cell>
          <cell r="CK218">
            <v>70</v>
          </cell>
          <cell r="CL218">
            <v>5.4340000000000002</v>
          </cell>
          <cell r="CM218">
            <v>6.5</v>
          </cell>
          <cell r="CN218">
            <v>0</v>
          </cell>
          <cell r="CO218">
            <v>214</v>
          </cell>
          <cell r="CP218">
            <v>13.5</v>
          </cell>
          <cell r="CQ218">
            <v>72</v>
          </cell>
          <cell r="CR218" t="str">
            <v>-</v>
          </cell>
          <cell r="CS218" t="str">
            <v>-</v>
          </cell>
          <cell r="CT218" t="str">
            <v>-</v>
          </cell>
          <cell r="CU218">
            <v>66.566000000000003</v>
          </cell>
          <cell r="CV218" t="str">
            <v>-</v>
          </cell>
          <cell r="CW218" t="str">
            <v>-</v>
          </cell>
          <cell r="CX218" t="str">
            <v>-</v>
          </cell>
          <cell r="CY218">
            <v>4</v>
          </cell>
          <cell r="CZ218">
            <v>9.5</v>
          </cell>
          <cell r="DA218">
            <v>1748.2517482517483</v>
          </cell>
          <cell r="DB218">
            <v>2484.3577475156421</v>
          </cell>
          <cell r="DC218">
            <v>0.11654040404040404</v>
          </cell>
          <cell r="DD218">
            <v>0</v>
          </cell>
          <cell r="DE218" t="str">
            <v>Газлифт</v>
          </cell>
          <cell r="DF218">
            <v>5.4340000000000002</v>
          </cell>
          <cell r="DG218">
            <v>6.5</v>
          </cell>
          <cell r="DH218">
            <v>0</v>
          </cell>
          <cell r="DI218">
            <v>9.5</v>
          </cell>
          <cell r="DJ218">
            <v>70</v>
          </cell>
          <cell r="DK218">
            <v>0</v>
          </cell>
          <cell r="DL218">
            <v>42894.083333333336</v>
          </cell>
          <cell r="DM218">
            <v>42929</v>
          </cell>
          <cell r="DN218">
            <v>477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42929</v>
          </cell>
          <cell r="DT218" t="str">
            <v>ОПЗ</v>
          </cell>
          <cell r="DU218">
            <v>0</v>
          </cell>
          <cell r="DV218">
            <v>18</v>
          </cell>
          <cell r="DW218">
            <v>26</v>
          </cell>
          <cell r="DX218">
            <v>62</v>
          </cell>
          <cell r="DY218">
            <v>25</v>
          </cell>
          <cell r="DZ218" t="str">
            <v>Периодический</v>
          </cell>
          <cell r="EA218">
            <v>24</v>
          </cell>
          <cell r="EB218">
            <v>24</v>
          </cell>
          <cell r="EC218">
            <v>5.4340000000000002</v>
          </cell>
          <cell r="ED218">
            <v>6.5</v>
          </cell>
          <cell r="EE218">
            <v>0</v>
          </cell>
          <cell r="EF218">
            <v>13.5</v>
          </cell>
          <cell r="EG218">
            <v>1748.2517482517483</v>
          </cell>
          <cell r="EH218">
            <v>78</v>
          </cell>
          <cell r="EI218">
            <v>4</v>
          </cell>
          <cell r="EJ218">
            <v>70</v>
          </cell>
          <cell r="EK218">
            <v>18</v>
          </cell>
          <cell r="EL218">
            <v>26</v>
          </cell>
          <cell r="EM218">
            <v>62</v>
          </cell>
          <cell r="EN218">
            <v>25</v>
          </cell>
          <cell r="EO218" t="str">
            <v>Периодический</v>
          </cell>
          <cell r="EP218">
            <v>24</v>
          </cell>
          <cell r="EQ218">
            <v>24</v>
          </cell>
          <cell r="ER218">
            <v>5.4340000000000002</v>
          </cell>
          <cell r="ES218">
            <v>6.5</v>
          </cell>
          <cell r="ET218">
            <v>0</v>
          </cell>
          <cell r="EU218">
            <v>13.5</v>
          </cell>
          <cell r="EV218">
            <v>1748.2517482517483</v>
          </cell>
          <cell r="EW218">
            <v>78</v>
          </cell>
          <cell r="EX218">
            <v>4</v>
          </cell>
          <cell r="EY218">
            <v>70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</row>
        <row r="219">
          <cell r="J219">
            <v>1101</v>
          </cell>
          <cell r="K219" t="str">
            <v>К - 1</v>
          </cell>
          <cell r="L219">
            <v>41552</v>
          </cell>
          <cell r="M219" t="str">
            <v>Гор.</v>
          </cell>
          <cell r="N219" t="str">
            <v>P1ar_Block III</v>
          </cell>
          <cell r="O219" t="str">
            <v>Действующий</v>
          </cell>
          <cell r="P219">
            <v>-4</v>
          </cell>
          <cell r="Q219">
            <v>41533</v>
          </cell>
          <cell r="R219" t="str">
            <v>Slb</v>
          </cell>
          <cell r="S219" t="str">
            <v>200м3 15% HCL 
 80м3 WF130</v>
          </cell>
          <cell r="T219">
            <v>143.80000000000001</v>
          </cell>
          <cell r="U219">
            <v>135</v>
          </cell>
          <cell r="V219">
            <v>4.32</v>
          </cell>
          <cell r="W219">
            <v>1</v>
          </cell>
          <cell r="X219">
            <v>4.3057050592034445</v>
          </cell>
          <cell r="Y219">
            <v>1.33</v>
          </cell>
          <cell r="Z219">
            <v>0.83599999999999997</v>
          </cell>
          <cell r="AA219">
            <v>0.73299999999999998</v>
          </cell>
          <cell r="AB219">
            <v>38</v>
          </cell>
          <cell r="AC219">
            <v>1.1579999999999999</v>
          </cell>
          <cell r="AD219" t="str">
            <v>177,8; 114,3</v>
          </cell>
          <cell r="AE219" t="str">
            <v>9,19; 7,4</v>
          </cell>
          <cell r="AF219" t="str">
            <v>0-2195; 2098-2677</v>
          </cell>
          <cell r="AG219">
            <v>2677</v>
          </cell>
          <cell r="AH219">
            <v>2677</v>
          </cell>
          <cell r="AI219">
            <v>0</v>
          </cell>
          <cell r="AJ219">
            <v>0</v>
          </cell>
          <cell r="AK219" t="str">
            <v>Закрытый</v>
          </cell>
          <cell r="AL219" t="str">
            <v>2241-2240; 2334-2335; 2436-2437; 2538-2539; 2644-2645</v>
          </cell>
          <cell r="AM219">
            <v>40</v>
          </cell>
          <cell r="AN219">
            <v>2241</v>
          </cell>
          <cell r="AO219">
            <v>353.5</v>
          </cell>
          <cell r="AP219">
            <v>0</v>
          </cell>
          <cell r="AQ219">
            <v>0</v>
          </cell>
          <cell r="AR219">
            <v>0</v>
          </cell>
          <cell r="AS219" t="str">
            <v>Газлифт</v>
          </cell>
          <cell r="AT219">
            <v>600</v>
          </cell>
          <cell r="AU219" t="str">
            <v>ГК 65(1,5)</v>
          </cell>
          <cell r="AV219">
            <v>1200</v>
          </cell>
          <cell r="AW219" t="str">
            <v>ГК 45(2,5)</v>
          </cell>
          <cell r="AX219">
            <v>1800</v>
          </cell>
          <cell r="AY219" t="str">
            <v>ЦКсОК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 t="str">
            <v>-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2102</v>
          </cell>
          <cell r="BN219" t="str">
            <v>Есть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73</v>
          </cell>
          <cell r="BV219">
            <v>5.5</v>
          </cell>
          <cell r="BW219">
            <v>18</v>
          </cell>
          <cell r="BX219" t="str">
            <v>Угловик</v>
          </cell>
          <cell r="BY219" t="str">
            <v>Постоянный</v>
          </cell>
          <cell r="BZ219">
            <v>24</v>
          </cell>
          <cell r="CA219">
            <v>0</v>
          </cell>
          <cell r="CB219">
            <v>34</v>
          </cell>
          <cell r="CC219">
            <v>71</v>
          </cell>
          <cell r="CD219">
            <v>33</v>
          </cell>
          <cell r="CE219">
            <v>43313</v>
          </cell>
          <cell r="CF219">
            <v>123</v>
          </cell>
          <cell r="CG219">
            <v>73</v>
          </cell>
          <cell r="CH219">
            <v>6</v>
          </cell>
          <cell r="CI219">
            <v>0</v>
          </cell>
          <cell r="CJ219">
            <v>0</v>
          </cell>
          <cell r="CK219">
            <v>60</v>
          </cell>
          <cell r="CL219">
            <v>19.208772</v>
          </cell>
          <cell r="CM219">
            <v>23</v>
          </cell>
          <cell r="CN219">
            <v>0.1</v>
          </cell>
          <cell r="CO219">
            <v>215</v>
          </cell>
          <cell r="CP219">
            <v>31.5</v>
          </cell>
          <cell r="CQ219">
            <v>63</v>
          </cell>
          <cell r="CR219" t="str">
            <v>-</v>
          </cell>
          <cell r="CS219" t="str">
            <v>-</v>
          </cell>
          <cell r="CT219" t="str">
            <v>-</v>
          </cell>
          <cell r="CU219">
            <v>43.791228000000004</v>
          </cell>
          <cell r="CV219" t="str">
            <v>-</v>
          </cell>
          <cell r="CW219" t="str">
            <v>-</v>
          </cell>
          <cell r="CX219" t="str">
            <v>-</v>
          </cell>
          <cell r="CY219">
            <v>8.3000000000000007</v>
          </cell>
          <cell r="CZ219">
            <v>23.2</v>
          </cell>
          <cell r="DA219">
            <v>1207.781528147661</v>
          </cell>
          <cell r="DB219">
            <v>1639.8757817522119</v>
          </cell>
          <cell r="DC219">
            <v>0.47268170426065159</v>
          </cell>
          <cell r="DD219">
            <v>0</v>
          </cell>
          <cell r="DE219" t="str">
            <v>Газлифт</v>
          </cell>
          <cell r="DF219">
            <v>19.208772</v>
          </cell>
          <cell r="DG219">
            <v>23</v>
          </cell>
          <cell r="DH219">
            <v>0.1</v>
          </cell>
          <cell r="DI219">
            <v>23.200000000000003</v>
          </cell>
          <cell r="DJ219">
            <v>60</v>
          </cell>
          <cell r="DK219">
            <v>0</v>
          </cell>
          <cell r="DL219">
            <v>41518</v>
          </cell>
          <cell r="DM219">
            <v>41552</v>
          </cell>
          <cell r="DN219">
            <v>1854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41552</v>
          </cell>
          <cell r="DT219" t="str">
            <v>ВНС</v>
          </cell>
          <cell r="DU219">
            <v>0</v>
          </cell>
          <cell r="DV219">
            <v>18</v>
          </cell>
          <cell r="DW219">
            <v>34</v>
          </cell>
          <cell r="DX219">
            <v>71</v>
          </cell>
          <cell r="DY219">
            <v>33</v>
          </cell>
          <cell r="DZ219" t="str">
            <v>Постоянный</v>
          </cell>
          <cell r="EA219">
            <v>24</v>
          </cell>
          <cell r="EB219">
            <v>0</v>
          </cell>
          <cell r="EC219">
            <v>19.208772</v>
          </cell>
          <cell r="ED219">
            <v>23</v>
          </cell>
          <cell r="EE219">
            <v>0.1</v>
          </cell>
          <cell r="EF219">
            <v>31.5</v>
          </cell>
          <cell r="EG219">
            <v>1207.781528147661</v>
          </cell>
          <cell r="EH219">
            <v>73</v>
          </cell>
          <cell r="EI219">
            <v>8.3000000000000007</v>
          </cell>
          <cell r="EJ219">
            <v>60</v>
          </cell>
          <cell r="EK219">
            <v>18</v>
          </cell>
          <cell r="EL219">
            <v>34</v>
          </cell>
          <cell r="EM219">
            <v>71</v>
          </cell>
          <cell r="EN219">
            <v>33</v>
          </cell>
          <cell r="EO219" t="str">
            <v>Постоянный</v>
          </cell>
          <cell r="EP219">
            <v>24</v>
          </cell>
          <cell r="EQ219">
            <v>0</v>
          </cell>
          <cell r="ER219">
            <v>19.208772</v>
          </cell>
          <cell r="ES219">
            <v>23</v>
          </cell>
          <cell r="ET219">
            <v>0.1</v>
          </cell>
          <cell r="EU219">
            <v>31.5</v>
          </cell>
          <cell r="EV219">
            <v>1207.781528147661</v>
          </cell>
          <cell r="EW219">
            <v>73</v>
          </cell>
          <cell r="EX219">
            <v>8.3000000000000007</v>
          </cell>
          <cell r="EY219">
            <v>60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</row>
        <row r="220">
          <cell r="J220" t="str">
            <v>1101-2</v>
          </cell>
          <cell r="K220" t="str">
            <v>К - 1</v>
          </cell>
          <cell r="L220">
            <v>41722</v>
          </cell>
          <cell r="M220" t="str">
            <v>Гор.</v>
          </cell>
          <cell r="N220" t="str">
            <v>P1ar_Block III</v>
          </cell>
          <cell r="O220" t="str">
            <v>Действующий</v>
          </cell>
          <cell r="P220">
            <v>-4</v>
          </cell>
          <cell r="Q220">
            <v>41698</v>
          </cell>
          <cell r="R220" t="str">
            <v>Slb</v>
          </cell>
          <cell r="S220" t="str">
            <v>280м3 15% HCL 
 112м3 WF130</v>
          </cell>
          <cell r="T220">
            <v>143.80000000000001</v>
          </cell>
          <cell r="U220">
            <v>135</v>
          </cell>
          <cell r="V220">
            <v>4.32</v>
          </cell>
          <cell r="W220">
            <v>1</v>
          </cell>
          <cell r="X220">
            <v>4.32</v>
          </cell>
          <cell r="Y220">
            <v>1.33</v>
          </cell>
          <cell r="Z220">
            <v>0.83599999999999997</v>
          </cell>
          <cell r="AA220">
            <v>0.73299999999999998</v>
          </cell>
          <cell r="AB220">
            <v>38</v>
          </cell>
          <cell r="AC220">
            <v>1.1579999999999999</v>
          </cell>
          <cell r="AD220" t="str">
            <v>177,8; 114,3</v>
          </cell>
          <cell r="AE220" t="str">
            <v>9,19; 7,4</v>
          </cell>
          <cell r="AF220">
            <v>2040</v>
          </cell>
          <cell r="AG220">
            <v>2687</v>
          </cell>
          <cell r="AH220">
            <v>2687</v>
          </cell>
          <cell r="AI220">
            <v>0</v>
          </cell>
          <cell r="AJ220">
            <v>0</v>
          </cell>
          <cell r="AK220" t="str">
            <v>закрытый</v>
          </cell>
          <cell r="AL220" t="str">
            <v>1970-2687</v>
          </cell>
          <cell r="AM220">
            <v>26</v>
          </cell>
          <cell r="AN220">
            <v>2143</v>
          </cell>
          <cell r="AO220">
            <v>233.2</v>
          </cell>
          <cell r="AP220" t="str">
            <v>1970-2687</v>
          </cell>
          <cell r="AQ220">
            <v>114.3</v>
          </cell>
          <cell r="AR220">
            <v>7.37</v>
          </cell>
          <cell r="AS220" t="str">
            <v>Газлифт</v>
          </cell>
          <cell r="AT220">
            <v>600</v>
          </cell>
          <cell r="AU220" t="str">
            <v>ГП</v>
          </cell>
          <cell r="AV220">
            <v>1200</v>
          </cell>
          <cell r="AW220" t="str">
            <v>ГК80/1,5</v>
          </cell>
          <cell r="AX220">
            <v>1810</v>
          </cell>
          <cell r="AY220" t="str">
            <v>ЦКсОК/3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1820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1980</v>
          </cell>
          <cell r="BN220" t="str">
            <v>Есть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73</v>
          </cell>
          <cell r="BV220">
            <v>5.5</v>
          </cell>
          <cell r="BW220">
            <v>18</v>
          </cell>
          <cell r="BX220" t="str">
            <v>Угловик</v>
          </cell>
          <cell r="BY220" t="str">
            <v>Постоянный</v>
          </cell>
          <cell r="BZ220">
            <v>24</v>
          </cell>
          <cell r="CA220">
            <v>0</v>
          </cell>
          <cell r="CB220">
            <v>34</v>
          </cell>
          <cell r="CC220">
            <v>73</v>
          </cell>
          <cell r="CD220">
            <v>33</v>
          </cell>
          <cell r="CE220">
            <v>43313</v>
          </cell>
          <cell r="CF220">
            <v>115</v>
          </cell>
          <cell r="CG220">
            <v>73</v>
          </cell>
          <cell r="CH220">
            <v>6</v>
          </cell>
          <cell r="CI220">
            <v>0</v>
          </cell>
          <cell r="CJ220">
            <v>0</v>
          </cell>
          <cell r="CK220">
            <v>65</v>
          </cell>
          <cell r="CL220">
            <v>25.916</v>
          </cell>
          <cell r="CM220">
            <v>31</v>
          </cell>
          <cell r="CN220">
            <v>0</v>
          </cell>
          <cell r="CO220">
            <v>216</v>
          </cell>
          <cell r="CP220">
            <v>23</v>
          </cell>
          <cell r="CQ220">
            <v>50</v>
          </cell>
          <cell r="CR220" t="str">
            <v>-</v>
          </cell>
          <cell r="CS220" t="str">
            <v>-</v>
          </cell>
          <cell r="CT220" t="str">
            <v>-</v>
          </cell>
          <cell r="CU220">
            <v>24.084</v>
          </cell>
          <cell r="CV220" t="str">
            <v>-</v>
          </cell>
          <cell r="CW220" t="str">
            <v>-</v>
          </cell>
          <cell r="CX220" t="str">
            <v>-</v>
          </cell>
          <cell r="CY220">
            <v>10.199999999999999</v>
          </cell>
          <cell r="CZ220">
            <v>12.8</v>
          </cell>
          <cell r="DA220">
            <v>493.90338015125792</v>
          </cell>
          <cell r="DB220">
            <v>887.48263620929151</v>
          </cell>
          <cell r="DC220">
            <v>0.76850299401197597</v>
          </cell>
          <cell r="DD220">
            <v>0</v>
          </cell>
          <cell r="DE220" t="str">
            <v>Газлифт</v>
          </cell>
          <cell r="DF220">
            <v>25.916</v>
          </cell>
          <cell r="DG220">
            <v>31</v>
          </cell>
          <cell r="DH220">
            <v>0</v>
          </cell>
          <cell r="DI220">
            <v>12.8</v>
          </cell>
          <cell r="DJ220">
            <v>65</v>
          </cell>
          <cell r="DK220">
            <v>0</v>
          </cell>
          <cell r="DL220" t="str">
            <v>-</v>
          </cell>
          <cell r="DM220">
            <v>41722</v>
          </cell>
          <cell r="DN220">
            <v>1684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41722</v>
          </cell>
          <cell r="DT220" t="str">
            <v>ВНС</v>
          </cell>
          <cell r="DU220">
            <v>0</v>
          </cell>
          <cell r="DV220">
            <v>18</v>
          </cell>
          <cell r="DW220">
            <v>34</v>
          </cell>
          <cell r="DX220">
            <v>73</v>
          </cell>
          <cell r="DY220">
            <v>33</v>
          </cell>
          <cell r="DZ220" t="str">
            <v>Постоянный</v>
          </cell>
          <cell r="EA220">
            <v>24</v>
          </cell>
          <cell r="EB220">
            <v>0</v>
          </cell>
          <cell r="EC220">
            <v>25.916</v>
          </cell>
          <cell r="ED220">
            <v>31</v>
          </cell>
          <cell r="EE220">
            <v>0</v>
          </cell>
          <cell r="EF220">
            <v>23</v>
          </cell>
          <cell r="EG220">
            <v>493.90338015125792</v>
          </cell>
          <cell r="EH220">
            <v>73</v>
          </cell>
          <cell r="EI220">
            <v>10.199999999999999</v>
          </cell>
          <cell r="EJ220">
            <v>65</v>
          </cell>
          <cell r="EK220">
            <v>18</v>
          </cell>
          <cell r="EL220">
            <v>34</v>
          </cell>
          <cell r="EM220">
            <v>73</v>
          </cell>
          <cell r="EN220">
            <v>33</v>
          </cell>
          <cell r="EO220" t="str">
            <v>Постоянный</v>
          </cell>
          <cell r="EP220">
            <v>24</v>
          </cell>
          <cell r="EQ220">
            <v>0</v>
          </cell>
          <cell r="ER220">
            <v>25.916</v>
          </cell>
          <cell r="ES220">
            <v>31</v>
          </cell>
          <cell r="ET220">
            <v>0</v>
          </cell>
          <cell r="EU220">
            <v>23</v>
          </cell>
          <cell r="EV220">
            <v>493.90338015125792</v>
          </cell>
          <cell r="EW220">
            <v>73</v>
          </cell>
          <cell r="EX220">
            <v>10.199999999999999</v>
          </cell>
          <cell r="EY220">
            <v>65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</row>
        <row r="221">
          <cell r="J221" t="str">
            <v>1101-1</v>
          </cell>
          <cell r="K221" t="str">
            <v>К - 1</v>
          </cell>
          <cell r="L221">
            <v>41632</v>
          </cell>
          <cell r="M221" t="str">
            <v>Гор.</v>
          </cell>
          <cell r="N221" t="str">
            <v>P1ar_Block III</v>
          </cell>
          <cell r="O221" t="str">
            <v>Действующий</v>
          </cell>
          <cell r="P221">
            <v>-4</v>
          </cell>
          <cell r="Q221" t="str">
            <v xml:space="preserve"> </v>
          </cell>
          <cell r="R221" t="str">
            <v xml:space="preserve"> </v>
          </cell>
          <cell r="S221">
            <v>0</v>
          </cell>
          <cell r="T221">
            <v>143.80000000000001</v>
          </cell>
          <cell r="U221">
            <v>135</v>
          </cell>
          <cell r="V221">
            <v>4.32</v>
          </cell>
          <cell r="W221">
            <v>1</v>
          </cell>
          <cell r="X221">
            <v>4.2858503444553797</v>
          </cell>
          <cell r="Y221">
            <v>1.33</v>
          </cell>
          <cell r="Z221">
            <v>0.83599999999999997</v>
          </cell>
          <cell r="AA221">
            <v>0.73299999999999998</v>
          </cell>
          <cell r="AB221">
            <v>38</v>
          </cell>
          <cell r="AC221">
            <v>1.1579999999999999</v>
          </cell>
          <cell r="AD221">
            <v>177.8</v>
          </cell>
          <cell r="AE221">
            <v>9.19</v>
          </cell>
          <cell r="AF221">
            <v>2088</v>
          </cell>
          <cell r="AG221" t="str">
            <v>1 ств 2600
2 ств 2550
3 ств 2500</v>
          </cell>
          <cell r="AH221" t="str">
            <v>1 ств 2600
2 ств 2550
3 ств 2500</v>
          </cell>
          <cell r="AI221">
            <v>0</v>
          </cell>
          <cell r="AJ221">
            <v>0</v>
          </cell>
          <cell r="AK221" t="str">
            <v>откр ствол</v>
          </cell>
          <cell r="AL221" t="str">
            <v>1ств 2094,8-2600;
2 ств 2235,5-2550;
3 ств 2094,8-2500</v>
          </cell>
          <cell r="AM221">
            <v>30</v>
          </cell>
          <cell r="AN221">
            <v>2088</v>
          </cell>
          <cell r="AO221">
            <v>203.7</v>
          </cell>
          <cell r="AP221">
            <v>0</v>
          </cell>
          <cell r="AQ221">
            <v>0</v>
          </cell>
          <cell r="AR221">
            <v>0</v>
          </cell>
          <cell r="AS221" t="str">
            <v>Фонтан</v>
          </cell>
          <cell r="AT221">
            <v>605</v>
          </cell>
          <cell r="AU221" t="str">
            <v>ГК65/2</v>
          </cell>
          <cell r="AV221">
            <v>1206</v>
          </cell>
          <cell r="AW221" t="str">
            <v>ГК45/3+3</v>
          </cell>
          <cell r="AX221">
            <v>1779</v>
          </cell>
          <cell r="AY221" t="str">
            <v>ЦКсОК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1790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2075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73</v>
          </cell>
          <cell r="BV221">
            <v>5.5</v>
          </cell>
          <cell r="BW221">
            <v>18</v>
          </cell>
          <cell r="BX221" t="str">
            <v>Угловик</v>
          </cell>
          <cell r="BY221" t="str">
            <v>Постоянный</v>
          </cell>
          <cell r="BZ221">
            <v>24</v>
          </cell>
          <cell r="CA221">
            <v>0</v>
          </cell>
          <cell r="CB221">
            <v>46</v>
          </cell>
          <cell r="CC221">
            <v>66</v>
          </cell>
          <cell r="CD221">
            <v>41</v>
          </cell>
          <cell r="CE221">
            <v>43313</v>
          </cell>
          <cell r="CF221">
            <v>134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66</v>
          </cell>
          <cell r="CL221">
            <v>15.845878399999998</v>
          </cell>
          <cell r="CM221">
            <v>19</v>
          </cell>
          <cell r="CN221">
            <v>0.24</v>
          </cell>
          <cell r="CO221">
            <v>217</v>
          </cell>
          <cell r="CP221">
            <v>70</v>
          </cell>
          <cell r="CQ221">
            <v>68</v>
          </cell>
          <cell r="CR221" t="str">
            <v>-</v>
          </cell>
          <cell r="CS221" t="str">
            <v>-</v>
          </cell>
          <cell r="CT221" t="str">
            <v>-</v>
          </cell>
          <cell r="CU221">
            <v>52.154121600000003</v>
          </cell>
          <cell r="CV221" t="str">
            <v>-</v>
          </cell>
          <cell r="CW221" t="str">
            <v>-</v>
          </cell>
          <cell r="CX221" t="str">
            <v>-</v>
          </cell>
          <cell r="CY221">
            <v>0</v>
          </cell>
          <cell r="CZ221">
            <v>70</v>
          </cell>
          <cell r="DA221">
            <v>4417.5525163691782</v>
          </cell>
          <cell r="DB221">
            <v>4417.5525163691782</v>
          </cell>
          <cell r="DC221">
            <v>0.36078221438468322</v>
          </cell>
          <cell r="DD221">
            <v>0</v>
          </cell>
          <cell r="DE221" t="str">
            <v>Фонтан</v>
          </cell>
          <cell r="DF221">
            <v>15.845878399999998</v>
          </cell>
          <cell r="DG221">
            <v>19</v>
          </cell>
          <cell r="DH221">
            <v>0.24</v>
          </cell>
          <cell r="DI221">
            <v>70</v>
          </cell>
          <cell r="DJ221">
            <v>66</v>
          </cell>
          <cell r="DK221">
            <v>0</v>
          </cell>
          <cell r="DL221" t="str">
            <v>-</v>
          </cell>
          <cell r="DM221">
            <v>41632</v>
          </cell>
          <cell r="DN221">
            <v>1774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41632</v>
          </cell>
          <cell r="DT221" t="str">
            <v>ВНС</v>
          </cell>
          <cell r="DU221">
            <v>0</v>
          </cell>
          <cell r="DV221">
            <v>18</v>
          </cell>
          <cell r="DW221">
            <v>46</v>
          </cell>
          <cell r="DX221">
            <v>66</v>
          </cell>
          <cell r="DY221">
            <v>41</v>
          </cell>
          <cell r="DZ221" t="str">
            <v>Постоянный</v>
          </cell>
          <cell r="EA221">
            <v>24</v>
          </cell>
          <cell r="EB221">
            <v>0</v>
          </cell>
          <cell r="EC221">
            <v>15.845878399999998</v>
          </cell>
          <cell r="ED221">
            <v>19</v>
          </cell>
          <cell r="EE221">
            <v>0.24</v>
          </cell>
          <cell r="EF221">
            <v>70</v>
          </cell>
          <cell r="EG221">
            <v>4417.5525163691782</v>
          </cell>
          <cell r="EH221">
            <v>0</v>
          </cell>
          <cell r="EI221">
            <v>0</v>
          </cell>
          <cell r="EJ221">
            <v>66</v>
          </cell>
          <cell r="EK221">
            <v>18</v>
          </cell>
          <cell r="EL221">
            <v>46</v>
          </cell>
          <cell r="EM221">
            <v>66</v>
          </cell>
          <cell r="EN221">
            <v>41</v>
          </cell>
          <cell r="EO221" t="str">
            <v>Постоянный</v>
          </cell>
          <cell r="EP221">
            <v>24</v>
          </cell>
          <cell r="EQ221">
            <v>0</v>
          </cell>
          <cell r="ER221">
            <v>15.845878399999998</v>
          </cell>
          <cell r="ES221">
            <v>19</v>
          </cell>
          <cell r="ET221">
            <v>0.24</v>
          </cell>
          <cell r="EU221">
            <v>70</v>
          </cell>
          <cell r="EV221">
            <v>4417.5525163691782</v>
          </cell>
          <cell r="EW221">
            <v>0</v>
          </cell>
          <cell r="EX221">
            <v>0</v>
          </cell>
          <cell r="EY221">
            <v>66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</row>
        <row r="222">
          <cell r="J222">
            <v>1103</v>
          </cell>
          <cell r="K222" t="str">
            <v>К - 10</v>
          </cell>
          <cell r="L222">
            <v>41528</v>
          </cell>
          <cell r="M222" t="str">
            <v>Гор.</v>
          </cell>
          <cell r="N222" t="str">
            <v>P1ar_Block II</v>
          </cell>
          <cell r="O222" t="str">
            <v>Действующий</v>
          </cell>
          <cell r="P222">
            <v>-2</v>
          </cell>
          <cell r="Q222">
            <v>41508</v>
          </cell>
          <cell r="R222" t="str">
            <v>Slb</v>
          </cell>
          <cell r="S222" t="str">
            <v>160м3 15% HCL 
+ 80м3 WF130</v>
          </cell>
          <cell r="T222">
            <v>143.80000000000001</v>
          </cell>
          <cell r="U222">
            <v>135</v>
          </cell>
          <cell r="V222">
            <v>4.32</v>
          </cell>
          <cell r="W222">
            <v>1</v>
          </cell>
          <cell r="X222">
            <v>1.0923434813391322</v>
          </cell>
          <cell r="Y222">
            <v>1.33</v>
          </cell>
          <cell r="Z222">
            <v>0.83599999999999997</v>
          </cell>
          <cell r="AA222">
            <v>0.73299999999999998</v>
          </cell>
          <cell r="AB222">
            <v>38</v>
          </cell>
          <cell r="AC222">
            <v>1.1579999999999999</v>
          </cell>
          <cell r="AD222">
            <v>177.8</v>
          </cell>
          <cell r="AE222">
            <v>9.19</v>
          </cell>
          <cell r="AF222">
            <v>1983</v>
          </cell>
          <cell r="AG222">
            <v>2756</v>
          </cell>
          <cell r="AH222">
            <v>2745</v>
          </cell>
          <cell r="AI222">
            <v>0</v>
          </cell>
          <cell r="AJ222">
            <v>0</v>
          </cell>
          <cell r="AK222" t="str">
            <v>закрытый</v>
          </cell>
          <cell r="AL222" t="str">
            <v>1915-2745</v>
          </cell>
          <cell r="AM222">
            <v>20</v>
          </cell>
          <cell r="AN222">
            <v>2113.8000000000002</v>
          </cell>
          <cell r="AO222">
            <v>238.3</v>
          </cell>
          <cell r="AP222" t="str">
            <v>1915-2745</v>
          </cell>
          <cell r="AQ222">
            <v>114</v>
          </cell>
          <cell r="AR222">
            <v>7.4</v>
          </cell>
          <cell r="AS222" t="str">
            <v>Газлифт</v>
          </cell>
          <cell r="AT222">
            <v>450</v>
          </cell>
          <cell r="AU222" t="str">
            <v>ГК73/4</v>
          </cell>
          <cell r="AV222">
            <v>815</v>
          </cell>
          <cell r="AW222" t="str">
            <v>ГК74/4</v>
          </cell>
          <cell r="AX222">
            <v>1120</v>
          </cell>
          <cell r="AY222" t="str">
            <v>ГК74/4</v>
          </cell>
          <cell r="AZ222">
            <v>1375</v>
          </cell>
          <cell r="BA222" t="str">
            <v>ГК73/3</v>
          </cell>
          <cell r="BB222">
            <v>1580</v>
          </cell>
          <cell r="BC222" t="str">
            <v>ГК72/2</v>
          </cell>
          <cell r="BD222">
            <v>1760</v>
          </cell>
          <cell r="BE222" t="str">
            <v>ЦКсОК</v>
          </cell>
          <cell r="BF222" t="str">
            <v>отсутствует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 t="str">
            <v>42-103</v>
          </cell>
          <cell r="BM222">
            <v>1742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1687.64</v>
          </cell>
          <cell r="BT222">
            <v>54.36</v>
          </cell>
          <cell r="BU222">
            <v>73</v>
          </cell>
          <cell r="BV222">
            <v>5.5</v>
          </cell>
          <cell r="BW222">
            <v>18</v>
          </cell>
          <cell r="BX222" t="str">
            <v>Угловик</v>
          </cell>
          <cell r="BY222" t="str">
            <v>Постоянный</v>
          </cell>
          <cell r="BZ222">
            <v>24</v>
          </cell>
          <cell r="CA222">
            <v>0</v>
          </cell>
          <cell r="CB222">
            <v>34</v>
          </cell>
          <cell r="CC222">
            <v>62</v>
          </cell>
          <cell r="CD222">
            <v>32</v>
          </cell>
          <cell r="CE222">
            <v>43313</v>
          </cell>
          <cell r="CF222">
            <v>181.3</v>
          </cell>
          <cell r="CG222">
            <v>78</v>
          </cell>
          <cell r="CH222">
            <v>6</v>
          </cell>
          <cell r="CI222">
            <v>0</v>
          </cell>
          <cell r="CJ222">
            <v>0</v>
          </cell>
          <cell r="CK222">
            <v>179</v>
          </cell>
          <cell r="CL222">
            <v>3.3105599999999993</v>
          </cell>
          <cell r="CM222">
            <v>36</v>
          </cell>
          <cell r="CN222">
            <v>89</v>
          </cell>
          <cell r="CO222">
            <v>218</v>
          </cell>
          <cell r="CP222">
            <v>31.2</v>
          </cell>
          <cell r="CQ222">
            <v>2.3000000000000114</v>
          </cell>
          <cell r="CR222" t="str">
            <v>-</v>
          </cell>
          <cell r="CS222" t="str">
            <v>-</v>
          </cell>
          <cell r="CT222" t="str">
            <v>-</v>
          </cell>
          <cell r="CU222">
            <v>-1.0105599999999879</v>
          </cell>
          <cell r="CV222" t="str">
            <v>-</v>
          </cell>
          <cell r="CW222" t="str">
            <v>-</v>
          </cell>
          <cell r="CX222" t="str">
            <v>-</v>
          </cell>
          <cell r="CY222">
            <v>27.8</v>
          </cell>
          <cell r="CZ222">
            <v>3.3999999999999986</v>
          </cell>
          <cell r="DA222">
            <v>1027.0165772558116</v>
          </cell>
          <cell r="DB222">
            <v>9424.3874148180385</v>
          </cell>
          <cell r="DC222">
            <v>15.6521739130434</v>
          </cell>
          <cell r="DD222" t="str">
            <v>Для снижения Рзаб недостаточно давления г/г, планируется смена ПО на УЭЦН</v>
          </cell>
          <cell r="DE222" t="str">
            <v>Газлифт</v>
          </cell>
          <cell r="DF222">
            <v>3.3105599999999993</v>
          </cell>
          <cell r="DG222">
            <v>36</v>
          </cell>
          <cell r="DH222">
            <v>89</v>
          </cell>
          <cell r="DI222">
            <v>3.399999999999999</v>
          </cell>
          <cell r="DJ222">
            <v>179</v>
          </cell>
          <cell r="DK222">
            <v>0</v>
          </cell>
          <cell r="DL222">
            <v>43104</v>
          </cell>
          <cell r="DM222">
            <v>43218</v>
          </cell>
          <cell r="DN222">
            <v>188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41528</v>
          </cell>
          <cell r="DT222" t="str">
            <v>ВНС</v>
          </cell>
          <cell r="DU222">
            <v>0</v>
          </cell>
          <cell r="DV222">
            <v>18</v>
          </cell>
          <cell r="DW222">
            <v>34</v>
          </cell>
          <cell r="DX222">
            <v>62</v>
          </cell>
          <cell r="DY222">
            <v>32</v>
          </cell>
          <cell r="DZ222" t="str">
            <v>Постоянный</v>
          </cell>
          <cell r="EA222">
            <v>24</v>
          </cell>
          <cell r="EB222">
            <v>0</v>
          </cell>
          <cell r="EC222">
            <v>3.3105599999999993</v>
          </cell>
          <cell r="ED222">
            <v>36</v>
          </cell>
          <cell r="EE222">
            <v>89</v>
          </cell>
          <cell r="EF222">
            <v>31.2</v>
          </cell>
          <cell r="EG222">
            <v>1027.0165772558116</v>
          </cell>
          <cell r="EH222">
            <v>78</v>
          </cell>
          <cell r="EI222">
            <v>27.8</v>
          </cell>
          <cell r="EJ222">
            <v>179</v>
          </cell>
          <cell r="EK222">
            <v>18</v>
          </cell>
          <cell r="EL222">
            <v>34</v>
          </cell>
          <cell r="EM222">
            <v>62</v>
          </cell>
          <cell r="EN222">
            <v>32</v>
          </cell>
          <cell r="EO222" t="str">
            <v>Постоянный</v>
          </cell>
          <cell r="EP222">
            <v>24</v>
          </cell>
          <cell r="EQ222">
            <v>0</v>
          </cell>
          <cell r="ER222">
            <v>3.3105599999999993</v>
          </cell>
          <cell r="ES222">
            <v>36</v>
          </cell>
          <cell r="ET222">
            <v>89</v>
          </cell>
          <cell r="EU222">
            <v>31.2</v>
          </cell>
          <cell r="EV222">
            <v>1027.0165772558116</v>
          </cell>
          <cell r="EW222">
            <v>78</v>
          </cell>
          <cell r="EX222">
            <v>27.8</v>
          </cell>
          <cell r="EY222">
            <v>179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</row>
        <row r="223">
          <cell r="J223" t="str">
            <v>1103-2</v>
          </cell>
          <cell r="K223" t="str">
            <v>К - 40</v>
          </cell>
          <cell r="L223">
            <v>41892</v>
          </cell>
          <cell r="M223" t="str">
            <v>Гор.</v>
          </cell>
          <cell r="N223" t="str">
            <v>P1ar_Block III</v>
          </cell>
          <cell r="O223" t="str">
            <v>Действующий</v>
          </cell>
          <cell r="P223">
            <v>-4</v>
          </cell>
          <cell r="Q223">
            <v>0</v>
          </cell>
          <cell r="R223">
            <v>0</v>
          </cell>
          <cell r="S223">
            <v>0</v>
          </cell>
          <cell r="T223">
            <v>143.80000000000001</v>
          </cell>
          <cell r="U223">
            <v>135</v>
          </cell>
          <cell r="V223">
            <v>4.32</v>
          </cell>
          <cell r="W223">
            <v>1</v>
          </cell>
          <cell r="X223">
            <v>4.32</v>
          </cell>
          <cell r="Y223">
            <v>1.33</v>
          </cell>
          <cell r="Z223">
            <v>0.83599999999999997</v>
          </cell>
          <cell r="AA223">
            <v>0.73299999999999998</v>
          </cell>
          <cell r="AB223">
            <v>38</v>
          </cell>
          <cell r="AC223">
            <v>1.1579999999999999</v>
          </cell>
          <cell r="AD223">
            <v>177.8</v>
          </cell>
          <cell r="AE223">
            <v>9.19</v>
          </cell>
          <cell r="AF223">
            <v>2092</v>
          </cell>
          <cell r="AG223">
            <v>2676</v>
          </cell>
          <cell r="AH223">
            <v>2676</v>
          </cell>
          <cell r="AI223">
            <v>0</v>
          </cell>
          <cell r="AJ223">
            <v>0</v>
          </cell>
          <cell r="AK223" t="str">
            <v>откр ствол</v>
          </cell>
          <cell r="AL223" t="str">
            <v>2092-2676</v>
          </cell>
          <cell r="AM223">
            <v>45</v>
          </cell>
          <cell r="AN223">
            <v>2092</v>
          </cell>
          <cell r="AO223">
            <v>388.65</v>
          </cell>
          <cell r="AP223">
            <v>0</v>
          </cell>
          <cell r="AQ223">
            <v>0</v>
          </cell>
          <cell r="AR223">
            <v>0</v>
          </cell>
          <cell r="AS223" t="str">
            <v>Газлифт</v>
          </cell>
          <cell r="AT223">
            <v>1810</v>
          </cell>
          <cell r="AU223" t="str">
            <v>ивлечен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1820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2120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73</v>
          </cell>
          <cell r="BV223">
            <v>5.5</v>
          </cell>
          <cell r="BW223">
            <v>18</v>
          </cell>
          <cell r="BX223" t="str">
            <v>Угловик</v>
          </cell>
          <cell r="BY223" t="str">
            <v>Постоянный</v>
          </cell>
          <cell r="BZ223">
            <v>24</v>
          </cell>
          <cell r="CA223">
            <v>0</v>
          </cell>
          <cell r="CB223">
            <v>36</v>
          </cell>
          <cell r="CC223">
            <v>66</v>
          </cell>
          <cell r="CD223">
            <v>34</v>
          </cell>
          <cell r="CE223">
            <v>43313</v>
          </cell>
          <cell r="CF223">
            <v>124</v>
          </cell>
          <cell r="CG223">
            <v>73</v>
          </cell>
          <cell r="CH223">
            <v>6</v>
          </cell>
          <cell r="CI223">
            <v>0</v>
          </cell>
          <cell r="CJ223">
            <v>0</v>
          </cell>
          <cell r="CK223">
            <v>79</v>
          </cell>
          <cell r="CL223">
            <v>5.8519999999999994</v>
          </cell>
          <cell r="CM223">
            <v>7</v>
          </cell>
          <cell r="CN223">
            <v>0</v>
          </cell>
          <cell r="CO223">
            <v>219</v>
          </cell>
          <cell r="CP223">
            <v>18.100000000000001</v>
          </cell>
          <cell r="CQ223">
            <v>45</v>
          </cell>
          <cell r="CR223" t="str">
            <v>-</v>
          </cell>
          <cell r="CS223" t="str">
            <v>-</v>
          </cell>
          <cell r="CT223" t="str">
            <v>-</v>
          </cell>
          <cell r="CU223">
            <v>39.148000000000003</v>
          </cell>
          <cell r="CV223" t="str">
            <v>-</v>
          </cell>
          <cell r="CW223" t="str">
            <v>-</v>
          </cell>
          <cell r="CX223" t="str">
            <v>-</v>
          </cell>
          <cell r="CY223">
            <v>9</v>
          </cell>
          <cell r="CZ223">
            <v>9.1000000000000014</v>
          </cell>
          <cell r="DA223">
            <v>1555.0239234449766</v>
          </cell>
          <cell r="DB223">
            <v>3092.9596719070405</v>
          </cell>
          <cell r="DC223">
            <v>0.18547008547008548</v>
          </cell>
          <cell r="DD223">
            <v>0</v>
          </cell>
          <cell r="DE223" t="str">
            <v>Газлифт</v>
          </cell>
          <cell r="DF223">
            <v>5.8519999999999994</v>
          </cell>
          <cell r="DG223">
            <v>7</v>
          </cell>
          <cell r="DH223">
            <v>0</v>
          </cell>
          <cell r="DI223">
            <v>9.1000000000000014</v>
          </cell>
          <cell r="DJ223">
            <v>79</v>
          </cell>
          <cell r="DK223">
            <v>0</v>
          </cell>
          <cell r="DL223">
            <v>42846.083333333336</v>
          </cell>
          <cell r="DM223">
            <v>42855</v>
          </cell>
          <cell r="DN223">
            <v>551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41892</v>
          </cell>
          <cell r="DT223" t="str">
            <v>ВНС</v>
          </cell>
          <cell r="DU223">
            <v>0</v>
          </cell>
          <cell r="DV223">
            <v>18</v>
          </cell>
          <cell r="DW223">
            <v>36</v>
          </cell>
          <cell r="DX223">
            <v>66</v>
          </cell>
          <cell r="DY223">
            <v>34</v>
          </cell>
          <cell r="DZ223" t="str">
            <v>Постоянный</v>
          </cell>
          <cell r="EA223">
            <v>24</v>
          </cell>
          <cell r="EB223">
            <v>0</v>
          </cell>
          <cell r="EC223">
            <v>5.8519999999999994</v>
          </cell>
          <cell r="ED223">
            <v>7</v>
          </cell>
          <cell r="EE223">
            <v>0</v>
          </cell>
          <cell r="EF223">
            <v>18.100000000000001</v>
          </cell>
          <cell r="EG223">
            <v>1555.0239234449766</v>
          </cell>
          <cell r="EH223">
            <v>73</v>
          </cell>
          <cell r="EI223">
            <v>9</v>
          </cell>
          <cell r="EJ223">
            <v>79</v>
          </cell>
          <cell r="EK223">
            <v>18</v>
          </cell>
          <cell r="EL223">
            <v>36</v>
          </cell>
          <cell r="EM223">
            <v>66</v>
          </cell>
          <cell r="EN223">
            <v>34</v>
          </cell>
          <cell r="EO223" t="str">
            <v>Постоянный</v>
          </cell>
          <cell r="EP223">
            <v>24</v>
          </cell>
          <cell r="EQ223">
            <v>0</v>
          </cell>
          <cell r="ER223">
            <v>5.8519999999999994</v>
          </cell>
          <cell r="ES223">
            <v>7</v>
          </cell>
          <cell r="ET223">
            <v>0</v>
          </cell>
          <cell r="EU223">
            <v>18.100000000000001</v>
          </cell>
          <cell r="EV223">
            <v>1555.0239234449766</v>
          </cell>
          <cell r="EW223">
            <v>73</v>
          </cell>
          <cell r="EX223">
            <v>9</v>
          </cell>
          <cell r="EY223">
            <v>79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</row>
        <row r="224">
          <cell r="J224" t="str">
            <v>1103-1</v>
          </cell>
          <cell r="K224" t="str">
            <v>К - 10</v>
          </cell>
          <cell r="L224">
            <v>41568</v>
          </cell>
          <cell r="M224" t="str">
            <v>Гор.</v>
          </cell>
          <cell r="N224" t="str">
            <v>P1ar_Block II</v>
          </cell>
          <cell r="O224" t="str">
            <v>Действующий</v>
          </cell>
          <cell r="P224">
            <v>-4</v>
          </cell>
          <cell r="Q224" t="str">
            <v xml:space="preserve"> </v>
          </cell>
          <cell r="R224" t="str">
            <v xml:space="preserve"> </v>
          </cell>
          <cell r="S224">
            <v>0</v>
          </cell>
          <cell r="T224">
            <v>143.80000000000001</v>
          </cell>
          <cell r="U224">
            <v>135</v>
          </cell>
          <cell r="V224">
            <v>4.32</v>
          </cell>
          <cell r="W224">
            <v>1</v>
          </cell>
          <cell r="X224">
            <v>1.2740611761708089</v>
          </cell>
          <cell r="Y224">
            <v>1.33</v>
          </cell>
          <cell r="Z224">
            <v>0.83599999999999997</v>
          </cell>
          <cell r="AA224">
            <v>0.73299999999999998</v>
          </cell>
          <cell r="AB224">
            <v>38</v>
          </cell>
          <cell r="AC224">
            <v>1.1579999999999999</v>
          </cell>
          <cell r="AD224">
            <v>177.8</v>
          </cell>
          <cell r="AE224">
            <v>8.0500000000000007</v>
          </cell>
          <cell r="AF224">
            <v>2065</v>
          </cell>
          <cell r="AG224">
            <v>2722</v>
          </cell>
          <cell r="AH224">
            <v>2722</v>
          </cell>
          <cell r="AI224">
            <v>0</v>
          </cell>
          <cell r="AJ224">
            <v>0</v>
          </cell>
          <cell r="AK224" t="str">
            <v>откр ствол</v>
          </cell>
          <cell r="AL224" t="str">
            <v>2065-2722</v>
          </cell>
          <cell r="AM224">
            <v>40</v>
          </cell>
          <cell r="AN224">
            <v>2065</v>
          </cell>
          <cell r="AO224">
            <v>213</v>
          </cell>
          <cell r="AP224">
            <v>0</v>
          </cell>
          <cell r="AQ224">
            <v>0</v>
          </cell>
          <cell r="AR224">
            <v>0</v>
          </cell>
          <cell r="AS224" t="str">
            <v>УЭЦН</v>
          </cell>
          <cell r="AT224">
            <v>300</v>
          </cell>
          <cell r="AU224" t="str">
            <v>ЦКсОК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1590</v>
          </cell>
          <cell r="BG224">
            <v>0</v>
          </cell>
          <cell r="BH224">
            <v>0</v>
          </cell>
          <cell r="BI224" t="str">
            <v>D1050N</v>
          </cell>
          <cell r="BJ224">
            <v>1110</v>
          </cell>
          <cell r="BK224">
            <v>50</v>
          </cell>
          <cell r="BL224" t="str">
            <v>56-117</v>
          </cell>
          <cell r="BM224">
            <v>1600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1526.21</v>
          </cell>
          <cell r="BT224">
            <v>73.790000000000006</v>
          </cell>
          <cell r="BU224">
            <v>73</v>
          </cell>
          <cell r="BV224">
            <v>5.5</v>
          </cell>
          <cell r="BW224">
            <v>65</v>
          </cell>
          <cell r="BX224" t="str">
            <v>Угловик</v>
          </cell>
          <cell r="BY224" t="str">
            <v>Периодический</v>
          </cell>
          <cell r="BZ224">
            <v>10</v>
          </cell>
          <cell r="CA224">
            <v>2</v>
          </cell>
          <cell r="CB224">
            <v>39</v>
          </cell>
          <cell r="CC224">
            <v>39</v>
          </cell>
          <cell r="CD224">
            <v>38</v>
          </cell>
          <cell r="CE224">
            <v>43313</v>
          </cell>
          <cell r="CF224">
            <v>199</v>
          </cell>
          <cell r="CG224">
            <v>0</v>
          </cell>
          <cell r="CH224">
            <v>0</v>
          </cell>
          <cell r="CI224">
            <v>563.68349800340798</v>
          </cell>
          <cell r="CJ224">
            <v>113</v>
          </cell>
          <cell r="CK224">
            <v>146.20779726095751</v>
          </cell>
          <cell r="CL224">
            <v>19.983292559999995</v>
          </cell>
          <cell r="CM224">
            <v>85.4</v>
          </cell>
          <cell r="CN224">
            <v>72.010000000000005</v>
          </cell>
          <cell r="CO224">
            <v>220</v>
          </cell>
          <cell r="CP224">
            <v>8.3559999999999999</v>
          </cell>
          <cell r="CQ224">
            <v>52.792202739042494</v>
          </cell>
          <cell r="CR224" t="str">
            <v>-</v>
          </cell>
          <cell r="CS224" t="str">
            <v>-</v>
          </cell>
          <cell r="CT224" t="str">
            <v>-</v>
          </cell>
          <cell r="CU224">
            <v>32.808910179042499</v>
          </cell>
          <cell r="CV224" t="str">
            <v>-</v>
          </cell>
          <cell r="CW224" t="str">
            <v>-</v>
          </cell>
          <cell r="CX224" t="str">
            <v>-</v>
          </cell>
          <cell r="CY224">
            <v>0</v>
          </cell>
          <cell r="CZ224">
            <v>8.3559999999999999</v>
          </cell>
          <cell r="DA224">
            <v>418.14931022558187</v>
          </cell>
          <cell r="DB224">
            <v>418.14931022558187</v>
          </cell>
          <cell r="DC224">
            <v>1.6176631314692691</v>
          </cell>
          <cell r="DD224" t="str">
            <v>Для снижения Рзаб необходима оптимизация (смена УЭЦН на больший типоразмер). Датчик ТМС неисправен.</v>
          </cell>
          <cell r="DE224" t="str">
            <v>УЭЦН</v>
          </cell>
          <cell r="DF224">
            <v>19.983292559999995</v>
          </cell>
          <cell r="DG224">
            <v>85.4</v>
          </cell>
          <cell r="DH224">
            <v>72.010000000000005</v>
          </cell>
          <cell r="DI224">
            <v>8.3559999999999999</v>
          </cell>
          <cell r="DJ224">
            <v>146.20779726095751</v>
          </cell>
          <cell r="DK224">
            <v>0</v>
          </cell>
          <cell r="DL224">
            <v>42846.083333333336</v>
          </cell>
          <cell r="DM224">
            <v>42871</v>
          </cell>
          <cell r="DN224">
            <v>535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41568</v>
          </cell>
          <cell r="DT224" t="str">
            <v>ВНС</v>
          </cell>
          <cell r="DU224">
            <v>0</v>
          </cell>
          <cell r="DV224">
            <v>65</v>
          </cell>
          <cell r="DW224">
            <v>46</v>
          </cell>
          <cell r="DX224">
            <v>46</v>
          </cell>
          <cell r="DY224">
            <v>45</v>
          </cell>
          <cell r="DZ224" t="str">
            <v>Периодический</v>
          </cell>
          <cell r="EA224">
            <v>10</v>
          </cell>
          <cell r="EB224">
            <v>2</v>
          </cell>
          <cell r="EC224">
            <v>19.983292559999995</v>
          </cell>
          <cell r="ED224">
            <v>85.4</v>
          </cell>
          <cell r="EE224">
            <v>72.010000000000005</v>
          </cell>
          <cell r="EF224">
            <v>8.3559999999999999</v>
          </cell>
          <cell r="EG224">
            <v>418.14931022558187</v>
          </cell>
          <cell r="EH224">
            <v>0</v>
          </cell>
          <cell r="EI224">
            <v>0</v>
          </cell>
          <cell r="EJ224">
            <v>146.20779726095751</v>
          </cell>
          <cell r="EK224">
            <v>65</v>
          </cell>
          <cell r="EL224">
            <v>39</v>
          </cell>
          <cell r="EM224">
            <v>39</v>
          </cell>
          <cell r="EN224">
            <v>38</v>
          </cell>
          <cell r="EO224" t="str">
            <v>Периодический</v>
          </cell>
          <cell r="EP224">
            <v>10</v>
          </cell>
          <cell r="EQ224">
            <v>2</v>
          </cell>
          <cell r="ER224">
            <v>19.983292559999995</v>
          </cell>
          <cell r="ES224">
            <v>85.4</v>
          </cell>
          <cell r="ET224">
            <v>72.010000000000005</v>
          </cell>
          <cell r="EU224">
            <v>8.3559999999999999</v>
          </cell>
          <cell r="EV224">
            <v>418.14931022558187</v>
          </cell>
          <cell r="EW224">
            <v>0</v>
          </cell>
          <cell r="EX224">
            <v>0</v>
          </cell>
          <cell r="EY224">
            <v>146.20779726095751</v>
          </cell>
          <cell r="EZ224">
            <v>0</v>
          </cell>
          <cell r="FA224">
            <v>-7</v>
          </cell>
          <cell r="FB224">
            <v>-7</v>
          </cell>
          <cell r="FC224">
            <v>-7</v>
          </cell>
          <cell r="FD224">
            <v>0</v>
          </cell>
          <cell r="FE224">
            <v>0</v>
          </cell>
          <cell r="FF224">
            <v>0</v>
          </cell>
        </row>
        <row r="225">
          <cell r="J225" t="str">
            <v>1105-2</v>
          </cell>
          <cell r="K225" t="str">
            <v>К - 5</v>
          </cell>
          <cell r="L225">
            <v>41445</v>
          </cell>
          <cell r="M225" t="str">
            <v>Гор.</v>
          </cell>
          <cell r="N225" t="str">
            <v>P1ar_Block II</v>
          </cell>
          <cell r="O225" t="str">
            <v>Действующий</v>
          </cell>
          <cell r="P225">
            <v>-4</v>
          </cell>
          <cell r="Q225" t="str">
            <v xml:space="preserve"> </v>
          </cell>
          <cell r="R225" t="str">
            <v xml:space="preserve"> </v>
          </cell>
          <cell r="S225">
            <v>0</v>
          </cell>
          <cell r="T225">
            <v>143.80000000000001</v>
          </cell>
          <cell r="U225">
            <v>135</v>
          </cell>
          <cell r="V225">
            <v>4.32</v>
          </cell>
          <cell r="W225">
            <v>1</v>
          </cell>
          <cell r="X225">
            <v>1.4850464077002408</v>
          </cell>
          <cell r="Y225">
            <v>1.33</v>
          </cell>
          <cell r="Z225">
            <v>0.83599999999999997</v>
          </cell>
          <cell r="AA225">
            <v>0.73299999999999998</v>
          </cell>
          <cell r="AB225">
            <v>38</v>
          </cell>
          <cell r="AC225">
            <v>1.1579999999999999</v>
          </cell>
          <cell r="AD225">
            <v>177.8</v>
          </cell>
          <cell r="AE225">
            <v>8.0500000000000007</v>
          </cell>
          <cell r="AF225">
            <v>1932</v>
          </cell>
          <cell r="AG225">
            <v>2496</v>
          </cell>
          <cell r="AH225">
            <v>2496</v>
          </cell>
          <cell r="AI225">
            <v>0</v>
          </cell>
          <cell r="AJ225">
            <v>0</v>
          </cell>
          <cell r="AK225" t="str">
            <v>откр ствол</v>
          </cell>
          <cell r="AL225" t="str">
            <v xml:space="preserve">1932-2496 </v>
          </cell>
          <cell r="AM225">
            <v>26</v>
          </cell>
          <cell r="AN225">
            <v>1932</v>
          </cell>
          <cell r="AO225">
            <v>86.3</v>
          </cell>
          <cell r="AP225">
            <v>0</v>
          </cell>
          <cell r="AQ225">
            <v>0</v>
          </cell>
          <cell r="AR225">
            <v>0</v>
          </cell>
          <cell r="AS225" t="str">
            <v>Газлифт</v>
          </cell>
          <cell r="AT225">
            <v>430</v>
          </cell>
          <cell r="AU225" t="str">
            <v>ГК76/3</v>
          </cell>
          <cell r="AV225">
            <v>790</v>
          </cell>
          <cell r="AW225" t="str">
            <v>ГК77/3</v>
          </cell>
          <cell r="AX225">
            <v>1080</v>
          </cell>
          <cell r="AY225" t="str">
            <v>ГК78/3</v>
          </cell>
          <cell r="AZ225">
            <v>1320</v>
          </cell>
          <cell r="BA225" t="str">
            <v>ГК78/4</v>
          </cell>
          <cell r="BB225">
            <v>1530</v>
          </cell>
          <cell r="BC225" t="str">
            <v>ГК77/5</v>
          </cell>
          <cell r="BD225">
            <v>1680</v>
          </cell>
          <cell r="BE225" t="str">
            <v>ЦКсОК</v>
          </cell>
          <cell r="BF225">
            <v>1690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 t="str">
            <v>54-117</v>
          </cell>
          <cell r="BM225">
            <v>2050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2028.09</v>
          </cell>
          <cell r="BT225">
            <v>21.91</v>
          </cell>
          <cell r="BU225">
            <v>73</v>
          </cell>
          <cell r="BV225">
            <v>5.5</v>
          </cell>
          <cell r="BW225">
            <v>18</v>
          </cell>
          <cell r="BX225" t="str">
            <v>Угловик</v>
          </cell>
          <cell r="BY225" t="str">
            <v>Постоянный</v>
          </cell>
          <cell r="BZ225">
            <v>24</v>
          </cell>
          <cell r="CA225">
            <v>0</v>
          </cell>
          <cell r="CB225">
            <v>30</v>
          </cell>
          <cell r="CC225">
            <v>80</v>
          </cell>
          <cell r="CD225">
            <v>29</v>
          </cell>
          <cell r="CE225">
            <v>43313</v>
          </cell>
          <cell r="CF225">
            <v>193.1</v>
          </cell>
          <cell r="CG225">
            <v>80</v>
          </cell>
          <cell r="CH225">
            <v>6</v>
          </cell>
          <cell r="CI225">
            <v>0</v>
          </cell>
          <cell r="CJ225">
            <v>0</v>
          </cell>
          <cell r="CK225">
            <v>167</v>
          </cell>
          <cell r="CL225">
            <v>47.475186000000001</v>
          </cell>
          <cell r="CM225">
            <v>133.62</v>
          </cell>
          <cell r="CN225">
            <v>57.5</v>
          </cell>
          <cell r="CO225">
            <v>221</v>
          </cell>
          <cell r="CP225">
            <v>41</v>
          </cell>
          <cell r="CQ225">
            <v>26.099999999999994</v>
          </cell>
          <cell r="CR225" t="str">
            <v>-</v>
          </cell>
          <cell r="CS225" t="str">
            <v>-</v>
          </cell>
          <cell r="CT225" t="str">
            <v>-</v>
          </cell>
          <cell r="CU225">
            <v>-21.375186000000006</v>
          </cell>
          <cell r="CV225" t="str">
            <v>-</v>
          </cell>
          <cell r="CW225" t="str">
            <v>-</v>
          </cell>
          <cell r="CX225" t="str">
            <v>-</v>
          </cell>
          <cell r="CY225">
            <v>12.8</v>
          </cell>
          <cell r="CZ225">
            <v>28.2</v>
          </cell>
          <cell r="DA225">
            <v>593.99451326004282</v>
          </cell>
          <cell r="DB225">
            <v>863.60904410148066</v>
          </cell>
          <cell r="DC225">
            <v>5.1195402298850592</v>
          </cell>
          <cell r="DD225" t="str">
            <v>Для снижения Рзаб недостаточно давления г/г.</v>
          </cell>
          <cell r="DE225" t="str">
            <v>Газлифт</v>
          </cell>
          <cell r="DF225">
            <v>47.475186000000001</v>
          </cell>
          <cell r="DG225">
            <v>133.62</v>
          </cell>
          <cell r="DH225">
            <v>57.5</v>
          </cell>
          <cell r="DI225">
            <v>28.2</v>
          </cell>
          <cell r="DJ225">
            <v>167</v>
          </cell>
          <cell r="DK225">
            <v>0</v>
          </cell>
          <cell r="DL225">
            <v>42991</v>
          </cell>
          <cell r="DM225">
            <v>43205</v>
          </cell>
          <cell r="DN225">
            <v>201</v>
          </cell>
          <cell r="DO225">
            <v>22</v>
          </cell>
          <cell r="DP225">
            <v>73</v>
          </cell>
          <cell r="DQ225">
            <v>32</v>
          </cell>
          <cell r="DR225">
            <v>0</v>
          </cell>
          <cell r="DS225">
            <v>41445</v>
          </cell>
          <cell r="DT225" t="str">
            <v>ВНС</v>
          </cell>
          <cell r="DU225">
            <v>0</v>
          </cell>
          <cell r="DV225">
            <v>65</v>
          </cell>
          <cell r="DW225">
            <v>30</v>
          </cell>
          <cell r="DX225">
            <v>80</v>
          </cell>
          <cell r="DY225">
            <v>29</v>
          </cell>
          <cell r="DZ225" t="str">
            <v>Постоянный</v>
          </cell>
          <cell r="EA225">
            <v>24</v>
          </cell>
          <cell r="EB225">
            <v>0</v>
          </cell>
          <cell r="EC225">
            <v>21.064524799999997</v>
          </cell>
          <cell r="ED225">
            <v>62</v>
          </cell>
          <cell r="EE225">
            <v>59.36</v>
          </cell>
          <cell r="EF225">
            <v>16</v>
          </cell>
          <cell r="EG225">
            <v>261.10249588920232</v>
          </cell>
          <cell r="EH225">
            <v>80</v>
          </cell>
          <cell r="EI225">
            <v>10.5</v>
          </cell>
          <cell r="EJ225">
            <v>167</v>
          </cell>
          <cell r="EK225">
            <v>18</v>
          </cell>
          <cell r="EL225">
            <v>30</v>
          </cell>
          <cell r="EM225">
            <v>80</v>
          </cell>
          <cell r="EN225">
            <v>29</v>
          </cell>
          <cell r="EO225" t="str">
            <v>Постоянный</v>
          </cell>
          <cell r="EP225">
            <v>24</v>
          </cell>
          <cell r="EQ225">
            <v>0</v>
          </cell>
          <cell r="ER225">
            <v>47.475186000000001</v>
          </cell>
          <cell r="ES225">
            <v>133.62</v>
          </cell>
          <cell r="ET225">
            <v>57.5</v>
          </cell>
          <cell r="EU225">
            <v>41</v>
          </cell>
          <cell r="EV225">
            <v>593.99451326004282</v>
          </cell>
          <cell r="EW225">
            <v>80</v>
          </cell>
          <cell r="EX225">
            <v>12.8</v>
          </cell>
          <cell r="EY225">
            <v>167</v>
          </cell>
          <cell r="EZ225">
            <v>-47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26.410661200000003</v>
          </cell>
        </row>
        <row r="226">
          <cell r="J226" t="str">
            <v>1105-1</v>
          </cell>
          <cell r="K226" t="str">
            <v>К - 5</v>
          </cell>
          <cell r="L226">
            <v>41521</v>
          </cell>
          <cell r="M226" t="str">
            <v>Гор.</v>
          </cell>
          <cell r="N226" t="str">
            <v>P1ar_Block II</v>
          </cell>
          <cell r="O226" t="str">
            <v>Действующий</v>
          </cell>
          <cell r="P226">
            <v>-4</v>
          </cell>
          <cell r="Q226" t="str">
            <v xml:space="preserve"> </v>
          </cell>
          <cell r="R226" t="str">
            <v xml:space="preserve"> </v>
          </cell>
          <cell r="S226">
            <v>0</v>
          </cell>
          <cell r="T226">
            <v>143.80000000000001</v>
          </cell>
          <cell r="U226">
            <v>135</v>
          </cell>
          <cell r="V226">
            <v>4.32</v>
          </cell>
          <cell r="W226">
            <v>1</v>
          </cell>
          <cell r="X226">
            <v>1.0641148928791009</v>
          </cell>
          <cell r="Y226">
            <v>1.33</v>
          </cell>
          <cell r="Z226">
            <v>0.83599999999999997</v>
          </cell>
          <cell r="AA226">
            <v>0.73299999999999998</v>
          </cell>
          <cell r="AB226">
            <v>38</v>
          </cell>
          <cell r="AC226">
            <v>1.1579999999999999</v>
          </cell>
          <cell r="AD226">
            <v>177.8</v>
          </cell>
          <cell r="AE226">
            <v>9.19</v>
          </cell>
          <cell r="AF226">
            <v>2013</v>
          </cell>
          <cell r="AG226">
            <v>2550</v>
          </cell>
          <cell r="AH226">
            <v>2550</v>
          </cell>
          <cell r="AI226">
            <v>0</v>
          </cell>
          <cell r="AJ226">
            <v>0</v>
          </cell>
          <cell r="AK226" t="str">
            <v>откр ствол</v>
          </cell>
          <cell r="AL226" t="str">
            <v>2013-2550</v>
          </cell>
          <cell r="AM226">
            <v>30</v>
          </cell>
          <cell r="AN226">
            <v>2013</v>
          </cell>
          <cell r="AO226">
            <v>159.19999999999999</v>
          </cell>
          <cell r="AP226">
            <v>0</v>
          </cell>
          <cell r="AQ226">
            <v>0</v>
          </cell>
          <cell r="AR226">
            <v>0</v>
          </cell>
          <cell r="AS226" t="str">
            <v>Газлифт</v>
          </cell>
          <cell r="AT226">
            <v>420</v>
          </cell>
          <cell r="AU226" t="str">
            <v>ГК71/3</v>
          </cell>
          <cell r="AV226">
            <v>755</v>
          </cell>
          <cell r="AW226" t="str">
            <v>ГК72/3</v>
          </cell>
          <cell r="AX226">
            <v>1050</v>
          </cell>
          <cell r="AY226" t="str">
            <v>ГК74/3</v>
          </cell>
          <cell r="AZ226">
            <v>1290</v>
          </cell>
          <cell r="BA226" t="str">
            <v>ГК74/3</v>
          </cell>
          <cell r="BB226">
            <v>1490</v>
          </cell>
          <cell r="BC226" t="str">
            <v>ГК73/3</v>
          </cell>
          <cell r="BD226">
            <v>1660</v>
          </cell>
          <cell r="BE226" t="str">
            <v>ЦКсОК</v>
          </cell>
          <cell r="BF226">
            <v>1700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 t="str">
            <v>75-117</v>
          </cell>
          <cell r="BM226">
            <v>1722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1643.85</v>
          </cell>
          <cell r="BT226">
            <v>78.150000000000006</v>
          </cell>
          <cell r="BU226">
            <v>73</v>
          </cell>
          <cell r="BV226">
            <v>5.5</v>
          </cell>
          <cell r="BW226">
            <v>18</v>
          </cell>
          <cell r="BX226" t="str">
            <v>Угловик</v>
          </cell>
          <cell r="BY226" t="str">
            <v>Постоянный</v>
          </cell>
          <cell r="BZ226">
            <v>24</v>
          </cell>
          <cell r="CA226">
            <v>0</v>
          </cell>
          <cell r="CB226">
            <v>30</v>
          </cell>
          <cell r="CC226">
            <v>78</v>
          </cell>
          <cell r="CD226">
            <v>29</v>
          </cell>
          <cell r="CE226">
            <v>43313</v>
          </cell>
          <cell r="CF226">
            <v>184.1</v>
          </cell>
          <cell r="CG226">
            <v>80</v>
          </cell>
          <cell r="CH226">
            <v>6</v>
          </cell>
          <cell r="CI226">
            <v>0</v>
          </cell>
          <cell r="CJ226">
            <v>0</v>
          </cell>
          <cell r="CK226">
            <v>167</v>
          </cell>
          <cell r="CL226">
            <v>6.3608899200000018</v>
          </cell>
          <cell r="CM226">
            <v>97.05</v>
          </cell>
          <cell r="CN226">
            <v>92.16</v>
          </cell>
          <cell r="CO226">
            <v>222</v>
          </cell>
          <cell r="CP226">
            <v>29</v>
          </cell>
          <cell r="CQ226">
            <v>17.099999999999994</v>
          </cell>
          <cell r="CR226" t="str">
            <v>-</v>
          </cell>
          <cell r="CS226" t="str">
            <v>-</v>
          </cell>
          <cell r="CT226" t="str">
            <v>-</v>
          </cell>
          <cell r="CU226">
            <v>10.739110079999993</v>
          </cell>
          <cell r="CV226" t="str">
            <v>-</v>
          </cell>
          <cell r="CW226" t="str">
            <v>-</v>
          </cell>
          <cell r="CX226" t="str">
            <v>-</v>
          </cell>
          <cell r="CY226">
            <v>17.2</v>
          </cell>
          <cell r="CZ226">
            <v>11.8</v>
          </cell>
          <cell r="DA226">
            <v>1855.0863398686197</v>
          </cell>
          <cell r="DB226">
            <v>4559.110496287286</v>
          </cell>
          <cell r="DC226">
            <v>5.6754385964912295</v>
          </cell>
          <cell r="DD226" t="str">
            <v>Для снижения Рзаб недостаточно давления г/г.</v>
          </cell>
          <cell r="DE226" t="str">
            <v>Газлифт</v>
          </cell>
          <cell r="DF226">
            <v>6.3608899200000018</v>
          </cell>
          <cell r="DG226">
            <v>97.05</v>
          </cell>
          <cell r="DH226">
            <v>92.16</v>
          </cell>
          <cell r="DI226">
            <v>11.8</v>
          </cell>
          <cell r="DJ226">
            <v>167</v>
          </cell>
          <cell r="DK226">
            <v>0</v>
          </cell>
          <cell r="DL226">
            <v>43018</v>
          </cell>
          <cell r="DM226">
            <v>42302</v>
          </cell>
          <cell r="DN226">
            <v>0</v>
          </cell>
          <cell r="DO226">
            <v>21</v>
          </cell>
          <cell r="DP226">
            <v>71</v>
          </cell>
          <cell r="DQ226">
            <v>37</v>
          </cell>
          <cell r="DR226">
            <v>0</v>
          </cell>
          <cell r="DS226">
            <v>41521</v>
          </cell>
          <cell r="DT226" t="str">
            <v>ВНС</v>
          </cell>
          <cell r="DU226">
            <v>0</v>
          </cell>
          <cell r="DV226">
            <v>18</v>
          </cell>
          <cell r="DW226">
            <v>30</v>
          </cell>
          <cell r="DX226">
            <v>78</v>
          </cell>
          <cell r="DY226">
            <v>29</v>
          </cell>
          <cell r="DZ226" t="str">
            <v>Постоянный</v>
          </cell>
          <cell r="EA226">
            <v>24</v>
          </cell>
          <cell r="EB226">
            <v>0</v>
          </cell>
          <cell r="EC226">
            <v>6.3608899200000018</v>
          </cell>
          <cell r="ED226">
            <v>97.05</v>
          </cell>
          <cell r="EE226">
            <v>92.16</v>
          </cell>
          <cell r="EF226">
            <v>29</v>
          </cell>
          <cell r="EG226">
            <v>1855.0863398686197</v>
          </cell>
          <cell r="EH226">
            <v>80</v>
          </cell>
          <cell r="EI226">
            <v>17.2</v>
          </cell>
          <cell r="EJ226">
            <v>167</v>
          </cell>
          <cell r="EK226">
            <v>18</v>
          </cell>
          <cell r="EL226">
            <v>30</v>
          </cell>
          <cell r="EM226">
            <v>78</v>
          </cell>
          <cell r="EN226">
            <v>29</v>
          </cell>
          <cell r="EO226" t="str">
            <v>Постоянный</v>
          </cell>
          <cell r="EP226">
            <v>24</v>
          </cell>
          <cell r="EQ226">
            <v>0</v>
          </cell>
          <cell r="ER226">
            <v>6.3608899200000018</v>
          </cell>
          <cell r="ES226">
            <v>97.05</v>
          </cell>
          <cell r="ET226">
            <v>92.16</v>
          </cell>
          <cell r="EU226">
            <v>29</v>
          </cell>
          <cell r="EV226">
            <v>1855.0863398686197</v>
          </cell>
          <cell r="EW226">
            <v>80</v>
          </cell>
          <cell r="EX226">
            <v>17.2</v>
          </cell>
          <cell r="EY226">
            <v>167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</row>
        <row r="227">
          <cell r="J227">
            <v>1106</v>
          </cell>
          <cell r="K227" t="str">
            <v>К - 13</v>
          </cell>
          <cell r="L227">
            <v>41797</v>
          </cell>
          <cell r="M227" t="str">
            <v>Гор.</v>
          </cell>
          <cell r="N227" t="str">
            <v>P1ar_Block I</v>
          </cell>
          <cell r="O227" t="str">
            <v>Действующий</v>
          </cell>
          <cell r="P227">
            <v>-4</v>
          </cell>
          <cell r="Q227" t="str">
            <v xml:space="preserve"> </v>
          </cell>
          <cell r="R227" t="str">
            <v xml:space="preserve"> </v>
          </cell>
          <cell r="S227">
            <v>0</v>
          </cell>
          <cell r="T227">
            <v>143.80000000000001</v>
          </cell>
          <cell r="U227">
            <v>135</v>
          </cell>
          <cell r="V227">
            <v>4.32</v>
          </cell>
          <cell r="W227">
            <v>1</v>
          </cell>
          <cell r="X227">
            <v>4.32</v>
          </cell>
          <cell r="Y227">
            <v>1.33</v>
          </cell>
          <cell r="Z227">
            <v>0.83599999999999997</v>
          </cell>
          <cell r="AA227">
            <v>0.73299999999999998</v>
          </cell>
          <cell r="AB227">
            <v>38</v>
          </cell>
          <cell r="AC227">
            <v>1.1579999999999999</v>
          </cell>
          <cell r="AD227">
            <v>177.8</v>
          </cell>
          <cell r="AE227">
            <v>9.19</v>
          </cell>
          <cell r="AF227">
            <v>2114</v>
          </cell>
          <cell r="AG227">
            <v>2749</v>
          </cell>
          <cell r="AH227">
            <v>2749</v>
          </cell>
          <cell r="AI227">
            <v>0</v>
          </cell>
          <cell r="AJ227">
            <v>0</v>
          </cell>
          <cell r="AK227" t="str">
            <v>откр ствол</v>
          </cell>
          <cell r="AL227" t="str">
            <v>2114-2749</v>
          </cell>
          <cell r="AM227">
            <v>13</v>
          </cell>
          <cell r="AN227">
            <v>2114</v>
          </cell>
          <cell r="AO227">
            <v>265.3</v>
          </cell>
          <cell r="AP227">
            <v>0</v>
          </cell>
          <cell r="AQ227">
            <v>0</v>
          </cell>
          <cell r="AR227">
            <v>0</v>
          </cell>
          <cell r="AS227" t="str">
            <v>Газлифт</v>
          </cell>
          <cell r="AT227">
            <v>550</v>
          </cell>
          <cell r="AU227" t="str">
            <v>ГК82/1</v>
          </cell>
          <cell r="AV227">
            <v>1100</v>
          </cell>
          <cell r="AW227" t="str">
            <v>ГК77/2</v>
          </cell>
          <cell r="AX227">
            <v>1680</v>
          </cell>
          <cell r="AY227" t="str">
            <v>ЦКсОК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1690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2217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73</v>
          </cell>
          <cell r="BV227">
            <v>5.5</v>
          </cell>
          <cell r="BW227">
            <v>18</v>
          </cell>
          <cell r="BX227" t="str">
            <v>Угловик</v>
          </cell>
          <cell r="BY227" t="str">
            <v>Периодический</v>
          </cell>
          <cell r="BZ227">
            <v>24</v>
          </cell>
          <cell r="CA227">
            <v>120</v>
          </cell>
          <cell r="CB227">
            <v>26</v>
          </cell>
          <cell r="CC227">
            <v>57</v>
          </cell>
          <cell r="CD227">
            <v>24</v>
          </cell>
          <cell r="CE227">
            <v>43313</v>
          </cell>
          <cell r="CF227">
            <v>132.19999999999999</v>
          </cell>
          <cell r="CG227">
            <v>83</v>
          </cell>
          <cell r="CH227">
            <v>6</v>
          </cell>
          <cell r="CI227">
            <v>0</v>
          </cell>
          <cell r="CJ227">
            <v>0</v>
          </cell>
          <cell r="CK227">
            <v>61</v>
          </cell>
          <cell r="CL227">
            <v>1.6719999999999999</v>
          </cell>
          <cell r="CM227">
            <v>2</v>
          </cell>
          <cell r="CN227">
            <v>0</v>
          </cell>
          <cell r="CO227">
            <v>223</v>
          </cell>
          <cell r="CP227">
            <v>2.5</v>
          </cell>
          <cell r="CQ227">
            <v>71.199999999999989</v>
          </cell>
          <cell r="CR227" t="str">
            <v>-</v>
          </cell>
          <cell r="CS227" t="str">
            <v>-</v>
          </cell>
          <cell r="CT227" t="str">
            <v>-</v>
          </cell>
          <cell r="CU227">
            <v>69.527999999999992</v>
          </cell>
          <cell r="CV227" t="str">
            <v>-</v>
          </cell>
          <cell r="CW227" t="str">
            <v>-</v>
          </cell>
          <cell r="CX227" t="str">
            <v>-</v>
          </cell>
          <cell r="CY227">
            <v>1.2</v>
          </cell>
          <cell r="CZ227">
            <v>1.3</v>
          </cell>
          <cell r="DA227">
            <v>777.51196172248808</v>
          </cell>
          <cell r="DB227">
            <v>1495.2153110047848</v>
          </cell>
          <cell r="DC227">
            <v>0</v>
          </cell>
          <cell r="DD227">
            <v>0</v>
          </cell>
          <cell r="DE227" t="str">
            <v>Газлифт</v>
          </cell>
          <cell r="DF227">
            <v>1.6719999999999999</v>
          </cell>
          <cell r="DG227">
            <v>2</v>
          </cell>
          <cell r="DH227">
            <v>0</v>
          </cell>
          <cell r="DI227">
            <v>1.3</v>
          </cell>
          <cell r="DJ227">
            <v>61</v>
          </cell>
          <cell r="DK227">
            <v>0</v>
          </cell>
          <cell r="DL227" t="str">
            <v>-</v>
          </cell>
          <cell r="DM227">
            <v>41805</v>
          </cell>
          <cell r="DN227">
            <v>1601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41805</v>
          </cell>
          <cell r="DT227" t="str">
            <v>ВНС</v>
          </cell>
          <cell r="DU227">
            <v>0</v>
          </cell>
          <cell r="DV227">
            <v>18</v>
          </cell>
          <cell r="DW227">
            <v>26</v>
          </cell>
          <cell r="DX227">
            <v>57</v>
          </cell>
          <cell r="DY227">
            <v>24</v>
          </cell>
          <cell r="DZ227" t="str">
            <v>Периодический</v>
          </cell>
          <cell r="EA227">
            <v>24</v>
          </cell>
          <cell r="EB227">
            <v>120</v>
          </cell>
          <cell r="EC227">
            <v>1.6719999999999999</v>
          </cell>
          <cell r="ED227">
            <v>2</v>
          </cell>
          <cell r="EE227">
            <v>0</v>
          </cell>
          <cell r="EF227">
            <v>2.5</v>
          </cell>
          <cell r="EG227">
            <v>777.51196172248808</v>
          </cell>
          <cell r="EH227">
            <v>83</v>
          </cell>
          <cell r="EI227">
            <v>1.2</v>
          </cell>
          <cell r="EJ227">
            <v>61</v>
          </cell>
          <cell r="EK227">
            <v>18</v>
          </cell>
          <cell r="EL227">
            <v>26</v>
          </cell>
          <cell r="EM227">
            <v>57</v>
          </cell>
          <cell r="EN227">
            <v>24</v>
          </cell>
          <cell r="EO227" t="str">
            <v>Периодический</v>
          </cell>
          <cell r="EP227">
            <v>24</v>
          </cell>
          <cell r="EQ227">
            <v>120</v>
          </cell>
          <cell r="ER227">
            <v>1.6719999999999999</v>
          </cell>
          <cell r="ES227">
            <v>2</v>
          </cell>
          <cell r="ET227">
            <v>0</v>
          </cell>
          <cell r="EU227">
            <v>2.5</v>
          </cell>
          <cell r="EV227">
            <v>777.51196172248808</v>
          </cell>
          <cell r="EW227">
            <v>83</v>
          </cell>
          <cell r="EX227">
            <v>1.2</v>
          </cell>
          <cell r="EY227">
            <v>61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</row>
        <row r="228">
          <cell r="J228" t="str">
            <v>1106-2</v>
          </cell>
          <cell r="K228" t="str">
            <v>К - 50</v>
          </cell>
          <cell r="L228">
            <v>41954</v>
          </cell>
          <cell r="M228" t="str">
            <v>Гор.</v>
          </cell>
          <cell r="N228" t="str">
            <v>P1ar_Block I</v>
          </cell>
          <cell r="O228" t="str">
            <v>Действующий</v>
          </cell>
          <cell r="P228">
            <v>-4</v>
          </cell>
          <cell r="Q228">
            <v>0</v>
          </cell>
          <cell r="R228">
            <v>0</v>
          </cell>
          <cell r="S228">
            <v>0</v>
          </cell>
          <cell r="T228">
            <v>143.80000000000001</v>
          </cell>
          <cell r="U228">
            <v>135</v>
          </cell>
          <cell r="V228">
            <v>4.32</v>
          </cell>
          <cell r="W228">
            <v>1</v>
          </cell>
          <cell r="X228">
            <v>4.2619858486284699</v>
          </cell>
          <cell r="Y228">
            <v>1.33</v>
          </cell>
          <cell r="Z228">
            <v>0.83599999999999997</v>
          </cell>
          <cell r="AA228">
            <v>0.73299999999999998</v>
          </cell>
          <cell r="AB228">
            <v>38</v>
          </cell>
          <cell r="AC228">
            <v>1.1579999999999999</v>
          </cell>
          <cell r="AD228" t="str">
            <v>177,8;
114,3</v>
          </cell>
          <cell r="AE228">
            <v>9.19</v>
          </cell>
          <cell r="AF228">
            <v>2211.1</v>
          </cell>
          <cell r="AG228">
            <v>2957</v>
          </cell>
          <cell r="AH228">
            <v>2957</v>
          </cell>
          <cell r="AI228">
            <v>0</v>
          </cell>
          <cell r="AJ228">
            <v>0</v>
          </cell>
          <cell r="AK228" t="str">
            <v>закрытый</v>
          </cell>
          <cell r="AL228" t="str">
            <v>2243,6-2245,4; 2374,4-2376,1; 2502,1-2503,8; 2655,2-2656,9; 2933,8-2934,8</v>
          </cell>
          <cell r="AM228">
            <v>0</v>
          </cell>
          <cell r="AN228">
            <v>2211.1</v>
          </cell>
          <cell r="AO228">
            <v>0</v>
          </cell>
          <cell r="AP228" t="str">
            <v>2137--2957</v>
          </cell>
          <cell r="AQ228">
            <v>0</v>
          </cell>
          <cell r="AR228">
            <v>0</v>
          </cell>
          <cell r="AS228" t="str">
            <v>Газлифт</v>
          </cell>
          <cell r="AT228">
            <v>600</v>
          </cell>
          <cell r="AU228" t="str">
            <v>ГК82/1</v>
          </cell>
          <cell r="AV228">
            <v>1200</v>
          </cell>
          <cell r="AW228" t="str">
            <v>ГК75/2</v>
          </cell>
          <cell r="AX228">
            <v>1500</v>
          </cell>
          <cell r="AY228" t="str">
            <v>ГК74/2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1700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2142</v>
          </cell>
          <cell r="BN228" t="str">
            <v>Есть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73</v>
          </cell>
          <cell r="BV228">
            <v>5.5</v>
          </cell>
          <cell r="BW228">
            <v>18</v>
          </cell>
          <cell r="BX228" t="str">
            <v>Угловик</v>
          </cell>
          <cell r="BY228" t="str">
            <v>Периодический</v>
          </cell>
          <cell r="BZ228">
            <v>24</v>
          </cell>
          <cell r="CA228">
            <v>24</v>
          </cell>
          <cell r="CB228">
            <v>27</v>
          </cell>
          <cell r="CC228">
            <v>44</v>
          </cell>
          <cell r="CD228">
            <v>26</v>
          </cell>
          <cell r="CE228">
            <v>43313</v>
          </cell>
          <cell r="CF228">
            <v>139</v>
          </cell>
          <cell r="CG228">
            <v>78</v>
          </cell>
          <cell r="CH228">
            <v>5</v>
          </cell>
          <cell r="CI228">
            <v>0</v>
          </cell>
          <cell r="CJ228">
            <v>0</v>
          </cell>
          <cell r="CK228">
            <v>52</v>
          </cell>
          <cell r="CL228">
            <v>6.6605791999999999</v>
          </cell>
          <cell r="CM228">
            <v>8</v>
          </cell>
          <cell r="CN228">
            <v>0.41</v>
          </cell>
          <cell r="CO228">
            <v>224</v>
          </cell>
          <cell r="CP228">
            <v>11</v>
          </cell>
          <cell r="CQ228">
            <v>87</v>
          </cell>
          <cell r="CR228" t="str">
            <v>-</v>
          </cell>
          <cell r="CS228" t="str">
            <v>-</v>
          </cell>
          <cell r="CT228" t="str">
            <v>-</v>
          </cell>
          <cell r="CU228">
            <v>80.339420799999999</v>
          </cell>
          <cell r="CV228" t="str">
            <v>-</v>
          </cell>
          <cell r="CW228" t="str">
            <v>-</v>
          </cell>
          <cell r="CX228" t="str">
            <v>-</v>
          </cell>
          <cell r="CY228">
            <v>4.5</v>
          </cell>
          <cell r="CZ228">
            <v>6.5</v>
          </cell>
          <cell r="DA228">
            <v>975.89110568642445</v>
          </cell>
          <cell r="DB228">
            <v>1651.5080250077951</v>
          </cell>
          <cell r="DC228">
            <v>0.12739145377477376</v>
          </cell>
          <cell r="DD228">
            <v>0</v>
          </cell>
          <cell r="DE228" t="str">
            <v>Газлифт</v>
          </cell>
          <cell r="DF228">
            <v>6.6605791999999999</v>
          </cell>
          <cell r="DG228">
            <v>8</v>
          </cell>
          <cell r="DH228">
            <v>0.41</v>
          </cell>
          <cell r="DI228">
            <v>6.5</v>
          </cell>
          <cell r="DJ228">
            <v>52</v>
          </cell>
          <cell r="DK228">
            <v>0</v>
          </cell>
          <cell r="DL228">
            <v>41942</v>
          </cell>
          <cell r="DM228">
            <v>41954</v>
          </cell>
          <cell r="DN228">
            <v>1452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41954</v>
          </cell>
          <cell r="DT228" t="str">
            <v>ВНС</v>
          </cell>
          <cell r="DU228">
            <v>0</v>
          </cell>
          <cell r="DV228">
            <v>18</v>
          </cell>
          <cell r="DW228">
            <v>27</v>
          </cell>
          <cell r="DX228">
            <v>44</v>
          </cell>
          <cell r="DY228">
            <v>26</v>
          </cell>
          <cell r="DZ228" t="str">
            <v>Периодический</v>
          </cell>
          <cell r="EA228">
            <v>24</v>
          </cell>
          <cell r="EB228">
            <v>24</v>
          </cell>
          <cell r="EC228">
            <v>6.6605791999999999</v>
          </cell>
          <cell r="ED228">
            <v>8</v>
          </cell>
          <cell r="EE228">
            <v>0.41</v>
          </cell>
          <cell r="EF228">
            <v>11</v>
          </cell>
          <cell r="EG228">
            <v>975.89110568642445</v>
          </cell>
          <cell r="EH228">
            <v>78</v>
          </cell>
          <cell r="EI228">
            <v>4.5</v>
          </cell>
          <cell r="EJ228">
            <v>52</v>
          </cell>
          <cell r="EK228">
            <v>18</v>
          </cell>
          <cell r="EL228">
            <v>27</v>
          </cell>
          <cell r="EM228">
            <v>44</v>
          </cell>
          <cell r="EN228">
            <v>26</v>
          </cell>
          <cell r="EO228" t="str">
            <v>Периодический</v>
          </cell>
          <cell r="EP228">
            <v>24</v>
          </cell>
          <cell r="EQ228">
            <v>24</v>
          </cell>
          <cell r="ER228">
            <v>6.6605791999999999</v>
          </cell>
          <cell r="ES228">
            <v>8</v>
          </cell>
          <cell r="ET228">
            <v>0.41</v>
          </cell>
          <cell r="EU228">
            <v>11</v>
          </cell>
          <cell r="EV228">
            <v>975.89110568642445</v>
          </cell>
          <cell r="EW228">
            <v>78</v>
          </cell>
          <cell r="EX228">
            <v>4.5</v>
          </cell>
          <cell r="EY228">
            <v>52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</row>
        <row r="229">
          <cell r="J229" t="str">
            <v>1106-1</v>
          </cell>
          <cell r="K229" t="str">
            <v>К - 50</v>
          </cell>
          <cell r="L229">
            <v>41901</v>
          </cell>
          <cell r="M229" t="str">
            <v>Гор.</v>
          </cell>
          <cell r="N229" t="str">
            <v>P1ar_Block I</v>
          </cell>
          <cell r="O229" t="str">
            <v>Действующий</v>
          </cell>
          <cell r="P229">
            <v>-4</v>
          </cell>
          <cell r="Q229">
            <v>0</v>
          </cell>
          <cell r="R229">
            <v>0</v>
          </cell>
          <cell r="S229">
            <v>0</v>
          </cell>
          <cell r="T229">
            <v>143.80000000000001</v>
          </cell>
          <cell r="U229">
            <v>135</v>
          </cell>
          <cell r="V229">
            <v>4.32</v>
          </cell>
          <cell r="W229">
            <v>1</v>
          </cell>
          <cell r="X229">
            <v>4.2985930068260068</v>
          </cell>
          <cell r="Y229">
            <v>1.33</v>
          </cell>
          <cell r="Z229">
            <v>0.83599999999999997</v>
          </cell>
          <cell r="AA229">
            <v>0.73299999999999998</v>
          </cell>
          <cell r="AB229">
            <v>38</v>
          </cell>
          <cell r="AC229">
            <v>1.1579999999999999</v>
          </cell>
          <cell r="AD229">
            <v>177.8</v>
          </cell>
          <cell r="AE229">
            <v>9.19</v>
          </cell>
          <cell r="AF229">
            <v>2052</v>
          </cell>
          <cell r="AG229">
            <v>2660</v>
          </cell>
          <cell r="AH229">
            <v>2660</v>
          </cell>
          <cell r="AI229">
            <v>0</v>
          </cell>
          <cell r="AJ229">
            <v>0</v>
          </cell>
          <cell r="AK229" t="str">
            <v>откр ствол</v>
          </cell>
          <cell r="AL229" t="str">
            <v>2052-2660</v>
          </cell>
          <cell r="AM229">
            <v>17.100000000000001</v>
          </cell>
          <cell r="AN229">
            <v>2052</v>
          </cell>
          <cell r="AO229">
            <v>192.29</v>
          </cell>
          <cell r="AP229">
            <v>0</v>
          </cell>
          <cell r="AQ229">
            <v>0</v>
          </cell>
          <cell r="AR229">
            <v>0</v>
          </cell>
          <cell r="AS229" t="str">
            <v>Газлифт</v>
          </cell>
          <cell r="AT229">
            <v>500</v>
          </cell>
          <cell r="AU229" t="str">
            <v>ГП</v>
          </cell>
          <cell r="AV229">
            <v>850</v>
          </cell>
          <cell r="AW229" t="str">
            <v>ГП</v>
          </cell>
          <cell r="AX229">
            <v>1100</v>
          </cell>
          <cell r="AY229" t="str">
            <v>ГП</v>
          </cell>
          <cell r="AZ229">
            <v>1350</v>
          </cell>
          <cell r="BA229" t="str">
            <v>ГК85/1,5</v>
          </cell>
          <cell r="BB229">
            <v>1600</v>
          </cell>
          <cell r="BC229" t="str">
            <v>ЦКсОК</v>
          </cell>
          <cell r="BD229">
            <v>0</v>
          </cell>
          <cell r="BE229">
            <v>0</v>
          </cell>
          <cell r="BF229">
            <v>1805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2070</v>
          </cell>
          <cell r="BN229" t="str">
            <v>Есть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73</v>
          </cell>
          <cell r="BV229">
            <v>5.5</v>
          </cell>
          <cell r="BW229">
            <v>18</v>
          </cell>
          <cell r="BX229" t="str">
            <v>Угловик</v>
          </cell>
          <cell r="BY229" t="str">
            <v>Периодический</v>
          </cell>
          <cell r="BZ229">
            <v>24</v>
          </cell>
          <cell r="CA229">
            <v>24</v>
          </cell>
          <cell r="CB229">
            <v>27</v>
          </cell>
          <cell r="CC229">
            <v>50</v>
          </cell>
          <cell r="CD229">
            <v>26</v>
          </cell>
          <cell r="CE229">
            <v>43313</v>
          </cell>
          <cell r="CF229">
            <v>125</v>
          </cell>
          <cell r="CG229">
            <v>78</v>
          </cell>
          <cell r="CH229">
            <v>5</v>
          </cell>
          <cell r="CI229">
            <v>0</v>
          </cell>
          <cell r="CJ229">
            <v>0</v>
          </cell>
          <cell r="CK229">
            <v>63</v>
          </cell>
          <cell r="CL229">
            <v>8.3474599999999999</v>
          </cell>
          <cell r="CM229">
            <v>10</v>
          </cell>
          <cell r="CN229">
            <v>0.15</v>
          </cell>
          <cell r="CO229">
            <v>225</v>
          </cell>
          <cell r="CP229">
            <v>8.5</v>
          </cell>
          <cell r="CQ229">
            <v>62</v>
          </cell>
          <cell r="CR229" t="str">
            <v>-</v>
          </cell>
          <cell r="CS229" t="str">
            <v>-</v>
          </cell>
          <cell r="CT229" t="str">
            <v>-</v>
          </cell>
          <cell r="CU229">
            <v>53.652540000000002</v>
          </cell>
          <cell r="CV229" t="str">
            <v>-</v>
          </cell>
          <cell r="CW229" t="str">
            <v>-</v>
          </cell>
          <cell r="CX229" t="str">
            <v>-</v>
          </cell>
          <cell r="CY229">
            <v>3</v>
          </cell>
          <cell r="CZ229">
            <v>5.5</v>
          </cell>
          <cell r="DA229">
            <v>658.88306143425666</v>
          </cell>
          <cell r="DB229">
            <v>1018.2738222165784</v>
          </cell>
          <cell r="DC229">
            <v>0.20690035678817081</v>
          </cell>
          <cell r="DD229">
            <v>0</v>
          </cell>
          <cell r="DE229" t="str">
            <v>Газлифт</v>
          </cell>
          <cell r="DF229">
            <v>8.3474599999999999</v>
          </cell>
          <cell r="DG229">
            <v>10</v>
          </cell>
          <cell r="DH229">
            <v>0.15</v>
          </cell>
          <cell r="DI229">
            <v>5.5</v>
          </cell>
          <cell r="DJ229">
            <v>63</v>
          </cell>
          <cell r="DK229">
            <v>0</v>
          </cell>
          <cell r="DL229" t="str">
            <v>-</v>
          </cell>
          <cell r="DM229">
            <v>41901</v>
          </cell>
          <cell r="DN229">
            <v>1505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41901</v>
          </cell>
          <cell r="DT229" t="str">
            <v>ВНС</v>
          </cell>
          <cell r="DU229">
            <v>0</v>
          </cell>
          <cell r="DV229">
            <v>18</v>
          </cell>
          <cell r="DW229">
            <v>27</v>
          </cell>
          <cell r="DX229">
            <v>49</v>
          </cell>
          <cell r="DY229">
            <v>26</v>
          </cell>
          <cell r="DZ229" t="str">
            <v>Периодический</v>
          </cell>
          <cell r="EA229">
            <v>24</v>
          </cell>
          <cell r="EB229">
            <v>24</v>
          </cell>
          <cell r="EC229">
            <v>8.3474599999999999</v>
          </cell>
          <cell r="ED229">
            <v>10</v>
          </cell>
          <cell r="EE229">
            <v>0.15</v>
          </cell>
          <cell r="EF229">
            <v>8.5</v>
          </cell>
          <cell r="EG229">
            <v>658.88306143425666</v>
          </cell>
          <cell r="EH229">
            <v>78</v>
          </cell>
          <cell r="EI229">
            <v>3</v>
          </cell>
          <cell r="EJ229">
            <v>63</v>
          </cell>
          <cell r="EK229">
            <v>18</v>
          </cell>
          <cell r="EL229">
            <v>27</v>
          </cell>
          <cell r="EM229">
            <v>50</v>
          </cell>
          <cell r="EN229">
            <v>26</v>
          </cell>
          <cell r="EO229" t="str">
            <v>Периодический</v>
          </cell>
          <cell r="EP229">
            <v>24</v>
          </cell>
          <cell r="EQ229">
            <v>24</v>
          </cell>
          <cell r="ER229">
            <v>8.3474599999999999</v>
          </cell>
          <cell r="ES229">
            <v>10</v>
          </cell>
          <cell r="ET229">
            <v>0.15</v>
          </cell>
          <cell r="EU229">
            <v>8.5</v>
          </cell>
          <cell r="EV229">
            <v>658.88306143425666</v>
          </cell>
          <cell r="EW229">
            <v>78</v>
          </cell>
          <cell r="EX229">
            <v>3</v>
          </cell>
          <cell r="EY229">
            <v>63</v>
          </cell>
          <cell r="EZ229">
            <v>0</v>
          </cell>
          <cell r="FA229">
            <v>0</v>
          </cell>
          <cell r="FB229">
            <v>1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</row>
        <row r="230">
          <cell r="J230">
            <v>1108</v>
          </cell>
          <cell r="K230" t="str">
            <v>К - 6</v>
          </cell>
          <cell r="L230">
            <v>41425</v>
          </cell>
          <cell r="M230" t="str">
            <v>Гор.</v>
          </cell>
          <cell r="N230" t="str">
            <v>P1ar_Block I</v>
          </cell>
          <cell r="O230" t="str">
            <v>Действующий</v>
          </cell>
          <cell r="P230">
            <v>-4</v>
          </cell>
          <cell r="Q230" t="str">
            <v xml:space="preserve"> </v>
          </cell>
          <cell r="R230" t="str">
            <v xml:space="preserve"> </v>
          </cell>
          <cell r="S230">
            <v>0</v>
          </cell>
          <cell r="T230">
            <v>143.80000000000001</v>
          </cell>
          <cell r="U230">
            <v>135</v>
          </cell>
          <cell r="V230">
            <v>4.32</v>
          </cell>
          <cell r="W230">
            <v>1</v>
          </cell>
          <cell r="X230">
            <v>1.3824884792626728</v>
          </cell>
          <cell r="Y230">
            <v>1.33</v>
          </cell>
          <cell r="Z230">
            <v>0.83599999999999997</v>
          </cell>
          <cell r="AA230">
            <v>0.73299999999999998</v>
          </cell>
          <cell r="AB230">
            <v>38</v>
          </cell>
          <cell r="AC230">
            <v>1.1579999999999999</v>
          </cell>
          <cell r="AD230">
            <v>177.8</v>
          </cell>
          <cell r="AE230">
            <v>9.19</v>
          </cell>
          <cell r="AF230">
            <v>2070</v>
          </cell>
          <cell r="AG230">
            <v>2820</v>
          </cell>
          <cell r="AH230">
            <v>2820</v>
          </cell>
          <cell r="AI230">
            <v>0</v>
          </cell>
          <cell r="AJ230">
            <v>0</v>
          </cell>
          <cell r="AK230" t="str">
            <v>откр ствол</v>
          </cell>
          <cell r="AL230" t="str">
            <v xml:space="preserve">2070-2820 </v>
          </cell>
          <cell r="AM230">
            <v>25</v>
          </cell>
          <cell r="AN230">
            <v>2070</v>
          </cell>
          <cell r="AO230">
            <v>274.69</v>
          </cell>
          <cell r="AP230">
            <v>0</v>
          </cell>
          <cell r="AQ230">
            <v>0</v>
          </cell>
          <cell r="AR230">
            <v>0</v>
          </cell>
          <cell r="AS230" t="str">
            <v>Газлифт</v>
          </cell>
          <cell r="AT230">
            <v>400</v>
          </cell>
          <cell r="AU230" t="str">
            <v>ГК80/2</v>
          </cell>
          <cell r="AV230">
            <v>800</v>
          </cell>
          <cell r="AW230" t="str">
            <v>ГК78/4</v>
          </cell>
          <cell r="AX230">
            <v>1228</v>
          </cell>
          <cell r="AY230" t="str">
            <v>ЦКсОК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1238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2126</v>
          </cell>
          <cell r="BN230" t="str">
            <v>Есть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73</v>
          </cell>
          <cell r="BV230">
            <v>5.5</v>
          </cell>
          <cell r="BW230">
            <v>18</v>
          </cell>
          <cell r="BX230" t="str">
            <v>Угловик</v>
          </cell>
          <cell r="BY230" t="str">
            <v>Постоянный</v>
          </cell>
          <cell r="BZ230">
            <v>24</v>
          </cell>
          <cell r="CA230">
            <v>0</v>
          </cell>
          <cell r="CB230">
            <v>23</v>
          </cell>
          <cell r="CC230">
            <v>66</v>
          </cell>
          <cell r="CD230">
            <v>22</v>
          </cell>
          <cell r="CE230">
            <v>43313</v>
          </cell>
          <cell r="CF230">
            <v>195</v>
          </cell>
          <cell r="CG230">
            <v>78</v>
          </cell>
          <cell r="CH230">
            <v>6</v>
          </cell>
          <cell r="CI230">
            <v>0</v>
          </cell>
          <cell r="CJ230">
            <v>0</v>
          </cell>
          <cell r="CK230">
            <v>171</v>
          </cell>
          <cell r="CL230">
            <v>6.6211199999999995</v>
          </cell>
          <cell r="CM230">
            <v>22</v>
          </cell>
          <cell r="CN230">
            <v>64</v>
          </cell>
          <cell r="CO230">
            <v>226</v>
          </cell>
          <cell r="CP230">
            <v>27</v>
          </cell>
          <cell r="CQ230">
            <v>24</v>
          </cell>
          <cell r="CR230" t="str">
            <v>-</v>
          </cell>
          <cell r="CS230" t="str">
            <v>-</v>
          </cell>
          <cell r="CT230" t="str">
            <v>-</v>
          </cell>
          <cell r="CU230">
            <v>17.378880000000002</v>
          </cell>
          <cell r="CV230" t="str">
            <v>-</v>
          </cell>
          <cell r="CW230" t="str">
            <v>-</v>
          </cell>
          <cell r="CX230" t="str">
            <v>-</v>
          </cell>
          <cell r="CY230">
            <v>19.399999999999999</v>
          </cell>
          <cell r="CZ230">
            <v>7.6000000000000014</v>
          </cell>
          <cell r="DA230">
            <v>1147.8420569329664</v>
          </cell>
          <cell r="DB230">
            <v>4077.8599391039584</v>
          </cell>
          <cell r="DC230">
            <v>0.91666666666666663</v>
          </cell>
          <cell r="DD230" t="str">
            <v>Для снижения Рзаб недостаточно давления г/г.</v>
          </cell>
          <cell r="DE230" t="str">
            <v>Газлифт</v>
          </cell>
          <cell r="DF230">
            <v>6.6211199999999995</v>
          </cell>
          <cell r="DG230">
            <v>22</v>
          </cell>
          <cell r="DH230">
            <v>64</v>
          </cell>
          <cell r="DI230">
            <v>7.6000000000000014</v>
          </cell>
          <cell r="DJ230">
            <v>171</v>
          </cell>
          <cell r="DK230">
            <v>0</v>
          </cell>
          <cell r="DL230" t="str">
            <v>-</v>
          </cell>
          <cell r="DM230">
            <v>41739</v>
          </cell>
          <cell r="DN230">
            <v>1667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41739</v>
          </cell>
          <cell r="DT230" t="str">
            <v>ОПЗ (ОПЗ в июне 13г.)</v>
          </cell>
          <cell r="DU230">
            <v>0</v>
          </cell>
          <cell r="DV230">
            <v>18</v>
          </cell>
          <cell r="DW230">
            <v>25</v>
          </cell>
          <cell r="DX230">
            <v>67</v>
          </cell>
          <cell r="DY230">
            <v>24</v>
          </cell>
          <cell r="DZ230" t="str">
            <v>Постоянный</v>
          </cell>
          <cell r="EA230">
            <v>24</v>
          </cell>
          <cell r="EB230">
            <v>0</v>
          </cell>
          <cell r="EC230">
            <v>6.6211199999999995</v>
          </cell>
          <cell r="ED230">
            <v>22</v>
          </cell>
          <cell r="EE230">
            <v>64</v>
          </cell>
          <cell r="EF230">
            <v>27</v>
          </cell>
          <cell r="EG230">
            <v>1147.8420569329664</v>
          </cell>
          <cell r="EH230">
            <v>75</v>
          </cell>
          <cell r="EI230">
            <v>19.399999999999999</v>
          </cell>
          <cell r="EJ230">
            <v>171</v>
          </cell>
          <cell r="EK230">
            <v>18</v>
          </cell>
          <cell r="EL230">
            <v>23</v>
          </cell>
          <cell r="EM230">
            <v>66</v>
          </cell>
          <cell r="EN230">
            <v>22</v>
          </cell>
          <cell r="EO230" t="str">
            <v>Постоянный</v>
          </cell>
          <cell r="EP230">
            <v>24</v>
          </cell>
          <cell r="EQ230">
            <v>0</v>
          </cell>
          <cell r="ER230">
            <v>6.6211199999999995</v>
          </cell>
          <cell r="ES230">
            <v>22</v>
          </cell>
          <cell r="ET230">
            <v>64</v>
          </cell>
          <cell r="EU230">
            <v>27</v>
          </cell>
          <cell r="EV230">
            <v>1147.8420569329664</v>
          </cell>
          <cell r="EW230">
            <v>78</v>
          </cell>
          <cell r="EX230">
            <v>19.399999999999999</v>
          </cell>
          <cell r="EY230">
            <v>171</v>
          </cell>
          <cell r="EZ230">
            <v>0</v>
          </cell>
          <cell r="FA230">
            <v>-2</v>
          </cell>
          <cell r="FB230">
            <v>-1</v>
          </cell>
          <cell r="FC230">
            <v>-2</v>
          </cell>
          <cell r="FD230">
            <v>0</v>
          </cell>
          <cell r="FE230">
            <v>0</v>
          </cell>
          <cell r="FF230">
            <v>0</v>
          </cell>
        </row>
        <row r="231">
          <cell r="J231" t="str">
            <v>1108-2</v>
          </cell>
          <cell r="K231" t="str">
            <v>К - 6</v>
          </cell>
          <cell r="L231">
            <v>41484</v>
          </cell>
          <cell r="M231" t="str">
            <v>Гор.</v>
          </cell>
          <cell r="N231" t="str">
            <v>P1ar_Block I</v>
          </cell>
          <cell r="O231" t="str">
            <v>Действующий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143.80000000000001</v>
          </cell>
          <cell r="U231">
            <v>135</v>
          </cell>
          <cell r="V231">
            <v>4.32</v>
          </cell>
          <cell r="W231">
            <v>1</v>
          </cell>
          <cell r="X231">
            <v>1.2867866078875254</v>
          </cell>
          <cell r="Y231">
            <v>1.33</v>
          </cell>
          <cell r="Z231">
            <v>0.83599999999999997</v>
          </cell>
          <cell r="AA231">
            <v>0.73299999999999998</v>
          </cell>
          <cell r="AB231">
            <v>38</v>
          </cell>
          <cell r="AC231">
            <v>1.1579999999999999</v>
          </cell>
          <cell r="AD231">
            <v>177.8</v>
          </cell>
          <cell r="AE231">
            <v>9.19</v>
          </cell>
          <cell r="AF231">
            <v>2320</v>
          </cell>
          <cell r="AG231">
            <v>2970</v>
          </cell>
          <cell r="AH231">
            <v>2970</v>
          </cell>
          <cell r="AI231">
            <v>0</v>
          </cell>
          <cell r="AJ231">
            <v>0</v>
          </cell>
          <cell r="AK231" t="str">
            <v>откр ствол</v>
          </cell>
          <cell r="AL231" t="str">
            <v>2236-2970</v>
          </cell>
          <cell r="AM231">
            <v>0</v>
          </cell>
          <cell r="AN231">
            <v>2236</v>
          </cell>
          <cell r="AO231">
            <v>371.52</v>
          </cell>
          <cell r="AP231">
            <v>0</v>
          </cell>
          <cell r="AQ231">
            <v>0</v>
          </cell>
          <cell r="AR231">
            <v>0</v>
          </cell>
          <cell r="AS231" t="str">
            <v>УЭЦН</v>
          </cell>
          <cell r="AT231">
            <v>300</v>
          </cell>
          <cell r="AU231" t="str">
            <v>ЦКсОК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1753</v>
          </cell>
          <cell r="BG231">
            <v>0</v>
          </cell>
          <cell r="BH231">
            <v>0</v>
          </cell>
          <cell r="BI231" t="str">
            <v>D1050N</v>
          </cell>
          <cell r="BJ231">
            <v>1336</v>
          </cell>
          <cell r="BK231">
            <v>54</v>
          </cell>
          <cell r="BL231" t="str">
            <v>56-117</v>
          </cell>
          <cell r="BM231">
            <v>1760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1610.9</v>
          </cell>
          <cell r="BT231">
            <v>149.1</v>
          </cell>
          <cell r="BU231">
            <v>73</v>
          </cell>
          <cell r="BV231">
            <v>5.5</v>
          </cell>
          <cell r="BW231">
            <v>65</v>
          </cell>
          <cell r="BX231" t="str">
            <v>Угловик</v>
          </cell>
          <cell r="BY231" t="str">
            <v>Постоянный</v>
          </cell>
          <cell r="BZ231">
            <v>24</v>
          </cell>
          <cell r="CA231">
            <v>0</v>
          </cell>
          <cell r="CB231">
            <v>23</v>
          </cell>
          <cell r="CC231">
            <v>23</v>
          </cell>
          <cell r="CD231">
            <v>22</v>
          </cell>
          <cell r="CE231">
            <v>43313</v>
          </cell>
          <cell r="CF231">
            <v>194</v>
          </cell>
          <cell r="CG231">
            <v>0</v>
          </cell>
          <cell r="CH231">
            <v>0</v>
          </cell>
          <cell r="CI231">
            <v>635.36638311156219</v>
          </cell>
          <cell r="CJ231">
            <v>98</v>
          </cell>
          <cell r="CK231">
            <v>123.7406458805</v>
          </cell>
          <cell r="CL231">
            <v>35.881120000000003</v>
          </cell>
          <cell r="CM231">
            <v>148</v>
          </cell>
          <cell r="CN231">
            <v>71</v>
          </cell>
          <cell r="CO231">
            <v>227</v>
          </cell>
          <cell r="CP231">
            <v>17.600000000000001</v>
          </cell>
          <cell r="CQ231">
            <v>70.259354119500003</v>
          </cell>
          <cell r="CR231" t="str">
            <v>-</v>
          </cell>
          <cell r="CS231" t="str">
            <v>-</v>
          </cell>
          <cell r="CT231" t="str">
            <v>-</v>
          </cell>
          <cell r="CU231">
            <v>34.3782341195</v>
          </cell>
          <cell r="CV231" t="str">
            <v>-</v>
          </cell>
          <cell r="CW231" t="str">
            <v>-</v>
          </cell>
          <cell r="CX231" t="str">
            <v>-</v>
          </cell>
          <cell r="CY231">
            <v>0</v>
          </cell>
          <cell r="CZ231">
            <v>17.600000000000001</v>
          </cell>
          <cell r="DA231">
            <v>490.50865747780443</v>
          </cell>
          <cell r="DB231">
            <v>490.50865747780443</v>
          </cell>
          <cell r="DC231">
            <v>2.14443896444598</v>
          </cell>
          <cell r="DD231" t="str">
            <v>Для снижения Рзаб необходима оптимизация (смена УЭЦН на больший типоразмер)</v>
          </cell>
          <cell r="DE231" t="str">
            <v>УЭЦН</v>
          </cell>
          <cell r="DF231">
            <v>35.881120000000003</v>
          </cell>
          <cell r="DG231">
            <v>148</v>
          </cell>
          <cell r="DH231">
            <v>71</v>
          </cell>
          <cell r="DI231">
            <v>17.600000000000001</v>
          </cell>
          <cell r="DJ231">
            <v>123.7406458805</v>
          </cell>
          <cell r="DK231">
            <v>0</v>
          </cell>
          <cell r="DL231">
            <v>42405</v>
          </cell>
          <cell r="DM231">
            <v>42545</v>
          </cell>
          <cell r="DN231">
            <v>861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41699</v>
          </cell>
          <cell r="DT231" t="str">
            <v>ВНС</v>
          </cell>
          <cell r="DU231">
            <v>0</v>
          </cell>
          <cell r="DV231">
            <v>65</v>
          </cell>
          <cell r="DW231">
            <v>24</v>
          </cell>
          <cell r="DX231">
            <v>24</v>
          </cell>
          <cell r="DY231">
            <v>23</v>
          </cell>
          <cell r="DZ231" t="str">
            <v>Постоянный</v>
          </cell>
          <cell r="EA231">
            <v>24</v>
          </cell>
          <cell r="EB231">
            <v>0</v>
          </cell>
          <cell r="EC231">
            <v>35.881120000000003</v>
          </cell>
          <cell r="ED231">
            <v>148</v>
          </cell>
          <cell r="EE231">
            <v>71</v>
          </cell>
          <cell r="EF231">
            <v>25.6</v>
          </cell>
          <cell r="EG231">
            <v>713.46713814953375</v>
          </cell>
          <cell r="EH231">
            <v>0</v>
          </cell>
          <cell r="EI231">
            <v>0</v>
          </cell>
          <cell r="EJ231">
            <v>123.7406458805</v>
          </cell>
          <cell r="EK231">
            <v>65</v>
          </cell>
          <cell r="EL231">
            <v>23</v>
          </cell>
          <cell r="EM231">
            <v>23</v>
          </cell>
          <cell r="EN231">
            <v>22</v>
          </cell>
          <cell r="EO231" t="str">
            <v>Постоянный</v>
          </cell>
          <cell r="EP231">
            <v>24</v>
          </cell>
          <cell r="EQ231">
            <v>0</v>
          </cell>
          <cell r="ER231">
            <v>35.881120000000003</v>
          </cell>
          <cell r="ES231">
            <v>148</v>
          </cell>
          <cell r="ET231">
            <v>71</v>
          </cell>
          <cell r="EU231">
            <v>17.600000000000001</v>
          </cell>
          <cell r="EV231">
            <v>490.50865747780443</v>
          </cell>
          <cell r="EW231">
            <v>0</v>
          </cell>
          <cell r="EX231">
            <v>0</v>
          </cell>
          <cell r="EY231">
            <v>123.7406458805</v>
          </cell>
          <cell r="EZ231">
            <v>0</v>
          </cell>
          <cell r="FA231">
            <v>-1</v>
          </cell>
          <cell r="FB231">
            <v>-1</v>
          </cell>
          <cell r="FC231">
            <v>-1</v>
          </cell>
          <cell r="FD231">
            <v>0</v>
          </cell>
          <cell r="FE231">
            <v>0</v>
          </cell>
          <cell r="FF231">
            <v>0</v>
          </cell>
        </row>
        <row r="232">
          <cell r="J232" t="str">
            <v>1110-1</v>
          </cell>
          <cell r="K232" t="str">
            <v>К - 14</v>
          </cell>
          <cell r="L232">
            <v>41886</v>
          </cell>
          <cell r="M232" t="str">
            <v>Гор.</v>
          </cell>
          <cell r="N232" t="str">
            <v>P1ar_Block I</v>
          </cell>
          <cell r="O232" t="str">
            <v>Действующий</v>
          </cell>
          <cell r="P232">
            <v>-4</v>
          </cell>
          <cell r="Q232">
            <v>0</v>
          </cell>
          <cell r="R232">
            <v>0</v>
          </cell>
          <cell r="S232">
            <v>0</v>
          </cell>
          <cell r="T232">
            <v>143.80000000000001</v>
          </cell>
          <cell r="U232">
            <v>135</v>
          </cell>
          <cell r="V232">
            <v>4.32</v>
          </cell>
          <cell r="W232">
            <v>1</v>
          </cell>
          <cell r="X232">
            <v>4.32</v>
          </cell>
          <cell r="Y232">
            <v>1.33</v>
          </cell>
          <cell r="Z232">
            <v>0.83599999999999997</v>
          </cell>
          <cell r="AA232">
            <v>0.73299999999999998</v>
          </cell>
          <cell r="AB232">
            <v>38</v>
          </cell>
          <cell r="AC232">
            <v>1.1579999999999999</v>
          </cell>
          <cell r="AD232">
            <v>177.8</v>
          </cell>
          <cell r="AE232">
            <v>9.19</v>
          </cell>
          <cell r="AF232">
            <v>2011</v>
          </cell>
          <cell r="AG232">
            <v>2700</v>
          </cell>
          <cell r="AH232">
            <v>2700</v>
          </cell>
          <cell r="AI232">
            <v>0</v>
          </cell>
          <cell r="AJ232">
            <v>0</v>
          </cell>
          <cell r="AK232" t="str">
            <v>откр ствол</v>
          </cell>
          <cell r="AL232" t="str">
            <v>2011-2700</v>
          </cell>
          <cell r="AM232">
            <v>10</v>
          </cell>
          <cell r="AN232">
            <v>2011</v>
          </cell>
          <cell r="AO232">
            <v>193.16</v>
          </cell>
          <cell r="AP232">
            <v>0</v>
          </cell>
          <cell r="AQ232">
            <v>0</v>
          </cell>
          <cell r="AR232">
            <v>0</v>
          </cell>
          <cell r="AS232" t="str">
            <v>Газлифт</v>
          </cell>
          <cell r="AT232">
            <v>600</v>
          </cell>
          <cell r="AU232" t="str">
            <v>ГП</v>
          </cell>
          <cell r="AV232">
            <v>1200</v>
          </cell>
          <cell r="AW232" t="str">
            <v>ГК87/1</v>
          </cell>
          <cell r="AX232">
            <v>1500</v>
          </cell>
          <cell r="AY232" t="str">
            <v>ЦКсОК/4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1730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2100</v>
          </cell>
          <cell r="BN232" t="str">
            <v>Есть</v>
          </cell>
          <cell r="BO232">
            <v>0</v>
          </cell>
          <cell r="BP232">
            <v>80</v>
          </cell>
          <cell r="BQ232">
            <v>50</v>
          </cell>
          <cell r="BR232">
            <v>13.752000000000001</v>
          </cell>
          <cell r="BS232">
            <v>0</v>
          </cell>
          <cell r="BT232">
            <v>0</v>
          </cell>
          <cell r="BU232">
            <v>73</v>
          </cell>
          <cell r="BV232">
            <v>5.5</v>
          </cell>
          <cell r="BW232">
            <v>18</v>
          </cell>
          <cell r="BX232" t="str">
            <v>Угловик</v>
          </cell>
          <cell r="BY232" t="str">
            <v>Периодический</v>
          </cell>
          <cell r="BZ232">
            <v>24</v>
          </cell>
          <cell r="CA232">
            <v>24</v>
          </cell>
          <cell r="CB232">
            <v>27</v>
          </cell>
          <cell r="CC232">
            <v>50</v>
          </cell>
          <cell r="CD232">
            <v>26</v>
          </cell>
          <cell r="CE232">
            <v>43313</v>
          </cell>
          <cell r="CF232">
            <v>143</v>
          </cell>
          <cell r="CG232">
            <v>80</v>
          </cell>
          <cell r="CH232">
            <v>5</v>
          </cell>
          <cell r="CI232">
            <v>0</v>
          </cell>
          <cell r="CJ232">
            <v>0</v>
          </cell>
          <cell r="CK232">
            <v>65</v>
          </cell>
          <cell r="CL232">
            <v>5.8519999999999994</v>
          </cell>
          <cell r="CM232">
            <v>7</v>
          </cell>
          <cell r="CN232">
            <v>0</v>
          </cell>
          <cell r="CO232">
            <v>228</v>
          </cell>
          <cell r="CP232">
            <v>24.2</v>
          </cell>
          <cell r="CQ232">
            <v>78</v>
          </cell>
          <cell r="CR232" t="str">
            <v>-</v>
          </cell>
          <cell r="CS232" t="str">
            <v>-</v>
          </cell>
          <cell r="CT232" t="str">
            <v>-</v>
          </cell>
          <cell r="CU232">
            <v>72.147999999999996</v>
          </cell>
          <cell r="CV232" t="str">
            <v>-</v>
          </cell>
          <cell r="CW232" t="str">
            <v>-</v>
          </cell>
          <cell r="CX232" t="str">
            <v>-</v>
          </cell>
          <cell r="CY232">
            <v>6.8760000000000003</v>
          </cell>
          <cell r="CZ232">
            <v>17.323999999999998</v>
          </cell>
          <cell r="DA232">
            <v>2960.355434039644</v>
          </cell>
          <cell r="DB232">
            <v>4135.3383458646622</v>
          </cell>
          <cell r="DC232">
            <v>0.11846153846153847</v>
          </cell>
          <cell r="DD232">
            <v>0</v>
          </cell>
          <cell r="DE232" t="str">
            <v>Газлифт</v>
          </cell>
          <cell r="DF232">
            <v>5.8519999999999994</v>
          </cell>
          <cell r="DG232">
            <v>7</v>
          </cell>
          <cell r="DH232">
            <v>0</v>
          </cell>
          <cell r="DI232">
            <v>17.323999999999998</v>
          </cell>
          <cell r="DJ232">
            <v>65</v>
          </cell>
          <cell r="DK232">
            <v>0</v>
          </cell>
          <cell r="DL232">
            <v>42298</v>
          </cell>
          <cell r="DM232">
            <v>42310</v>
          </cell>
          <cell r="DN232">
            <v>1096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41886</v>
          </cell>
          <cell r="DT232" t="str">
            <v>ВНС</v>
          </cell>
          <cell r="DU232">
            <v>0</v>
          </cell>
          <cell r="DV232">
            <v>18</v>
          </cell>
          <cell r="DW232">
            <v>27</v>
          </cell>
          <cell r="DX232">
            <v>50</v>
          </cell>
          <cell r="DY232">
            <v>26</v>
          </cell>
          <cell r="DZ232" t="str">
            <v>Периодический</v>
          </cell>
          <cell r="EA232">
            <v>24</v>
          </cell>
          <cell r="EB232">
            <v>24</v>
          </cell>
          <cell r="EC232">
            <v>5.8519999999999994</v>
          </cell>
          <cell r="ED232">
            <v>7</v>
          </cell>
          <cell r="EE232">
            <v>0</v>
          </cell>
          <cell r="EF232">
            <v>24.2</v>
          </cell>
          <cell r="EG232">
            <v>2960.355434039644</v>
          </cell>
          <cell r="EH232">
            <v>82</v>
          </cell>
          <cell r="EI232">
            <v>6.8760000000000003</v>
          </cell>
          <cell r="EJ232">
            <v>66</v>
          </cell>
          <cell r="EK232">
            <v>18</v>
          </cell>
          <cell r="EL232">
            <v>27</v>
          </cell>
          <cell r="EM232">
            <v>50</v>
          </cell>
          <cell r="EN232">
            <v>26</v>
          </cell>
          <cell r="EO232" t="str">
            <v>Периодический</v>
          </cell>
          <cell r="EP232">
            <v>24</v>
          </cell>
          <cell r="EQ232">
            <v>24</v>
          </cell>
          <cell r="ER232">
            <v>5.8519999999999994</v>
          </cell>
          <cell r="ES232">
            <v>7</v>
          </cell>
          <cell r="ET232">
            <v>0</v>
          </cell>
          <cell r="EU232">
            <v>24.2</v>
          </cell>
          <cell r="EV232">
            <v>2960.355434039644</v>
          </cell>
          <cell r="EW232">
            <v>80</v>
          </cell>
          <cell r="EX232">
            <v>6.8760000000000003</v>
          </cell>
          <cell r="EY232">
            <v>65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</row>
        <row r="233">
          <cell r="J233">
            <v>1111</v>
          </cell>
          <cell r="K233" t="str">
            <v>К - 11</v>
          </cell>
          <cell r="L233">
            <v>42004</v>
          </cell>
          <cell r="M233" t="str">
            <v>Гор.</v>
          </cell>
          <cell r="N233" t="str">
            <v>P1ar_Block I</v>
          </cell>
          <cell r="O233" t="str">
            <v>Действующий</v>
          </cell>
          <cell r="P233">
            <v>-4</v>
          </cell>
          <cell r="Q233">
            <v>0</v>
          </cell>
          <cell r="R233">
            <v>0</v>
          </cell>
          <cell r="S233">
            <v>0</v>
          </cell>
          <cell r="T233">
            <v>143.80000000000001</v>
          </cell>
          <cell r="U233">
            <v>135</v>
          </cell>
          <cell r="V233">
            <v>4.32</v>
          </cell>
          <cell r="W233">
            <v>1</v>
          </cell>
          <cell r="X233">
            <v>4.3185662360096453</v>
          </cell>
          <cell r="Y233">
            <v>1.33</v>
          </cell>
          <cell r="Z233">
            <v>0.83599999999999997</v>
          </cell>
          <cell r="AA233">
            <v>0.73299999999999998</v>
          </cell>
          <cell r="AB233">
            <v>38</v>
          </cell>
          <cell r="AC233">
            <v>1.1579999999999999</v>
          </cell>
          <cell r="AD233">
            <v>177.8</v>
          </cell>
          <cell r="AE233">
            <v>9.19</v>
          </cell>
          <cell r="AF233">
            <v>1996</v>
          </cell>
          <cell r="AG233">
            <v>2870</v>
          </cell>
          <cell r="AH233">
            <v>2870</v>
          </cell>
          <cell r="AI233">
            <v>0</v>
          </cell>
          <cell r="AJ233">
            <v>0</v>
          </cell>
          <cell r="AK233" t="str">
            <v>откр ствол</v>
          </cell>
          <cell r="AL233" t="str">
            <v>1996-2870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 t="str">
            <v>Газлифт</v>
          </cell>
          <cell r="AT233">
            <v>440</v>
          </cell>
          <cell r="AU233" t="str">
            <v>ГП</v>
          </cell>
          <cell r="AV233">
            <v>790</v>
          </cell>
          <cell r="AW233" t="str">
            <v>ГП</v>
          </cell>
          <cell r="AX233">
            <v>1070</v>
          </cell>
          <cell r="AY233" t="str">
            <v>ГП</v>
          </cell>
          <cell r="AZ233">
            <v>1300</v>
          </cell>
          <cell r="BA233" t="str">
            <v>ГК86/1,5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1670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2020</v>
          </cell>
          <cell r="BN233" t="str">
            <v>Есть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73</v>
          </cell>
          <cell r="BV233">
            <v>5.5</v>
          </cell>
          <cell r="BW233">
            <v>18</v>
          </cell>
          <cell r="BX233" t="str">
            <v>Угловик</v>
          </cell>
          <cell r="BY233" t="str">
            <v>Постоянный</v>
          </cell>
          <cell r="BZ233">
            <v>24</v>
          </cell>
          <cell r="CA233">
            <v>0</v>
          </cell>
          <cell r="CB233">
            <v>24</v>
          </cell>
          <cell r="CC233">
            <v>42</v>
          </cell>
          <cell r="CD233">
            <v>23</v>
          </cell>
          <cell r="CE233">
            <v>43313</v>
          </cell>
          <cell r="CF233">
            <v>136</v>
          </cell>
          <cell r="CG233">
            <v>80</v>
          </cell>
          <cell r="CH233">
            <v>6</v>
          </cell>
          <cell r="CI233">
            <v>0</v>
          </cell>
          <cell r="CJ233">
            <v>0</v>
          </cell>
          <cell r="CK233">
            <v>52</v>
          </cell>
          <cell r="CL233">
            <v>9.1950804000000002</v>
          </cell>
          <cell r="CM233">
            <v>11</v>
          </cell>
          <cell r="CN233">
            <v>0.01</v>
          </cell>
          <cell r="CO233">
            <v>229</v>
          </cell>
          <cell r="CP233">
            <v>21</v>
          </cell>
          <cell r="CQ233">
            <v>84</v>
          </cell>
          <cell r="CR233" t="str">
            <v>-</v>
          </cell>
          <cell r="CS233" t="str">
            <v>-</v>
          </cell>
          <cell r="CT233" t="str">
            <v>-</v>
          </cell>
          <cell r="CU233">
            <v>74.804919600000005</v>
          </cell>
          <cell r="CV233" t="str">
            <v>-</v>
          </cell>
          <cell r="CW233" t="str">
            <v>-</v>
          </cell>
          <cell r="CX233" t="str">
            <v>-</v>
          </cell>
          <cell r="CY233">
            <v>9.6</v>
          </cell>
          <cell r="CZ233">
            <v>11.4</v>
          </cell>
          <cell r="DA233">
            <v>1239.7934008276861</v>
          </cell>
          <cell r="DB233">
            <v>2283.8299488931057</v>
          </cell>
          <cell r="DC233">
            <v>0.1805019305019305</v>
          </cell>
          <cell r="DD233">
            <v>0</v>
          </cell>
          <cell r="DE233" t="str">
            <v>Газлифт</v>
          </cell>
          <cell r="DF233">
            <v>9.1950804000000002</v>
          </cell>
          <cell r="DG233">
            <v>11</v>
          </cell>
          <cell r="DH233">
            <v>0.01</v>
          </cell>
          <cell r="DI233">
            <v>11.4</v>
          </cell>
          <cell r="DJ233">
            <v>52</v>
          </cell>
          <cell r="DK233">
            <v>0</v>
          </cell>
          <cell r="DL233">
            <v>42796.083333333336</v>
          </cell>
          <cell r="DM233">
            <v>42801</v>
          </cell>
          <cell r="DN233">
            <v>605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 t="str">
            <v>07.03.2017</v>
          </cell>
          <cell r="DT233" t="str">
            <v>ОПЗ</v>
          </cell>
          <cell r="DU233">
            <v>0</v>
          </cell>
          <cell r="DV233">
            <v>18</v>
          </cell>
          <cell r="DW233">
            <v>26</v>
          </cell>
          <cell r="DX233">
            <v>45</v>
          </cell>
          <cell r="DY233">
            <v>24</v>
          </cell>
          <cell r="DZ233" t="str">
            <v>Постоянный</v>
          </cell>
          <cell r="EA233">
            <v>24</v>
          </cell>
          <cell r="EB233">
            <v>0</v>
          </cell>
          <cell r="EC233">
            <v>9.1950804000000002</v>
          </cell>
          <cell r="ED233">
            <v>11</v>
          </cell>
          <cell r="EE233">
            <v>0.01</v>
          </cell>
          <cell r="EF233">
            <v>21</v>
          </cell>
          <cell r="EG233">
            <v>1239.7934008276861</v>
          </cell>
          <cell r="EH233">
            <v>80</v>
          </cell>
          <cell r="EI233">
            <v>9.6</v>
          </cell>
          <cell r="EJ233">
            <v>54</v>
          </cell>
          <cell r="EK233">
            <v>18</v>
          </cell>
          <cell r="EL233">
            <v>24</v>
          </cell>
          <cell r="EM233">
            <v>42</v>
          </cell>
          <cell r="EN233">
            <v>23</v>
          </cell>
          <cell r="EO233" t="str">
            <v>Постоянный</v>
          </cell>
          <cell r="EP233">
            <v>24</v>
          </cell>
          <cell r="EQ233">
            <v>0</v>
          </cell>
          <cell r="ER233">
            <v>9.1950804000000002</v>
          </cell>
          <cell r="ES233">
            <v>11</v>
          </cell>
          <cell r="ET233">
            <v>0.01</v>
          </cell>
          <cell r="EU233">
            <v>21</v>
          </cell>
          <cell r="EV233">
            <v>1239.7934008276861</v>
          </cell>
          <cell r="EW233">
            <v>80</v>
          </cell>
          <cell r="EX233">
            <v>9.6</v>
          </cell>
          <cell r="EY233">
            <v>52</v>
          </cell>
          <cell r="EZ233">
            <v>0</v>
          </cell>
          <cell r="FA233">
            <v>-2</v>
          </cell>
          <cell r="FB233">
            <v>-3</v>
          </cell>
          <cell r="FC233">
            <v>-1</v>
          </cell>
          <cell r="FD233">
            <v>0</v>
          </cell>
          <cell r="FE233">
            <v>0</v>
          </cell>
          <cell r="FF233">
            <v>0</v>
          </cell>
        </row>
        <row r="234">
          <cell r="J234" t="str">
            <v>1111-2</v>
          </cell>
          <cell r="K234" t="str">
            <v>К - 33</v>
          </cell>
          <cell r="L234">
            <v>41882</v>
          </cell>
          <cell r="M234" t="str">
            <v>Гор.</v>
          </cell>
          <cell r="N234" t="str">
            <v>P1ar_Block I</v>
          </cell>
          <cell r="O234" t="str">
            <v>Действующий</v>
          </cell>
          <cell r="P234">
            <v>-4</v>
          </cell>
          <cell r="Q234">
            <v>0</v>
          </cell>
          <cell r="R234">
            <v>0</v>
          </cell>
          <cell r="S234">
            <v>0</v>
          </cell>
          <cell r="T234">
            <v>143.80000000000001</v>
          </cell>
          <cell r="U234">
            <v>135</v>
          </cell>
          <cell r="V234">
            <v>4.32</v>
          </cell>
          <cell r="W234">
            <v>1</v>
          </cell>
          <cell r="X234">
            <v>4.1811846689895473</v>
          </cell>
          <cell r="Y234">
            <v>1.33</v>
          </cell>
          <cell r="Z234">
            <v>0.83599999999999997</v>
          </cell>
          <cell r="AA234">
            <v>0.73299999999999998</v>
          </cell>
          <cell r="AB234">
            <v>38</v>
          </cell>
          <cell r="AC234">
            <v>1.1579999999999999</v>
          </cell>
          <cell r="AD234">
            <v>177.8</v>
          </cell>
          <cell r="AE234">
            <v>9.19</v>
          </cell>
          <cell r="AF234">
            <v>2183</v>
          </cell>
          <cell r="AG234">
            <v>2839</v>
          </cell>
          <cell r="AH234">
            <v>2839</v>
          </cell>
          <cell r="AI234">
            <v>0</v>
          </cell>
          <cell r="AJ234">
            <v>0</v>
          </cell>
          <cell r="AK234" t="str">
            <v>откр ствол</v>
          </cell>
          <cell r="AL234" t="str">
            <v>2183-2839</v>
          </cell>
          <cell r="AM234">
            <v>13.5</v>
          </cell>
          <cell r="AN234">
            <v>2183</v>
          </cell>
          <cell r="AO234">
            <v>253.05</v>
          </cell>
          <cell r="AP234">
            <v>0</v>
          </cell>
          <cell r="AQ234">
            <v>0</v>
          </cell>
          <cell r="AR234">
            <v>0</v>
          </cell>
          <cell r="AS234" t="str">
            <v>Газлифт</v>
          </cell>
          <cell r="AT234">
            <v>600</v>
          </cell>
          <cell r="AU234">
            <v>0</v>
          </cell>
          <cell r="AV234">
            <v>1200</v>
          </cell>
          <cell r="AW234">
            <v>0</v>
          </cell>
          <cell r="AX234">
            <v>1500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1850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2270</v>
          </cell>
          <cell r="BN234" t="str">
            <v>Есть</v>
          </cell>
          <cell r="BO234">
            <v>0</v>
          </cell>
          <cell r="BP234">
            <v>83</v>
          </cell>
          <cell r="BQ234">
            <v>35</v>
          </cell>
          <cell r="BR234">
            <v>8.3759999999999994</v>
          </cell>
          <cell r="BS234">
            <v>0</v>
          </cell>
          <cell r="BT234">
            <v>0</v>
          </cell>
          <cell r="BU234">
            <v>73</v>
          </cell>
          <cell r="BV234">
            <v>5.5</v>
          </cell>
          <cell r="BW234">
            <v>18</v>
          </cell>
          <cell r="BX234" t="str">
            <v>Угловик</v>
          </cell>
          <cell r="BY234" t="str">
            <v>Периодический</v>
          </cell>
          <cell r="BZ234">
            <v>48</v>
          </cell>
          <cell r="CA234">
            <v>48</v>
          </cell>
          <cell r="CB234">
            <v>21</v>
          </cell>
          <cell r="CC234">
            <v>35</v>
          </cell>
          <cell r="CD234">
            <v>20</v>
          </cell>
          <cell r="CE234">
            <v>43313</v>
          </cell>
          <cell r="CF234">
            <v>141</v>
          </cell>
          <cell r="CG234">
            <v>83</v>
          </cell>
          <cell r="CH234">
            <v>6</v>
          </cell>
          <cell r="CI234">
            <v>0</v>
          </cell>
          <cell r="CJ234">
            <v>0</v>
          </cell>
          <cell r="CK234">
            <v>48</v>
          </cell>
          <cell r="CL234">
            <v>4.9658399999999991</v>
          </cell>
          <cell r="CM234">
            <v>6</v>
          </cell>
          <cell r="CN234">
            <v>1</v>
          </cell>
          <cell r="CO234">
            <v>230</v>
          </cell>
          <cell r="CP234">
            <v>9</v>
          </cell>
          <cell r="CQ234">
            <v>93</v>
          </cell>
          <cell r="CR234" t="str">
            <v>-</v>
          </cell>
          <cell r="CS234" t="str">
            <v>-</v>
          </cell>
          <cell r="CT234" t="str">
            <v>-</v>
          </cell>
          <cell r="CU234">
            <v>88.03416</v>
          </cell>
          <cell r="CV234" t="str">
            <v>-</v>
          </cell>
          <cell r="CW234" t="str">
            <v>-</v>
          </cell>
          <cell r="CX234" t="str">
            <v>-</v>
          </cell>
          <cell r="CY234">
            <v>2.0939999999999999</v>
          </cell>
          <cell r="CZ234">
            <v>6.9060000000000006</v>
          </cell>
          <cell r="DA234">
            <v>1390.7012710840465</v>
          </cell>
          <cell r="DB234">
            <v>1812.382195157315</v>
          </cell>
          <cell r="DC234">
            <v>9.1271981875067423E-2</v>
          </cell>
          <cell r="DD234">
            <v>0</v>
          </cell>
          <cell r="DE234" t="str">
            <v>Газлифт</v>
          </cell>
          <cell r="DF234">
            <v>4.9658399999999991</v>
          </cell>
          <cell r="DG234">
            <v>6</v>
          </cell>
          <cell r="DH234">
            <v>1</v>
          </cell>
          <cell r="DI234">
            <v>6.9060000000000006</v>
          </cell>
          <cell r="DJ234">
            <v>48</v>
          </cell>
          <cell r="DK234">
            <v>0</v>
          </cell>
          <cell r="DL234">
            <v>42327</v>
          </cell>
          <cell r="DM234">
            <v>42349</v>
          </cell>
          <cell r="DN234">
            <v>1057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41879</v>
          </cell>
          <cell r="DT234" t="str">
            <v>ВНС</v>
          </cell>
          <cell r="DU234">
            <v>0</v>
          </cell>
          <cell r="DV234">
            <v>18</v>
          </cell>
          <cell r="DW234">
            <v>21</v>
          </cell>
          <cell r="DX234">
            <v>35</v>
          </cell>
          <cell r="DY234">
            <v>20</v>
          </cell>
          <cell r="DZ234" t="str">
            <v>Периодический</v>
          </cell>
          <cell r="EA234">
            <v>48</v>
          </cell>
          <cell r="EB234">
            <v>48</v>
          </cell>
          <cell r="EC234">
            <v>4.9658399999999991</v>
          </cell>
          <cell r="ED234">
            <v>6</v>
          </cell>
          <cell r="EE234">
            <v>1</v>
          </cell>
          <cell r="EF234">
            <v>9</v>
          </cell>
          <cell r="EG234">
            <v>1390.7012710840465</v>
          </cell>
          <cell r="EH234">
            <v>83</v>
          </cell>
          <cell r="EI234">
            <v>2.0939999999999999</v>
          </cell>
          <cell r="EJ234">
            <v>48</v>
          </cell>
          <cell r="EK234">
            <v>18</v>
          </cell>
          <cell r="EL234">
            <v>21</v>
          </cell>
          <cell r="EM234">
            <v>35</v>
          </cell>
          <cell r="EN234">
            <v>20</v>
          </cell>
          <cell r="EO234" t="str">
            <v>Периодический</v>
          </cell>
          <cell r="EP234">
            <v>48</v>
          </cell>
          <cell r="EQ234">
            <v>48</v>
          </cell>
          <cell r="ER234">
            <v>4.9658399999999991</v>
          </cell>
          <cell r="ES234">
            <v>6</v>
          </cell>
          <cell r="ET234">
            <v>1</v>
          </cell>
          <cell r="EU234">
            <v>9</v>
          </cell>
          <cell r="EV234">
            <v>1390.7012710840465</v>
          </cell>
          <cell r="EW234">
            <v>83</v>
          </cell>
          <cell r="EX234">
            <v>2.0939999999999999</v>
          </cell>
          <cell r="EY234">
            <v>48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</row>
        <row r="235">
          <cell r="J235" t="str">
            <v>1111-1</v>
          </cell>
          <cell r="K235" t="str">
            <v>К - 33</v>
          </cell>
          <cell r="L235">
            <v>41814</v>
          </cell>
          <cell r="M235" t="str">
            <v>Гор.</v>
          </cell>
          <cell r="N235" t="str">
            <v>P1ar_Block I</v>
          </cell>
          <cell r="O235" t="str">
            <v>Действующий</v>
          </cell>
          <cell r="P235">
            <v>-4</v>
          </cell>
          <cell r="Q235" t="str">
            <v xml:space="preserve"> </v>
          </cell>
          <cell r="R235" t="str">
            <v xml:space="preserve"> </v>
          </cell>
          <cell r="S235">
            <v>0</v>
          </cell>
          <cell r="T235">
            <v>143.80000000000001</v>
          </cell>
          <cell r="U235">
            <v>135</v>
          </cell>
          <cell r="V235">
            <v>4.32</v>
          </cell>
          <cell r="W235">
            <v>1</v>
          </cell>
          <cell r="X235">
            <v>4.2985930068260068</v>
          </cell>
          <cell r="Y235">
            <v>1.33</v>
          </cell>
          <cell r="Z235">
            <v>0.83599999999999997</v>
          </cell>
          <cell r="AA235">
            <v>0.73299999999999998</v>
          </cell>
          <cell r="AB235">
            <v>38</v>
          </cell>
          <cell r="AC235">
            <v>1.1579999999999999</v>
          </cell>
          <cell r="AD235">
            <v>177.8</v>
          </cell>
          <cell r="AE235">
            <v>9.19</v>
          </cell>
          <cell r="AF235">
            <v>2183</v>
          </cell>
          <cell r="AG235">
            <v>2893</v>
          </cell>
          <cell r="AH235">
            <v>2893</v>
          </cell>
          <cell r="AI235">
            <v>0</v>
          </cell>
          <cell r="AJ235">
            <v>0</v>
          </cell>
          <cell r="AK235" t="str">
            <v>откр ствол</v>
          </cell>
          <cell r="AL235" t="str">
            <v>2183-2893</v>
          </cell>
          <cell r="AM235">
            <v>22</v>
          </cell>
          <cell r="AN235">
            <v>2183</v>
          </cell>
          <cell r="AO235">
            <v>268.82</v>
          </cell>
          <cell r="AP235">
            <v>0</v>
          </cell>
          <cell r="AQ235">
            <v>0</v>
          </cell>
          <cell r="AR235">
            <v>0</v>
          </cell>
          <cell r="AS235" t="str">
            <v>Газлифт</v>
          </cell>
          <cell r="AT235">
            <v>600</v>
          </cell>
          <cell r="AU235" t="str">
            <v>ГП</v>
          </cell>
          <cell r="AV235">
            <v>1200</v>
          </cell>
          <cell r="AW235" t="str">
            <v>ГК85(1,5)</v>
          </cell>
          <cell r="AX235">
            <v>1810</v>
          </cell>
          <cell r="AY235" t="str">
            <v>ЦКсОК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1820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2260</v>
          </cell>
          <cell r="BN235" t="str">
            <v>Есть</v>
          </cell>
          <cell r="BO235">
            <v>0</v>
          </cell>
          <cell r="BP235">
            <v>80</v>
          </cell>
          <cell r="BQ235">
            <v>47</v>
          </cell>
          <cell r="BR235">
            <v>9.8184000000000005</v>
          </cell>
          <cell r="BS235">
            <v>0</v>
          </cell>
          <cell r="BT235">
            <v>0</v>
          </cell>
          <cell r="BU235">
            <v>73</v>
          </cell>
          <cell r="BV235">
            <v>5.5</v>
          </cell>
          <cell r="BW235">
            <v>18</v>
          </cell>
          <cell r="BX235" t="str">
            <v>Угловик</v>
          </cell>
          <cell r="BY235" t="str">
            <v>Периодический</v>
          </cell>
          <cell r="BZ235">
            <v>48</v>
          </cell>
          <cell r="CA235">
            <v>48</v>
          </cell>
          <cell r="CB235">
            <v>21</v>
          </cell>
          <cell r="CC235">
            <v>47</v>
          </cell>
          <cell r="CD235">
            <v>20</v>
          </cell>
          <cell r="CE235">
            <v>43313</v>
          </cell>
          <cell r="CF235">
            <v>130</v>
          </cell>
          <cell r="CG235">
            <v>80</v>
          </cell>
          <cell r="CH235">
            <v>6</v>
          </cell>
          <cell r="CI235">
            <v>0</v>
          </cell>
          <cell r="CJ235">
            <v>0</v>
          </cell>
          <cell r="CK235">
            <v>48</v>
          </cell>
          <cell r="CL235">
            <v>7.5127140000000008</v>
          </cell>
          <cell r="CM235">
            <v>9</v>
          </cell>
          <cell r="CN235">
            <v>0.15</v>
          </cell>
          <cell r="CO235">
            <v>231</v>
          </cell>
          <cell r="CP235">
            <v>10.5</v>
          </cell>
          <cell r="CQ235">
            <v>82</v>
          </cell>
          <cell r="CR235" t="str">
            <v>-</v>
          </cell>
          <cell r="CS235" t="str">
            <v>-</v>
          </cell>
          <cell r="CT235" t="str">
            <v>-</v>
          </cell>
          <cell r="CU235">
            <v>74.487285999999997</v>
          </cell>
          <cell r="CV235" t="str">
            <v>-</v>
          </cell>
          <cell r="CW235" t="str">
            <v>-</v>
          </cell>
          <cell r="CX235" t="str">
            <v>-</v>
          </cell>
          <cell r="CY235">
            <v>1.9636800000000001</v>
          </cell>
          <cell r="CZ235">
            <v>8.5363199999999999</v>
          </cell>
          <cell r="DA235">
            <v>1136.2498292893886</v>
          </cell>
          <cell r="DB235">
            <v>1397.6307363756957</v>
          </cell>
          <cell r="DC235">
            <v>0.15251144197902788</v>
          </cell>
          <cell r="DD235">
            <v>0</v>
          </cell>
          <cell r="DE235" t="str">
            <v>Газлифт</v>
          </cell>
          <cell r="DF235">
            <v>7.5127140000000008</v>
          </cell>
          <cell r="DG235">
            <v>9</v>
          </cell>
          <cell r="DH235">
            <v>0.15</v>
          </cell>
          <cell r="DI235">
            <v>8.5363199999999999</v>
          </cell>
          <cell r="DJ235">
            <v>48</v>
          </cell>
          <cell r="DK235">
            <v>0</v>
          </cell>
          <cell r="DL235">
            <v>42554.083333333336</v>
          </cell>
          <cell r="DM235">
            <v>42560</v>
          </cell>
          <cell r="DN235">
            <v>846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42560</v>
          </cell>
          <cell r="DT235" t="str">
            <v>ОПЗ</v>
          </cell>
          <cell r="DU235">
            <v>0</v>
          </cell>
          <cell r="DV235">
            <v>18</v>
          </cell>
          <cell r="DW235">
            <v>21</v>
          </cell>
          <cell r="DX235">
            <v>47</v>
          </cell>
          <cell r="DY235">
            <v>20</v>
          </cell>
          <cell r="DZ235" t="str">
            <v>Периодический</v>
          </cell>
          <cell r="EA235">
            <v>48</v>
          </cell>
          <cell r="EB235">
            <v>48</v>
          </cell>
          <cell r="EC235">
            <v>7.5127140000000008</v>
          </cell>
          <cell r="ED235">
            <v>9</v>
          </cell>
          <cell r="EE235">
            <v>0.15</v>
          </cell>
          <cell r="EF235">
            <v>10.5</v>
          </cell>
          <cell r="EG235">
            <v>1136.2498292893886</v>
          </cell>
          <cell r="EH235">
            <v>80</v>
          </cell>
          <cell r="EI235">
            <v>1.9636800000000001</v>
          </cell>
          <cell r="EJ235">
            <v>48</v>
          </cell>
          <cell r="EK235">
            <v>18</v>
          </cell>
          <cell r="EL235">
            <v>21</v>
          </cell>
          <cell r="EM235">
            <v>47</v>
          </cell>
          <cell r="EN235">
            <v>20</v>
          </cell>
          <cell r="EO235" t="str">
            <v>Периодический</v>
          </cell>
          <cell r="EP235">
            <v>48</v>
          </cell>
          <cell r="EQ235">
            <v>48</v>
          </cell>
          <cell r="ER235">
            <v>7.5127140000000008</v>
          </cell>
          <cell r="ES235">
            <v>9</v>
          </cell>
          <cell r="ET235">
            <v>0.15</v>
          </cell>
          <cell r="EU235">
            <v>10.5</v>
          </cell>
          <cell r="EV235">
            <v>1136.2498292893886</v>
          </cell>
          <cell r="EW235">
            <v>80</v>
          </cell>
          <cell r="EX235">
            <v>1.9636800000000001</v>
          </cell>
          <cell r="EY235">
            <v>48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</row>
        <row r="236">
          <cell r="J236">
            <v>1112</v>
          </cell>
          <cell r="K236" t="str">
            <v>Куст скважины - 1112</v>
          </cell>
          <cell r="L236">
            <v>40999</v>
          </cell>
          <cell r="M236" t="str">
            <v>Гор.</v>
          </cell>
          <cell r="N236" t="str">
            <v>P1ar_Block I</v>
          </cell>
          <cell r="O236" t="str">
            <v>Действующий</v>
          </cell>
          <cell r="P236">
            <v>-4</v>
          </cell>
          <cell r="Q236" t="str">
            <v xml:space="preserve"> </v>
          </cell>
          <cell r="R236" t="str">
            <v xml:space="preserve"> </v>
          </cell>
          <cell r="S236">
            <v>0</v>
          </cell>
          <cell r="T236">
            <v>143.80000000000001</v>
          </cell>
          <cell r="U236">
            <v>135</v>
          </cell>
          <cell r="V236">
            <v>4.32</v>
          </cell>
          <cell r="W236">
            <v>1</v>
          </cell>
          <cell r="X236">
            <v>4.32</v>
          </cell>
          <cell r="Y236">
            <v>1.33</v>
          </cell>
          <cell r="Z236">
            <v>0.83599999999999997</v>
          </cell>
          <cell r="AA236">
            <v>0.73299999999999998</v>
          </cell>
          <cell r="AB236">
            <v>38</v>
          </cell>
          <cell r="AC236">
            <v>1.1579999999999999</v>
          </cell>
          <cell r="AD236">
            <v>139.69999999999999</v>
          </cell>
          <cell r="AE236">
            <v>7.72</v>
          </cell>
          <cell r="AF236">
            <v>1945</v>
          </cell>
          <cell r="AG236">
            <v>2400</v>
          </cell>
          <cell r="AH236">
            <v>2400</v>
          </cell>
          <cell r="AI236">
            <v>0</v>
          </cell>
          <cell r="AJ236">
            <v>0</v>
          </cell>
          <cell r="AK236" t="str">
            <v>откр ствол</v>
          </cell>
          <cell r="AL236" t="str">
            <v xml:space="preserve">1945-2400 </v>
          </cell>
          <cell r="AM236">
            <v>129.30000000000001</v>
          </cell>
          <cell r="AN236">
            <v>1945</v>
          </cell>
          <cell r="AO236">
            <v>3.46</v>
          </cell>
          <cell r="AP236">
            <v>0</v>
          </cell>
          <cell r="AQ236">
            <v>0</v>
          </cell>
          <cell r="AR236">
            <v>0</v>
          </cell>
          <cell r="AS236" t="str">
            <v>Газлифт</v>
          </cell>
          <cell r="AT236">
            <v>600</v>
          </cell>
          <cell r="AU236">
            <v>0</v>
          </cell>
          <cell r="AV236">
            <v>1200</v>
          </cell>
          <cell r="AW236">
            <v>0</v>
          </cell>
          <cell r="AX236">
            <v>1810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1820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1980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73</v>
          </cell>
          <cell r="BV236">
            <v>5.5</v>
          </cell>
          <cell r="BW236">
            <v>18</v>
          </cell>
          <cell r="BX236" t="str">
            <v>Угловик</v>
          </cell>
          <cell r="BY236" t="str">
            <v>Периодический</v>
          </cell>
          <cell r="BZ236">
            <v>24</v>
          </cell>
          <cell r="CA236">
            <v>48</v>
          </cell>
          <cell r="CB236">
            <v>21</v>
          </cell>
          <cell r="CC236">
            <v>68</v>
          </cell>
          <cell r="CD236">
            <v>20</v>
          </cell>
          <cell r="CE236">
            <v>43313</v>
          </cell>
          <cell r="CF236">
            <v>111</v>
          </cell>
          <cell r="CG236">
            <v>85</v>
          </cell>
          <cell r="CH236">
            <v>6</v>
          </cell>
          <cell r="CI236">
            <v>0</v>
          </cell>
          <cell r="CJ236">
            <v>0</v>
          </cell>
          <cell r="CK236">
            <v>47</v>
          </cell>
          <cell r="CL236">
            <v>6.1027999999999993</v>
          </cell>
          <cell r="CM236">
            <v>7.3</v>
          </cell>
          <cell r="CN236">
            <v>0</v>
          </cell>
          <cell r="CO236">
            <v>232</v>
          </cell>
          <cell r="CP236">
            <v>5</v>
          </cell>
          <cell r="CQ236">
            <v>64</v>
          </cell>
          <cell r="CR236" t="str">
            <v>-</v>
          </cell>
          <cell r="CS236" t="str">
            <v>-</v>
          </cell>
          <cell r="CT236" t="str">
            <v>-</v>
          </cell>
          <cell r="CU236">
            <v>57.897199999999998</v>
          </cell>
          <cell r="CV236" t="str">
            <v>-</v>
          </cell>
          <cell r="CW236" t="str">
            <v>-</v>
          </cell>
          <cell r="CX236" t="str">
            <v>-</v>
          </cell>
          <cell r="CY236">
            <v>3</v>
          </cell>
          <cell r="CZ236">
            <v>2</v>
          </cell>
          <cell r="DA236">
            <v>327.71842432981583</v>
          </cell>
          <cell r="DB236">
            <v>819.29606082453961</v>
          </cell>
          <cell r="DC236">
            <v>0.15336263458950203</v>
          </cell>
          <cell r="DD236">
            <v>0</v>
          </cell>
          <cell r="DE236" t="str">
            <v>Газлифт</v>
          </cell>
          <cell r="DF236">
            <v>6.1027999999999993</v>
          </cell>
          <cell r="DG236">
            <v>7.3</v>
          </cell>
          <cell r="DH236">
            <v>0</v>
          </cell>
          <cell r="DI236">
            <v>1.9999999999999998</v>
          </cell>
          <cell r="DJ236">
            <v>47</v>
          </cell>
          <cell r="DK236">
            <v>0</v>
          </cell>
          <cell r="DL236">
            <v>42704</v>
          </cell>
          <cell r="DM236">
            <v>42729</v>
          </cell>
          <cell r="DN236">
            <v>677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41638</v>
          </cell>
          <cell r="DT236" t="str">
            <v>Интенсификация (КСБ в окт.13г.)</v>
          </cell>
          <cell r="DU236">
            <v>0</v>
          </cell>
          <cell r="DV236">
            <v>18</v>
          </cell>
          <cell r="DW236">
            <v>22</v>
          </cell>
          <cell r="DX236">
            <v>68</v>
          </cell>
          <cell r="DY236">
            <v>20</v>
          </cell>
          <cell r="DZ236" t="str">
            <v>Периодический</v>
          </cell>
          <cell r="EA236">
            <v>24</v>
          </cell>
          <cell r="EB236">
            <v>48</v>
          </cell>
          <cell r="EC236">
            <v>6.1027999999999993</v>
          </cell>
          <cell r="ED236">
            <v>7.3</v>
          </cell>
          <cell r="EE236">
            <v>0</v>
          </cell>
          <cell r="EF236">
            <v>5</v>
          </cell>
          <cell r="EG236">
            <v>327.71842432981583</v>
          </cell>
          <cell r="EH236">
            <v>85</v>
          </cell>
          <cell r="EI236">
            <v>3</v>
          </cell>
          <cell r="EJ236">
            <v>52</v>
          </cell>
          <cell r="EK236">
            <v>18</v>
          </cell>
          <cell r="EL236">
            <v>21</v>
          </cell>
          <cell r="EM236">
            <v>68</v>
          </cell>
          <cell r="EN236">
            <v>20</v>
          </cell>
          <cell r="EO236" t="str">
            <v>Периодический</v>
          </cell>
          <cell r="EP236">
            <v>24</v>
          </cell>
          <cell r="EQ236">
            <v>48</v>
          </cell>
          <cell r="ER236">
            <v>6.1027999999999993</v>
          </cell>
          <cell r="ES236">
            <v>7.3</v>
          </cell>
          <cell r="ET236">
            <v>0</v>
          </cell>
          <cell r="EU236">
            <v>5</v>
          </cell>
          <cell r="EV236">
            <v>327.71842432981583</v>
          </cell>
          <cell r="EW236">
            <v>85</v>
          </cell>
          <cell r="EX236">
            <v>3</v>
          </cell>
          <cell r="EY236">
            <v>47</v>
          </cell>
          <cell r="EZ236">
            <v>0</v>
          </cell>
          <cell r="FA236">
            <v>-1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</row>
        <row r="237">
          <cell r="J237" t="str">
            <v>1112-2</v>
          </cell>
          <cell r="K237" t="str">
            <v>Куст скважины - 1112</v>
          </cell>
          <cell r="L237">
            <v>41151</v>
          </cell>
          <cell r="M237" t="str">
            <v>Гор.</v>
          </cell>
          <cell r="N237" t="str">
            <v>P1ar_Block I</v>
          </cell>
          <cell r="O237" t="str">
            <v>Действующий</v>
          </cell>
          <cell r="P237">
            <v>-4</v>
          </cell>
          <cell r="Q237" t="str">
            <v xml:space="preserve"> </v>
          </cell>
          <cell r="R237" t="str">
            <v xml:space="preserve"> </v>
          </cell>
          <cell r="S237">
            <v>0</v>
          </cell>
          <cell r="T237">
            <v>143.80000000000001</v>
          </cell>
          <cell r="U237">
            <v>135</v>
          </cell>
          <cell r="V237">
            <v>4.32</v>
          </cell>
          <cell r="W237">
            <v>1</v>
          </cell>
          <cell r="X237">
            <v>4.0510127531882976</v>
          </cell>
          <cell r="Y237">
            <v>1.33</v>
          </cell>
          <cell r="Z237">
            <v>0.83599999999999997</v>
          </cell>
          <cell r="AA237">
            <v>0.73299999999999998</v>
          </cell>
          <cell r="AB237">
            <v>38</v>
          </cell>
          <cell r="AC237">
            <v>1.1579999999999999</v>
          </cell>
          <cell r="AD237">
            <v>177.8</v>
          </cell>
          <cell r="AE237">
            <v>8.0500000000000007</v>
          </cell>
          <cell r="AF237">
            <v>1945</v>
          </cell>
          <cell r="AG237">
            <v>2500</v>
          </cell>
          <cell r="AH237">
            <v>2500</v>
          </cell>
          <cell r="AI237">
            <v>0</v>
          </cell>
          <cell r="AJ237">
            <v>0</v>
          </cell>
          <cell r="AK237" t="str">
            <v>откр ствол</v>
          </cell>
          <cell r="AL237" t="str">
            <v xml:space="preserve">1945-2500 </v>
          </cell>
          <cell r="AM237">
            <v>0</v>
          </cell>
          <cell r="AN237">
            <v>1966</v>
          </cell>
          <cell r="AO237">
            <v>4.6900000000000004</v>
          </cell>
          <cell r="AP237">
            <v>0</v>
          </cell>
          <cell r="AQ237">
            <v>0</v>
          </cell>
          <cell r="AR237">
            <v>0</v>
          </cell>
          <cell r="AS237" t="str">
            <v>Газлифт</v>
          </cell>
          <cell r="AT237">
            <v>604</v>
          </cell>
          <cell r="AU237" t="str">
            <v>ГП</v>
          </cell>
          <cell r="AV237">
            <v>1203</v>
          </cell>
          <cell r="AW237" t="str">
            <v>ГК83/1,5</v>
          </cell>
          <cell r="AX237">
            <v>1773</v>
          </cell>
          <cell r="AY237" t="str">
            <v>ЦКсОК/3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1783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1950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73</v>
          </cell>
          <cell r="BV237">
            <v>5.5</v>
          </cell>
          <cell r="BW237">
            <v>18</v>
          </cell>
          <cell r="BX237" t="str">
            <v>Угловик</v>
          </cell>
          <cell r="BY237" t="str">
            <v>Периодический</v>
          </cell>
          <cell r="BZ237">
            <v>24</v>
          </cell>
          <cell r="CA237">
            <v>48</v>
          </cell>
          <cell r="CB237">
            <v>23</v>
          </cell>
          <cell r="CC237">
            <v>72</v>
          </cell>
          <cell r="CD237">
            <v>21</v>
          </cell>
          <cell r="CE237">
            <v>43313</v>
          </cell>
          <cell r="CF237">
            <v>116</v>
          </cell>
          <cell r="CG237">
            <v>84</v>
          </cell>
          <cell r="CH237">
            <v>6</v>
          </cell>
          <cell r="CI237">
            <v>0</v>
          </cell>
          <cell r="CJ237">
            <v>0</v>
          </cell>
          <cell r="CK237">
            <v>56</v>
          </cell>
          <cell r="CL237">
            <v>4.3421839999999996</v>
          </cell>
          <cell r="CM237">
            <v>5.3</v>
          </cell>
          <cell r="CN237">
            <v>2</v>
          </cell>
          <cell r="CO237">
            <v>233</v>
          </cell>
          <cell r="CP237">
            <v>9.3000000000000007</v>
          </cell>
          <cell r="CQ237">
            <v>60</v>
          </cell>
          <cell r="CR237" t="str">
            <v>-</v>
          </cell>
          <cell r="CS237" t="str">
            <v>-</v>
          </cell>
          <cell r="CT237" t="str">
            <v>-</v>
          </cell>
          <cell r="CU237">
            <v>55.657815999999997</v>
          </cell>
          <cell r="CV237" t="str">
            <v>-</v>
          </cell>
          <cell r="CW237" t="str">
            <v>-</v>
          </cell>
          <cell r="CX237" t="str">
            <v>-</v>
          </cell>
          <cell r="CY237">
            <v>3</v>
          </cell>
          <cell r="CZ237">
            <v>6.3000000000000007</v>
          </cell>
          <cell r="DA237">
            <v>1450.8827815679854</v>
          </cell>
          <cell r="DB237">
            <v>2141.779344219407</v>
          </cell>
          <cell r="DC237">
            <v>0.11470149253731343</v>
          </cell>
          <cell r="DD237">
            <v>0</v>
          </cell>
          <cell r="DE237" t="str">
            <v>Газлифт</v>
          </cell>
          <cell r="DF237">
            <v>4.3421839999999996</v>
          </cell>
          <cell r="DG237">
            <v>5.3</v>
          </cell>
          <cell r="DH237">
            <v>2</v>
          </cell>
          <cell r="DI237">
            <v>6.3</v>
          </cell>
          <cell r="DJ237">
            <v>56</v>
          </cell>
          <cell r="DK237">
            <v>0</v>
          </cell>
          <cell r="DL237" t="str">
            <v>-</v>
          </cell>
          <cell r="DM237">
            <v>41687</v>
          </cell>
          <cell r="DN237">
            <v>1719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41687</v>
          </cell>
          <cell r="DT237" t="str">
            <v>ОПЗ</v>
          </cell>
          <cell r="DU237">
            <v>0</v>
          </cell>
          <cell r="DV237">
            <v>18</v>
          </cell>
          <cell r="DW237">
            <v>23</v>
          </cell>
          <cell r="DX237">
            <v>72</v>
          </cell>
          <cell r="DY237">
            <v>21</v>
          </cell>
          <cell r="DZ237" t="str">
            <v>Периодический</v>
          </cell>
          <cell r="EA237">
            <v>24</v>
          </cell>
          <cell r="EB237">
            <v>48</v>
          </cell>
          <cell r="EC237">
            <v>4.3421839999999996</v>
          </cell>
          <cell r="ED237">
            <v>5.3</v>
          </cell>
          <cell r="EE237">
            <v>2</v>
          </cell>
          <cell r="EF237">
            <v>9.3000000000000007</v>
          </cell>
          <cell r="EG237">
            <v>1450.8827815679854</v>
          </cell>
          <cell r="EH237">
            <v>84</v>
          </cell>
          <cell r="EI237">
            <v>3</v>
          </cell>
          <cell r="EJ237">
            <v>56</v>
          </cell>
          <cell r="EK237">
            <v>18</v>
          </cell>
          <cell r="EL237">
            <v>23</v>
          </cell>
          <cell r="EM237">
            <v>72</v>
          </cell>
          <cell r="EN237">
            <v>21</v>
          </cell>
          <cell r="EO237" t="str">
            <v>Периодический</v>
          </cell>
          <cell r="EP237">
            <v>24</v>
          </cell>
          <cell r="EQ237">
            <v>48</v>
          </cell>
          <cell r="ER237">
            <v>4.3421839999999996</v>
          </cell>
          <cell r="ES237">
            <v>5.3</v>
          </cell>
          <cell r="ET237">
            <v>2</v>
          </cell>
          <cell r="EU237">
            <v>9.3000000000000007</v>
          </cell>
          <cell r="EV237">
            <v>1450.8827815679854</v>
          </cell>
          <cell r="EW237">
            <v>84</v>
          </cell>
          <cell r="EX237">
            <v>3</v>
          </cell>
          <cell r="EY237">
            <v>56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</row>
        <row r="238">
          <cell r="J238" t="str">
            <v>1112-1</v>
          </cell>
          <cell r="K238" t="str">
            <v>Куст скважины - 1112</v>
          </cell>
          <cell r="L238">
            <v>41070</v>
          </cell>
          <cell r="M238" t="str">
            <v>Гор.</v>
          </cell>
          <cell r="N238" t="str">
            <v>P1ar_Block I</v>
          </cell>
          <cell r="O238" t="str">
            <v>Действующий</v>
          </cell>
          <cell r="P238">
            <v>-4</v>
          </cell>
          <cell r="Q238" t="str">
            <v xml:space="preserve"> </v>
          </cell>
          <cell r="R238" t="str">
            <v xml:space="preserve"> </v>
          </cell>
          <cell r="S238">
            <v>0</v>
          </cell>
          <cell r="T238">
            <v>143.80000000000001</v>
          </cell>
          <cell r="U238">
            <v>135</v>
          </cell>
          <cell r="V238">
            <v>4.32</v>
          </cell>
          <cell r="W238">
            <v>1</v>
          </cell>
          <cell r="X238">
            <v>4.32</v>
          </cell>
          <cell r="Y238">
            <v>1.33</v>
          </cell>
          <cell r="Z238">
            <v>0.83599999999999997</v>
          </cell>
          <cell r="AA238">
            <v>0.73299999999999998</v>
          </cell>
          <cell r="AB238">
            <v>38</v>
          </cell>
          <cell r="AC238">
            <v>1.1579999999999999</v>
          </cell>
          <cell r="AD238">
            <v>139.69999999999999</v>
          </cell>
          <cell r="AE238">
            <v>7.72</v>
          </cell>
          <cell r="AF238">
            <v>1953</v>
          </cell>
          <cell r="AG238">
            <v>2450</v>
          </cell>
          <cell r="AH238">
            <v>2450</v>
          </cell>
          <cell r="AI238">
            <v>0</v>
          </cell>
          <cell r="AJ238">
            <v>0</v>
          </cell>
          <cell r="AK238" t="str">
            <v>откр ствол</v>
          </cell>
          <cell r="AL238" t="str">
            <v xml:space="preserve">1953-2450 </v>
          </cell>
          <cell r="AM238">
            <v>15.8</v>
          </cell>
          <cell r="AN238">
            <v>1953</v>
          </cell>
          <cell r="AO238">
            <v>27.9</v>
          </cell>
          <cell r="AP238">
            <v>0</v>
          </cell>
          <cell r="AQ238">
            <v>0</v>
          </cell>
          <cell r="AR238">
            <v>0</v>
          </cell>
          <cell r="AS238" t="str">
            <v>Газлифт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1950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73</v>
          </cell>
          <cell r="BV238">
            <v>5.5</v>
          </cell>
          <cell r="BW238">
            <v>18</v>
          </cell>
          <cell r="BX238" t="str">
            <v>Угловик</v>
          </cell>
          <cell r="BY238" t="str">
            <v>Периодический</v>
          </cell>
          <cell r="BZ238">
            <v>24</v>
          </cell>
          <cell r="CA238">
            <v>48</v>
          </cell>
          <cell r="CB238">
            <v>21</v>
          </cell>
          <cell r="CC238">
            <v>53</v>
          </cell>
          <cell r="CD238">
            <v>20</v>
          </cell>
          <cell r="CE238">
            <v>43313</v>
          </cell>
          <cell r="CF238">
            <v>113</v>
          </cell>
          <cell r="CG238">
            <v>86</v>
          </cell>
          <cell r="CH238">
            <v>6</v>
          </cell>
          <cell r="CI238">
            <v>0</v>
          </cell>
          <cell r="CJ238">
            <v>0</v>
          </cell>
          <cell r="CK238">
            <v>55</v>
          </cell>
          <cell r="CL238">
            <v>4.7652000000000001</v>
          </cell>
          <cell r="CM238">
            <v>5.7</v>
          </cell>
          <cell r="CN238">
            <v>0</v>
          </cell>
          <cell r="CO238">
            <v>234</v>
          </cell>
          <cell r="CP238">
            <v>7.3</v>
          </cell>
          <cell r="CQ238">
            <v>58</v>
          </cell>
          <cell r="CR238" t="str">
            <v>-</v>
          </cell>
          <cell r="CS238" t="str">
            <v>-</v>
          </cell>
          <cell r="CT238" t="str">
            <v>-</v>
          </cell>
          <cell r="CU238">
            <v>53.2348</v>
          </cell>
          <cell r="CV238" t="str">
            <v>-</v>
          </cell>
          <cell r="CW238" t="str">
            <v>-</v>
          </cell>
          <cell r="CX238" t="str">
            <v>-</v>
          </cell>
          <cell r="CY238">
            <v>4.75</v>
          </cell>
          <cell r="CZ238">
            <v>2.5499999999999998</v>
          </cell>
          <cell r="DA238">
            <v>535.12969025434393</v>
          </cell>
          <cell r="DB238">
            <v>1531.9398975908671</v>
          </cell>
          <cell r="DC238">
            <v>0</v>
          </cell>
          <cell r="DD238">
            <v>0</v>
          </cell>
          <cell r="DE238" t="str">
            <v>Газлифт</v>
          </cell>
          <cell r="DF238">
            <v>4.7652000000000001</v>
          </cell>
          <cell r="DG238">
            <v>5.7</v>
          </cell>
          <cell r="DH238">
            <v>0</v>
          </cell>
          <cell r="DI238">
            <v>2.5499999999999994</v>
          </cell>
          <cell r="DJ238">
            <v>55</v>
          </cell>
          <cell r="DK238">
            <v>0</v>
          </cell>
          <cell r="DL238" t="str">
            <v>-</v>
          </cell>
          <cell r="DM238">
            <v>41070</v>
          </cell>
          <cell r="DN238">
            <v>2336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41070</v>
          </cell>
          <cell r="DT238" t="str">
            <v>ВНС</v>
          </cell>
          <cell r="DU238">
            <v>0</v>
          </cell>
          <cell r="DV238">
            <v>18</v>
          </cell>
          <cell r="DW238">
            <v>21</v>
          </cell>
          <cell r="DX238">
            <v>53</v>
          </cell>
          <cell r="DY238">
            <v>20</v>
          </cell>
          <cell r="DZ238" t="str">
            <v>Периодический</v>
          </cell>
          <cell r="EA238">
            <v>24</v>
          </cell>
          <cell r="EB238">
            <v>48</v>
          </cell>
          <cell r="EC238">
            <v>4.7652000000000001</v>
          </cell>
          <cell r="ED238">
            <v>5.7</v>
          </cell>
          <cell r="EE238">
            <v>0</v>
          </cell>
          <cell r="EF238">
            <v>7.3</v>
          </cell>
          <cell r="EG238">
            <v>535.12969025434393</v>
          </cell>
          <cell r="EH238">
            <v>86</v>
          </cell>
          <cell r="EI238">
            <v>4.75</v>
          </cell>
          <cell r="EJ238">
            <v>55</v>
          </cell>
          <cell r="EK238">
            <v>18</v>
          </cell>
          <cell r="EL238">
            <v>21</v>
          </cell>
          <cell r="EM238">
            <v>53</v>
          </cell>
          <cell r="EN238">
            <v>20</v>
          </cell>
          <cell r="EO238" t="str">
            <v>Периодический</v>
          </cell>
          <cell r="EP238">
            <v>24</v>
          </cell>
          <cell r="EQ238">
            <v>48</v>
          </cell>
          <cell r="ER238">
            <v>4.7652000000000001</v>
          </cell>
          <cell r="ES238">
            <v>5.7</v>
          </cell>
          <cell r="ET238">
            <v>0</v>
          </cell>
          <cell r="EU238">
            <v>7.3</v>
          </cell>
          <cell r="EV238">
            <v>535.12969025434393</v>
          </cell>
          <cell r="EW238">
            <v>86</v>
          </cell>
          <cell r="EX238">
            <v>4.75</v>
          </cell>
          <cell r="EY238">
            <v>55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</row>
        <row r="239">
          <cell r="J239">
            <v>1113</v>
          </cell>
          <cell r="K239" t="str">
            <v>К - 12</v>
          </cell>
          <cell r="L239">
            <v>41912</v>
          </cell>
          <cell r="M239" t="str">
            <v>Гор.</v>
          </cell>
          <cell r="N239" t="str">
            <v>P1ar_Block I</v>
          </cell>
          <cell r="O239" t="str">
            <v>Действующий</v>
          </cell>
          <cell r="P239">
            <v>-4</v>
          </cell>
          <cell r="Q239">
            <v>0</v>
          </cell>
          <cell r="R239">
            <v>0</v>
          </cell>
          <cell r="S239">
            <v>0</v>
          </cell>
          <cell r="T239">
            <v>143.80000000000001</v>
          </cell>
          <cell r="U239">
            <v>135</v>
          </cell>
          <cell r="V239">
            <v>4.32</v>
          </cell>
          <cell r="W239">
            <v>1</v>
          </cell>
          <cell r="X239">
            <v>1.1698275479223104</v>
          </cell>
          <cell r="Y239">
            <v>1.33</v>
          </cell>
          <cell r="Z239">
            <v>0.83599999999999997</v>
          </cell>
          <cell r="AA239">
            <v>0.73299999999999998</v>
          </cell>
          <cell r="AB239">
            <v>38</v>
          </cell>
          <cell r="AC239">
            <v>1.1579999999999999</v>
          </cell>
          <cell r="AD239">
            <v>177.8</v>
          </cell>
          <cell r="AE239">
            <v>9.19</v>
          </cell>
          <cell r="AF239">
            <v>2199</v>
          </cell>
          <cell r="AG239">
            <v>2817</v>
          </cell>
          <cell r="AH239">
            <v>2817</v>
          </cell>
          <cell r="AI239">
            <v>0</v>
          </cell>
          <cell r="AJ239">
            <v>0</v>
          </cell>
          <cell r="AK239" t="str">
            <v>откр ствол</v>
          </cell>
          <cell r="AL239" t="str">
            <v>2199-2817</v>
          </cell>
          <cell r="AM239">
            <v>16.899999999999999</v>
          </cell>
          <cell r="AN239">
            <v>2199</v>
          </cell>
          <cell r="AO239">
            <v>332.87</v>
          </cell>
          <cell r="AP239">
            <v>0</v>
          </cell>
          <cell r="AQ239">
            <v>0</v>
          </cell>
          <cell r="AR239">
            <v>0</v>
          </cell>
          <cell r="AS239" t="str">
            <v>УЭЦН</v>
          </cell>
          <cell r="AT239">
            <v>300</v>
          </cell>
          <cell r="AU239" t="str">
            <v>ГП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1700</v>
          </cell>
          <cell r="BG239">
            <v>0</v>
          </cell>
          <cell r="BH239">
            <v>0</v>
          </cell>
          <cell r="BI239" t="str">
            <v>D1150N</v>
          </cell>
          <cell r="BJ239">
            <v>583</v>
          </cell>
          <cell r="BK239">
            <v>56</v>
          </cell>
          <cell r="BL239" t="str">
            <v>54-117</v>
          </cell>
          <cell r="BM239">
            <v>1745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1593.55</v>
          </cell>
          <cell r="BT239">
            <v>151.44999999999999</v>
          </cell>
          <cell r="BU239">
            <v>73</v>
          </cell>
          <cell r="BV239">
            <v>5.5</v>
          </cell>
          <cell r="BW239">
            <v>65</v>
          </cell>
          <cell r="BX239" t="str">
            <v>Угловик</v>
          </cell>
          <cell r="BY239" t="str">
            <v>Постоянный</v>
          </cell>
          <cell r="BZ239">
            <v>24</v>
          </cell>
          <cell r="CA239">
            <v>0</v>
          </cell>
          <cell r="CB239">
            <v>24</v>
          </cell>
          <cell r="CC239">
            <v>24</v>
          </cell>
          <cell r="CD239">
            <v>23</v>
          </cell>
          <cell r="CE239">
            <v>43313</v>
          </cell>
          <cell r="CF239">
            <v>173</v>
          </cell>
          <cell r="CG239">
            <v>0</v>
          </cell>
          <cell r="CH239">
            <v>0</v>
          </cell>
          <cell r="CI239">
            <v>500.95234908494945</v>
          </cell>
          <cell r="CJ239">
            <v>108</v>
          </cell>
          <cell r="CK239">
            <v>136.81827156631502</v>
          </cell>
          <cell r="CL239">
            <v>52.277969215999988</v>
          </cell>
          <cell r="CM239">
            <v>331.04</v>
          </cell>
          <cell r="CN239">
            <v>81.11</v>
          </cell>
          <cell r="CO239">
            <v>235</v>
          </cell>
          <cell r="CP239">
            <v>17.78</v>
          </cell>
          <cell r="CQ239">
            <v>36.181728433684981</v>
          </cell>
          <cell r="CR239" t="str">
            <v>-</v>
          </cell>
          <cell r="CS239" t="str">
            <v>-</v>
          </cell>
          <cell r="CT239" t="str">
            <v>-</v>
          </cell>
          <cell r="CU239">
            <v>-16.096240782315007</v>
          </cell>
          <cell r="CV239" t="str">
            <v>-</v>
          </cell>
          <cell r="CW239" t="str">
            <v>-</v>
          </cell>
          <cell r="CX239" t="str">
            <v>-</v>
          </cell>
          <cell r="CY239">
            <v>0</v>
          </cell>
          <cell r="CZ239">
            <v>17.78</v>
          </cell>
          <cell r="DA239">
            <v>340.10502448052864</v>
          </cell>
          <cell r="DB239">
            <v>340.10502448052864</v>
          </cell>
          <cell r="DC239">
            <v>9.1876253322943811</v>
          </cell>
          <cell r="DD239" t="str">
            <v>Для снижения Рзаб необходима оптимизация (смена УЭЦН на больший типоразмер)</v>
          </cell>
          <cell r="DE239" t="str">
            <v>УЭЦН</v>
          </cell>
          <cell r="DF239">
            <v>52.277969215999988</v>
          </cell>
          <cell r="DG239">
            <v>331.04</v>
          </cell>
          <cell r="DH239">
            <v>81.11</v>
          </cell>
          <cell r="DI239">
            <v>17.78</v>
          </cell>
          <cell r="DJ239">
            <v>136.81827156631502</v>
          </cell>
          <cell r="DK239">
            <v>0</v>
          </cell>
          <cell r="DL239">
            <v>42732.083333333336</v>
          </cell>
          <cell r="DM239">
            <v>42739</v>
          </cell>
          <cell r="DN239">
            <v>667</v>
          </cell>
          <cell r="DO239">
            <v>20</v>
          </cell>
          <cell r="DP239">
            <v>88</v>
          </cell>
          <cell r="DQ239">
            <v>37</v>
          </cell>
          <cell r="DR239">
            <v>0</v>
          </cell>
          <cell r="DS239">
            <v>41912</v>
          </cell>
          <cell r="DT239" t="str">
            <v>ВНС</v>
          </cell>
          <cell r="DU239">
            <v>0</v>
          </cell>
          <cell r="DV239">
            <v>65</v>
          </cell>
          <cell r="DW239">
            <v>25</v>
          </cell>
          <cell r="DX239">
            <v>25</v>
          </cell>
          <cell r="DY239">
            <v>24</v>
          </cell>
          <cell r="DZ239" t="str">
            <v>Постоянный</v>
          </cell>
          <cell r="EA239">
            <v>24</v>
          </cell>
          <cell r="EB239">
            <v>0</v>
          </cell>
          <cell r="EC239">
            <v>50.511119999999984</v>
          </cell>
          <cell r="ED239">
            <v>318</v>
          </cell>
          <cell r="EE239">
            <v>81</v>
          </cell>
          <cell r="EF239">
            <v>18.600000000000001</v>
          </cell>
          <cell r="EG239">
            <v>368.23574690088054</v>
          </cell>
          <cell r="EH239">
            <v>0</v>
          </cell>
          <cell r="EI239">
            <v>0</v>
          </cell>
          <cell r="EJ239">
            <v>136.80577057050002</v>
          </cell>
          <cell r="EK239">
            <v>65</v>
          </cell>
          <cell r="EL239">
            <v>24</v>
          </cell>
          <cell r="EM239">
            <v>24</v>
          </cell>
          <cell r="EN239">
            <v>23</v>
          </cell>
          <cell r="EO239" t="str">
            <v>Постоянный</v>
          </cell>
          <cell r="EP239">
            <v>24</v>
          </cell>
          <cell r="EQ239">
            <v>0</v>
          </cell>
          <cell r="ER239">
            <v>52.277969215999988</v>
          </cell>
          <cell r="ES239">
            <v>331.04</v>
          </cell>
          <cell r="ET239">
            <v>81.11</v>
          </cell>
          <cell r="EU239">
            <v>17.78</v>
          </cell>
          <cell r="EV239">
            <v>340.10502448052864</v>
          </cell>
          <cell r="EW239">
            <v>0</v>
          </cell>
          <cell r="EX239">
            <v>0</v>
          </cell>
          <cell r="EY239">
            <v>136.81827156631502</v>
          </cell>
          <cell r="EZ239">
            <v>0</v>
          </cell>
          <cell r="FA239">
            <v>-1</v>
          </cell>
          <cell r="FB239">
            <v>-1</v>
          </cell>
          <cell r="FC239">
            <v>-1</v>
          </cell>
          <cell r="FD239">
            <v>0</v>
          </cell>
          <cell r="FE239">
            <v>0</v>
          </cell>
          <cell r="FF239">
            <v>1.7668492160000042</v>
          </cell>
        </row>
        <row r="240">
          <cell r="J240" t="str">
            <v>1113-1</v>
          </cell>
          <cell r="K240" t="str">
            <v>К - 12</v>
          </cell>
          <cell r="L240">
            <v>41814</v>
          </cell>
          <cell r="M240" t="str">
            <v>Гор.</v>
          </cell>
          <cell r="N240" t="str">
            <v>P1ar_Block I</v>
          </cell>
          <cell r="O240" t="str">
            <v>Действующий</v>
          </cell>
          <cell r="P240">
            <v>-4</v>
          </cell>
          <cell r="Q240">
            <v>41794</v>
          </cell>
          <cell r="R240" t="str">
            <v>Slb</v>
          </cell>
          <cell r="S240" t="str">
            <v>160м3 15% HCL 
 40м3 WF130</v>
          </cell>
          <cell r="T240">
            <v>143.80000000000001</v>
          </cell>
          <cell r="U240">
            <v>135</v>
          </cell>
          <cell r="V240">
            <v>4.32</v>
          </cell>
          <cell r="W240">
            <v>1</v>
          </cell>
          <cell r="X240">
            <v>3.8922705993015545</v>
          </cell>
          <cell r="Y240">
            <v>1.33</v>
          </cell>
          <cell r="Z240">
            <v>0.83599999999999997</v>
          </cell>
          <cell r="AA240">
            <v>0.73299999999999998</v>
          </cell>
          <cell r="AB240">
            <v>38</v>
          </cell>
          <cell r="AC240">
            <v>1.1579999999999999</v>
          </cell>
          <cell r="AD240" t="str">
            <v>177,8; 
114,3</v>
          </cell>
          <cell r="AE240">
            <v>9.19</v>
          </cell>
          <cell r="AF240" t="str">
            <v>0-2152 
1969-2722</v>
          </cell>
          <cell r="AG240">
            <v>2730</v>
          </cell>
          <cell r="AH240">
            <v>2730</v>
          </cell>
          <cell r="AI240">
            <v>0</v>
          </cell>
          <cell r="AJ240">
            <v>0</v>
          </cell>
          <cell r="AK240" t="str">
            <v>Закрытый</v>
          </cell>
          <cell r="AL240" t="str">
            <v>2200-2201; 2340-2341; 2533-2534; 2649-2650; 2697-2698</v>
          </cell>
          <cell r="AM240">
            <v>15.3</v>
          </cell>
          <cell r="AN240">
            <v>2200</v>
          </cell>
          <cell r="AO240">
            <v>352</v>
          </cell>
          <cell r="AP240">
            <v>0</v>
          </cell>
          <cell r="AQ240">
            <v>0</v>
          </cell>
          <cell r="AR240">
            <v>0</v>
          </cell>
          <cell r="AS240" t="str">
            <v>Газлифт</v>
          </cell>
          <cell r="AT240">
            <v>300</v>
          </cell>
          <cell r="AU240" t="str">
            <v>ГП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1810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 t="str">
            <v>32-103</v>
          </cell>
          <cell r="BM240">
            <v>1974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1767.72</v>
          </cell>
          <cell r="BT240">
            <v>206.28</v>
          </cell>
          <cell r="BU240">
            <v>73</v>
          </cell>
          <cell r="BV240">
            <v>5.5</v>
          </cell>
          <cell r="BW240">
            <v>18</v>
          </cell>
          <cell r="BX240" t="str">
            <v>Угловик</v>
          </cell>
          <cell r="BY240" t="str">
            <v>Постоянный</v>
          </cell>
          <cell r="BZ240">
            <v>24</v>
          </cell>
          <cell r="CA240">
            <v>0</v>
          </cell>
          <cell r="CB240">
            <v>25</v>
          </cell>
          <cell r="CC240">
            <v>55</v>
          </cell>
          <cell r="CD240">
            <v>24</v>
          </cell>
          <cell r="CE240" t="str">
            <v>-</v>
          </cell>
          <cell r="CF240">
            <v>141</v>
          </cell>
          <cell r="CG240">
            <v>80</v>
          </cell>
          <cell r="CH240">
            <v>6</v>
          </cell>
          <cell r="CI240">
            <v>0</v>
          </cell>
          <cell r="CJ240">
            <v>0</v>
          </cell>
          <cell r="CK240">
            <v>61</v>
          </cell>
          <cell r="CL240">
            <v>6.8303749799999993</v>
          </cell>
          <cell r="CM240">
            <v>8.4499999999999993</v>
          </cell>
          <cell r="CN240">
            <v>3.31</v>
          </cell>
          <cell r="CO240">
            <v>236</v>
          </cell>
          <cell r="CP240">
            <v>22.44</v>
          </cell>
          <cell r="CQ240">
            <v>1</v>
          </cell>
          <cell r="CR240" t="str">
            <v>-</v>
          </cell>
          <cell r="CS240" t="str">
            <v>-</v>
          </cell>
          <cell r="CT240" t="str">
            <v>-</v>
          </cell>
          <cell r="CU240">
            <v>-5.8303749799999993</v>
          </cell>
          <cell r="CV240" t="str">
            <v>-</v>
          </cell>
          <cell r="CW240" t="str">
            <v>-</v>
          </cell>
          <cell r="CX240" t="str">
            <v>-</v>
          </cell>
          <cell r="CY240">
            <v>14.7</v>
          </cell>
          <cell r="CZ240">
            <v>7.740000000000002</v>
          </cell>
          <cell r="DA240">
            <v>1133.1735113611585</v>
          </cell>
          <cell r="DB240">
            <v>3285.3247538687842</v>
          </cell>
          <cell r="DC240">
            <v>0.1412414383561644</v>
          </cell>
          <cell r="DD240">
            <v>0</v>
          </cell>
          <cell r="DE240" t="str">
            <v>Газлифт</v>
          </cell>
          <cell r="DF240">
            <v>6.8303749799999993</v>
          </cell>
          <cell r="DG240">
            <v>8.4499999999999993</v>
          </cell>
          <cell r="DH240">
            <v>3.31</v>
          </cell>
          <cell r="DI240">
            <v>7.740000000000002</v>
          </cell>
          <cell r="DJ240">
            <v>61</v>
          </cell>
          <cell r="DK240">
            <v>0</v>
          </cell>
          <cell r="DL240">
            <v>42081</v>
          </cell>
          <cell r="DM240">
            <v>42102</v>
          </cell>
          <cell r="DN240">
            <v>1304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41817</v>
          </cell>
          <cell r="DT240" t="str">
            <v>ВНС</v>
          </cell>
          <cell r="DU240">
            <v>0</v>
          </cell>
          <cell r="DV240" t="str">
            <v>-</v>
          </cell>
          <cell r="DW240" t="str">
            <v>-</v>
          </cell>
          <cell r="DX240" t="str">
            <v>-</v>
          </cell>
          <cell r="DY240" t="str">
            <v>-</v>
          </cell>
          <cell r="DZ240" t="str">
            <v>-</v>
          </cell>
          <cell r="EA240" t="str">
            <v>-</v>
          </cell>
          <cell r="EB240" t="str">
            <v>-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 t="str">
            <v>-</v>
          </cell>
          <cell r="EI240">
            <v>0</v>
          </cell>
          <cell r="EJ240" t="str">
            <v>-</v>
          </cell>
          <cell r="EK240">
            <v>18</v>
          </cell>
          <cell r="EL240">
            <v>25</v>
          </cell>
          <cell r="EM240">
            <v>55</v>
          </cell>
          <cell r="EN240">
            <v>24</v>
          </cell>
          <cell r="EO240" t="str">
            <v>Постоянный</v>
          </cell>
          <cell r="EP240">
            <v>24</v>
          </cell>
          <cell r="EQ240">
            <v>0</v>
          </cell>
          <cell r="ER240">
            <v>6.8303749799999993</v>
          </cell>
          <cell r="ES240">
            <v>8.4499999999999993</v>
          </cell>
          <cell r="ET240">
            <v>3.31</v>
          </cell>
          <cell r="EU240">
            <v>22.44</v>
          </cell>
          <cell r="EV240">
            <v>1133.1735113611585</v>
          </cell>
          <cell r="EW240">
            <v>80</v>
          </cell>
          <cell r="EX240">
            <v>14.7</v>
          </cell>
          <cell r="EY240">
            <v>61</v>
          </cell>
          <cell r="EZ240" t="e">
            <v>#VALUE!</v>
          </cell>
          <cell r="FA240" t="e">
            <v>#VALUE!</v>
          </cell>
          <cell r="FB240" t="e">
            <v>#VALUE!</v>
          </cell>
          <cell r="FC240" t="e">
            <v>#VALUE!</v>
          </cell>
          <cell r="FD240" t="e">
            <v>#VALUE!</v>
          </cell>
          <cell r="FE240" t="e">
            <v>#VALUE!</v>
          </cell>
          <cell r="FF240">
            <v>6.8303749799999993</v>
          </cell>
        </row>
        <row r="241">
          <cell r="J241">
            <v>1114</v>
          </cell>
          <cell r="K241" t="str">
            <v>К - 18</v>
          </cell>
          <cell r="L241">
            <v>41680</v>
          </cell>
          <cell r="M241" t="str">
            <v>Гор.</v>
          </cell>
          <cell r="N241" t="str">
            <v>P1ar_Block I</v>
          </cell>
          <cell r="O241" t="str">
            <v>Действующий</v>
          </cell>
          <cell r="P241">
            <v>-4</v>
          </cell>
          <cell r="Q241" t="str">
            <v xml:space="preserve"> </v>
          </cell>
          <cell r="R241" t="str">
            <v xml:space="preserve"> </v>
          </cell>
          <cell r="S241">
            <v>0</v>
          </cell>
          <cell r="T241">
            <v>143.80000000000001</v>
          </cell>
          <cell r="U241">
            <v>135</v>
          </cell>
          <cell r="V241">
            <v>4.32</v>
          </cell>
          <cell r="W241">
            <v>1</v>
          </cell>
          <cell r="X241">
            <v>4.32</v>
          </cell>
          <cell r="Y241">
            <v>1.33</v>
          </cell>
          <cell r="Z241">
            <v>0.83599999999999997</v>
          </cell>
          <cell r="AA241">
            <v>0.73299999999999998</v>
          </cell>
          <cell r="AB241">
            <v>38</v>
          </cell>
          <cell r="AC241">
            <v>1.1579999999999999</v>
          </cell>
          <cell r="AD241">
            <v>177.8</v>
          </cell>
          <cell r="AE241">
            <v>9.19</v>
          </cell>
          <cell r="AF241">
            <v>2492</v>
          </cell>
          <cell r="AG241">
            <v>3237</v>
          </cell>
          <cell r="AH241">
            <v>3237</v>
          </cell>
          <cell r="AI241">
            <v>0</v>
          </cell>
          <cell r="AJ241">
            <v>0</v>
          </cell>
          <cell r="AK241" t="str">
            <v>откр ствол</v>
          </cell>
          <cell r="AL241" t="str">
            <v>2492-3237</v>
          </cell>
          <cell r="AM241">
            <v>18</v>
          </cell>
          <cell r="AN241">
            <v>2471.5300000000002</v>
          </cell>
          <cell r="AO241">
            <v>638</v>
          </cell>
          <cell r="AP241">
            <v>0</v>
          </cell>
          <cell r="AQ241">
            <v>0</v>
          </cell>
          <cell r="AR241">
            <v>0</v>
          </cell>
          <cell r="AS241" t="str">
            <v>Газлифт</v>
          </cell>
          <cell r="AT241">
            <v>480</v>
          </cell>
          <cell r="AU241" t="str">
            <v>ГК78/3</v>
          </cell>
          <cell r="AV241">
            <v>860</v>
          </cell>
          <cell r="AW241" t="str">
            <v>ГК77/3</v>
          </cell>
          <cell r="AX241">
            <v>1170</v>
          </cell>
          <cell r="AY241" t="str">
            <v>ГК77/3</v>
          </cell>
          <cell r="AZ241">
            <v>1420</v>
          </cell>
          <cell r="BA241" t="str">
            <v>ГК76/4</v>
          </cell>
          <cell r="BB241">
            <v>1620</v>
          </cell>
          <cell r="BC241" t="str">
            <v>ГК75/4</v>
          </cell>
          <cell r="BD241">
            <v>1800</v>
          </cell>
          <cell r="BE241" t="str">
            <v>ЦКсОК</v>
          </cell>
          <cell r="BF241">
            <v>1890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2540</v>
          </cell>
          <cell r="BN241" t="str">
            <v>Есть</v>
          </cell>
          <cell r="BO241">
            <v>0</v>
          </cell>
          <cell r="BP241">
            <v>74</v>
          </cell>
          <cell r="BQ241">
            <v>74</v>
          </cell>
          <cell r="BR241">
            <v>8.5440000000000005</v>
          </cell>
          <cell r="BS241">
            <v>0</v>
          </cell>
          <cell r="BT241">
            <v>0</v>
          </cell>
          <cell r="BU241">
            <v>73</v>
          </cell>
          <cell r="BV241">
            <v>5.5</v>
          </cell>
          <cell r="BW241">
            <v>18</v>
          </cell>
          <cell r="BX241" t="str">
            <v>Угловик</v>
          </cell>
          <cell r="BY241" t="str">
            <v>Постоянный</v>
          </cell>
          <cell r="BZ241">
            <v>24</v>
          </cell>
          <cell r="CA241">
            <v>0</v>
          </cell>
          <cell r="CB241">
            <v>25</v>
          </cell>
          <cell r="CC241">
            <v>74</v>
          </cell>
          <cell r="CD241">
            <v>24</v>
          </cell>
          <cell r="CE241">
            <v>43313</v>
          </cell>
          <cell r="CF241">
            <v>168</v>
          </cell>
          <cell r="CG241">
            <v>74</v>
          </cell>
          <cell r="CH241">
            <v>5</v>
          </cell>
          <cell r="CI241">
            <v>0</v>
          </cell>
          <cell r="CJ241">
            <v>0</v>
          </cell>
          <cell r="CK241">
            <v>66</v>
          </cell>
          <cell r="CL241">
            <v>12.54</v>
          </cell>
          <cell r="CM241">
            <v>15</v>
          </cell>
          <cell r="CN241">
            <v>0</v>
          </cell>
          <cell r="CO241">
            <v>237</v>
          </cell>
          <cell r="CP241">
            <v>17.2</v>
          </cell>
          <cell r="CQ241">
            <v>102</v>
          </cell>
          <cell r="CR241" t="str">
            <v>-</v>
          </cell>
          <cell r="CS241" t="str">
            <v>-</v>
          </cell>
          <cell r="CT241" t="str">
            <v>-</v>
          </cell>
          <cell r="CU241">
            <v>89.460000000000008</v>
          </cell>
          <cell r="CV241" t="str">
            <v>-</v>
          </cell>
          <cell r="CW241" t="str">
            <v>-</v>
          </cell>
          <cell r="CX241" t="str">
            <v>-</v>
          </cell>
          <cell r="CY241">
            <v>8.5440000000000005</v>
          </cell>
          <cell r="CZ241">
            <v>8.6559999999999988</v>
          </cell>
          <cell r="DA241">
            <v>690.27113237639549</v>
          </cell>
          <cell r="DB241">
            <v>1371.6108452950559</v>
          </cell>
          <cell r="DC241">
            <v>0.18008843285492812</v>
          </cell>
          <cell r="DD241">
            <v>0</v>
          </cell>
          <cell r="DE241" t="str">
            <v>Газлифт</v>
          </cell>
          <cell r="DF241">
            <v>12.54</v>
          </cell>
          <cell r="DG241">
            <v>15</v>
          </cell>
          <cell r="DH241">
            <v>0</v>
          </cell>
          <cell r="DI241">
            <v>8.6559999999999988</v>
          </cell>
          <cell r="DJ241">
            <v>66</v>
          </cell>
          <cell r="DK241">
            <v>0</v>
          </cell>
          <cell r="DL241">
            <v>42977</v>
          </cell>
          <cell r="DM241">
            <v>43002</v>
          </cell>
          <cell r="DN241">
            <v>404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43117</v>
          </cell>
          <cell r="DT241" t="str">
            <v>Бесп. ОПЗ</v>
          </cell>
          <cell r="DU241">
            <v>0</v>
          </cell>
          <cell r="DV241">
            <v>18</v>
          </cell>
          <cell r="DW241">
            <v>26</v>
          </cell>
          <cell r="DX241">
            <v>44</v>
          </cell>
          <cell r="DY241">
            <v>25</v>
          </cell>
          <cell r="DZ241" t="str">
            <v>Постоянный</v>
          </cell>
          <cell r="EA241">
            <v>24</v>
          </cell>
          <cell r="EB241">
            <v>0</v>
          </cell>
          <cell r="EC241">
            <v>12.54</v>
          </cell>
          <cell r="ED241">
            <v>15</v>
          </cell>
          <cell r="EE241">
            <v>0</v>
          </cell>
          <cell r="EF241">
            <v>17.2</v>
          </cell>
          <cell r="EG241">
            <v>690.27113237639549</v>
          </cell>
          <cell r="EH241">
            <v>82</v>
          </cell>
          <cell r="EI241">
            <v>8.5440000000000005</v>
          </cell>
          <cell r="EJ241">
            <v>62</v>
          </cell>
          <cell r="EK241">
            <v>18</v>
          </cell>
          <cell r="EL241">
            <v>25</v>
          </cell>
          <cell r="EM241">
            <v>74</v>
          </cell>
          <cell r="EN241">
            <v>24</v>
          </cell>
          <cell r="EO241" t="str">
            <v>Постоянный</v>
          </cell>
          <cell r="EP241">
            <v>24</v>
          </cell>
          <cell r="EQ241">
            <v>0</v>
          </cell>
          <cell r="ER241">
            <v>12.54</v>
          </cell>
          <cell r="ES241">
            <v>15</v>
          </cell>
          <cell r="ET241">
            <v>0</v>
          </cell>
          <cell r="EU241">
            <v>17.2</v>
          </cell>
          <cell r="EV241">
            <v>690.27113237639549</v>
          </cell>
          <cell r="EW241">
            <v>74</v>
          </cell>
          <cell r="EX241">
            <v>8.5440000000000005</v>
          </cell>
          <cell r="EY241">
            <v>66</v>
          </cell>
          <cell r="EZ241">
            <v>0</v>
          </cell>
          <cell r="FA241">
            <v>-1</v>
          </cell>
          <cell r="FB241">
            <v>30</v>
          </cell>
          <cell r="FC241">
            <v>-1</v>
          </cell>
          <cell r="FD241">
            <v>0</v>
          </cell>
          <cell r="FE241">
            <v>0</v>
          </cell>
          <cell r="FF241">
            <v>0</v>
          </cell>
        </row>
        <row r="242">
          <cell r="J242">
            <v>1117</v>
          </cell>
          <cell r="K242" t="str">
            <v>К - 18</v>
          </cell>
          <cell r="L242">
            <v>41642</v>
          </cell>
          <cell r="M242" t="str">
            <v>Гор.</v>
          </cell>
          <cell r="N242" t="str">
            <v>P1ar_Block I</v>
          </cell>
          <cell r="O242" t="str">
            <v>Действующий</v>
          </cell>
          <cell r="P242">
            <v>-4</v>
          </cell>
          <cell r="Q242">
            <v>41627</v>
          </cell>
          <cell r="R242" t="str">
            <v>Slb</v>
          </cell>
          <cell r="S242" t="str">
            <v>90м3 15% HCL + 30м3 WF125</v>
          </cell>
          <cell r="T242">
            <v>143.80000000000001</v>
          </cell>
          <cell r="U242">
            <v>135</v>
          </cell>
          <cell r="V242">
            <v>4.32</v>
          </cell>
          <cell r="W242">
            <v>1</v>
          </cell>
          <cell r="X242">
            <v>4.3142706485786881</v>
          </cell>
          <cell r="Y242">
            <v>1.33</v>
          </cell>
          <cell r="Z242">
            <v>0.83599999999999997</v>
          </cell>
          <cell r="AA242">
            <v>0.73299999999999998</v>
          </cell>
          <cell r="AB242">
            <v>38</v>
          </cell>
          <cell r="AC242">
            <v>1.1579999999999999</v>
          </cell>
          <cell r="AD242">
            <v>177.8</v>
          </cell>
          <cell r="AE242">
            <v>9.19</v>
          </cell>
          <cell r="AF242">
            <v>2037.11</v>
          </cell>
          <cell r="AG242">
            <v>2845</v>
          </cell>
          <cell r="AH242">
            <v>2845</v>
          </cell>
          <cell r="AI242">
            <v>0</v>
          </cell>
          <cell r="AJ242">
            <v>0</v>
          </cell>
          <cell r="AK242" t="str">
            <v>Закрытый</v>
          </cell>
          <cell r="AL242" t="str">
            <v>2037,11-2845</v>
          </cell>
          <cell r="AM242">
            <v>15</v>
          </cell>
          <cell r="AN242">
            <v>2037</v>
          </cell>
          <cell r="AO242">
            <v>165.48</v>
          </cell>
          <cell r="AP242" t="str">
            <v>1646,9-2543,34</v>
          </cell>
          <cell r="AQ242">
            <v>114</v>
          </cell>
          <cell r="AR242">
            <v>6.5</v>
          </cell>
          <cell r="AS242" t="str">
            <v>УЭЦН</v>
          </cell>
          <cell r="AT242">
            <v>1000</v>
          </cell>
          <cell r="AU242" t="str">
            <v>ГП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1545</v>
          </cell>
          <cell r="BG242">
            <v>0</v>
          </cell>
          <cell r="BH242">
            <v>0</v>
          </cell>
          <cell r="BI242" t="str">
            <v>D460N</v>
          </cell>
          <cell r="BJ242">
            <v>1246</v>
          </cell>
          <cell r="BK242">
            <v>52</v>
          </cell>
          <cell r="BL242" t="str">
            <v>32-103</v>
          </cell>
          <cell r="BM242">
            <v>1563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1472.22</v>
          </cell>
          <cell r="BT242">
            <v>90.78</v>
          </cell>
          <cell r="BU242">
            <v>73</v>
          </cell>
          <cell r="BV242">
            <v>5.5</v>
          </cell>
          <cell r="BW242">
            <v>65</v>
          </cell>
          <cell r="BX242" t="str">
            <v>Угловик</v>
          </cell>
          <cell r="BY242" t="str">
            <v>ПКВ</v>
          </cell>
          <cell r="BZ242">
            <v>1.02</v>
          </cell>
          <cell r="CA242">
            <v>2</v>
          </cell>
          <cell r="CB242">
            <v>23</v>
          </cell>
          <cell r="CC242">
            <v>23</v>
          </cell>
          <cell r="CD242">
            <v>22</v>
          </cell>
          <cell r="CE242">
            <v>43313</v>
          </cell>
          <cell r="CF242">
            <v>170</v>
          </cell>
          <cell r="CG242">
            <v>0</v>
          </cell>
          <cell r="CH242">
            <v>0</v>
          </cell>
          <cell r="CI242">
            <v>1160.0492425957</v>
          </cell>
          <cell r="CJ242">
            <v>47</v>
          </cell>
          <cell r="CK242">
            <v>75.719244016099992</v>
          </cell>
          <cell r="CL242">
            <v>7.9388231999999999</v>
          </cell>
          <cell r="CM242">
            <v>9.5</v>
          </cell>
          <cell r="CN242">
            <v>0.04</v>
          </cell>
          <cell r="CO242">
            <v>238</v>
          </cell>
          <cell r="CP242">
            <v>1.7</v>
          </cell>
          <cell r="CQ242">
            <v>94.280755983900008</v>
          </cell>
          <cell r="CR242" t="str">
            <v>-</v>
          </cell>
          <cell r="CS242" t="str">
            <v>-</v>
          </cell>
          <cell r="CT242" t="str">
            <v>-</v>
          </cell>
          <cell r="CU242">
            <v>86.341932783900006</v>
          </cell>
          <cell r="CV242" t="str">
            <v>-</v>
          </cell>
          <cell r="CW242" t="str">
            <v>-</v>
          </cell>
          <cell r="CX242" t="str">
            <v>-</v>
          </cell>
          <cell r="CY242">
            <v>0</v>
          </cell>
          <cell r="CZ242">
            <v>1.7</v>
          </cell>
          <cell r="DA242">
            <v>214.13753111418328</v>
          </cell>
          <cell r="DB242">
            <v>214.13753111418328</v>
          </cell>
          <cell r="DC242">
            <v>0.11881633377997508</v>
          </cell>
          <cell r="DD242">
            <v>0</v>
          </cell>
          <cell r="DE242" t="str">
            <v>УЭЦН</v>
          </cell>
          <cell r="DF242">
            <v>7.9388231999999999</v>
          </cell>
          <cell r="DG242">
            <v>9.5</v>
          </cell>
          <cell r="DH242">
            <v>0.04</v>
          </cell>
          <cell r="DI242">
            <v>1.7</v>
          </cell>
          <cell r="DJ242">
            <v>75.719244016099992</v>
          </cell>
          <cell r="DK242">
            <v>0</v>
          </cell>
          <cell r="DL242">
            <v>42753.083333333336</v>
          </cell>
          <cell r="DM242">
            <v>42755</v>
          </cell>
          <cell r="DN242">
            <v>651</v>
          </cell>
          <cell r="DO242">
            <v>17.5</v>
          </cell>
          <cell r="DP242">
            <v>44</v>
          </cell>
          <cell r="DQ242">
            <v>0</v>
          </cell>
          <cell r="DR242">
            <v>0</v>
          </cell>
          <cell r="DS242">
            <v>41642</v>
          </cell>
          <cell r="DT242" t="str">
            <v>ВНС</v>
          </cell>
          <cell r="DU242">
            <v>0</v>
          </cell>
          <cell r="DV242">
            <v>65</v>
          </cell>
          <cell r="DW242">
            <v>25</v>
          </cell>
          <cell r="DX242">
            <v>25</v>
          </cell>
          <cell r="DY242">
            <v>24</v>
          </cell>
          <cell r="DZ242" t="str">
            <v>ПКВ</v>
          </cell>
          <cell r="EA242">
            <v>10.7</v>
          </cell>
          <cell r="EB242">
            <v>13.3</v>
          </cell>
          <cell r="EC242">
            <v>7.1406522000000008</v>
          </cell>
          <cell r="ED242">
            <v>8.5500000000000007</v>
          </cell>
          <cell r="EE242">
            <v>0.1</v>
          </cell>
          <cell r="EF242">
            <v>1.2</v>
          </cell>
          <cell r="EG242">
            <v>168.05187626978946</v>
          </cell>
          <cell r="EH242">
            <v>0</v>
          </cell>
          <cell r="EI242">
            <v>0</v>
          </cell>
          <cell r="EJ242">
            <v>75.729232705249999</v>
          </cell>
          <cell r="EK242">
            <v>65</v>
          </cell>
          <cell r="EL242">
            <v>23</v>
          </cell>
          <cell r="EM242">
            <v>23</v>
          </cell>
          <cell r="EN242">
            <v>22</v>
          </cell>
          <cell r="EO242" t="str">
            <v>ПКВ</v>
          </cell>
          <cell r="EP242">
            <v>1.02</v>
          </cell>
          <cell r="EQ242">
            <v>2</v>
          </cell>
          <cell r="ER242">
            <v>7.9388231999999999</v>
          </cell>
          <cell r="ES242">
            <v>9.5</v>
          </cell>
          <cell r="ET242">
            <v>0.04</v>
          </cell>
          <cell r="EU242">
            <v>1.7</v>
          </cell>
          <cell r="EV242">
            <v>214.13753111418328</v>
          </cell>
          <cell r="EW242">
            <v>0</v>
          </cell>
          <cell r="EX242">
            <v>0</v>
          </cell>
          <cell r="EY242">
            <v>75.719244016099992</v>
          </cell>
          <cell r="EZ242">
            <v>0</v>
          </cell>
          <cell r="FA242">
            <v>-2</v>
          </cell>
          <cell r="FB242">
            <v>-2</v>
          </cell>
          <cell r="FC242">
            <v>-2</v>
          </cell>
          <cell r="FD242">
            <v>-9.68</v>
          </cell>
          <cell r="FE242">
            <v>-11.3</v>
          </cell>
          <cell r="FF242">
            <v>0.79817099999999908</v>
          </cell>
        </row>
        <row r="243">
          <cell r="J243" t="str">
            <v>1117-2</v>
          </cell>
          <cell r="K243" t="str">
            <v>К - 18</v>
          </cell>
          <cell r="L243">
            <v>41794</v>
          </cell>
          <cell r="M243" t="str">
            <v>Гор.</v>
          </cell>
          <cell r="N243" t="str">
            <v>P1ar_Block I</v>
          </cell>
          <cell r="O243" t="str">
            <v>Действующий</v>
          </cell>
          <cell r="P243">
            <v>-4</v>
          </cell>
          <cell r="Q243" t="str">
            <v xml:space="preserve"> </v>
          </cell>
          <cell r="R243" t="str">
            <v xml:space="preserve"> </v>
          </cell>
          <cell r="S243">
            <v>0</v>
          </cell>
          <cell r="T243">
            <v>143.80000000000001</v>
          </cell>
          <cell r="U243">
            <v>135</v>
          </cell>
          <cell r="V243">
            <v>4.32</v>
          </cell>
          <cell r="W243">
            <v>1</v>
          </cell>
          <cell r="X243">
            <v>4.32</v>
          </cell>
          <cell r="Y243">
            <v>1.33</v>
          </cell>
          <cell r="Z243">
            <v>0.83599999999999997</v>
          </cell>
          <cell r="AA243">
            <v>0.73299999999999998</v>
          </cell>
          <cell r="AB243">
            <v>38</v>
          </cell>
          <cell r="AC243">
            <v>1.1579999999999999</v>
          </cell>
          <cell r="AD243">
            <v>177.8</v>
          </cell>
          <cell r="AE243">
            <v>9.19</v>
          </cell>
          <cell r="AF243">
            <v>2041</v>
          </cell>
          <cell r="AG243">
            <v>2740</v>
          </cell>
          <cell r="AH243">
            <v>2740</v>
          </cell>
          <cell r="AI243">
            <v>0</v>
          </cell>
          <cell r="AJ243">
            <v>0</v>
          </cell>
          <cell r="AK243" t="str">
            <v>откр ствол</v>
          </cell>
          <cell r="AL243" t="str">
            <v>2041-2740</v>
          </cell>
          <cell r="AM243">
            <v>17</v>
          </cell>
          <cell r="AN243">
            <v>2041</v>
          </cell>
          <cell r="AO243">
            <v>173</v>
          </cell>
          <cell r="AP243">
            <v>0</v>
          </cell>
          <cell r="AQ243">
            <v>0</v>
          </cell>
          <cell r="AR243">
            <v>0</v>
          </cell>
          <cell r="AS243" t="str">
            <v>Газлифт</v>
          </cell>
          <cell r="AT243">
            <v>400</v>
          </cell>
          <cell r="AU243" t="str">
            <v>ГП</v>
          </cell>
          <cell r="AV243">
            <v>700</v>
          </cell>
          <cell r="AW243" t="str">
            <v>ГП</v>
          </cell>
          <cell r="AX243">
            <v>950</v>
          </cell>
          <cell r="AY243" t="str">
            <v>ГП</v>
          </cell>
          <cell r="AZ243">
            <v>1200</v>
          </cell>
          <cell r="BA243" t="str">
            <v>ГК85/1,5</v>
          </cell>
          <cell r="BB243">
            <v>1400</v>
          </cell>
          <cell r="BC243" t="str">
            <v>ГК83/1</v>
          </cell>
          <cell r="BD243">
            <v>0</v>
          </cell>
          <cell r="BE243">
            <v>0</v>
          </cell>
          <cell r="BF243">
            <v>1750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2060</v>
          </cell>
          <cell r="BN243" t="str">
            <v>Есть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73</v>
          </cell>
          <cell r="BV243">
            <v>5.5</v>
          </cell>
          <cell r="BW243">
            <v>18</v>
          </cell>
          <cell r="BX243" t="str">
            <v>Угловик</v>
          </cell>
          <cell r="BY243" t="str">
            <v>Постоянный</v>
          </cell>
          <cell r="BZ243">
            <v>24</v>
          </cell>
          <cell r="CA243">
            <v>0</v>
          </cell>
          <cell r="CB243">
            <v>25</v>
          </cell>
          <cell r="CC243">
            <v>56</v>
          </cell>
          <cell r="CD243">
            <v>24</v>
          </cell>
          <cell r="CE243">
            <v>43313</v>
          </cell>
          <cell r="CF243">
            <v>130</v>
          </cell>
          <cell r="CG243">
            <v>74</v>
          </cell>
          <cell r="CH243">
            <v>5</v>
          </cell>
          <cell r="CI243">
            <v>0</v>
          </cell>
          <cell r="CJ243">
            <v>0</v>
          </cell>
          <cell r="CK243">
            <v>77</v>
          </cell>
          <cell r="CL243">
            <v>10.2828</v>
          </cell>
          <cell r="CM243">
            <v>12.3</v>
          </cell>
          <cell r="CN243">
            <v>0</v>
          </cell>
          <cell r="CO243">
            <v>239</v>
          </cell>
          <cell r="CP243">
            <v>11.68</v>
          </cell>
          <cell r="CQ243">
            <v>53</v>
          </cell>
          <cell r="CR243" t="str">
            <v>-</v>
          </cell>
          <cell r="CS243" t="str">
            <v>-</v>
          </cell>
          <cell r="CT243" t="str">
            <v>-</v>
          </cell>
          <cell r="CU243">
            <v>42.717199999999998</v>
          </cell>
          <cell r="CV243" t="str">
            <v>-</v>
          </cell>
          <cell r="CW243" t="str">
            <v>-</v>
          </cell>
          <cell r="CX243" t="str">
            <v>-</v>
          </cell>
          <cell r="CY243">
            <v>5.44</v>
          </cell>
          <cell r="CZ243">
            <v>6.2399999999999993</v>
          </cell>
          <cell r="DA243">
            <v>606.8386042712101</v>
          </cell>
          <cell r="DB243">
            <v>1135.8773874820088</v>
          </cell>
          <cell r="DC243">
            <v>0.28343246543506523</v>
          </cell>
          <cell r="DD243">
            <v>0</v>
          </cell>
          <cell r="DE243" t="str">
            <v>Газлифт</v>
          </cell>
          <cell r="DF243">
            <v>10.2828</v>
          </cell>
          <cell r="DG243">
            <v>12.3</v>
          </cell>
          <cell r="DH243">
            <v>0</v>
          </cell>
          <cell r="DI243">
            <v>6.2399999999999993</v>
          </cell>
          <cell r="DJ243">
            <v>77</v>
          </cell>
          <cell r="DK243">
            <v>0</v>
          </cell>
          <cell r="DL243" t="str">
            <v>-</v>
          </cell>
          <cell r="DM243">
            <v>41794</v>
          </cell>
          <cell r="DN243">
            <v>1612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41794</v>
          </cell>
          <cell r="DT243" t="str">
            <v>ВНС</v>
          </cell>
          <cell r="DU243">
            <v>0</v>
          </cell>
          <cell r="DV243">
            <v>18</v>
          </cell>
          <cell r="DW243">
            <v>27</v>
          </cell>
          <cell r="DX243">
            <v>46</v>
          </cell>
          <cell r="DY243">
            <v>26</v>
          </cell>
          <cell r="DZ243" t="str">
            <v>Периодический</v>
          </cell>
          <cell r="EA243">
            <v>24</v>
          </cell>
          <cell r="EB243">
            <v>24</v>
          </cell>
          <cell r="EC243">
            <v>10.2828</v>
          </cell>
          <cell r="ED243">
            <v>12.3</v>
          </cell>
          <cell r="EE243">
            <v>0</v>
          </cell>
          <cell r="EF243">
            <v>11.68</v>
          </cell>
          <cell r="EG243">
            <v>606.8386042712101</v>
          </cell>
          <cell r="EH243">
            <v>80</v>
          </cell>
          <cell r="EI243">
            <v>5.44</v>
          </cell>
          <cell r="EJ243">
            <v>77</v>
          </cell>
          <cell r="EK243">
            <v>18</v>
          </cell>
          <cell r="EL243">
            <v>25</v>
          </cell>
          <cell r="EM243">
            <v>56</v>
          </cell>
          <cell r="EN243">
            <v>24</v>
          </cell>
          <cell r="EO243" t="str">
            <v>Постоянный</v>
          </cell>
          <cell r="EP243">
            <v>24</v>
          </cell>
          <cell r="EQ243">
            <v>0</v>
          </cell>
          <cell r="ER243">
            <v>10.2828</v>
          </cell>
          <cell r="ES243">
            <v>12.3</v>
          </cell>
          <cell r="ET243">
            <v>0</v>
          </cell>
          <cell r="EU243">
            <v>11.68</v>
          </cell>
          <cell r="EV243">
            <v>606.8386042712101</v>
          </cell>
          <cell r="EW243">
            <v>74</v>
          </cell>
          <cell r="EX243">
            <v>5.44</v>
          </cell>
          <cell r="EY243">
            <v>77</v>
          </cell>
          <cell r="EZ243">
            <v>0</v>
          </cell>
          <cell r="FA243">
            <v>-2</v>
          </cell>
          <cell r="FB243">
            <v>10</v>
          </cell>
          <cell r="FC243">
            <v>-2</v>
          </cell>
          <cell r="FD243">
            <v>0</v>
          </cell>
          <cell r="FE243">
            <v>-24</v>
          </cell>
          <cell r="FF243">
            <v>0</v>
          </cell>
        </row>
        <row r="244">
          <cell r="J244" t="str">
            <v>1117-1</v>
          </cell>
          <cell r="K244" t="str">
            <v>К - 18</v>
          </cell>
          <cell r="L244">
            <v>41757</v>
          </cell>
          <cell r="M244" t="str">
            <v>Гор.</v>
          </cell>
          <cell r="N244" t="str">
            <v>P1ar_Block I</v>
          </cell>
          <cell r="O244" t="str">
            <v>Действующий</v>
          </cell>
          <cell r="P244">
            <v>-4</v>
          </cell>
          <cell r="Q244" t="str">
            <v xml:space="preserve"> </v>
          </cell>
          <cell r="R244" t="str">
            <v xml:space="preserve"> </v>
          </cell>
          <cell r="S244">
            <v>0</v>
          </cell>
          <cell r="T244">
            <v>143.80000000000001</v>
          </cell>
          <cell r="U244">
            <v>135</v>
          </cell>
          <cell r="V244">
            <v>4.32</v>
          </cell>
          <cell r="W244">
            <v>1</v>
          </cell>
          <cell r="X244">
            <v>4.3128406844637901</v>
          </cell>
          <cell r="Y244">
            <v>1.33</v>
          </cell>
          <cell r="Z244">
            <v>0.83599999999999997</v>
          </cell>
          <cell r="AA244">
            <v>0.73299999999999998</v>
          </cell>
          <cell r="AB244">
            <v>38</v>
          </cell>
          <cell r="AC244">
            <v>1.1579999999999999</v>
          </cell>
          <cell r="AD244">
            <v>177.8</v>
          </cell>
          <cell r="AE244">
            <v>9.19</v>
          </cell>
          <cell r="AF244">
            <v>1875</v>
          </cell>
          <cell r="AG244">
            <v>2490</v>
          </cell>
          <cell r="AH244">
            <v>2490</v>
          </cell>
          <cell r="AI244">
            <v>0</v>
          </cell>
          <cell r="AJ244">
            <v>0</v>
          </cell>
          <cell r="AK244" t="str">
            <v>откр ствол</v>
          </cell>
          <cell r="AL244" t="str">
            <v xml:space="preserve">1875-2490 </v>
          </cell>
          <cell r="AM244">
            <v>18</v>
          </cell>
          <cell r="AN244">
            <v>1875</v>
          </cell>
          <cell r="AO244">
            <v>119.3</v>
          </cell>
          <cell r="AP244">
            <v>0</v>
          </cell>
          <cell r="AQ244">
            <v>0</v>
          </cell>
          <cell r="AR244">
            <v>0</v>
          </cell>
          <cell r="AS244" t="str">
            <v>Газлифт</v>
          </cell>
          <cell r="AT244">
            <v>290</v>
          </cell>
          <cell r="AU244" t="str">
            <v>ГП</v>
          </cell>
          <cell r="AV244">
            <v>530</v>
          </cell>
          <cell r="AW244" t="str">
            <v>ГП</v>
          </cell>
          <cell r="AX244">
            <v>740</v>
          </cell>
          <cell r="AY244" t="str">
            <v>ГП</v>
          </cell>
          <cell r="AZ244">
            <v>910</v>
          </cell>
          <cell r="BA244" t="str">
            <v>ГП</v>
          </cell>
          <cell r="BB244">
            <v>1060</v>
          </cell>
          <cell r="BC244" t="str">
            <v>ГП</v>
          </cell>
          <cell r="BD244">
            <v>0</v>
          </cell>
          <cell r="BE244">
            <v>0</v>
          </cell>
          <cell r="BF244">
            <v>1805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2150</v>
          </cell>
          <cell r="BN244" t="str">
            <v>Есть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73</v>
          </cell>
          <cell r="BV244">
            <v>5.5</v>
          </cell>
          <cell r="BW244">
            <v>18</v>
          </cell>
          <cell r="BX244" t="str">
            <v>Угловик</v>
          </cell>
          <cell r="BY244" t="str">
            <v>Постоянный</v>
          </cell>
          <cell r="BZ244">
            <v>24</v>
          </cell>
          <cell r="CA244">
            <v>0</v>
          </cell>
          <cell r="CB244">
            <v>26</v>
          </cell>
          <cell r="CC244">
            <v>66</v>
          </cell>
          <cell r="CD244">
            <v>25</v>
          </cell>
          <cell r="CE244">
            <v>43313</v>
          </cell>
          <cell r="CF244">
            <v>120</v>
          </cell>
          <cell r="CG244">
            <v>78</v>
          </cell>
          <cell r="CH244">
            <v>5</v>
          </cell>
          <cell r="CI244">
            <v>0</v>
          </cell>
          <cell r="CJ244">
            <v>0</v>
          </cell>
          <cell r="CK244">
            <v>74</v>
          </cell>
          <cell r="CL244">
            <v>6.7264350999999998</v>
          </cell>
          <cell r="CM244">
            <v>8.0500000000000007</v>
          </cell>
          <cell r="CN244">
            <v>0.05</v>
          </cell>
          <cell r="CO244">
            <v>240</v>
          </cell>
          <cell r="CP244">
            <v>6</v>
          </cell>
          <cell r="CQ244">
            <v>46</v>
          </cell>
          <cell r="CR244" t="str">
            <v>-</v>
          </cell>
          <cell r="CS244" t="str">
            <v>-</v>
          </cell>
          <cell r="CT244" t="str">
            <v>-</v>
          </cell>
          <cell r="CU244">
            <v>39.273564899999997</v>
          </cell>
          <cell r="CV244" t="str">
            <v>-</v>
          </cell>
          <cell r="CW244" t="str">
            <v>-</v>
          </cell>
          <cell r="CX244" t="str">
            <v>-</v>
          </cell>
          <cell r="CY244">
            <v>3.2</v>
          </cell>
          <cell r="CZ244">
            <v>2.8</v>
          </cell>
          <cell r="DA244">
            <v>416.26804665074371</v>
          </cell>
          <cell r="DB244">
            <v>892.00295710873661</v>
          </cell>
          <cell r="DC244">
            <v>0.21093750000000006</v>
          </cell>
          <cell r="DD244">
            <v>0</v>
          </cell>
          <cell r="DE244" t="str">
            <v>Газлифт</v>
          </cell>
          <cell r="DF244">
            <v>6.7264350999999998</v>
          </cell>
          <cell r="DG244">
            <v>8.0500000000000007</v>
          </cell>
          <cell r="DH244">
            <v>0.05</v>
          </cell>
          <cell r="DI244">
            <v>2.8</v>
          </cell>
          <cell r="DJ244">
            <v>74</v>
          </cell>
          <cell r="DK244">
            <v>0</v>
          </cell>
          <cell r="DL244">
            <v>41929.085416666669</v>
          </cell>
          <cell r="DM244">
            <v>41939</v>
          </cell>
          <cell r="DN244">
            <v>1467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41757</v>
          </cell>
          <cell r="DT244" t="str">
            <v>ВНС</v>
          </cell>
          <cell r="DU244">
            <v>0</v>
          </cell>
          <cell r="DV244">
            <v>18</v>
          </cell>
          <cell r="DW244">
            <v>27</v>
          </cell>
          <cell r="DX244">
            <v>62</v>
          </cell>
          <cell r="DY244">
            <v>26</v>
          </cell>
          <cell r="DZ244" t="str">
            <v>Периодический</v>
          </cell>
          <cell r="EA244">
            <v>24</v>
          </cell>
          <cell r="EB244">
            <v>24</v>
          </cell>
          <cell r="EC244">
            <v>6.7264350999999998</v>
          </cell>
          <cell r="ED244">
            <v>8.0500000000000007</v>
          </cell>
          <cell r="EE244">
            <v>0.05</v>
          </cell>
          <cell r="EF244">
            <v>6</v>
          </cell>
          <cell r="EG244">
            <v>416.26804665074371</v>
          </cell>
          <cell r="EH244">
            <v>82</v>
          </cell>
          <cell r="EI244">
            <v>3.2</v>
          </cell>
          <cell r="EJ244">
            <v>76</v>
          </cell>
          <cell r="EK244">
            <v>18</v>
          </cell>
          <cell r="EL244">
            <v>26</v>
          </cell>
          <cell r="EM244">
            <v>66</v>
          </cell>
          <cell r="EN244">
            <v>25</v>
          </cell>
          <cell r="EO244" t="str">
            <v>Постоянный</v>
          </cell>
          <cell r="EP244">
            <v>24</v>
          </cell>
          <cell r="EQ244">
            <v>0</v>
          </cell>
          <cell r="ER244">
            <v>6.7264350999999998</v>
          </cell>
          <cell r="ES244">
            <v>8.0500000000000007</v>
          </cell>
          <cell r="ET244">
            <v>0.05</v>
          </cell>
          <cell r="EU244">
            <v>6</v>
          </cell>
          <cell r="EV244">
            <v>416.26804665074371</v>
          </cell>
          <cell r="EW244">
            <v>78</v>
          </cell>
          <cell r="EX244">
            <v>3.2</v>
          </cell>
          <cell r="EY244">
            <v>74</v>
          </cell>
          <cell r="EZ244">
            <v>0</v>
          </cell>
          <cell r="FA244">
            <v>-1</v>
          </cell>
          <cell r="FB244">
            <v>4</v>
          </cell>
          <cell r="FC244">
            <v>-1</v>
          </cell>
          <cell r="FD244">
            <v>0</v>
          </cell>
          <cell r="FE244">
            <v>-24</v>
          </cell>
          <cell r="FF244">
            <v>0</v>
          </cell>
        </row>
        <row r="245">
          <cell r="J245">
            <v>1118</v>
          </cell>
          <cell r="K245" t="str">
            <v>К - 8</v>
          </cell>
          <cell r="L245">
            <v>41540</v>
          </cell>
          <cell r="M245" t="str">
            <v>Гор.</v>
          </cell>
          <cell r="N245" t="str">
            <v>P1ar_Block I</v>
          </cell>
          <cell r="O245" t="str">
            <v>Действующий</v>
          </cell>
          <cell r="P245">
            <v>-4</v>
          </cell>
          <cell r="Q245">
            <v>41490</v>
          </cell>
          <cell r="R245" t="str">
            <v>ЕВС</v>
          </cell>
          <cell r="S245" t="str">
            <v>32,5т</v>
          </cell>
          <cell r="T245">
            <v>143.80000000000001</v>
          </cell>
          <cell r="U245">
            <v>135</v>
          </cell>
          <cell r="V245">
            <v>4.32</v>
          </cell>
          <cell r="W245">
            <v>1</v>
          </cell>
          <cell r="X245">
            <v>3.8725778459861449</v>
          </cell>
          <cell r="Y245">
            <v>1.33</v>
          </cell>
          <cell r="Z245">
            <v>0.83599999999999997</v>
          </cell>
          <cell r="AA245">
            <v>0.73299999999999998</v>
          </cell>
          <cell r="AB245">
            <v>38</v>
          </cell>
          <cell r="AC245">
            <v>1.1579999999999999</v>
          </cell>
          <cell r="AD245" t="str">
            <v>177,8; 
114,3</v>
          </cell>
          <cell r="AE245">
            <v>9.19</v>
          </cell>
          <cell r="AF245">
            <v>2052</v>
          </cell>
          <cell r="AG245">
            <v>2756</v>
          </cell>
          <cell r="AH245">
            <v>2756</v>
          </cell>
          <cell r="AI245">
            <v>0</v>
          </cell>
          <cell r="AJ245">
            <v>0</v>
          </cell>
          <cell r="AK245" t="str">
            <v>Закрытый</v>
          </cell>
          <cell r="AL245" t="str">
            <v>2115,95-2117,2; 2404,18-2405,43; 2682,66-2683,71</v>
          </cell>
          <cell r="AM245">
            <v>13</v>
          </cell>
          <cell r="AN245">
            <v>2052</v>
          </cell>
          <cell r="AO245">
            <v>76.95</v>
          </cell>
          <cell r="AP245">
            <v>0</v>
          </cell>
          <cell r="AQ245">
            <v>0</v>
          </cell>
          <cell r="AR245">
            <v>0</v>
          </cell>
          <cell r="AS245" t="str">
            <v>Газлифт</v>
          </cell>
          <cell r="AT245">
            <v>600</v>
          </cell>
          <cell r="AU245" t="str">
            <v>ГП</v>
          </cell>
          <cell r="AV245">
            <v>1200</v>
          </cell>
          <cell r="AW245" t="str">
            <v>ГП</v>
          </cell>
          <cell r="AX245">
            <v>1800</v>
          </cell>
          <cell r="AY245" t="str">
            <v>ЦКсОК/3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 t="str">
            <v>-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1952</v>
          </cell>
          <cell r="BN245" t="str">
            <v>Есть</v>
          </cell>
          <cell r="BO245">
            <v>0</v>
          </cell>
          <cell r="BP245">
            <v>83</v>
          </cell>
          <cell r="BQ245">
            <v>43</v>
          </cell>
          <cell r="BR245">
            <v>8.2560000000000002</v>
          </cell>
          <cell r="BS245">
            <v>0</v>
          </cell>
          <cell r="BT245">
            <v>0</v>
          </cell>
          <cell r="BU245">
            <v>73</v>
          </cell>
          <cell r="BV245">
            <v>5.5</v>
          </cell>
          <cell r="BW245">
            <v>18</v>
          </cell>
          <cell r="BX245" t="str">
            <v>Угловик</v>
          </cell>
          <cell r="BY245" t="str">
            <v>Постоянный</v>
          </cell>
          <cell r="BZ245">
            <v>24</v>
          </cell>
          <cell r="CA245">
            <v>0</v>
          </cell>
          <cell r="CB245">
            <v>28</v>
          </cell>
          <cell r="CC245">
            <v>43</v>
          </cell>
          <cell r="CD245">
            <v>25</v>
          </cell>
          <cell r="CE245">
            <v>43313</v>
          </cell>
          <cell r="CF245">
            <v>124</v>
          </cell>
          <cell r="CG245">
            <v>83</v>
          </cell>
          <cell r="CH245">
            <v>6</v>
          </cell>
          <cell r="CI245">
            <v>0</v>
          </cell>
          <cell r="CJ245">
            <v>0</v>
          </cell>
          <cell r="CK245">
            <v>52</v>
          </cell>
          <cell r="CL245">
            <v>4.9624792800000002</v>
          </cell>
          <cell r="CM245">
            <v>6.15</v>
          </cell>
          <cell r="CN245">
            <v>3.48</v>
          </cell>
          <cell r="CO245">
            <v>241</v>
          </cell>
          <cell r="CP245">
            <v>17.899999999999999</v>
          </cell>
          <cell r="CQ245">
            <v>72</v>
          </cell>
          <cell r="CR245" t="str">
            <v>-</v>
          </cell>
          <cell r="CS245" t="str">
            <v>-</v>
          </cell>
          <cell r="CT245" t="str">
            <v>-</v>
          </cell>
          <cell r="CU245">
            <v>67.037520720000003</v>
          </cell>
          <cell r="CV245" t="str">
            <v>-</v>
          </cell>
          <cell r="CW245" t="str">
            <v>-</v>
          </cell>
          <cell r="CX245" t="str">
            <v>-</v>
          </cell>
          <cell r="CY245">
            <v>8.2560000000000002</v>
          </cell>
          <cell r="CZ245">
            <v>9.6439999999999984</v>
          </cell>
          <cell r="DA245">
            <v>1943.3834290991736</v>
          </cell>
          <cell r="DB245">
            <v>3607.0679573698894</v>
          </cell>
          <cell r="DC245">
            <v>0.1151268115942029</v>
          </cell>
          <cell r="DD245">
            <v>0</v>
          </cell>
          <cell r="DE245" t="str">
            <v>Газлифт</v>
          </cell>
          <cell r="DF245">
            <v>4.9624792800000002</v>
          </cell>
          <cell r="DG245">
            <v>6.15</v>
          </cell>
          <cell r="DH245">
            <v>3.48</v>
          </cell>
          <cell r="DI245">
            <v>9.6439999999999984</v>
          </cell>
          <cell r="DJ245">
            <v>52</v>
          </cell>
          <cell r="DK245">
            <v>0</v>
          </cell>
          <cell r="DL245">
            <v>42853</v>
          </cell>
          <cell r="DM245">
            <v>42925</v>
          </cell>
          <cell r="DN245">
            <v>481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41540</v>
          </cell>
          <cell r="DT245" t="str">
            <v>ВНС</v>
          </cell>
          <cell r="DU245">
            <v>0</v>
          </cell>
          <cell r="DV245">
            <v>18</v>
          </cell>
          <cell r="DW245">
            <v>28</v>
          </cell>
          <cell r="DX245">
            <v>43</v>
          </cell>
          <cell r="DY245">
            <v>25</v>
          </cell>
          <cell r="DZ245" t="str">
            <v>Постоянный</v>
          </cell>
          <cell r="EA245">
            <v>24</v>
          </cell>
          <cell r="EB245">
            <v>0</v>
          </cell>
          <cell r="EC245">
            <v>4.9624792800000002</v>
          </cell>
          <cell r="ED245">
            <v>6.15</v>
          </cell>
          <cell r="EE245">
            <v>3.48</v>
          </cell>
          <cell r="EF245">
            <v>17.899999999999999</v>
          </cell>
          <cell r="EG245">
            <v>1943.3834290991736</v>
          </cell>
          <cell r="EH245">
            <v>83</v>
          </cell>
          <cell r="EI245">
            <v>8.2560000000000002</v>
          </cell>
          <cell r="EJ245">
            <v>52</v>
          </cell>
          <cell r="EK245">
            <v>18</v>
          </cell>
          <cell r="EL245">
            <v>28</v>
          </cell>
          <cell r="EM245">
            <v>43</v>
          </cell>
          <cell r="EN245">
            <v>25</v>
          </cell>
          <cell r="EO245" t="str">
            <v>Постоянный</v>
          </cell>
          <cell r="EP245">
            <v>24</v>
          </cell>
          <cell r="EQ245">
            <v>0</v>
          </cell>
          <cell r="ER245">
            <v>4.9624792800000002</v>
          </cell>
          <cell r="ES245">
            <v>6.15</v>
          </cell>
          <cell r="ET245">
            <v>3.48</v>
          </cell>
          <cell r="EU245">
            <v>17.899999999999999</v>
          </cell>
          <cell r="EV245">
            <v>1943.3834290991736</v>
          </cell>
          <cell r="EW245">
            <v>83</v>
          </cell>
          <cell r="EX245">
            <v>8.2560000000000002</v>
          </cell>
          <cell r="EY245">
            <v>52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</row>
        <row r="246">
          <cell r="J246" t="str">
            <v>1118-1</v>
          </cell>
          <cell r="K246" t="str">
            <v>К - 8</v>
          </cell>
          <cell r="L246">
            <v>41565</v>
          </cell>
          <cell r="M246" t="str">
            <v>Гор.</v>
          </cell>
          <cell r="N246" t="str">
            <v>P1ar_Block I</v>
          </cell>
          <cell r="O246" t="str">
            <v>В бездействии прошлых лет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143.80000000000001</v>
          </cell>
          <cell r="U246">
            <v>135</v>
          </cell>
          <cell r="V246">
            <v>4.32</v>
          </cell>
          <cell r="W246">
            <v>1</v>
          </cell>
          <cell r="X246">
            <v>4.32</v>
          </cell>
          <cell r="Y246">
            <v>1.33</v>
          </cell>
          <cell r="Z246">
            <v>0.83599999999999997</v>
          </cell>
          <cell r="AA246">
            <v>0.73299999999999998</v>
          </cell>
          <cell r="AB246">
            <v>38</v>
          </cell>
          <cell r="AC246">
            <v>1.1579999999999999</v>
          </cell>
          <cell r="AD246">
            <v>177.8</v>
          </cell>
          <cell r="AE246">
            <v>0</v>
          </cell>
          <cell r="AF246">
            <v>0</v>
          </cell>
          <cell r="AG246">
            <v>2666</v>
          </cell>
          <cell r="AH246">
            <v>2666</v>
          </cell>
          <cell r="AI246">
            <v>0</v>
          </cell>
          <cell r="AJ246">
            <v>0</v>
          </cell>
          <cell r="AK246" t="str">
            <v>откр ствол</v>
          </cell>
          <cell r="AL246" t="str">
            <v>2072-2666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 t="str">
            <v>Газлифт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 t="e">
            <v>#N/A</v>
          </cell>
          <cell r="BK246">
            <v>0</v>
          </cell>
          <cell r="BL246">
            <v>0</v>
          </cell>
          <cell r="BM246">
            <v>2097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 t="str">
            <v>Периодический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43313</v>
          </cell>
          <cell r="CF246">
            <v>206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242</v>
          </cell>
          <cell r="CP246">
            <v>0</v>
          </cell>
          <cell r="CQ246" t="str">
            <v>-</v>
          </cell>
          <cell r="CR246" t="str">
            <v>-</v>
          </cell>
          <cell r="CS246" t="str">
            <v>-</v>
          </cell>
          <cell r="CT246" t="str">
            <v>-</v>
          </cell>
          <cell r="CU246" t="str">
            <v>-</v>
          </cell>
          <cell r="CV246" t="str">
            <v>-</v>
          </cell>
          <cell r="CW246" t="str">
            <v>-</v>
          </cell>
          <cell r="CX246" t="str">
            <v>-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 t="str">
            <v>Газлифт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 t="str">
            <v>Периодический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 t="str">
            <v>Периодический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</row>
        <row r="247">
          <cell r="J247">
            <v>1119</v>
          </cell>
          <cell r="K247" t="str">
            <v>К - 19</v>
          </cell>
          <cell r="L247">
            <v>41798</v>
          </cell>
          <cell r="M247" t="str">
            <v>Гор.</v>
          </cell>
          <cell r="N247" t="str">
            <v>P1ar_Block I</v>
          </cell>
          <cell r="O247" t="str">
            <v>Действующий</v>
          </cell>
          <cell r="P247">
            <v>-4</v>
          </cell>
          <cell r="Q247" t="str">
            <v xml:space="preserve"> </v>
          </cell>
          <cell r="R247" t="str">
            <v xml:space="preserve"> </v>
          </cell>
          <cell r="S247">
            <v>0</v>
          </cell>
          <cell r="T247">
            <v>143.80000000000001</v>
          </cell>
          <cell r="U247">
            <v>135</v>
          </cell>
          <cell r="V247">
            <v>4.32</v>
          </cell>
          <cell r="W247">
            <v>1</v>
          </cell>
          <cell r="X247">
            <v>4.32</v>
          </cell>
          <cell r="Y247">
            <v>1.33</v>
          </cell>
          <cell r="Z247">
            <v>0.83599999999999997</v>
          </cell>
          <cell r="AA247">
            <v>0.73299999999999998</v>
          </cell>
          <cell r="AB247">
            <v>38</v>
          </cell>
          <cell r="AC247">
            <v>1.1579999999999999</v>
          </cell>
          <cell r="AD247">
            <v>177.8</v>
          </cell>
          <cell r="AE247">
            <v>9.19</v>
          </cell>
          <cell r="AF247">
            <v>2037</v>
          </cell>
          <cell r="AG247">
            <v>2661</v>
          </cell>
          <cell r="AH247">
            <v>2661</v>
          </cell>
          <cell r="AI247">
            <v>0</v>
          </cell>
          <cell r="AJ247">
            <v>0</v>
          </cell>
          <cell r="AK247" t="str">
            <v>откр ствол</v>
          </cell>
          <cell r="AL247" t="str">
            <v>2037-2661</v>
          </cell>
          <cell r="AM247">
            <v>18</v>
          </cell>
          <cell r="AN247">
            <v>2037</v>
          </cell>
          <cell r="AO247">
            <v>194.19</v>
          </cell>
          <cell r="AP247">
            <v>0</v>
          </cell>
          <cell r="AQ247">
            <v>0</v>
          </cell>
          <cell r="AR247">
            <v>0</v>
          </cell>
          <cell r="AS247" t="str">
            <v>Газлифт</v>
          </cell>
          <cell r="AT247">
            <v>530</v>
          </cell>
          <cell r="AU247" t="str">
            <v>ГК75/2</v>
          </cell>
          <cell r="AV247">
            <v>950</v>
          </cell>
          <cell r="AW247" t="str">
            <v>ГК77/2</v>
          </cell>
          <cell r="AX247">
            <v>1270</v>
          </cell>
          <cell r="AY247" t="str">
            <v>ГК78/3</v>
          </cell>
          <cell r="AZ247">
            <v>1530</v>
          </cell>
          <cell r="BA247" t="str">
            <v>ГК75/4</v>
          </cell>
          <cell r="BB247">
            <v>1720</v>
          </cell>
          <cell r="BC247" t="str">
            <v>ЦКсОК</v>
          </cell>
          <cell r="BD247">
            <v>0</v>
          </cell>
          <cell r="BE247">
            <v>0</v>
          </cell>
          <cell r="BF247">
            <v>1730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2050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1847</v>
          </cell>
          <cell r="BT247">
            <v>203</v>
          </cell>
          <cell r="BU247">
            <v>73</v>
          </cell>
          <cell r="BV247">
            <v>5.5</v>
          </cell>
          <cell r="BW247">
            <v>18</v>
          </cell>
          <cell r="BX247" t="str">
            <v>Угловик</v>
          </cell>
          <cell r="BY247" t="str">
            <v>Постоянный</v>
          </cell>
          <cell r="BZ247">
            <v>24</v>
          </cell>
          <cell r="CA247">
            <v>0</v>
          </cell>
          <cell r="CB247">
            <v>29</v>
          </cell>
          <cell r="CC247">
            <v>58</v>
          </cell>
          <cell r="CD247">
            <v>27</v>
          </cell>
          <cell r="CE247">
            <v>43313</v>
          </cell>
          <cell r="CF247">
            <v>182</v>
          </cell>
          <cell r="CG247">
            <v>77</v>
          </cell>
          <cell r="CH247">
            <v>6</v>
          </cell>
          <cell r="CI247">
            <v>0</v>
          </cell>
          <cell r="CJ247">
            <v>0</v>
          </cell>
          <cell r="CK247">
            <v>64</v>
          </cell>
          <cell r="CL247">
            <v>15.883999999999999</v>
          </cell>
          <cell r="CM247">
            <v>19</v>
          </cell>
          <cell r="CN247">
            <v>0</v>
          </cell>
          <cell r="CO247">
            <v>243</v>
          </cell>
          <cell r="CP247">
            <v>23</v>
          </cell>
          <cell r="CQ247">
            <v>118</v>
          </cell>
          <cell r="CR247" t="str">
            <v>-</v>
          </cell>
          <cell r="CS247" t="str">
            <v>-</v>
          </cell>
          <cell r="CT247" t="str">
            <v>-</v>
          </cell>
          <cell r="CU247">
            <v>102.116</v>
          </cell>
          <cell r="CV247" t="str">
            <v>-</v>
          </cell>
          <cell r="CW247" t="str">
            <v>-</v>
          </cell>
          <cell r="CX247" t="str">
            <v>-</v>
          </cell>
          <cell r="CY247">
            <v>11.5</v>
          </cell>
          <cell r="CZ247">
            <v>11.5</v>
          </cell>
          <cell r="DA247">
            <v>723.99899269705372</v>
          </cell>
          <cell r="DB247">
            <v>1447.9979853941074</v>
          </cell>
          <cell r="DC247">
            <v>0.19325004102372587</v>
          </cell>
          <cell r="DD247">
            <v>0</v>
          </cell>
          <cell r="DE247" t="str">
            <v>Газлифт</v>
          </cell>
          <cell r="DF247">
            <v>15.883999999999999</v>
          </cell>
          <cell r="DG247">
            <v>19</v>
          </cell>
          <cell r="DH247">
            <v>0</v>
          </cell>
          <cell r="DI247">
            <v>11.5</v>
          </cell>
          <cell r="DJ247">
            <v>64</v>
          </cell>
          <cell r="DK247">
            <v>0</v>
          </cell>
          <cell r="DL247">
            <v>43009</v>
          </cell>
          <cell r="DM247">
            <v>43192</v>
          </cell>
          <cell r="DN247">
            <v>214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41798</v>
          </cell>
          <cell r="DT247" t="str">
            <v>ВНС</v>
          </cell>
          <cell r="DU247">
            <v>0</v>
          </cell>
          <cell r="DV247">
            <v>18</v>
          </cell>
          <cell r="DW247">
            <v>29</v>
          </cell>
          <cell r="DX247">
            <v>58</v>
          </cell>
          <cell r="DY247">
            <v>27</v>
          </cell>
          <cell r="DZ247" t="str">
            <v>Постоянный</v>
          </cell>
          <cell r="EA247">
            <v>24</v>
          </cell>
          <cell r="EB247">
            <v>0</v>
          </cell>
          <cell r="EC247">
            <v>15.883999999999999</v>
          </cell>
          <cell r="ED247">
            <v>19</v>
          </cell>
          <cell r="EE247">
            <v>0</v>
          </cell>
          <cell r="EF247">
            <v>23</v>
          </cell>
          <cell r="EG247">
            <v>723.99899269705372</v>
          </cell>
          <cell r="EH247">
            <v>77</v>
          </cell>
          <cell r="EI247">
            <v>11.5</v>
          </cell>
          <cell r="EJ247">
            <v>64</v>
          </cell>
          <cell r="EK247">
            <v>18</v>
          </cell>
          <cell r="EL247">
            <v>29</v>
          </cell>
          <cell r="EM247">
            <v>58</v>
          </cell>
          <cell r="EN247">
            <v>27</v>
          </cell>
          <cell r="EO247" t="str">
            <v>Постоянный</v>
          </cell>
          <cell r="EP247">
            <v>24</v>
          </cell>
          <cell r="EQ247">
            <v>0</v>
          </cell>
          <cell r="ER247">
            <v>15.883999999999999</v>
          </cell>
          <cell r="ES247">
            <v>19</v>
          </cell>
          <cell r="ET247">
            <v>0</v>
          </cell>
          <cell r="EU247">
            <v>23</v>
          </cell>
          <cell r="EV247">
            <v>723.99899269705372</v>
          </cell>
          <cell r="EW247">
            <v>77</v>
          </cell>
          <cell r="EX247">
            <v>11.5</v>
          </cell>
          <cell r="EY247">
            <v>64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</row>
        <row r="248">
          <cell r="J248">
            <v>1122</v>
          </cell>
          <cell r="K248" t="str">
            <v>К - 19</v>
          </cell>
          <cell r="L248">
            <v>41878</v>
          </cell>
          <cell r="M248" t="str">
            <v>Гор.</v>
          </cell>
          <cell r="N248" t="str">
            <v>P1ar_Block I</v>
          </cell>
          <cell r="O248" t="str">
            <v>Действующий</v>
          </cell>
          <cell r="P248">
            <v>-4</v>
          </cell>
          <cell r="Q248">
            <v>0</v>
          </cell>
          <cell r="R248">
            <v>0</v>
          </cell>
          <cell r="S248">
            <v>0</v>
          </cell>
          <cell r="T248">
            <v>143.80000000000001</v>
          </cell>
          <cell r="U248">
            <v>135</v>
          </cell>
          <cell r="V248">
            <v>4.32</v>
          </cell>
          <cell r="W248">
            <v>1</v>
          </cell>
          <cell r="X248">
            <v>4.32</v>
          </cell>
          <cell r="Y248">
            <v>1.33</v>
          </cell>
          <cell r="Z248">
            <v>0.83599999999999997</v>
          </cell>
          <cell r="AA248">
            <v>0.73299999999999998</v>
          </cell>
          <cell r="AB248">
            <v>38</v>
          </cell>
          <cell r="AC248">
            <v>1.1579999999999999</v>
          </cell>
          <cell r="AD248">
            <v>177.8</v>
          </cell>
          <cell r="AE248">
            <v>9.19</v>
          </cell>
          <cell r="AF248">
            <v>2036</v>
          </cell>
          <cell r="AG248">
            <v>2700</v>
          </cell>
          <cell r="AH248">
            <v>2700</v>
          </cell>
          <cell r="AI248">
            <v>0</v>
          </cell>
          <cell r="AJ248">
            <v>0</v>
          </cell>
          <cell r="AK248" t="str">
            <v>откр ствол</v>
          </cell>
          <cell r="AL248" t="str">
            <v>2036-2700</v>
          </cell>
          <cell r="AM248">
            <v>12</v>
          </cell>
          <cell r="AN248">
            <v>2036</v>
          </cell>
          <cell r="AO248">
            <v>262.39</v>
          </cell>
          <cell r="AP248">
            <v>0</v>
          </cell>
          <cell r="AQ248">
            <v>0</v>
          </cell>
          <cell r="AR248">
            <v>0</v>
          </cell>
          <cell r="AS248" t="str">
            <v>Газлифт</v>
          </cell>
          <cell r="AT248">
            <v>595</v>
          </cell>
          <cell r="AU248" t="str">
            <v>ГП</v>
          </cell>
          <cell r="AV248">
            <v>1025</v>
          </cell>
          <cell r="AW248" t="str">
            <v>ГК87/1,5</v>
          </cell>
          <cell r="AX248">
            <v>1345</v>
          </cell>
          <cell r="AY248" t="str">
            <v>ГК80/2</v>
          </cell>
          <cell r="AZ248">
            <v>1595</v>
          </cell>
          <cell r="BA248" t="str">
            <v>ГК80/2</v>
          </cell>
          <cell r="BB248">
            <v>1755</v>
          </cell>
          <cell r="BC248" t="str">
            <v>ЦКсОК</v>
          </cell>
          <cell r="BD248">
            <v>0</v>
          </cell>
          <cell r="BE248">
            <v>0</v>
          </cell>
          <cell r="BF248">
            <v>1765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2100</v>
          </cell>
          <cell r="BN248" t="str">
            <v>Есть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2037.5</v>
          </cell>
          <cell r="BT248">
            <v>62.5</v>
          </cell>
          <cell r="BU248">
            <v>73</v>
          </cell>
          <cell r="BV248">
            <v>5.5</v>
          </cell>
          <cell r="BW248">
            <v>18</v>
          </cell>
          <cell r="BX248" t="str">
            <v>Угловик</v>
          </cell>
          <cell r="BY248" t="str">
            <v>Постоянный</v>
          </cell>
          <cell r="BZ248">
            <v>24</v>
          </cell>
          <cell r="CA248">
            <v>0</v>
          </cell>
          <cell r="CB248">
            <v>29</v>
          </cell>
          <cell r="CC248">
            <v>43</v>
          </cell>
          <cell r="CD248">
            <v>26</v>
          </cell>
          <cell r="CE248">
            <v>43313</v>
          </cell>
          <cell r="CF248">
            <v>171</v>
          </cell>
          <cell r="CG248">
            <v>81</v>
          </cell>
          <cell r="CH248">
            <v>5</v>
          </cell>
          <cell r="CI248">
            <v>0</v>
          </cell>
          <cell r="CJ248">
            <v>0</v>
          </cell>
          <cell r="CK248">
            <v>57</v>
          </cell>
          <cell r="CL248">
            <v>9.1959999999999997</v>
          </cell>
          <cell r="CM248">
            <v>11</v>
          </cell>
          <cell r="CN248">
            <v>0</v>
          </cell>
          <cell r="CO248">
            <v>244</v>
          </cell>
          <cell r="CP248">
            <v>18</v>
          </cell>
          <cell r="CQ248">
            <v>114</v>
          </cell>
          <cell r="CR248" t="str">
            <v>-</v>
          </cell>
          <cell r="CS248" t="str">
            <v>-</v>
          </cell>
          <cell r="CT248" t="str">
            <v>-</v>
          </cell>
          <cell r="CU248">
            <v>104.804</v>
          </cell>
          <cell r="CV248" t="str">
            <v>-</v>
          </cell>
          <cell r="CW248" t="str">
            <v>-</v>
          </cell>
          <cell r="CX248" t="str">
            <v>-</v>
          </cell>
          <cell r="CY248">
            <v>8.1</v>
          </cell>
          <cell r="CZ248">
            <v>9.9</v>
          </cell>
          <cell r="DA248">
            <v>1076.5550239234451</v>
          </cell>
          <cell r="DB248">
            <v>1957.3727707698999</v>
          </cell>
          <cell r="DC248">
            <v>0.12126045043246342</v>
          </cell>
          <cell r="DD248">
            <v>0</v>
          </cell>
          <cell r="DE248" t="str">
            <v>Газлифт</v>
          </cell>
          <cell r="DF248">
            <v>9.1959999999999997</v>
          </cell>
          <cell r="DG248">
            <v>11</v>
          </cell>
          <cell r="DH248">
            <v>0</v>
          </cell>
          <cell r="DI248">
            <v>9.9</v>
          </cell>
          <cell r="DJ248">
            <v>57</v>
          </cell>
          <cell r="DK248">
            <v>0</v>
          </cell>
          <cell r="DL248">
            <v>42951.083333333336</v>
          </cell>
          <cell r="DM248">
            <v>42994</v>
          </cell>
          <cell r="DN248">
            <v>412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 t="str">
            <v>Бесп. ОПЗ</v>
          </cell>
          <cell r="DU248" t="str">
            <v>ВНС - 2014г.</v>
          </cell>
          <cell r="DV248">
            <v>18</v>
          </cell>
          <cell r="DW248">
            <v>29</v>
          </cell>
          <cell r="DX248">
            <v>43</v>
          </cell>
          <cell r="DY248">
            <v>26</v>
          </cell>
          <cell r="DZ248" t="str">
            <v>Постоянный</v>
          </cell>
          <cell r="EA248">
            <v>24</v>
          </cell>
          <cell r="EB248">
            <v>0</v>
          </cell>
          <cell r="EC248">
            <v>9.1959999999999997</v>
          </cell>
          <cell r="ED248">
            <v>11</v>
          </cell>
          <cell r="EE248">
            <v>0</v>
          </cell>
          <cell r="EF248">
            <v>18</v>
          </cell>
          <cell r="EG248">
            <v>1076.5550239234451</v>
          </cell>
          <cell r="EH248">
            <v>81</v>
          </cell>
          <cell r="EI248">
            <v>8.1</v>
          </cell>
          <cell r="EJ248">
            <v>57</v>
          </cell>
          <cell r="EK248">
            <v>18</v>
          </cell>
          <cell r="EL248">
            <v>29</v>
          </cell>
          <cell r="EM248">
            <v>43</v>
          </cell>
          <cell r="EN248">
            <v>26</v>
          </cell>
          <cell r="EO248" t="str">
            <v>Постоянный</v>
          </cell>
          <cell r="EP248">
            <v>24</v>
          </cell>
          <cell r="EQ248">
            <v>0</v>
          </cell>
          <cell r="ER248">
            <v>9.1959999999999997</v>
          </cell>
          <cell r="ES248">
            <v>11</v>
          </cell>
          <cell r="ET248">
            <v>0</v>
          </cell>
          <cell r="EU248">
            <v>18</v>
          </cell>
          <cell r="EV248">
            <v>1076.5550239234451</v>
          </cell>
          <cell r="EW248">
            <v>81</v>
          </cell>
          <cell r="EX248">
            <v>8.1</v>
          </cell>
          <cell r="EY248">
            <v>57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</row>
        <row r="249">
          <cell r="J249">
            <v>1123</v>
          </cell>
          <cell r="K249" t="str">
            <v>Куст скважины - 1123</v>
          </cell>
          <cell r="L249">
            <v>40510</v>
          </cell>
          <cell r="M249" t="str">
            <v>Гор.</v>
          </cell>
          <cell r="N249" t="str">
            <v>P1ar_Block I</v>
          </cell>
          <cell r="O249" t="str">
            <v>Действующий</v>
          </cell>
          <cell r="P249">
            <v>-4</v>
          </cell>
          <cell r="Q249" t="str">
            <v xml:space="preserve"> </v>
          </cell>
          <cell r="R249" t="str">
            <v xml:space="preserve"> </v>
          </cell>
          <cell r="S249">
            <v>0</v>
          </cell>
          <cell r="T249">
            <v>143.80000000000001</v>
          </cell>
          <cell r="U249">
            <v>135</v>
          </cell>
          <cell r="V249">
            <v>4.32</v>
          </cell>
          <cell r="W249">
            <v>1</v>
          </cell>
          <cell r="X249">
            <v>4.2773971246385996</v>
          </cell>
          <cell r="Y249">
            <v>1.33</v>
          </cell>
          <cell r="Z249">
            <v>0.83599999999999997</v>
          </cell>
          <cell r="AA249">
            <v>0.73299999999999998</v>
          </cell>
          <cell r="AB249">
            <v>38</v>
          </cell>
          <cell r="AC249">
            <v>1.1579999999999999</v>
          </cell>
          <cell r="AD249">
            <v>139.69999999999999</v>
          </cell>
          <cell r="AE249">
            <v>7.72</v>
          </cell>
          <cell r="AF249">
            <v>1839</v>
          </cell>
          <cell r="AG249">
            <v>2400</v>
          </cell>
          <cell r="AH249">
            <v>2400</v>
          </cell>
          <cell r="AI249">
            <v>0</v>
          </cell>
          <cell r="AJ249">
            <v>0</v>
          </cell>
          <cell r="AK249" t="str">
            <v>откр ствол</v>
          </cell>
          <cell r="AL249" t="str">
            <v>1839-2400</v>
          </cell>
          <cell r="AM249">
            <v>0</v>
          </cell>
          <cell r="AN249">
            <v>1986</v>
          </cell>
          <cell r="AO249">
            <v>10.3</v>
          </cell>
          <cell r="AP249">
            <v>0</v>
          </cell>
          <cell r="AQ249">
            <v>0</v>
          </cell>
          <cell r="AR249">
            <v>0</v>
          </cell>
          <cell r="AS249" t="str">
            <v>Газлифт</v>
          </cell>
          <cell r="AT249">
            <v>600</v>
          </cell>
          <cell r="AU249" t="str">
            <v>ГП</v>
          </cell>
          <cell r="AV249">
            <v>1200</v>
          </cell>
          <cell r="AW249" t="str">
            <v>ГК80/1,5</v>
          </cell>
          <cell r="AX249">
            <v>1750</v>
          </cell>
          <cell r="AY249" t="str">
            <v>ЦКсОК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1767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1945</v>
          </cell>
          <cell r="BN249" t="str">
            <v>Есть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73</v>
          </cell>
          <cell r="BV249">
            <v>5.5</v>
          </cell>
          <cell r="BW249">
            <v>18</v>
          </cell>
          <cell r="BX249" t="str">
            <v>Угловик</v>
          </cell>
          <cell r="BY249" t="str">
            <v>Постоянный</v>
          </cell>
          <cell r="BZ249">
            <v>24</v>
          </cell>
          <cell r="CA249">
            <v>0</v>
          </cell>
          <cell r="CB249">
            <v>25</v>
          </cell>
          <cell r="CC249">
            <v>46</v>
          </cell>
          <cell r="CD249">
            <v>24</v>
          </cell>
          <cell r="CE249">
            <v>43313</v>
          </cell>
          <cell r="CF249">
            <v>133</v>
          </cell>
          <cell r="CG249">
            <v>80</v>
          </cell>
          <cell r="CH249">
            <v>6</v>
          </cell>
          <cell r="CI249">
            <v>0</v>
          </cell>
          <cell r="CJ249">
            <v>0</v>
          </cell>
          <cell r="CK249">
            <v>50</v>
          </cell>
          <cell r="CL249">
            <v>17.503332</v>
          </cell>
          <cell r="CM249">
            <v>21</v>
          </cell>
          <cell r="CN249">
            <v>0.3</v>
          </cell>
          <cell r="CO249">
            <v>245</v>
          </cell>
          <cell r="CP249">
            <v>17.8</v>
          </cell>
          <cell r="CQ249">
            <v>83</v>
          </cell>
          <cell r="CR249" t="str">
            <v>-</v>
          </cell>
          <cell r="CS249" t="str">
            <v>-</v>
          </cell>
          <cell r="CT249" t="str">
            <v>-</v>
          </cell>
          <cell r="CU249">
            <v>65.496668</v>
          </cell>
          <cell r="CV249" t="str">
            <v>-</v>
          </cell>
          <cell r="CW249" t="str">
            <v>-</v>
          </cell>
          <cell r="CX249" t="str">
            <v>-</v>
          </cell>
          <cell r="CY249">
            <v>8.1999999999999993</v>
          </cell>
          <cell r="CZ249">
            <v>9.6000000000000014</v>
          </cell>
          <cell r="DA249">
            <v>548.46700045454213</v>
          </cell>
          <cell r="DB249">
            <v>1016.9492300094633</v>
          </cell>
          <cell r="DC249">
            <v>0.3501218747823665</v>
          </cell>
          <cell r="DD249">
            <v>0</v>
          </cell>
          <cell r="DE249" t="str">
            <v>Газлифт</v>
          </cell>
          <cell r="DF249">
            <v>17.503332</v>
          </cell>
          <cell r="DG249">
            <v>21</v>
          </cell>
          <cell r="DH249">
            <v>0.3</v>
          </cell>
          <cell r="DI249">
            <v>9.6000000000000014</v>
          </cell>
          <cell r="DJ249">
            <v>50</v>
          </cell>
          <cell r="DK249">
            <v>0</v>
          </cell>
          <cell r="DL249">
            <v>41153</v>
          </cell>
          <cell r="DM249">
            <v>41156</v>
          </cell>
          <cell r="DN249">
            <v>2250</v>
          </cell>
          <cell r="DO249">
            <v>30</v>
          </cell>
          <cell r="DP249">
            <v>78</v>
          </cell>
          <cell r="DQ249">
            <v>0</v>
          </cell>
          <cell r="DR249">
            <v>0</v>
          </cell>
          <cell r="DS249">
            <v>41156</v>
          </cell>
          <cell r="DT249" t="str">
            <v>ОПЗ</v>
          </cell>
          <cell r="DU249">
            <v>0</v>
          </cell>
          <cell r="DV249">
            <v>18</v>
          </cell>
          <cell r="DW249">
            <v>25</v>
          </cell>
          <cell r="DX249">
            <v>46</v>
          </cell>
          <cell r="DY249">
            <v>24</v>
          </cell>
          <cell r="DZ249" t="str">
            <v>Постоянный</v>
          </cell>
          <cell r="EA249">
            <v>24</v>
          </cell>
          <cell r="EB249">
            <v>0</v>
          </cell>
          <cell r="EC249">
            <v>17.503332</v>
          </cell>
          <cell r="ED249">
            <v>21</v>
          </cell>
          <cell r="EE249">
            <v>0.3</v>
          </cell>
          <cell r="EF249">
            <v>17.8</v>
          </cell>
          <cell r="EG249">
            <v>548.46700045454213</v>
          </cell>
          <cell r="EH249">
            <v>80</v>
          </cell>
          <cell r="EI249">
            <v>8.1999999999999993</v>
          </cell>
          <cell r="EJ249">
            <v>50</v>
          </cell>
          <cell r="EK249">
            <v>18</v>
          </cell>
          <cell r="EL249">
            <v>25</v>
          </cell>
          <cell r="EM249">
            <v>46</v>
          </cell>
          <cell r="EN249">
            <v>24</v>
          </cell>
          <cell r="EO249" t="str">
            <v>Постоянный</v>
          </cell>
          <cell r="EP249">
            <v>24</v>
          </cell>
          <cell r="EQ249">
            <v>0</v>
          </cell>
          <cell r="ER249">
            <v>17.503332</v>
          </cell>
          <cell r="ES249">
            <v>21</v>
          </cell>
          <cell r="ET249">
            <v>0.3</v>
          </cell>
          <cell r="EU249">
            <v>17.8</v>
          </cell>
          <cell r="EV249">
            <v>548.46700045454213</v>
          </cell>
          <cell r="EW249">
            <v>80</v>
          </cell>
          <cell r="EX249">
            <v>8.1999999999999993</v>
          </cell>
          <cell r="EY249">
            <v>50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</row>
        <row r="250">
          <cell r="J250" t="str">
            <v>1123-2</v>
          </cell>
          <cell r="K250" t="str">
            <v>Куст скважины - 1123</v>
          </cell>
          <cell r="L250">
            <v>41044</v>
          </cell>
          <cell r="M250" t="str">
            <v>Гор.</v>
          </cell>
          <cell r="N250" t="str">
            <v>P1ar_Block I</v>
          </cell>
          <cell r="O250" t="str">
            <v>Действующий</v>
          </cell>
          <cell r="P250">
            <v>-4</v>
          </cell>
          <cell r="Q250" t="str">
            <v xml:space="preserve"> </v>
          </cell>
          <cell r="R250" t="str">
            <v xml:space="preserve"> </v>
          </cell>
          <cell r="S250">
            <v>0</v>
          </cell>
          <cell r="T250">
            <v>143.80000000000001</v>
          </cell>
          <cell r="U250">
            <v>135</v>
          </cell>
          <cell r="V250">
            <v>4.32</v>
          </cell>
          <cell r="W250">
            <v>1</v>
          </cell>
          <cell r="X250">
            <v>4.1811846689895473</v>
          </cell>
          <cell r="Y250">
            <v>1.33</v>
          </cell>
          <cell r="Z250">
            <v>0.83599999999999997</v>
          </cell>
          <cell r="AA250">
            <v>0.73299999999999998</v>
          </cell>
          <cell r="AB250">
            <v>38</v>
          </cell>
          <cell r="AC250">
            <v>1.1579999999999999</v>
          </cell>
          <cell r="AD250">
            <v>139.69999999999999</v>
          </cell>
          <cell r="AE250">
            <v>7.72</v>
          </cell>
          <cell r="AF250">
            <v>1910</v>
          </cell>
          <cell r="AG250">
            <v>2500</v>
          </cell>
          <cell r="AH250">
            <v>2500</v>
          </cell>
          <cell r="AI250">
            <v>0</v>
          </cell>
          <cell r="AJ250">
            <v>0</v>
          </cell>
          <cell r="AK250" t="str">
            <v>откр ствол</v>
          </cell>
          <cell r="AL250" t="str">
            <v xml:space="preserve">1910-2500 </v>
          </cell>
          <cell r="AM250">
            <v>0</v>
          </cell>
          <cell r="AN250">
            <v>1910</v>
          </cell>
          <cell r="AO250">
            <v>49.2</v>
          </cell>
          <cell r="AP250">
            <v>0</v>
          </cell>
          <cell r="AQ250">
            <v>0</v>
          </cell>
          <cell r="AR250">
            <v>0</v>
          </cell>
          <cell r="AS250" t="str">
            <v>УЭЦН</v>
          </cell>
          <cell r="AT250">
            <v>250</v>
          </cell>
          <cell r="AU250" t="str">
            <v>ЦКсОК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1550</v>
          </cell>
          <cell r="BG250">
            <v>0</v>
          </cell>
          <cell r="BH250">
            <v>0</v>
          </cell>
          <cell r="BI250" t="str">
            <v>D1050N</v>
          </cell>
          <cell r="BJ250">
            <v>1336</v>
          </cell>
          <cell r="BK250">
            <v>50</v>
          </cell>
          <cell r="BL250" t="str">
            <v>56-117</v>
          </cell>
          <cell r="BM250">
            <v>1560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1557.9</v>
          </cell>
          <cell r="BT250">
            <v>2.1</v>
          </cell>
          <cell r="BU250">
            <v>73</v>
          </cell>
          <cell r="BV250">
            <v>5.5</v>
          </cell>
          <cell r="BW250">
            <v>65</v>
          </cell>
          <cell r="BX250" t="str">
            <v>Угловик</v>
          </cell>
          <cell r="BY250" t="str">
            <v>ПКВ</v>
          </cell>
          <cell r="BZ250">
            <v>8</v>
          </cell>
          <cell r="CA250">
            <v>16</v>
          </cell>
          <cell r="CB250">
            <v>24</v>
          </cell>
          <cell r="CC250">
            <v>24</v>
          </cell>
          <cell r="CD250">
            <v>23</v>
          </cell>
          <cell r="CE250">
            <v>43313</v>
          </cell>
          <cell r="CF250">
            <v>143</v>
          </cell>
          <cell r="CG250">
            <v>0</v>
          </cell>
          <cell r="CH250">
            <v>0</v>
          </cell>
          <cell r="CI250">
            <v>751.45887670555805</v>
          </cell>
          <cell r="CJ250">
            <v>86</v>
          </cell>
          <cell r="CK250">
            <v>107.90700775249999</v>
          </cell>
          <cell r="CL250">
            <v>9.9316799999999983</v>
          </cell>
          <cell r="CM250">
            <v>12</v>
          </cell>
          <cell r="CN250">
            <v>1</v>
          </cell>
          <cell r="CO250">
            <v>246</v>
          </cell>
          <cell r="CP250">
            <v>2.4</v>
          </cell>
          <cell r="CQ250">
            <v>35.092992247500007</v>
          </cell>
          <cell r="CR250" t="str">
            <v>-</v>
          </cell>
          <cell r="CS250" t="str">
            <v>-</v>
          </cell>
          <cell r="CT250" t="str">
            <v>-</v>
          </cell>
          <cell r="CU250">
            <v>25.161312247500007</v>
          </cell>
          <cell r="CV250" t="str">
            <v>-</v>
          </cell>
          <cell r="CW250" t="str">
            <v>-</v>
          </cell>
          <cell r="CX250" t="str">
            <v>-</v>
          </cell>
          <cell r="CY250">
            <v>0</v>
          </cell>
          <cell r="CZ250">
            <v>2.4</v>
          </cell>
          <cell r="DA250">
            <v>241.65095935430867</v>
          </cell>
          <cell r="DB250">
            <v>241.65095935430867</v>
          </cell>
          <cell r="DC250">
            <v>0.38381048789168426</v>
          </cell>
          <cell r="DD250" t="str">
            <v>Для снижения Рзаб необходима оптимизация (смена УЭЦН на больший типоразмер)</v>
          </cell>
          <cell r="DE250" t="str">
            <v>УЭЦН</v>
          </cell>
          <cell r="DF250">
            <v>9.9316799999999983</v>
          </cell>
          <cell r="DG250">
            <v>12</v>
          </cell>
          <cell r="DH250">
            <v>1</v>
          </cell>
          <cell r="DI250">
            <v>2.4</v>
          </cell>
          <cell r="DJ250">
            <v>107.90700775249999</v>
          </cell>
          <cell r="DK250">
            <v>0</v>
          </cell>
          <cell r="DL250">
            <v>42773.083333333336</v>
          </cell>
          <cell r="DM250">
            <v>42801</v>
          </cell>
          <cell r="DN250">
            <v>605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41919</v>
          </cell>
          <cell r="DT250" t="str">
            <v>ОПЗ</v>
          </cell>
          <cell r="DU250">
            <v>0</v>
          </cell>
          <cell r="DV250">
            <v>65</v>
          </cell>
          <cell r="DW250">
            <v>24</v>
          </cell>
          <cell r="DX250">
            <v>24</v>
          </cell>
          <cell r="DY250">
            <v>23</v>
          </cell>
          <cell r="DZ250" t="str">
            <v>ПКВ</v>
          </cell>
          <cell r="EA250">
            <v>8</v>
          </cell>
          <cell r="EB250">
            <v>16</v>
          </cell>
          <cell r="EC250">
            <v>9.9316799999999983</v>
          </cell>
          <cell r="ED250">
            <v>12</v>
          </cell>
          <cell r="EE250">
            <v>1</v>
          </cell>
          <cell r="EF250">
            <v>2.4</v>
          </cell>
          <cell r="EG250">
            <v>241.65095935430867</v>
          </cell>
          <cell r="EH250">
            <v>0</v>
          </cell>
          <cell r="EI250">
            <v>0</v>
          </cell>
          <cell r="EJ250">
            <v>107.90700775249999</v>
          </cell>
          <cell r="EK250">
            <v>65</v>
          </cell>
          <cell r="EL250">
            <v>24</v>
          </cell>
          <cell r="EM250">
            <v>24</v>
          </cell>
          <cell r="EN250">
            <v>23</v>
          </cell>
          <cell r="EO250" t="str">
            <v>ПКВ</v>
          </cell>
          <cell r="EP250">
            <v>8</v>
          </cell>
          <cell r="EQ250">
            <v>16</v>
          </cell>
          <cell r="ER250">
            <v>9.9316799999999983</v>
          </cell>
          <cell r="ES250">
            <v>12</v>
          </cell>
          <cell r="ET250">
            <v>1</v>
          </cell>
          <cell r="EU250">
            <v>2.4</v>
          </cell>
          <cell r="EV250">
            <v>241.65095935430867</v>
          </cell>
          <cell r="EW250">
            <v>0</v>
          </cell>
          <cell r="EX250">
            <v>0</v>
          </cell>
          <cell r="EY250">
            <v>107.90700775249999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</row>
        <row r="251">
          <cell r="J251" t="str">
            <v>1123-1</v>
          </cell>
          <cell r="K251" t="str">
            <v>Куст скважины - 1123</v>
          </cell>
          <cell r="L251">
            <v>40957</v>
          </cell>
          <cell r="M251" t="str">
            <v>Гор.</v>
          </cell>
          <cell r="N251" t="str">
            <v>P1ar_Block I</v>
          </cell>
          <cell r="O251" t="str">
            <v>Действующий</v>
          </cell>
          <cell r="P251">
            <v>-4</v>
          </cell>
          <cell r="Q251" t="str">
            <v xml:space="preserve"> </v>
          </cell>
          <cell r="R251" t="str">
            <v xml:space="preserve"> </v>
          </cell>
          <cell r="S251">
            <v>0</v>
          </cell>
          <cell r="T251">
            <v>143.80000000000001</v>
          </cell>
          <cell r="U251">
            <v>135</v>
          </cell>
          <cell r="V251">
            <v>4.32</v>
          </cell>
          <cell r="W251">
            <v>1</v>
          </cell>
          <cell r="X251">
            <v>4.2703782052549384</v>
          </cell>
          <cell r="Y251">
            <v>1.33</v>
          </cell>
          <cell r="Z251">
            <v>0.83599999999999997</v>
          </cell>
          <cell r="AA251">
            <v>0.73299999999999998</v>
          </cell>
          <cell r="AB251">
            <v>38</v>
          </cell>
          <cell r="AC251">
            <v>1.1579999999999999</v>
          </cell>
          <cell r="AD251">
            <v>139.69999999999999</v>
          </cell>
          <cell r="AE251">
            <v>7.72</v>
          </cell>
          <cell r="AF251">
            <v>1840</v>
          </cell>
          <cell r="AG251">
            <v>2450</v>
          </cell>
          <cell r="AH251">
            <v>2450</v>
          </cell>
          <cell r="AI251">
            <v>0</v>
          </cell>
          <cell r="AJ251">
            <v>0</v>
          </cell>
          <cell r="AK251" t="str">
            <v>откр ствол</v>
          </cell>
          <cell r="AL251" t="str">
            <v xml:space="preserve">1840-2450 </v>
          </cell>
          <cell r="AM251">
            <v>0</v>
          </cell>
          <cell r="AN251">
            <v>1840</v>
          </cell>
          <cell r="AO251">
            <v>20.3</v>
          </cell>
          <cell r="AP251">
            <v>0</v>
          </cell>
          <cell r="AQ251">
            <v>0</v>
          </cell>
          <cell r="AR251">
            <v>0</v>
          </cell>
          <cell r="AS251" t="str">
            <v>Газлифт</v>
          </cell>
          <cell r="AT251">
            <v>450</v>
          </cell>
          <cell r="AU251" t="str">
            <v>ГК80/1</v>
          </cell>
          <cell r="AV251">
            <v>820</v>
          </cell>
          <cell r="AW251" t="str">
            <v>ГК82/1,5</v>
          </cell>
          <cell r="AX251">
            <v>1110</v>
          </cell>
          <cell r="AY251" t="str">
            <v>ГК77/2</v>
          </cell>
          <cell r="AZ251">
            <v>1340</v>
          </cell>
          <cell r="BA251" t="str">
            <v>ГК75/2</v>
          </cell>
          <cell r="BB251">
            <v>1540</v>
          </cell>
          <cell r="BC251" t="str">
            <v>ГК70/3</v>
          </cell>
          <cell r="BD251">
            <v>1700</v>
          </cell>
          <cell r="BE251">
            <v>0</v>
          </cell>
          <cell r="BF251">
            <v>1735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1940</v>
          </cell>
          <cell r="BN251" t="str">
            <v>Есть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73</v>
          </cell>
          <cell r="BV251">
            <v>5.5</v>
          </cell>
          <cell r="BW251">
            <v>18</v>
          </cell>
          <cell r="BX251" t="str">
            <v>Угловик</v>
          </cell>
          <cell r="BY251" t="str">
            <v>Постоянный</v>
          </cell>
          <cell r="BZ251">
            <v>24</v>
          </cell>
          <cell r="CA251">
            <v>0</v>
          </cell>
          <cell r="CB251">
            <v>25</v>
          </cell>
          <cell r="CC251">
            <v>42</v>
          </cell>
          <cell r="CD251">
            <v>24</v>
          </cell>
          <cell r="CE251">
            <v>43313</v>
          </cell>
          <cell r="CF251">
            <v>130</v>
          </cell>
          <cell r="CG251">
            <v>76</v>
          </cell>
          <cell r="CH251">
            <v>6</v>
          </cell>
          <cell r="CI251">
            <v>0</v>
          </cell>
          <cell r="CJ251">
            <v>0</v>
          </cell>
          <cell r="CK251">
            <v>54</v>
          </cell>
          <cell r="CL251">
            <v>21.909846200000004</v>
          </cell>
          <cell r="CM251">
            <v>26.3</v>
          </cell>
          <cell r="CN251">
            <v>0.35</v>
          </cell>
          <cell r="CO251">
            <v>247</v>
          </cell>
          <cell r="CP251">
            <v>22</v>
          </cell>
          <cell r="CQ251">
            <v>76</v>
          </cell>
          <cell r="CR251" t="str">
            <v>-</v>
          </cell>
          <cell r="CS251" t="str">
            <v>-</v>
          </cell>
          <cell r="CT251" t="str">
            <v>-</v>
          </cell>
          <cell r="CU251">
            <v>54.090153799999996</v>
          </cell>
          <cell r="CV251" t="str">
            <v>-</v>
          </cell>
          <cell r="CW251" t="str">
            <v>-</v>
          </cell>
          <cell r="CX251" t="str">
            <v>-</v>
          </cell>
          <cell r="CY251">
            <v>6</v>
          </cell>
          <cell r="CZ251">
            <v>16</v>
          </cell>
          <cell r="DA251">
            <v>730.26528136925015</v>
          </cell>
          <cell r="DB251">
            <v>1004.114761882719</v>
          </cell>
          <cell r="DC251">
            <v>0.46753069162513677</v>
          </cell>
          <cell r="DD251">
            <v>0</v>
          </cell>
          <cell r="DE251" t="str">
            <v>Газлифт</v>
          </cell>
          <cell r="DF251">
            <v>21.909846200000004</v>
          </cell>
          <cell r="DG251">
            <v>26.3</v>
          </cell>
          <cell r="DH251">
            <v>0.35</v>
          </cell>
          <cell r="DI251">
            <v>15.999999999999998</v>
          </cell>
          <cell r="DJ251">
            <v>54</v>
          </cell>
          <cell r="DK251">
            <v>0</v>
          </cell>
          <cell r="DL251">
            <v>42632.083333333336</v>
          </cell>
          <cell r="DM251">
            <v>42656</v>
          </cell>
          <cell r="DN251">
            <v>750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42656</v>
          </cell>
          <cell r="DT251" t="str">
            <v>ОПЗ</v>
          </cell>
          <cell r="DU251">
            <v>0</v>
          </cell>
          <cell r="DV251">
            <v>18</v>
          </cell>
          <cell r="DW251">
            <v>25</v>
          </cell>
          <cell r="DX251">
            <v>42</v>
          </cell>
          <cell r="DY251">
            <v>24</v>
          </cell>
          <cell r="DZ251" t="str">
            <v>Постоянный</v>
          </cell>
          <cell r="EA251">
            <v>24</v>
          </cell>
          <cell r="EB251">
            <v>0</v>
          </cell>
          <cell r="EC251">
            <v>21.909846200000004</v>
          </cell>
          <cell r="ED251">
            <v>26.3</v>
          </cell>
          <cell r="EE251">
            <v>0.35</v>
          </cell>
          <cell r="EF251">
            <v>22</v>
          </cell>
          <cell r="EG251">
            <v>730.26528136925015</v>
          </cell>
          <cell r="EH251">
            <v>76</v>
          </cell>
          <cell r="EI251">
            <v>6</v>
          </cell>
          <cell r="EJ251">
            <v>54</v>
          </cell>
          <cell r="EK251">
            <v>18</v>
          </cell>
          <cell r="EL251">
            <v>25</v>
          </cell>
          <cell r="EM251">
            <v>42</v>
          </cell>
          <cell r="EN251">
            <v>24</v>
          </cell>
          <cell r="EO251" t="str">
            <v>Постоянный</v>
          </cell>
          <cell r="EP251">
            <v>24</v>
          </cell>
          <cell r="EQ251">
            <v>0</v>
          </cell>
          <cell r="ER251">
            <v>21.909846200000004</v>
          </cell>
          <cell r="ES251">
            <v>26.3</v>
          </cell>
          <cell r="ET251">
            <v>0.35</v>
          </cell>
          <cell r="EU251">
            <v>22</v>
          </cell>
          <cell r="EV251">
            <v>730.26528136925015</v>
          </cell>
          <cell r="EW251">
            <v>76</v>
          </cell>
          <cell r="EX251">
            <v>6</v>
          </cell>
          <cell r="EY251">
            <v>54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</row>
        <row r="252">
          <cell r="J252">
            <v>1124</v>
          </cell>
          <cell r="K252" t="str">
            <v>К - 55</v>
          </cell>
          <cell r="L252">
            <v>41837</v>
          </cell>
          <cell r="M252" t="str">
            <v>Гор.</v>
          </cell>
          <cell r="N252" t="str">
            <v>P1ar_Block II</v>
          </cell>
          <cell r="O252" t="str">
            <v>Действующий</v>
          </cell>
          <cell r="P252">
            <v>-4</v>
          </cell>
          <cell r="Q252">
            <v>41818</v>
          </cell>
          <cell r="R252" t="str">
            <v>Slb</v>
          </cell>
          <cell r="S252" t="str">
            <v>200м3 15% HCL 
 50м3 WF130</v>
          </cell>
          <cell r="T252">
            <v>143.80000000000001</v>
          </cell>
          <cell r="U252">
            <v>135</v>
          </cell>
          <cell r="V252">
            <v>4.32</v>
          </cell>
          <cell r="W252">
            <v>1</v>
          </cell>
          <cell r="X252">
            <v>4.32</v>
          </cell>
          <cell r="Y252">
            <v>1.33</v>
          </cell>
          <cell r="Z252">
            <v>0.83599999999999997</v>
          </cell>
          <cell r="AA252">
            <v>0.73299999999999998</v>
          </cell>
          <cell r="AB252">
            <v>38</v>
          </cell>
          <cell r="AC252">
            <v>1.1579999999999999</v>
          </cell>
          <cell r="AD252" t="str">
            <v>177,8; 
114,3</v>
          </cell>
          <cell r="AE252">
            <v>9.19</v>
          </cell>
          <cell r="AF252" t="str">
            <v>2114 
2032-2826</v>
          </cell>
          <cell r="AG252">
            <v>2830</v>
          </cell>
          <cell r="AH252">
            <v>2830</v>
          </cell>
          <cell r="AI252">
            <v>0</v>
          </cell>
          <cell r="AJ252">
            <v>0</v>
          </cell>
          <cell r="AK252" t="str">
            <v>Закрытый</v>
          </cell>
          <cell r="AL252" t="str">
            <v>2303-2304; 2431-2432; 2558-2559; 2675-2676; 2800-2801</v>
          </cell>
          <cell r="AM252">
            <v>47</v>
          </cell>
          <cell r="AN252">
            <v>2303</v>
          </cell>
          <cell r="AO252">
            <v>388.15</v>
          </cell>
          <cell r="AP252">
            <v>0</v>
          </cell>
          <cell r="AQ252">
            <v>0</v>
          </cell>
          <cell r="AR252">
            <v>0</v>
          </cell>
          <cell r="AS252" t="str">
            <v>Газлифт</v>
          </cell>
          <cell r="AT252">
            <v>600</v>
          </cell>
          <cell r="AU252" t="str">
            <v>ГК77/3</v>
          </cell>
          <cell r="AV252">
            <v>1200</v>
          </cell>
          <cell r="AW252" t="str">
            <v>ГК78/3</v>
          </cell>
          <cell r="AX252">
            <v>1840</v>
          </cell>
          <cell r="AY252" t="str">
            <v>ЦКсОК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1850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2037</v>
          </cell>
          <cell r="BN252" t="str">
            <v>Есть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73</v>
          </cell>
          <cell r="BV252">
            <v>5.5</v>
          </cell>
          <cell r="BW252">
            <v>18</v>
          </cell>
          <cell r="BX252" t="str">
            <v>Угловик</v>
          </cell>
          <cell r="BY252" t="str">
            <v>Постоянный</v>
          </cell>
          <cell r="BZ252">
            <v>24</v>
          </cell>
          <cell r="CA252">
            <v>0</v>
          </cell>
          <cell r="CB252">
            <v>34</v>
          </cell>
          <cell r="CC252">
            <v>54</v>
          </cell>
          <cell r="CD252">
            <v>33</v>
          </cell>
          <cell r="CE252">
            <v>43313</v>
          </cell>
          <cell r="CF252">
            <v>124</v>
          </cell>
          <cell r="CG252">
            <v>82</v>
          </cell>
          <cell r="CH252">
            <v>6</v>
          </cell>
          <cell r="CI252">
            <v>0</v>
          </cell>
          <cell r="CJ252">
            <v>0</v>
          </cell>
          <cell r="CK252">
            <v>59</v>
          </cell>
          <cell r="CL252">
            <v>17.556000000000001</v>
          </cell>
          <cell r="CM252">
            <v>21</v>
          </cell>
          <cell r="CN252">
            <v>0</v>
          </cell>
          <cell r="CO252">
            <v>248</v>
          </cell>
          <cell r="CP252">
            <v>37.25</v>
          </cell>
          <cell r="CQ252">
            <v>65</v>
          </cell>
          <cell r="CR252" t="str">
            <v>-</v>
          </cell>
          <cell r="CS252" t="str">
            <v>-</v>
          </cell>
          <cell r="CT252" t="str">
            <v>-</v>
          </cell>
          <cell r="CU252">
            <v>47.444000000000003</v>
          </cell>
          <cell r="CV252" t="str">
            <v>-</v>
          </cell>
          <cell r="CW252" t="str">
            <v>-</v>
          </cell>
          <cell r="CX252" t="str">
            <v>-</v>
          </cell>
          <cell r="CY252">
            <v>10</v>
          </cell>
          <cell r="CZ252">
            <v>27.25</v>
          </cell>
          <cell r="DA252">
            <v>1552.1758942811573</v>
          </cell>
          <cell r="DB252">
            <v>2121.781727044885</v>
          </cell>
          <cell r="DC252">
            <v>0.42120776419841843</v>
          </cell>
          <cell r="DD252">
            <v>0</v>
          </cell>
          <cell r="DE252" t="str">
            <v>Газлифт</v>
          </cell>
          <cell r="DF252">
            <v>17.556000000000001</v>
          </cell>
          <cell r="DG252">
            <v>21</v>
          </cell>
          <cell r="DH252">
            <v>0</v>
          </cell>
          <cell r="DI252">
            <v>27.25</v>
          </cell>
          <cell r="DJ252">
            <v>59</v>
          </cell>
          <cell r="DK252">
            <v>0</v>
          </cell>
          <cell r="DL252" t="str">
            <v>-</v>
          </cell>
          <cell r="DM252">
            <v>41837</v>
          </cell>
          <cell r="DN252">
            <v>1569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41837</v>
          </cell>
          <cell r="DT252" t="str">
            <v>ВНС</v>
          </cell>
          <cell r="DU252">
            <v>0</v>
          </cell>
          <cell r="DV252">
            <v>18</v>
          </cell>
          <cell r="DW252">
            <v>34</v>
          </cell>
          <cell r="DX252">
            <v>54</v>
          </cell>
          <cell r="DY252">
            <v>33</v>
          </cell>
          <cell r="DZ252" t="str">
            <v>Постоянный</v>
          </cell>
          <cell r="EA252">
            <v>24</v>
          </cell>
          <cell r="EB252">
            <v>0</v>
          </cell>
          <cell r="EC252">
            <v>17.556000000000001</v>
          </cell>
          <cell r="ED252">
            <v>21</v>
          </cell>
          <cell r="EE252">
            <v>0</v>
          </cell>
          <cell r="EF252">
            <v>37.25</v>
          </cell>
          <cell r="EG252">
            <v>1552.1758942811573</v>
          </cell>
          <cell r="EH252">
            <v>82</v>
          </cell>
          <cell r="EI252">
            <v>10</v>
          </cell>
          <cell r="EJ252">
            <v>59</v>
          </cell>
          <cell r="EK252">
            <v>18</v>
          </cell>
          <cell r="EL252">
            <v>34</v>
          </cell>
          <cell r="EM252">
            <v>54</v>
          </cell>
          <cell r="EN252">
            <v>33</v>
          </cell>
          <cell r="EO252" t="str">
            <v>Постоянный</v>
          </cell>
          <cell r="EP252">
            <v>24</v>
          </cell>
          <cell r="EQ252">
            <v>0</v>
          </cell>
          <cell r="ER252">
            <v>17.556000000000001</v>
          </cell>
          <cell r="ES252">
            <v>21</v>
          </cell>
          <cell r="ET252">
            <v>0</v>
          </cell>
          <cell r="EU252">
            <v>37.25</v>
          </cell>
          <cell r="EV252">
            <v>1552.1758942811573</v>
          </cell>
          <cell r="EW252">
            <v>82</v>
          </cell>
          <cell r="EX252">
            <v>10</v>
          </cell>
          <cell r="EY252">
            <v>59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</row>
        <row r="253">
          <cell r="J253" t="str">
            <v>1124-2</v>
          </cell>
          <cell r="K253" t="str">
            <v>К - 11</v>
          </cell>
          <cell r="L253">
            <v>42088</v>
          </cell>
          <cell r="M253" t="str">
            <v>Гор.</v>
          </cell>
          <cell r="N253" t="str">
            <v>P1ar_Block I</v>
          </cell>
          <cell r="O253" t="str">
            <v>Действующий</v>
          </cell>
          <cell r="P253">
            <v>-4</v>
          </cell>
          <cell r="Q253">
            <v>0</v>
          </cell>
          <cell r="R253">
            <v>0</v>
          </cell>
          <cell r="S253">
            <v>0</v>
          </cell>
          <cell r="T253">
            <v>143.80000000000001</v>
          </cell>
          <cell r="U253">
            <v>135</v>
          </cell>
          <cell r="V253">
            <v>4.32</v>
          </cell>
          <cell r="W253">
            <v>1</v>
          </cell>
          <cell r="X253">
            <v>4.32</v>
          </cell>
          <cell r="Y253">
            <v>1.33</v>
          </cell>
          <cell r="Z253">
            <v>0.83599999999999997</v>
          </cell>
          <cell r="AA253">
            <v>0.73299999999999998</v>
          </cell>
          <cell r="AB253">
            <v>38</v>
          </cell>
          <cell r="AC253">
            <v>1.1579999999999999</v>
          </cell>
          <cell r="AD253">
            <v>177.8</v>
          </cell>
          <cell r="AE253">
            <v>9.19</v>
          </cell>
          <cell r="AF253">
            <v>2104</v>
          </cell>
          <cell r="AG253">
            <v>2970</v>
          </cell>
          <cell r="AH253">
            <v>2970</v>
          </cell>
          <cell r="AI253">
            <v>0</v>
          </cell>
          <cell r="AJ253">
            <v>0</v>
          </cell>
          <cell r="AK253" t="str">
            <v>откр ствол</v>
          </cell>
          <cell r="AL253" t="str">
            <v>2104-2970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Газлифт</v>
          </cell>
          <cell r="AT253">
            <v>530</v>
          </cell>
          <cell r="AU253" t="str">
            <v>ГП</v>
          </cell>
          <cell r="AV253">
            <v>820</v>
          </cell>
          <cell r="AW253" t="str">
            <v>ГП</v>
          </cell>
          <cell r="AX253">
            <v>1080</v>
          </cell>
          <cell r="AY253" t="str">
            <v>ГП</v>
          </cell>
          <cell r="AZ253">
            <v>1310</v>
          </cell>
          <cell r="BA253" t="str">
            <v>ГП</v>
          </cell>
          <cell r="BB253">
            <v>1520</v>
          </cell>
          <cell r="BC253" t="str">
            <v>ГП</v>
          </cell>
          <cell r="BD253">
            <v>0</v>
          </cell>
          <cell r="BE253">
            <v>0</v>
          </cell>
          <cell r="BF253">
            <v>1700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2120</v>
          </cell>
          <cell r="BN253" t="str">
            <v>Есть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73</v>
          </cell>
          <cell r="BV253">
            <v>5.5</v>
          </cell>
          <cell r="BW253">
            <v>18</v>
          </cell>
          <cell r="BX253" t="str">
            <v>Угловик</v>
          </cell>
          <cell r="BY253" t="str">
            <v>Постоянный</v>
          </cell>
          <cell r="BZ253">
            <v>24</v>
          </cell>
          <cell r="CA253">
            <v>0</v>
          </cell>
          <cell r="CB253">
            <v>27</v>
          </cell>
          <cell r="CC253">
            <v>47</v>
          </cell>
          <cell r="CD253">
            <v>25</v>
          </cell>
          <cell r="CE253">
            <v>43313</v>
          </cell>
          <cell r="CF253">
            <v>142</v>
          </cell>
          <cell r="CG253">
            <v>80</v>
          </cell>
          <cell r="CH253">
            <v>6</v>
          </cell>
          <cell r="CI253">
            <v>0</v>
          </cell>
          <cell r="CJ253">
            <v>0</v>
          </cell>
          <cell r="CK253">
            <v>47</v>
          </cell>
          <cell r="CL253">
            <v>7.2731999999999992</v>
          </cell>
          <cell r="CM253">
            <v>8.6999999999999993</v>
          </cell>
          <cell r="CN253">
            <v>0</v>
          </cell>
          <cell r="CO253">
            <v>249</v>
          </cell>
          <cell r="CP253">
            <v>18</v>
          </cell>
          <cell r="CQ253">
            <v>8.1999999999999993</v>
          </cell>
          <cell r="CR253" t="str">
            <v>-</v>
          </cell>
          <cell r="CS253" t="str">
            <v>-</v>
          </cell>
          <cell r="CT253" t="str">
            <v>-</v>
          </cell>
          <cell r="CU253">
            <v>0.92680000000000007</v>
          </cell>
          <cell r="CV253" t="str">
            <v>-</v>
          </cell>
          <cell r="CW253" t="str">
            <v>-</v>
          </cell>
          <cell r="CX253" t="str">
            <v>-</v>
          </cell>
          <cell r="CY253">
            <v>8.1999999999999993</v>
          </cell>
          <cell r="CZ253">
            <v>9.8000000000000007</v>
          </cell>
          <cell r="DA253">
            <v>1347.4124181928175</v>
          </cell>
          <cell r="DB253">
            <v>2474.8391354561954</v>
          </cell>
          <cell r="DC253">
            <v>0.1303317313327863</v>
          </cell>
          <cell r="DD253">
            <v>0</v>
          </cell>
          <cell r="DE253" t="str">
            <v>Газлифт</v>
          </cell>
          <cell r="DF253">
            <v>7.2731999999999992</v>
          </cell>
          <cell r="DG253">
            <v>8.6999999999999993</v>
          </cell>
          <cell r="DH253">
            <v>0</v>
          </cell>
          <cell r="DI253">
            <v>9.8000000000000007</v>
          </cell>
          <cell r="DJ253">
            <v>47</v>
          </cell>
          <cell r="DK253">
            <v>0</v>
          </cell>
          <cell r="DL253">
            <v>42768.083333333336</v>
          </cell>
          <cell r="DM253">
            <v>42776</v>
          </cell>
          <cell r="DN253">
            <v>630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42776</v>
          </cell>
          <cell r="DT253" t="str">
            <v>ОПЗ</v>
          </cell>
          <cell r="DU253">
            <v>0</v>
          </cell>
          <cell r="DV253">
            <v>18</v>
          </cell>
          <cell r="DW253">
            <v>27</v>
          </cell>
          <cell r="DX253">
            <v>47</v>
          </cell>
          <cell r="DY253">
            <v>25</v>
          </cell>
          <cell r="DZ253" t="str">
            <v>Постоянный</v>
          </cell>
          <cell r="EA253">
            <v>24</v>
          </cell>
          <cell r="EB253">
            <v>0</v>
          </cell>
          <cell r="EC253">
            <v>7.2731999999999992</v>
          </cell>
          <cell r="ED253">
            <v>8.6999999999999993</v>
          </cell>
          <cell r="EE253">
            <v>0</v>
          </cell>
          <cell r="EF253">
            <v>18</v>
          </cell>
          <cell r="EG253">
            <v>1347.4124181928175</v>
          </cell>
          <cell r="EH253">
            <v>80</v>
          </cell>
          <cell r="EI253">
            <v>8.1999999999999993</v>
          </cell>
          <cell r="EJ253">
            <v>47</v>
          </cell>
          <cell r="EK253">
            <v>18</v>
          </cell>
          <cell r="EL253">
            <v>27</v>
          </cell>
          <cell r="EM253">
            <v>47</v>
          </cell>
          <cell r="EN253">
            <v>25</v>
          </cell>
          <cell r="EO253" t="str">
            <v>Постоянный</v>
          </cell>
          <cell r="EP253">
            <v>24</v>
          </cell>
          <cell r="EQ253">
            <v>0</v>
          </cell>
          <cell r="ER253">
            <v>7.2731999999999992</v>
          </cell>
          <cell r="ES253">
            <v>8.6999999999999993</v>
          </cell>
          <cell r="ET253">
            <v>0</v>
          </cell>
          <cell r="EU253">
            <v>18</v>
          </cell>
          <cell r="EV253">
            <v>1347.4124181928175</v>
          </cell>
          <cell r="EW253">
            <v>80</v>
          </cell>
          <cell r="EX253">
            <v>8.1999999999999993</v>
          </cell>
          <cell r="EY253">
            <v>47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</row>
        <row r="254">
          <cell r="J254" t="str">
            <v>1124-1</v>
          </cell>
          <cell r="K254" t="str">
            <v>К - 11</v>
          </cell>
          <cell r="L254">
            <v>41908</v>
          </cell>
          <cell r="M254" t="str">
            <v>Гор.</v>
          </cell>
          <cell r="N254" t="str">
            <v>P1ar_Block I</v>
          </cell>
          <cell r="O254" t="str">
            <v>Действующий</v>
          </cell>
          <cell r="P254">
            <v>-4</v>
          </cell>
          <cell r="Q254">
            <v>0</v>
          </cell>
          <cell r="R254">
            <v>0</v>
          </cell>
          <cell r="S254">
            <v>0</v>
          </cell>
          <cell r="T254">
            <v>143.80000000000001</v>
          </cell>
          <cell r="U254">
            <v>135</v>
          </cell>
          <cell r="V254">
            <v>4.32</v>
          </cell>
          <cell r="W254">
            <v>1</v>
          </cell>
          <cell r="X254">
            <v>4.32</v>
          </cell>
          <cell r="Y254">
            <v>1.33</v>
          </cell>
          <cell r="Z254">
            <v>0.83599999999999997</v>
          </cell>
          <cell r="AA254">
            <v>0.73299999999999998</v>
          </cell>
          <cell r="AB254">
            <v>38</v>
          </cell>
          <cell r="AC254">
            <v>1.1579999999999999</v>
          </cell>
          <cell r="AD254">
            <v>177.8</v>
          </cell>
          <cell r="AE254">
            <v>9.19</v>
          </cell>
          <cell r="AF254">
            <v>2105</v>
          </cell>
          <cell r="AG254">
            <v>2841</v>
          </cell>
          <cell r="AH254">
            <v>2841</v>
          </cell>
          <cell r="AI254">
            <v>0</v>
          </cell>
          <cell r="AJ254">
            <v>0</v>
          </cell>
          <cell r="AK254" t="str">
            <v>откр ствол</v>
          </cell>
          <cell r="AL254" t="str">
            <v>2105-2841</v>
          </cell>
          <cell r="AM254">
            <v>39</v>
          </cell>
          <cell r="AN254">
            <v>2105</v>
          </cell>
          <cell r="AO254">
            <v>288.95</v>
          </cell>
          <cell r="AP254">
            <v>0</v>
          </cell>
          <cell r="AQ254">
            <v>0</v>
          </cell>
          <cell r="AR254">
            <v>0</v>
          </cell>
          <cell r="AS254" t="str">
            <v>Газлифт</v>
          </cell>
          <cell r="AT254">
            <v>480</v>
          </cell>
          <cell r="AU254" t="str">
            <v>ГК79/3</v>
          </cell>
          <cell r="AV254">
            <v>930</v>
          </cell>
          <cell r="AW254" t="str">
            <v>ГК80/3</v>
          </cell>
          <cell r="AX254">
            <v>1280</v>
          </cell>
          <cell r="AY254" t="str">
            <v>ГК78/3</v>
          </cell>
          <cell r="AZ254">
            <v>1540</v>
          </cell>
          <cell r="BA254" t="str">
            <v>ГК77/3</v>
          </cell>
          <cell r="BB254">
            <v>1660</v>
          </cell>
          <cell r="BC254" t="str">
            <v>ЦКсОК</v>
          </cell>
          <cell r="BD254">
            <v>0</v>
          </cell>
          <cell r="BE254">
            <v>0</v>
          </cell>
          <cell r="BF254">
            <v>1670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2130</v>
          </cell>
          <cell r="BN254" t="str">
            <v>Есть</v>
          </cell>
          <cell r="BO254">
            <v>0</v>
          </cell>
          <cell r="BP254">
            <v>80</v>
          </cell>
          <cell r="BQ254">
            <v>41</v>
          </cell>
          <cell r="BR254">
            <v>10.128</v>
          </cell>
          <cell r="BS254">
            <v>0</v>
          </cell>
          <cell r="BT254">
            <v>0</v>
          </cell>
          <cell r="BU254">
            <v>73</v>
          </cell>
          <cell r="BV254">
            <v>5.5</v>
          </cell>
          <cell r="BW254">
            <v>18</v>
          </cell>
          <cell r="BX254" t="str">
            <v>Угловик</v>
          </cell>
          <cell r="BY254" t="str">
            <v>Постоянный</v>
          </cell>
          <cell r="BZ254">
            <v>24</v>
          </cell>
          <cell r="CA254">
            <v>0</v>
          </cell>
          <cell r="CB254">
            <v>26</v>
          </cell>
          <cell r="CC254">
            <v>41</v>
          </cell>
          <cell r="CD254">
            <v>24</v>
          </cell>
          <cell r="CE254">
            <v>43313</v>
          </cell>
          <cell r="CF254">
            <v>142</v>
          </cell>
          <cell r="CG254">
            <v>80</v>
          </cell>
          <cell r="CH254">
            <v>6</v>
          </cell>
          <cell r="CI254">
            <v>0</v>
          </cell>
          <cell r="CJ254">
            <v>0</v>
          </cell>
          <cell r="CK254">
            <v>49</v>
          </cell>
          <cell r="CL254">
            <v>7.524</v>
          </cell>
          <cell r="CM254">
            <v>9</v>
          </cell>
          <cell r="CN254">
            <v>0</v>
          </cell>
          <cell r="CO254">
            <v>250</v>
          </cell>
          <cell r="CP254">
            <v>23</v>
          </cell>
          <cell r="CQ254">
            <v>9</v>
          </cell>
          <cell r="CR254" t="str">
            <v>-</v>
          </cell>
          <cell r="CS254" t="str">
            <v>-</v>
          </cell>
          <cell r="CT254" t="str">
            <v>-</v>
          </cell>
          <cell r="CU254">
            <v>1.476</v>
          </cell>
          <cell r="CV254" t="str">
            <v>-</v>
          </cell>
          <cell r="CW254" t="str">
            <v>-</v>
          </cell>
          <cell r="CX254" t="str">
            <v>-</v>
          </cell>
          <cell r="CY254">
            <v>10.128</v>
          </cell>
          <cell r="CZ254">
            <v>12.872</v>
          </cell>
          <cell r="DA254">
            <v>1710.7921318447634</v>
          </cell>
          <cell r="DB254">
            <v>3056.8846358320043</v>
          </cell>
          <cell r="DC254">
            <v>0.13650929288613547</v>
          </cell>
          <cell r="DD254">
            <v>0</v>
          </cell>
          <cell r="DE254" t="str">
            <v>Газлифт</v>
          </cell>
          <cell r="DF254">
            <v>7.524</v>
          </cell>
          <cell r="DG254">
            <v>9</v>
          </cell>
          <cell r="DH254">
            <v>0</v>
          </cell>
          <cell r="DI254">
            <v>12.872</v>
          </cell>
          <cell r="DJ254">
            <v>49</v>
          </cell>
          <cell r="DK254">
            <v>0</v>
          </cell>
          <cell r="DL254">
            <v>42688.083333333336</v>
          </cell>
          <cell r="DM254">
            <v>42716</v>
          </cell>
          <cell r="DN254">
            <v>690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43122</v>
          </cell>
          <cell r="DT254" t="str">
            <v>Бесп. ОПЗ</v>
          </cell>
          <cell r="DU254">
            <v>0</v>
          </cell>
          <cell r="DV254">
            <v>18</v>
          </cell>
          <cell r="DW254">
            <v>26</v>
          </cell>
          <cell r="DX254">
            <v>41</v>
          </cell>
          <cell r="DY254">
            <v>24</v>
          </cell>
          <cell r="DZ254" t="str">
            <v>Постоянный</v>
          </cell>
          <cell r="EA254">
            <v>24</v>
          </cell>
          <cell r="EB254">
            <v>0</v>
          </cell>
          <cell r="EC254">
            <v>7.524</v>
          </cell>
          <cell r="ED254">
            <v>9</v>
          </cell>
          <cell r="EE254">
            <v>0</v>
          </cell>
          <cell r="EF254">
            <v>23</v>
          </cell>
          <cell r="EG254">
            <v>1710.7921318447634</v>
          </cell>
          <cell r="EH254">
            <v>80</v>
          </cell>
          <cell r="EI254">
            <v>10.128</v>
          </cell>
          <cell r="EJ254">
            <v>49</v>
          </cell>
          <cell r="EK254">
            <v>18</v>
          </cell>
          <cell r="EL254">
            <v>26</v>
          </cell>
          <cell r="EM254">
            <v>41</v>
          </cell>
          <cell r="EN254">
            <v>24</v>
          </cell>
          <cell r="EO254" t="str">
            <v>Постоянный</v>
          </cell>
          <cell r="EP254">
            <v>24</v>
          </cell>
          <cell r="EQ254">
            <v>0</v>
          </cell>
          <cell r="ER254">
            <v>7.524</v>
          </cell>
          <cell r="ES254">
            <v>9</v>
          </cell>
          <cell r="ET254">
            <v>0</v>
          </cell>
          <cell r="EU254">
            <v>23</v>
          </cell>
          <cell r="EV254">
            <v>1710.7921318447634</v>
          </cell>
          <cell r="EW254">
            <v>80</v>
          </cell>
          <cell r="EX254">
            <v>10.128</v>
          </cell>
          <cell r="EY254">
            <v>49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</row>
        <row r="255">
          <cell r="J255">
            <v>1129</v>
          </cell>
          <cell r="K255" t="str">
            <v>К - 15</v>
          </cell>
          <cell r="L255">
            <v>41713</v>
          </cell>
          <cell r="M255" t="str">
            <v>Гор.</v>
          </cell>
          <cell r="N255" t="str">
            <v>P1ar_Block I</v>
          </cell>
          <cell r="O255" t="str">
            <v>Действующий</v>
          </cell>
          <cell r="P255">
            <v>-4</v>
          </cell>
          <cell r="Q255" t="str">
            <v xml:space="preserve"> </v>
          </cell>
          <cell r="R255" t="str">
            <v xml:space="preserve"> </v>
          </cell>
          <cell r="S255">
            <v>0</v>
          </cell>
          <cell r="T255">
            <v>143.80000000000001</v>
          </cell>
          <cell r="U255">
            <v>135</v>
          </cell>
          <cell r="V255">
            <v>4.32</v>
          </cell>
          <cell r="W255">
            <v>1</v>
          </cell>
          <cell r="X255">
            <v>4.32</v>
          </cell>
          <cell r="Y255">
            <v>1.33</v>
          </cell>
          <cell r="Z255">
            <v>0.83599999999999997</v>
          </cell>
          <cell r="AA255">
            <v>0.73299999999999998</v>
          </cell>
          <cell r="AB255">
            <v>38</v>
          </cell>
          <cell r="AC255">
            <v>1.1579999999999999</v>
          </cell>
          <cell r="AD255">
            <v>177.8</v>
          </cell>
          <cell r="AE255">
            <v>9.19</v>
          </cell>
          <cell r="AF255">
            <v>1957</v>
          </cell>
          <cell r="AG255">
            <v>2247</v>
          </cell>
          <cell r="AH255">
            <v>2247</v>
          </cell>
          <cell r="AI255">
            <v>0</v>
          </cell>
          <cell r="AJ255">
            <v>0</v>
          </cell>
          <cell r="AK255" t="str">
            <v>откр ствол</v>
          </cell>
          <cell r="AL255" t="str">
            <v xml:space="preserve">1957-2247 </v>
          </cell>
          <cell r="AM255">
            <v>12</v>
          </cell>
          <cell r="AN255">
            <v>1957</v>
          </cell>
          <cell r="AO255">
            <v>157.05000000000001</v>
          </cell>
          <cell r="AP255">
            <v>0</v>
          </cell>
          <cell r="AQ255">
            <v>0</v>
          </cell>
          <cell r="AR255">
            <v>0</v>
          </cell>
          <cell r="AS255" t="str">
            <v>Газлифт</v>
          </cell>
          <cell r="AT255">
            <v>500</v>
          </cell>
          <cell r="AU255" t="str">
            <v>ГП</v>
          </cell>
          <cell r="AV255">
            <v>885</v>
          </cell>
          <cell r="AW255" t="str">
            <v>ГК83/1,5</v>
          </cell>
          <cell r="AX255">
            <v>1200</v>
          </cell>
          <cell r="AY255" t="str">
            <v>ГК82/2</v>
          </cell>
          <cell r="AZ255">
            <v>1460</v>
          </cell>
          <cell r="BA255" t="str">
            <v>ГК79/2</v>
          </cell>
          <cell r="BB255">
            <v>1700</v>
          </cell>
          <cell r="BC255" t="str">
            <v>ЦКсОК</v>
          </cell>
          <cell r="BD255">
            <v>0</v>
          </cell>
          <cell r="BE255">
            <v>0</v>
          </cell>
          <cell r="BF255">
            <v>1780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2250</v>
          </cell>
          <cell r="BN255" t="str">
            <v>Есть</v>
          </cell>
          <cell r="BO255">
            <v>0</v>
          </cell>
          <cell r="BP255">
            <v>83</v>
          </cell>
          <cell r="BQ255">
            <v>42</v>
          </cell>
          <cell r="BR255">
            <v>10.032</v>
          </cell>
          <cell r="BS255">
            <v>0</v>
          </cell>
          <cell r="BT255">
            <v>0</v>
          </cell>
          <cell r="BU255">
            <v>73</v>
          </cell>
          <cell r="BV255">
            <v>5.5</v>
          </cell>
          <cell r="BW255">
            <v>18</v>
          </cell>
          <cell r="BX255" t="str">
            <v>Угловик</v>
          </cell>
          <cell r="BY255" t="str">
            <v>Постоянный</v>
          </cell>
          <cell r="BZ255">
            <v>24</v>
          </cell>
          <cell r="CA255">
            <v>0</v>
          </cell>
          <cell r="CB255">
            <v>26</v>
          </cell>
          <cell r="CC255">
            <v>42</v>
          </cell>
          <cell r="CD255">
            <v>25</v>
          </cell>
          <cell r="CE255">
            <v>43313</v>
          </cell>
          <cell r="CF255">
            <v>179</v>
          </cell>
          <cell r="CG255">
            <v>83</v>
          </cell>
          <cell r="CH255">
            <v>6</v>
          </cell>
          <cell r="CI255">
            <v>0</v>
          </cell>
          <cell r="CJ255">
            <v>0</v>
          </cell>
          <cell r="CK255">
            <v>52</v>
          </cell>
          <cell r="CL255">
            <v>8.36</v>
          </cell>
          <cell r="CM255">
            <v>10</v>
          </cell>
          <cell r="CN255">
            <v>0</v>
          </cell>
          <cell r="CO255">
            <v>251</v>
          </cell>
          <cell r="CP255">
            <v>15</v>
          </cell>
          <cell r="CQ255">
            <v>10</v>
          </cell>
          <cell r="CR255" t="str">
            <v>-</v>
          </cell>
          <cell r="CS255" t="str">
            <v>-</v>
          </cell>
          <cell r="CT255" t="str">
            <v>-</v>
          </cell>
          <cell r="CU255">
            <v>1.6400000000000006</v>
          </cell>
          <cell r="CV255" t="str">
            <v>-</v>
          </cell>
          <cell r="CW255" t="str">
            <v>-</v>
          </cell>
          <cell r="CX255" t="str">
            <v>-</v>
          </cell>
          <cell r="CY255">
            <v>10.032</v>
          </cell>
          <cell r="CZ255">
            <v>4.968</v>
          </cell>
          <cell r="DA255">
            <v>594.25837320574169</v>
          </cell>
          <cell r="DB255">
            <v>1794.2583732057417</v>
          </cell>
          <cell r="DC255">
            <v>9.905518710271155E-2</v>
          </cell>
          <cell r="DD255">
            <v>0</v>
          </cell>
          <cell r="DE255" t="str">
            <v>Газлифт</v>
          </cell>
          <cell r="DF255">
            <v>8.36</v>
          </cell>
          <cell r="DG255">
            <v>10</v>
          </cell>
          <cell r="DH255">
            <v>0</v>
          </cell>
          <cell r="DI255">
            <v>4.968</v>
          </cell>
          <cell r="DJ255">
            <v>52</v>
          </cell>
          <cell r="DK255">
            <v>0</v>
          </cell>
          <cell r="DL255">
            <v>42985.083333333336</v>
          </cell>
          <cell r="DM255">
            <v>43071</v>
          </cell>
          <cell r="DN255">
            <v>335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43071</v>
          </cell>
          <cell r="DT255" t="str">
            <v>ЗБС</v>
          </cell>
          <cell r="DU255">
            <v>0</v>
          </cell>
          <cell r="DV255">
            <v>18</v>
          </cell>
          <cell r="DW255">
            <v>26</v>
          </cell>
          <cell r="DX255">
            <v>42</v>
          </cell>
          <cell r="DY255">
            <v>25</v>
          </cell>
          <cell r="DZ255" t="str">
            <v>Постоянный</v>
          </cell>
          <cell r="EA255">
            <v>24</v>
          </cell>
          <cell r="EB255">
            <v>0</v>
          </cell>
          <cell r="EC255">
            <v>8.36</v>
          </cell>
          <cell r="ED255">
            <v>10</v>
          </cell>
          <cell r="EE255">
            <v>0</v>
          </cell>
          <cell r="EF255">
            <v>15</v>
          </cell>
          <cell r="EG255">
            <v>594.25837320574169</v>
          </cell>
          <cell r="EH255">
            <v>83</v>
          </cell>
          <cell r="EI255">
            <v>10.032</v>
          </cell>
          <cell r="EJ255">
            <v>52</v>
          </cell>
          <cell r="EK255">
            <v>18</v>
          </cell>
          <cell r="EL255">
            <v>26</v>
          </cell>
          <cell r="EM255">
            <v>42</v>
          </cell>
          <cell r="EN255">
            <v>25</v>
          </cell>
          <cell r="EO255" t="str">
            <v>Постоянный</v>
          </cell>
          <cell r="EP255">
            <v>24</v>
          </cell>
          <cell r="EQ255">
            <v>0</v>
          </cell>
          <cell r="ER255">
            <v>8.36</v>
          </cell>
          <cell r="ES255">
            <v>10</v>
          </cell>
          <cell r="ET255">
            <v>0</v>
          </cell>
          <cell r="EU255">
            <v>15</v>
          </cell>
          <cell r="EV255">
            <v>594.25837320574169</v>
          </cell>
          <cell r="EW255">
            <v>83</v>
          </cell>
          <cell r="EX255">
            <v>10.032</v>
          </cell>
          <cell r="EY255">
            <v>52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</row>
        <row r="256">
          <cell r="J256" t="str">
            <v>1129-2</v>
          </cell>
          <cell r="K256" t="str">
            <v>К - 15</v>
          </cell>
          <cell r="L256">
            <v>41891</v>
          </cell>
          <cell r="M256" t="str">
            <v>Гор.</v>
          </cell>
          <cell r="N256" t="str">
            <v>P1ar_Block I</v>
          </cell>
          <cell r="O256" t="str">
            <v>Действующий</v>
          </cell>
          <cell r="P256">
            <v>-4</v>
          </cell>
          <cell r="Q256">
            <v>0</v>
          </cell>
          <cell r="R256">
            <v>0</v>
          </cell>
          <cell r="S256">
            <v>0</v>
          </cell>
          <cell r="T256">
            <v>143.80000000000001</v>
          </cell>
          <cell r="U256">
            <v>135</v>
          </cell>
          <cell r="V256">
            <v>4.32</v>
          </cell>
          <cell r="W256">
            <v>1</v>
          </cell>
          <cell r="X256">
            <v>4.32</v>
          </cell>
          <cell r="Y256">
            <v>1.33</v>
          </cell>
          <cell r="Z256">
            <v>0.83599999999999997</v>
          </cell>
          <cell r="AA256">
            <v>0.73299999999999998</v>
          </cell>
          <cell r="AB256">
            <v>38</v>
          </cell>
          <cell r="AC256">
            <v>1.1579999999999999</v>
          </cell>
          <cell r="AD256">
            <v>177.8</v>
          </cell>
          <cell r="AE256">
            <v>9.19</v>
          </cell>
          <cell r="AF256">
            <v>2014</v>
          </cell>
          <cell r="AG256">
            <v>2850</v>
          </cell>
          <cell r="AH256">
            <v>2850</v>
          </cell>
          <cell r="AI256">
            <v>0</v>
          </cell>
          <cell r="AJ256">
            <v>0</v>
          </cell>
          <cell r="AK256" t="str">
            <v>откр ствол</v>
          </cell>
          <cell r="AL256" t="str">
            <v>2014-2850</v>
          </cell>
          <cell r="AM256">
            <v>22</v>
          </cell>
          <cell r="AN256">
            <v>2014</v>
          </cell>
          <cell r="AO256">
            <v>203.01</v>
          </cell>
          <cell r="AP256">
            <v>0</v>
          </cell>
          <cell r="AQ256">
            <v>0</v>
          </cell>
          <cell r="AR256">
            <v>0</v>
          </cell>
          <cell r="AS256" t="str">
            <v>Газлифт</v>
          </cell>
          <cell r="AT256">
            <v>600</v>
          </cell>
          <cell r="AU256" t="str">
            <v>ГП</v>
          </cell>
          <cell r="AV256">
            <v>1200</v>
          </cell>
          <cell r="AW256" t="str">
            <v>ГК85/1,5</v>
          </cell>
          <cell r="AX256">
            <v>1500</v>
          </cell>
          <cell r="AY256" t="str">
            <v>ГК76/4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1750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2040</v>
          </cell>
          <cell r="BN256" t="str">
            <v>Есть</v>
          </cell>
          <cell r="BO256">
            <v>0</v>
          </cell>
          <cell r="BP256">
            <v>83</v>
          </cell>
          <cell r="BQ256">
            <v>42</v>
          </cell>
          <cell r="BR256">
            <v>8.9280000000000008</v>
          </cell>
          <cell r="BS256">
            <v>0</v>
          </cell>
          <cell r="BT256">
            <v>0</v>
          </cell>
          <cell r="BU256">
            <v>73</v>
          </cell>
          <cell r="BV256">
            <v>5.5</v>
          </cell>
          <cell r="BW256">
            <v>18</v>
          </cell>
          <cell r="BX256" t="str">
            <v>Угловик</v>
          </cell>
          <cell r="BY256" t="str">
            <v>Постоянный</v>
          </cell>
          <cell r="BZ256">
            <v>24</v>
          </cell>
          <cell r="CA256">
            <v>0</v>
          </cell>
          <cell r="CB256">
            <v>26</v>
          </cell>
          <cell r="CC256">
            <v>42</v>
          </cell>
          <cell r="CD256">
            <v>25</v>
          </cell>
          <cell r="CE256">
            <v>43313</v>
          </cell>
          <cell r="CF256">
            <v>129</v>
          </cell>
          <cell r="CG256">
            <v>83</v>
          </cell>
          <cell r="CH256">
            <v>6</v>
          </cell>
          <cell r="CI256">
            <v>0</v>
          </cell>
          <cell r="CJ256">
            <v>0</v>
          </cell>
          <cell r="CK256">
            <v>52</v>
          </cell>
          <cell r="CL256">
            <v>10.032</v>
          </cell>
          <cell r="CM256">
            <v>12</v>
          </cell>
          <cell r="CN256">
            <v>0</v>
          </cell>
          <cell r="CO256">
            <v>252</v>
          </cell>
          <cell r="CP256">
            <v>15.8</v>
          </cell>
          <cell r="CQ256">
            <v>8.5</v>
          </cell>
          <cell r="CR256" t="str">
            <v>-</v>
          </cell>
          <cell r="CS256" t="str">
            <v>-</v>
          </cell>
          <cell r="CT256" t="str">
            <v>-</v>
          </cell>
          <cell r="CU256">
            <v>-1.532</v>
          </cell>
          <cell r="CV256" t="str">
            <v>-</v>
          </cell>
          <cell r="CW256" t="str">
            <v>-</v>
          </cell>
          <cell r="CX256" t="str">
            <v>-</v>
          </cell>
          <cell r="CY256">
            <v>8.9280000000000008</v>
          </cell>
          <cell r="CZ256">
            <v>6.8719999999999999</v>
          </cell>
          <cell r="DA256">
            <v>685.00797448165872</v>
          </cell>
          <cell r="DB256">
            <v>1574.9601275917066</v>
          </cell>
          <cell r="DC256">
            <v>0.21211613708682878</v>
          </cell>
          <cell r="DD256">
            <v>0</v>
          </cell>
          <cell r="DE256" t="str">
            <v>Газлифт</v>
          </cell>
          <cell r="DF256">
            <v>10.032</v>
          </cell>
          <cell r="DG256">
            <v>12</v>
          </cell>
          <cell r="DH256">
            <v>0</v>
          </cell>
          <cell r="DI256">
            <v>6.8719999999999999</v>
          </cell>
          <cell r="DJ256">
            <v>52</v>
          </cell>
          <cell r="DK256">
            <v>0</v>
          </cell>
          <cell r="DL256">
            <v>41872</v>
          </cell>
          <cell r="DM256">
            <v>41891</v>
          </cell>
          <cell r="DN256">
            <v>1515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41891</v>
          </cell>
          <cell r="DT256" t="str">
            <v>ВНС</v>
          </cell>
          <cell r="DU256">
            <v>0</v>
          </cell>
          <cell r="DV256">
            <v>18</v>
          </cell>
          <cell r="DW256">
            <v>26</v>
          </cell>
          <cell r="DX256">
            <v>42</v>
          </cell>
          <cell r="DY256">
            <v>25</v>
          </cell>
          <cell r="DZ256" t="str">
            <v>Постоянный</v>
          </cell>
          <cell r="EA256">
            <v>24</v>
          </cell>
          <cell r="EB256">
            <v>0</v>
          </cell>
          <cell r="EC256">
            <v>10.032</v>
          </cell>
          <cell r="ED256">
            <v>12</v>
          </cell>
          <cell r="EE256">
            <v>0</v>
          </cell>
          <cell r="EF256">
            <v>15.8</v>
          </cell>
          <cell r="EG256">
            <v>685.00797448165872</v>
          </cell>
          <cell r="EH256">
            <v>83</v>
          </cell>
          <cell r="EI256">
            <v>8.9280000000000008</v>
          </cell>
          <cell r="EJ256">
            <v>52</v>
          </cell>
          <cell r="EK256">
            <v>18</v>
          </cell>
          <cell r="EL256">
            <v>26</v>
          </cell>
          <cell r="EM256">
            <v>42</v>
          </cell>
          <cell r="EN256">
            <v>25</v>
          </cell>
          <cell r="EO256" t="str">
            <v>Постоянный</v>
          </cell>
          <cell r="EP256">
            <v>24</v>
          </cell>
          <cell r="EQ256">
            <v>0</v>
          </cell>
          <cell r="ER256">
            <v>10.032</v>
          </cell>
          <cell r="ES256">
            <v>12</v>
          </cell>
          <cell r="ET256">
            <v>0</v>
          </cell>
          <cell r="EU256">
            <v>15.8</v>
          </cell>
          <cell r="EV256">
            <v>685.00797448165872</v>
          </cell>
          <cell r="EW256">
            <v>83</v>
          </cell>
          <cell r="EX256">
            <v>8.9280000000000008</v>
          </cell>
          <cell r="EY256">
            <v>52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</row>
        <row r="257">
          <cell r="J257" t="str">
            <v>1129-1</v>
          </cell>
          <cell r="K257" t="str">
            <v>К - 15</v>
          </cell>
          <cell r="L257">
            <v>41810</v>
          </cell>
          <cell r="M257" t="str">
            <v>Гор.</v>
          </cell>
          <cell r="N257" t="str">
            <v>P1ar_Block I</v>
          </cell>
          <cell r="O257" t="str">
            <v>Действующий</v>
          </cell>
          <cell r="P257">
            <v>-4</v>
          </cell>
          <cell r="Q257" t="str">
            <v xml:space="preserve"> </v>
          </cell>
          <cell r="R257" t="str">
            <v xml:space="preserve"> </v>
          </cell>
          <cell r="S257">
            <v>0</v>
          </cell>
          <cell r="T257">
            <v>143.80000000000001</v>
          </cell>
          <cell r="U257">
            <v>135</v>
          </cell>
          <cell r="V257">
            <v>4.32</v>
          </cell>
          <cell r="W257">
            <v>1</v>
          </cell>
          <cell r="X257">
            <v>4.3128406844637901</v>
          </cell>
          <cell r="Y257">
            <v>1.33</v>
          </cell>
          <cell r="Z257">
            <v>0.83599999999999997</v>
          </cell>
          <cell r="AA257">
            <v>0.73299999999999998</v>
          </cell>
          <cell r="AB257">
            <v>38</v>
          </cell>
          <cell r="AC257">
            <v>1.1579999999999999</v>
          </cell>
          <cell r="AD257">
            <v>177.8</v>
          </cell>
          <cell r="AE257">
            <v>9.19</v>
          </cell>
          <cell r="AF257">
            <v>2176</v>
          </cell>
          <cell r="AG257">
            <v>2980</v>
          </cell>
          <cell r="AH257">
            <v>2980</v>
          </cell>
          <cell r="AI257">
            <v>0</v>
          </cell>
          <cell r="AJ257">
            <v>0</v>
          </cell>
          <cell r="AK257" t="str">
            <v>откр ствол</v>
          </cell>
          <cell r="AL257" t="str">
            <v>2176-2980</v>
          </cell>
          <cell r="AM257">
            <v>12</v>
          </cell>
          <cell r="AN257">
            <v>2176</v>
          </cell>
          <cell r="AO257">
            <v>283.49</v>
          </cell>
          <cell r="AP257">
            <v>0</v>
          </cell>
          <cell r="AQ257">
            <v>0</v>
          </cell>
          <cell r="AR257">
            <v>0</v>
          </cell>
          <cell r="AS257" t="str">
            <v>Газлифт</v>
          </cell>
          <cell r="AT257">
            <v>430</v>
          </cell>
          <cell r="AU257" t="str">
            <v>ГП</v>
          </cell>
          <cell r="AV257">
            <v>770</v>
          </cell>
          <cell r="AW257" t="str">
            <v>ГП</v>
          </cell>
          <cell r="AX257">
            <v>1030</v>
          </cell>
          <cell r="AY257" t="str">
            <v>ГП</v>
          </cell>
          <cell r="AZ257">
            <v>1260</v>
          </cell>
          <cell r="BA257" t="str">
            <v xml:space="preserve">ГП </v>
          </cell>
          <cell r="BB257">
            <v>1430</v>
          </cell>
          <cell r="BC257" t="str">
            <v>ГК84/1,5</v>
          </cell>
          <cell r="BD257">
            <v>1600</v>
          </cell>
          <cell r="BE257" t="str">
            <v>ЦКсОК</v>
          </cell>
          <cell r="BF257">
            <v>1805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2200</v>
          </cell>
          <cell r="BN257" t="str">
            <v>Есть</v>
          </cell>
          <cell r="BO257">
            <v>0</v>
          </cell>
          <cell r="BP257">
            <v>82</v>
          </cell>
          <cell r="BQ257">
            <v>44</v>
          </cell>
          <cell r="BR257">
            <v>8.8800000000000008</v>
          </cell>
          <cell r="BS257">
            <v>0</v>
          </cell>
          <cell r="BT257">
            <v>0</v>
          </cell>
          <cell r="BU257">
            <v>73</v>
          </cell>
          <cell r="BV257">
            <v>5.5</v>
          </cell>
          <cell r="BW257">
            <v>18</v>
          </cell>
          <cell r="BX257" t="str">
            <v>Угловик</v>
          </cell>
          <cell r="BY257" t="str">
            <v>Постоянный</v>
          </cell>
          <cell r="BZ257">
            <v>24</v>
          </cell>
          <cell r="CA257">
            <v>0</v>
          </cell>
          <cell r="CB257">
            <v>26</v>
          </cell>
          <cell r="CC257">
            <v>44</v>
          </cell>
          <cell r="CD257">
            <v>25</v>
          </cell>
          <cell r="CE257">
            <v>43313</v>
          </cell>
          <cell r="CF257">
            <v>138</v>
          </cell>
          <cell r="CG257">
            <v>82</v>
          </cell>
          <cell r="CH257">
            <v>6</v>
          </cell>
          <cell r="CI257">
            <v>0</v>
          </cell>
          <cell r="CJ257">
            <v>0</v>
          </cell>
          <cell r="CK257">
            <v>62</v>
          </cell>
          <cell r="CL257">
            <v>16.711640000000003</v>
          </cell>
          <cell r="CM257">
            <v>20</v>
          </cell>
          <cell r="CN257">
            <v>0.05</v>
          </cell>
          <cell r="CO257">
            <v>253</v>
          </cell>
          <cell r="CP257">
            <v>19</v>
          </cell>
          <cell r="CQ257">
            <v>9.9</v>
          </cell>
          <cell r="CR257" t="str">
            <v>-</v>
          </cell>
          <cell r="CS257" t="str">
            <v>-</v>
          </cell>
          <cell r="CT257" t="str">
            <v>-</v>
          </cell>
          <cell r="CU257">
            <v>-6.8116400000000024</v>
          </cell>
          <cell r="CV257" t="str">
            <v>-</v>
          </cell>
          <cell r="CW257" t="str">
            <v>-</v>
          </cell>
          <cell r="CX257" t="str">
            <v>-</v>
          </cell>
          <cell r="CY257">
            <v>8.8800000000000008</v>
          </cell>
          <cell r="CZ257">
            <v>10.119999999999999</v>
          </cell>
          <cell r="DA257">
            <v>605.5659408651693</v>
          </cell>
          <cell r="DB257">
            <v>1136.9321024148437</v>
          </cell>
          <cell r="DC257">
            <v>0.34844574121871846</v>
          </cell>
          <cell r="DD257">
            <v>0</v>
          </cell>
          <cell r="DE257" t="str">
            <v>Газлифт</v>
          </cell>
          <cell r="DF257">
            <v>16.711640000000003</v>
          </cell>
          <cell r="DG257">
            <v>20</v>
          </cell>
          <cell r="DH257">
            <v>0.05</v>
          </cell>
          <cell r="DI257">
            <v>10.119999999999999</v>
          </cell>
          <cell r="DJ257">
            <v>62</v>
          </cell>
          <cell r="DK257">
            <v>0</v>
          </cell>
          <cell r="DL257">
            <v>42443</v>
          </cell>
          <cell r="DM257">
            <v>42447</v>
          </cell>
          <cell r="DN257">
            <v>959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41814</v>
          </cell>
          <cell r="DT257" t="str">
            <v>ВНС</v>
          </cell>
          <cell r="DU257">
            <v>0</v>
          </cell>
          <cell r="DV257">
            <v>18</v>
          </cell>
          <cell r="DW257">
            <v>26</v>
          </cell>
          <cell r="DX257">
            <v>44</v>
          </cell>
          <cell r="DY257">
            <v>25</v>
          </cell>
          <cell r="DZ257" t="str">
            <v>Постоянный</v>
          </cell>
          <cell r="EA257">
            <v>24</v>
          </cell>
          <cell r="EB257">
            <v>0</v>
          </cell>
          <cell r="EC257">
            <v>16.711640000000003</v>
          </cell>
          <cell r="ED257">
            <v>20</v>
          </cell>
          <cell r="EE257">
            <v>0.05</v>
          </cell>
          <cell r="EF257">
            <v>19</v>
          </cell>
          <cell r="EG257">
            <v>605.5659408651693</v>
          </cell>
          <cell r="EH257">
            <v>82</v>
          </cell>
          <cell r="EI257">
            <v>8.8800000000000008</v>
          </cell>
          <cell r="EJ257">
            <v>62</v>
          </cell>
          <cell r="EK257">
            <v>18</v>
          </cell>
          <cell r="EL257">
            <v>26</v>
          </cell>
          <cell r="EM257">
            <v>44</v>
          </cell>
          <cell r="EN257">
            <v>25</v>
          </cell>
          <cell r="EO257" t="str">
            <v>Постоянный</v>
          </cell>
          <cell r="EP257">
            <v>24</v>
          </cell>
          <cell r="EQ257">
            <v>0</v>
          </cell>
          <cell r="ER257">
            <v>16.711640000000003</v>
          </cell>
          <cell r="ES257">
            <v>20</v>
          </cell>
          <cell r="ET257">
            <v>0.05</v>
          </cell>
          <cell r="EU257">
            <v>19</v>
          </cell>
          <cell r="EV257">
            <v>605.5659408651693</v>
          </cell>
          <cell r="EW257">
            <v>82</v>
          </cell>
          <cell r="EX257">
            <v>8.8800000000000008</v>
          </cell>
          <cell r="EY257">
            <v>62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</row>
        <row r="258">
          <cell r="J258">
            <v>1130</v>
          </cell>
          <cell r="K258" t="str">
            <v>К - 15</v>
          </cell>
          <cell r="L258">
            <v>42006</v>
          </cell>
          <cell r="M258" t="str">
            <v>Гор.</v>
          </cell>
          <cell r="N258" t="str">
            <v>P1ar_Block I</v>
          </cell>
          <cell r="O258" t="str">
            <v>Действующий</v>
          </cell>
          <cell r="P258">
            <v>-4</v>
          </cell>
          <cell r="Q258">
            <v>0</v>
          </cell>
          <cell r="R258">
            <v>0</v>
          </cell>
          <cell r="S258">
            <v>0</v>
          </cell>
          <cell r="T258">
            <v>143.80000000000001</v>
          </cell>
          <cell r="U258">
            <v>135</v>
          </cell>
          <cell r="V258">
            <v>4.32</v>
          </cell>
          <cell r="W258">
            <v>1</v>
          </cell>
          <cell r="X258">
            <v>4.3057050592034445</v>
          </cell>
          <cell r="Y258">
            <v>1.33</v>
          </cell>
          <cell r="Z258">
            <v>0.83599999999999997</v>
          </cell>
          <cell r="AA258">
            <v>0.73299999999999998</v>
          </cell>
          <cell r="AB258">
            <v>38</v>
          </cell>
          <cell r="AC258">
            <v>1.1579999999999999</v>
          </cell>
          <cell r="AD258">
            <v>177.8</v>
          </cell>
          <cell r="AE258">
            <v>9.19</v>
          </cell>
          <cell r="AF258">
            <v>2779</v>
          </cell>
          <cell r="AG258">
            <v>3670</v>
          </cell>
          <cell r="AH258">
            <v>3670</v>
          </cell>
          <cell r="AI258">
            <v>0</v>
          </cell>
          <cell r="AJ258">
            <v>0</v>
          </cell>
          <cell r="AK258" t="str">
            <v>откр ствол</v>
          </cell>
          <cell r="AL258" t="str">
            <v>2779-3670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 t="str">
            <v>Газлифт</v>
          </cell>
          <cell r="AT258">
            <v>520</v>
          </cell>
          <cell r="AU258" t="str">
            <v>ГП</v>
          </cell>
          <cell r="AV258">
            <v>940</v>
          </cell>
          <cell r="AW258" t="str">
            <v>ГК82/2</v>
          </cell>
          <cell r="AX258">
            <v>1270</v>
          </cell>
          <cell r="AY258" t="str">
            <v>ГК80/3</v>
          </cell>
          <cell r="AZ258">
            <v>1535</v>
          </cell>
          <cell r="BA258" t="str">
            <v>ГК77/3</v>
          </cell>
          <cell r="BB258">
            <v>1720</v>
          </cell>
          <cell r="BC258" t="str">
            <v>ЦКсОК</v>
          </cell>
          <cell r="BD258">
            <v>0</v>
          </cell>
          <cell r="BE258">
            <v>0</v>
          </cell>
          <cell r="BF258">
            <v>1730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2880</v>
          </cell>
          <cell r="BN258" t="str">
            <v>Есть</v>
          </cell>
          <cell r="BO258">
            <v>0</v>
          </cell>
          <cell r="BP258">
            <v>83</v>
          </cell>
          <cell r="BQ258">
            <v>47</v>
          </cell>
          <cell r="BR258">
            <v>9.84</v>
          </cell>
          <cell r="BS258">
            <v>0</v>
          </cell>
          <cell r="BT258">
            <v>0</v>
          </cell>
          <cell r="BU258">
            <v>73</v>
          </cell>
          <cell r="BV258">
            <v>5.5</v>
          </cell>
          <cell r="BW258">
            <v>18</v>
          </cell>
          <cell r="BX258" t="str">
            <v>Угловик</v>
          </cell>
          <cell r="BY258" t="str">
            <v>Постоянный</v>
          </cell>
          <cell r="BZ258">
            <v>24</v>
          </cell>
          <cell r="CA258">
            <v>0</v>
          </cell>
          <cell r="CB258">
            <v>26</v>
          </cell>
          <cell r="CC258">
            <v>47</v>
          </cell>
          <cell r="CD258">
            <v>25</v>
          </cell>
          <cell r="CE258">
            <v>43313</v>
          </cell>
          <cell r="CF258">
            <v>140</v>
          </cell>
          <cell r="CG258">
            <v>83</v>
          </cell>
          <cell r="CH258">
            <v>6</v>
          </cell>
          <cell r="CI258">
            <v>0</v>
          </cell>
          <cell r="CJ258">
            <v>0</v>
          </cell>
          <cell r="CK258">
            <v>57</v>
          </cell>
          <cell r="CL258">
            <v>7.516475999999999</v>
          </cell>
          <cell r="CM258">
            <v>9</v>
          </cell>
          <cell r="CN258">
            <v>0.1</v>
          </cell>
          <cell r="CO258">
            <v>254</v>
          </cell>
          <cell r="CP258">
            <v>18</v>
          </cell>
          <cell r="CQ258">
            <v>83</v>
          </cell>
          <cell r="CR258" t="str">
            <v>-</v>
          </cell>
          <cell r="CS258" t="str">
            <v>-</v>
          </cell>
          <cell r="CT258" t="str">
            <v>-</v>
          </cell>
          <cell r="CU258">
            <v>75.483524000000003</v>
          </cell>
          <cell r="CV258" t="str">
            <v>-</v>
          </cell>
          <cell r="CW258" t="str">
            <v>-</v>
          </cell>
          <cell r="CX258" t="str">
            <v>-</v>
          </cell>
          <cell r="CY258">
            <v>9.84</v>
          </cell>
          <cell r="CZ258">
            <v>8.16</v>
          </cell>
          <cell r="DA258">
            <v>1085.6151207028402</v>
          </cell>
          <cell r="DB258">
            <v>2394.7392368445003</v>
          </cell>
          <cell r="DC258">
            <v>0.14722683838803491</v>
          </cell>
          <cell r="DD258">
            <v>0</v>
          </cell>
          <cell r="DE258" t="str">
            <v>Газлифт</v>
          </cell>
          <cell r="DF258">
            <v>7.516475999999999</v>
          </cell>
          <cell r="DG258">
            <v>9</v>
          </cell>
          <cell r="DH258">
            <v>0.1</v>
          </cell>
          <cell r="DI258">
            <v>8.16</v>
          </cell>
          <cell r="DJ258">
            <v>57</v>
          </cell>
          <cell r="DK258">
            <v>0</v>
          </cell>
          <cell r="DL258">
            <v>42846.083333333336</v>
          </cell>
          <cell r="DM258">
            <v>42960</v>
          </cell>
          <cell r="DN258">
            <v>446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43058</v>
          </cell>
          <cell r="DT258" t="str">
            <v>Бесп. ОПЗ с растворителем</v>
          </cell>
          <cell r="DU258">
            <v>0</v>
          </cell>
          <cell r="DV258">
            <v>18</v>
          </cell>
          <cell r="DW258">
            <v>26</v>
          </cell>
          <cell r="DX258">
            <v>47</v>
          </cell>
          <cell r="DY258">
            <v>25</v>
          </cell>
          <cell r="DZ258" t="str">
            <v>Постоянный</v>
          </cell>
          <cell r="EA258">
            <v>24</v>
          </cell>
          <cell r="EB258">
            <v>0</v>
          </cell>
          <cell r="EC258">
            <v>7.516475999999999</v>
          </cell>
          <cell r="ED258">
            <v>9</v>
          </cell>
          <cell r="EE258">
            <v>0.1</v>
          </cell>
          <cell r="EF258">
            <v>18</v>
          </cell>
          <cell r="EG258">
            <v>1085.6151207028402</v>
          </cell>
          <cell r="EH258">
            <v>83</v>
          </cell>
          <cell r="EI258">
            <v>9.84</v>
          </cell>
          <cell r="EJ258">
            <v>57</v>
          </cell>
          <cell r="EK258">
            <v>18</v>
          </cell>
          <cell r="EL258">
            <v>26</v>
          </cell>
          <cell r="EM258">
            <v>47</v>
          </cell>
          <cell r="EN258">
            <v>25</v>
          </cell>
          <cell r="EO258" t="str">
            <v>Постоянный</v>
          </cell>
          <cell r="EP258">
            <v>24</v>
          </cell>
          <cell r="EQ258">
            <v>0</v>
          </cell>
          <cell r="ER258">
            <v>7.516475999999999</v>
          </cell>
          <cell r="ES258">
            <v>9</v>
          </cell>
          <cell r="ET258">
            <v>0.1</v>
          </cell>
          <cell r="EU258">
            <v>18</v>
          </cell>
          <cell r="EV258">
            <v>1085.6151207028402</v>
          </cell>
          <cell r="EW258">
            <v>83</v>
          </cell>
          <cell r="EX258">
            <v>9.84</v>
          </cell>
          <cell r="EY258">
            <v>57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</row>
        <row r="259">
          <cell r="J259" t="str">
            <v>1130-2</v>
          </cell>
          <cell r="K259" t="str">
            <v>К - 55</v>
          </cell>
          <cell r="L259">
            <v>41943</v>
          </cell>
          <cell r="M259" t="str">
            <v>Гор.</v>
          </cell>
          <cell r="N259" t="str">
            <v>P1ar_Block II</v>
          </cell>
          <cell r="O259" t="str">
            <v>Действующий</v>
          </cell>
          <cell r="P259">
            <v>-4</v>
          </cell>
          <cell r="Q259">
            <v>0</v>
          </cell>
          <cell r="R259">
            <v>0</v>
          </cell>
          <cell r="S259">
            <v>0</v>
          </cell>
          <cell r="T259">
            <v>143.80000000000001</v>
          </cell>
          <cell r="U259">
            <v>135</v>
          </cell>
          <cell r="V259">
            <v>4.32</v>
          </cell>
          <cell r="W259">
            <v>1</v>
          </cell>
          <cell r="X259">
            <v>4.291504410712867</v>
          </cell>
          <cell r="Y259">
            <v>1.33</v>
          </cell>
          <cell r="Z259">
            <v>0.83599999999999997</v>
          </cell>
          <cell r="AA259">
            <v>0.73299999999999998</v>
          </cell>
          <cell r="AB259">
            <v>38</v>
          </cell>
          <cell r="AC259">
            <v>1.1579999999999999</v>
          </cell>
          <cell r="AD259">
            <v>177.8</v>
          </cell>
          <cell r="AE259">
            <v>9.19</v>
          </cell>
          <cell r="AF259">
            <v>2146</v>
          </cell>
          <cell r="AG259" t="str">
            <v>1 ств 2577
2 ств 2824</v>
          </cell>
          <cell r="AH259" t="str">
            <v>1 ств 2577
2 ств 2824</v>
          </cell>
          <cell r="AI259">
            <v>0</v>
          </cell>
          <cell r="AJ259">
            <v>0</v>
          </cell>
          <cell r="AK259" t="str">
            <v>откр ствол</v>
          </cell>
          <cell r="AL259" t="str">
            <v>1ый ст-л 2146-2577;
2ой ст-л 2146-2824</v>
          </cell>
          <cell r="AM259">
            <v>0</v>
          </cell>
          <cell r="AN259">
            <v>2146</v>
          </cell>
          <cell r="AO259">
            <v>259.3</v>
          </cell>
          <cell r="AP259">
            <v>0</v>
          </cell>
          <cell r="AQ259">
            <v>0</v>
          </cell>
          <cell r="AR259">
            <v>0</v>
          </cell>
          <cell r="AS259" t="str">
            <v>Газлифт</v>
          </cell>
          <cell r="AT259">
            <v>600</v>
          </cell>
          <cell r="AU259" t="str">
            <v>ГК81/3</v>
          </cell>
          <cell r="AV259">
            <v>1200</v>
          </cell>
          <cell r="AW259" t="str">
            <v>ГК83/3</v>
          </cell>
          <cell r="AX259">
            <v>1500</v>
          </cell>
          <cell r="AY259" t="str">
            <v>ГК80/3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1950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2153</v>
          </cell>
          <cell r="BN259" t="str">
            <v>Есть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73</v>
          </cell>
          <cell r="BV259">
            <v>5.5</v>
          </cell>
          <cell r="BW259">
            <v>18</v>
          </cell>
          <cell r="BX259" t="str">
            <v>Угловик</v>
          </cell>
          <cell r="BY259" t="str">
            <v>Постоянный</v>
          </cell>
          <cell r="BZ259">
            <v>24</v>
          </cell>
          <cell r="CA259">
            <v>0</v>
          </cell>
          <cell r="CB259">
            <v>36</v>
          </cell>
          <cell r="CC259">
            <v>64</v>
          </cell>
          <cell r="CD259">
            <v>34</v>
          </cell>
          <cell r="CE259">
            <v>43313</v>
          </cell>
          <cell r="CF259">
            <v>141</v>
          </cell>
          <cell r="CG259">
            <v>76</v>
          </cell>
          <cell r="CH259">
            <v>6</v>
          </cell>
          <cell r="CI259">
            <v>0</v>
          </cell>
          <cell r="CJ259">
            <v>0</v>
          </cell>
          <cell r="CK259">
            <v>97</v>
          </cell>
          <cell r="CL259">
            <v>8.34328</v>
          </cell>
          <cell r="CM259">
            <v>10</v>
          </cell>
          <cell r="CN259">
            <v>0.2</v>
          </cell>
          <cell r="CO259">
            <v>255</v>
          </cell>
          <cell r="CP259">
            <v>21</v>
          </cell>
          <cell r="CQ259">
            <v>44</v>
          </cell>
          <cell r="CR259" t="str">
            <v>-</v>
          </cell>
          <cell r="CS259" t="str">
            <v>-</v>
          </cell>
          <cell r="CT259" t="str">
            <v>-</v>
          </cell>
          <cell r="CU259">
            <v>35.65672</v>
          </cell>
          <cell r="CV259" t="str">
            <v>-</v>
          </cell>
          <cell r="CW259" t="str">
            <v>-</v>
          </cell>
          <cell r="CX259" t="str">
            <v>-</v>
          </cell>
          <cell r="CY259">
            <v>9.75</v>
          </cell>
          <cell r="CZ259">
            <v>11.25</v>
          </cell>
          <cell r="DA259">
            <v>1348.3905610263589</v>
          </cell>
          <cell r="DB259">
            <v>2516.9957139158701</v>
          </cell>
          <cell r="DC259">
            <v>0.26386925060301086</v>
          </cell>
          <cell r="DD259" t="str">
            <v>ВНР после ОПЗ</v>
          </cell>
          <cell r="DE259" t="str">
            <v>Газлифт</v>
          </cell>
          <cell r="DF259">
            <v>13.3</v>
          </cell>
          <cell r="DG259">
            <v>15.9</v>
          </cell>
          <cell r="DH259">
            <v>0.2</v>
          </cell>
          <cell r="DI259">
            <v>17.933594461650571</v>
          </cell>
          <cell r="DJ259">
            <v>97</v>
          </cell>
          <cell r="DK259" t="str">
            <v>План запуска 08.11.2018</v>
          </cell>
          <cell r="DL259">
            <v>42861.083333333336</v>
          </cell>
          <cell r="DM259">
            <v>42864</v>
          </cell>
          <cell r="DN259">
            <v>542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42864</v>
          </cell>
          <cell r="DT259" t="str">
            <v>ОПЗ</v>
          </cell>
          <cell r="DU259">
            <v>0</v>
          </cell>
          <cell r="DV259">
            <v>18</v>
          </cell>
          <cell r="DW259">
            <v>36</v>
          </cell>
          <cell r="DX259">
            <v>64</v>
          </cell>
          <cell r="DY259">
            <v>34</v>
          </cell>
          <cell r="DZ259" t="str">
            <v>Постоянный</v>
          </cell>
          <cell r="EA259">
            <v>24</v>
          </cell>
          <cell r="EB259">
            <v>0</v>
          </cell>
          <cell r="EC259">
            <v>8.34328</v>
          </cell>
          <cell r="ED259">
            <v>10</v>
          </cell>
          <cell r="EE259">
            <v>0.2</v>
          </cell>
          <cell r="EF259">
            <v>21</v>
          </cell>
          <cell r="EG259">
            <v>1348.3905610263589</v>
          </cell>
          <cell r="EH259">
            <v>76</v>
          </cell>
          <cell r="EI259">
            <v>9.75</v>
          </cell>
          <cell r="EJ259">
            <v>104</v>
          </cell>
          <cell r="EK259">
            <v>18</v>
          </cell>
          <cell r="EL259">
            <v>36</v>
          </cell>
          <cell r="EM259">
            <v>64</v>
          </cell>
          <cell r="EN259">
            <v>34</v>
          </cell>
          <cell r="EO259" t="str">
            <v>Постоянный</v>
          </cell>
          <cell r="EP259">
            <v>24</v>
          </cell>
          <cell r="EQ259">
            <v>0</v>
          </cell>
          <cell r="ER259">
            <v>8.34328</v>
          </cell>
          <cell r="ES259">
            <v>10</v>
          </cell>
          <cell r="ET259">
            <v>0.2</v>
          </cell>
          <cell r="EU259">
            <v>21</v>
          </cell>
          <cell r="EV259">
            <v>1348.3905610263589</v>
          </cell>
          <cell r="EW259">
            <v>76</v>
          </cell>
          <cell r="EX259">
            <v>9.75</v>
          </cell>
          <cell r="EY259">
            <v>97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</row>
        <row r="260">
          <cell r="J260" t="str">
            <v>1130-1</v>
          </cell>
          <cell r="K260" t="str">
            <v>К - 15</v>
          </cell>
          <cell r="L260">
            <v>42080</v>
          </cell>
          <cell r="M260" t="str">
            <v>Гор.</v>
          </cell>
          <cell r="N260" t="str">
            <v>P1ar_Block I</v>
          </cell>
          <cell r="O260" t="str">
            <v>Действующий</v>
          </cell>
          <cell r="P260">
            <v>-4</v>
          </cell>
          <cell r="Q260">
            <v>0</v>
          </cell>
          <cell r="R260">
            <v>0</v>
          </cell>
          <cell r="S260">
            <v>0</v>
          </cell>
          <cell r="T260">
            <v>143.80000000000001</v>
          </cell>
          <cell r="U260">
            <v>135</v>
          </cell>
          <cell r="V260">
            <v>4.32</v>
          </cell>
          <cell r="W260">
            <v>1</v>
          </cell>
          <cell r="X260">
            <v>4.2633822832780677</v>
          </cell>
          <cell r="Y260">
            <v>1.33</v>
          </cell>
          <cell r="Z260">
            <v>0.83599999999999997</v>
          </cell>
          <cell r="AA260">
            <v>0.73299999999999998</v>
          </cell>
          <cell r="AB260">
            <v>38</v>
          </cell>
          <cell r="AC260">
            <v>1.1579999999999999</v>
          </cell>
          <cell r="AD260" t="str">
            <v>177,8; 114,3</v>
          </cell>
          <cell r="AE260" t="str">
            <v>9,19; 7,4</v>
          </cell>
          <cell r="AF260" t="str">
            <v>2503
2350-3269</v>
          </cell>
          <cell r="AG260">
            <v>3270</v>
          </cell>
          <cell r="AH260">
            <v>3270</v>
          </cell>
          <cell r="AI260">
            <v>0</v>
          </cell>
          <cell r="AJ260">
            <v>0</v>
          </cell>
          <cell r="AK260" t="str">
            <v>Закрытый</v>
          </cell>
          <cell r="AL260" t="str">
            <v>2622-2623; 2804-2805; 2945-2946; 3077-3078; 3219-3220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 t="str">
            <v>Газлифт</v>
          </cell>
          <cell r="AT260">
            <v>290</v>
          </cell>
          <cell r="AU260" t="str">
            <v>ГП</v>
          </cell>
          <cell r="AV260">
            <v>520</v>
          </cell>
          <cell r="AW260" t="str">
            <v>ГК80/0,125</v>
          </cell>
          <cell r="AX260">
            <v>835</v>
          </cell>
          <cell r="AY260" t="str">
            <v>ГК75/0,125</v>
          </cell>
          <cell r="AZ260">
            <v>1190</v>
          </cell>
          <cell r="BA260" t="str">
            <v>ГК  65/0,156</v>
          </cell>
          <cell r="BB260">
            <v>1525</v>
          </cell>
          <cell r="BC260" t="str">
            <v>ГК  60/0,156</v>
          </cell>
          <cell r="BD260">
            <v>0</v>
          </cell>
          <cell r="BE260">
            <v>0</v>
          </cell>
          <cell r="BF260">
            <v>1840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2355</v>
          </cell>
          <cell r="BN260" t="str">
            <v>Есть</v>
          </cell>
          <cell r="BO260">
            <v>0</v>
          </cell>
          <cell r="BP260">
            <v>82</v>
          </cell>
          <cell r="BQ260">
            <v>48</v>
          </cell>
          <cell r="BR260">
            <v>9.048</v>
          </cell>
          <cell r="BS260">
            <v>0</v>
          </cell>
          <cell r="BT260">
            <v>0</v>
          </cell>
          <cell r="BU260">
            <v>73</v>
          </cell>
          <cell r="BV260">
            <v>5.5</v>
          </cell>
          <cell r="BW260">
            <v>18</v>
          </cell>
          <cell r="BX260" t="str">
            <v>Угловик</v>
          </cell>
          <cell r="BY260" t="str">
            <v>Постоянный</v>
          </cell>
          <cell r="BZ260">
            <v>24</v>
          </cell>
          <cell r="CA260">
            <v>0</v>
          </cell>
          <cell r="CB260">
            <v>26</v>
          </cell>
          <cell r="CC260">
            <v>48</v>
          </cell>
          <cell r="CD260">
            <v>25</v>
          </cell>
          <cell r="CE260">
            <v>43313</v>
          </cell>
          <cell r="CF260">
            <v>140</v>
          </cell>
          <cell r="CG260">
            <v>82</v>
          </cell>
          <cell r="CH260">
            <v>6</v>
          </cell>
          <cell r="CI260">
            <v>0</v>
          </cell>
          <cell r="CJ260">
            <v>0</v>
          </cell>
          <cell r="CK260">
            <v>59</v>
          </cell>
          <cell r="CL260">
            <v>14.155151999999998</v>
          </cell>
          <cell r="CM260">
            <v>17</v>
          </cell>
          <cell r="CN260">
            <v>0.4</v>
          </cell>
          <cell r="CO260">
            <v>256</v>
          </cell>
          <cell r="CP260">
            <v>24</v>
          </cell>
          <cell r="CQ260">
            <v>81</v>
          </cell>
          <cell r="CR260" t="str">
            <v>-</v>
          </cell>
          <cell r="CS260" t="str">
            <v>-</v>
          </cell>
          <cell r="CT260" t="str">
            <v>-</v>
          </cell>
          <cell r="CU260">
            <v>66.844847999999999</v>
          </cell>
          <cell r="CV260" t="str">
            <v>-</v>
          </cell>
          <cell r="CW260" t="str">
            <v>-</v>
          </cell>
          <cell r="CX260" t="str">
            <v>-</v>
          </cell>
          <cell r="CY260">
            <v>9.048</v>
          </cell>
          <cell r="CZ260">
            <v>14.952</v>
          </cell>
          <cell r="DA260">
            <v>1056.2938497587311</v>
          </cell>
          <cell r="DB260">
            <v>1695.4957460011735</v>
          </cell>
          <cell r="DC260">
            <v>0.28252611585944915</v>
          </cell>
          <cell r="DD260">
            <v>0</v>
          </cell>
          <cell r="DE260" t="str">
            <v>Газлифт</v>
          </cell>
          <cell r="DF260">
            <v>14.155151999999998</v>
          </cell>
          <cell r="DG260">
            <v>17</v>
          </cell>
          <cell r="DH260">
            <v>0.4</v>
          </cell>
          <cell r="DI260">
            <v>14.952</v>
          </cell>
          <cell r="DJ260">
            <v>59</v>
          </cell>
          <cell r="DK260">
            <v>0</v>
          </cell>
          <cell r="DL260">
            <v>42830.083333333336</v>
          </cell>
          <cell r="DM260">
            <v>42836</v>
          </cell>
          <cell r="DN260">
            <v>570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42836</v>
          </cell>
          <cell r="DT260" t="str">
            <v>ОПЗ</v>
          </cell>
          <cell r="DU260">
            <v>0</v>
          </cell>
          <cell r="DV260">
            <v>18</v>
          </cell>
          <cell r="DW260">
            <v>26</v>
          </cell>
          <cell r="DX260">
            <v>48</v>
          </cell>
          <cell r="DY260">
            <v>25</v>
          </cell>
          <cell r="DZ260" t="str">
            <v>Постоянный</v>
          </cell>
          <cell r="EA260">
            <v>24</v>
          </cell>
          <cell r="EB260">
            <v>0</v>
          </cell>
          <cell r="EC260">
            <v>14.155151999999998</v>
          </cell>
          <cell r="ED260">
            <v>17</v>
          </cell>
          <cell r="EE260">
            <v>0.4</v>
          </cell>
          <cell r="EF260">
            <v>24</v>
          </cell>
          <cell r="EG260">
            <v>1056.2938497587311</v>
          </cell>
          <cell r="EH260">
            <v>82</v>
          </cell>
          <cell r="EI260">
            <v>9.048</v>
          </cell>
          <cell r="EJ260">
            <v>59</v>
          </cell>
          <cell r="EK260">
            <v>18</v>
          </cell>
          <cell r="EL260">
            <v>26</v>
          </cell>
          <cell r="EM260">
            <v>48</v>
          </cell>
          <cell r="EN260">
            <v>25</v>
          </cell>
          <cell r="EO260" t="str">
            <v>Постоянный</v>
          </cell>
          <cell r="EP260">
            <v>24</v>
          </cell>
          <cell r="EQ260">
            <v>0</v>
          </cell>
          <cell r="ER260">
            <v>14.155151999999998</v>
          </cell>
          <cell r="ES260">
            <v>17</v>
          </cell>
          <cell r="ET260">
            <v>0.4</v>
          </cell>
          <cell r="EU260">
            <v>24</v>
          </cell>
          <cell r="EV260">
            <v>1056.2938497587311</v>
          </cell>
          <cell r="EW260">
            <v>82</v>
          </cell>
          <cell r="EX260">
            <v>9.048</v>
          </cell>
          <cell r="EY260">
            <v>59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</row>
        <row r="261">
          <cell r="J261" t="str">
            <v>1131-2</v>
          </cell>
          <cell r="K261" t="str">
            <v>К - 12</v>
          </cell>
          <cell r="L261">
            <v>41517</v>
          </cell>
          <cell r="M261" t="str">
            <v>Гор.</v>
          </cell>
          <cell r="N261" t="str">
            <v>P1ar_Block I</v>
          </cell>
          <cell r="O261" t="str">
            <v>Действующий</v>
          </cell>
          <cell r="P261">
            <v>-4</v>
          </cell>
          <cell r="Q261" t="str">
            <v xml:space="preserve"> </v>
          </cell>
          <cell r="R261" t="str">
            <v xml:space="preserve"> </v>
          </cell>
          <cell r="S261">
            <v>0</v>
          </cell>
          <cell r="T261">
            <v>143.80000000000001</v>
          </cell>
          <cell r="U261">
            <v>135</v>
          </cell>
          <cell r="V261">
            <v>4.32</v>
          </cell>
          <cell r="W261">
            <v>1</v>
          </cell>
          <cell r="X261">
            <v>2.8825674067035707</v>
          </cell>
          <cell r="Y261">
            <v>1.33</v>
          </cell>
          <cell r="Z261">
            <v>0.83599999999999997</v>
          </cell>
          <cell r="AA261">
            <v>0.73299999999999998</v>
          </cell>
          <cell r="AB261">
            <v>38</v>
          </cell>
          <cell r="AC261">
            <v>1.1579999999999999</v>
          </cell>
          <cell r="AD261">
            <v>177.8</v>
          </cell>
          <cell r="AE261">
            <v>9.19</v>
          </cell>
          <cell r="AF261">
            <v>2219</v>
          </cell>
          <cell r="AG261">
            <v>2805</v>
          </cell>
          <cell r="AH261">
            <v>2805</v>
          </cell>
          <cell r="AI261">
            <v>0</v>
          </cell>
          <cell r="AJ261">
            <v>0</v>
          </cell>
          <cell r="AK261" t="str">
            <v>откр ствол</v>
          </cell>
          <cell r="AL261" t="str">
            <v>2064-2072; 2100-2108; 2130-2140; 2152-2172 (ПВР ЭК); 2219-2805 (откр.ствол)</v>
          </cell>
          <cell r="AM261">
            <v>21</v>
          </cell>
          <cell r="AN261">
            <v>2219</v>
          </cell>
          <cell r="AO261">
            <v>289.62</v>
          </cell>
          <cell r="AP261">
            <v>0</v>
          </cell>
          <cell r="AQ261">
            <v>0</v>
          </cell>
          <cell r="AR261">
            <v>0</v>
          </cell>
          <cell r="AS261" t="str">
            <v>Газлифт</v>
          </cell>
          <cell r="AT261">
            <v>510</v>
          </cell>
          <cell r="AU261" t="str">
            <v>ГК80/3</v>
          </cell>
          <cell r="AV261">
            <v>905</v>
          </cell>
          <cell r="AW261" t="str">
            <v>ГК82/3</v>
          </cell>
          <cell r="AX261">
            <v>1205</v>
          </cell>
          <cell r="AY261" t="str">
            <v>ГК82/3</v>
          </cell>
          <cell r="AZ261">
            <v>1525</v>
          </cell>
          <cell r="BA261" t="str">
            <v>ГК82/3</v>
          </cell>
          <cell r="BB261">
            <v>1790</v>
          </cell>
          <cell r="BC261" t="str">
            <v>ГК81/4</v>
          </cell>
          <cell r="BD261">
            <v>1900</v>
          </cell>
          <cell r="BE261" t="str">
            <v>ЦКсОК</v>
          </cell>
          <cell r="BF261">
            <v>1910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 t="str">
            <v>56-117</v>
          </cell>
          <cell r="BM261">
            <v>2120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1913.4</v>
          </cell>
          <cell r="BT261">
            <v>206.6</v>
          </cell>
          <cell r="BU261">
            <v>73</v>
          </cell>
          <cell r="BV261">
            <v>5.5</v>
          </cell>
          <cell r="BW261">
            <v>18</v>
          </cell>
          <cell r="BX261" t="str">
            <v>Угловик</v>
          </cell>
          <cell r="BY261" t="str">
            <v>Постоянный</v>
          </cell>
          <cell r="BZ261">
            <v>24</v>
          </cell>
          <cell r="CA261">
            <v>0</v>
          </cell>
          <cell r="CB261">
            <v>25</v>
          </cell>
          <cell r="CC261">
            <v>70</v>
          </cell>
          <cell r="CD261">
            <v>24</v>
          </cell>
          <cell r="CE261" t="str">
            <v>-</v>
          </cell>
          <cell r="CF261" t="str">
            <v>-</v>
          </cell>
          <cell r="CG261">
            <v>82</v>
          </cell>
          <cell r="CH261">
            <v>6</v>
          </cell>
          <cell r="CI261">
            <v>0</v>
          </cell>
          <cell r="CJ261">
            <v>0</v>
          </cell>
          <cell r="CK261">
            <v>130</v>
          </cell>
          <cell r="CL261">
            <v>13.270884704</v>
          </cell>
          <cell r="CM261">
            <v>18.68</v>
          </cell>
          <cell r="CN261">
            <v>15.02</v>
          </cell>
          <cell r="CO261">
            <v>0</v>
          </cell>
          <cell r="CP261">
            <v>22.42</v>
          </cell>
          <cell r="CQ261">
            <v>0</v>
          </cell>
          <cell r="CR261">
            <v>0</v>
          </cell>
          <cell r="CS261" t="str">
            <v>-</v>
          </cell>
          <cell r="CT261" t="str">
            <v>-</v>
          </cell>
          <cell r="CU261">
            <v>-13.270884704</v>
          </cell>
          <cell r="CV261">
            <v>-18.68</v>
          </cell>
          <cell r="CW261" t="str">
            <v>-</v>
          </cell>
          <cell r="CX261" t="str">
            <v>-</v>
          </cell>
          <cell r="CY261">
            <v>16.899999999999999</v>
          </cell>
          <cell r="CZ261">
            <v>5.5200000000000031</v>
          </cell>
          <cell r="DA261">
            <v>415.94815440874186</v>
          </cell>
          <cell r="DB261">
            <v>1689.4126126528963</v>
          </cell>
          <cell r="DC261" t="e">
            <v>#VALUE!</v>
          </cell>
          <cell r="DD261" t="str">
            <v>Выход на режим после ГТМ (ПВР, ОПЗ)</v>
          </cell>
          <cell r="DE261" t="str">
            <v>Газлифт</v>
          </cell>
          <cell r="DF261">
            <v>13.270884704</v>
          </cell>
          <cell r="DG261">
            <v>18.68</v>
          </cell>
          <cell r="DH261">
            <v>15.02</v>
          </cell>
          <cell r="DI261">
            <v>5.5200000000000031</v>
          </cell>
          <cell r="DJ261">
            <v>130</v>
          </cell>
          <cell r="DK261">
            <v>0</v>
          </cell>
          <cell r="DL261">
            <v>42530.083333333336</v>
          </cell>
          <cell r="DM261">
            <v>42591</v>
          </cell>
          <cell r="DN261">
            <v>815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42591</v>
          </cell>
          <cell r="DT261" t="str">
            <v>Интенсификация</v>
          </cell>
          <cell r="DU261">
            <v>0</v>
          </cell>
          <cell r="DV261" t="str">
            <v>-</v>
          </cell>
          <cell r="DW261" t="str">
            <v>-</v>
          </cell>
          <cell r="DX261" t="str">
            <v>-</v>
          </cell>
          <cell r="DY261" t="str">
            <v>-</v>
          </cell>
          <cell r="DZ261" t="str">
            <v>-</v>
          </cell>
          <cell r="EA261" t="str">
            <v>-</v>
          </cell>
          <cell r="EB261" t="str">
            <v>-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 t="str">
            <v>-</v>
          </cell>
          <cell r="EI261">
            <v>0</v>
          </cell>
          <cell r="EJ261">
            <v>0</v>
          </cell>
          <cell r="EK261">
            <v>18</v>
          </cell>
          <cell r="EL261">
            <v>25</v>
          </cell>
          <cell r="EM261">
            <v>70</v>
          </cell>
          <cell r="EN261">
            <v>24</v>
          </cell>
          <cell r="EO261" t="str">
            <v>Постоянный</v>
          </cell>
          <cell r="EP261">
            <v>24</v>
          </cell>
          <cell r="EQ261">
            <v>0</v>
          </cell>
          <cell r="ER261">
            <v>13.270884704</v>
          </cell>
          <cell r="ES261">
            <v>18.68</v>
          </cell>
          <cell r="ET261">
            <v>15.02</v>
          </cell>
          <cell r="EU261">
            <v>22.42</v>
          </cell>
          <cell r="EV261">
            <v>415.94815440874186</v>
          </cell>
          <cell r="EW261">
            <v>82</v>
          </cell>
          <cell r="EX261">
            <v>16.899999999999999</v>
          </cell>
          <cell r="EY261">
            <v>130</v>
          </cell>
          <cell r="EZ261" t="e">
            <v>#VALUE!</v>
          </cell>
          <cell r="FA261" t="e">
            <v>#VALUE!</v>
          </cell>
          <cell r="FB261" t="e">
            <v>#VALUE!</v>
          </cell>
          <cell r="FC261" t="e">
            <v>#VALUE!</v>
          </cell>
          <cell r="FD261" t="e">
            <v>#VALUE!</v>
          </cell>
          <cell r="FE261" t="e">
            <v>#VALUE!</v>
          </cell>
          <cell r="FF261">
            <v>13.270884704</v>
          </cell>
        </row>
        <row r="262">
          <cell r="J262" t="str">
            <v>1131-1</v>
          </cell>
          <cell r="K262" t="str">
            <v>К - 12</v>
          </cell>
          <cell r="L262">
            <v>41757</v>
          </cell>
          <cell r="M262" t="str">
            <v>Гор.</v>
          </cell>
          <cell r="N262" t="str">
            <v>P1ar_Block I</v>
          </cell>
          <cell r="O262" t="str">
            <v>Действующий</v>
          </cell>
          <cell r="P262">
            <v>-4</v>
          </cell>
          <cell r="Q262" t="str">
            <v xml:space="preserve"> </v>
          </cell>
          <cell r="R262" t="str">
            <v xml:space="preserve"> </v>
          </cell>
          <cell r="S262">
            <v>0</v>
          </cell>
          <cell r="T262">
            <v>143.80000000000001</v>
          </cell>
          <cell r="U262">
            <v>135</v>
          </cell>
          <cell r="V262">
            <v>4.32</v>
          </cell>
          <cell r="W262">
            <v>1</v>
          </cell>
          <cell r="X262">
            <v>4.2886755140454129</v>
          </cell>
          <cell r="Y262">
            <v>1.33</v>
          </cell>
          <cell r="Z262">
            <v>0.83599999999999997</v>
          </cell>
          <cell r="AA262">
            <v>0.73299999999999998</v>
          </cell>
          <cell r="AB262">
            <v>38</v>
          </cell>
          <cell r="AC262">
            <v>1.1579999999999999</v>
          </cell>
          <cell r="AD262">
            <v>177.8</v>
          </cell>
          <cell r="AE262">
            <v>9.19</v>
          </cell>
          <cell r="AF262">
            <v>2114</v>
          </cell>
          <cell r="AG262">
            <v>2900</v>
          </cell>
          <cell r="AH262">
            <v>2900</v>
          </cell>
          <cell r="AI262">
            <v>0</v>
          </cell>
          <cell r="AJ262">
            <v>0</v>
          </cell>
          <cell r="AK262" t="str">
            <v>откр ствол</v>
          </cell>
          <cell r="AL262" t="str">
            <v>2114-2900</v>
          </cell>
          <cell r="AM262">
            <v>17</v>
          </cell>
          <cell r="AN262">
            <v>2114</v>
          </cell>
          <cell r="AO262">
            <v>278.43</v>
          </cell>
          <cell r="AP262">
            <v>0</v>
          </cell>
          <cell r="AQ262">
            <v>0</v>
          </cell>
          <cell r="AR262">
            <v>0</v>
          </cell>
          <cell r="AS262" t="str">
            <v>УЭЦН</v>
          </cell>
          <cell r="AT262">
            <v>300</v>
          </cell>
          <cell r="AU262" t="str">
            <v>ГП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1890</v>
          </cell>
          <cell r="BG262">
            <v>0</v>
          </cell>
          <cell r="BH262">
            <v>0</v>
          </cell>
          <cell r="BI262" t="str">
            <v>D1050N</v>
          </cell>
          <cell r="BJ262">
            <v>1110</v>
          </cell>
          <cell r="BK262">
            <v>52</v>
          </cell>
          <cell r="BL262">
            <v>0</v>
          </cell>
          <cell r="BM262">
            <v>1900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1682.53</v>
          </cell>
          <cell r="BT262">
            <v>217.47</v>
          </cell>
          <cell r="BU262">
            <v>73</v>
          </cell>
          <cell r="BV262">
            <v>5.5</v>
          </cell>
          <cell r="BW262">
            <v>65</v>
          </cell>
          <cell r="BX262" t="str">
            <v>Угловик</v>
          </cell>
          <cell r="BY262" t="str">
            <v>ПКВ</v>
          </cell>
          <cell r="BZ262">
            <v>3.1</v>
          </cell>
          <cell r="CA262">
            <v>20.9</v>
          </cell>
          <cell r="CB262">
            <v>23</v>
          </cell>
          <cell r="CC262">
            <v>22</v>
          </cell>
          <cell r="CD262">
            <v>22</v>
          </cell>
          <cell r="CE262">
            <v>43313</v>
          </cell>
          <cell r="CF262">
            <v>154</v>
          </cell>
          <cell r="CG262">
            <v>0</v>
          </cell>
          <cell r="CH262">
            <v>0</v>
          </cell>
          <cell r="CI262">
            <v>1396.3734723793914</v>
          </cell>
          <cell r="CJ262">
            <v>44</v>
          </cell>
          <cell r="CK262">
            <v>55.018730556439998</v>
          </cell>
          <cell r="CL262">
            <v>11.6782512</v>
          </cell>
          <cell r="CM262">
            <v>14</v>
          </cell>
          <cell r="CN262">
            <v>0.22</v>
          </cell>
          <cell r="CO262">
            <v>258</v>
          </cell>
          <cell r="CP262">
            <v>3.7</v>
          </cell>
          <cell r="CQ262">
            <v>98.981269443559995</v>
          </cell>
          <cell r="CR262" t="str">
            <v>-</v>
          </cell>
          <cell r="CS262" t="str">
            <v>-</v>
          </cell>
          <cell r="CT262" t="str">
            <v>-</v>
          </cell>
          <cell r="CU262">
            <v>87.30301824355999</v>
          </cell>
          <cell r="CV262" t="str">
            <v>-</v>
          </cell>
          <cell r="CW262" t="str">
            <v>-</v>
          </cell>
          <cell r="CX262" t="str">
            <v>-</v>
          </cell>
          <cell r="CY262">
            <v>0</v>
          </cell>
          <cell r="CZ262">
            <v>3.7</v>
          </cell>
          <cell r="DA262">
            <v>316.82825935444856</v>
          </cell>
          <cell r="DB262">
            <v>316.82825935444856</v>
          </cell>
          <cell r="DC262">
            <v>0.18761745564992005</v>
          </cell>
          <cell r="DD262">
            <v>0</v>
          </cell>
          <cell r="DE262" t="str">
            <v>УЭЦН</v>
          </cell>
          <cell r="DF262">
            <v>11.6782512</v>
          </cell>
          <cell r="DG262">
            <v>14</v>
          </cell>
          <cell r="DH262">
            <v>0.22</v>
          </cell>
          <cell r="DI262">
            <v>3.7</v>
          </cell>
          <cell r="DJ262">
            <v>55.018730556439998</v>
          </cell>
          <cell r="DK262">
            <v>0</v>
          </cell>
          <cell r="DL262">
            <v>42517.083333333336</v>
          </cell>
          <cell r="DM262">
            <v>42611</v>
          </cell>
          <cell r="DN262">
            <v>795</v>
          </cell>
          <cell r="DO262">
            <v>22.5</v>
          </cell>
          <cell r="DP262">
            <v>60</v>
          </cell>
          <cell r="DQ262">
            <v>0</v>
          </cell>
          <cell r="DR262">
            <v>0</v>
          </cell>
          <cell r="DS262">
            <v>42597</v>
          </cell>
          <cell r="DT262" t="str">
            <v>ЗБС</v>
          </cell>
          <cell r="DU262" t="str">
            <v>НСL-12% V-50м3</v>
          </cell>
          <cell r="DV262">
            <v>65</v>
          </cell>
          <cell r="DW262">
            <v>25</v>
          </cell>
          <cell r="DX262">
            <v>24</v>
          </cell>
          <cell r="DY262">
            <v>24</v>
          </cell>
          <cell r="DZ262" t="str">
            <v>ПКВ</v>
          </cell>
          <cell r="EA262">
            <v>3.1</v>
          </cell>
          <cell r="EB262">
            <v>20.9</v>
          </cell>
          <cell r="EC262">
            <v>9.3631999999999991</v>
          </cell>
          <cell r="ED262">
            <v>11.2</v>
          </cell>
          <cell r="EE262">
            <v>0</v>
          </cell>
          <cell r="EF262">
            <v>3.5</v>
          </cell>
          <cell r="EG262">
            <v>373.8038277511962</v>
          </cell>
          <cell r="EH262">
            <v>0</v>
          </cell>
          <cell r="EI262">
            <v>0</v>
          </cell>
          <cell r="EJ262">
            <v>56.004693191999998</v>
          </cell>
          <cell r="EK262">
            <v>65</v>
          </cell>
          <cell r="EL262">
            <v>23</v>
          </cell>
          <cell r="EM262">
            <v>22</v>
          </cell>
          <cell r="EN262">
            <v>22</v>
          </cell>
          <cell r="EO262" t="str">
            <v>ПКВ</v>
          </cell>
          <cell r="EP262">
            <v>3.1</v>
          </cell>
          <cell r="EQ262">
            <v>20.9</v>
          </cell>
          <cell r="ER262">
            <v>11.6782512</v>
          </cell>
          <cell r="ES262">
            <v>14</v>
          </cell>
          <cell r="ET262">
            <v>0.22</v>
          </cell>
          <cell r="EU262">
            <v>3.7</v>
          </cell>
          <cell r="EV262">
            <v>316.82825935444856</v>
          </cell>
          <cell r="EW262">
            <v>0</v>
          </cell>
          <cell r="EX262">
            <v>0</v>
          </cell>
          <cell r="EY262">
            <v>55.018730556439998</v>
          </cell>
          <cell r="EZ262">
            <v>0</v>
          </cell>
          <cell r="FA262">
            <v>-2</v>
          </cell>
          <cell r="FB262">
            <v>-2</v>
          </cell>
          <cell r="FC262">
            <v>-2</v>
          </cell>
          <cell r="FD262">
            <v>0</v>
          </cell>
          <cell r="FE262">
            <v>0</v>
          </cell>
          <cell r="FF262">
            <v>2.315051200000001</v>
          </cell>
        </row>
        <row r="263">
          <cell r="J263">
            <v>1134</v>
          </cell>
          <cell r="K263" t="str">
            <v>К - 55</v>
          </cell>
          <cell r="L263">
            <v>42014</v>
          </cell>
          <cell r="M263" t="str">
            <v>Гор.</v>
          </cell>
          <cell r="N263" t="str">
            <v>P1ar_Block II</v>
          </cell>
          <cell r="O263" t="str">
            <v>Действующий</v>
          </cell>
          <cell r="P263">
            <v>-4</v>
          </cell>
          <cell r="Q263">
            <v>0</v>
          </cell>
          <cell r="R263">
            <v>0</v>
          </cell>
          <cell r="S263">
            <v>0</v>
          </cell>
          <cell r="T263">
            <v>143.80000000000001</v>
          </cell>
          <cell r="U263">
            <v>135</v>
          </cell>
          <cell r="V263">
            <v>4.32</v>
          </cell>
          <cell r="W263">
            <v>1</v>
          </cell>
          <cell r="X263">
            <v>4.2872624638262238</v>
          </cell>
          <cell r="Y263">
            <v>1.33</v>
          </cell>
          <cell r="Z263">
            <v>0.83599999999999997</v>
          </cell>
          <cell r="AA263">
            <v>0.73299999999999998</v>
          </cell>
          <cell r="AB263">
            <v>38</v>
          </cell>
          <cell r="AC263">
            <v>1.1579999999999999</v>
          </cell>
          <cell r="AD263">
            <v>177.8</v>
          </cell>
          <cell r="AE263">
            <v>9.19</v>
          </cell>
          <cell r="AF263">
            <v>2255</v>
          </cell>
          <cell r="AG263">
            <v>2880</v>
          </cell>
          <cell r="AH263">
            <v>2880</v>
          </cell>
          <cell r="AI263">
            <v>0</v>
          </cell>
          <cell r="AJ263">
            <v>0</v>
          </cell>
          <cell r="AK263" t="str">
            <v>откр ствол</v>
          </cell>
          <cell r="AL263" t="str">
            <v>2255-2880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Газлифт</v>
          </cell>
          <cell r="AT263">
            <v>450</v>
          </cell>
          <cell r="AU263" t="str">
            <v>ГП</v>
          </cell>
          <cell r="AV263">
            <v>820</v>
          </cell>
          <cell r="AW263" t="str">
            <v>ГП</v>
          </cell>
          <cell r="AX263">
            <v>1130</v>
          </cell>
          <cell r="AY263" t="str">
            <v>ГП</v>
          </cell>
          <cell r="AZ263">
            <v>1360</v>
          </cell>
          <cell r="BA263" t="str">
            <v>ГК86/2</v>
          </cell>
          <cell r="BB263">
            <v>1540</v>
          </cell>
          <cell r="BC263" t="str">
            <v>ЦКсОК/5</v>
          </cell>
          <cell r="BD263">
            <v>0</v>
          </cell>
          <cell r="BE263">
            <v>0</v>
          </cell>
          <cell r="BF263">
            <v>1950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2300</v>
          </cell>
          <cell r="BN263" t="str">
            <v>Есть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73</v>
          </cell>
          <cell r="BV263">
            <v>5.5</v>
          </cell>
          <cell r="BW263">
            <v>18</v>
          </cell>
          <cell r="BX263" t="str">
            <v>Угловик</v>
          </cell>
          <cell r="BY263" t="str">
            <v>Постоянный</v>
          </cell>
          <cell r="BZ263">
            <v>24</v>
          </cell>
          <cell r="CA263">
            <v>0</v>
          </cell>
          <cell r="CB263">
            <v>33</v>
          </cell>
          <cell r="CC263">
            <v>50</v>
          </cell>
          <cell r="CD263">
            <v>32</v>
          </cell>
          <cell r="CE263">
            <v>43313</v>
          </cell>
          <cell r="CF263">
            <v>140</v>
          </cell>
          <cell r="CG263">
            <v>82</v>
          </cell>
          <cell r="CH263">
            <v>6</v>
          </cell>
          <cell r="CI263">
            <v>0</v>
          </cell>
          <cell r="CJ263">
            <v>0</v>
          </cell>
          <cell r="CK263">
            <v>70</v>
          </cell>
          <cell r="CL263">
            <v>7.3398793600000012</v>
          </cell>
          <cell r="CM263">
            <v>8.8000000000000007</v>
          </cell>
          <cell r="CN263">
            <v>0.23</v>
          </cell>
          <cell r="CO263">
            <v>259</v>
          </cell>
          <cell r="CP263">
            <v>19.899999999999999</v>
          </cell>
          <cell r="CQ263">
            <v>70</v>
          </cell>
          <cell r="CR263" t="str">
            <v>-</v>
          </cell>
          <cell r="CS263" t="str">
            <v>-</v>
          </cell>
          <cell r="CT263" t="str">
            <v>-</v>
          </cell>
          <cell r="CU263">
            <v>62.660120640000002</v>
          </cell>
          <cell r="CV263" t="str">
            <v>-</v>
          </cell>
          <cell r="CW263" t="str">
            <v>-</v>
          </cell>
          <cell r="CX263" t="str">
            <v>-</v>
          </cell>
          <cell r="CY263">
            <v>10</v>
          </cell>
          <cell r="CZ263">
            <v>9.8999999999999986</v>
          </cell>
          <cell r="DA263">
            <v>1348.7960107289823</v>
          </cell>
          <cell r="DB263">
            <v>2711.2162235865408</v>
          </cell>
          <cell r="DC263">
            <v>0.16163265306122451</v>
          </cell>
          <cell r="DD263">
            <v>0</v>
          </cell>
          <cell r="DE263" t="str">
            <v>Газлифт</v>
          </cell>
          <cell r="DF263">
            <v>7.3398793600000012</v>
          </cell>
          <cell r="DG263">
            <v>8.8000000000000007</v>
          </cell>
          <cell r="DH263">
            <v>0.23</v>
          </cell>
          <cell r="DI263">
            <v>9.8999999999999986</v>
          </cell>
          <cell r="DJ263">
            <v>70</v>
          </cell>
          <cell r="DK263">
            <v>0</v>
          </cell>
          <cell r="DL263">
            <v>41994</v>
          </cell>
          <cell r="DM263">
            <v>42014</v>
          </cell>
          <cell r="DN263">
            <v>1392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43172</v>
          </cell>
          <cell r="DT263" t="str">
            <v>БОПЗ</v>
          </cell>
          <cell r="DU263" t="str">
            <v>Предыдущий ГТМ - 2015г. (ВНС)</v>
          </cell>
          <cell r="DV263">
            <v>18</v>
          </cell>
          <cell r="DW263">
            <v>33</v>
          </cell>
          <cell r="DX263">
            <v>50</v>
          </cell>
          <cell r="DY263">
            <v>32</v>
          </cell>
          <cell r="DZ263" t="str">
            <v>Постоянный</v>
          </cell>
          <cell r="EA263">
            <v>24</v>
          </cell>
          <cell r="EB263">
            <v>0</v>
          </cell>
          <cell r="EC263">
            <v>7.3398793600000012</v>
          </cell>
          <cell r="ED263">
            <v>8.8000000000000007</v>
          </cell>
          <cell r="EE263">
            <v>0.23</v>
          </cell>
          <cell r="EF263">
            <v>19.899999999999999</v>
          </cell>
          <cell r="EG263">
            <v>1348.7960107289823</v>
          </cell>
          <cell r="EH263">
            <v>82</v>
          </cell>
          <cell r="EI263">
            <v>10</v>
          </cell>
          <cell r="EJ263">
            <v>70</v>
          </cell>
          <cell r="EK263">
            <v>18</v>
          </cell>
          <cell r="EL263">
            <v>33</v>
          </cell>
          <cell r="EM263">
            <v>50</v>
          </cell>
          <cell r="EN263">
            <v>32</v>
          </cell>
          <cell r="EO263" t="str">
            <v>Постоянный</v>
          </cell>
          <cell r="EP263">
            <v>24</v>
          </cell>
          <cell r="EQ263">
            <v>0</v>
          </cell>
          <cell r="ER263">
            <v>7.3398793600000012</v>
          </cell>
          <cell r="ES263">
            <v>8.8000000000000007</v>
          </cell>
          <cell r="ET263">
            <v>0.23</v>
          </cell>
          <cell r="EU263">
            <v>19.899999999999999</v>
          </cell>
          <cell r="EV263">
            <v>1348.7960107289823</v>
          </cell>
          <cell r="EW263">
            <v>82</v>
          </cell>
          <cell r="EX263">
            <v>10</v>
          </cell>
          <cell r="EY263">
            <v>70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</row>
        <row r="264">
          <cell r="J264">
            <v>1135</v>
          </cell>
          <cell r="K264" t="str">
            <v>К - 7</v>
          </cell>
          <cell r="L264">
            <v>41423</v>
          </cell>
          <cell r="M264" t="str">
            <v>Гор.</v>
          </cell>
          <cell r="N264" t="str">
            <v>P1ar_Block I</v>
          </cell>
          <cell r="O264" t="str">
            <v>Действующий</v>
          </cell>
          <cell r="P264">
            <v>-4</v>
          </cell>
          <cell r="Q264">
            <v>0</v>
          </cell>
          <cell r="R264">
            <v>0</v>
          </cell>
          <cell r="S264">
            <v>0</v>
          </cell>
          <cell r="T264">
            <v>143.80000000000001</v>
          </cell>
          <cell r="U264">
            <v>135</v>
          </cell>
          <cell r="V264">
            <v>4.32</v>
          </cell>
          <cell r="W264">
            <v>1</v>
          </cell>
          <cell r="X264">
            <v>2.6490066225165561</v>
          </cell>
          <cell r="Y264">
            <v>1.33</v>
          </cell>
          <cell r="Z264">
            <v>0.83599999999999997</v>
          </cell>
          <cell r="AA264">
            <v>0.73299999999999998</v>
          </cell>
          <cell r="AB264">
            <v>38</v>
          </cell>
          <cell r="AC264">
            <v>1.1579999999999999</v>
          </cell>
          <cell r="AD264">
            <v>177.8</v>
          </cell>
          <cell r="AE264">
            <v>0</v>
          </cell>
          <cell r="AF264">
            <v>0</v>
          </cell>
          <cell r="AG264" t="str">
            <v>1 ств 2750
1 ств 2700</v>
          </cell>
          <cell r="AH264">
            <v>2250</v>
          </cell>
          <cell r="AI264">
            <v>0</v>
          </cell>
          <cell r="AJ264">
            <v>0</v>
          </cell>
          <cell r="AK264" t="str">
            <v>закрытый</v>
          </cell>
          <cell r="AL264" t="str">
            <v>2150-2182
2192-2220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 t="str">
            <v>Газлифт</v>
          </cell>
          <cell r="AT264">
            <v>520</v>
          </cell>
          <cell r="AU264" t="str">
            <v>ГП</v>
          </cell>
          <cell r="AV264">
            <v>920</v>
          </cell>
          <cell r="AW264" t="str">
            <v>ГП</v>
          </cell>
          <cell r="AX264">
            <v>1245</v>
          </cell>
          <cell r="AY264" t="str">
            <v>ГК74/4</v>
          </cell>
          <cell r="AZ264">
            <v>1530</v>
          </cell>
          <cell r="BA264" t="str">
            <v>ГК75/4</v>
          </cell>
          <cell r="BB264">
            <v>1730</v>
          </cell>
          <cell r="BC264" t="str">
            <v>ЦКсОК</v>
          </cell>
          <cell r="BD264">
            <v>0</v>
          </cell>
          <cell r="BE264">
            <v>0</v>
          </cell>
          <cell r="BF264">
            <v>1740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1762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18</v>
          </cell>
          <cell r="BX264" t="str">
            <v>Угловик</v>
          </cell>
          <cell r="BY264" t="str">
            <v>Периодический</v>
          </cell>
          <cell r="BZ264">
            <v>24</v>
          </cell>
          <cell r="CA264">
            <v>24</v>
          </cell>
          <cell r="CB264">
            <v>24</v>
          </cell>
          <cell r="CC264">
            <v>45</v>
          </cell>
          <cell r="CD264">
            <v>22</v>
          </cell>
          <cell r="CE264">
            <v>43313</v>
          </cell>
          <cell r="CF264">
            <v>182</v>
          </cell>
          <cell r="CG264">
            <v>83</v>
          </cell>
          <cell r="CH264">
            <v>6</v>
          </cell>
          <cell r="CI264">
            <v>0</v>
          </cell>
          <cell r="CJ264">
            <v>0</v>
          </cell>
          <cell r="CK264">
            <v>47</v>
          </cell>
          <cell r="CL264">
            <v>5.0786999999999995</v>
          </cell>
          <cell r="CM264">
            <v>7.5</v>
          </cell>
          <cell r="CN264">
            <v>19</v>
          </cell>
          <cell r="CO264">
            <v>260</v>
          </cell>
          <cell r="CP264">
            <v>14</v>
          </cell>
          <cell r="CQ264">
            <v>135</v>
          </cell>
          <cell r="CR264" t="str">
            <v>-</v>
          </cell>
          <cell r="CS264" t="str">
            <v>-</v>
          </cell>
          <cell r="CT264" t="str">
            <v>-</v>
          </cell>
          <cell r="CU264">
            <v>129.9213</v>
          </cell>
          <cell r="CV264" t="str">
            <v>-</v>
          </cell>
          <cell r="CW264" t="str">
            <v>-</v>
          </cell>
          <cell r="CX264" t="str">
            <v>-</v>
          </cell>
          <cell r="CY264">
            <v>3.9</v>
          </cell>
          <cell r="CZ264">
            <v>10.1</v>
          </cell>
          <cell r="DA264">
            <v>1988.6978951306439</v>
          </cell>
          <cell r="DB264">
            <v>2756.610943745447</v>
          </cell>
          <cell r="DC264">
            <v>0</v>
          </cell>
          <cell r="DD264">
            <v>0</v>
          </cell>
          <cell r="DE264" t="str">
            <v>Газлифт</v>
          </cell>
          <cell r="DF264">
            <v>5.0786999999999995</v>
          </cell>
          <cell r="DG264">
            <v>7.5</v>
          </cell>
          <cell r="DH264">
            <v>19</v>
          </cell>
          <cell r="DI264">
            <v>10.1</v>
          </cell>
          <cell r="DJ264">
            <v>47</v>
          </cell>
          <cell r="DK264">
            <v>0</v>
          </cell>
          <cell r="DL264">
            <v>42218</v>
          </cell>
          <cell r="DM264">
            <v>43241</v>
          </cell>
          <cell r="DN264">
            <v>165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43241</v>
          </cell>
          <cell r="DT264" t="str">
            <v>Дострел</v>
          </cell>
          <cell r="DU264">
            <v>0</v>
          </cell>
          <cell r="DV264">
            <v>18</v>
          </cell>
          <cell r="DW264">
            <v>24</v>
          </cell>
          <cell r="DX264">
            <v>45</v>
          </cell>
          <cell r="DY264">
            <v>22</v>
          </cell>
          <cell r="DZ264" t="str">
            <v>Постоянный</v>
          </cell>
          <cell r="EA264">
            <v>24</v>
          </cell>
          <cell r="EB264">
            <v>0</v>
          </cell>
          <cell r="EC264">
            <v>5.0786999999999995</v>
          </cell>
          <cell r="ED264">
            <v>7.5</v>
          </cell>
          <cell r="EE264">
            <v>19</v>
          </cell>
          <cell r="EF264">
            <v>14</v>
          </cell>
          <cell r="EG264">
            <v>1988.6978951306439</v>
          </cell>
          <cell r="EH264">
            <v>83</v>
          </cell>
          <cell r="EI264">
            <v>3.9</v>
          </cell>
          <cell r="EJ264">
            <v>45</v>
          </cell>
          <cell r="EK264">
            <v>18</v>
          </cell>
          <cell r="EL264">
            <v>24</v>
          </cell>
          <cell r="EM264">
            <v>45</v>
          </cell>
          <cell r="EN264">
            <v>22</v>
          </cell>
          <cell r="EO264" t="str">
            <v>Периодический</v>
          </cell>
          <cell r="EP264">
            <v>24</v>
          </cell>
          <cell r="EQ264">
            <v>24</v>
          </cell>
          <cell r="ER264">
            <v>5.0786999999999995</v>
          </cell>
          <cell r="ES264">
            <v>7.5</v>
          </cell>
          <cell r="ET264">
            <v>19</v>
          </cell>
          <cell r="EU264">
            <v>14</v>
          </cell>
          <cell r="EV264">
            <v>1988.6978951306439</v>
          </cell>
          <cell r="EW264">
            <v>83</v>
          </cell>
          <cell r="EX264">
            <v>3.9</v>
          </cell>
          <cell r="EY264">
            <v>47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24</v>
          </cell>
          <cell r="FF264">
            <v>0</v>
          </cell>
        </row>
        <row r="265">
          <cell r="J265" t="str">
            <v>1135-2</v>
          </cell>
          <cell r="K265" t="str">
            <v>К - 7</v>
          </cell>
          <cell r="L265">
            <v>41582</v>
          </cell>
          <cell r="M265" t="str">
            <v>Гор.</v>
          </cell>
          <cell r="N265" t="str">
            <v>P1ar_Block I</v>
          </cell>
          <cell r="O265" t="str">
            <v>Действующий</v>
          </cell>
          <cell r="P265">
            <v>-4</v>
          </cell>
          <cell r="Q265" t="str">
            <v xml:space="preserve"> </v>
          </cell>
          <cell r="R265" t="str">
            <v xml:space="preserve"> </v>
          </cell>
          <cell r="S265">
            <v>0</v>
          </cell>
          <cell r="T265">
            <v>143.80000000000001</v>
          </cell>
          <cell r="U265">
            <v>135</v>
          </cell>
          <cell r="V265">
            <v>4.32</v>
          </cell>
          <cell r="W265">
            <v>1</v>
          </cell>
          <cell r="X265">
            <v>1.8551409735367574</v>
          </cell>
          <cell r="Y265">
            <v>1.33</v>
          </cell>
          <cell r="Z265">
            <v>0.83599999999999997</v>
          </cell>
          <cell r="AA265">
            <v>0.73299999999999998</v>
          </cell>
          <cell r="AB265">
            <v>38</v>
          </cell>
          <cell r="AC265">
            <v>1.1579999999999999</v>
          </cell>
          <cell r="AD265" t="str">
            <v>177,8; 114,3</v>
          </cell>
          <cell r="AE265" t="str">
            <v>9,19; 6,14</v>
          </cell>
          <cell r="AF265" t="str">
            <v>2020
2045,34</v>
          </cell>
          <cell r="AG265">
            <v>2812</v>
          </cell>
          <cell r="AH265">
            <v>2812</v>
          </cell>
          <cell r="AI265">
            <v>0</v>
          </cell>
          <cell r="AJ265">
            <v>0</v>
          </cell>
          <cell r="AK265" t="str">
            <v>откр ствол</v>
          </cell>
          <cell r="AL265" t="str">
            <v>2045,3-2812</v>
          </cell>
          <cell r="AM265">
            <v>17.100000000000001</v>
          </cell>
          <cell r="AN265">
            <v>2045.34</v>
          </cell>
          <cell r="AO265">
            <v>184.8</v>
          </cell>
          <cell r="AP265">
            <v>0</v>
          </cell>
          <cell r="AQ265">
            <v>0</v>
          </cell>
          <cell r="AR265">
            <v>0</v>
          </cell>
          <cell r="AS265" t="str">
            <v>УЭЦН</v>
          </cell>
          <cell r="AT265">
            <v>300</v>
          </cell>
          <cell r="AU265" t="str">
            <v>ГП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1700</v>
          </cell>
          <cell r="BG265">
            <v>0</v>
          </cell>
          <cell r="BH265">
            <v>0</v>
          </cell>
          <cell r="BI265" t="str">
            <v>D1050N</v>
          </cell>
          <cell r="BJ265">
            <v>1110</v>
          </cell>
          <cell r="BK265">
            <v>50</v>
          </cell>
          <cell r="BL265" t="str">
            <v>56-117</v>
          </cell>
          <cell r="BM265">
            <v>1765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1633.26</v>
          </cell>
          <cell r="BT265">
            <v>131.74</v>
          </cell>
          <cell r="BU265">
            <v>73</v>
          </cell>
          <cell r="BV265">
            <v>5.5</v>
          </cell>
          <cell r="BW265">
            <v>65</v>
          </cell>
          <cell r="BX265" t="str">
            <v>Угловик</v>
          </cell>
          <cell r="BY265" t="str">
            <v>Периодический</v>
          </cell>
          <cell r="BZ265">
            <v>5</v>
          </cell>
          <cell r="CA265">
            <v>1</v>
          </cell>
          <cell r="CB265">
            <v>23</v>
          </cell>
          <cell r="CC265">
            <v>23</v>
          </cell>
          <cell r="CD265">
            <v>22</v>
          </cell>
          <cell r="CE265">
            <v>43313</v>
          </cell>
          <cell r="CF265">
            <v>130</v>
          </cell>
          <cell r="CG265">
            <v>0</v>
          </cell>
          <cell r="CH265">
            <v>0</v>
          </cell>
          <cell r="CI265">
            <v>982.90425540770809</v>
          </cell>
          <cell r="CJ265">
            <v>73</v>
          </cell>
          <cell r="CK265">
            <v>93.135334878280005</v>
          </cell>
          <cell r="CL265">
            <v>23.647570847999994</v>
          </cell>
          <cell r="CM265">
            <v>47.16</v>
          </cell>
          <cell r="CN265">
            <v>40.020000000000003</v>
          </cell>
          <cell r="CO265">
            <v>261</v>
          </cell>
          <cell r="CP265">
            <v>17.899999999999999</v>
          </cell>
          <cell r="CQ265">
            <v>36.864665121719995</v>
          </cell>
          <cell r="CR265" t="str">
            <v>-</v>
          </cell>
          <cell r="CS265" t="str">
            <v>-</v>
          </cell>
          <cell r="CT265" t="str">
            <v>-</v>
          </cell>
          <cell r="CU265">
            <v>13.217094273720001</v>
          </cell>
          <cell r="CV265" t="str">
            <v>-</v>
          </cell>
          <cell r="CW265" t="str">
            <v>-</v>
          </cell>
          <cell r="CX265" t="str">
            <v>-</v>
          </cell>
          <cell r="CY265">
            <v>0</v>
          </cell>
          <cell r="CZ265">
            <v>17.899999999999999</v>
          </cell>
          <cell r="DA265">
            <v>756.94878408679779</v>
          </cell>
          <cell r="DB265">
            <v>756.94878408679779</v>
          </cell>
          <cell r="DC265">
            <v>1.4637553325940684</v>
          </cell>
          <cell r="DD265">
            <v>0</v>
          </cell>
          <cell r="DE265" t="str">
            <v>УЭЦН</v>
          </cell>
          <cell r="DF265">
            <v>23.647570847999994</v>
          </cell>
          <cell r="DG265">
            <v>47.16</v>
          </cell>
          <cell r="DH265">
            <v>40.020000000000003</v>
          </cell>
          <cell r="DI265">
            <v>17.899999999999999</v>
          </cell>
          <cell r="DJ265">
            <v>93.135334878280005</v>
          </cell>
          <cell r="DK265">
            <v>0</v>
          </cell>
          <cell r="DL265">
            <v>42890.083333333336</v>
          </cell>
          <cell r="DM265">
            <v>42919</v>
          </cell>
          <cell r="DN265">
            <v>487</v>
          </cell>
          <cell r="DO265">
            <v>26</v>
          </cell>
          <cell r="DP265">
            <v>75</v>
          </cell>
          <cell r="DQ265">
            <v>32</v>
          </cell>
          <cell r="DR265">
            <v>0</v>
          </cell>
          <cell r="DS265">
            <v>41582</v>
          </cell>
          <cell r="DT265" t="str">
            <v>ВНС</v>
          </cell>
          <cell r="DU265">
            <v>0</v>
          </cell>
          <cell r="DV265">
            <v>18</v>
          </cell>
          <cell r="DW265">
            <v>25</v>
          </cell>
          <cell r="DX265">
            <v>82</v>
          </cell>
          <cell r="DY265">
            <v>24</v>
          </cell>
          <cell r="DZ265" t="str">
            <v>Постоянный</v>
          </cell>
          <cell r="EA265">
            <v>24</v>
          </cell>
          <cell r="EB265">
            <v>0</v>
          </cell>
          <cell r="EC265">
            <v>20.342321120000001</v>
          </cell>
          <cell r="ED265">
            <v>38.380000000000003</v>
          </cell>
          <cell r="EE265">
            <v>36.6</v>
          </cell>
          <cell r="EF265">
            <v>16.399999999999999</v>
          </cell>
          <cell r="EG265">
            <v>304.78331176791482</v>
          </cell>
          <cell r="EH265">
            <v>82</v>
          </cell>
          <cell r="EI265">
            <v>10.199999999999999</v>
          </cell>
          <cell r="EJ265">
            <v>110</v>
          </cell>
          <cell r="EK265">
            <v>65</v>
          </cell>
          <cell r="EL265">
            <v>23</v>
          </cell>
          <cell r="EM265">
            <v>23</v>
          </cell>
          <cell r="EN265">
            <v>22</v>
          </cell>
          <cell r="EO265" t="str">
            <v>Периодический</v>
          </cell>
          <cell r="EP265">
            <v>5</v>
          </cell>
          <cell r="EQ265">
            <v>1</v>
          </cell>
          <cell r="ER265">
            <v>23.647570847999994</v>
          </cell>
          <cell r="ES265">
            <v>47.16</v>
          </cell>
          <cell r="ET265">
            <v>40.020000000000003</v>
          </cell>
          <cell r="EU265">
            <v>17.899999999999999</v>
          </cell>
          <cell r="EV265">
            <v>756.94878408679779</v>
          </cell>
          <cell r="EW265">
            <v>0</v>
          </cell>
          <cell r="EX265">
            <v>0</v>
          </cell>
          <cell r="EY265">
            <v>93.135334878280005</v>
          </cell>
          <cell r="EZ265">
            <v>47</v>
          </cell>
          <cell r="FA265">
            <v>-2</v>
          </cell>
          <cell r="FB265">
            <v>-59</v>
          </cell>
          <cell r="FC265">
            <v>-2</v>
          </cell>
          <cell r="FD265">
            <v>-19</v>
          </cell>
          <cell r="FE265">
            <v>1</v>
          </cell>
          <cell r="FF265">
            <v>3.3052497279999926</v>
          </cell>
        </row>
        <row r="266">
          <cell r="J266" t="str">
            <v>1135-1</v>
          </cell>
          <cell r="K266" t="str">
            <v>К - 7</v>
          </cell>
          <cell r="L266">
            <v>41466</v>
          </cell>
          <cell r="M266" t="str">
            <v>Гор.</v>
          </cell>
          <cell r="N266" t="str">
            <v>P1ar_Block I</v>
          </cell>
          <cell r="O266" t="str">
            <v>Действующий</v>
          </cell>
          <cell r="P266">
            <v>-4</v>
          </cell>
          <cell r="Q266">
            <v>0</v>
          </cell>
          <cell r="R266">
            <v>0</v>
          </cell>
          <cell r="S266">
            <v>0</v>
          </cell>
          <cell r="T266">
            <v>143.80000000000001</v>
          </cell>
          <cell r="U266">
            <v>135</v>
          </cell>
          <cell r="V266">
            <v>4.32</v>
          </cell>
          <cell r="W266">
            <v>1</v>
          </cell>
          <cell r="X266">
            <v>1.1015911872705018</v>
          </cell>
          <cell r="Y266">
            <v>1.33</v>
          </cell>
          <cell r="Z266">
            <v>0.83599999999999997</v>
          </cell>
          <cell r="AA266">
            <v>0.73299999999999998</v>
          </cell>
          <cell r="AB266">
            <v>38</v>
          </cell>
          <cell r="AC266">
            <v>1.1579999999999999</v>
          </cell>
          <cell r="AD266">
            <v>177.8</v>
          </cell>
          <cell r="AE266">
            <v>9.19</v>
          </cell>
          <cell r="AF266">
            <v>2102</v>
          </cell>
          <cell r="AG266">
            <v>2207</v>
          </cell>
          <cell r="AH266">
            <v>2207</v>
          </cell>
          <cell r="AI266">
            <v>0</v>
          </cell>
          <cell r="AJ266">
            <v>0</v>
          </cell>
          <cell r="AK266" t="str">
            <v>откр ствол</v>
          </cell>
          <cell r="AL266" t="str">
            <v>2102-2207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 t="str">
            <v>Газлифт</v>
          </cell>
          <cell r="AT266">
            <v>485</v>
          </cell>
          <cell r="AU266" t="str">
            <v>ГК85/2</v>
          </cell>
          <cell r="AV266">
            <v>860</v>
          </cell>
          <cell r="AW266" t="str">
            <v>ГК85/3</v>
          </cell>
          <cell r="AX266">
            <v>1150</v>
          </cell>
          <cell r="AY266" t="str">
            <v>ГК65/4</v>
          </cell>
          <cell r="AZ266">
            <v>1370</v>
          </cell>
          <cell r="BA266" t="str">
            <v>ЦКсОК</v>
          </cell>
          <cell r="BB266">
            <v>1480</v>
          </cell>
          <cell r="BC266" t="str">
            <v>ЦКсОК</v>
          </cell>
          <cell r="BD266">
            <v>0</v>
          </cell>
          <cell r="BE266">
            <v>0</v>
          </cell>
          <cell r="BF266">
            <v>1650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2120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73</v>
          </cell>
          <cell r="BV266">
            <v>5.5</v>
          </cell>
          <cell r="BW266">
            <v>18</v>
          </cell>
          <cell r="BX266" t="str">
            <v>Угловик</v>
          </cell>
          <cell r="BY266" t="str">
            <v>Постоянный</v>
          </cell>
          <cell r="BZ266">
            <v>24</v>
          </cell>
          <cell r="CA266">
            <v>0</v>
          </cell>
          <cell r="CB266">
            <v>25</v>
          </cell>
          <cell r="CC266">
            <v>80</v>
          </cell>
          <cell r="CD266">
            <v>23</v>
          </cell>
          <cell r="CE266">
            <v>43313</v>
          </cell>
          <cell r="CF266">
            <v>197</v>
          </cell>
          <cell r="CG266">
            <v>83</v>
          </cell>
          <cell r="CH266">
            <v>6</v>
          </cell>
          <cell r="CI266">
            <v>0</v>
          </cell>
          <cell r="CJ266">
            <v>0</v>
          </cell>
          <cell r="CK266">
            <v>174</v>
          </cell>
          <cell r="CL266">
            <v>9.9316799999999983</v>
          </cell>
          <cell r="CM266">
            <v>99</v>
          </cell>
          <cell r="CN266">
            <v>88</v>
          </cell>
          <cell r="CO266">
            <v>262</v>
          </cell>
          <cell r="CP266">
            <v>27</v>
          </cell>
          <cell r="CQ266">
            <v>23</v>
          </cell>
          <cell r="CR266" t="str">
            <v>-</v>
          </cell>
          <cell r="CS266" t="str">
            <v>-</v>
          </cell>
          <cell r="CT266" t="str">
            <v>-</v>
          </cell>
          <cell r="CU266">
            <v>13.068320000000002</v>
          </cell>
          <cell r="CV266" t="str">
            <v>-</v>
          </cell>
          <cell r="CW266" t="str">
            <v>-</v>
          </cell>
          <cell r="CX266" t="str">
            <v>-</v>
          </cell>
          <cell r="CY266">
            <v>11.5</v>
          </cell>
          <cell r="CZ266">
            <v>15.5</v>
          </cell>
          <cell r="DA266">
            <v>1560.6624458299102</v>
          </cell>
          <cell r="DB266">
            <v>2718.5732927359727</v>
          </cell>
          <cell r="DC266">
            <v>4.3043478260869561</v>
          </cell>
          <cell r="DD266" t="str">
            <v>Для снижения Рзаб недостаточно давления г/г, планируется смена ПО на УЭЦН</v>
          </cell>
          <cell r="DE266" t="str">
            <v>Газлифт</v>
          </cell>
          <cell r="DF266">
            <v>9.9316799999999983</v>
          </cell>
          <cell r="DG266">
            <v>99</v>
          </cell>
          <cell r="DH266">
            <v>88</v>
          </cell>
          <cell r="DI266">
            <v>15.5</v>
          </cell>
          <cell r="DJ266">
            <v>174</v>
          </cell>
          <cell r="DK266">
            <v>0</v>
          </cell>
          <cell r="DL266">
            <v>42076</v>
          </cell>
          <cell r="DM266">
            <v>42140</v>
          </cell>
          <cell r="DN266">
            <v>1266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41466</v>
          </cell>
          <cell r="DT266" t="str">
            <v>ВНС</v>
          </cell>
          <cell r="DU266">
            <v>0</v>
          </cell>
          <cell r="DV266">
            <v>18</v>
          </cell>
          <cell r="DW266">
            <v>25</v>
          </cell>
          <cell r="DX266">
            <v>80</v>
          </cell>
          <cell r="DY266">
            <v>23</v>
          </cell>
          <cell r="DZ266" t="str">
            <v>Постоянный</v>
          </cell>
          <cell r="EA266">
            <v>24</v>
          </cell>
          <cell r="EB266">
            <v>0</v>
          </cell>
          <cell r="EC266">
            <v>9.9316799999999983</v>
          </cell>
          <cell r="ED266">
            <v>99</v>
          </cell>
          <cell r="EE266">
            <v>88</v>
          </cell>
          <cell r="EF266">
            <v>27</v>
          </cell>
          <cell r="EG266">
            <v>1560.6624458299102</v>
          </cell>
          <cell r="EH266">
            <v>83</v>
          </cell>
          <cell r="EI266">
            <v>11.5</v>
          </cell>
          <cell r="EJ266">
            <v>174</v>
          </cell>
          <cell r="EK266">
            <v>18</v>
          </cell>
          <cell r="EL266">
            <v>25</v>
          </cell>
          <cell r="EM266">
            <v>80</v>
          </cell>
          <cell r="EN266">
            <v>23</v>
          </cell>
          <cell r="EO266" t="str">
            <v>Постоянный</v>
          </cell>
          <cell r="EP266">
            <v>24</v>
          </cell>
          <cell r="EQ266">
            <v>0</v>
          </cell>
          <cell r="ER266">
            <v>9.9316799999999983</v>
          </cell>
          <cell r="ES266">
            <v>99</v>
          </cell>
          <cell r="ET266">
            <v>88</v>
          </cell>
          <cell r="EU266">
            <v>27</v>
          </cell>
          <cell r="EV266">
            <v>1560.6624458299102</v>
          </cell>
          <cell r="EW266">
            <v>83</v>
          </cell>
          <cell r="EX266">
            <v>11.5</v>
          </cell>
          <cell r="EY266">
            <v>174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</row>
        <row r="267">
          <cell r="J267">
            <v>1136</v>
          </cell>
          <cell r="K267" t="str">
            <v>К - 12</v>
          </cell>
          <cell r="L267">
            <v>41670</v>
          </cell>
          <cell r="M267" t="str">
            <v>Гор.</v>
          </cell>
          <cell r="N267" t="str">
            <v>P1ar_Block I</v>
          </cell>
          <cell r="O267" t="str">
            <v>Действующий</v>
          </cell>
          <cell r="P267">
            <v>-4</v>
          </cell>
          <cell r="Q267" t="str">
            <v xml:space="preserve"> </v>
          </cell>
          <cell r="R267" t="str">
            <v xml:space="preserve"> </v>
          </cell>
          <cell r="S267">
            <v>0</v>
          </cell>
          <cell r="T267">
            <v>143.80000000000001</v>
          </cell>
          <cell r="U267">
            <v>135</v>
          </cell>
          <cell r="V267">
            <v>4.32</v>
          </cell>
          <cell r="W267">
            <v>1</v>
          </cell>
          <cell r="X267">
            <v>4.2773971246385996</v>
          </cell>
          <cell r="Y267">
            <v>1.33</v>
          </cell>
          <cell r="Z267">
            <v>0.83599999999999997</v>
          </cell>
          <cell r="AA267">
            <v>0.73299999999999998</v>
          </cell>
          <cell r="AB267">
            <v>38</v>
          </cell>
          <cell r="AC267">
            <v>1.1579999999999999</v>
          </cell>
          <cell r="AD267">
            <v>177.8</v>
          </cell>
          <cell r="AE267">
            <v>9.19</v>
          </cell>
          <cell r="AF267">
            <v>1740</v>
          </cell>
          <cell r="AG267">
            <v>2992</v>
          </cell>
          <cell r="AH267">
            <v>2992</v>
          </cell>
          <cell r="AI267">
            <v>0</v>
          </cell>
          <cell r="AJ267">
            <v>0</v>
          </cell>
          <cell r="AK267" t="str">
            <v>откр ствол</v>
          </cell>
          <cell r="AL267" t="str">
            <v xml:space="preserve">1740-2992 </v>
          </cell>
          <cell r="AM267">
            <v>14.1</v>
          </cell>
          <cell r="AN267">
            <v>1740</v>
          </cell>
          <cell r="AO267">
            <v>174.22</v>
          </cell>
          <cell r="AP267">
            <v>0</v>
          </cell>
          <cell r="AQ267">
            <v>0</v>
          </cell>
          <cell r="AR267">
            <v>0</v>
          </cell>
          <cell r="AS267" t="str">
            <v>Газлифт</v>
          </cell>
          <cell r="AT267">
            <v>450</v>
          </cell>
          <cell r="AU267" t="str">
            <v>ГП</v>
          </cell>
          <cell r="AV267">
            <v>890</v>
          </cell>
          <cell r="AW267" t="str">
            <v>ГК85/2</v>
          </cell>
          <cell r="AX267">
            <v>1320</v>
          </cell>
          <cell r="AY267" t="str">
            <v>ГК85/2</v>
          </cell>
          <cell r="AZ267">
            <v>1630</v>
          </cell>
          <cell r="BA267" t="str">
            <v>ГК80/3</v>
          </cell>
          <cell r="BB267">
            <v>1800</v>
          </cell>
          <cell r="BC267" t="str">
            <v>ЦКсОК</v>
          </cell>
          <cell r="BD267">
            <v>0</v>
          </cell>
          <cell r="BE267">
            <v>0</v>
          </cell>
          <cell r="BF267">
            <v>1840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2180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73</v>
          </cell>
          <cell r="BV267">
            <v>5.5</v>
          </cell>
          <cell r="BW267">
            <v>18</v>
          </cell>
          <cell r="BX267" t="str">
            <v>Угловик</v>
          </cell>
          <cell r="BY267" t="str">
            <v>Постоянный</v>
          </cell>
          <cell r="BZ267">
            <v>24</v>
          </cell>
          <cell r="CA267">
            <v>0</v>
          </cell>
          <cell r="CB267">
            <v>27</v>
          </cell>
          <cell r="CC267">
            <v>53</v>
          </cell>
          <cell r="CD267">
            <v>25</v>
          </cell>
          <cell r="CE267">
            <v>43313</v>
          </cell>
          <cell r="CF267">
            <v>132</v>
          </cell>
          <cell r="CG267">
            <v>83</v>
          </cell>
          <cell r="CH267">
            <v>6</v>
          </cell>
          <cell r="CI267">
            <v>0</v>
          </cell>
          <cell r="CJ267">
            <v>0</v>
          </cell>
          <cell r="CK267">
            <v>54</v>
          </cell>
          <cell r="CL267">
            <v>14.169364000000002</v>
          </cell>
          <cell r="CM267">
            <v>17</v>
          </cell>
          <cell r="CN267">
            <v>0.3</v>
          </cell>
          <cell r="CO267">
            <v>263</v>
          </cell>
          <cell r="CP267">
            <v>22</v>
          </cell>
          <cell r="CQ267">
            <v>78</v>
          </cell>
          <cell r="CR267" t="str">
            <v>-</v>
          </cell>
          <cell r="CS267" t="str">
            <v>-</v>
          </cell>
          <cell r="CT267" t="str">
            <v>-</v>
          </cell>
          <cell r="CU267">
            <v>63.830635999999998</v>
          </cell>
          <cell r="CV267" t="str">
            <v>-</v>
          </cell>
          <cell r="CW267" t="str">
            <v>-</v>
          </cell>
          <cell r="CX267" t="str">
            <v>-</v>
          </cell>
          <cell r="CY267">
            <v>8.5</v>
          </cell>
          <cell r="CZ267">
            <v>13.5</v>
          </cell>
          <cell r="DA267">
            <v>952.75977101018782</v>
          </cell>
          <cell r="DB267">
            <v>1552.645552757343</v>
          </cell>
          <cell r="DC267">
            <v>0.29557428872497371</v>
          </cell>
          <cell r="DD267">
            <v>0</v>
          </cell>
          <cell r="DE267" t="str">
            <v>Газлифт</v>
          </cell>
          <cell r="DF267">
            <v>14.169364000000002</v>
          </cell>
          <cell r="DG267">
            <v>17</v>
          </cell>
          <cell r="DH267">
            <v>0.3</v>
          </cell>
          <cell r="DI267">
            <v>13.5</v>
          </cell>
          <cell r="DJ267">
            <v>54</v>
          </cell>
          <cell r="DK267">
            <v>0</v>
          </cell>
          <cell r="DL267">
            <v>42673.083333333336</v>
          </cell>
          <cell r="DM267">
            <v>42739</v>
          </cell>
          <cell r="DN267">
            <v>667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42739</v>
          </cell>
          <cell r="DT267" t="str">
            <v>ОПЗ</v>
          </cell>
          <cell r="DU267">
            <v>0</v>
          </cell>
          <cell r="DV267">
            <v>18</v>
          </cell>
          <cell r="DW267">
            <v>27</v>
          </cell>
          <cell r="DX267">
            <v>53</v>
          </cell>
          <cell r="DY267">
            <v>25</v>
          </cell>
          <cell r="DZ267" t="str">
            <v>Постоянный</v>
          </cell>
          <cell r="EA267">
            <v>24</v>
          </cell>
          <cell r="EB267">
            <v>0</v>
          </cell>
          <cell r="EC267">
            <v>14.169364000000002</v>
          </cell>
          <cell r="ED267">
            <v>17</v>
          </cell>
          <cell r="EE267">
            <v>0.3</v>
          </cell>
          <cell r="EF267">
            <v>22</v>
          </cell>
          <cell r="EG267">
            <v>952.75977101018782</v>
          </cell>
          <cell r="EH267">
            <v>83</v>
          </cell>
          <cell r="EI267">
            <v>8.5</v>
          </cell>
          <cell r="EJ267">
            <v>54</v>
          </cell>
          <cell r="EK267">
            <v>18</v>
          </cell>
          <cell r="EL267">
            <v>27</v>
          </cell>
          <cell r="EM267">
            <v>53</v>
          </cell>
          <cell r="EN267">
            <v>25</v>
          </cell>
          <cell r="EO267" t="str">
            <v>Постоянный</v>
          </cell>
          <cell r="EP267">
            <v>24</v>
          </cell>
          <cell r="EQ267">
            <v>0</v>
          </cell>
          <cell r="ER267">
            <v>14.169364000000002</v>
          </cell>
          <cell r="ES267">
            <v>17</v>
          </cell>
          <cell r="ET267">
            <v>0.3</v>
          </cell>
          <cell r="EU267">
            <v>22</v>
          </cell>
          <cell r="EV267">
            <v>952.75977101018782</v>
          </cell>
          <cell r="EW267">
            <v>83</v>
          </cell>
          <cell r="EX267">
            <v>8.5</v>
          </cell>
          <cell r="EY267">
            <v>54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</row>
        <row r="268">
          <cell r="J268" t="str">
            <v>1136-1</v>
          </cell>
          <cell r="K268" t="str">
            <v>К - 14</v>
          </cell>
          <cell r="L268">
            <v>41860</v>
          </cell>
          <cell r="M268" t="str">
            <v>Гор.</v>
          </cell>
          <cell r="N268" t="str">
            <v>P1ar_Block I</v>
          </cell>
          <cell r="O268" t="str">
            <v>Действующий</v>
          </cell>
          <cell r="P268">
            <v>-4</v>
          </cell>
          <cell r="Q268">
            <v>41815</v>
          </cell>
          <cell r="R268" t="str">
            <v>Slb</v>
          </cell>
          <cell r="S268" t="str">
            <v>190м3 15% HCL 
 48м3 WF130</v>
          </cell>
          <cell r="T268">
            <v>143.80000000000001</v>
          </cell>
          <cell r="U268">
            <v>135</v>
          </cell>
          <cell r="V268">
            <v>4.32</v>
          </cell>
          <cell r="W268">
            <v>1</v>
          </cell>
          <cell r="X268">
            <v>4.2773971246385996</v>
          </cell>
          <cell r="Y268">
            <v>1.33</v>
          </cell>
          <cell r="Z268">
            <v>0.83599999999999997</v>
          </cell>
          <cell r="AA268">
            <v>0.73299999999999998</v>
          </cell>
          <cell r="AB268">
            <v>38</v>
          </cell>
          <cell r="AC268">
            <v>1.1579999999999999</v>
          </cell>
          <cell r="AD268" t="str">
            <v>177,8;
114,3</v>
          </cell>
          <cell r="AE268">
            <v>9.19</v>
          </cell>
          <cell r="AF268" t="str">
            <v>2067
1983,6-2764</v>
          </cell>
          <cell r="AG268">
            <v>2770</v>
          </cell>
          <cell r="AH268">
            <v>2770</v>
          </cell>
          <cell r="AI268">
            <v>0</v>
          </cell>
          <cell r="AJ268">
            <v>0</v>
          </cell>
          <cell r="AK268" t="str">
            <v>Закрытый</v>
          </cell>
          <cell r="AL268" t="str">
            <v>2158-2159; 2392-2393; 2509-2510; 2617-2618; 2730-2731</v>
          </cell>
          <cell r="AM268">
            <v>12.7</v>
          </cell>
          <cell r="AN268">
            <v>2158</v>
          </cell>
          <cell r="AO268">
            <v>318.89999999999998</v>
          </cell>
          <cell r="AP268">
            <v>0</v>
          </cell>
          <cell r="AQ268">
            <v>0</v>
          </cell>
          <cell r="AR268">
            <v>0</v>
          </cell>
          <cell r="AS268" t="str">
            <v>Газлифт</v>
          </cell>
          <cell r="AT268">
            <v>390</v>
          </cell>
          <cell r="AU268" t="str">
            <v>ГП</v>
          </cell>
          <cell r="AV268">
            <v>735</v>
          </cell>
          <cell r="AW268" t="str">
            <v>ГП</v>
          </cell>
          <cell r="AX268">
            <v>1055</v>
          </cell>
          <cell r="AY268" t="str">
            <v>ГП</v>
          </cell>
          <cell r="AZ268">
            <v>1315</v>
          </cell>
          <cell r="BA268" t="str">
            <v>ГП</v>
          </cell>
          <cell r="BB268">
            <v>1530</v>
          </cell>
          <cell r="BC268" t="str">
            <v>ГК80(3)</v>
          </cell>
          <cell r="BD268">
            <v>1700</v>
          </cell>
          <cell r="BE268" t="str">
            <v>ЦКсОК</v>
          </cell>
          <cell r="BF268">
            <v>1840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1989</v>
          </cell>
          <cell r="BN268" t="str">
            <v>Есть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73</v>
          </cell>
          <cell r="BV268">
            <v>5.5</v>
          </cell>
          <cell r="BW268">
            <v>18</v>
          </cell>
          <cell r="BX268" t="str">
            <v>Угловик</v>
          </cell>
          <cell r="BY268" t="str">
            <v>Периодический</v>
          </cell>
          <cell r="BZ268">
            <v>24</v>
          </cell>
          <cell r="CA268">
            <v>48</v>
          </cell>
          <cell r="CB268">
            <v>26</v>
          </cell>
          <cell r="CC268">
            <v>50</v>
          </cell>
          <cell r="CD268">
            <v>24</v>
          </cell>
          <cell r="CE268">
            <v>43313</v>
          </cell>
          <cell r="CF268">
            <v>124</v>
          </cell>
          <cell r="CG268">
            <v>78</v>
          </cell>
          <cell r="CH268">
            <v>5</v>
          </cell>
          <cell r="CI268">
            <v>0</v>
          </cell>
          <cell r="CJ268">
            <v>0</v>
          </cell>
          <cell r="CK268">
            <v>53</v>
          </cell>
          <cell r="CL268">
            <v>1.666984</v>
          </cell>
          <cell r="CM268">
            <v>2</v>
          </cell>
          <cell r="CN268">
            <v>0.3</v>
          </cell>
          <cell r="CO268">
            <v>264</v>
          </cell>
          <cell r="CP268">
            <v>7</v>
          </cell>
          <cell r="CQ268">
            <v>71</v>
          </cell>
          <cell r="CR268" t="str">
            <v>-</v>
          </cell>
          <cell r="CS268" t="str">
            <v>-</v>
          </cell>
          <cell r="CT268" t="str">
            <v>-</v>
          </cell>
          <cell r="CU268">
            <v>69.333016000000001</v>
          </cell>
          <cell r="CV268" t="str">
            <v>-</v>
          </cell>
          <cell r="CW268" t="str">
            <v>-</v>
          </cell>
          <cell r="CX268" t="str">
            <v>-</v>
          </cell>
          <cell r="CY268">
            <v>2</v>
          </cell>
          <cell r="CZ268">
            <v>5</v>
          </cell>
          <cell r="DA268">
            <v>2999.4289087357765</v>
          </cell>
          <cell r="DB268">
            <v>4199.2004722300871</v>
          </cell>
          <cell r="DC268">
            <v>3.7784398699891655E-2</v>
          </cell>
          <cell r="DD268">
            <v>0</v>
          </cell>
          <cell r="DE268" t="str">
            <v>Газлифт</v>
          </cell>
          <cell r="DF268">
            <v>1.666984</v>
          </cell>
          <cell r="DG268">
            <v>2</v>
          </cell>
          <cell r="DH268">
            <v>0.3</v>
          </cell>
          <cell r="DI268">
            <v>5</v>
          </cell>
          <cell r="DJ268">
            <v>53</v>
          </cell>
          <cell r="DK268">
            <v>0</v>
          </cell>
          <cell r="DL268">
            <v>42357</v>
          </cell>
          <cell r="DM268">
            <v>42368</v>
          </cell>
          <cell r="DN268">
            <v>1038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41860</v>
          </cell>
          <cell r="DT268" t="str">
            <v>ВНС</v>
          </cell>
          <cell r="DU268">
            <v>0</v>
          </cell>
          <cell r="DV268">
            <v>18</v>
          </cell>
          <cell r="DW268">
            <v>26</v>
          </cell>
          <cell r="DX268">
            <v>50</v>
          </cell>
          <cell r="DY268">
            <v>24</v>
          </cell>
          <cell r="DZ268" t="str">
            <v>Периодический</v>
          </cell>
          <cell r="EA268">
            <v>24</v>
          </cell>
          <cell r="EB268">
            <v>48</v>
          </cell>
          <cell r="EC268">
            <v>1.666984</v>
          </cell>
          <cell r="ED268">
            <v>2</v>
          </cell>
          <cell r="EE268">
            <v>0.3</v>
          </cell>
          <cell r="EF268">
            <v>7</v>
          </cell>
          <cell r="EG268">
            <v>2999.4289087357765</v>
          </cell>
          <cell r="EH268">
            <v>78</v>
          </cell>
          <cell r="EI268">
            <v>2</v>
          </cell>
          <cell r="EJ268">
            <v>53</v>
          </cell>
          <cell r="EK268">
            <v>18</v>
          </cell>
          <cell r="EL268">
            <v>26</v>
          </cell>
          <cell r="EM268">
            <v>50</v>
          </cell>
          <cell r="EN268">
            <v>24</v>
          </cell>
          <cell r="EO268" t="str">
            <v>Периодический</v>
          </cell>
          <cell r="EP268">
            <v>24</v>
          </cell>
          <cell r="EQ268">
            <v>48</v>
          </cell>
          <cell r="ER268">
            <v>1.666984</v>
          </cell>
          <cell r="ES268">
            <v>2</v>
          </cell>
          <cell r="ET268">
            <v>0.3</v>
          </cell>
          <cell r="EU268">
            <v>7</v>
          </cell>
          <cell r="EV268">
            <v>2999.4289087357765</v>
          </cell>
          <cell r="EW268">
            <v>78</v>
          </cell>
          <cell r="EX268">
            <v>2</v>
          </cell>
          <cell r="EY268">
            <v>53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</row>
        <row r="269">
          <cell r="J269">
            <v>1141</v>
          </cell>
          <cell r="K269" t="str">
            <v>К - 11</v>
          </cell>
          <cell r="L269">
            <v>41512</v>
          </cell>
          <cell r="M269" t="str">
            <v>Гор.</v>
          </cell>
          <cell r="N269" t="str">
            <v>P1ar_Block I</v>
          </cell>
          <cell r="O269" t="str">
            <v>Действующий</v>
          </cell>
          <cell r="P269">
            <v>-4</v>
          </cell>
          <cell r="Q269" t="str">
            <v xml:space="preserve"> </v>
          </cell>
          <cell r="R269" t="str">
            <v xml:space="preserve"> </v>
          </cell>
          <cell r="S269">
            <v>0</v>
          </cell>
          <cell r="T269">
            <v>143.80000000000001</v>
          </cell>
          <cell r="U269">
            <v>135</v>
          </cell>
          <cell r="V269">
            <v>4.32</v>
          </cell>
          <cell r="W269">
            <v>1</v>
          </cell>
          <cell r="X269">
            <v>1.5286624203821655</v>
          </cell>
          <cell r="Y269">
            <v>1.33</v>
          </cell>
          <cell r="Z269">
            <v>0.83599999999999997</v>
          </cell>
          <cell r="AA269">
            <v>0.73299999999999998</v>
          </cell>
          <cell r="AB269">
            <v>38</v>
          </cell>
          <cell r="AC269">
            <v>1.1579999999999999</v>
          </cell>
          <cell r="AD269">
            <v>177.8</v>
          </cell>
          <cell r="AE269">
            <v>8.0500000000000007</v>
          </cell>
          <cell r="AF269">
            <v>2202</v>
          </cell>
          <cell r="AG269">
            <v>2998</v>
          </cell>
          <cell r="AH269">
            <v>2998</v>
          </cell>
          <cell r="AI269">
            <v>0</v>
          </cell>
          <cell r="AJ269">
            <v>0</v>
          </cell>
          <cell r="AK269" t="str">
            <v>откр ствол</v>
          </cell>
          <cell r="AL269" t="str">
            <v>2202-2998</v>
          </cell>
          <cell r="AM269">
            <v>18</v>
          </cell>
          <cell r="AN269">
            <v>2202</v>
          </cell>
          <cell r="AO269">
            <v>285.77999999999997</v>
          </cell>
          <cell r="AP269">
            <v>0</v>
          </cell>
          <cell r="AQ269">
            <v>0</v>
          </cell>
          <cell r="AR269">
            <v>0</v>
          </cell>
          <cell r="AS269" t="str">
            <v>УЭЦН</v>
          </cell>
          <cell r="AT269">
            <v>1450</v>
          </cell>
          <cell r="AU269" t="str">
            <v>ЦКсОК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 t="str">
            <v>отсутствует</v>
          </cell>
          <cell r="BG269">
            <v>0</v>
          </cell>
          <cell r="BH269">
            <v>0</v>
          </cell>
          <cell r="BI269" t="str">
            <v>D1150N</v>
          </cell>
          <cell r="BJ269">
            <v>1336</v>
          </cell>
          <cell r="BK269">
            <v>50</v>
          </cell>
          <cell r="BL269" t="str">
            <v>56-117</v>
          </cell>
          <cell r="BM269">
            <v>1470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1295.8699999999999</v>
          </cell>
          <cell r="BT269">
            <v>174.13</v>
          </cell>
          <cell r="BU269">
            <v>73</v>
          </cell>
          <cell r="BV269">
            <v>5.5</v>
          </cell>
          <cell r="BW269">
            <v>65</v>
          </cell>
          <cell r="BX269" t="str">
            <v>Угловик</v>
          </cell>
          <cell r="BY269" t="str">
            <v>ПКВ</v>
          </cell>
          <cell r="BZ269">
            <v>4</v>
          </cell>
          <cell r="CA269">
            <v>2</v>
          </cell>
          <cell r="CB269">
            <v>24</v>
          </cell>
          <cell r="CC269">
            <v>23</v>
          </cell>
          <cell r="CD269">
            <v>23</v>
          </cell>
          <cell r="CE269">
            <v>43313</v>
          </cell>
          <cell r="CF269">
            <v>135</v>
          </cell>
          <cell r="CG269">
            <v>0</v>
          </cell>
          <cell r="CH269">
            <v>0</v>
          </cell>
          <cell r="CI269">
            <v>1022.7205872712373</v>
          </cell>
          <cell r="CJ269">
            <v>44</v>
          </cell>
          <cell r="CK269">
            <v>102.83286186125001</v>
          </cell>
          <cell r="CL269">
            <v>33.4818</v>
          </cell>
          <cell r="CM269">
            <v>89</v>
          </cell>
          <cell r="CN269">
            <v>55</v>
          </cell>
          <cell r="CO269">
            <v>265</v>
          </cell>
          <cell r="CP269">
            <v>4.3</v>
          </cell>
          <cell r="CQ269">
            <v>32.167138138749991</v>
          </cell>
          <cell r="CR269" t="str">
            <v>-</v>
          </cell>
          <cell r="CS269" t="str">
            <v>-</v>
          </cell>
          <cell r="CT269" t="str">
            <v>-</v>
          </cell>
          <cell r="CU269">
            <v>-1.3146618612500092</v>
          </cell>
          <cell r="CV269" t="str">
            <v>-</v>
          </cell>
          <cell r="CW269" t="str">
            <v>-</v>
          </cell>
          <cell r="CX269" t="str">
            <v>-</v>
          </cell>
          <cell r="CY269">
            <v>0</v>
          </cell>
          <cell r="CZ269">
            <v>4.3</v>
          </cell>
          <cell r="DA269">
            <v>128.42798176919999</v>
          </cell>
          <cell r="DB269">
            <v>128.42798176919999</v>
          </cell>
          <cell r="DC269">
            <v>3.0945072795769488</v>
          </cell>
          <cell r="DD269" t="str">
            <v>Для снижения Рзаб необходима оптимизация (Смена УЭЦН на больший типоразмер)</v>
          </cell>
          <cell r="DE269" t="str">
            <v>УЭЦН</v>
          </cell>
          <cell r="DF269">
            <v>33.4818</v>
          </cell>
          <cell r="DG269">
            <v>89</v>
          </cell>
          <cell r="DH269">
            <v>55</v>
          </cell>
          <cell r="DI269">
            <v>4.3</v>
          </cell>
          <cell r="DJ269">
            <v>102.83286186125001</v>
          </cell>
          <cell r="DK269">
            <v>0</v>
          </cell>
          <cell r="DL269">
            <v>42752.083333333336</v>
          </cell>
          <cell r="DM269">
            <v>42780</v>
          </cell>
          <cell r="DN269">
            <v>626</v>
          </cell>
          <cell r="DO269">
            <v>32.5</v>
          </cell>
          <cell r="DP269">
            <v>73</v>
          </cell>
          <cell r="DQ269">
            <v>32</v>
          </cell>
          <cell r="DR269">
            <v>0</v>
          </cell>
          <cell r="DS269">
            <v>41512</v>
          </cell>
          <cell r="DT269" t="str">
            <v>ВНС</v>
          </cell>
          <cell r="DU269">
            <v>0</v>
          </cell>
          <cell r="DV269">
            <v>65</v>
          </cell>
          <cell r="DW269">
            <v>25</v>
          </cell>
          <cell r="DX269">
            <v>25</v>
          </cell>
          <cell r="DY269">
            <v>24</v>
          </cell>
          <cell r="DZ269" t="str">
            <v>ПКВ</v>
          </cell>
          <cell r="EA269">
            <v>16</v>
          </cell>
          <cell r="EB269">
            <v>8</v>
          </cell>
          <cell r="EC269">
            <v>33.105599999999995</v>
          </cell>
          <cell r="ED269">
            <v>88</v>
          </cell>
          <cell r="EE269">
            <v>55</v>
          </cell>
          <cell r="EF269">
            <v>5.3</v>
          </cell>
          <cell r="EG269">
            <v>160.09376057222948</v>
          </cell>
          <cell r="EH269">
            <v>0</v>
          </cell>
          <cell r="EI269">
            <v>0</v>
          </cell>
          <cell r="EJ269">
            <v>102.83286186125001</v>
          </cell>
          <cell r="EK269">
            <v>65</v>
          </cell>
          <cell r="EL269">
            <v>24</v>
          </cell>
          <cell r="EM269">
            <v>23</v>
          </cell>
          <cell r="EN269">
            <v>23</v>
          </cell>
          <cell r="EO269" t="str">
            <v>ПКВ</v>
          </cell>
          <cell r="EP269">
            <v>4</v>
          </cell>
          <cell r="EQ269">
            <v>2</v>
          </cell>
          <cell r="ER269">
            <v>33.4818</v>
          </cell>
          <cell r="ES269">
            <v>89</v>
          </cell>
          <cell r="ET269">
            <v>55</v>
          </cell>
          <cell r="EU269">
            <v>4.3</v>
          </cell>
          <cell r="EV269">
            <v>128.42798176919999</v>
          </cell>
          <cell r="EW269">
            <v>0</v>
          </cell>
          <cell r="EX269">
            <v>0</v>
          </cell>
          <cell r="EY269">
            <v>102.83286186125001</v>
          </cell>
          <cell r="EZ269">
            <v>0</v>
          </cell>
          <cell r="FA269">
            <v>-1</v>
          </cell>
          <cell r="FB269">
            <v>-2</v>
          </cell>
          <cell r="FC269">
            <v>-1</v>
          </cell>
          <cell r="FD269">
            <v>-12</v>
          </cell>
          <cell r="FE269">
            <v>-6</v>
          </cell>
          <cell r="FF269">
            <v>0.37620000000000431</v>
          </cell>
        </row>
        <row r="270">
          <cell r="J270" t="str">
            <v>1145-2</v>
          </cell>
          <cell r="K270" t="str">
            <v>К - 11</v>
          </cell>
          <cell r="L270">
            <v>41718</v>
          </cell>
          <cell r="M270" t="str">
            <v>Гор.</v>
          </cell>
          <cell r="N270" t="str">
            <v>P1ar_Block I</v>
          </cell>
          <cell r="O270" t="str">
            <v>Действующий</v>
          </cell>
          <cell r="P270">
            <v>-4</v>
          </cell>
          <cell r="Q270" t="str">
            <v xml:space="preserve"> </v>
          </cell>
          <cell r="R270" t="str">
            <v xml:space="preserve"> </v>
          </cell>
          <cell r="S270">
            <v>0</v>
          </cell>
          <cell r="T270">
            <v>143.80000000000001</v>
          </cell>
          <cell r="U270">
            <v>135</v>
          </cell>
          <cell r="V270">
            <v>4.32</v>
          </cell>
          <cell r="W270">
            <v>1</v>
          </cell>
          <cell r="X270">
            <v>2.8761957517523489</v>
          </cell>
          <cell r="Y270">
            <v>1.33</v>
          </cell>
          <cell r="Z270">
            <v>0.83599999999999997</v>
          </cell>
          <cell r="AA270">
            <v>0.73299999999999998</v>
          </cell>
          <cell r="AB270">
            <v>38</v>
          </cell>
          <cell r="AC270">
            <v>1.1579999999999999</v>
          </cell>
          <cell r="AD270">
            <v>177.8</v>
          </cell>
          <cell r="AE270">
            <v>9.19</v>
          </cell>
          <cell r="AF270">
            <v>1918</v>
          </cell>
          <cell r="AG270">
            <v>2433</v>
          </cell>
          <cell r="AH270">
            <v>2433</v>
          </cell>
          <cell r="AI270">
            <v>0</v>
          </cell>
          <cell r="AJ270">
            <v>0</v>
          </cell>
          <cell r="AK270" t="str">
            <v>откр ствол</v>
          </cell>
          <cell r="AL270" t="str">
            <v xml:space="preserve">1918-2433 </v>
          </cell>
          <cell r="AM270">
            <v>25</v>
          </cell>
          <cell r="AN270">
            <v>1918</v>
          </cell>
          <cell r="AO270">
            <v>134.51</v>
          </cell>
          <cell r="AP270">
            <v>0</v>
          </cell>
          <cell r="AQ270">
            <v>0</v>
          </cell>
          <cell r="AR270">
            <v>0</v>
          </cell>
          <cell r="AS270" t="str">
            <v>Фонтан</v>
          </cell>
          <cell r="AT270">
            <v>600</v>
          </cell>
          <cell r="AU270">
            <v>0</v>
          </cell>
          <cell r="AV270">
            <v>1200</v>
          </cell>
          <cell r="AW270">
            <v>0</v>
          </cell>
          <cell r="AX270">
            <v>1740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1750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2030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73</v>
          </cell>
          <cell r="BV270">
            <v>5.5</v>
          </cell>
          <cell r="BW270">
            <v>18</v>
          </cell>
          <cell r="BX270" t="str">
            <v>Угловик</v>
          </cell>
          <cell r="BY270" t="str">
            <v>Постоянный</v>
          </cell>
          <cell r="BZ270">
            <v>24</v>
          </cell>
          <cell r="CA270">
            <v>0</v>
          </cell>
          <cell r="CB270">
            <v>27</v>
          </cell>
          <cell r="CC270">
            <v>52</v>
          </cell>
          <cell r="CD270">
            <v>26</v>
          </cell>
          <cell r="CE270">
            <v>43313</v>
          </cell>
          <cell r="CF270">
            <v>141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78</v>
          </cell>
          <cell r="CL270">
            <v>23.594093599999997</v>
          </cell>
          <cell r="CM270">
            <v>33.25</v>
          </cell>
          <cell r="CN270">
            <v>15.12</v>
          </cell>
          <cell r="CO270">
            <v>266</v>
          </cell>
          <cell r="CP270">
            <v>108.6</v>
          </cell>
          <cell r="CQ270">
            <v>63</v>
          </cell>
          <cell r="CR270" t="str">
            <v>-</v>
          </cell>
          <cell r="CS270" t="str">
            <v>-</v>
          </cell>
          <cell r="CT270" t="str">
            <v>-</v>
          </cell>
          <cell r="CU270">
            <v>39.405906400000006</v>
          </cell>
          <cell r="CV270" t="str">
            <v>-</v>
          </cell>
          <cell r="CW270" t="str">
            <v>-</v>
          </cell>
          <cell r="CX270" t="str">
            <v>-</v>
          </cell>
          <cell r="CY270">
            <v>0</v>
          </cell>
          <cell r="CZ270">
            <v>108.6</v>
          </cell>
          <cell r="DA270">
            <v>4602.8468752026993</v>
          </cell>
          <cell r="DB270">
            <v>4602.8468752026993</v>
          </cell>
          <cell r="DC270">
            <v>0.65855457227138658</v>
          </cell>
          <cell r="DD270">
            <v>0</v>
          </cell>
          <cell r="DE270" t="str">
            <v>Фонтан</v>
          </cell>
          <cell r="DF270">
            <v>23.594093599999997</v>
          </cell>
          <cell r="DG270">
            <v>33.25</v>
          </cell>
          <cell r="DH270">
            <v>15.12</v>
          </cell>
          <cell r="DI270">
            <v>108.59999999999998</v>
          </cell>
          <cell r="DJ270">
            <v>78</v>
          </cell>
          <cell r="DK270">
            <v>0</v>
          </cell>
          <cell r="DL270" t="str">
            <v>-</v>
          </cell>
          <cell r="DM270">
            <v>41718</v>
          </cell>
          <cell r="DN270">
            <v>1688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41718</v>
          </cell>
          <cell r="DT270" t="str">
            <v>ВНС</v>
          </cell>
          <cell r="DU270">
            <v>0</v>
          </cell>
          <cell r="DV270">
            <v>12</v>
          </cell>
          <cell r="DW270">
            <v>27</v>
          </cell>
          <cell r="DX270">
            <v>52</v>
          </cell>
          <cell r="DY270">
            <v>26</v>
          </cell>
          <cell r="DZ270" t="str">
            <v>Постоянный</v>
          </cell>
          <cell r="EA270">
            <v>24</v>
          </cell>
          <cell r="EB270">
            <v>0</v>
          </cell>
          <cell r="EC270">
            <v>23.34948</v>
          </cell>
          <cell r="ED270">
            <v>28</v>
          </cell>
          <cell r="EE270">
            <v>0.25</v>
          </cell>
          <cell r="EF270">
            <v>129</v>
          </cell>
          <cell r="EG270">
            <v>5524.7483027459284</v>
          </cell>
          <cell r="EH270">
            <v>0</v>
          </cell>
          <cell r="EI270">
            <v>0</v>
          </cell>
          <cell r="EJ270">
            <v>77</v>
          </cell>
          <cell r="EK270">
            <v>18</v>
          </cell>
          <cell r="EL270">
            <v>27</v>
          </cell>
          <cell r="EM270">
            <v>52</v>
          </cell>
          <cell r="EN270">
            <v>26</v>
          </cell>
          <cell r="EO270" t="str">
            <v>Постоянный</v>
          </cell>
          <cell r="EP270">
            <v>24</v>
          </cell>
          <cell r="EQ270">
            <v>0</v>
          </cell>
          <cell r="ER270">
            <v>23.594093599999997</v>
          </cell>
          <cell r="ES270">
            <v>33.25</v>
          </cell>
          <cell r="ET270">
            <v>15.12</v>
          </cell>
          <cell r="EU270">
            <v>108.6</v>
          </cell>
          <cell r="EV270">
            <v>4602.8468752026993</v>
          </cell>
          <cell r="EW270">
            <v>0</v>
          </cell>
          <cell r="EX270">
            <v>0</v>
          </cell>
          <cell r="EY270">
            <v>78</v>
          </cell>
          <cell r="EZ270">
            <v>6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0.24461359999999743</v>
          </cell>
        </row>
        <row r="271">
          <cell r="J271" t="str">
            <v>1145-1</v>
          </cell>
          <cell r="K271" t="str">
            <v>К - 11</v>
          </cell>
          <cell r="L271">
            <v>41822</v>
          </cell>
          <cell r="M271" t="str">
            <v>Гор.</v>
          </cell>
          <cell r="N271" t="str">
            <v>P1ar_Block I</v>
          </cell>
          <cell r="O271" t="str">
            <v>Действующий</v>
          </cell>
          <cell r="P271">
            <v>-4</v>
          </cell>
          <cell r="Q271" t="str">
            <v xml:space="preserve"> </v>
          </cell>
          <cell r="R271" t="str">
            <v xml:space="preserve"> </v>
          </cell>
          <cell r="S271">
            <v>0</v>
          </cell>
          <cell r="T271">
            <v>143.80000000000001</v>
          </cell>
          <cell r="U271">
            <v>135</v>
          </cell>
          <cell r="V271">
            <v>4.32</v>
          </cell>
          <cell r="W271">
            <v>1</v>
          </cell>
          <cell r="X271">
            <v>4.32</v>
          </cell>
          <cell r="Y271">
            <v>1.33</v>
          </cell>
          <cell r="Z271">
            <v>0.83599999999999997</v>
          </cell>
          <cell r="AA271">
            <v>0.73299999999999998</v>
          </cell>
          <cell r="AB271">
            <v>38</v>
          </cell>
          <cell r="AC271">
            <v>1.1579999999999999</v>
          </cell>
          <cell r="AD271">
            <v>177.8</v>
          </cell>
          <cell r="AE271">
            <v>9.19</v>
          </cell>
          <cell r="AF271">
            <v>2001</v>
          </cell>
          <cell r="AG271">
            <v>2665</v>
          </cell>
          <cell r="AH271">
            <v>2665</v>
          </cell>
          <cell r="AI271">
            <v>0</v>
          </cell>
          <cell r="AJ271">
            <v>0</v>
          </cell>
          <cell r="AK271" t="str">
            <v>откр ствол</v>
          </cell>
          <cell r="AL271" t="str">
            <v>2001-2665</v>
          </cell>
          <cell r="AM271">
            <v>14</v>
          </cell>
          <cell r="AN271">
            <v>2001</v>
          </cell>
          <cell r="AO271">
            <v>181.1</v>
          </cell>
          <cell r="AP271">
            <v>0</v>
          </cell>
          <cell r="AQ271">
            <v>0</v>
          </cell>
          <cell r="AR271">
            <v>0</v>
          </cell>
          <cell r="AS271" t="str">
            <v>Газлифт</v>
          </cell>
          <cell r="AT271">
            <v>600</v>
          </cell>
          <cell r="AU271" t="str">
            <v>ГК82/2</v>
          </cell>
          <cell r="AV271">
            <v>1200</v>
          </cell>
          <cell r="AW271" t="str">
            <v>ГК79/2</v>
          </cell>
          <cell r="AX271">
            <v>1720</v>
          </cell>
          <cell r="AY271" t="str">
            <v>ЦКсОК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1730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2070</v>
          </cell>
          <cell r="BN271" t="str">
            <v>Есть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73</v>
          </cell>
          <cell r="BV271">
            <v>5.5</v>
          </cell>
          <cell r="BW271">
            <v>18</v>
          </cell>
          <cell r="BX271" t="str">
            <v>Угловик</v>
          </cell>
          <cell r="BY271" t="str">
            <v>Постоянный</v>
          </cell>
          <cell r="BZ271">
            <v>24</v>
          </cell>
          <cell r="CA271">
            <v>0</v>
          </cell>
          <cell r="CB271">
            <v>24</v>
          </cell>
          <cell r="CC271">
            <v>44</v>
          </cell>
          <cell r="CD271">
            <v>23</v>
          </cell>
          <cell r="CE271">
            <v>43313</v>
          </cell>
          <cell r="CF271">
            <v>125</v>
          </cell>
          <cell r="CG271">
            <v>80</v>
          </cell>
          <cell r="CH271">
            <v>6</v>
          </cell>
          <cell r="CI271">
            <v>0</v>
          </cell>
          <cell r="CJ271">
            <v>0</v>
          </cell>
          <cell r="CK271">
            <v>50</v>
          </cell>
          <cell r="CL271">
            <v>12.54</v>
          </cell>
          <cell r="CM271">
            <v>15</v>
          </cell>
          <cell r="CN271">
            <v>0</v>
          </cell>
          <cell r="CO271">
            <v>267</v>
          </cell>
          <cell r="CP271">
            <v>29</v>
          </cell>
          <cell r="CQ271">
            <v>75</v>
          </cell>
          <cell r="CR271" t="str">
            <v>-</v>
          </cell>
          <cell r="CS271" t="str">
            <v>-</v>
          </cell>
          <cell r="CT271" t="str">
            <v>-</v>
          </cell>
          <cell r="CU271">
            <v>62.46</v>
          </cell>
          <cell r="CV271" t="str">
            <v>-</v>
          </cell>
          <cell r="CW271" t="str">
            <v>-</v>
          </cell>
          <cell r="CX271" t="str">
            <v>-</v>
          </cell>
          <cell r="CY271">
            <v>14.46</v>
          </cell>
          <cell r="CZ271">
            <v>14.54</v>
          </cell>
          <cell r="DA271">
            <v>1159.4896331738437</v>
          </cell>
          <cell r="DB271">
            <v>2312.5996810207339</v>
          </cell>
          <cell r="DC271">
            <v>0.27272727272727276</v>
          </cell>
          <cell r="DD271">
            <v>0</v>
          </cell>
          <cell r="DE271" t="str">
            <v>Газлифт</v>
          </cell>
          <cell r="DF271">
            <v>12.54</v>
          </cell>
          <cell r="DG271">
            <v>15</v>
          </cell>
          <cell r="DH271">
            <v>0</v>
          </cell>
          <cell r="DI271">
            <v>14.539999999999997</v>
          </cell>
          <cell r="DJ271">
            <v>50</v>
          </cell>
          <cell r="DK271">
            <v>0</v>
          </cell>
          <cell r="DL271" t="str">
            <v>-</v>
          </cell>
          <cell r="DM271">
            <v>41822</v>
          </cell>
          <cell r="DN271">
            <v>1584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43020</v>
          </cell>
          <cell r="DT271" t="str">
            <v>Бесп. ОПЗ</v>
          </cell>
          <cell r="DU271">
            <v>0</v>
          </cell>
          <cell r="DV271">
            <v>18</v>
          </cell>
          <cell r="DW271">
            <v>25</v>
          </cell>
          <cell r="DX271">
            <v>44</v>
          </cell>
          <cell r="DY271">
            <v>24</v>
          </cell>
          <cell r="DZ271" t="str">
            <v>Постоянный</v>
          </cell>
          <cell r="EA271">
            <v>24</v>
          </cell>
          <cell r="EB271">
            <v>0</v>
          </cell>
          <cell r="EC271">
            <v>12.54</v>
          </cell>
          <cell r="ED271">
            <v>15</v>
          </cell>
          <cell r="EE271">
            <v>0</v>
          </cell>
          <cell r="EF271">
            <v>29</v>
          </cell>
          <cell r="EG271">
            <v>1159.4896331738437</v>
          </cell>
          <cell r="EH271">
            <v>77</v>
          </cell>
          <cell r="EI271">
            <v>14.46</v>
          </cell>
          <cell r="EJ271">
            <v>52</v>
          </cell>
          <cell r="EK271">
            <v>18</v>
          </cell>
          <cell r="EL271">
            <v>24</v>
          </cell>
          <cell r="EM271">
            <v>44</v>
          </cell>
          <cell r="EN271">
            <v>23</v>
          </cell>
          <cell r="EO271" t="str">
            <v>Постоянный</v>
          </cell>
          <cell r="EP271">
            <v>24</v>
          </cell>
          <cell r="EQ271">
            <v>0</v>
          </cell>
          <cell r="ER271">
            <v>12.54</v>
          </cell>
          <cell r="ES271">
            <v>15</v>
          </cell>
          <cell r="ET271">
            <v>0</v>
          </cell>
          <cell r="EU271">
            <v>29</v>
          </cell>
          <cell r="EV271">
            <v>1159.4896331738437</v>
          </cell>
          <cell r="EW271">
            <v>80</v>
          </cell>
          <cell r="EX271">
            <v>14.46</v>
          </cell>
          <cell r="EY271">
            <v>50</v>
          </cell>
          <cell r="EZ271">
            <v>0</v>
          </cell>
          <cell r="FA271">
            <v>-1</v>
          </cell>
          <cell r="FB271">
            <v>0</v>
          </cell>
          <cell r="FC271">
            <v>-1</v>
          </cell>
          <cell r="FD271">
            <v>0</v>
          </cell>
          <cell r="FE271">
            <v>0</v>
          </cell>
          <cell r="FF271">
            <v>0</v>
          </cell>
        </row>
        <row r="272">
          <cell r="J272">
            <v>1148</v>
          </cell>
          <cell r="K272" t="str">
            <v>К - 26</v>
          </cell>
          <cell r="L272">
            <v>41768</v>
          </cell>
          <cell r="M272" t="str">
            <v>Гор.</v>
          </cell>
          <cell r="N272" t="str">
            <v>P1ar_Block III</v>
          </cell>
          <cell r="O272" t="str">
            <v>Действующий</v>
          </cell>
          <cell r="P272">
            <v>-4</v>
          </cell>
          <cell r="Q272">
            <v>0</v>
          </cell>
          <cell r="R272">
            <v>0</v>
          </cell>
          <cell r="S272">
            <v>0</v>
          </cell>
          <cell r="T272">
            <v>143.80000000000001</v>
          </cell>
          <cell r="U272">
            <v>135</v>
          </cell>
          <cell r="V272">
            <v>4.32</v>
          </cell>
          <cell r="W272">
            <v>1</v>
          </cell>
          <cell r="X272">
            <v>4.32</v>
          </cell>
          <cell r="Y272">
            <v>1.33</v>
          </cell>
          <cell r="Z272">
            <v>0.83599999999999997</v>
          </cell>
          <cell r="AA272">
            <v>0.73299999999999998</v>
          </cell>
          <cell r="AB272">
            <v>38</v>
          </cell>
          <cell r="AC272">
            <v>1.1579999999999999</v>
          </cell>
          <cell r="AD272">
            <v>177.8</v>
          </cell>
          <cell r="AE272">
            <v>8.0500000000000007</v>
          </cell>
          <cell r="AF272">
            <v>2104</v>
          </cell>
          <cell r="AG272">
            <v>2593</v>
          </cell>
          <cell r="AH272">
            <v>2593</v>
          </cell>
          <cell r="AI272">
            <v>0</v>
          </cell>
          <cell r="AJ272">
            <v>0</v>
          </cell>
          <cell r="AK272" t="str">
            <v>Закрытый</v>
          </cell>
          <cell r="AL272" t="str">
            <v>2104-2593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 t="str">
            <v>Фонтан</v>
          </cell>
          <cell r="AT272">
            <v>450</v>
          </cell>
          <cell r="AU272" t="str">
            <v>ГП</v>
          </cell>
          <cell r="AV272">
            <v>790</v>
          </cell>
          <cell r="AW272" t="str">
            <v>ГП</v>
          </cell>
          <cell r="AX272">
            <v>1070</v>
          </cell>
          <cell r="AY272" t="str">
            <v>ГП</v>
          </cell>
          <cell r="AZ272">
            <v>1300</v>
          </cell>
          <cell r="BA272" t="str">
            <v>ГК100/1</v>
          </cell>
          <cell r="BB272">
            <v>1500</v>
          </cell>
          <cell r="BC272" t="str">
            <v>извлечен</v>
          </cell>
          <cell r="BD272">
            <v>0</v>
          </cell>
          <cell r="BE272">
            <v>0</v>
          </cell>
          <cell r="BF272">
            <v>1520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1550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73</v>
          </cell>
          <cell r="BV272">
            <v>5.5</v>
          </cell>
          <cell r="BW272">
            <v>18</v>
          </cell>
          <cell r="BX272" t="str">
            <v>Угловик</v>
          </cell>
          <cell r="BY272" t="str">
            <v>Постоянный</v>
          </cell>
          <cell r="BZ272">
            <v>24</v>
          </cell>
          <cell r="CA272">
            <v>0</v>
          </cell>
          <cell r="CB272">
            <v>28</v>
          </cell>
          <cell r="CC272">
            <v>46</v>
          </cell>
          <cell r="CD272">
            <v>26</v>
          </cell>
          <cell r="CE272">
            <v>43313</v>
          </cell>
          <cell r="CF272">
            <v>133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51</v>
          </cell>
          <cell r="CL272">
            <v>21.736000000000001</v>
          </cell>
          <cell r="CM272">
            <v>26</v>
          </cell>
          <cell r="CN272">
            <v>0</v>
          </cell>
          <cell r="CO272">
            <v>268</v>
          </cell>
          <cell r="CP272">
            <v>16.399999999999999</v>
          </cell>
          <cell r="CQ272">
            <v>82</v>
          </cell>
          <cell r="CR272" t="str">
            <v>-</v>
          </cell>
          <cell r="CS272" t="str">
            <v>-</v>
          </cell>
          <cell r="CT272" t="str">
            <v>-</v>
          </cell>
          <cell r="CU272">
            <v>60.263999999999996</v>
          </cell>
          <cell r="CV272" t="str">
            <v>-</v>
          </cell>
          <cell r="CW272" t="str">
            <v>-</v>
          </cell>
          <cell r="CX272" t="str">
            <v>-</v>
          </cell>
          <cell r="CY272">
            <v>0</v>
          </cell>
          <cell r="CZ272">
            <v>16.399999999999999</v>
          </cell>
          <cell r="DA272">
            <v>754.50864924549137</v>
          </cell>
          <cell r="DB272">
            <v>754.50864924549137</v>
          </cell>
          <cell r="DC272">
            <v>0.43675096129557378</v>
          </cell>
          <cell r="DD272">
            <v>0</v>
          </cell>
          <cell r="DE272" t="str">
            <v>Фонтан</v>
          </cell>
          <cell r="DF272">
            <v>21.736000000000001</v>
          </cell>
          <cell r="DG272">
            <v>26</v>
          </cell>
          <cell r="DH272">
            <v>0</v>
          </cell>
          <cell r="DI272">
            <v>16.399999999999999</v>
          </cell>
          <cell r="DJ272">
            <v>51</v>
          </cell>
          <cell r="DK272">
            <v>0</v>
          </cell>
          <cell r="DL272">
            <v>42444</v>
          </cell>
          <cell r="DM272">
            <v>42538</v>
          </cell>
          <cell r="DN272">
            <v>868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42538</v>
          </cell>
          <cell r="DT272" t="str">
            <v>ЗБС</v>
          </cell>
          <cell r="DU272">
            <v>0</v>
          </cell>
          <cell r="DV272">
            <v>8</v>
          </cell>
          <cell r="DW272">
            <v>28</v>
          </cell>
          <cell r="DX272">
            <v>46</v>
          </cell>
          <cell r="DY272">
            <v>26</v>
          </cell>
          <cell r="DZ272" t="str">
            <v>Постоянный</v>
          </cell>
          <cell r="EA272">
            <v>24</v>
          </cell>
          <cell r="EB272">
            <v>0</v>
          </cell>
          <cell r="EC272">
            <v>21.736000000000001</v>
          </cell>
          <cell r="ED272">
            <v>26</v>
          </cell>
          <cell r="EE272">
            <v>0</v>
          </cell>
          <cell r="EF272">
            <v>16.399999999999999</v>
          </cell>
          <cell r="EG272">
            <v>754.50864924549137</v>
          </cell>
          <cell r="EH272">
            <v>0</v>
          </cell>
          <cell r="EI272">
            <v>0</v>
          </cell>
          <cell r="EJ272">
            <v>51</v>
          </cell>
          <cell r="EK272">
            <v>18</v>
          </cell>
          <cell r="EL272">
            <v>28</v>
          </cell>
          <cell r="EM272">
            <v>46</v>
          </cell>
          <cell r="EN272">
            <v>26</v>
          </cell>
          <cell r="EO272" t="str">
            <v>Постоянный</v>
          </cell>
          <cell r="EP272">
            <v>24</v>
          </cell>
          <cell r="EQ272">
            <v>0</v>
          </cell>
          <cell r="ER272">
            <v>21.736000000000001</v>
          </cell>
          <cell r="ES272">
            <v>26</v>
          </cell>
          <cell r="ET272">
            <v>0</v>
          </cell>
          <cell r="EU272">
            <v>16.399999999999999</v>
          </cell>
          <cell r="EV272">
            <v>754.50864924549137</v>
          </cell>
          <cell r="EW272">
            <v>0</v>
          </cell>
          <cell r="EX272">
            <v>0</v>
          </cell>
          <cell r="EY272">
            <v>51</v>
          </cell>
          <cell r="EZ272">
            <v>10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</row>
        <row r="273">
          <cell r="J273">
            <v>1151</v>
          </cell>
          <cell r="K273" t="str">
            <v>К - 11</v>
          </cell>
          <cell r="L273">
            <v>42277</v>
          </cell>
          <cell r="M273" t="str">
            <v>Гор.</v>
          </cell>
          <cell r="N273" t="str">
            <v>P1ar_Block I</v>
          </cell>
          <cell r="O273" t="str">
            <v>Действующий</v>
          </cell>
          <cell r="P273">
            <v>-4</v>
          </cell>
          <cell r="Q273">
            <v>0</v>
          </cell>
          <cell r="R273">
            <v>0</v>
          </cell>
          <cell r="S273">
            <v>0</v>
          </cell>
          <cell r="T273">
            <v>143.80000000000001</v>
          </cell>
          <cell r="U273">
            <v>135</v>
          </cell>
          <cell r="V273">
            <v>4.32</v>
          </cell>
          <cell r="W273">
            <v>1</v>
          </cell>
          <cell r="X273">
            <v>3.9287013459439803</v>
          </cell>
          <cell r="Y273">
            <v>1.33</v>
          </cell>
          <cell r="Z273">
            <v>0.83599999999999997</v>
          </cell>
          <cell r="AA273">
            <v>0.73299999999999998</v>
          </cell>
          <cell r="AB273">
            <v>38</v>
          </cell>
          <cell r="AC273">
            <v>1.1579999999999999</v>
          </cell>
          <cell r="AD273">
            <v>177.8</v>
          </cell>
          <cell r="AE273">
            <v>9.19</v>
          </cell>
          <cell r="AF273">
            <v>2155</v>
          </cell>
          <cell r="AG273">
            <v>2930</v>
          </cell>
          <cell r="AH273">
            <v>2930</v>
          </cell>
          <cell r="AI273">
            <v>0</v>
          </cell>
          <cell r="AJ273">
            <v>0</v>
          </cell>
          <cell r="AK273" t="str">
            <v>откр ствол</v>
          </cell>
          <cell r="AL273" t="str">
            <v>2905-2930</v>
          </cell>
          <cell r="AM273">
            <v>0</v>
          </cell>
          <cell r="AN273">
            <v>0</v>
          </cell>
          <cell r="AO273">
            <v>0</v>
          </cell>
          <cell r="AP273" t="str">
            <v>1995,6-2905</v>
          </cell>
          <cell r="AQ273">
            <v>0</v>
          </cell>
          <cell r="AR273">
            <v>0</v>
          </cell>
          <cell r="AS273" t="str">
            <v>Газлифт</v>
          </cell>
          <cell r="AT273">
            <v>475</v>
          </cell>
          <cell r="AU273" t="str">
            <v>ГП</v>
          </cell>
          <cell r="AV273">
            <v>905</v>
          </cell>
          <cell r="AW273" t="str">
            <v>ГК80/3</v>
          </cell>
          <cell r="AX273">
            <v>1295</v>
          </cell>
          <cell r="AY273" t="str">
            <v>ГК78/3</v>
          </cell>
          <cell r="AZ273">
            <v>1615</v>
          </cell>
          <cell r="BA273" t="str">
            <v>ЦКсОК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1790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2000</v>
          </cell>
          <cell r="BN273" t="str">
            <v>Есть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73</v>
          </cell>
          <cell r="BV273">
            <v>5.5</v>
          </cell>
          <cell r="BW273">
            <v>18</v>
          </cell>
          <cell r="BX273" t="str">
            <v>Угловик</v>
          </cell>
          <cell r="BY273" t="str">
            <v>Постоянный</v>
          </cell>
          <cell r="BZ273">
            <v>24</v>
          </cell>
          <cell r="CA273">
            <v>0</v>
          </cell>
          <cell r="CB273">
            <v>26</v>
          </cell>
          <cell r="CC273">
            <v>42</v>
          </cell>
          <cell r="CD273">
            <v>24</v>
          </cell>
          <cell r="CE273">
            <v>43313</v>
          </cell>
          <cell r="CF273">
            <v>153</v>
          </cell>
          <cell r="CG273">
            <v>80</v>
          </cell>
          <cell r="CH273">
            <v>6</v>
          </cell>
          <cell r="CI273">
            <v>0</v>
          </cell>
          <cell r="CJ273">
            <v>0</v>
          </cell>
          <cell r="CK273">
            <v>53</v>
          </cell>
          <cell r="CL273">
            <v>7.2982800000000001</v>
          </cell>
          <cell r="CM273">
            <v>9</v>
          </cell>
          <cell r="CN273">
            <v>3</v>
          </cell>
          <cell r="CO273">
            <v>269</v>
          </cell>
          <cell r="CP273">
            <v>20.7</v>
          </cell>
          <cell r="CQ273">
            <v>100</v>
          </cell>
          <cell r="CR273" t="str">
            <v>-</v>
          </cell>
          <cell r="CS273" t="str">
            <v>-</v>
          </cell>
          <cell r="CT273" t="str">
            <v>-</v>
          </cell>
          <cell r="CU273">
            <v>92.701719999999995</v>
          </cell>
          <cell r="CV273" t="str">
            <v>-</v>
          </cell>
          <cell r="CW273" t="str">
            <v>-</v>
          </cell>
          <cell r="CX273" t="str">
            <v>-</v>
          </cell>
          <cell r="CY273">
            <v>7.6</v>
          </cell>
          <cell r="CZ273">
            <v>13.1</v>
          </cell>
          <cell r="DA273">
            <v>1794.9434661317462</v>
          </cell>
          <cell r="DB273">
            <v>2836.2847136585606</v>
          </cell>
          <cell r="DC273">
            <v>0.12077588223485672</v>
          </cell>
          <cell r="DD273">
            <v>0</v>
          </cell>
          <cell r="DE273" t="str">
            <v>Газлифт</v>
          </cell>
          <cell r="DF273">
            <v>7.2982800000000001</v>
          </cell>
          <cell r="DG273">
            <v>9</v>
          </cell>
          <cell r="DH273">
            <v>3</v>
          </cell>
          <cell r="DI273">
            <v>13.1</v>
          </cell>
          <cell r="DJ273">
            <v>53</v>
          </cell>
          <cell r="DK273">
            <v>0</v>
          </cell>
          <cell r="DL273">
            <v>42185</v>
          </cell>
          <cell r="DM273">
            <v>42277</v>
          </cell>
          <cell r="DN273">
            <v>1129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42238</v>
          </cell>
          <cell r="DT273" t="str">
            <v>ВНС</v>
          </cell>
          <cell r="DU273">
            <v>0</v>
          </cell>
          <cell r="DV273">
            <v>18</v>
          </cell>
          <cell r="DW273">
            <v>26</v>
          </cell>
          <cell r="DX273">
            <v>42</v>
          </cell>
          <cell r="DY273">
            <v>24</v>
          </cell>
          <cell r="DZ273" t="str">
            <v>Постоянный</v>
          </cell>
          <cell r="EA273">
            <v>24</v>
          </cell>
          <cell r="EB273">
            <v>0</v>
          </cell>
          <cell r="EC273">
            <v>7.2982800000000001</v>
          </cell>
          <cell r="ED273">
            <v>9</v>
          </cell>
          <cell r="EE273">
            <v>3</v>
          </cell>
          <cell r="EF273">
            <v>20.7</v>
          </cell>
          <cell r="EG273">
            <v>1794.9434661317462</v>
          </cell>
          <cell r="EH273">
            <v>80</v>
          </cell>
          <cell r="EI273">
            <v>7.6</v>
          </cell>
          <cell r="EJ273">
            <v>53</v>
          </cell>
          <cell r="EK273">
            <v>18</v>
          </cell>
          <cell r="EL273">
            <v>26</v>
          </cell>
          <cell r="EM273">
            <v>42</v>
          </cell>
          <cell r="EN273">
            <v>24</v>
          </cell>
          <cell r="EO273" t="str">
            <v>Постоянный</v>
          </cell>
          <cell r="EP273">
            <v>24</v>
          </cell>
          <cell r="EQ273">
            <v>0</v>
          </cell>
          <cell r="ER273">
            <v>7.2982800000000001</v>
          </cell>
          <cell r="ES273">
            <v>9</v>
          </cell>
          <cell r="ET273">
            <v>3</v>
          </cell>
          <cell r="EU273">
            <v>20.7</v>
          </cell>
          <cell r="EV273">
            <v>1794.9434661317462</v>
          </cell>
          <cell r="EW273">
            <v>80</v>
          </cell>
          <cell r="EX273">
            <v>7.6</v>
          </cell>
          <cell r="EY273">
            <v>53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</row>
        <row r="274">
          <cell r="J274">
            <v>1158</v>
          </cell>
          <cell r="K274" t="str">
            <v>К - 8</v>
          </cell>
          <cell r="L274">
            <v>41630</v>
          </cell>
          <cell r="M274" t="str">
            <v>Гор.</v>
          </cell>
          <cell r="N274" t="str">
            <v>P1ar_Block I</v>
          </cell>
          <cell r="O274" t="str">
            <v>Действующий</v>
          </cell>
          <cell r="P274">
            <v>-4</v>
          </cell>
          <cell r="Q274">
            <v>0</v>
          </cell>
          <cell r="R274">
            <v>0</v>
          </cell>
          <cell r="S274">
            <v>0</v>
          </cell>
          <cell r="T274">
            <v>143.80000000000001</v>
          </cell>
          <cell r="U274">
            <v>135</v>
          </cell>
          <cell r="V274">
            <v>4.32</v>
          </cell>
          <cell r="W274">
            <v>1</v>
          </cell>
          <cell r="X274">
            <v>1.9220022992842321</v>
          </cell>
          <cell r="Y274">
            <v>1.33</v>
          </cell>
          <cell r="Z274">
            <v>0.83599999999999997</v>
          </cell>
          <cell r="AA274">
            <v>0.73299999999999998</v>
          </cell>
          <cell r="AB274">
            <v>38</v>
          </cell>
          <cell r="AC274">
            <v>1.1579999999999999</v>
          </cell>
          <cell r="AD274">
            <v>177.8</v>
          </cell>
          <cell r="AE274">
            <v>9.19</v>
          </cell>
          <cell r="AF274">
            <v>2080</v>
          </cell>
          <cell r="AG274">
            <v>3780</v>
          </cell>
          <cell r="AH274">
            <v>3780</v>
          </cell>
          <cell r="AI274">
            <v>0</v>
          </cell>
          <cell r="AJ274">
            <v>0</v>
          </cell>
          <cell r="AK274" t="str">
            <v>откр ствол</v>
          </cell>
          <cell r="AL274" t="str">
            <v>2080-3780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 t="str">
            <v>Газлифт</v>
          </cell>
          <cell r="AT274">
            <v>520</v>
          </cell>
          <cell r="AU274" t="str">
            <v>ГП</v>
          </cell>
          <cell r="AV274">
            <v>1005</v>
          </cell>
          <cell r="AW274" t="str">
            <v>ГП</v>
          </cell>
          <cell r="AX274">
            <v>1450</v>
          </cell>
          <cell r="AY274" t="str">
            <v>ГК86/1</v>
          </cell>
          <cell r="AZ274">
            <v>1810</v>
          </cell>
          <cell r="BA274" t="str">
            <v>ЦКсОК/5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 t="str">
            <v>отсутствует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2100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73</v>
          </cell>
          <cell r="BV274">
            <v>5.5</v>
          </cell>
          <cell r="BW274">
            <v>18</v>
          </cell>
          <cell r="BX274" t="str">
            <v>Угловик</v>
          </cell>
          <cell r="BY274" t="str">
            <v>Постоянный</v>
          </cell>
          <cell r="BZ274">
            <v>24</v>
          </cell>
          <cell r="CA274">
            <v>0</v>
          </cell>
          <cell r="CB274">
            <v>25</v>
          </cell>
          <cell r="CC274">
            <v>80</v>
          </cell>
          <cell r="CD274">
            <v>24</v>
          </cell>
          <cell r="CE274">
            <v>43313</v>
          </cell>
          <cell r="CF274">
            <v>162</v>
          </cell>
          <cell r="CG274">
            <v>80</v>
          </cell>
          <cell r="CH274">
            <v>6</v>
          </cell>
          <cell r="CI274">
            <v>0</v>
          </cell>
          <cell r="CJ274">
            <v>0</v>
          </cell>
          <cell r="CK274">
            <v>104</v>
          </cell>
          <cell r="CL274">
            <v>4.5399314400000002</v>
          </cell>
          <cell r="CM274">
            <v>8.6999999999999993</v>
          </cell>
          <cell r="CN274">
            <v>37.58</v>
          </cell>
          <cell r="CO274">
            <v>270</v>
          </cell>
          <cell r="CP274">
            <v>10.6</v>
          </cell>
          <cell r="CQ274" t="str">
            <v>-</v>
          </cell>
          <cell r="CR274" t="str">
            <v>-</v>
          </cell>
          <cell r="CS274" t="str">
            <v>-</v>
          </cell>
          <cell r="CT274" t="str">
            <v>-</v>
          </cell>
          <cell r="CU274" t="str">
            <v>-</v>
          </cell>
          <cell r="CV274" t="str">
            <v>-</v>
          </cell>
          <cell r="CW274" t="str">
            <v>-</v>
          </cell>
          <cell r="CX274" t="str">
            <v>-</v>
          </cell>
          <cell r="CY274">
            <v>8.4</v>
          </cell>
          <cell r="CZ274">
            <v>2.1999999999999993</v>
          </cell>
          <cell r="DA274">
            <v>484.58881572889987</v>
          </cell>
          <cell r="DB274">
            <v>2334.8370212392456</v>
          </cell>
          <cell r="DC274">
            <v>0</v>
          </cell>
          <cell r="DD274" t="str">
            <v>Довывод скважины на режим после ТРС (смены ПО-отсутствие прохода в НКТ)</v>
          </cell>
          <cell r="DE274" t="str">
            <v>Газлифт</v>
          </cell>
          <cell r="DF274">
            <v>4.5399314400000002</v>
          </cell>
          <cell r="DG274">
            <v>8.6999999999999993</v>
          </cell>
          <cell r="DH274">
            <v>37.58</v>
          </cell>
          <cell r="DI274">
            <v>2.1999999999999993</v>
          </cell>
          <cell r="DJ274">
            <v>104</v>
          </cell>
          <cell r="DK274">
            <v>0</v>
          </cell>
          <cell r="DL274">
            <v>41881</v>
          </cell>
          <cell r="DM274">
            <v>42342</v>
          </cell>
          <cell r="DN274">
            <v>1064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42342</v>
          </cell>
          <cell r="DT274" t="str">
            <v>ЗБС</v>
          </cell>
          <cell r="DU274">
            <v>0</v>
          </cell>
          <cell r="DV274">
            <v>18</v>
          </cell>
          <cell r="DW274">
            <v>25</v>
          </cell>
          <cell r="DX274">
            <v>80</v>
          </cell>
          <cell r="DY274">
            <v>24</v>
          </cell>
          <cell r="DZ274" t="str">
            <v>Постоянный</v>
          </cell>
          <cell r="EA274">
            <v>24</v>
          </cell>
          <cell r="EB274">
            <v>0</v>
          </cell>
          <cell r="EC274">
            <v>4.5399314400000002</v>
          </cell>
          <cell r="ED274">
            <v>8.6999999999999993</v>
          </cell>
          <cell r="EE274">
            <v>37.58</v>
          </cell>
          <cell r="EF274">
            <v>10.6</v>
          </cell>
          <cell r="EG274">
            <v>484.58881572889987</v>
          </cell>
          <cell r="EH274">
            <v>80</v>
          </cell>
          <cell r="EI274">
            <v>8.4</v>
          </cell>
          <cell r="EJ274">
            <v>104</v>
          </cell>
          <cell r="EK274">
            <v>18</v>
          </cell>
          <cell r="EL274">
            <v>25</v>
          </cell>
          <cell r="EM274">
            <v>80</v>
          </cell>
          <cell r="EN274">
            <v>24</v>
          </cell>
          <cell r="EO274" t="str">
            <v>Постоянный</v>
          </cell>
          <cell r="EP274">
            <v>24</v>
          </cell>
          <cell r="EQ274">
            <v>0</v>
          </cell>
          <cell r="ER274">
            <v>4.5399314400000002</v>
          </cell>
          <cell r="ES274">
            <v>8.6999999999999993</v>
          </cell>
          <cell r="ET274">
            <v>37.58</v>
          </cell>
          <cell r="EU274">
            <v>10.6</v>
          </cell>
          <cell r="EV274">
            <v>484.58881572889987</v>
          </cell>
          <cell r="EW274">
            <v>80</v>
          </cell>
          <cell r="EX274">
            <v>8.4</v>
          </cell>
          <cell r="EY274">
            <v>104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</row>
        <row r="275">
          <cell r="J275" t="str">
            <v>1158-1</v>
          </cell>
          <cell r="K275" t="str">
            <v>К - 8</v>
          </cell>
          <cell r="L275">
            <v>41759</v>
          </cell>
          <cell r="M275" t="str">
            <v>Гор.</v>
          </cell>
          <cell r="N275" t="str">
            <v>P1ar_Block I</v>
          </cell>
          <cell r="O275" t="str">
            <v>Действующий</v>
          </cell>
          <cell r="P275">
            <v>-4</v>
          </cell>
          <cell r="Q275" t="str">
            <v xml:space="preserve"> </v>
          </cell>
          <cell r="R275" t="str">
            <v xml:space="preserve"> </v>
          </cell>
          <cell r="S275">
            <v>0</v>
          </cell>
          <cell r="T275">
            <v>143.80000000000001</v>
          </cell>
          <cell r="U275">
            <v>135</v>
          </cell>
          <cell r="V275">
            <v>4.32</v>
          </cell>
          <cell r="W275">
            <v>1</v>
          </cell>
          <cell r="X275">
            <v>3.8046388411351915</v>
          </cell>
          <cell r="Y275">
            <v>1.33</v>
          </cell>
          <cell r="Z275">
            <v>0.83599999999999997</v>
          </cell>
          <cell r="AA275">
            <v>0.73299999999999998</v>
          </cell>
          <cell r="AB275">
            <v>38</v>
          </cell>
          <cell r="AC275">
            <v>1.1579999999999999</v>
          </cell>
          <cell r="AD275">
            <v>177.8</v>
          </cell>
          <cell r="AE275">
            <v>9.19</v>
          </cell>
          <cell r="AF275">
            <v>1916</v>
          </cell>
          <cell r="AG275">
            <v>2590</v>
          </cell>
          <cell r="AH275">
            <v>2590</v>
          </cell>
          <cell r="AI275">
            <v>0</v>
          </cell>
          <cell r="AJ275">
            <v>0</v>
          </cell>
          <cell r="AK275" t="str">
            <v>откр ствол</v>
          </cell>
          <cell r="AL275" t="str">
            <v xml:space="preserve">1916-2590  </v>
          </cell>
          <cell r="AM275">
            <v>12.5</v>
          </cell>
          <cell r="AN275">
            <v>1916</v>
          </cell>
          <cell r="AO275">
            <v>146.54</v>
          </cell>
          <cell r="AP275">
            <v>0</v>
          </cell>
          <cell r="AQ275">
            <v>0</v>
          </cell>
          <cell r="AR275">
            <v>0</v>
          </cell>
          <cell r="AS275" t="str">
            <v>Газлифт</v>
          </cell>
          <cell r="AT275">
            <v>600</v>
          </cell>
          <cell r="AU275" t="str">
            <v>ГК82/3</v>
          </cell>
          <cell r="AV275">
            <v>1200</v>
          </cell>
          <cell r="AW275" t="str">
            <v>ГК80/3</v>
          </cell>
          <cell r="AX275">
            <v>1790</v>
          </cell>
          <cell r="AY275" t="str">
            <v>ЦКсОК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1800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2200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73</v>
          </cell>
          <cell r="BV275">
            <v>5.5</v>
          </cell>
          <cell r="BW275">
            <v>18</v>
          </cell>
          <cell r="BX275" t="str">
            <v>Угловик</v>
          </cell>
          <cell r="BY275" t="str">
            <v>Постоянный</v>
          </cell>
          <cell r="BZ275">
            <v>24</v>
          </cell>
          <cell r="CA275">
            <v>0</v>
          </cell>
          <cell r="CB275">
            <v>26</v>
          </cell>
          <cell r="CC275">
            <v>59</v>
          </cell>
          <cell r="CD275">
            <v>24</v>
          </cell>
          <cell r="CE275">
            <v>43313</v>
          </cell>
          <cell r="CF275">
            <v>143</v>
          </cell>
          <cell r="CG275">
            <v>82</v>
          </cell>
          <cell r="CH275">
            <v>6</v>
          </cell>
          <cell r="CI275">
            <v>0</v>
          </cell>
          <cell r="CJ275">
            <v>0</v>
          </cell>
          <cell r="CK275">
            <v>78</v>
          </cell>
          <cell r="CL275">
            <v>11.483081984</v>
          </cell>
          <cell r="CM275">
            <v>14.32</v>
          </cell>
          <cell r="CN275">
            <v>4.08</v>
          </cell>
          <cell r="CO275">
            <v>271</v>
          </cell>
          <cell r="CP275">
            <v>29</v>
          </cell>
          <cell r="CQ275">
            <v>65</v>
          </cell>
          <cell r="CR275" t="str">
            <v>-</v>
          </cell>
          <cell r="CS275" t="str">
            <v>-</v>
          </cell>
          <cell r="CT275" t="str">
            <v>-</v>
          </cell>
          <cell r="CU275">
            <v>53.516918015999998</v>
          </cell>
          <cell r="CV275" t="str">
            <v>-</v>
          </cell>
          <cell r="CW275" t="str">
            <v>-</v>
          </cell>
          <cell r="CX275" t="str">
            <v>-</v>
          </cell>
          <cell r="CY275">
            <v>19.8</v>
          </cell>
          <cell r="CZ275">
            <v>9.1999999999999993</v>
          </cell>
          <cell r="DA275">
            <v>801.17863939479469</v>
          </cell>
          <cell r="DB275">
            <v>2525.4544067879401</v>
          </cell>
          <cell r="DC275">
            <v>0.27608179162609542</v>
          </cell>
          <cell r="DD275">
            <v>0</v>
          </cell>
          <cell r="DE275" t="str">
            <v>Газлифт</v>
          </cell>
          <cell r="DF275">
            <v>11.483081984</v>
          </cell>
          <cell r="DG275">
            <v>14.32</v>
          </cell>
          <cell r="DH275">
            <v>4.08</v>
          </cell>
          <cell r="DI275">
            <v>9.1999999999999993</v>
          </cell>
          <cell r="DJ275">
            <v>78</v>
          </cell>
          <cell r="DK275">
            <v>0</v>
          </cell>
          <cell r="DL275" t="str">
            <v>-</v>
          </cell>
          <cell r="DM275">
            <v>41759</v>
          </cell>
          <cell r="DN275">
            <v>1647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41759</v>
          </cell>
          <cell r="DT275" t="str">
            <v>ВНС</v>
          </cell>
          <cell r="DU275">
            <v>0</v>
          </cell>
          <cell r="DV275">
            <v>18</v>
          </cell>
          <cell r="DW275">
            <v>26</v>
          </cell>
          <cell r="DX275">
            <v>59</v>
          </cell>
          <cell r="DY275">
            <v>24</v>
          </cell>
          <cell r="DZ275" t="str">
            <v>Постоянный</v>
          </cell>
          <cell r="EA275">
            <v>24</v>
          </cell>
          <cell r="EB275">
            <v>0</v>
          </cell>
          <cell r="EC275">
            <v>11.483081984</v>
          </cell>
          <cell r="ED275">
            <v>14.32</v>
          </cell>
          <cell r="EE275">
            <v>4.08</v>
          </cell>
          <cell r="EF275">
            <v>29</v>
          </cell>
          <cell r="EG275">
            <v>801.17863939479469</v>
          </cell>
          <cell r="EH275">
            <v>82</v>
          </cell>
          <cell r="EI275">
            <v>19.8</v>
          </cell>
          <cell r="EJ275">
            <v>78</v>
          </cell>
          <cell r="EK275">
            <v>18</v>
          </cell>
          <cell r="EL275">
            <v>26</v>
          </cell>
          <cell r="EM275">
            <v>59</v>
          </cell>
          <cell r="EN275">
            <v>24</v>
          </cell>
          <cell r="EO275" t="str">
            <v>Постоянный</v>
          </cell>
          <cell r="EP275">
            <v>24</v>
          </cell>
          <cell r="EQ275">
            <v>0</v>
          </cell>
          <cell r="ER275">
            <v>11.483081984</v>
          </cell>
          <cell r="ES275">
            <v>14.32</v>
          </cell>
          <cell r="ET275">
            <v>4.08</v>
          </cell>
          <cell r="EU275">
            <v>29</v>
          </cell>
          <cell r="EV275">
            <v>801.17863939479469</v>
          </cell>
          <cell r="EW275">
            <v>82</v>
          </cell>
          <cell r="EX275">
            <v>19.8</v>
          </cell>
          <cell r="EY275">
            <v>78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</row>
        <row r="276">
          <cell r="J276">
            <v>1162</v>
          </cell>
          <cell r="K276" t="str">
            <v>К - 15</v>
          </cell>
          <cell r="L276">
            <v>41601</v>
          </cell>
          <cell r="M276" t="str">
            <v>Гор.</v>
          </cell>
          <cell r="N276" t="str">
            <v>P1ar_Block I</v>
          </cell>
          <cell r="O276" t="str">
            <v>Действующий</v>
          </cell>
          <cell r="P276">
            <v>-4</v>
          </cell>
          <cell r="Q276" t="str">
            <v xml:space="preserve"> </v>
          </cell>
          <cell r="R276" t="str">
            <v xml:space="preserve"> </v>
          </cell>
          <cell r="S276">
            <v>0</v>
          </cell>
          <cell r="T276">
            <v>143.80000000000001</v>
          </cell>
          <cell r="U276">
            <v>135</v>
          </cell>
          <cell r="V276">
            <v>4.32</v>
          </cell>
          <cell r="W276">
            <v>1</v>
          </cell>
          <cell r="X276">
            <v>4.3114116679574295</v>
          </cell>
          <cell r="Y276">
            <v>1.33</v>
          </cell>
          <cell r="Z276">
            <v>0.83599999999999997</v>
          </cell>
          <cell r="AA276">
            <v>0.73299999999999998</v>
          </cell>
          <cell r="AB276">
            <v>38</v>
          </cell>
          <cell r="AC276">
            <v>1.1579999999999999</v>
          </cell>
          <cell r="AD276">
            <v>177.8</v>
          </cell>
          <cell r="AE276">
            <v>9.19</v>
          </cell>
          <cell r="AF276">
            <v>1910</v>
          </cell>
          <cell r="AG276">
            <v>2683</v>
          </cell>
          <cell r="AH276">
            <v>2683</v>
          </cell>
          <cell r="AI276">
            <v>0</v>
          </cell>
          <cell r="AJ276">
            <v>0</v>
          </cell>
          <cell r="AK276" t="str">
            <v>откр ствол</v>
          </cell>
          <cell r="AL276" t="str">
            <v xml:space="preserve">1910-2683 </v>
          </cell>
          <cell r="AM276">
            <v>0</v>
          </cell>
          <cell r="AN276">
            <v>1910</v>
          </cell>
          <cell r="AO276">
            <v>207.12</v>
          </cell>
          <cell r="AP276">
            <v>0</v>
          </cell>
          <cell r="AQ276">
            <v>0</v>
          </cell>
          <cell r="AR276">
            <v>0</v>
          </cell>
          <cell r="AS276" t="str">
            <v>Газлифт</v>
          </cell>
          <cell r="AT276">
            <v>600</v>
          </cell>
          <cell r="AU276" t="str">
            <v>ГП</v>
          </cell>
          <cell r="AV276">
            <v>1200</v>
          </cell>
          <cell r="AW276" t="str">
            <v>ГК78/2</v>
          </cell>
          <cell r="AX276">
            <v>1838</v>
          </cell>
          <cell r="AY276" t="str">
            <v>ЦКсОК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1848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2250</v>
          </cell>
          <cell r="BN276" t="str">
            <v>Есть</v>
          </cell>
          <cell r="BO276">
            <v>0</v>
          </cell>
          <cell r="BP276">
            <v>80</v>
          </cell>
          <cell r="BQ276">
            <v>42</v>
          </cell>
          <cell r="BR276">
            <v>12.024000000000001</v>
          </cell>
          <cell r="BS276">
            <v>0</v>
          </cell>
          <cell r="BT276">
            <v>0</v>
          </cell>
          <cell r="BU276">
            <v>73</v>
          </cell>
          <cell r="BV276">
            <v>5.5</v>
          </cell>
          <cell r="BW276">
            <v>18</v>
          </cell>
          <cell r="BX276" t="str">
            <v>Угловик</v>
          </cell>
          <cell r="BY276" t="str">
            <v>Постоянный</v>
          </cell>
          <cell r="BZ276">
            <v>24</v>
          </cell>
          <cell r="CA276">
            <v>0</v>
          </cell>
          <cell r="CB276">
            <v>23</v>
          </cell>
          <cell r="CC276">
            <v>42</v>
          </cell>
          <cell r="CD276">
            <v>22</v>
          </cell>
          <cell r="CE276">
            <v>43313</v>
          </cell>
          <cell r="CF276">
            <v>145</v>
          </cell>
          <cell r="CG276">
            <v>80</v>
          </cell>
          <cell r="CH276">
            <v>6</v>
          </cell>
          <cell r="CI276">
            <v>0</v>
          </cell>
          <cell r="CJ276">
            <v>0</v>
          </cell>
          <cell r="CK276">
            <v>53</v>
          </cell>
          <cell r="CL276">
            <v>11.6969776</v>
          </cell>
          <cell r="CM276">
            <v>14</v>
          </cell>
          <cell r="CN276">
            <v>0.06</v>
          </cell>
          <cell r="CO276">
            <v>272</v>
          </cell>
          <cell r="CP276">
            <v>19.850000000000001</v>
          </cell>
          <cell r="CQ276">
            <v>92</v>
          </cell>
          <cell r="CR276" t="str">
            <v>-</v>
          </cell>
          <cell r="CS276" t="str">
            <v>-</v>
          </cell>
          <cell r="CT276" t="str">
            <v>-</v>
          </cell>
          <cell r="CU276">
            <v>80.303022400000003</v>
          </cell>
          <cell r="CV276" t="str">
            <v>-</v>
          </cell>
          <cell r="CW276" t="str">
            <v>-</v>
          </cell>
          <cell r="CX276" t="str">
            <v>-</v>
          </cell>
          <cell r="CY276">
            <v>12.024000000000001</v>
          </cell>
          <cell r="CZ276">
            <v>7.8260000000000005</v>
          </cell>
          <cell r="DA276">
            <v>669.06172411580928</v>
          </cell>
          <cell r="DB276">
            <v>1697.0195788012793</v>
          </cell>
          <cell r="DC276">
            <v>0.21046874912879682</v>
          </cell>
          <cell r="DD276">
            <v>0</v>
          </cell>
          <cell r="DE276" t="str">
            <v>Газлифт</v>
          </cell>
          <cell r="DF276">
            <v>11.6969776</v>
          </cell>
          <cell r="DG276">
            <v>14</v>
          </cell>
          <cell r="DH276">
            <v>0.06</v>
          </cell>
          <cell r="DI276">
            <v>7.8260000000000005</v>
          </cell>
          <cell r="DJ276">
            <v>53</v>
          </cell>
          <cell r="DK276">
            <v>0</v>
          </cell>
          <cell r="DL276">
            <v>42523.083333333336</v>
          </cell>
          <cell r="DM276">
            <v>42544</v>
          </cell>
          <cell r="DN276">
            <v>862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43174</v>
          </cell>
          <cell r="DT276" t="str">
            <v>БОПЗ</v>
          </cell>
          <cell r="DU276">
            <v>0</v>
          </cell>
          <cell r="DV276">
            <v>18</v>
          </cell>
          <cell r="DW276">
            <v>26</v>
          </cell>
          <cell r="DX276">
            <v>43</v>
          </cell>
          <cell r="DY276">
            <v>25</v>
          </cell>
          <cell r="DZ276" t="str">
            <v>Постоянный</v>
          </cell>
          <cell r="EA276">
            <v>24</v>
          </cell>
          <cell r="EB276">
            <v>0</v>
          </cell>
          <cell r="EC276">
            <v>11.6899552</v>
          </cell>
          <cell r="ED276">
            <v>14</v>
          </cell>
          <cell r="EE276">
            <v>0.12</v>
          </cell>
          <cell r="EF276">
            <v>18</v>
          </cell>
          <cell r="EG276">
            <v>511.20811823128281</v>
          </cell>
          <cell r="EH276">
            <v>82</v>
          </cell>
          <cell r="EI276">
            <v>12.024000000000001</v>
          </cell>
          <cell r="EJ276">
            <v>53</v>
          </cell>
          <cell r="EK276">
            <v>18</v>
          </cell>
          <cell r="EL276">
            <v>23</v>
          </cell>
          <cell r="EM276">
            <v>42</v>
          </cell>
          <cell r="EN276">
            <v>22</v>
          </cell>
          <cell r="EO276" t="str">
            <v>Постоянный</v>
          </cell>
          <cell r="EP276">
            <v>24</v>
          </cell>
          <cell r="EQ276">
            <v>0</v>
          </cell>
          <cell r="ER276">
            <v>11.6969776</v>
          </cell>
          <cell r="ES276">
            <v>14</v>
          </cell>
          <cell r="ET276">
            <v>0.06</v>
          </cell>
          <cell r="EU276">
            <v>19.850000000000001</v>
          </cell>
          <cell r="EV276">
            <v>669.06172411580928</v>
          </cell>
          <cell r="EW276">
            <v>80</v>
          </cell>
          <cell r="EX276">
            <v>12.024000000000001</v>
          </cell>
          <cell r="EY276">
            <v>53</v>
          </cell>
          <cell r="EZ276">
            <v>0</v>
          </cell>
          <cell r="FA276">
            <v>-3</v>
          </cell>
          <cell r="FB276">
            <v>-1</v>
          </cell>
          <cell r="FC276">
            <v>-3</v>
          </cell>
          <cell r="FD276">
            <v>0</v>
          </cell>
          <cell r="FE276">
            <v>0</v>
          </cell>
          <cell r="FF276">
            <v>7.0224000000003173E-3</v>
          </cell>
        </row>
        <row r="277">
          <cell r="J277" t="str">
            <v>1162-1</v>
          </cell>
          <cell r="K277" t="str">
            <v>К - 26</v>
          </cell>
          <cell r="L277">
            <v>41836</v>
          </cell>
          <cell r="M277" t="str">
            <v>Гор.</v>
          </cell>
          <cell r="N277" t="str">
            <v>P1ar_Block III</v>
          </cell>
          <cell r="O277" t="str">
            <v>Действующий</v>
          </cell>
          <cell r="P277">
            <v>-4</v>
          </cell>
          <cell r="Q277" t="str">
            <v xml:space="preserve"> </v>
          </cell>
          <cell r="R277" t="str">
            <v xml:space="preserve"> </v>
          </cell>
          <cell r="S277">
            <v>0</v>
          </cell>
          <cell r="T277">
            <v>143.80000000000001</v>
          </cell>
          <cell r="U277">
            <v>135</v>
          </cell>
          <cell r="V277">
            <v>4.32</v>
          </cell>
          <cell r="W277">
            <v>1</v>
          </cell>
          <cell r="X277">
            <v>1.7555266579973994</v>
          </cell>
          <cell r="Y277">
            <v>1.33</v>
          </cell>
          <cell r="Z277">
            <v>0.83599999999999997</v>
          </cell>
          <cell r="AA277">
            <v>0.73299999999999998</v>
          </cell>
          <cell r="AB277">
            <v>38</v>
          </cell>
          <cell r="AC277">
            <v>1.1579999999999999</v>
          </cell>
          <cell r="AD277">
            <v>177.8</v>
          </cell>
          <cell r="AE277">
            <v>9.19</v>
          </cell>
          <cell r="AF277">
            <v>2116</v>
          </cell>
          <cell r="AG277" t="str">
            <v>1 ств 2830 
2 ств 3136</v>
          </cell>
          <cell r="AH277" t="str">
            <v>1 ств 2830 
2 ств 3136</v>
          </cell>
          <cell r="AI277">
            <v>0</v>
          </cell>
          <cell r="AJ277">
            <v>0</v>
          </cell>
          <cell r="AK277" t="str">
            <v>откр ствол</v>
          </cell>
          <cell r="AL277" t="str">
            <v>1ый ст-л 2116-2830;
2ой ст-л 2140-3136</v>
          </cell>
          <cell r="AM277">
            <v>9</v>
          </cell>
          <cell r="AN277">
            <v>2116</v>
          </cell>
          <cell r="AO277">
            <v>205.61</v>
          </cell>
          <cell r="AP277">
            <v>0</v>
          </cell>
          <cell r="AQ277">
            <v>0</v>
          </cell>
          <cell r="AR277">
            <v>0</v>
          </cell>
          <cell r="AS277" t="str">
            <v>Газлифт</v>
          </cell>
          <cell r="AT277">
            <v>300</v>
          </cell>
          <cell r="AU277" t="str">
            <v>ГП</v>
          </cell>
          <cell r="AV277">
            <v>600</v>
          </cell>
          <cell r="AW277" t="str">
            <v>ГП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1520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 t="str">
            <v>70-117</v>
          </cell>
          <cell r="BM277">
            <v>1530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1522.06</v>
          </cell>
          <cell r="BT277">
            <v>7.94</v>
          </cell>
          <cell r="BU277">
            <v>73</v>
          </cell>
          <cell r="BV277">
            <v>5.5</v>
          </cell>
          <cell r="BW277">
            <v>18</v>
          </cell>
          <cell r="BX277" t="str">
            <v>Угловик</v>
          </cell>
          <cell r="BY277" t="str">
            <v>Постоянный</v>
          </cell>
          <cell r="BZ277">
            <v>24</v>
          </cell>
          <cell r="CA277">
            <v>0</v>
          </cell>
          <cell r="CB277">
            <v>30</v>
          </cell>
          <cell r="CC277">
            <v>67</v>
          </cell>
          <cell r="CD277">
            <v>29</v>
          </cell>
          <cell r="CE277">
            <v>43313</v>
          </cell>
          <cell r="CF277">
            <v>154</v>
          </cell>
          <cell r="CG277">
            <v>82</v>
          </cell>
          <cell r="CH277">
            <v>6</v>
          </cell>
          <cell r="CI277">
            <v>0</v>
          </cell>
          <cell r="CJ277">
            <v>0</v>
          </cell>
          <cell r="CK277">
            <v>77</v>
          </cell>
          <cell r="CL277">
            <v>35.987459200000004</v>
          </cell>
          <cell r="CM277">
            <v>76.87</v>
          </cell>
          <cell r="CN277">
            <v>44</v>
          </cell>
          <cell r="CO277">
            <v>273</v>
          </cell>
          <cell r="CP277">
            <v>60.6</v>
          </cell>
          <cell r="CQ277">
            <v>77</v>
          </cell>
          <cell r="CR277" t="str">
            <v>-</v>
          </cell>
          <cell r="CS277" t="str">
            <v>-</v>
          </cell>
          <cell r="CT277" t="str">
            <v>-</v>
          </cell>
          <cell r="CU277">
            <v>41.012540799999996</v>
          </cell>
          <cell r="CV277" t="str">
            <v>-</v>
          </cell>
          <cell r="CW277" t="str">
            <v>-</v>
          </cell>
          <cell r="CX277" t="str">
            <v>-</v>
          </cell>
          <cell r="CY277">
            <v>37.299999999999997</v>
          </cell>
          <cell r="CZ277">
            <v>23.300000000000004</v>
          </cell>
          <cell r="DA277">
            <v>647.44776424783004</v>
          </cell>
          <cell r="DB277">
            <v>1683.9199361982185</v>
          </cell>
          <cell r="DC277">
            <v>1.2161339164475671</v>
          </cell>
          <cell r="DD277">
            <v>0</v>
          </cell>
          <cell r="DE277" t="str">
            <v>Газлифт</v>
          </cell>
          <cell r="DF277">
            <v>35.987459200000004</v>
          </cell>
          <cell r="DG277">
            <v>76.87</v>
          </cell>
          <cell r="DH277">
            <v>44</v>
          </cell>
          <cell r="DI277">
            <v>23.300000000000004</v>
          </cell>
          <cell r="DJ277">
            <v>77</v>
          </cell>
          <cell r="DK277">
            <v>0</v>
          </cell>
          <cell r="DL277">
            <v>42963.083333333336</v>
          </cell>
          <cell r="DM277">
            <v>42971</v>
          </cell>
          <cell r="DN277">
            <v>435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41836</v>
          </cell>
          <cell r="DT277" t="str">
            <v>ВНС</v>
          </cell>
          <cell r="DU277">
            <v>0</v>
          </cell>
          <cell r="DV277">
            <v>18</v>
          </cell>
          <cell r="DW277">
            <v>33</v>
          </cell>
          <cell r="DX277">
            <v>62</v>
          </cell>
          <cell r="DY277">
            <v>32</v>
          </cell>
          <cell r="DZ277" t="str">
            <v>Постоянный</v>
          </cell>
          <cell r="EA277">
            <v>24</v>
          </cell>
          <cell r="EB277">
            <v>0</v>
          </cell>
          <cell r="EC277">
            <v>42.970065599999998</v>
          </cell>
          <cell r="ED277">
            <v>84</v>
          </cell>
          <cell r="EE277">
            <v>38.81</v>
          </cell>
          <cell r="EF277">
            <v>71</v>
          </cell>
          <cell r="EG277">
            <v>784.26689672077214</v>
          </cell>
          <cell r="EH277">
            <v>82</v>
          </cell>
          <cell r="EI277">
            <v>37.299999999999997</v>
          </cell>
          <cell r="EJ277">
            <v>75</v>
          </cell>
          <cell r="EK277">
            <v>18</v>
          </cell>
          <cell r="EL277">
            <v>30</v>
          </cell>
          <cell r="EM277">
            <v>67</v>
          </cell>
          <cell r="EN277">
            <v>29</v>
          </cell>
          <cell r="EO277" t="str">
            <v>Постоянный</v>
          </cell>
          <cell r="EP277">
            <v>24</v>
          </cell>
          <cell r="EQ277">
            <v>0</v>
          </cell>
          <cell r="ER277">
            <v>35.987459200000004</v>
          </cell>
          <cell r="ES277">
            <v>76.87</v>
          </cell>
          <cell r="ET277">
            <v>44</v>
          </cell>
          <cell r="EU277">
            <v>60.6</v>
          </cell>
          <cell r="EV277">
            <v>647.44776424783004</v>
          </cell>
          <cell r="EW277">
            <v>82</v>
          </cell>
          <cell r="EX277">
            <v>37.299999999999997</v>
          </cell>
          <cell r="EY277">
            <v>77</v>
          </cell>
          <cell r="EZ277">
            <v>0</v>
          </cell>
          <cell r="FA277">
            <v>-3</v>
          </cell>
          <cell r="FB277">
            <v>5</v>
          </cell>
          <cell r="FC277">
            <v>-3</v>
          </cell>
          <cell r="FD277">
            <v>0</v>
          </cell>
          <cell r="FE277">
            <v>0</v>
          </cell>
          <cell r="FF277">
            <v>-6.9826063999999946</v>
          </cell>
        </row>
        <row r="278">
          <cell r="J278">
            <v>1200</v>
          </cell>
          <cell r="K278" t="str">
            <v>К - 10</v>
          </cell>
          <cell r="L278">
            <v>41417</v>
          </cell>
          <cell r="M278" t="str">
            <v>Гор.</v>
          </cell>
          <cell r="N278" t="str">
            <v>P1ar_Block I</v>
          </cell>
          <cell r="O278" t="str">
            <v>контрольный</v>
          </cell>
          <cell r="P278">
            <v>-4</v>
          </cell>
          <cell r="Q278" t="str">
            <v xml:space="preserve"> </v>
          </cell>
          <cell r="R278" t="str">
            <v xml:space="preserve"> </v>
          </cell>
          <cell r="S278">
            <v>0</v>
          </cell>
          <cell r="T278">
            <v>143.80000000000001</v>
          </cell>
          <cell r="U278">
            <v>135</v>
          </cell>
          <cell r="V278">
            <v>4.32</v>
          </cell>
          <cell r="W278">
            <v>1</v>
          </cell>
          <cell r="X278">
            <v>4.32</v>
          </cell>
          <cell r="Y278">
            <v>1.33</v>
          </cell>
          <cell r="Z278">
            <v>0.83599999999999997</v>
          </cell>
          <cell r="AA278">
            <v>0.73299999999999998</v>
          </cell>
          <cell r="AB278">
            <v>38</v>
          </cell>
          <cell r="AC278">
            <v>1.1579999999999999</v>
          </cell>
          <cell r="AD278">
            <v>177.8</v>
          </cell>
          <cell r="AE278">
            <v>8.0500000000000007</v>
          </cell>
          <cell r="AF278">
            <v>2015</v>
          </cell>
          <cell r="AG278">
            <v>2360</v>
          </cell>
          <cell r="AH278">
            <v>2360</v>
          </cell>
          <cell r="AI278">
            <v>0</v>
          </cell>
          <cell r="AJ278">
            <v>0</v>
          </cell>
          <cell r="AK278" t="str">
            <v>откр ствол</v>
          </cell>
          <cell r="AL278" t="str">
            <v>2015-2360</v>
          </cell>
          <cell r="AM278">
            <v>0</v>
          </cell>
          <cell r="AN278">
            <v>2015</v>
          </cell>
          <cell r="AO278">
            <v>158</v>
          </cell>
          <cell r="AP278">
            <v>0</v>
          </cell>
          <cell r="AQ278">
            <v>0</v>
          </cell>
          <cell r="AR278">
            <v>0</v>
          </cell>
          <cell r="AS278" t="str">
            <v>Газлифт</v>
          </cell>
          <cell r="AT278">
            <v>600</v>
          </cell>
          <cell r="AU278" t="str">
            <v>ЦКсОК/4</v>
          </cell>
          <cell r="AV278">
            <v>1200</v>
          </cell>
          <cell r="AW278" t="str">
            <v>ЦКсОК</v>
          </cell>
          <cell r="AX278">
            <v>1780</v>
          </cell>
          <cell r="AY278" t="str">
            <v>ГП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1789</v>
          </cell>
          <cell r="BG278">
            <v>0</v>
          </cell>
          <cell r="BH278">
            <v>0</v>
          </cell>
          <cell r="BI278">
            <v>0</v>
          </cell>
          <cell r="BJ278" t="e">
            <v>#N/A</v>
          </cell>
          <cell r="BK278">
            <v>0</v>
          </cell>
          <cell r="BL278">
            <v>0</v>
          </cell>
          <cell r="BM278">
            <v>2100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73</v>
          </cell>
          <cell r="BV278">
            <v>5.51</v>
          </cell>
          <cell r="BW278">
            <v>0</v>
          </cell>
          <cell r="BX278">
            <v>0</v>
          </cell>
          <cell r="BY278" t="str">
            <v>Постоянный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43313</v>
          </cell>
          <cell r="CF278">
            <v>182.2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274</v>
          </cell>
          <cell r="CP278">
            <v>0.03</v>
          </cell>
          <cell r="CQ278" t="str">
            <v>-</v>
          </cell>
          <cell r="CR278" t="str">
            <v>-</v>
          </cell>
          <cell r="CS278" t="str">
            <v>-</v>
          </cell>
          <cell r="CT278" t="str">
            <v>-</v>
          </cell>
          <cell r="CU278" t="str">
            <v>-</v>
          </cell>
          <cell r="CV278" t="str">
            <v>-</v>
          </cell>
          <cell r="CW278" t="str">
            <v>-</v>
          </cell>
          <cell r="CX278" t="str">
            <v>-</v>
          </cell>
          <cell r="CY278">
            <v>0</v>
          </cell>
          <cell r="CZ278">
            <v>0.03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 t="str">
            <v>Газлифт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42962</v>
          </cell>
          <cell r="DM278">
            <v>41417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41417</v>
          </cell>
          <cell r="DT278" t="str">
            <v>ВНС</v>
          </cell>
          <cell r="DU278">
            <v>0</v>
          </cell>
          <cell r="DV278">
            <v>18</v>
          </cell>
          <cell r="DW278">
            <v>0</v>
          </cell>
          <cell r="DX278">
            <v>0</v>
          </cell>
          <cell r="DY278">
            <v>0</v>
          </cell>
          <cell r="DZ278" t="str">
            <v>Постоянный</v>
          </cell>
          <cell r="EA278">
            <v>24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0.03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 t="str">
            <v>Постоянный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0.03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-18</v>
          </cell>
          <cell r="FA278">
            <v>0</v>
          </cell>
          <cell r="FB278">
            <v>0</v>
          </cell>
          <cell r="FC278">
            <v>0</v>
          </cell>
          <cell r="FD278">
            <v>-24</v>
          </cell>
          <cell r="FE278">
            <v>0</v>
          </cell>
          <cell r="FF278">
            <v>0</v>
          </cell>
        </row>
        <row r="279">
          <cell r="J279" t="str">
            <v>1200-1</v>
          </cell>
          <cell r="K279" t="str">
            <v>К - 10</v>
          </cell>
          <cell r="L279">
            <v>41460</v>
          </cell>
          <cell r="M279" t="str">
            <v>Гор.</v>
          </cell>
          <cell r="N279" t="str">
            <v>P1ar_Block II</v>
          </cell>
          <cell r="O279" t="str">
            <v>Действующий</v>
          </cell>
          <cell r="P279">
            <v>-4</v>
          </cell>
          <cell r="Q279" t="str">
            <v xml:space="preserve"> </v>
          </cell>
          <cell r="R279" t="str">
            <v xml:space="preserve"> </v>
          </cell>
          <cell r="S279">
            <v>0</v>
          </cell>
          <cell r="T279">
            <v>143.80000000000001</v>
          </cell>
          <cell r="U279">
            <v>135</v>
          </cell>
          <cell r="V279">
            <v>4.32</v>
          </cell>
          <cell r="W279">
            <v>1</v>
          </cell>
          <cell r="X279">
            <v>1.46005137217791</v>
          </cell>
          <cell r="Y279">
            <v>1.33</v>
          </cell>
          <cell r="Z279">
            <v>0.83599999999999997</v>
          </cell>
          <cell r="AA279">
            <v>0.73299999999999998</v>
          </cell>
          <cell r="AB279">
            <v>38</v>
          </cell>
          <cell r="AC279">
            <v>1.1579999999999999</v>
          </cell>
          <cell r="AD279">
            <v>177.8</v>
          </cell>
          <cell r="AE279">
            <v>8.0500000000000007</v>
          </cell>
          <cell r="AF279">
            <v>2128</v>
          </cell>
          <cell r="AG279">
            <v>2696</v>
          </cell>
          <cell r="AH279">
            <v>2696</v>
          </cell>
          <cell r="AI279">
            <v>0</v>
          </cell>
          <cell r="AJ279">
            <v>0</v>
          </cell>
          <cell r="AK279" t="str">
            <v>откр ствол</v>
          </cell>
          <cell r="AL279" t="str">
            <v>2128-2696</v>
          </cell>
          <cell r="AM279">
            <v>0</v>
          </cell>
          <cell r="AN279">
            <v>2128</v>
          </cell>
          <cell r="AO279">
            <v>280.7</v>
          </cell>
          <cell r="AP279">
            <v>0</v>
          </cell>
          <cell r="AQ279">
            <v>0</v>
          </cell>
          <cell r="AR279">
            <v>0</v>
          </cell>
          <cell r="AS279" t="str">
            <v>Газлифт</v>
          </cell>
          <cell r="AT279">
            <v>600</v>
          </cell>
          <cell r="AU279" t="str">
            <v>ГК77/3</v>
          </cell>
          <cell r="AV279">
            <v>1069</v>
          </cell>
          <cell r="AW279" t="str">
            <v>ГК75</v>
          </cell>
          <cell r="AX279">
            <v>1868</v>
          </cell>
          <cell r="AY279" t="str">
            <v>ЦКсОК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1878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2183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73</v>
          </cell>
          <cell r="BV279">
            <v>5.5</v>
          </cell>
          <cell r="BW279">
            <v>18</v>
          </cell>
          <cell r="BX279" t="str">
            <v>Угловик</v>
          </cell>
          <cell r="BY279" t="str">
            <v>Постоянный</v>
          </cell>
          <cell r="BZ279">
            <v>24</v>
          </cell>
          <cell r="CA279">
            <v>0</v>
          </cell>
          <cell r="CB279">
            <v>32</v>
          </cell>
          <cell r="CC279">
            <v>68</v>
          </cell>
          <cell r="CD279">
            <v>31</v>
          </cell>
          <cell r="CE279">
            <v>43313</v>
          </cell>
          <cell r="CF279">
            <v>190</v>
          </cell>
          <cell r="CG279">
            <v>74</v>
          </cell>
          <cell r="CH279">
            <v>6</v>
          </cell>
          <cell r="CI279">
            <v>0</v>
          </cell>
          <cell r="CJ279">
            <v>0</v>
          </cell>
          <cell r="CK279">
            <v>134</v>
          </cell>
          <cell r="CL279">
            <v>8.2262399999999989</v>
          </cell>
          <cell r="CM279">
            <v>24</v>
          </cell>
          <cell r="CN279">
            <v>59</v>
          </cell>
          <cell r="CO279">
            <v>275</v>
          </cell>
          <cell r="CP279">
            <v>35</v>
          </cell>
          <cell r="CQ279">
            <v>56</v>
          </cell>
          <cell r="CR279" t="str">
            <v>-</v>
          </cell>
          <cell r="CS279" t="str">
            <v>-</v>
          </cell>
          <cell r="CT279" t="str">
            <v>-</v>
          </cell>
          <cell r="CU279">
            <v>47.773760000000003</v>
          </cell>
          <cell r="CV279" t="str">
            <v>-</v>
          </cell>
          <cell r="CW279" t="str">
            <v>-</v>
          </cell>
          <cell r="CX279" t="str">
            <v>-</v>
          </cell>
          <cell r="CY279">
            <v>16.8</v>
          </cell>
          <cell r="CZ279">
            <v>18.2</v>
          </cell>
          <cell r="DA279">
            <v>2212.4324114054539</v>
          </cell>
          <cell r="DB279">
            <v>4254.6777142412575</v>
          </cell>
          <cell r="DC279">
            <v>0.43085520752648321</v>
          </cell>
          <cell r="DD279" t="str">
            <v>Для снижения Рзаб недостаточно давления г/г, планируется смена ПО на УЭЦН</v>
          </cell>
          <cell r="DE279" t="str">
            <v>Газлифт</v>
          </cell>
          <cell r="DF279">
            <v>8.2262399999999989</v>
          </cell>
          <cell r="DG279">
            <v>24</v>
          </cell>
          <cell r="DH279">
            <v>59</v>
          </cell>
          <cell r="DI279">
            <v>18.2</v>
          </cell>
          <cell r="DJ279">
            <v>134</v>
          </cell>
          <cell r="DK279">
            <v>0</v>
          </cell>
          <cell r="DL279">
            <v>42307</v>
          </cell>
          <cell r="DM279">
            <v>42338</v>
          </cell>
          <cell r="DN279">
            <v>1068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41460</v>
          </cell>
          <cell r="DT279" t="str">
            <v>ВНС</v>
          </cell>
          <cell r="DU279">
            <v>0</v>
          </cell>
          <cell r="DV279">
            <v>18</v>
          </cell>
          <cell r="DW279">
            <v>32</v>
          </cell>
          <cell r="DX279">
            <v>68</v>
          </cell>
          <cell r="DY279">
            <v>31</v>
          </cell>
          <cell r="DZ279" t="str">
            <v>Постоянный</v>
          </cell>
          <cell r="EA279">
            <v>24</v>
          </cell>
          <cell r="EB279">
            <v>0</v>
          </cell>
          <cell r="EC279">
            <v>65.240604000000005</v>
          </cell>
          <cell r="ED279">
            <v>117</v>
          </cell>
          <cell r="EE279">
            <v>33.299999999999997</v>
          </cell>
          <cell r="EF279">
            <v>84.6</v>
          </cell>
          <cell r="EG279">
            <v>898.21363395102821</v>
          </cell>
          <cell r="EH279">
            <v>74</v>
          </cell>
          <cell r="EI279">
            <v>26</v>
          </cell>
          <cell r="EJ279">
            <v>110</v>
          </cell>
          <cell r="EK279">
            <v>18</v>
          </cell>
          <cell r="EL279">
            <v>32</v>
          </cell>
          <cell r="EM279">
            <v>68</v>
          </cell>
          <cell r="EN279">
            <v>31</v>
          </cell>
          <cell r="EO279" t="str">
            <v>Постоянный</v>
          </cell>
          <cell r="EP279">
            <v>24</v>
          </cell>
          <cell r="EQ279">
            <v>0</v>
          </cell>
          <cell r="ER279">
            <v>8.2262399999999989</v>
          </cell>
          <cell r="ES279">
            <v>24</v>
          </cell>
          <cell r="ET279">
            <v>59</v>
          </cell>
          <cell r="EU279">
            <v>35</v>
          </cell>
          <cell r="EV279">
            <v>2212.4324114054539</v>
          </cell>
          <cell r="EW279">
            <v>74</v>
          </cell>
          <cell r="EX279">
            <v>16.8</v>
          </cell>
          <cell r="EY279">
            <v>134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-57.014364000000008</v>
          </cell>
        </row>
        <row r="280">
          <cell r="J280">
            <v>1201</v>
          </cell>
          <cell r="K280" t="str">
            <v>К - 26</v>
          </cell>
          <cell r="L280">
            <v>41862</v>
          </cell>
          <cell r="M280" t="str">
            <v>Гор.</v>
          </cell>
          <cell r="N280" t="str">
            <v>P1ar_Block III</v>
          </cell>
          <cell r="O280" t="str">
            <v>Действующий</v>
          </cell>
          <cell r="P280">
            <v>-4</v>
          </cell>
          <cell r="Q280">
            <v>0</v>
          </cell>
          <cell r="R280">
            <v>0</v>
          </cell>
          <cell r="S280">
            <v>0</v>
          </cell>
          <cell r="T280">
            <v>143.80000000000001</v>
          </cell>
          <cell r="U280">
            <v>135</v>
          </cell>
          <cell r="V280">
            <v>4.32</v>
          </cell>
          <cell r="W280">
            <v>1</v>
          </cell>
          <cell r="X280">
            <v>2.3185916702447402</v>
          </cell>
          <cell r="Y280">
            <v>1.33</v>
          </cell>
          <cell r="Z280">
            <v>0.83599999999999997</v>
          </cell>
          <cell r="AA280">
            <v>0.73299999999999998</v>
          </cell>
          <cell r="AB280">
            <v>38</v>
          </cell>
          <cell r="AC280">
            <v>1.1579999999999999</v>
          </cell>
          <cell r="AD280">
            <v>177.8</v>
          </cell>
          <cell r="AE280">
            <v>9.19</v>
          </cell>
          <cell r="AF280">
            <v>2444</v>
          </cell>
          <cell r="AG280">
            <v>3259</v>
          </cell>
          <cell r="AH280">
            <v>3259</v>
          </cell>
          <cell r="AI280">
            <v>0</v>
          </cell>
          <cell r="AJ280">
            <v>0</v>
          </cell>
          <cell r="AK280" t="str">
            <v>откр ствол</v>
          </cell>
          <cell r="AL280" t="str">
            <v>2450-3160</v>
          </cell>
          <cell r="AM280">
            <v>14</v>
          </cell>
          <cell r="AN280">
            <v>2450</v>
          </cell>
          <cell r="AO280">
            <v>523.85</v>
          </cell>
          <cell r="AP280">
            <v>0</v>
          </cell>
          <cell r="AQ280">
            <v>0</v>
          </cell>
          <cell r="AR280">
            <v>0</v>
          </cell>
          <cell r="AS280" t="str">
            <v>Газлифт</v>
          </cell>
          <cell r="AT280">
            <v>480</v>
          </cell>
          <cell r="AU280" t="str">
            <v>ГП</v>
          </cell>
          <cell r="AV280">
            <v>830</v>
          </cell>
          <cell r="AW280" t="str">
            <v>ГП</v>
          </cell>
          <cell r="AX280">
            <v>1100</v>
          </cell>
          <cell r="AY280" t="str">
            <v>ГК85/0,313</v>
          </cell>
          <cell r="AZ280">
            <v>1325</v>
          </cell>
          <cell r="BA280" t="str">
            <v>ГК87/0,313</v>
          </cell>
          <cell r="BB280">
            <v>1500</v>
          </cell>
          <cell r="BC280" t="str">
            <v>ГК88/0,313</v>
          </cell>
          <cell r="BD280">
            <v>1700</v>
          </cell>
          <cell r="BE280" t="str">
            <v>ЦКсОК</v>
          </cell>
          <cell r="BF280">
            <v>1710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2483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2460.6</v>
          </cell>
          <cell r="BT280">
            <v>22.4</v>
          </cell>
          <cell r="BU280">
            <v>73</v>
          </cell>
          <cell r="BV280">
            <v>5.5</v>
          </cell>
          <cell r="BW280">
            <v>18</v>
          </cell>
          <cell r="BX280" t="str">
            <v>Угловик</v>
          </cell>
          <cell r="BY280" t="str">
            <v>Постоянный</v>
          </cell>
          <cell r="BZ280">
            <v>24</v>
          </cell>
          <cell r="CA280">
            <v>0</v>
          </cell>
          <cell r="CB280">
            <v>31</v>
          </cell>
          <cell r="CC280">
            <v>69</v>
          </cell>
          <cell r="CD280">
            <v>30</v>
          </cell>
          <cell r="CE280">
            <v>43313</v>
          </cell>
          <cell r="CF280">
            <v>163.1</v>
          </cell>
          <cell r="CG280">
            <v>78</v>
          </cell>
          <cell r="CH280">
            <v>6</v>
          </cell>
          <cell r="CI280">
            <v>0</v>
          </cell>
          <cell r="CJ280">
            <v>0</v>
          </cell>
          <cell r="CK280">
            <v>103</v>
          </cell>
          <cell r="CL280">
            <v>60.00808</v>
          </cell>
          <cell r="CM280">
            <v>97</v>
          </cell>
          <cell r="CN280">
            <v>26</v>
          </cell>
          <cell r="CO280">
            <v>276</v>
          </cell>
          <cell r="CP280">
            <v>54.8</v>
          </cell>
          <cell r="CQ280">
            <v>60.099999999999994</v>
          </cell>
          <cell r="CR280" t="str">
            <v>-</v>
          </cell>
          <cell r="CS280" t="str">
            <v>-</v>
          </cell>
          <cell r="CT280" t="str">
            <v>-</v>
          </cell>
          <cell r="CU280">
            <v>9.1919999999994673E-2</v>
          </cell>
          <cell r="CV280" t="str">
            <v>-</v>
          </cell>
          <cell r="CW280" t="str">
            <v>-</v>
          </cell>
          <cell r="CX280" t="str">
            <v>-</v>
          </cell>
          <cell r="CY280">
            <v>47.5</v>
          </cell>
          <cell r="CZ280">
            <v>7.2999999999999972</v>
          </cell>
          <cell r="DA280">
            <v>121.65028442836361</v>
          </cell>
          <cell r="DB280">
            <v>913.21035433894906</v>
          </cell>
          <cell r="DC280">
            <v>1.7650780635086947</v>
          </cell>
          <cell r="DD280" t="str">
            <v>Для снижения Рзаб недостаточно давления г/г</v>
          </cell>
          <cell r="DE280" t="str">
            <v>Газлифт</v>
          </cell>
          <cell r="DF280">
            <v>60.00808</v>
          </cell>
          <cell r="DG280">
            <v>97</v>
          </cell>
          <cell r="DH280">
            <v>26</v>
          </cell>
          <cell r="DI280">
            <v>7.2999999999999972</v>
          </cell>
          <cell r="DJ280">
            <v>103</v>
          </cell>
          <cell r="DK280">
            <v>0</v>
          </cell>
          <cell r="DL280">
            <v>42999</v>
          </cell>
          <cell r="DM280">
            <v>43214</v>
          </cell>
          <cell r="DN280">
            <v>192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41869</v>
          </cell>
          <cell r="DT280" t="str">
            <v>ВНС</v>
          </cell>
          <cell r="DU280">
            <v>0</v>
          </cell>
          <cell r="DV280">
            <v>65</v>
          </cell>
          <cell r="DW280">
            <v>35</v>
          </cell>
          <cell r="DX280">
            <v>69</v>
          </cell>
          <cell r="DY280">
            <v>33</v>
          </cell>
          <cell r="DZ280" t="str">
            <v>Постоянный</v>
          </cell>
          <cell r="EA280">
            <v>24</v>
          </cell>
          <cell r="EB280">
            <v>0</v>
          </cell>
          <cell r="EC280">
            <v>60.406684799999994</v>
          </cell>
          <cell r="ED280">
            <v>96.6</v>
          </cell>
          <cell r="EE280">
            <v>25.2</v>
          </cell>
          <cell r="EF280">
            <v>65.900000000000006</v>
          </cell>
          <cell r="EG280">
            <v>304.60204960627152</v>
          </cell>
          <cell r="EH280">
            <v>78</v>
          </cell>
          <cell r="EI280">
            <v>47.5</v>
          </cell>
          <cell r="EJ280">
            <v>97</v>
          </cell>
          <cell r="EK280">
            <v>18</v>
          </cell>
          <cell r="EL280">
            <v>31</v>
          </cell>
          <cell r="EM280">
            <v>69</v>
          </cell>
          <cell r="EN280">
            <v>30</v>
          </cell>
          <cell r="EO280" t="str">
            <v>Постоянный</v>
          </cell>
          <cell r="EP280">
            <v>24</v>
          </cell>
          <cell r="EQ280">
            <v>0</v>
          </cell>
          <cell r="ER280">
            <v>60.00808</v>
          </cell>
          <cell r="ES280">
            <v>97</v>
          </cell>
          <cell r="ET280">
            <v>26</v>
          </cell>
          <cell r="EU280">
            <v>54.8</v>
          </cell>
          <cell r="EV280">
            <v>121.65028442836361</v>
          </cell>
          <cell r="EW280">
            <v>78</v>
          </cell>
          <cell r="EX280">
            <v>47.5</v>
          </cell>
          <cell r="EY280">
            <v>103</v>
          </cell>
          <cell r="EZ280">
            <v>-47</v>
          </cell>
          <cell r="FA280">
            <v>-4</v>
          </cell>
          <cell r="FB280">
            <v>0</v>
          </cell>
          <cell r="FC280">
            <v>-3</v>
          </cell>
          <cell r="FD280">
            <v>0</v>
          </cell>
          <cell r="FE280">
            <v>0</v>
          </cell>
          <cell r="FF280">
            <v>-0.39860479999999399</v>
          </cell>
        </row>
        <row r="281">
          <cell r="J281">
            <v>1202</v>
          </cell>
          <cell r="K281" t="str">
            <v>К - 2</v>
          </cell>
          <cell r="L281">
            <v>41566</v>
          </cell>
          <cell r="M281" t="str">
            <v>Гор.</v>
          </cell>
          <cell r="N281" t="str">
            <v>P1ar_Block III</v>
          </cell>
          <cell r="O281" t="str">
            <v>Действующий</v>
          </cell>
          <cell r="P281">
            <v>-4</v>
          </cell>
          <cell r="Q281" t="str">
            <v xml:space="preserve"> </v>
          </cell>
          <cell r="R281" t="str">
            <v xml:space="preserve"> </v>
          </cell>
          <cell r="S281">
            <v>0</v>
          </cell>
          <cell r="T281">
            <v>143.80000000000001</v>
          </cell>
          <cell r="U281">
            <v>135</v>
          </cell>
          <cell r="V281">
            <v>4.32</v>
          </cell>
          <cell r="W281">
            <v>1</v>
          </cell>
          <cell r="X281">
            <v>4.0510127531882976</v>
          </cell>
          <cell r="Y281">
            <v>1.33</v>
          </cell>
          <cell r="Z281">
            <v>0.83599999999999997</v>
          </cell>
          <cell r="AA281">
            <v>0.73299999999999998</v>
          </cell>
          <cell r="AB281">
            <v>38</v>
          </cell>
          <cell r="AC281">
            <v>1.1579999999999999</v>
          </cell>
          <cell r="AD281">
            <v>177.8</v>
          </cell>
          <cell r="AE281">
            <v>8.0500000000000007</v>
          </cell>
          <cell r="AF281">
            <v>1973</v>
          </cell>
          <cell r="AG281">
            <v>2930</v>
          </cell>
          <cell r="AH281">
            <v>2930</v>
          </cell>
          <cell r="AI281">
            <v>0</v>
          </cell>
          <cell r="AJ281">
            <v>0</v>
          </cell>
          <cell r="AK281" t="str">
            <v>откр ствол</v>
          </cell>
          <cell r="AL281" t="str">
            <v>1973-2930</v>
          </cell>
          <cell r="AM281">
            <v>75</v>
          </cell>
          <cell r="AN281">
            <v>1973</v>
          </cell>
          <cell r="AO281">
            <v>251.8</v>
          </cell>
          <cell r="AP281">
            <v>0</v>
          </cell>
          <cell r="AQ281">
            <v>0</v>
          </cell>
          <cell r="AR281">
            <v>0</v>
          </cell>
          <cell r="AS281" t="str">
            <v>Газлифт</v>
          </cell>
          <cell r="AT281">
            <v>450</v>
          </cell>
          <cell r="AU281" t="str">
            <v>ГП</v>
          </cell>
          <cell r="AV281">
            <v>1000</v>
          </cell>
          <cell r="AW281" t="str">
            <v>ГП</v>
          </cell>
          <cell r="AX281">
            <v>1500</v>
          </cell>
          <cell r="AY281" t="str">
            <v>ГК94/2</v>
          </cell>
          <cell r="AZ281">
            <v>1908</v>
          </cell>
          <cell r="BA281" t="str">
            <v>ЦКсОК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1918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2200</v>
          </cell>
          <cell r="BN281" t="str">
            <v>Есть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73</v>
          </cell>
          <cell r="BV281">
            <v>5.5</v>
          </cell>
          <cell r="BW281">
            <v>18</v>
          </cell>
          <cell r="BX281" t="str">
            <v>Угловик</v>
          </cell>
          <cell r="BY281" t="str">
            <v>Постоянный</v>
          </cell>
          <cell r="BZ281">
            <v>24</v>
          </cell>
          <cell r="CA281">
            <v>0</v>
          </cell>
          <cell r="CB281">
            <v>39</v>
          </cell>
          <cell r="CC281">
            <v>57</v>
          </cell>
          <cell r="CD281">
            <v>38</v>
          </cell>
          <cell r="CE281">
            <v>43313</v>
          </cell>
          <cell r="CF281">
            <v>143</v>
          </cell>
          <cell r="CG281">
            <v>80</v>
          </cell>
          <cell r="CH281">
            <v>6</v>
          </cell>
          <cell r="CI281">
            <v>0</v>
          </cell>
          <cell r="CJ281">
            <v>0</v>
          </cell>
          <cell r="CK281">
            <v>75</v>
          </cell>
          <cell r="CL281">
            <v>20.481999999999999</v>
          </cell>
          <cell r="CM281">
            <v>25</v>
          </cell>
          <cell r="CN281">
            <v>2</v>
          </cell>
          <cell r="CO281">
            <v>277</v>
          </cell>
          <cell r="CP281">
            <v>28.6</v>
          </cell>
          <cell r="CQ281">
            <v>68</v>
          </cell>
          <cell r="CR281" t="str">
            <v>-</v>
          </cell>
          <cell r="CS281" t="str">
            <v>-</v>
          </cell>
          <cell r="CT281" t="str">
            <v>-</v>
          </cell>
          <cell r="CU281">
            <v>47.518000000000001</v>
          </cell>
          <cell r="CV281" t="str">
            <v>-</v>
          </cell>
          <cell r="CW281" t="str">
            <v>-</v>
          </cell>
          <cell r="CX281" t="str">
            <v>-</v>
          </cell>
          <cell r="CY281">
            <v>6</v>
          </cell>
          <cell r="CZ281">
            <v>22.6</v>
          </cell>
          <cell r="DA281">
            <v>1103.4078703251637</v>
          </cell>
          <cell r="DB281">
            <v>1396.3480128893664</v>
          </cell>
          <cell r="DC281">
            <v>0.46616922631121416</v>
          </cell>
          <cell r="DD281">
            <v>0</v>
          </cell>
          <cell r="DE281" t="str">
            <v>Газлифт</v>
          </cell>
          <cell r="DF281">
            <v>20.481999999999999</v>
          </cell>
          <cell r="DG281">
            <v>25</v>
          </cell>
          <cell r="DH281">
            <v>2</v>
          </cell>
          <cell r="DI281">
            <v>22.600000000000005</v>
          </cell>
          <cell r="DJ281">
            <v>75</v>
          </cell>
          <cell r="DK281">
            <v>0</v>
          </cell>
          <cell r="DL281">
            <v>42503.083333333336</v>
          </cell>
          <cell r="DM281">
            <v>42507</v>
          </cell>
          <cell r="DN281">
            <v>899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42507</v>
          </cell>
          <cell r="DT281" t="str">
            <v>Проведение бесподходной ОПЗ (БОПЗ)</v>
          </cell>
          <cell r="DU281">
            <v>0</v>
          </cell>
          <cell r="DV281">
            <v>18</v>
          </cell>
          <cell r="DW281">
            <v>39</v>
          </cell>
          <cell r="DX281">
            <v>57</v>
          </cell>
          <cell r="DY281">
            <v>38</v>
          </cell>
          <cell r="DZ281" t="str">
            <v>Постоянный</v>
          </cell>
          <cell r="EA281">
            <v>24</v>
          </cell>
          <cell r="EB281">
            <v>0</v>
          </cell>
          <cell r="EC281">
            <v>17.415551999999998</v>
          </cell>
          <cell r="ED281">
            <v>21</v>
          </cell>
          <cell r="EE281">
            <v>0.8</v>
          </cell>
          <cell r="EF281">
            <v>33.299999999999997</v>
          </cell>
          <cell r="EG281">
            <v>1567.5644389566291</v>
          </cell>
          <cell r="EH281">
            <v>80</v>
          </cell>
          <cell r="EI281">
            <v>6</v>
          </cell>
          <cell r="EJ281">
            <v>75</v>
          </cell>
          <cell r="EK281">
            <v>18</v>
          </cell>
          <cell r="EL281">
            <v>39</v>
          </cell>
          <cell r="EM281">
            <v>57</v>
          </cell>
          <cell r="EN281">
            <v>38</v>
          </cell>
          <cell r="EO281" t="str">
            <v>Постоянный</v>
          </cell>
          <cell r="EP281">
            <v>24</v>
          </cell>
          <cell r="EQ281">
            <v>0</v>
          </cell>
          <cell r="ER281">
            <v>20.481999999999999</v>
          </cell>
          <cell r="ES281">
            <v>25</v>
          </cell>
          <cell r="ET281">
            <v>2</v>
          </cell>
          <cell r="EU281">
            <v>28.6</v>
          </cell>
          <cell r="EV281">
            <v>1103.4078703251637</v>
          </cell>
          <cell r="EW281">
            <v>80</v>
          </cell>
          <cell r="EX281">
            <v>6</v>
          </cell>
          <cell r="EY281">
            <v>75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3.0664480000000012</v>
          </cell>
        </row>
        <row r="282">
          <cell r="J282" t="str">
            <v>1202-2</v>
          </cell>
          <cell r="K282" t="str">
            <v>К - 2</v>
          </cell>
          <cell r="L282">
            <v>41449</v>
          </cell>
          <cell r="M282" t="str">
            <v>Гор.</v>
          </cell>
          <cell r="N282" t="str">
            <v>P1ar_Block III</v>
          </cell>
          <cell r="O282" t="str">
            <v>Действующий</v>
          </cell>
          <cell r="P282">
            <v>-4</v>
          </cell>
          <cell r="Q282" t="str">
            <v xml:space="preserve"> </v>
          </cell>
          <cell r="R282" t="str">
            <v xml:space="preserve"> </v>
          </cell>
          <cell r="S282">
            <v>0</v>
          </cell>
          <cell r="T282">
            <v>143.80000000000001</v>
          </cell>
          <cell r="U282">
            <v>135</v>
          </cell>
          <cell r="V282">
            <v>4.32</v>
          </cell>
          <cell r="W282">
            <v>1</v>
          </cell>
          <cell r="X282">
            <v>4.32</v>
          </cell>
          <cell r="Y282">
            <v>1.33</v>
          </cell>
          <cell r="Z282">
            <v>0.83599999999999997</v>
          </cell>
          <cell r="AA282">
            <v>0.73299999999999998</v>
          </cell>
          <cell r="AB282">
            <v>38</v>
          </cell>
          <cell r="AC282">
            <v>1.1579999999999999</v>
          </cell>
          <cell r="AD282">
            <v>177.8</v>
          </cell>
          <cell r="AE282">
            <v>8.0500000000000007</v>
          </cell>
          <cell r="AF282">
            <v>2034</v>
          </cell>
          <cell r="AG282">
            <v>2900</v>
          </cell>
          <cell r="AH282">
            <v>2900</v>
          </cell>
          <cell r="AI282">
            <v>0</v>
          </cell>
          <cell r="AJ282">
            <v>0</v>
          </cell>
          <cell r="AK282" t="str">
            <v>откр ствол</v>
          </cell>
          <cell r="AL282" t="str">
            <v xml:space="preserve">2034-2900 </v>
          </cell>
          <cell r="AM282">
            <v>10</v>
          </cell>
          <cell r="AN282">
            <v>2034</v>
          </cell>
          <cell r="AO282">
            <v>176.78</v>
          </cell>
          <cell r="AP282">
            <v>0</v>
          </cell>
          <cell r="AQ282">
            <v>0</v>
          </cell>
          <cell r="AR282">
            <v>0</v>
          </cell>
          <cell r="AS282" t="str">
            <v>Газлифт</v>
          </cell>
          <cell r="AT282">
            <v>600</v>
          </cell>
          <cell r="AU282" t="str">
            <v>ГП</v>
          </cell>
          <cell r="AV282">
            <v>1200</v>
          </cell>
          <cell r="AW282" t="str">
            <v>ГК93/1,5</v>
          </cell>
          <cell r="AX282">
            <v>1768</v>
          </cell>
          <cell r="AY282" t="str">
            <v>ЦКсОК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1778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2047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73</v>
          </cell>
          <cell r="BV282">
            <v>5.5</v>
          </cell>
          <cell r="BW282">
            <v>18</v>
          </cell>
          <cell r="BX282" t="str">
            <v>Угловик</v>
          </cell>
          <cell r="BY282" t="str">
            <v>Постоянный</v>
          </cell>
          <cell r="BZ282">
            <v>24</v>
          </cell>
          <cell r="CA282">
            <v>0</v>
          </cell>
          <cell r="CB282">
            <v>42</v>
          </cell>
          <cell r="CC282">
            <v>73</v>
          </cell>
          <cell r="CD282">
            <v>39</v>
          </cell>
          <cell r="CE282">
            <v>43313</v>
          </cell>
          <cell r="CF282">
            <v>153</v>
          </cell>
          <cell r="CG282">
            <v>84</v>
          </cell>
          <cell r="CH282">
            <v>6</v>
          </cell>
          <cell r="CI282">
            <v>0</v>
          </cell>
          <cell r="CJ282">
            <v>0</v>
          </cell>
          <cell r="CK282">
            <v>72</v>
          </cell>
          <cell r="CL282">
            <v>31.767999999999997</v>
          </cell>
          <cell r="CM282">
            <v>38</v>
          </cell>
          <cell r="CN282">
            <v>0</v>
          </cell>
          <cell r="CO282">
            <v>278</v>
          </cell>
          <cell r="CP282">
            <v>53.1</v>
          </cell>
          <cell r="CQ282">
            <v>81</v>
          </cell>
          <cell r="CR282" t="str">
            <v>-</v>
          </cell>
          <cell r="CS282" t="str">
            <v>-</v>
          </cell>
          <cell r="CT282" t="str">
            <v>-</v>
          </cell>
          <cell r="CU282">
            <v>49.231999999999999</v>
          </cell>
          <cell r="CV282" t="str">
            <v>-</v>
          </cell>
          <cell r="CW282" t="str">
            <v>-</v>
          </cell>
          <cell r="CX282" t="str">
            <v>-</v>
          </cell>
          <cell r="CY282">
            <v>11</v>
          </cell>
          <cell r="CZ282">
            <v>42.1</v>
          </cell>
          <cell r="DA282">
            <v>1325.2329388063461</v>
          </cell>
          <cell r="DB282">
            <v>1671.4933266179805</v>
          </cell>
          <cell r="DC282">
            <v>0.58401667085464737</v>
          </cell>
          <cell r="DD282">
            <v>0</v>
          </cell>
          <cell r="DE282" t="str">
            <v>Газлифт</v>
          </cell>
          <cell r="DF282">
            <v>31.767999999999997</v>
          </cell>
          <cell r="DG282">
            <v>38</v>
          </cell>
          <cell r="DH282">
            <v>0</v>
          </cell>
          <cell r="DI282">
            <v>42.1</v>
          </cell>
          <cell r="DJ282">
            <v>72</v>
          </cell>
          <cell r="DK282">
            <v>0</v>
          </cell>
          <cell r="DL282">
            <v>42508.083333333336</v>
          </cell>
          <cell r="DM282">
            <v>42513</v>
          </cell>
          <cell r="DN282">
            <v>893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42513</v>
          </cell>
          <cell r="DT282" t="str">
            <v>Проведение бесподходной ОПЗ (БОПЗ)</v>
          </cell>
          <cell r="DU282">
            <v>0</v>
          </cell>
          <cell r="DV282">
            <v>18</v>
          </cell>
          <cell r="DW282">
            <v>42</v>
          </cell>
          <cell r="DX282">
            <v>73</v>
          </cell>
          <cell r="DY282">
            <v>39</v>
          </cell>
          <cell r="DZ282" t="str">
            <v>Постоянный</v>
          </cell>
          <cell r="EA282">
            <v>24</v>
          </cell>
          <cell r="EB282">
            <v>0</v>
          </cell>
          <cell r="EC282">
            <v>30.096</v>
          </cell>
          <cell r="ED282">
            <v>36</v>
          </cell>
          <cell r="EE282">
            <v>0</v>
          </cell>
          <cell r="EF282">
            <v>38.9</v>
          </cell>
          <cell r="EG282">
            <v>927.03349282296654</v>
          </cell>
          <cell r="EH282">
            <v>84</v>
          </cell>
          <cell r="EI282">
            <v>11</v>
          </cell>
          <cell r="EJ282">
            <v>72</v>
          </cell>
          <cell r="EK282">
            <v>18</v>
          </cell>
          <cell r="EL282">
            <v>42</v>
          </cell>
          <cell r="EM282">
            <v>73</v>
          </cell>
          <cell r="EN282">
            <v>39</v>
          </cell>
          <cell r="EO282" t="str">
            <v>Постоянный</v>
          </cell>
          <cell r="EP282">
            <v>24</v>
          </cell>
          <cell r="EQ282">
            <v>0</v>
          </cell>
          <cell r="ER282">
            <v>31.767999999999997</v>
          </cell>
          <cell r="ES282">
            <v>38</v>
          </cell>
          <cell r="ET282">
            <v>0</v>
          </cell>
          <cell r="EU282">
            <v>53.1</v>
          </cell>
          <cell r="EV282">
            <v>1325.2329388063461</v>
          </cell>
          <cell r="EW282">
            <v>84</v>
          </cell>
          <cell r="EX282">
            <v>11</v>
          </cell>
          <cell r="EY282">
            <v>72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1.671999999999997</v>
          </cell>
        </row>
        <row r="283">
          <cell r="J283" t="str">
            <v>1202-1</v>
          </cell>
          <cell r="K283" t="str">
            <v>К - 2</v>
          </cell>
          <cell r="L283">
            <v>41498</v>
          </cell>
          <cell r="M283" t="str">
            <v>Гор.</v>
          </cell>
          <cell r="N283" t="str">
            <v>P1ar_Block III</v>
          </cell>
          <cell r="O283" t="str">
            <v>Действующий</v>
          </cell>
          <cell r="P283">
            <v>-4</v>
          </cell>
          <cell r="Q283" t="str">
            <v xml:space="preserve"> </v>
          </cell>
          <cell r="R283" t="str">
            <v xml:space="preserve"> </v>
          </cell>
          <cell r="S283">
            <v>0</v>
          </cell>
          <cell r="T283">
            <v>143.80000000000001</v>
          </cell>
          <cell r="U283">
            <v>135</v>
          </cell>
          <cell r="V283">
            <v>4.32</v>
          </cell>
          <cell r="W283">
            <v>1</v>
          </cell>
          <cell r="X283">
            <v>3.5566152219838338</v>
          </cell>
          <cell r="Y283">
            <v>1.33</v>
          </cell>
          <cell r="Z283">
            <v>0.83599999999999997</v>
          </cell>
          <cell r="AA283">
            <v>0.73299999999999998</v>
          </cell>
          <cell r="AB283">
            <v>38</v>
          </cell>
          <cell r="AC283">
            <v>1.1579999999999999</v>
          </cell>
          <cell r="AD283">
            <v>177.8</v>
          </cell>
          <cell r="AE283">
            <v>8.0500000000000007</v>
          </cell>
          <cell r="AF283">
            <v>2516</v>
          </cell>
          <cell r="AG283">
            <v>2995</v>
          </cell>
          <cell r="AH283">
            <v>2995</v>
          </cell>
          <cell r="AI283">
            <v>0</v>
          </cell>
          <cell r="AJ283">
            <v>0</v>
          </cell>
          <cell r="AK283" t="str">
            <v>откр ствол</v>
          </cell>
          <cell r="AL283" t="str">
            <v xml:space="preserve">2516-2995 </v>
          </cell>
          <cell r="AM283">
            <v>50</v>
          </cell>
          <cell r="AN283">
            <v>2516</v>
          </cell>
          <cell r="AO283">
            <v>661.95</v>
          </cell>
          <cell r="AP283">
            <v>0</v>
          </cell>
          <cell r="AQ283">
            <v>0</v>
          </cell>
          <cell r="AR283">
            <v>0</v>
          </cell>
          <cell r="AS283" t="str">
            <v>Газлифт</v>
          </cell>
          <cell r="AT283">
            <v>600</v>
          </cell>
          <cell r="AU283" t="str">
            <v>ГП</v>
          </cell>
          <cell r="AV283">
            <v>1200</v>
          </cell>
          <cell r="AW283" t="str">
            <v>ГК95(1,5)</v>
          </cell>
          <cell r="AX283">
            <v>1918</v>
          </cell>
          <cell r="AY283" t="str">
            <v>ЦКсОК(3+3)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1928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2524</v>
          </cell>
          <cell r="BN283" t="str">
            <v>Есть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73</v>
          </cell>
          <cell r="BV283">
            <v>5.5</v>
          </cell>
          <cell r="BW283">
            <v>18</v>
          </cell>
          <cell r="BX283" t="str">
            <v>Угловик</v>
          </cell>
          <cell r="BY283" t="str">
            <v>Постоянный</v>
          </cell>
          <cell r="BZ283">
            <v>24</v>
          </cell>
          <cell r="CA283">
            <v>0</v>
          </cell>
          <cell r="CB283">
            <v>43</v>
          </cell>
          <cell r="CC283">
            <v>66</v>
          </cell>
          <cell r="CD283">
            <v>40</v>
          </cell>
          <cell r="CE283">
            <v>43313</v>
          </cell>
          <cell r="CF283">
            <v>153</v>
          </cell>
          <cell r="CG283">
            <v>84</v>
          </cell>
          <cell r="CH283">
            <v>6</v>
          </cell>
          <cell r="CI283">
            <v>0</v>
          </cell>
          <cell r="CJ283">
            <v>0</v>
          </cell>
          <cell r="CK283">
            <v>78</v>
          </cell>
          <cell r="CL283">
            <v>41.834464100000005</v>
          </cell>
          <cell r="CM283">
            <v>53.5</v>
          </cell>
          <cell r="CN283">
            <v>6.4649999999999999</v>
          </cell>
          <cell r="CO283">
            <v>279</v>
          </cell>
          <cell r="CP283">
            <v>45.3</v>
          </cell>
          <cell r="CQ283">
            <v>75</v>
          </cell>
          <cell r="CR283" t="str">
            <v>-</v>
          </cell>
          <cell r="CS283" t="str">
            <v>-</v>
          </cell>
          <cell r="CT283" t="str">
            <v>-</v>
          </cell>
          <cell r="CU283">
            <v>33.165535899999995</v>
          </cell>
          <cell r="CV283" t="str">
            <v>-</v>
          </cell>
          <cell r="CW283" t="str">
            <v>-</v>
          </cell>
          <cell r="CX283" t="str">
            <v>-</v>
          </cell>
          <cell r="CY283">
            <v>14.3</v>
          </cell>
          <cell r="CZ283">
            <v>30.999999999999996</v>
          </cell>
          <cell r="DA283">
            <v>741.0158267092512</v>
          </cell>
          <cell r="DB283">
            <v>1082.8392564493254</v>
          </cell>
          <cell r="DC283">
            <v>0.86824816255120596</v>
          </cell>
          <cell r="DD283">
            <v>0</v>
          </cell>
          <cell r="DE283" t="str">
            <v>Газлифт</v>
          </cell>
          <cell r="DF283">
            <v>41.834464100000005</v>
          </cell>
          <cell r="DG283">
            <v>53.5</v>
          </cell>
          <cell r="DH283">
            <v>6.4649999999999999</v>
          </cell>
          <cell r="DI283">
            <v>30.999999999999993</v>
          </cell>
          <cell r="DJ283">
            <v>78</v>
          </cell>
          <cell r="DK283">
            <v>0</v>
          </cell>
          <cell r="DL283" t="str">
            <v>-</v>
          </cell>
          <cell r="DM283">
            <v>41498</v>
          </cell>
          <cell r="DN283">
            <v>1908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41498</v>
          </cell>
          <cell r="DT283" t="str">
            <v>ВНС</v>
          </cell>
          <cell r="DU283">
            <v>0</v>
          </cell>
          <cell r="DV283">
            <v>18</v>
          </cell>
          <cell r="DW283">
            <v>43</v>
          </cell>
          <cell r="DX283">
            <v>66</v>
          </cell>
          <cell r="DY283">
            <v>40</v>
          </cell>
          <cell r="DZ283" t="str">
            <v>Постоянный</v>
          </cell>
          <cell r="EA283">
            <v>24</v>
          </cell>
          <cell r="EB283">
            <v>0</v>
          </cell>
          <cell r="EC283">
            <v>39.774018999000006</v>
          </cell>
          <cell r="ED283">
            <v>50.865000000000002</v>
          </cell>
          <cell r="EE283">
            <v>6.4649999999999999</v>
          </cell>
          <cell r="EF283">
            <v>45.3</v>
          </cell>
          <cell r="EG283">
            <v>779.4032582118341</v>
          </cell>
          <cell r="EH283">
            <v>84</v>
          </cell>
          <cell r="EI283">
            <v>14.3</v>
          </cell>
          <cell r="EJ283">
            <v>76</v>
          </cell>
          <cell r="EK283">
            <v>18</v>
          </cell>
          <cell r="EL283">
            <v>43</v>
          </cell>
          <cell r="EM283">
            <v>66</v>
          </cell>
          <cell r="EN283">
            <v>40</v>
          </cell>
          <cell r="EO283" t="str">
            <v>Постоянный</v>
          </cell>
          <cell r="EP283">
            <v>24</v>
          </cell>
          <cell r="EQ283">
            <v>0</v>
          </cell>
          <cell r="ER283">
            <v>41.834464100000005</v>
          </cell>
          <cell r="ES283">
            <v>53.5</v>
          </cell>
          <cell r="ET283">
            <v>6.4649999999999999</v>
          </cell>
          <cell r="EU283">
            <v>45.3</v>
          </cell>
          <cell r="EV283">
            <v>741.0158267092512</v>
          </cell>
          <cell r="EW283">
            <v>84</v>
          </cell>
          <cell r="EX283">
            <v>14.3</v>
          </cell>
          <cell r="EY283">
            <v>78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2.0604451009999991</v>
          </cell>
        </row>
        <row r="284">
          <cell r="J284">
            <v>1205</v>
          </cell>
          <cell r="K284" t="str">
            <v>К - 13</v>
          </cell>
          <cell r="L284">
            <v>41737</v>
          </cell>
          <cell r="M284" t="str">
            <v>Гор.</v>
          </cell>
          <cell r="N284" t="str">
            <v>P1ar_Block I</v>
          </cell>
          <cell r="O284" t="str">
            <v>Действующий</v>
          </cell>
          <cell r="P284">
            <v>-4</v>
          </cell>
          <cell r="Q284" t="str">
            <v xml:space="preserve"> </v>
          </cell>
          <cell r="R284" t="str">
            <v xml:space="preserve"> </v>
          </cell>
          <cell r="S284">
            <v>0</v>
          </cell>
          <cell r="T284">
            <v>143.80000000000001</v>
          </cell>
          <cell r="U284">
            <v>135</v>
          </cell>
          <cell r="V284">
            <v>4.32</v>
          </cell>
          <cell r="W284">
            <v>1</v>
          </cell>
          <cell r="X284">
            <v>4.3028574160544393</v>
          </cell>
          <cell r="Y284">
            <v>1.33</v>
          </cell>
          <cell r="Z284">
            <v>0.83599999999999997</v>
          </cell>
          <cell r="AA284">
            <v>0.73299999999999998</v>
          </cell>
          <cell r="AB284">
            <v>38</v>
          </cell>
          <cell r="AC284">
            <v>1.1579999999999999</v>
          </cell>
          <cell r="AD284">
            <v>177.8</v>
          </cell>
          <cell r="AE284">
            <v>9.19</v>
          </cell>
          <cell r="AF284">
            <v>1891</v>
          </cell>
          <cell r="AG284">
            <v>2592</v>
          </cell>
          <cell r="AH284">
            <v>2592</v>
          </cell>
          <cell r="AI284">
            <v>0</v>
          </cell>
          <cell r="AJ284">
            <v>0</v>
          </cell>
          <cell r="AK284" t="str">
            <v>откр ствол</v>
          </cell>
          <cell r="AL284" t="str">
            <v xml:space="preserve">1891-2592 </v>
          </cell>
          <cell r="AM284">
            <v>16</v>
          </cell>
          <cell r="AN284">
            <v>1891</v>
          </cell>
          <cell r="AO284">
            <v>76.11</v>
          </cell>
          <cell r="AP284">
            <v>0</v>
          </cell>
          <cell r="AQ284">
            <v>0</v>
          </cell>
          <cell r="AR284">
            <v>0</v>
          </cell>
          <cell r="AS284" t="str">
            <v>Газлифт</v>
          </cell>
          <cell r="AT284">
            <v>600</v>
          </cell>
          <cell r="AU284" t="str">
            <v>ГП</v>
          </cell>
          <cell r="AV284">
            <v>1200</v>
          </cell>
          <cell r="AW284" t="str">
            <v>ГК80/2</v>
          </cell>
          <cell r="AX284">
            <v>1770</v>
          </cell>
          <cell r="AY284" t="str">
            <v>ЦКсОК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1780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1950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73</v>
          </cell>
          <cell r="BV284">
            <v>5.5</v>
          </cell>
          <cell r="BW284">
            <v>18</v>
          </cell>
          <cell r="BX284" t="str">
            <v>Угловик</v>
          </cell>
          <cell r="BY284" t="str">
            <v>Постоянный</v>
          </cell>
          <cell r="BZ284">
            <v>24</v>
          </cell>
          <cell r="CA284">
            <v>0</v>
          </cell>
          <cell r="CB284">
            <v>30</v>
          </cell>
          <cell r="CC284">
            <v>66</v>
          </cell>
          <cell r="CD284">
            <v>28</v>
          </cell>
          <cell r="CE284">
            <v>43313</v>
          </cell>
          <cell r="CF284">
            <v>100.4</v>
          </cell>
          <cell r="CG284">
            <v>83</v>
          </cell>
          <cell r="CH284">
            <v>6</v>
          </cell>
          <cell r="CI284">
            <v>0</v>
          </cell>
          <cell r="CJ284">
            <v>0</v>
          </cell>
          <cell r="CK284">
            <v>62</v>
          </cell>
          <cell r="CL284">
            <v>5.0099808000000001</v>
          </cell>
          <cell r="CM284">
            <v>6</v>
          </cell>
          <cell r="CN284">
            <v>0.12</v>
          </cell>
          <cell r="CO284">
            <v>280</v>
          </cell>
          <cell r="CP284">
            <v>18.7</v>
          </cell>
          <cell r="CQ284">
            <v>38.400000000000006</v>
          </cell>
          <cell r="CR284" t="str">
            <v>-</v>
          </cell>
          <cell r="CS284" t="str">
            <v>-</v>
          </cell>
          <cell r="CT284" t="str">
            <v>-</v>
          </cell>
          <cell r="CU284">
            <v>33.390019200000005</v>
          </cell>
          <cell r="CV284" t="str">
            <v>-</v>
          </cell>
          <cell r="CW284" t="str">
            <v>-</v>
          </cell>
          <cell r="CX284" t="str">
            <v>-</v>
          </cell>
          <cell r="CY284">
            <v>11</v>
          </cell>
          <cell r="CZ284">
            <v>7.6999999999999993</v>
          </cell>
          <cell r="DA284">
            <v>1536.9320377435376</v>
          </cell>
          <cell r="DB284">
            <v>3732.5492345200205</v>
          </cell>
          <cell r="DC284">
            <v>0.18825</v>
          </cell>
          <cell r="DD284">
            <v>0</v>
          </cell>
          <cell r="DE284" t="str">
            <v>Газлифт</v>
          </cell>
          <cell r="DF284">
            <v>5.0099808000000001</v>
          </cell>
          <cell r="DG284">
            <v>6</v>
          </cell>
          <cell r="DH284">
            <v>0.12</v>
          </cell>
          <cell r="DI284">
            <v>7.6999999999999993</v>
          </cell>
          <cell r="DJ284">
            <v>62</v>
          </cell>
          <cell r="DK284">
            <v>0</v>
          </cell>
          <cell r="DL284" t="str">
            <v>-</v>
          </cell>
          <cell r="DM284">
            <v>41739</v>
          </cell>
          <cell r="DN284">
            <v>1667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43064</v>
          </cell>
          <cell r="DT284" t="str">
            <v>Бесп. ОПЗ</v>
          </cell>
          <cell r="DU284">
            <v>0</v>
          </cell>
          <cell r="DV284">
            <v>18</v>
          </cell>
          <cell r="DW284">
            <v>30</v>
          </cell>
          <cell r="DX284">
            <v>66</v>
          </cell>
          <cell r="DY284">
            <v>28</v>
          </cell>
          <cell r="DZ284" t="str">
            <v>Постоянный</v>
          </cell>
          <cell r="EA284">
            <v>24</v>
          </cell>
          <cell r="EB284">
            <v>0</v>
          </cell>
          <cell r="EC284">
            <v>5.0099808000000001</v>
          </cell>
          <cell r="ED284">
            <v>6</v>
          </cell>
          <cell r="EE284">
            <v>0.12</v>
          </cell>
          <cell r="EF284">
            <v>18.7</v>
          </cell>
          <cell r="EG284">
            <v>1536.9320377435376</v>
          </cell>
          <cell r="EH284">
            <v>83</v>
          </cell>
          <cell r="EI284">
            <v>11</v>
          </cell>
          <cell r="EJ284">
            <v>62</v>
          </cell>
          <cell r="EK284">
            <v>18</v>
          </cell>
          <cell r="EL284">
            <v>30</v>
          </cell>
          <cell r="EM284">
            <v>66</v>
          </cell>
          <cell r="EN284">
            <v>28</v>
          </cell>
          <cell r="EO284" t="str">
            <v>Постоянный</v>
          </cell>
          <cell r="EP284">
            <v>24</v>
          </cell>
          <cell r="EQ284">
            <v>0</v>
          </cell>
          <cell r="ER284">
            <v>5.0099808000000001</v>
          </cell>
          <cell r="ES284">
            <v>6</v>
          </cell>
          <cell r="ET284">
            <v>0.12</v>
          </cell>
          <cell r="EU284">
            <v>18.7</v>
          </cell>
          <cell r="EV284">
            <v>1536.9320377435376</v>
          </cell>
          <cell r="EW284">
            <v>83</v>
          </cell>
          <cell r="EX284">
            <v>11</v>
          </cell>
          <cell r="EY284">
            <v>62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</row>
        <row r="285">
          <cell r="J285" t="str">
            <v>1206-1</v>
          </cell>
          <cell r="K285" t="str">
            <v>К - 17</v>
          </cell>
          <cell r="L285">
            <v>41698</v>
          </cell>
          <cell r="M285" t="str">
            <v>Гор.</v>
          </cell>
          <cell r="N285" t="str">
            <v>P1ar_Block I</v>
          </cell>
          <cell r="O285" t="str">
            <v>Действующий</v>
          </cell>
          <cell r="P285">
            <v>-4</v>
          </cell>
          <cell r="Q285" t="str">
            <v xml:space="preserve"> </v>
          </cell>
          <cell r="R285" t="str">
            <v xml:space="preserve"> </v>
          </cell>
          <cell r="S285">
            <v>0</v>
          </cell>
          <cell r="T285">
            <v>143.80000000000001</v>
          </cell>
          <cell r="U285">
            <v>135</v>
          </cell>
          <cell r="V285">
            <v>4.32</v>
          </cell>
          <cell r="W285">
            <v>1</v>
          </cell>
          <cell r="X285">
            <v>1.4766201804758001</v>
          </cell>
          <cell r="Y285">
            <v>1.33</v>
          </cell>
          <cell r="Z285">
            <v>0.83599999999999997</v>
          </cell>
          <cell r="AA285">
            <v>0.73299999999999998</v>
          </cell>
          <cell r="AB285">
            <v>38</v>
          </cell>
          <cell r="AC285">
            <v>1.1579999999999999</v>
          </cell>
          <cell r="AD285">
            <v>177.8</v>
          </cell>
          <cell r="AE285">
            <v>8.0500000000000007</v>
          </cell>
          <cell r="AF285">
            <v>1998</v>
          </cell>
          <cell r="AG285">
            <v>2605</v>
          </cell>
          <cell r="AH285">
            <v>2605</v>
          </cell>
          <cell r="AI285">
            <v>0</v>
          </cell>
          <cell r="AJ285">
            <v>0</v>
          </cell>
          <cell r="AK285" t="str">
            <v>откр ствол</v>
          </cell>
          <cell r="AL285" t="str">
            <v>1998-2605</v>
          </cell>
          <cell r="AM285">
            <v>12</v>
          </cell>
          <cell r="AN285">
            <v>1983</v>
          </cell>
          <cell r="AO285">
            <v>157.69999999999999</v>
          </cell>
          <cell r="AP285">
            <v>0</v>
          </cell>
          <cell r="AQ285">
            <v>0</v>
          </cell>
          <cell r="AR285">
            <v>0</v>
          </cell>
          <cell r="AS285" t="str">
            <v>УЭЦН</v>
          </cell>
          <cell r="AT285">
            <v>300</v>
          </cell>
          <cell r="AU285" t="str">
            <v>ГП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1710</v>
          </cell>
          <cell r="BG285">
            <v>0</v>
          </cell>
          <cell r="BH285">
            <v>0</v>
          </cell>
          <cell r="BI285" t="str">
            <v>D1050N</v>
          </cell>
          <cell r="BJ285">
            <v>2100</v>
          </cell>
          <cell r="BK285">
            <v>54</v>
          </cell>
          <cell r="BL285" t="str">
            <v>56-117</v>
          </cell>
          <cell r="BM285">
            <v>1720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1676.36</v>
          </cell>
          <cell r="BT285">
            <v>43.64</v>
          </cell>
          <cell r="BU285">
            <v>73</v>
          </cell>
          <cell r="BV285">
            <v>5.5</v>
          </cell>
          <cell r="BW285">
            <v>65</v>
          </cell>
          <cell r="BX285" t="str">
            <v>Угловик</v>
          </cell>
          <cell r="BY285" t="str">
            <v>Постоянный</v>
          </cell>
          <cell r="BZ285">
            <v>24</v>
          </cell>
          <cell r="CA285">
            <v>0</v>
          </cell>
          <cell r="CB285">
            <v>66</v>
          </cell>
          <cell r="CC285">
            <v>77</v>
          </cell>
          <cell r="CD285">
            <v>65</v>
          </cell>
          <cell r="CE285">
            <v>43313</v>
          </cell>
          <cell r="CF285">
            <v>199</v>
          </cell>
          <cell r="CG285">
            <v>0</v>
          </cell>
          <cell r="CH285">
            <v>0</v>
          </cell>
          <cell r="CI285">
            <v>830.89753203002033</v>
          </cell>
          <cell r="CJ285">
            <v>142</v>
          </cell>
          <cell r="CK285">
            <v>156.31148821300002</v>
          </cell>
          <cell r="CL285">
            <v>49.507920000000006</v>
          </cell>
          <cell r="CM285">
            <v>141</v>
          </cell>
          <cell r="CN285">
            <v>58</v>
          </cell>
          <cell r="CO285">
            <v>281</v>
          </cell>
          <cell r="CP285">
            <v>90.5</v>
          </cell>
          <cell r="CQ285">
            <v>42.688511786999982</v>
          </cell>
          <cell r="CR285" t="str">
            <v>-</v>
          </cell>
          <cell r="CS285" t="str">
            <v>-</v>
          </cell>
          <cell r="CT285" t="str">
            <v>-</v>
          </cell>
          <cell r="CU285">
            <v>-6.819408213000024</v>
          </cell>
          <cell r="CV285" t="str">
            <v>-</v>
          </cell>
          <cell r="CW285" t="str">
            <v>-</v>
          </cell>
          <cell r="CX285" t="str">
            <v>-</v>
          </cell>
          <cell r="CY285">
            <v>0</v>
          </cell>
          <cell r="CZ285">
            <v>90.5</v>
          </cell>
          <cell r="DA285">
            <v>1827.9903498268557</v>
          </cell>
          <cell r="DB285">
            <v>1827.9903498268557</v>
          </cell>
          <cell r="DC285">
            <v>3.3029963823414197</v>
          </cell>
          <cell r="DD285" t="str">
            <v>Отказ (R=0) в текущем месяце. Постановка бр. ТКРС</v>
          </cell>
          <cell r="DE285" t="str">
            <v>УЭЦН</v>
          </cell>
          <cell r="DF285">
            <v>49.507920000000006</v>
          </cell>
          <cell r="DG285">
            <v>141</v>
          </cell>
          <cell r="DH285">
            <v>58</v>
          </cell>
          <cell r="DI285">
            <v>90.5</v>
          </cell>
          <cell r="DJ285">
            <v>156.31148821300002</v>
          </cell>
          <cell r="DK285">
            <v>0</v>
          </cell>
          <cell r="DL285">
            <v>42540.083333333336</v>
          </cell>
          <cell r="DM285">
            <v>42555</v>
          </cell>
          <cell r="DN285">
            <v>851</v>
          </cell>
          <cell r="DO285">
            <v>34.6</v>
          </cell>
          <cell r="DP285">
            <v>66</v>
          </cell>
          <cell r="DQ285">
            <v>0</v>
          </cell>
          <cell r="DR285">
            <v>0</v>
          </cell>
          <cell r="DS285">
            <v>41698</v>
          </cell>
          <cell r="DT285" t="str">
            <v>ВНС</v>
          </cell>
          <cell r="DU285">
            <v>0</v>
          </cell>
          <cell r="DV285">
            <v>65</v>
          </cell>
          <cell r="DW285">
            <v>66</v>
          </cell>
          <cell r="DX285">
            <v>77</v>
          </cell>
          <cell r="DY285">
            <v>65</v>
          </cell>
          <cell r="DZ285" t="str">
            <v>Постоянный</v>
          </cell>
          <cell r="EA285">
            <v>24</v>
          </cell>
          <cell r="EB285">
            <v>0</v>
          </cell>
          <cell r="EC285">
            <v>49.507920000000006</v>
          </cell>
          <cell r="ED285">
            <v>141</v>
          </cell>
          <cell r="EE285">
            <v>58</v>
          </cell>
          <cell r="EF285">
            <v>90.5</v>
          </cell>
          <cell r="EG285">
            <v>1827.9903498268557</v>
          </cell>
          <cell r="EH285">
            <v>0</v>
          </cell>
          <cell r="EI285">
            <v>0</v>
          </cell>
          <cell r="EJ285">
            <v>156.31148821300002</v>
          </cell>
          <cell r="EK285">
            <v>65</v>
          </cell>
          <cell r="EL285">
            <v>66</v>
          </cell>
          <cell r="EM285">
            <v>77</v>
          </cell>
          <cell r="EN285">
            <v>65</v>
          </cell>
          <cell r="EO285" t="str">
            <v>Постоянный</v>
          </cell>
          <cell r="EP285">
            <v>24</v>
          </cell>
          <cell r="EQ285">
            <v>0</v>
          </cell>
          <cell r="ER285">
            <v>49.507920000000006</v>
          </cell>
          <cell r="ES285">
            <v>141</v>
          </cell>
          <cell r="ET285">
            <v>58</v>
          </cell>
          <cell r="EU285">
            <v>90.5</v>
          </cell>
          <cell r="EV285">
            <v>1827.9903498268557</v>
          </cell>
          <cell r="EW285">
            <v>0</v>
          </cell>
          <cell r="EX285">
            <v>0</v>
          </cell>
          <cell r="EY285">
            <v>156.31148821300002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</row>
        <row r="286">
          <cell r="J286" t="str">
            <v>1209-2</v>
          </cell>
          <cell r="K286" t="str">
            <v>Без куста</v>
          </cell>
          <cell r="L286">
            <v>41743</v>
          </cell>
          <cell r="M286" t="str">
            <v>Гор.</v>
          </cell>
          <cell r="N286" t="str">
            <v>P1ar_Block III</v>
          </cell>
          <cell r="O286" t="str">
            <v>Действующий</v>
          </cell>
          <cell r="P286">
            <v>-4</v>
          </cell>
          <cell r="Q286" t="str">
            <v xml:space="preserve"> </v>
          </cell>
          <cell r="R286" t="str">
            <v xml:space="preserve"> </v>
          </cell>
          <cell r="S286">
            <v>0</v>
          </cell>
          <cell r="T286">
            <v>143.80000000000001</v>
          </cell>
          <cell r="U286">
            <v>135</v>
          </cell>
          <cell r="V286">
            <v>4.32</v>
          </cell>
          <cell r="W286">
            <v>1</v>
          </cell>
          <cell r="X286">
            <v>4.1281247611038907</v>
          </cell>
          <cell r="Y286">
            <v>1.33</v>
          </cell>
          <cell r="Z286">
            <v>0.83599999999999997</v>
          </cell>
          <cell r="AA286">
            <v>0.73299999999999998</v>
          </cell>
          <cell r="AB286">
            <v>38</v>
          </cell>
          <cell r="AC286">
            <v>1.1579999999999999</v>
          </cell>
          <cell r="AD286">
            <v>177.8</v>
          </cell>
          <cell r="AE286">
            <v>9.19</v>
          </cell>
          <cell r="AF286">
            <v>2190</v>
          </cell>
          <cell r="AG286">
            <v>3080</v>
          </cell>
          <cell r="AH286">
            <v>3080</v>
          </cell>
          <cell r="AI286">
            <v>0</v>
          </cell>
          <cell r="AJ286">
            <v>0</v>
          </cell>
          <cell r="AK286" t="str">
            <v>откр ствол</v>
          </cell>
          <cell r="AL286" t="str">
            <v>2190-3080</v>
          </cell>
          <cell r="AM286">
            <v>13</v>
          </cell>
          <cell r="AN286">
            <v>2190</v>
          </cell>
          <cell r="AO286">
            <v>224.38</v>
          </cell>
          <cell r="AP286">
            <v>0</v>
          </cell>
          <cell r="AQ286">
            <v>0</v>
          </cell>
          <cell r="AR286">
            <v>0</v>
          </cell>
          <cell r="AS286" t="str">
            <v>Газлифт</v>
          </cell>
          <cell r="AT286">
            <v>450</v>
          </cell>
          <cell r="AU286" t="str">
            <v>ГП</v>
          </cell>
          <cell r="AV286">
            <v>900</v>
          </cell>
          <cell r="AW286" t="str">
            <v>ГП</v>
          </cell>
          <cell r="AX286">
            <v>1400</v>
          </cell>
          <cell r="AY286" t="str">
            <v>ГК80/1,5</v>
          </cell>
          <cell r="AZ286">
            <v>1910</v>
          </cell>
          <cell r="BA286" t="str">
            <v>ЦКсОК/5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1920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2450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73</v>
          </cell>
          <cell r="BV286">
            <v>5.5</v>
          </cell>
          <cell r="BW286">
            <v>18</v>
          </cell>
          <cell r="BX286" t="str">
            <v>Угловик</v>
          </cell>
          <cell r="BY286" t="str">
            <v>Постоянный</v>
          </cell>
          <cell r="BZ286">
            <v>24</v>
          </cell>
          <cell r="CA286">
            <v>0</v>
          </cell>
          <cell r="CB286">
            <v>33</v>
          </cell>
          <cell r="CC286">
            <v>71</v>
          </cell>
          <cell r="CD286">
            <v>31</v>
          </cell>
          <cell r="CE286">
            <v>43313</v>
          </cell>
          <cell r="CF286">
            <v>144</v>
          </cell>
          <cell r="CG286">
            <v>83</v>
          </cell>
          <cell r="CH286">
            <v>6</v>
          </cell>
          <cell r="CI286">
            <v>0</v>
          </cell>
          <cell r="CJ286">
            <v>0</v>
          </cell>
          <cell r="CK286">
            <v>67</v>
          </cell>
          <cell r="CL286">
            <v>12.364439999999998</v>
          </cell>
          <cell r="CM286">
            <v>15</v>
          </cell>
          <cell r="CN286">
            <v>1.4</v>
          </cell>
          <cell r="CO286">
            <v>282</v>
          </cell>
          <cell r="CP286">
            <v>12.1</v>
          </cell>
          <cell r="CQ286">
            <v>77</v>
          </cell>
          <cell r="CR286" t="str">
            <v>-</v>
          </cell>
          <cell r="CS286" t="str">
            <v>-</v>
          </cell>
          <cell r="CT286" t="str">
            <v>-</v>
          </cell>
          <cell r="CU286">
            <v>64.635559999999998</v>
          </cell>
          <cell r="CV286" t="str">
            <v>-</v>
          </cell>
          <cell r="CW286" t="str">
            <v>-</v>
          </cell>
          <cell r="CX286" t="str">
            <v>-</v>
          </cell>
          <cell r="CY286">
            <v>5</v>
          </cell>
          <cell r="CZ286">
            <v>7.1</v>
          </cell>
          <cell r="DA286">
            <v>574.22738110258138</v>
          </cell>
          <cell r="DB286">
            <v>978.61286075228657</v>
          </cell>
          <cell r="DC286">
            <v>0.25523123452875107</v>
          </cell>
          <cell r="DD286">
            <v>0</v>
          </cell>
          <cell r="DE286" t="str">
            <v>Газлифт</v>
          </cell>
          <cell r="DF286">
            <v>12.364439999999998</v>
          </cell>
          <cell r="DG286">
            <v>15</v>
          </cell>
          <cell r="DH286">
            <v>1.4</v>
          </cell>
          <cell r="DI286">
            <v>7.1</v>
          </cell>
          <cell r="DJ286">
            <v>67</v>
          </cell>
          <cell r="DK286">
            <v>0</v>
          </cell>
          <cell r="DL286" t="str">
            <v>-</v>
          </cell>
          <cell r="DM286">
            <v>41743</v>
          </cell>
          <cell r="DN286">
            <v>1663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41743</v>
          </cell>
          <cell r="DT286" t="str">
            <v>ВНС</v>
          </cell>
          <cell r="DU286">
            <v>0</v>
          </cell>
          <cell r="DV286">
            <v>18</v>
          </cell>
          <cell r="DW286">
            <v>33</v>
          </cell>
          <cell r="DX286">
            <v>71</v>
          </cell>
          <cell r="DY286">
            <v>31</v>
          </cell>
          <cell r="DZ286" t="str">
            <v>Постоянный</v>
          </cell>
          <cell r="EA286">
            <v>24</v>
          </cell>
          <cell r="EB286">
            <v>0</v>
          </cell>
          <cell r="EC286">
            <v>12.364439999999998</v>
          </cell>
          <cell r="ED286">
            <v>15</v>
          </cell>
          <cell r="EE286">
            <v>1.4</v>
          </cell>
          <cell r="EF286">
            <v>12.1</v>
          </cell>
          <cell r="EG286">
            <v>574.22738110258138</v>
          </cell>
          <cell r="EH286">
            <v>83</v>
          </cell>
          <cell r="EI286">
            <v>5</v>
          </cell>
          <cell r="EJ286">
            <v>67</v>
          </cell>
          <cell r="EK286">
            <v>18</v>
          </cell>
          <cell r="EL286">
            <v>33</v>
          </cell>
          <cell r="EM286">
            <v>71</v>
          </cell>
          <cell r="EN286">
            <v>31</v>
          </cell>
          <cell r="EO286" t="str">
            <v>Постоянный</v>
          </cell>
          <cell r="EP286">
            <v>24</v>
          </cell>
          <cell r="EQ286">
            <v>0</v>
          </cell>
          <cell r="ER286">
            <v>12.364439999999998</v>
          </cell>
          <cell r="ES286">
            <v>15</v>
          </cell>
          <cell r="ET286">
            <v>1.4</v>
          </cell>
          <cell r="EU286">
            <v>12.1</v>
          </cell>
          <cell r="EV286">
            <v>574.22738110258138</v>
          </cell>
          <cell r="EW286">
            <v>83</v>
          </cell>
          <cell r="EX286">
            <v>5</v>
          </cell>
          <cell r="EY286">
            <v>67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</row>
        <row r="287">
          <cell r="J287" t="str">
            <v>1209-1</v>
          </cell>
          <cell r="K287" t="str">
            <v>К - 7</v>
          </cell>
          <cell r="L287">
            <v>41643</v>
          </cell>
          <cell r="M287" t="str">
            <v>Гор.</v>
          </cell>
          <cell r="N287" t="str">
            <v>P1ar_Block I</v>
          </cell>
          <cell r="O287" t="str">
            <v>Действующий</v>
          </cell>
          <cell r="P287">
            <v>-4</v>
          </cell>
          <cell r="Q287" t="str">
            <v xml:space="preserve"> </v>
          </cell>
          <cell r="R287" t="str">
            <v xml:space="preserve"> </v>
          </cell>
          <cell r="S287">
            <v>0</v>
          </cell>
          <cell r="T287">
            <v>143.80000000000001</v>
          </cell>
          <cell r="U287">
            <v>135</v>
          </cell>
          <cell r="V287">
            <v>4.32</v>
          </cell>
          <cell r="W287">
            <v>1</v>
          </cell>
          <cell r="X287">
            <v>4.2564092458667515</v>
          </cell>
          <cell r="Y287">
            <v>1.33</v>
          </cell>
          <cell r="Z287">
            <v>0.83599999999999997</v>
          </cell>
          <cell r="AA287">
            <v>0.73299999999999998</v>
          </cell>
          <cell r="AB287">
            <v>38</v>
          </cell>
          <cell r="AC287">
            <v>1.1579999999999999</v>
          </cell>
          <cell r="AD287">
            <v>177.8</v>
          </cell>
          <cell r="AE287">
            <v>9.19</v>
          </cell>
          <cell r="AF287">
            <v>1916</v>
          </cell>
          <cell r="AG287">
            <v>2644</v>
          </cell>
          <cell r="AH287">
            <v>2644</v>
          </cell>
          <cell r="AI287">
            <v>0</v>
          </cell>
          <cell r="AJ287">
            <v>0</v>
          </cell>
          <cell r="AK287" t="str">
            <v>откр ствол</v>
          </cell>
          <cell r="AL287" t="str">
            <v xml:space="preserve">1916-2644  </v>
          </cell>
          <cell r="AM287">
            <v>17</v>
          </cell>
          <cell r="AN287">
            <v>1916</v>
          </cell>
          <cell r="AO287">
            <v>103.48</v>
          </cell>
          <cell r="AP287">
            <v>0</v>
          </cell>
          <cell r="AQ287">
            <v>0</v>
          </cell>
          <cell r="AR287">
            <v>0</v>
          </cell>
          <cell r="AS287" t="str">
            <v>Газлифт</v>
          </cell>
          <cell r="AT287">
            <v>540</v>
          </cell>
          <cell r="AU287" t="str">
            <v>ГК82/3</v>
          </cell>
          <cell r="AV287">
            <v>980</v>
          </cell>
          <cell r="AW287" t="str">
            <v>ГК79/3</v>
          </cell>
          <cell r="AX287">
            <v>1325</v>
          </cell>
          <cell r="AY287" t="str">
            <v>ГК77/4</v>
          </cell>
          <cell r="AZ287">
            <v>1610</v>
          </cell>
          <cell r="BA287" t="str">
            <v>ГК75/4</v>
          </cell>
          <cell r="BB287">
            <v>1760</v>
          </cell>
          <cell r="BC287" t="str">
            <v xml:space="preserve">ЦКсОК </v>
          </cell>
          <cell r="BD287">
            <v>0</v>
          </cell>
          <cell r="BE287">
            <v>0</v>
          </cell>
          <cell r="BF287">
            <v>1765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1910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73</v>
          </cell>
          <cell r="BV287">
            <v>5.5</v>
          </cell>
          <cell r="BW287">
            <v>18</v>
          </cell>
          <cell r="BX287" t="str">
            <v>Угловик</v>
          </cell>
          <cell r="BY287" t="str">
            <v>Постоянный</v>
          </cell>
          <cell r="BZ287">
            <v>24</v>
          </cell>
          <cell r="CA287">
            <v>0</v>
          </cell>
          <cell r="CB287">
            <v>23</v>
          </cell>
          <cell r="CC287">
            <v>60</v>
          </cell>
          <cell r="CD287">
            <v>22</v>
          </cell>
          <cell r="CE287">
            <v>43313</v>
          </cell>
          <cell r="CF287">
            <v>195</v>
          </cell>
          <cell r="CG287">
            <v>80</v>
          </cell>
          <cell r="CH287">
            <v>6</v>
          </cell>
          <cell r="CI287">
            <v>0</v>
          </cell>
          <cell r="CJ287">
            <v>0</v>
          </cell>
          <cell r="CK287">
            <v>56</v>
          </cell>
          <cell r="CL287">
            <v>10.819094000000002</v>
          </cell>
          <cell r="CM287">
            <v>13</v>
          </cell>
          <cell r="CN287">
            <v>0.45</v>
          </cell>
          <cell r="CO287">
            <v>283</v>
          </cell>
          <cell r="CP287">
            <v>27.8</v>
          </cell>
          <cell r="CQ287">
            <v>139</v>
          </cell>
          <cell r="CR287" t="str">
            <v>-</v>
          </cell>
          <cell r="CS287" t="str">
            <v>-</v>
          </cell>
          <cell r="CT287" t="str">
            <v>-</v>
          </cell>
          <cell r="CU287">
            <v>128.18090599999999</v>
          </cell>
          <cell r="CV287" t="str">
            <v>-</v>
          </cell>
          <cell r="CW287" t="str">
            <v>-</v>
          </cell>
          <cell r="CX287" t="str">
            <v>-</v>
          </cell>
          <cell r="CY287">
            <v>8.6</v>
          </cell>
          <cell r="CZ287">
            <v>19.200000000000003</v>
          </cell>
          <cell r="DA287">
            <v>1774.6402794910555</v>
          </cell>
          <cell r="DB287">
            <v>2569.5312380130904</v>
          </cell>
          <cell r="DC287">
            <v>0.11287250825917673</v>
          </cell>
          <cell r="DD287">
            <v>0</v>
          </cell>
          <cell r="DE287" t="str">
            <v>Газлифт</v>
          </cell>
          <cell r="DF287">
            <v>10.819094000000002</v>
          </cell>
          <cell r="DG287">
            <v>13</v>
          </cell>
          <cell r="DH287">
            <v>0.45</v>
          </cell>
          <cell r="DI287">
            <v>19.200000000000003</v>
          </cell>
          <cell r="DJ287">
            <v>56</v>
          </cell>
          <cell r="DK287">
            <v>0</v>
          </cell>
          <cell r="DL287">
            <v>42841.083333333336</v>
          </cell>
          <cell r="DM287">
            <v>42866</v>
          </cell>
          <cell r="DN287">
            <v>540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42398</v>
          </cell>
          <cell r="DT287" t="str">
            <v>РИР</v>
          </cell>
          <cell r="DU287">
            <v>0</v>
          </cell>
          <cell r="DV287">
            <v>18</v>
          </cell>
          <cell r="DW287">
            <v>26</v>
          </cell>
          <cell r="DX287">
            <v>55</v>
          </cell>
          <cell r="DY287">
            <v>25</v>
          </cell>
          <cell r="DZ287" t="str">
            <v>Постоянный</v>
          </cell>
          <cell r="EA287">
            <v>24</v>
          </cell>
          <cell r="EB287">
            <v>0</v>
          </cell>
          <cell r="EC287">
            <v>10.819094000000002</v>
          </cell>
          <cell r="ED287">
            <v>13</v>
          </cell>
          <cell r="EE287">
            <v>0.45</v>
          </cell>
          <cell r="EF287">
            <v>27.8</v>
          </cell>
          <cell r="EG287">
            <v>1774.6402794910555</v>
          </cell>
          <cell r="EH287">
            <v>83</v>
          </cell>
          <cell r="EI287">
            <v>8.6</v>
          </cell>
          <cell r="EJ287">
            <v>56</v>
          </cell>
          <cell r="EK287">
            <v>18</v>
          </cell>
          <cell r="EL287">
            <v>23</v>
          </cell>
          <cell r="EM287">
            <v>60</v>
          </cell>
          <cell r="EN287">
            <v>22</v>
          </cell>
          <cell r="EO287" t="str">
            <v>Постоянный</v>
          </cell>
          <cell r="EP287">
            <v>24</v>
          </cell>
          <cell r="EQ287">
            <v>0</v>
          </cell>
          <cell r="ER287">
            <v>10.819094000000002</v>
          </cell>
          <cell r="ES287">
            <v>13</v>
          </cell>
          <cell r="ET287">
            <v>0.45</v>
          </cell>
          <cell r="EU287">
            <v>27.8</v>
          </cell>
          <cell r="EV287">
            <v>1774.6402794910555</v>
          </cell>
          <cell r="EW287">
            <v>80</v>
          </cell>
          <cell r="EX287">
            <v>8.6</v>
          </cell>
          <cell r="EY287">
            <v>56</v>
          </cell>
          <cell r="EZ287">
            <v>0</v>
          </cell>
          <cell r="FA287">
            <v>-3</v>
          </cell>
          <cell r="FB287">
            <v>5</v>
          </cell>
          <cell r="FC287">
            <v>-3</v>
          </cell>
          <cell r="FD287">
            <v>0</v>
          </cell>
          <cell r="FE287">
            <v>0</v>
          </cell>
          <cell r="FF287">
            <v>0</v>
          </cell>
        </row>
        <row r="288">
          <cell r="J288">
            <v>1210</v>
          </cell>
          <cell r="K288" t="str">
            <v>К - 13</v>
          </cell>
          <cell r="L288">
            <v>41840</v>
          </cell>
          <cell r="M288" t="str">
            <v>Гор.</v>
          </cell>
          <cell r="N288" t="str">
            <v>P1ar_Block I</v>
          </cell>
          <cell r="O288" t="str">
            <v>Действующий</v>
          </cell>
          <cell r="P288">
            <v>-4</v>
          </cell>
          <cell r="Q288">
            <v>41810</v>
          </cell>
          <cell r="R288" t="str">
            <v>Slb</v>
          </cell>
          <cell r="S288" t="str">
            <v>100м3 15% HCL</v>
          </cell>
          <cell r="T288">
            <v>143.80000000000001</v>
          </cell>
          <cell r="U288">
            <v>135</v>
          </cell>
          <cell r="V288">
            <v>4.32</v>
          </cell>
          <cell r="W288">
            <v>1</v>
          </cell>
          <cell r="X288">
            <v>4.32</v>
          </cell>
          <cell r="Y288">
            <v>1.33</v>
          </cell>
          <cell r="Z288">
            <v>0.83599999999999997</v>
          </cell>
          <cell r="AA288">
            <v>0.73299999999999998</v>
          </cell>
          <cell r="AB288">
            <v>38</v>
          </cell>
          <cell r="AC288">
            <v>1.1579999999999999</v>
          </cell>
          <cell r="AD288" t="str">
            <v>177,8; 
114,3</v>
          </cell>
          <cell r="AE288">
            <v>9.19</v>
          </cell>
          <cell r="AF288">
            <v>2294</v>
          </cell>
          <cell r="AG288">
            <v>2858</v>
          </cell>
          <cell r="AH288">
            <v>2858</v>
          </cell>
          <cell r="AI288">
            <v>0</v>
          </cell>
          <cell r="AJ288">
            <v>0</v>
          </cell>
          <cell r="AK288" t="str">
            <v>Закрытый</v>
          </cell>
          <cell r="AL288" t="str">
            <v>2379,08-2380,35; 2497,52-2498,79; 2623,79-2625,06; 2720,28-2721,55; 2824,12-2825,17</v>
          </cell>
          <cell r="AM288">
            <v>5.2</v>
          </cell>
          <cell r="AN288">
            <v>2294</v>
          </cell>
          <cell r="AO288">
            <v>436.8</v>
          </cell>
          <cell r="AP288">
            <v>0</v>
          </cell>
          <cell r="AQ288">
            <v>0</v>
          </cell>
          <cell r="AR288">
            <v>0</v>
          </cell>
          <cell r="AS288" t="str">
            <v>Газлифт</v>
          </cell>
          <cell r="AT288">
            <v>600</v>
          </cell>
          <cell r="AU288" t="str">
            <v>ГК75/3</v>
          </cell>
          <cell r="AV288">
            <v>1200</v>
          </cell>
          <cell r="AW288" t="str">
            <v>ГК76/3</v>
          </cell>
          <cell r="AX288">
            <v>1830</v>
          </cell>
          <cell r="AY288" t="str">
            <v>ЦКсОК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1840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2205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73</v>
          </cell>
          <cell r="BV288">
            <v>5.5</v>
          </cell>
          <cell r="BW288">
            <v>18</v>
          </cell>
          <cell r="BX288" t="str">
            <v>Угловик</v>
          </cell>
          <cell r="BY288" t="str">
            <v>Периодический</v>
          </cell>
          <cell r="BZ288">
            <v>24</v>
          </cell>
          <cell r="CA288">
            <v>72</v>
          </cell>
          <cell r="CB288">
            <v>26</v>
          </cell>
          <cell r="CC288">
            <v>56</v>
          </cell>
          <cell r="CD288">
            <v>24</v>
          </cell>
          <cell r="CE288">
            <v>43313</v>
          </cell>
          <cell r="CF288">
            <v>138</v>
          </cell>
          <cell r="CG288">
            <v>83</v>
          </cell>
          <cell r="CH288">
            <v>6</v>
          </cell>
          <cell r="CI288">
            <v>0</v>
          </cell>
          <cell r="CJ288">
            <v>0</v>
          </cell>
          <cell r="CK288">
            <v>62</v>
          </cell>
          <cell r="CL288">
            <v>1.5047999999999999</v>
          </cell>
          <cell r="CM288">
            <v>1.8</v>
          </cell>
          <cell r="CN288">
            <v>0</v>
          </cell>
          <cell r="CO288">
            <v>284</v>
          </cell>
          <cell r="CP288">
            <v>3</v>
          </cell>
          <cell r="CQ288">
            <v>76</v>
          </cell>
          <cell r="CR288" t="str">
            <v>-</v>
          </cell>
          <cell r="CS288" t="str">
            <v>-</v>
          </cell>
          <cell r="CT288" t="str">
            <v>-</v>
          </cell>
          <cell r="CU288">
            <v>74.495199999999997</v>
          </cell>
          <cell r="CV288" t="str">
            <v>-</v>
          </cell>
          <cell r="CW288" t="str">
            <v>-</v>
          </cell>
          <cell r="CX288" t="str">
            <v>-</v>
          </cell>
          <cell r="CY288">
            <v>2</v>
          </cell>
          <cell r="CZ288">
            <v>1</v>
          </cell>
          <cell r="DA288">
            <v>664.54013822434877</v>
          </cell>
          <cell r="DB288">
            <v>1993.6204146730463</v>
          </cell>
          <cell r="DC288">
            <v>3.1360116709684666E-2</v>
          </cell>
          <cell r="DD288">
            <v>0</v>
          </cell>
          <cell r="DE288" t="str">
            <v>Газлифт</v>
          </cell>
          <cell r="DF288">
            <v>1.5047999999999999</v>
          </cell>
          <cell r="DG288">
            <v>1.8</v>
          </cell>
          <cell r="DH288">
            <v>0</v>
          </cell>
          <cell r="DI288">
            <v>1</v>
          </cell>
          <cell r="DJ288">
            <v>62</v>
          </cell>
          <cell r="DK288">
            <v>0</v>
          </cell>
          <cell r="DL288" t="str">
            <v>-</v>
          </cell>
          <cell r="DM288">
            <v>41840</v>
          </cell>
          <cell r="DN288">
            <v>1566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41840</v>
          </cell>
          <cell r="DT288" t="str">
            <v>ВНС</v>
          </cell>
          <cell r="DU288">
            <v>0</v>
          </cell>
          <cell r="DV288">
            <v>18</v>
          </cell>
          <cell r="DW288">
            <v>26</v>
          </cell>
          <cell r="DX288">
            <v>56</v>
          </cell>
          <cell r="DY288">
            <v>24</v>
          </cell>
          <cell r="DZ288" t="str">
            <v>Периодический</v>
          </cell>
          <cell r="EA288">
            <v>24</v>
          </cell>
          <cell r="EB288">
            <v>72</v>
          </cell>
          <cell r="EC288">
            <v>1.5047999999999999</v>
          </cell>
          <cell r="ED288">
            <v>1.8</v>
          </cell>
          <cell r="EE288">
            <v>0</v>
          </cell>
          <cell r="EF288">
            <v>3</v>
          </cell>
          <cell r="EG288">
            <v>664.54013822434877</v>
          </cell>
          <cell r="EH288">
            <v>83</v>
          </cell>
          <cell r="EI288">
            <v>2</v>
          </cell>
          <cell r="EJ288">
            <v>62</v>
          </cell>
          <cell r="EK288">
            <v>18</v>
          </cell>
          <cell r="EL288">
            <v>26</v>
          </cell>
          <cell r="EM288">
            <v>56</v>
          </cell>
          <cell r="EN288">
            <v>24</v>
          </cell>
          <cell r="EO288" t="str">
            <v>Периодический</v>
          </cell>
          <cell r="EP288">
            <v>24</v>
          </cell>
          <cell r="EQ288">
            <v>72</v>
          </cell>
          <cell r="ER288">
            <v>1.5047999999999999</v>
          </cell>
          <cell r="ES288">
            <v>1.8</v>
          </cell>
          <cell r="ET288">
            <v>0</v>
          </cell>
          <cell r="EU288">
            <v>3</v>
          </cell>
          <cell r="EV288">
            <v>664.54013822434877</v>
          </cell>
          <cell r="EW288">
            <v>83</v>
          </cell>
          <cell r="EX288">
            <v>2</v>
          </cell>
          <cell r="EY288">
            <v>62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</row>
        <row r="289">
          <cell r="J289" t="str">
            <v>1210-1</v>
          </cell>
          <cell r="K289" t="str">
            <v>К - 17</v>
          </cell>
          <cell r="L289">
            <v>41952</v>
          </cell>
          <cell r="M289" t="str">
            <v>Гор.</v>
          </cell>
          <cell r="N289" t="str">
            <v>P1ar_Block I</v>
          </cell>
          <cell r="O289" t="str">
            <v>Действующий</v>
          </cell>
          <cell r="P289">
            <v>-4</v>
          </cell>
          <cell r="Q289">
            <v>0</v>
          </cell>
          <cell r="R289">
            <v>0</v>
          </cell>
          <cell r="S289">
            <v>0</v>
          </cell>
          <cell r="T289">
            <v>143.80000000000001</v>
          </cell>
          <cell r="U289">
            <v>135</v>
          </cell>
          <cell r="V289">
            <v>4.32</v>
          </cell>
          <cell r="W289">
            <v>1</v>
          </cell>
          <cell r="X289">
            <v>4.32</v>
          </cell>
          <cell r="Y289">
            <v>1.33</v>
          </cell>
          <cell r="Z289">
            <v>0.83599999999999997</v>
          </cell>
          <cell r="AA289">
            <v>0.73299999999999998</v>
          </cell>
          <cell r="AB289">
            <v>38</v>
          </cell>
          <cell r="AC289">
            <v>1.1579999999999999</v>
          </cell>
          <cell r="AD289">
            <v>177.8</v>
          </cell>
          <cell r="AE289">
            <v>9.19</v>
          </cell>
          <cell r="AF289">
            <v>2368</v>
          </cell>
          <cell r="AG289">
            <v>3140</v>
          </cell>
          <cell r="AH289">
            <v>3140</v>
          </cell>
          <cell r="AI289">
            <v>0</v>
          </cell>
          <cell r="AJ289">
            <v>0</v>
          </cell>
          <cell r="AK289" t="str">
            <v>Закрытый</v>
          </cell>
          <cell r="AL289" t="str">
            <v>2417,77-2418,4; 2509,26-2509,89; 2590,96-2591,59; 2844,32-2844,95; 3027,41-3028,46</v>
          </cell>
          <cell r="AM289">
            <v>0</v>
          </cell>
          <cell r="AN289">
            <v>0</v>
          </cell>
          <cell r="AO289">
            <v>0</v>
          </cell>
          <cell r="AP289" t="str">
            <v>2279-3138</v>
          </cell>
          <cell r="AQ289">
            <v>0</v>
          </cell>
          <cell r="AR289">
            <v>0</v>
          </cell>
          <cell r="AS289" t="str">
            <v>Газлифт</v>
          </cell>
          <cell r="AT289">
            <v>480</v>
          </cell>
          <cell r="AU289" t="str">
            <v>ГП</v>
          </cell>
          <cell r="AV289">
            <v>880</v>
          </cell>
          <cell r="AW289" t="str">
            <v>ГП</v>
          </cell>
          <cell r="AX289">
            <v>1200</v>
          </cell>
          <cell r="AY289" t="str">
            <v>ГП</v>
          </cell>
          <cell r="AZ289">
            <v>1450</v>
          </cell>
          <cell r="BA289" t="str">
            <v>ГК83/3</v>
          </cell>
          <cell r="BB289">
            <v>1660</v>
          </cell>
          <cell r="BC289" t="str">
            <v>ГК81/3</v>
          </cell>
          <cell r="BD289">
            <v>1800</v>
          </cell>
          <cell r="BE289" t="str">
            <v>ЦКсОК</v>
          </cell>
          <cell r="BF289">
            <v>1835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1870</v>
          </cell>
          <cell r="BN289" t="str">
            <v>Есть</v>
          </cell>
          <cell r="BO289">
            <v>0</v>
          </cell>
          <cell r="BP289">
            <v>72</v>
          </cell>
          <cell r="BQ289">
            <v>63</v>
          </cell>
          <cell r="BR289">
            <v>12.024000000000001</v>
          </cell>
          <cell r="BS289">
            <v>0</v>
          </cell>
          <cell r="BT289">
            <v>0</v>
          </cell>
          <cell r="BU289">
            <v>73</v>
          </cell>
          <cell r="BV289">
            <v>5.5</v>
          </cell>
          <cell r="BW289">
            <v>18</v>
          </cell>
          <cell r="BX289" t="str">
            <v>Угловик</v>
          </cell>
          <cell r="BY289" t="str">
            <v>Постоянный</v>
          </cell>
          <cell r="BZ289">
            <v>24</v>
          </cell>
          <cell r="CA289">
            <v>0</v>
          </cell>
          <cell r="CB289">
            <v>27</v>
          </cell>
          <cell r="CC289">
            <v>63</v>
          </cell>
          <cell r="CD289">
            <v>26</v>
          </cell>
          <cell r="CE289">
            <v>43313</v>
          </cell>
          <cell r="CF289">
            <v>158</v>
          </cell>
          <cell r="CG289">
            <v>72</v>
          </cell>
          <cell r="CH289">
            <v>6</v>
          </cell>
          <cell r="CI289">
            <v>0</v>
          </cell>
          <cell r="CJ289">
            <v>0</v>
          </cell>
          <cell r="CK289">
            <v>56</v>
          </cell>
          <cell r="CL289">
            <v>17.556000000000001</v>
          </cell>
          <cell r="CM289">
            <v>21</v>
          </cell>
          <cell r="CN289">
            <v>0</v>
          </cell>
          <cell r="CO289">
            <v>285</v>
          </cell>
          <cell r="CP289">
            <v>22</v>
          </cell>
          <cell r="CQ289">
            <v>102</v>
          </cell>
          <cell r="CR289" t="str">
            <v>-</v>
          </cell>
          <cell r="CS289" t="str">
            <v>-</v>
          </cell>
          <cell r="CT289" t="str">
            <v>-</v>
          </cell>
          <cell r="CU289">
            <v>84.444000000000003</v>
          </cell>
          <cell r="CV289" t="str">
            <v>-</v>
          </cell>
          <cell r="CW289" t="str">
            <v>-</v>
          </cell>
          <cell r="CX289" t="str">
            <v>-</v>
          </cell>
          <cell r="CY289">
            <v>12.024000000000001</v>
          </cell>
          <cell r="CZ289">
            <v>9.9759999999999991</v>
          </cell>
          <cell r="DA289">
            <v>568.23877876509448</v>
          </cell>
          <cell r="DB289">
            <v>1253.1328320802004</v>
          </cell>
          <cell r="DC289">
            <v>0.26863085264611991</v>
          </cell>
          <cell r="DD289">
            <v>0</v>
          </cell>
          <cell r="DE289" t="str">
            <v>Газлифт</v>
          </cell>
          <cell r="DF289">
            <v>17.556000000000001</v>
          </cell>
          <cell r="DG289">
            <v>21</v>
          </cell>
          <cell r="DH289">
            <v>0</v>
          </cell>
          <cell r="DI289">
            <v>9.9760000000000009</v>
          </cell>
          <cell r="DJ289">
            <v>56</v>
          </cell>
          <cell r="DK289">
            <v>0</v>
          </cell>
          <cell r="DL289">
            <v>42509.083333333336</v>
          </cell>
          <cell r="DM289">
            <v>42628</v>
          </cell>
          <cell r="DN289">
            <v>778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42628</v>
          </cell>
          <cell r="DT289" t="str">
            <v>ЗБС</v>
          </cell>
          <cell r="DU289">
            <v>0</v>
          </cell>
          <cell r="DV289">
            <v>18</v>
          </cell>
          <cell r="DW289">
            <v>29</v>
          </cell>
          <cell r="DX289">
            <v>57</v>
          </cell>
          <cell r="DY289">
            <v>28</v>
          </cell>
          <cell r="DZ289" t="str">
            <v>Постоянный</v>
          </cell>
          <cell r="EA289">
            <v>24</v>
          </cell>
          <cell r="EB289">
            <v>0</v>
          </cell>
          <cell r="EC289">
            <v>17.556000000000001</v>
          </cell>
          <cell r="ED289">
            <v>21</v>
          </cell>
          <cell r="EE289">
            <v>0</v>
          </cell>
          <cell r="EF289">
            <v>22</v>
          </cell>
          <cell r="EG289">
            <v>568.23877876509448</v>
          </cell>
          <cell r="EH289">
            <v>71</v>
          </cell>
          <cell r="EI289">
            <v>12.024000000000001</v>
          </cell>
          <cell r="EJ289">
            <v>56</v>
          </cell>
          <cell r="EK289">
            <v>18</v>
          </cell>
          <cell r="EL289">
            <v>27</v>
          </cell>
          <cell r="EM289">
            <v>63</v>
          </cell>
          <cell r="EN289">
            <v>26</v>
          </cell>
          <cell r="EO289" t="str">
            <v>Постоянный</v>
          </cell>
          <cell r="EP289">
            <v>24</v>
          </cell>
          <cell r="EQ289">
            <v>0</v>
          </cell>
          <cell r="ER289">
            <v>17.556000000000001</v>
          </cell>
          <cell r="ES289">
            <v>21</v>
          </cell>
          <cell r="ET289">
            <v>0</v>
          </cell>
          <cell r="EU289">
            <v>22</v>
          </cell>
          <cell r="EV289">
            <v>568.23877876509448</v>
          </cell>
          <cell r="EW289">
            <v>72</v>
          </cell>
          <cell r="EX289">
            <v>12.024000000000001</v>
          </cell>
          <cell r="EY289">
            <v>56</v>
          </cell>
          <cell r="EZ289">
            <v>0</v>
          </cell>
          <cell r="FA289">
            <v>-2</v>
          </cell>
          <cell r="FB289">
            <v>6</v>
          </cell>
          <cell r="FC289">
            <v>-2</v>
          </cell>
          <cell r="FD289">
            <v>0</v>
          </cell>
          <cell r="FE289">
            <v>0</v>
          </cell>
          <cell r="FF289">
            <v>0</v>
          </cell>
        </row>
        <row r="290">
          <cell r="J290">
            <v>1220</v>
          </cell>
          <cell r="K290" t="str">
            <v>К - 20</v>
          </cell>
          <cell r="L290">
            <v>42185</v>
          </cell>
          <cell r="M290" t="str">
            <v>Гор.</v>
          </cell>
          <cell r="N290" t="str">
            <v>P1ar_Block II</v>
          </cell>
          <cell r="O290" t="str">
            <v>Действующий</v>
          </cell>
          <cell r="P290">
            <v>-4</v>
          </cell>
          <cell r="Q290">
            <v>0</v>
          </cell>
          <cell r="R290">
            <v>0</v>
          </cell>
          <cell r="S290">
            <v>0</v>
          </cell>
          <cell r="T290">
            <v>143.80000000000001</v>
          </cell>
          <cell r="U290">
            <v>135</v>
          </cell>
          <cell r="V290">
            <v>4.32</v>
          </cell>
          <cell r="W290">
            <v>1</v>
          </cell>
          <cell r="X290">
            <v>4.3028574160544393</v>
          </cell>
          <cell r="Y290">
            <v>1.33</v>
          </cell>
          <cell r="Z290">
            <v>0.83599999999999997</v>
          </cell>
          <cell r="AA290">
            <v>0.73299999999999998</v>
          </cell>
          <cell r="AB290">
            <v>38</v>
          </cell>
          <cell r="AC290">
            <v>1.1579999999999999</v>
          </cell>
          <cell r="AD290">
            <v>177.8</v>
          </cell>
          <cell r="AE290">
            <v>9.19</v>
          </cell>
          <cell r="AF290">
            <v>2069.5</v>
          </cell>
          <cell r="AG290" t="str">
            <v>1 ств 2302
2 ств 2720
3 ств 2311</v>
          </cell>
          <cell r="AH290" t="str">
            <v>1 ств 2302
2 ств 2720
3 ств 2311</v>
          </cell>
          <cell r="AI290">
            <v>0</v>
          </cell>
          <cell r="AJ290">
            <v>0</v>
          </cell>
          <cell r="AK290" t="str">
            <v>откр ствол</v>
          </cell>
          <cell r="AL290" t="str">
            <v>1 ств 2070-2302;
2 ств 2090-2720;
3 ств 2090-2311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 t="str">
            <v>Газлифт</v>
          </cell>
          <cell r="AT290">
            <v>370</v>
          </cell>
          <cell r="AU290" t="str">
            <v>ГП</v>
          </cell>
          <cell r="AV290">
            <v>680</v>
          </cell>
          <cell r="AW290" t="str">
            <v>ГП</v>
          </cell>
          <cell r="AX290">
            <v>970</v>
          </cell>
          <cell r="AY290" t="str">
            <v>ГП</v>
          </cell>
          <cell r="AZ290">
            <v>1220</v>
          </cell>
          <cell r="BA290" t="str">
            <v>ГП</v>
          </cell>
          <cell r="BB290">
            <v>1430</v>
          </cell>
          <cell r="BC290" t="str">
            <v>ГК85/1,5</v>
          </cell>
          <cell r="BD290">
            <v>0</v>
          </cell>
          <cell r="BE290">
            <v>0</v>
          </cell>
          <cell r="BF290">
            <v>1730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2080</v>
          </cell>
          <cell r="BN290" t="str">
            <v>Есть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73</v>
          </cell>
          <cell r="BV290">
            <v>5.5</v>
          </cell>
          <cell r="BW290">
            <v>18</v>
          </cell>
          <cell r="BX290" t="str">
            <v>Угловик</v>
          </cell>
          <cell r="BY290" t="str">
            <v>Периодический</v>
          </cell>
          <cell r="BZ290">
            <v>120</v>
          </cell>
          <cell r="CA290">
            <v>120</v>
          </cell>
          <cell r="CB290">
            <v>22</v>
          </cell>
          <cell r="CC290">
            <v>42</v>
          </cell>
          <cell r="CD290">
            <v>21</v>
          </cell>
          <cell r="CE290">
            <v>43313</v>
          </cell>
          <cell r="CF290">
            <v>130</v>
          </cell>
          <cell r="CG290">
            <v>84</v>
          </cell>
          <cell r="CH290">
            <v>6</v>
          </cell>
          <cell r="CI290">
            <v>0</v>
          </cell>
          <cell r="CJ290">
            <v>0</v>
          </cell>
          <cell r="CK290">
            <v>44</v>
          </cell>
          <cell r="CL290">
            <v>6.0954766400000002</v>
          </cell>
          <cell r="CM290">
            <v>7.3</v>
          </cell>
          <cell r="CN290">
            <v>0.12</v>
          </cell>
          <cell r="CO290">
            <v>286</v>
          </cell>
          <cell r="CP290">
            <v>4</v>
          </cell>
          <cell r="CQ290">
            <v>86</v>
          </cell>
          <cell r="CR290" t="str">
            <v>-</v>
          </cell>
          <cell r="CS290" t="str">
            <v>-</v>
          </cell>
          <cell r="CT290" t="str">
            <v>-</v>
          </cell>
          <cell r="CU290">
            <v>79.904523359999999</v>
          </cell>
          <cell r="CV290" t="str">
            <v>-</v>
          </cell>
          <cell r="CW290" t="str">
            <v>-</v>
          </cell>
          <cell r="CX290" t="str">
            <v>-</v>
          </cell>
          <cell r="CY290">
            <v>2.1</v>
          </cell>
          <cell r="CZ290">
            <v>1.9</v>
          </cell>
          <cell r="DA290">
            <v>311.70655097449441</v>
          </cell>
          <cell r="DB290">
            <v>656.22431784104083</v>
          </cell>
          <cell r="DC290">
            <v>0.12023481051861026</v>
          </cell>
          <cell r="DD290">
            <v>0</v>
          </cell>
          <cell r="DE290" t="str">
            <v>Газлифт</v>
          </cell>
          <cell r="DF290">
            <v>6.0954766400000002</v>
          </cell>
          <cell r="DG290">
            <v>7.3</v>
          </cell>
          <cell r="DH290">
            <v>0.12</v>
          </cell>
          <cell r="DI290">
            <v>1.9</v>
          </cell>
          <cell r="DJ290">
            <v>44</v>
          </cell>
          <cell r="DK290">
            <v>0</v>
          </cell>
          <cell r="DL290" t="str">
            <v>-</v>
          </cell>
          <cell r="DM290">
            <v>42185</v>
          </cell>
          <cell r="DN290">
            <v>1221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42185</v>
          </cell>
          <cell r="DT290" t="str">
            <v>ВНС</v>
          </cell>
          <cell r="DU290">
            <v>0</v>
          </cell>
          <cell r="DV290">
            <v>18</v>
          </cell>
          <cell r="DW290">
            <v>22</v>
          </cell>
          <cell r="DX290">
            <v>42</v>
          </cell>
          <cell r="DY290">
            <v>21</v>
          </cell>
          <cell r="DZ290" t="str">
            <v>Периодический</v>
          </cell>
          <cell r="EA290">
            <v>120</v>
          </cell>
          <cell r="EB290">
            <v>120</v>
          </cell>
          <cell r="EC290">
            <v>6.0954766400000002</v>
          </cell>
          <cell r="ED290">
            <v>7.3</v>
          </cell>
          <cell r="EE290">
            <v>0.12</v>
          </cell>
          <cell r="EF290">
            <v>4</v>
          </cell>
          <cell r="EG290">
            <v>311.70655097449441</v>
          </cell>
          <cell r="EH290">
            <v>84</v>
          </cell>
          <cell r="EI290">
            <v>2.1</v>
          </cell>
          <cell r="EJ290">
            <v>44</v>
          </cell>
          <cell r="EK290">
            <v>18</v>
          </cell>
          <cell r="EL290">
            <v>22</v>
          </cell>
          <cell r="EM290">
            <v>42</v>
          </cell>
          <cell r="EN290">
            <v>21</v>
          </cell>
          <cell r="EO290" t="str">
            <v>Периодический</v>
          </cell>
          <cell r="EP290">
            <v>120</v>
          </cell>
          <cell r="EQ290">
            <v>120</v>
          </cell>
          <cell r="ER290">
            <v>6.0954766400000002</v>
          </cell>
          <cell r="ES290">
            <v>7.3</v>
          </cell>
          <cell r="ET290">
            <v>0.12</v>
          </cell>
          <cell r="EU290">
            <v>4</v>
          </cell>
          <cell r="EV290">
            <v>311.70655097449441</v>
          </cell>
          <cell r="EW290">
            <v>84</v>
          </cell>
          <cell r="EX290">
            <v>2.1</v>
          </cell>
          <cell r="EY290">
            <v>44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</row>
        <row r="291">
          <cell r="J291">
            <v>1221</v>
          </cell>
          <cell r="K291" t="str">
            <v>К - 56</v>
          </cell>
          <cell r="L291">
            <v>41976</v>
          </cell>
          <cell r="M291" t="str">
            <v>Гор.</v>
          </cell>
          <cell r="N291" t="str">
            <v>P1ar_Block II</v>
          </cell>
          <cell r="O291" t="str">
            <v>Действующий</v>
          </cell>
          <cell r="P291">
            <v>-4</v>
          </cell>
          <cell r="Q291">
            <v>0</v>
          </cell>
          <cell r="R291">
            <v>0</v>
          </cell>
          <cell r="S291">
            <v>0</v>
          </cell>
          <cell r="T291">
            <v>143.80000000000001</v>
          </cell>
          <cell r="U291">
            <v>135</v>
          </cell>
          <cell r="V291">
            <v>4.32</v>
          </cell>
          <cell r="W291">
            <v>1</v>
          </cell>
          <cell r="X291">
            <v>4.0969303370104546</v>
          </cell>
          <cell r="Y291">
            <v>1.33</v>
          </cell>
          <cell r="Z291">
            <v>0.83599999999999997</v>
          </cell>
          <cell r="AA291">
            <v>0.73299999999999998</v>
          </cell>
          <cell r="AB291">
            <v>38</v>
          </cell>
          <cell r="AC291">
            <v>1.1579999999999999</v>
          </cell>
          <cell r="AD291">
            <v>177.8</v>
          </cell>
          <cell r="AE291">
            <v>9.19</v>
          </cell>
          <cell r="AF291">
            <v>2572</v>
          </cell>
          <cell r="AG291" t="str">
            <v>1 ств 2900
2 ств 2970</v>
          </cell>
          <cell r="AH291" t="str">
            <v>1 ств 2900
2 ств 2970</v>
          </cell>
          <cell r="AI291">
            <v>0</v>
          </cell>
          <cell r="AJ291">
            <v>0</v>
          </cell>
          <cell r="AK291" t="str">
            <v>откр ствол</v>
          </cell>
          <cell r="AL291" t="str">
            <v>1 ствол-2572-2900;
2 ствол-2572-2970</v>
          </cell>
          <cell r="AM291">
            <v>0</v>
          </cell>
          <cell r="AN291">
            <v>2572</v>
          </cell>
          <cell r="AO291">
            <v>739</v>
          </cell>
          <cell r="AP291">
            <v>0</v>
          </cell>
          <cell r="AQ291">
            <v>0</v>
          </cell>
          <cell r="AR291">
            <v>0</v>
          </cell>
          <cell r="AS291" t="str">
            <v>Газлифт</v>
          </cell>
          <cell r="AT291">
            <v>360</v>
          </cell>
          <cell r="AU291" t="str">
            <v>ГП</v>
          </cell>
          <cell r="AV291">
            <v>600</v>
          </cell>
          <cell r="AW291" t="str">
            <v>ГП</v>
          </cell>
          <cell r="AX291">
            <v>830</v>
          </cell>
          <cell r="AY291" t="str">
            <v>ГП</v>
          </cell>
          <cell r="AZ291">
            <v>1040</v>
          </cell>
          <cell r="BA291" t="str">
            <v>ГП</v>
          </cell>
          <cell r="BB291">
            <v>1230</v>
          </cell>
          <cell r="BC291" t="str">
            <v>ГК84/1,5</v>
          </cell>
          <cell r="BD291">
            <v>0</v>
          </cell>
          <cell r="BE291">
            <v>0</v>
          </cell>
          <cell r="BF291">
            <v>1770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2600</v>
          </cell>
          <cell r="BN291" t="str">
            <v>Есть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73</v>
          </cell>
          <cell r="BV291">
            <v>5.5</v>
          </cell>
          <cell r="BW291">
            <v>18</v>
          </cell>
          <cell r="BX291" t="str">
            <v>Угловик</v>
          </cell>
          <cell r="BY291" t="str">
            <v>Постоянный</v>
          </cell>
          <cell r="BZ291">
            <v>24</v>
          </cell>
          <cell r="CA291">
            <v>0</v>
          </cell>
          <cell r="CB291">
            <v>25</v>
          </cell>
          <cell r="CC291">
            <v>50</v>
          </cell>
          <cell r="CD291">
            <v>24</v>
          </cell>
          <cell r="CE291">
            <v>43313</v>
          </cell>
          <cell r="CF291">
            <v>143</v>
          </cell>
          <cell r="CG291">
            <v>80</v>
          </cell>
          <cell r="CH291">
            <v>6</v>
          </cell>
          <cell r="CI291">
            <v>0</v>
          </cell>
          <cell r="CJ291">
            <v>0</v>
          </cell>
          <cell r="CK291">
            <v>74</v>
          </cell>
          <cell r="CL291">
            <v>41.377612671999998</v>
          </cell>
          <cell r="CM291">
            <v>50.32</v>
          </cell>
          <cell r="CN291">
            <v>1.64</v>
          </cell>
          <cell r="CO291">
            <v>287</v>
          </cell>
          <cell r="CP291">
            <v>26</v>
          </cell>
          <cell r="CQ291">
            <v>69</v>
          </cell>
          <cell r="CR291" t="str">
            <v>-</v>
          </cell>
          <cell r="CS291" t="str">
            <v>-</v>
          </cell>
          <cell r="CT291" t="str">
            <v>-</v>
          </cell>
          <cell r="CU291">
            <v>27.622387328000002</v>
          </cell>
          <cell r="CV291" t="str">
            <v>-</v>
          </cell>
          <cell r="CW291" t="str">
            <v>-</v>
          </cell>
          <cell r="CX291" t="str">
            <v>-</v>
          </cell>
          <cell r="CY291">
            <v>10.8</v>
          </cell>
          <cell r="CZ291">
            <v>15.2</v>
          </cell>
          <cell r="DA291">
            <v>367.34840457061352</v>
          </cell>
          <cell r="DB291">
            <v>628.35911308131256</v>
          </cell>
          <cell r="DC291">
            <v>0.92836537221003756</v>
          </cell>
          <cell r="DD291">
            <v>0</v>
          </cell>
          <cell r="DE291" t="str">
            <v>Газлифт</v>
          </cell>
          <cell r="DF291">
            <v>41.377612671999998</v>
          </cell>
          <cell r="DG291">
            <v>50.32</v>
          </cell>
          <cell r="DH291">
            <v>1.64</v>
          </cell>
          <cell r="DI291">
            <v>15.2</v>
          </cell>
          <cell r="DJ291">
            <v>74</v>
          </cell>
          <cell r="DK291">
            <v>0</v>
          </cell>
          <cell r="DL291" t="str">
            <v>-</v>
          </cell>
          <cell r="DM291">
            <v>41976</v>
          </cell>
          <cell r="DN291">
            <v>1430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41976</v>
          </cell>
          <cell r="DT291" t="str">
            <v>ВНС</v>
          </cell>
          <cell r="DU291">
            <v>0</v>
          </cell>
          <cell r="DV291">
            <v>18</v>
          </cell>
          <cell r="DW291">
            <v>25</v>
          </cell>
          <cell r="DX291">
            <v>50</v>
          </cell>
          <cell r="DY291">
            <v>24</v>
          </cell>
          <cell r="DZ291" t="str">
            <v>Постоянный</v>
          </cell>
          <cell r="EA291">
            <v>24</v>
          </cell>
          <cell r="EB291">
            <v>0</v>
          </cell>
          <cell r="EC291">
            <v>41.377612671999998</v>
          </cell>
          <cell r="ED291">
            <v>50.32</v>
          </cell>
          <cell r="EE291">
            <v>1.64</v>
          </cell>
          <cell r="EF291">
            <v>29.1</v>
          </cell>
          <cell r="EG291">
            <v>442.26814497646234</v>
          </cell>
          <cell r="EH291">
            <v>80</v>
          </cell>
          <cell r="EI291">
            <v>10.8</v>
          </cell>
          <cell r="EJ291">
            <v>74</v>
          </cell>
          <cell r="EK291">
            <v>18</v>
          </cell>
          <cell r="EL291">
            <v>25</v>
          </cell>
          <cell r="EM291">
            <v>50</v>
          </cell>
          <cell r="EN291">
            <v>24</v>
          </cell>
          <cell r="EO291" t="str">
            <v>Постоянный</v>
          </cell>
          <cell r="EP291">
            <v>24</v>
          </cell>
          <cell r="EQ291">
            <v>0</v>
          </cell>
          <cell r="ER291">
            <v>41.377612671999998</v>
          </cell>
          <cell r="ES291">
            <v>50.32</v>
          </cell>
          <cell r="ET291">
            <v>1.64</v>
          </cell>
          <cell r="EU291">
            <v>26</v>
          </cell>
          <cell r="EV291">
            <v>367.34840457061352</v>
          </cell>
          <cell r="EW291">
            <v>80</v>
          </cell>
          <cell r="EX291">
            <v>10.8</v>
          </cell>
          <cell r="EY291">
            <v>74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</row>
        <row r="292">
          <cell r="J292">
            <v>1222</v>
          </cell>
          <cell r="K292" t="str">
            <v>К - 21</v>
          </cell>
          <cell r="L292">
            <v>42173</v>
          </cell>
          <cell r="M292" t="str">
            <v>Гор.</v>
          </cell>
          <cell r="N292" t="str">
            <v>P1ar_Block III</v>
          </cell>
          <cell r="O292" t="str">
            <v>Действующий</v>
          </cell>
          <cell r="P292">
            <v>-4</v>
          </cell>
          <cell r="Q292">
            <v>0</v>
          </cell>
          <cell r="R292">
            <v>0</v>
          </cell>
          <cell r="S292">
            <v>0</v>
          </cell>
          <cell r="T292">
            <v>143.80000000000001</v>
          </cell>
          <cell r="U292">
            <v>135</v>
          </cell>
          <cell r="V292">
            <v>4.32</v>
          </cell>
          <cell r="W292">
            <v>1</v>
          </cell>
          <cell r="X292">
            <v>3.0176026823134956</v>
          </cell>
          <cell r="Y292">
            <v>1.33</v>
          </cell>
          <cell r="Z292">
            <v>0.83599999999999997</v>
          </cell>
          <cell r="AA292">
            <v>0.73299999999999998</v>
          </cell>
          <cell r="AB292">
            <v>38</v>
          </cell>
          <cell r="AC292">
            <v>1.1579999999999999</v>
          </cell>
          <cell r="AD292">
            <v>177.8</v>
          </cell>
          <cell r="AE292">
            <v>9.19</v>
          </cell>
          <cell r="AF292">
            <v>2197</v>
          </cell>
          <cell r="AG292" t="str">
            <v>1 ств 2355
2 ств 2850</v>
          </cell>
          <cell r="AH292" t="str">
            <v>1 ств 2355
2 ств 2850</v>
          </cell>
          <cell r="AI292">
            <v>0</v>
          </cell>
          <cell r="AJ292">
            <v>0</v>
          </cell>
          <cell r="AK292" t="str">
            <v>откр ствол</v>
          </cell>
          <cell r="AL292" t="str">
            <v>1 ств 2197-2355;
2 ств 2237-2850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 t="str">
            <v>Газлифт</v>
          </cell>
          <cell r="AT292">
            <v>615</v>
          </cell>
          <cell r="AU292" t="str">
            <v>ГП</v>
          </cell>
          <cell r="AV292">
            <v>1010</v>
          </cell>
          <cell r="AW292" t="str">
            <v>ГП</v>
          </cell>
          <cell r="AX292">
            <v>1320</v>
          </cell>
          <cell r="AY292" t="str">
            <v>ГП</v>
          </cell>
          <cell r="AZ292">
            <v>1570</v>
          </cell>
          <cell r="BA292" t="str">
            <v>ГК79/2</v>
          </cell>
          <cell r="BB292">
            <v>1800</v>
          </cell>
          <cell r="BC292" t="str">
            <v>ЦКсОК</v>
          </cell>
          <cell r="BD292">
            <v>0</v>
          </cell>
          <cell r="BE292">
            <v>0</v>
          </cell>
          <cell r="BF292">
            <v>1810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2205</v>
          </cell>
          <cell r="BN292" t="str">
            <v>Есть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73</v>
          </cell>
          <cell r="BV292">
            <v>5.5</v>
          </cell>
          <cell r="BW292">
            <v>18</v>
          </cell>
          <cell r="BX292" t="str">
            <v>Угловик</v>
          </cell>
          <cell r="BY292" t="str">
            <v>Постоянный</v>
          </cell>
          <cell r="BZ292">
            <v>24</v>
          </cell>
          <cell r="CA292">
            <v>0</v>
          </cell>
          <cell r="CB292">
            <v>28</v>
          </cell>
          <cell r="CC292">
            <v>54</v>
          </cell>
          <cell r="CD292">
            <v>25</v>
          </cell>
          <cell r="CE292">
            <v>43313</v>
          </cell>
          <cell r="CF292">
            <v>152</v>
          </cell>
          <cell r="CG292">
            <v>78</v>
          </cell>
          <cell r="CH292">
            <v>6</v>
          </cell>
          <cell r="CI292">
            <v>0</v>
          </cell>
          <cell r="CJ292">
            <v>0</v>
          </cell>
          <cell r="CK292">
            <v>56</v>
          </cell>
          <cell r="CL292">
            <v>11.637119999999999</v>
          </cell>
          <cell r="CM292">
            <v>16</v>
          </cell>
          <cell r="CN292">
            <v>13</v>
          </cell>
          <cell r="CO292">
            <v>288</v>
          </cell>
          <cell r="CP292">
            <v>19</v>
          </cell>
          <cell r="CQ292">
            <v>96</v>
          </cell>
          <cell r="CR292" t="str">
            <v>-</v>
          </cell>
          <cell r="CS292" t="str">
            <v>-</v>
          </cell>
          <cell r="CT292" t="str">
            <v>-</v>
          </cell>
          <cell r="CU292">
            <v>84.362880000000004</v>
          </cell>
          <cell r="CV292" t="str">
            <v>-</v>
          </cell>
          <cell r="CW292" t="str">
            <v>-</v>
          </cell>
          <cell r="CX292" t="str">
            <v>-</v>
          </cell>
          <cell r="CY292">
            <v>13.9</v>
          </cell>
          <cell r="CZ292">
            <v>5.0999999999999996</v>
          </cell>
          <cell r="DA292">
            <v>438.25276357036796</v>
          </cell>
          <cell r="DB292">
            <v>1632.7063740856845</v>
          </cell>
          <cell r="DC292">
            <v>0.22168588846503676</v>
          </cell>
          <cell r="DD292">
            <v>0</v>
          </cell>
          <cell r="DE292" t="str">
            <v>Газлифт</v>
          </cell>
          <cell r="DF292">
            <v>11.637119999999999</v>
          </cell>
          <cell r="DG292">
            <v>16</v>
          </cell>
          <cell r="DH292">
            <v>13</v>
          </cell>
          <cell r="DI292">
            <v>5.0999999999999996</v>
          </cell>
          <cell r="DJ292">
            <v>56</v>
          </cell>
          <cell r="DK292">
            <v>0</v>
          </cell>
          <cell r="DL292">
            <v>42790.083333333336</v>
          </cell>
          <cell r="DM292">
            <v>42824</v>
          </cell>
          <cell r="DN292">
            <v>582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42179</v>
          </cell>
          <cell r="DT292" t="str">
            <v>ВНС</v>
          </cell>
          <cell r="DU292">
            <v>0</v>
          </cell>
          <cell r="DV292">
            <v>18</v>
          </cell>
          <cell r="DW292">
            <v>28</v>
          </cell>
          <cell r="DX292">
            <v>54</v>
          </cell>
          <cell r="DY292">
            <v>25</v>
          </cell>
          <cell r="DZ292" t="str">
            <v>Постоянный</v>
          </cell>
          <cell r="EA292">
            <v>24</v>
          </cell>
          <cell r="EB292">
            <v>0</v>
          </cell>
          <cell r="EC292">
            <v>11.637119999999999</v>
          </cell>
          <cell r="ED292">
            <v>16</v>
          </cell>
          <cell r="EE292">
            <v>13</v>
          </cell>
          <cell r="EF292">
            <v>19</v>
          </cell>
          <cell r="EG292">
            <v>438.25276357036796</v>
          </cell>
          <cell r="EH292">
            <v>78</v>
          </cell>
          <cell r="EI292">
            <v>13.9</v>
          </cell>
          <cell r="EJ292">
            <v>56</v>
          </cell>
          <cell r="EK292">
            <v>18</v>
          </cell>
          <cell r="EL292">
            <v>28</v>
          </cell>
          <cell r="EM292">
            <v>54</v>
          </cell>
          <cell r="EN292">
            <v>25</v>
          </cell>
          <cell r="EO292" t="str">
            <v>Постоянный</v>
          </cell>
          <cell r="EP292">
            <v>24</v>
          </cell>
          <cell r="EQ292">
            <v>0</v>
          </cell>
          <cell r="ER292">
            <v>11.637119999999999</v>
          </cell>
          <cell r="ES292">
            <v>16</v>
          </cell>
          <cell r="ET292">
            <v>13</v>
          </cell>
          <cell r="EU292">
            <v>19</v>
          </cell>
          <cell r="EV292">
            <v>438.25276357036796</v>
          </cell>
          <cell r="EW292">
            <v>78</v>
          </cell>
          <cell r="EX292">
            <v>13.9</v>
          </cell>
          <cell r="EY292">
            <v>56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</row>
        <row r="293">
          <cell r="J293">
            <v>1223</v>
          </cell>
          <cell r="K293" t="str">
            <v>К - 21</v>
          </cell>
          <cell r="L293">
            <v>42053</v>
          </cell>
          <cell r="M293" t="str">
            <v>Гор.</v>
          </cell>
          <cell r="N293" t="str">
            <v>P1ar_Block III</v>
          </cell>
          <cell r="O293" t="str">
            <v>Действующий</v>
          </cell>
          <cell r="P293">
            <v>-4</v>
          </cell>
          <cell r="Q293">
            <v>0</v>
          </cell>
          <cell r="R293">
            <v>0</v>
          </cell>
          <cell r="S293">
            <v>0</v>
          </cell>
          <cell r="T293">
            <v>143.80000000000001</v>
          </cell>
          <cell r="U293">
            <v>135</v>
          </cell>
          <cell r="V293">
            <v>4.32</v>
          </cell>
          <cell r="W293">
            <v>1</v>
          </cell>
          <cell r="X293">
            <v>3.1643715206563146</v>
          </cell>
          <cell r="Y293">
            <v>1.33</v>
          </cell>
          <cell r="Z293">
            <v>0.83599999999999997</v>
          </cell>
          <cell r="AA293">
            <v>0.73299999999999998</v>
          </cell>
          <cell r="AB293">
            <v>38</v>
          </cell>
          <cell r="AC293">
            <v>1.1579999999999999</v>
          </cell>
          <cell r="AD293">
            <v>177.8</v>
          </cell>
          <cell r="AE293">
            <v>9.19</v>
          </cell>
          <cell r="AF293">
            <v>2214</v>
          </cell>
          <cell r="AG293" t="str">
            <v>1 ств 2676
2 ств 2971</v>
          </cell>
          <cell r="AH293" t="str">
            <v>1 ств 2676
2 ств 2971</v>
          </cell>
          <cell r="AI293">
            <v>0</v>
          </cell>
          <cell r="AJ293">
            <v>0</v>
          </cell>
          <cell r="AK293" t="str">
            <v>откр ствол</v>
          </cell>
          <cell r="AL293" t="str">
            <v>1 ствол 2214-2676;
2 ствол 2270-2971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Газлифт</v>
          </cell>
          <cell r="AT293">
            <v>450</v>
          </cell>
          <cell r="AU293" t="str">
            <v>ГП</v>
          </cell>
          <cell r="AV293">
            <v>810</v>
          </cell>
          <cell r="AW293" t="str">
            <v>ГП</v>
          </cell>
          <cell r="AX293">
            <v>1090</v>
          </cell>
          <cell r="AY293" t="str">
            <v>ГП</v>
          </cell>
          <cell r="AZ293">
            <v>1330</v>
          </cell>
          <cell r="BA293" t="str">
            <v>ГК85/1,5</v>
          </cell>
          <cell r="BB293">
            <v>1530</v>
          </cell>
          <cell r="BC293" t="str">
            <v>ГК81/2</v>
          </cell>
          <cell r="BD293">
            <v>0</v>
          </cell>
          <cell r="BE293">
            <v>0</v>
          </cell>
          <cell r="BF293">
            <v>1850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2230</v>
          </cell>
          <cell r="BN293" t="str">
            <v>Есть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73</v>
          </cell>
          <cell r="BV293">
            <v>5.5</v>
          </cell>
          <cell r="BW293">
            <v>18</v>
          </cell>
          <cell r="BX293" t="str">
            <v>Угловик</v>
          </cell>
          <cell r="BY293" t="str">
            <v>Постоянный</v>
          </cell>
          <cell r="BZ293">
            <v>24</v>
          </cell>
          <cell r="CA293">
            <v>0</v>
          </cell>
          <cell r="CB293">
            <v>27</v>
          </cell>
          <cell r="CC293">
            <v>45</v>
          </cell>
          <cell r="CD293">
            <v>25</v>
          </cell>
          <cell r="CE293">
            <v>43313</v>
          </cell>
          <cell r="CF293">
            <v>127</v>
          </cell>
          <cell r="CG293">
            <v>80</v>
          </cell>
          <cell r="CH293">
            <v>6</v>
          </cell>
          <cell r="CI293">
            <v>0</v>
          </cell>
          <cell r="CJ293">
            <v>0</v>
          </cell>
          <cell r="CK293">
            <v>49</v>
          </cell>
          <cell r="CL293">
            <v>11.904640000000001</v>
          </cell>
          <cell r="CM293">
            <v>16</v>
          </cell>
          <cell r="CN293">
            <v>11</v>
          </cell>
          <cell r="CO293">
            <v>289</v>
          </cell>
          <cell r="CP293">
            <v>29.6</v>
          </cell>
          <cell r="CQ293">
            <v>78</v>
          </cell>
          <cell r="CR293" t="str">
            <v>-</v>
          </cell>
          <cell r="CS293" t="str">
            <v>-</v>
          </cell>
          <cell r="CT293" t="str">
            <v>-</v>
          </cell>
          <cell r="CU293">
            <v>66.095359999999999</v>
          </cell>
          <cell r="CV293" t="str">
            <v>-</v>
          </cell>
          <cell r="CW293" t="str">
            <v>-</v>
          </cell>
          <cell r="CX293" t="str">
            <v>-</v>
          </cell>
          <cell r="CY293">
            <v>11.3</v>
          </cell>
          <cell r="CZ293">
            <v>18.3</v>
          </cell>
          <cell r="DA293">
            <v>1537.2157410891887</v>
          </cell>
          <cell r="DB293">
            <v>2486.4254609967206</v>
          </cell>
          <cell r="DC293">
            <v>0.28214384893085259</v>
          </cell>
          <cell r="DD293">
            <v>0</v>
          </cell>
          <cell r="DE293" t="str">
            <v>Газлифт</v>
          </cell>
          <cell r="DF293">
            <v>11.904640000000001</v>
          </cell>
          <cell r="DG293">
            <v>16</v>
          </cell>
          <cell r="DH293">
            <v>11</v>
          </cell>
          <cell r="DI293">
            <v>18.3</v>
          </cell>
          <cell r="DJ293">
            <v>49</v>
          </cell>
          <cell r="DK293">
            <v>0</v>
          </cell>
          <cell r="DL293">
            <v>42034</v>
          </cell>
          <cell r="DM293">
            <v>42053</v>
          </cell>
          <cell r="DN293">
            <v>1353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42053</v>
          </cell>
          <cell r="DT293" t="str">
            <v>ВНС</v>
          </cell>
          <cell r="DU293" t="str">
            <v>Предыдущий ГТМ-2000г(ОПЗ)</v>
          </cell>
          <cell r="DV293">
            <v>18</v>
          </cell>
          <cell r="DW293">
            <v>27</v>
          </cell>
          <cell r="DX293">
            <v>45</v>
          </cell>
          <cell r="DY293">
            <v>25</v>
          </cell>
          <cell r="DZ293" t="str">
            <v>Постоянный</v>
          </cell>
          <cell r="EA293">
            <v>24</v>
          </cell>
          <cell r="EB293">
            <v>0</v>
          </cell>
          <cell r="EC293">
            <v>11.904640000000001</v>
          </cell>
          <cell r="ED293">
            <v>16</v>
          </cell>
          <cell r="EE293">
            <v>11</v>
          </cell>
          <cell r="EF293">
            <v>29.6</v>
          </cell>
          <cell r="EG293">
            <v>1537.2157410891887</v>
          </cell>
          <cell r="EH293">
            <v>80</v>
          </cell>
          <cell r="EI293">
            <v>11.3</v>
          </cell>
          <cell r="EJ293">
            <v>49</v>
          </cell>
          <cell r="EK293">
            <v>18</v>
          </cell>
          <cell r="EL293">
            <v>27</v>
          </cell>
          <cell r="EM293">
            <v>45</v>
          </cell>
          <cell r="EN293">
            <v>25</v>
          </cell>
          <cell r="EO293" t="str">
            <v>Постоянный</v>
          </cell>
          <cell r="EP293">
            <v>24</v>
          </cell>
          <cell r="EQ293">
            <v>0</v>
          </cell>
          <cell r="ER293">
            <v>11.904640000000001</v>
          </cell>
          <cell r="ES293">
            <v>16</v>
          </cell>
          <cell r="ET293">
            <v>11</v>
          </cell>
          <cell r="EU293">
            <v>29.6</v>
          </cell>
          <cell r="EV293">
            <v>1537.2157410891887</v>
          </cell>
          <cell r="EW293">
            <v>80</v>
          </cell>
          <cell r="EX293">
            <v>11.3</v>
          </cell>
          <cell r="EY293">
            <v>49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</row>
        <row r="294">
          <cell r="J294">
            <v>1224</v>
          </cell>
          <cell r="K294" t="str">
            <v>К - 21</v>
          </cell>
          <cell r="L294">
            <v>41603</v>
          </cell>
          <cell r="M294" t="str">
            <v>Гор.</v>
          </cell>
          <cell r="N294" t="str">
            <v>P1ar_Block III</v>
          </cell>
          <cell r="O294" t="str">
            <v>Действующий</v>
          </cell>
          <cell r="P294">
            <v>-4</v>
          </cell>
          <cell r="Q294" t="str">
            <v xml:space="preserve"> </v>
          </cell>
          <cell r="R294" t="str">
            <v xml:space="preserve"> </v>
          </cell>
          <cell r="S294">
            <v>0</v>
          </cell>
          <cell r="T294">
            <v>143.80000000000001</v>
          </cell>
          <cell r="U294">
            <v>135</v>
          </cell>
          <cell r="V294">
            <v>4.32</v>
          </cell>
          <cell r="W294">
            <v>1</v>
          </cell>
          <cell r="X294">
            <v>4.32</v>
          </cell>
          <cell r="Y294">
            <v>1.33</v>
          </cell>
          <cell r="Z294">
            <v>0.83599999999999997</v>
          </cell>
          <cell r="AA294">
            <v>0.73299999999999998</v>
          </cell>
          <cell r="AB294">
            <v>38</v>
          </cell>
          <cell r="AC294">
            <v>1.1579999999999999</v>
          </cell>
          <cell r="AD294">
            <v>177.8</v>
          </cell>
          <cell r="AE294">
            <v>9.19</v>
          </cell>
          <cell r="AF294">
            <v>2068</v>
          </cell>
          <cell r="AG294">
            <v>2713</v>
          </cell>
          <cell r="AH294">
            <v>2713</v>
          </cell>
          <cell r="AI294">
            <v>0</v>
          </cell>
          <cell r="AJ294">
            <v>0</v>
          </cell>
          <cell r="AK294" t="str">
            <v>откр ствол</v>
          </cell>
          <cell r="AL294" t="str">
            <v>2068-2713</v>
          </cell>
          <cell r="AM294">
            <v>0</v>
          </cell>
          <cell r="AN294">
            <v>2068</v>
          </cell>
          <cell r="AO294">
            <v>82.54</v>
          </cell>
          <cell r="AP294">
            <v>0</v>
          </cell>
          <cell r="AQ294">
            <v>0</v>
          </cell>
          <cell r="AR294">
            <v>0</v>
          </cell>
          <cell r="AS294" t="str">
            <v>Фонтан</v>
          </cell>
          <cell r="AT294">
            <v>350</v>
          </cell>
          <cell r="AU294">
            <v>0</v>
          </cell>
          <cell r="AV294">
            <v>700</v>
          </cell>
          <cell r="AW294">
            <v>0</v>
          </cell>
          <cell r="AX294">
            <v>1200</v>
          </cell>
          <cell r="AY294">
            <v>0</v>
          </cell>
          <cell r="AZ294">
            <v>1808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1818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2080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73</v>
          </cell>
          <cell r="BV294">
            <v>5.5</v>
          </cell>
          <cell r="BW294">
            <v>18</v>
          </cell>
          <cell r="BX294" t="str">
            <v>Угловик</v>
          </cell>
          <cell r="BY294" t="str">
            <v>Постоянный</v>
          </cell>
          <cell r="BZ294">
            <v>24</v>
          </cell>
          <cell r="CA294">
            <v>0</v>
          </cell>
          <cell r="CB294">
            <v>28</v>
          </cell>
          <cell r="CC294">
            <v>87</v>
          </cell>
          <cell r="CD294">
            <v>25</v>
          </cell>
          <cell r="CE294">
            <v>43313</v>
          </cell>
          <cell r="CF294">
            <v>131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48</v>
          </cell>
          <cell r="CL294">
            <v>13.375999999999999</v>
          </cell>
          <cell r="CM294">
            <v>16</v>
          </cell>
          <cell r="CN294">
            <v>0</v>
          </cell>
          <cell r="CO294">
            <v>290</v>
          </cell>
          <cell r="CP294">
            <v>25</v>
          </cell>
          <cell r="CQ294">
            <v>83</v>
          </cell>
          <cell r="CR294" t="str">
            <v>-</v>
          </cell>
          <cell r="CS294" t="str">
            <v>-</v>
          </cell>
          <cell r="CT294" t="str">
            <v>-</v>
          </cell>
          <cell r="CU294">
            <v>69.623999999999995</v>
          </cell>
          <cell r="CV294" t="str">
            <v>-</v>
          </cell>
          <cell r="CW294" t="str">
            <v>-</v>
          </cell>
          <cell r="CX294" t="str">
            <v>-</v>
          </cell>
          <cell r="CY294">
            <v>0</v>
          </cell>
          <cell r="CZ294">
            <v>25</v>
          </cell>
          <cell r="DA294">
            <v>1869.019138755981</v>
          </cell>
          <cell r="DB294">
            <v>1869.019138755981</v>
          </cell>
          <cell r="DC294">
            <v>0.26833188717087952</v>
          </cell>
          <cell r="DD294" t="str">
            <v>ВНР после ОПЗ</v>
          </cell>
          <cell r="DE294" t="str">
            <v>Фонтан</v>
          </cell>
          <cell r="DF294">
            <v>18.399999999999999</v>
          </cell>
          <cell r="DG294">
            <v>22</v>
          </cell>
          <cell r="DH294">
            <v>0</v>
          </cell>
          <cell r="DI294">
            <v>34.389952153110045</v>
          </cell>
          <cell r="DJ294">
            <v>48</v>
          </cell>
          <cell r="DK294" t="str">
            <v>План запуска 08.11.2018</v>
          </cell>
          <cell r="DL294" t="str">
            <v>-</v>
          </cell>
          <cell r="DM294">
            <v>41603</v>
          </cell>
          <cell r="DN294">
            <v>1803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41603</v>
          </cell>
          <cell r="DT294" t="str">
            <v>ВНС</v>
          </cell>
          <cell r="DU294">
            <v>0</v>
          </cell>
          <cell r="DV294">
            <v>18</v>
          </cell>
          <cell r="DW294">
            <v>28</v>
          </cell>
          <cell r="DX294">
            <v>87</v>
          </cell>
          <cell r="DY294">
            <v>25</v>
          </cell>
          <cell r="DZ294" t="str">
            <v>Постоянный</v>
          </cell>
          <cell r="EA294">
            <v>24</v>
          </cell>
          <cell r="EB294">
            <v>0</v>
          </cell>
          <cell r="EC294">
            <v>10.032</v>
          </cell>
          <cell r="ED294">
            <v>12</v>
          </cell>
          <cell r="EE294">
            <v>0</v>
          </cell>
          <cell r="EF294">
            <v>23</v>
          </cell>
          <cell r="EG294">
            <v>2292.6634768740032</v>
          </cell>
          <cell r="EH294">
            <v>0</v>
          </cell>
          <cell r="EI294">
            <v>0</v>
          </cell>
          <cell r="EJ294">
            <v>49</v>
          </cell>
          <cell r="EK294">
            <v>18</v>
          </cell>
          <cell r="EL294">
            <v>28</v>
          </cell>
          <cell r="EM294">
            <v>87</v>
          </cell>
          <cell r="EN294">
            <v>25</v>
          </cell>
          <cell r="EO294" t="str">
            <v>Постоянный</v>
          </cell>
          <cell r="EP294">
            <v>24</v>
          </cell>
          <cell r="EQ294">
            <v>0</v>
          </cell>
          <cell r="ER294">
            <v>13.375999999999999</v>
          </cell>
          <cell r="ES294">
            <v>16</v>
          </cell>
          <cell r="ET294">
            <v>0</v>
          </cell>
          <cell r="EU294">
            <v>25</v>
          </cell>
          <cell r="EV294">
            <v>1869.019138755981</v>
          </cell>
          <cell r="EW294">
            <v>0</v>
          </cell>
          <cell r="EX294">
            <v>0</v>
          </cell>
          <cell r="EY294">
            <v>48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3.3439999999999994</v>
          </cell>
        </row>
        <row r="295">
          <cell r="J295">
            <v>1226</v>
          </cell>
          <cell r="K295" t="str">
            <v>К - 21</v>
          </cell>
          <cell r="L295">
            <v>42131</v>
          </cell>
          <cell r="M295" t="str">
            <v>Гор.</v>
          </cell>
          <cell r="N295" t="str">
            <v>P1ar_Block III</v>
          </cell>
          <cell r="O295" t="str">
            <v>Действующий</v>
          </cell>
          <cell r="P295">
            <v>-4</v>
          </cell>
          <cell r="Q295">
            <v>0</v>
          </cell>
          <cell r="R295">
            <v>0</v>
          </cell>
          <cell r="S295">
            <v>0</v>
          </cell>
          <cell r="T295">
            <v>143.80000000000001</v>
          </cell>
          <cell r="U295">
            <v>135</v>
          </cell>
          <cell r="V295">
            <v>4.32</v>
          </cell>
          <cell r="W295">
            <v>1</v>
          </cell>
          <cell r="X295">
            <v>2.6490066225165561</v>
          </cell>
          <cell r="Y295">
            <v>1.33</v>
          </cell>
          <cell r="Z295">
            <v>0.83599999999999997</v>
          </cell>
          <cell r="AA295">
            <v>0.73299999999999998</v>
          </cell>
          <cell r="AB295">
            <v>38</v>
          </cell>
          <cell r="AC295">
            <v>1.1579999999999999</v>
          </cell>
          <cell r="AD295">
            <v>177.8</v>
          </cell>
          <cell r="AE295">
            <v>9.19</v>
          </cell>
          <cell r="AF295">
            <v>2175</v>
          </cell>
          <cell r="AG295" t="str">
            <v xml:space="preserve">1 ств 2393
2 ств 2780 </v>
          </cell>
          <cell r="AH295" t="str">
            <v xml:space="preserve">1 ств 2393
2 ств 2780 </v>
          </cell>
          <cell r="AI295">
            <v>0</v>
          </cell>
          <cell r="AJ295">
            <v>0</v>
          </cell>
          <cell r="AK295" t="str">
            <v>откр ствол</v>
          </cell>
          <cell r="AL295" t="str">
            <v xml:space="preserve">1 ствол 2180-2393;
2 ствол 2210-2780 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 t="str">
            <v>Газлифт</v>
          </cell>
          <cell r="AT295">
            <v>345</v>
          </cell>
          <cell r="AU295" t="str">
            <v>ГП</v>
          </cell>
          <cell r="AV295">
            <v>670</v>
          </cell>
          <cell r="AW295" t="str">
            <v>ГК83/3</v>
          </cell>
          <cell r="AX295">
            <v>970</v>
          </cell>
          <cell r="AY295" t="str">
            <v>ГК82/3</v>
          </cell>
          <cell r="AZ295">
            <v>1245</v>
          </cell>
          <cell r="BA295" t="str">
            <v>ГК80/2</v>
          </cell>
          <cell r="BB295">
            <v>1480</v>
          </cell>
          <cell r="BC295" t="str">
            <v>ГК78/3</v>
          </cell>
          <cell r="BD295">
            <v>0</v>
          </cell>
          <cell r="BE295">
            <v>0</v>
          </cell>
          <cell r="BF295">
            <v>1750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2195</v>
          </cell>
          <cell r="BN295" t="str">
            <v>Есть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73</v>
          </cell>
          <cell r="BV295">
            <v>5.5</v>
          </cell>
          <cell r="BW295">
            <v>18</v>
          </cell>
          <cell r="BX295" t="str">
            <v>Угловик</v>
          </cell>
          <cell r="BY295" t="str">
            <v>Постоянный</v>
          </cell>
          <cell r="BZ295">
            <v>24</v>
          </cell>
          <cell r="CA295">
            <v>0</v>
          </cell>
          <cell r="CB295">
            <v>26</v>
          </cell>
          <cell r="CC295">
            <v>63</v>
          </cell>
          <cell r="CD295">
            <v>25</v>
          </cell>
          <cell r="CE295">
            <v>43313</v>
          </cell>
          <cell r="CF295">
            <v>142</v>
          </cell>
          <cell r="CG295">
            <v>83</v>
          </cell>
          <cell r="CH295">
            <v>6</v>
          </cell>
          <cell r="CI295">
            <v>0</v>
          </cell>
          <cell r="CJ295">
            <v>0</v>
          </cell>
          <cell r="CK295">
            <v>68</v>
          </cell>
          <cell r="CL295">
            <v>1.35432</v>
          </cell>
          <cell r="CM295">
            <v>2</v>
          </cell>
          <cell r="CN295">
            <v>19</v>
          </cell>
          <cell r="CO295">
            <v>291</v>
          </cell>
          <cell r="CP295">
            <v>8.9</v>
          </cell>
          <cell r="CQ295">
            <v>74</v>
          </cell>
          <cell r="CR295" t="str">
            <v>-</v>
          </cell>
          <cell r="CS295" t="str">
            <v>-</v>
          </cell>
          <cell r="CT295" t="str">
            <v>-</v>
          </cell>
          <cell r="CU295">
            <v>72.645679999999999</v>
          </cell>
          <cell r="CV295" t="str">
            <v>-</v>
          </cell>
          <cell r="CW295" t="str">
            <v>-</v>
          </cell>
          <cell r="CX295" t="str">
            <v>-</v>
          </cell>
          <cell r="CY295">
            <v>2</v>
          </cell>
          <cell r="CZ295">
            <v>6.9</v>
          </cell>
          <cell r="DA295">
            <v>5094.8077263866735</v>
          </cell>
          <cell r="DB295">
            <v>6571.5635891074489</v>
          </cell>
          <cell r="DC295">
            <v>3.5173666538228655E-2</v>
          </cell>
          <cell r="DD295">
            <v>0</v>
          </cell>
          <cell r="DE295" t="str">
            <v>Газлифт</v>
          </cell>
          <cell r="DF295">
            <v>1.35432</v>
          </cell>
          <cell r="DG295">
            <v>2</v>
          </cell>
          <cell r="DH295">
            <v>19</v>
          </cell>
          <cell r="DI295">
            <v>6.8999999999999995</v>
          </cell>
          <cell r="DJ295">
            <v>68</v>
          </cell>
          <cell r="DK295">
            <v>0</v>
          </cell>
          <cell r="DL295">
            <v>42708.083333333336</v>
          </cell>
          <cell r="DM295">
            <v>42712</v>
          </cell>
          <cell r="DN295">
            <v>694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43174</v>
          </cell>
          <cell r="DT295" t="str">
            <v>БОПЗ</v>
          </cell>
          <cell r="DU295">
            <v>0</v>
          </cell>
          <cell r="DV295">
            <v>18</v>
          </cell>
          <cell r="DW295">
            <v>26</v>
          </cell>
          <cell r="DX295">
            <v>63</v>
          </cell>
          <cell r="DY295">
            <v>25</v>
          </cell>
          <cell r="DZ295" t="str">
            <v>Постоянный</v>
          </cell>
          <cell r="EA295">
            <v>24</v>
          </cell>
          <cell r="EB295">
            <v>0</v>
          </cell>
          <cell r="EC295">
            <v>1.35432</v>
          </cell>
          <cell r="ED295">
            <v>2</v>
          </cell>
          <cell r="EE295">
            <v>19</v>
          </cell>
          <cell r="EF295">
            <v>8.9</v>
          </cell>
          <cell r="EG295">
            <v>5094.8077263866735</v>
          </cell>
          <cell r="EH295">
            <v>83</v>
          </cell>
          <cell r="EI295">
            <v>2</v>
          </cell>
          <cell r="EJ295">
            <v>68</v>
          </cell>
          <cell r="EK295">
            <v>18</v>
          </cell>
          <cell r="EL295">
            <v>26</v>
          </cell>
          <cell r="EM295">
            <v>63</v>
          </cell>
          <cell r="EN295">
            <v>25</v>
          </cell>
          <cell r="EO295" t="str">
            <v>Постоянный</v>
          </cell>
          <cell r="EP295">
            <v>24</v>
          </cell>
          <cell r="EQ295">
            <v>0</v>
          </cell>
          <cell r="ER295">
            <v>1.35432</v>
          </cell>
          <cell r="ES295">
            <v>2</v>
          </cell>
          <cell r="ET295">
            <v>19</v>
          </cell>
          <cell r="EU295">
            <v>8.9</v>
          </cell>
          <cell r="EV295">
            <v>5094.8077263866735</v>
          </cell>
          <cell r="EW295">
            <v>83</v>
          </cell>
          <cell r="EX295">
            <v>2</v>
          </cell>
          <cell r="EY295">
            <v>68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</row>
        <row r="296">
          <cell r="J296">
            <v>1234</v>
          </cell>
          <cell r="K296" t="str">
            <v>К - 102</v>
          </cell>
          <cell r="L296">
            <v>42643</v>
          </cell>
          <cell r="M296" t="str">
            <v>Гор.</v>
          </cell>
          <cell r="N296" t="str">
            <v>P1ar_Block III</v>
          </cell>
          <cell r="O296" t="str">
            <v>Действующий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143.80000000000001</v>
          </cell>
          <cell r="U296">
            <v>135</v>
          </cell>
          <cell r="V296">
            <v>4.32</v>
          </cell>
          <cell r="W296">
            <v>1</v>
          </cell>
          <cell r="X296">
            <v>4.3057050592034445</v>
          </cell>
          <cell r="Y296">
            <v>1.33</v>
          </cell>
          <cell r="Z296">
            <v>0.83599999999999997</v>
          </cell>
          <cell r="AA296">
            <v>0.73299999999999998</v>
          </cell>
          <cell r="AB296">
            <v>38</v>
          </cell>
          <cell r="AC296">
            <v>1.1579999999999999</v>
          </cell>
          <cell r="AD296">
            <v>177.8</v>
          </cell>
          <cell r="AE296">
            <v>9.19</v>
          </cell>
          <cell r="AF296">
            <v>2214</v>
          </cell>
          <cell r="AG296">
            <v>2810</v>
          </cell>
          <cell r="AH296">
            <v>2810</v>
          </cell>
          <cell r="AI296">
            <v>0</v>
          </cell>
          <cell r="AJ296">
            <v>0</v>
          </cell>
          <cell r="AK296" t="str">
            <v>откр ствол</v>
          </cell>
          <cell r="AL296" t="str">
            <v>2220-2810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 t="str">
            <v>Газлифт</v>
          </cell>
          <cell r="AT296">
            <v>500</v>
          </cell>
          <cell r="AU296" t="str">
            <v>ГК83/1,5</v>
          </cell>
          <cell r="AV296">
            <v>900</v>
          </cell>
          <cell r="AW296" t="str">
            <v>ГК84/1,5</v>
          </cell>
          <cell r="AX296">
            <v>1220</v>
          </cell>
          <cell r="AY296" t="str">
            <v>ГК80/1,5</v>
          </cell>
          <cell r="AZ296">
            <v>1480</v>
          </cell>
          <cell r="BA296" t="str">
            <v>ГК77/2,5</v>
          </cell>
          <cell r="BB296">
            <v>1720</v>
          </cell>
          <cell r="BC296" t="str">
            <v>ЦКсОК</v>
          </cell>
          <cell r="BD296">
            <v>0</v>
          </cell>
          <cell r="BE296">
            <v>0</v>
          </cell>
          <cell r="BF296">
            <v>1815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2220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73</v>
          </cell>
          <cell r="BV296">
            <v>5.5</v>
          </cell>
          <cell r="BW296">
            <v>18</v>
          </cell>
          <cell r="BX296" t="str">
            <v>Угловик</v>
          </cell>
          <cell r="BY296" t="str">
            <v>Постоянный</v>
          </cell>
          <cell r="BZ296">
            <v>24</v>
          </cell>
          <cell r="CA296">
            <v>0</v>
          </cell>
          <cell r="CB296">
            <v>36.700000000000003</v>
          </cell>
          <cell r="CC296">
            <v>31</v>
          </cell>
          <cell r="CD296">
            <v>34</v>
          </cell>
          <cell r="CE296">
            <v>43313</v>
          </cell>
          <cell r="CF296">
            <v>146</v>
          </cell>
          <cell r="CG296">
            <v>83</v>
          </cell>
          <cell r="CH296">
            <v>6</v>
          </cell>
          <cell r="CI296">
            <v>0</v>
          </cell>
          <cell r="CJ296">
            <v>0</v>
          </cell>
          <cell r="CK296">
            <v>80</v>
          </cell>
          <cell r="CL296">
            <v>16.369214400000001</v>
          </cell>
          <cell r="CM296">
            <v>19.600000000000001</v>
          </cell>
          <cell r="CN296">
            <v>0.1</v>
          </cell>
          <cell r="CO296">
            <v>292</v>
          </cell>
          <cell r="CP296">
            <v>50.3</v>
          </cell>
          <cell r="CQ296">
            <v>66</v>
          </cell>
          <cell r="CR296" t="str">
            <v>-</v>
          </cell>
          <cell r="CS296" t="str">
            <v>-</v>
          </cell>
          <cell r="CT296" t="str">
            <v>-</v>
          </cell>
          <cell r="CU296">
            <v>49.630785599999996</v>
          </cell>
          <cell r="CV296" t="str">
            <v>-</v>
          </cell>
          <cell r="CW296" t="str">
            <v>-</v>
          </cell>
          <cell r="CX296" t="str">
            <v>-</v>
          </cell>
          <cell r="CY296">
            <v>12</v>
          </cell>
          <cell r="CZ296">
            <v>38.299999999999997</v>
          </cell>
          <cell r="DA296">
            <v>2339.7579788557232</v>
          </cell>
          <cell r="DB296">
            <v>3072.8414187060803</v>
          </cell>
          <cell r="DC296">
            <v>0.36690762364425539</v>
          </cell>
          <cell r="DD296" t="str">
            <v xml:space="preserve">Планируется постановка бригады ПРГС для оптимизации работы газлифтного подъемника </v>
          </cell>
          <cell r="DE296" t="str">
            <v>Газлифт</v>
          </cell>
          <cell r="DF296">
            <v>16.369214400000001</v>
          </cell>
          <cell r="DG296">
            <v>19.600000000000001</v>
          </cell>
          <cell r="DH296">
            <v>0.1</v>
          </cell>
          <cell r="DI296">
            <v>38.299999999999997</v>
          </cell>
          <cell r="DJ296">
            <v>80</v>
          </cell>
          <cell r="DK296">
            <v>0</v>
          </cell>
          <cell r="DL296">
            <v>42625</v>
          </cell>
          <cell r="DM296">
            <v>42643</v>
          </cell>
          <cell r="DN296">
            <v>763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42643</v>
          </cell>
          <cell r="DT296" t="str">
            <v>ВНС</v>
          </cell>
          <cell r="DU296" t="str">
            <v>НСL-15% V-100м3</v>
          </cell>
          <cell r="DV296">
            <v>18</v>
          </cell>
          <cell r="DW296">
            <v>36.700000000000003</v>
          </cell>
          <cell r="DX296">
            <v>31</v>
          </cell>
          <cell r="DY296">
            <v>34</v>
          </cell>
          <cell r="DZ296" t="str">
            <v>Постоянный</v>
          </cell>
          <cell r="EA296">
            <v>24</v>
          </cell>
          <cell r="EB296">
            <v>0</v>
          </cell>
          <cell r="EC296">
            <v>26.725248000000001</v>
          </cell>
          <cell r="ED296">
            <v>32</v>
          </cell>
          <cell r="EE296">
            <v>0.1</v>
          </cell>
          <cell r="EF296">
            <v>46.8</v>
          </cell>
          <cell r="EG296">
            <v>1302.1394600341969</v>
          </cell>
          <cell r="EH296">
            <v>83</v>
          </cell>
          <cell r="EI296">
            <v>12</v>
          </cell>
          <cell r="EJ296">
            <v>64</v>
          </cell>
          <cell r="EK296">
            <v>18</v>
          </cell>
          <cell r="EL296">
            <v>36.700000000000003</v>
          </cell>
          <cell r="EM296">
            <v>31</v>
          </cell>
          <cell r="EN296">
            <v>34</v>
          </cell>
          <cell r="EO296" t="str">
            <v>Постоянный</v>
          </cell>
          <cell r="EP296">
            <v>24</v>
          </cell>
          <cell r="EQ296">
            <v>0</v>
          </cell>
          <cell r="ER296">
            <v>16.369214400000001</v>
          </cell>
          <cell r="ES296">
            <v>19.600000000000001</v>
          </cell>
          <cell r="ET296">
            <v>0.1</v>
          </cell>
          <cell r="EU296">
            <v>50.3</v>
          </cell>
          <cell r="EV296">
            <v>2339.7579788557232</v>
          </cell>
          <cell r="EW296">
            <v>83</v>
          </cell>
          <cell r="EX296">
            <v>12</v>
          </cell>
          <cell r="EY296">
            <v>80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-10.3560336</v>
          </cell>
        </row>
        <row r="297">
          <cell r="J297">
            <v>1241</v>
          </cell>
          <cell r="K297" t="str">
            <v>К - 26</v>
          </cell>
          <cell r="L297">
            <v>41926</v>
          </cell>
          <cell r="M297" t="str">
            <v>Гор.</v>
          </cell>
          <cell r="N297" t="str">
            <v>P1ar_Block III</v>
          </cell>
          <cell r="O297" t="str">
            <v>Действующий</v>
          </cell>
          <cell r="P297">
            <v>-4</v>
          </cell>
          <cell r="Q297">
            <v>0</v>
          </cell>
          <cell r="R297">
            <v>0</v>
          </cell>
          <cell r="S297">
            <v>0</v>
          </cell>
          <cell r="T297">
            <v>143.80000000000001</v>
          </cell>
          <cell r="U297">
            <v>135</v>
          </cell>
          <cell r="V297">
            <v>4.32</v>
          </cell>
          <cell r="W297">
            <v>1</v>
          </cell>
          <cell r="X297">
            <v>4.32</v>
          </cell>
          <cell r="Y297">
            <v>1.33</v>
          </cell>
          <cell r="Z297">
            <v>0.83599999999999997</v>
          </cell>
          <cell r="AA297">
            <v>0.73299999999999998</v>
          </cell>
          <cell r="AB297">
            <v>38</v>
          </cell>
          <cell r="AC297">
            <v>1.1579999999999999</v>
          </cell>
          <cell r="AD297">
            <v>177.8</v>
          </cell>
          <cell r="AE297">
            <v>9.19</v>
          </cell>
          <cell r="AF297">
            <v>2091</v>
          </cell>
          <cell r="AG297" t="str">
            <v>1 ств 2373
2 ств 2737
3 ств 2737</v>
          </cell>
          <cell r="AH297" t="str">
            <v>1 ств 2373
2 ств 2737
3 ств 2737</v>
          </cell>
          <cell r="AI297">
            <v>0</v>
          </cell>
          <cell r="AJ297">
            <v>0</v>
          </cell>
          <cell r="AK297" t="str">
            <v>откр ствол</v>
          </cell>
          <cell r="AL297" t="str">
            <v>1ый ст-л 2091-2373;
2ой ст-л 2091-2737;
3й ст-л 2091-2737</v>
          </cell>
          <cell r="AM297">
            <v>0</v>
          </cell>
          <cell r="AN297">
            <v>2091</v>
          </cell>
          <cell r="AO297">
            <v>165.86</v>
          </cell>
          <cell r="AP297">
            <v>0</v>
          </cell>
          <cell r="AQ297">
            <v>0</v>
          </cell>
          <cell r="AR297">
            <v>0</v>
          </cell>
          <cell r="AS297" t="str">
            <v>Газлифт</v>
          </cell>
          <cell r="AT297">
            <v>600</v>
          </cell>
          <cell r="AU297" t="str">
            <v>ГК83(1)</v>
          </cell>
          <cell r="AV297">
            <v>1200</v>
          </cell>
          <cell r="AW297" t="str">
            <v>ГК80(2)</v>
          </cell>
          <cell r="AX297">
            <v>1500</v>
          </cell>
          <cell r="AY297" t="str">
            <v>ГК81/3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1810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2100</v>
          </cell>
          <cell r="BN297" t="str">
            <v>Есть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73</v>
          </cell>
          <cell r="BV297">
            <v>5.5</v>
          </cell>
          <cell r="BW297">
            <v>18</v>
          </cell>
          <cell r="BX297" t="str">
            <v>Угловик</v>
          </cell>
          <cell r="BY297" t="str">
            <v>Постоянный</v>
          </cell>
          <cell r="BZ297">
            <v>24</v>
          </cell>
          <cell r="CA297">
            <v>0</v>
          </cell>
          <cell r="CB297">
            <v>28</v>
          </cell>
          <cell r="CC297">
            <v>42</v>
          </cell>
          <cell r="CD297">
            <v>26</v>
          </cell>
          <cell r="CE297">
            <v>43313</v>
          </cell>
          <cell r="CF297">
            <v>145</v>
          </cell>
          <cell r="CG297">
            <v>79</v>
          </cell>
          <cell r="CH297">
            <v>6</v>
          </cell>
          <cell r="CI297">
            <v>0</v>
          </cell>
          <cell r="CJ297">
            <v>0</v>
          </cell>
          <cell r="CK297">
            <v>65</v>
          </cell>
          <cell r="CL297">
            <v>17.556000000000001</v>
          </cell>
          <cell r="CM297">
            <v>21</v>
          </cell>
          <cell r="CN297">
            <v>0</v>
          </cell>
          <cell r="CO297">
            <v>293</v>
          </cell>
          <cell r="CP297">
            <v>22</v>
          </cell>
          <cell r="CQ297">
            <v>80</v>
          </cell>
          <cell r="CR297" t="str">
            <v>-</v>
          </cell>
          <cell r="CS297" t="str">
            <v>-</v>
          </cell>
          <cell r="CT297" t="str">
            <v>-</v>
          </cell>
          <cell r="CU297">
            <v>62.444000000000003</v>
          </cell>
          <cell r="CV297" t="str">
            <v>-</v>
          </cell>
          <cell r="CW297" t="str">
            <v>-</v>
          </cell>
          <cell r="CX297" t="str">
            <v>-</v>
          </cell>
          <cell r="CY297">
            <v>15.6</v>
          </cell>
          <cell r="CZ297">
            <v>6.4</v>
          </cell>
          <cell r="DA297">
            <v>364.54773296878557</v>
          </cell>
          <cell r="DB297">
            <v>1253.1328320802004</v>
          </cell>
          <cell r="DC297">
            <v>0.34534698615877557</v>
          </cell>
          <cell r="DD297">
            <v>0</v>
          </cell>
          <cell r="DE297" t="str">
            <v>Газлифт</v>
          </cell>
          <cell r="DF297">
            <v>17.556000000000001</v>
          </cell>
          <cell r="DG297">
            <v>21</v>
          </cell>
          <cell r="DH297">
            <v>0</v>
          </cell>
          <cell r="DI297">
            <v>6.4</v>
          </cell>
          <cell r="DJ297">
            <v>65</v>
          </cell>
          <cell r="DK297">
            <v>0</v>
          </cell>
          <cell r="DL297" t="str">
            <v>-</v>
          </cell>
          <cell r="DM297">
            <v>41926</v>
          </cell>
          <cell r="DN297">
            <v>1480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41926</v>
          </cell>
          <cell r="DT297" t="str">
            <v>ВНС</v>
          </cell>
          <cell r="DU297" t="str">
            <v>НСL-16% V-60м3 с растворителем 40м3</v>
          </cell>
          <cell r="DV297">
            <v>18</v>
          </cell>
          <cell r="DW297">
            <v>28</v>
          </cell>
          <cell r="DX297">
            <v>42</v>
          </cell>
          <cell r="DY297">
            <v>26</v>
          </cell>
          <cell r="DZ297" t="str">
            <v>Постоянный</v>
          </cell>
          <cell r="EA297">
            <v>24</v>
          </cell>
          <cell r="EB297">
            <v>0</v>
          </cell>
          <cell r="EC297">
            <v>17.556000000000001</v>
          </cell>
          <cell r="ED297">
            <v>21</v>
          </cell>
          <cell r="EE297">
            <v>0</v>
          </cell>
          <cell r="EF297">
            <v>22</v>
          </cell>
          <cell r="EG297">
            <v>364.54773296878557</v>
          </cell>
          <cell r="EH297">
            <v>79</v>
          </cell>
          <cell r="EI297">
            <v>15.6</v>
          </cell>
          <cell r="EJ297">
            <v>65</v>
          </cell>
          <cell r="EK297">
            <v>18</v>
          </cell>
          <cell r="EL297">
            <v>28</v>
          </cell>
          <cell r="EM297">
            <v>42</v>
          </cell>
          <cell r="EN297">
            <v>26</v>
          </cell>
          <cell r="EO297" t="str">
            <v>Постоянный</v>
          </cell>
          <cell r="EP297">
            <v>24</v>
          </cell>
          <cell r="EQ297">
            <v>0</v>
          </cell>
          <cell r="ER297">
            <v>17.556000000000001</v>
          </cell>
          <cell r="ES297">
            <v>21</v>
          </cell>
          <cell r="ET297">
            <v>0</v>
          </cell>
          <cell r="EU297">
            <v>22</v>
          </cell>
          <cell r="EV297">
            <v>364.54773296878557</v>
          </cell>
          <cell r="EW297">
            <v>79</v>
          </cell>
          <cell r="EX297">
            <v>15.6</v>
          </cell>
          <cell r="EY297">
            <v>65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</row>
        <row r="298">
          <cell r="J298">
            <v>1244</v>
          </cell>
          <cell r="K298" t="str">
            <v>К - 30</v>
          </cell>
          <cell r="L298">
            <v>42014</v>
          </cell>
          <cell r="M298" t="str">
            <v>Гор.</v>
          </cell>
          <cell r="N298" t="str">
            <v>P1ar_Block II</v>
          </cell>
          <cell r="O298" t="str">
            <v>Действующий</v>
          </cell>
          <cell r="P298">
            <v>-4</v>
          </cell>
          <cell r="Q298">
            <v>0</v>
          </cell>
          <cell r="R298">
            <v>0</v>
          </cell>
          <cell r="S298">
            <v>0</v>
          </cell>
          <cell r="T298">
            <v>143.80000000000001</v>
          </cell>
          <cell r="U298">
            <v>135</v>
          </cell>
          <cell r="V298">
            <v>4.32</v>
          </cell>
          <cell r="W298">
            <v>1</v>
          </cell>
          <cell r="X298">
            <v>4.32</v>
          </cell>
          <cell r="Y298">
            <v>1.33</v>
          </cell>
          <cell r="Z298">
            <v>0.83599999999999997</v>
          </cell>
          <cell r="AA298">
            <v>0.73299999999999998</v>
          </cell>
          <cell r="AB298">
            <v>38</v>
          </cell>
          <cell r="AC298">
            <v>1.1579999999999999</v>
          </cell>
          <cell r="AD298">
            <v>177.8</v>
          </cell>
          <cell r="AE298">
            <v>9.19</v>
          </cell>
          <cell r="AF298">
            <v>2271</v>
          </cell>
          <cell r="AG298">
            <v>2990</v>
          </cell>
          <cell r="AH298">
            <v>2990</v>
          </cell>
          <cell r="AI298">
            <v>0</v>
          </cell>
          <cell r="AJ298">
            <v>0</v>
          </cell>
          <cell r="AK298" t="str">
            <v>откр ствол</v>
          </cell>
          <cell r="AL298" t="str">
            <v>2190-2216; 2226-2250 перфорация; 
2271-2990 открытый ствол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 t="str">
            <v>Газлифт</v>
          </cell>
          <cell r="AT298">
            <v>550</v>
          </cell>
          <cell r="AU298" t="str">
            <v>ГП</v>
          </cell>
          <cell r="AV298">
            <v>1000</v>
          </cell>
          <cell r="AW298" t="str">
            <v>ГП</v>
          </cell>
          <cell r="AX298">
            <v>1350</v>
          </cell>
          <cell r="AY298" t="str">
            <v>ГК86/1,5</v>
          </cell>
          <cell r="AZ298">
            <v>1700</v>
          </cell>
          <cell r="BA298" t="str">
            <v>ЦКсОК/5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1740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2140</v>
          </cell>
          <cell r="BN298" t="str">
            <v>Есть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73</v>
          </cell>
          <cell r="BV298">
            <v>5.5</v>
          </cell>
          <cell r="BW298">
            <v>18</v>
          </cell>
          <cell r="BX298" t="str">
            <v>Угловик</v>
          </cell>
          <cell r="BY298" t="str">
            <v>Постоянный</v>
          </cell>
          <cell r="BZ298">
            <v>24</v>
          </cell>
          <cell r="CA298">
            <v>0</v>
          </cell>
          <cell r="CB298">
            <v>22</v>
          </cell>
          <cell r="CC298">
            <v>66</v>
          </cell>
          <cell r="CD298">
            <v>21</v>
          </cell>
          <cell r="CE298">
            <v>43313</v>
          </cell>
          <cell r="CF298">
            <v>135</v>
          </cell>
          <cell r="CG298">
            <v>80</v>
          </cell>
          <cell r="CH298">
            <v>6</v>
          </cell>
          <cell r="CI298">
            <v>0</v>
          </cell>
          <cell r="CJ298">
            <v>0</v>
          </cell>
          <cell r="CK298">
            <v>42</v>
          </cell>
          <cell r="CL298">
            <v>9.2795999999999985</v>
          </cell>
          <cell r="CM298">
            <v>11.1</v>
          </cell>
          <cell r="CN298">
            <v>0</v>
          </cell>
          <cell r="CO298">
            <v>294</v>
          </cell>
          <cell r="CP298">
            <v>17</v>
          </cell>
          <cell r="CQ298">
            <v>93</v>
          </cell>
          <cell r="CR298" t="str">
            <v>-</v>
          </cell>
          <cell r="CS298" t="str">
            <v>-</v>
          </cell>
          <cell r="CT298" t="str">
            <v>-</v>
          </cell>
          <cell r="CU298">
            <v>83.720399999999998</v>
          </cell>
          <cell r="CV298" t="str">
            <v>-</v>
          </cell>
          <cell r="CW298" t="str">
            <v>-</v>
          </cell>
          <cell r="CX298" t="str">
            <v>-</v>
          </cell>
          <cell r="CY298">
            <v>10</v>
          </cell>
          <cell r="CZ298">
            <v>7</v>
          </cell>
          <cell r="DA298">
            <v>754.34285960601767</v>
          </cell>
          <cell r="DB298">
            <v>1831.9755161860428</v>
          </cell>
          <cell r="DC298">
            <v>0.17202387785558487</v>
          </cell>
          <cell r="DD298">
            <v>0</v>
          </cell>
          <cell r="DE298" t="str">
            <v>Газлифт</v>
          </cell>
          <cell r="DF298">
            <v>9.2795999999999985</v>
          </cell>
          <cell r="DG298">
            <v>11.1</v>
          </cell>
          <cell r="DH298">
            <v>0</v>
          </cell>
          <cell r="DI298">
            <v>7</v>
          </cell>
          <cell r="DJ298">
            <v>42</v>
          </cell>
          <cell r="DK298">
            <v>0</v>
          </cell>
          <cell r="DL298">
            <v>42884.083333333336</v>
          </cell>
          <cell r="DM298">
            <v>42952</v>
          </cell>
          <cell r="DN298">
            <v>454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42952</v>
          </cell>
          <cell r="DT298" t="str">
            <v>ОПЗ+РПВР</v>
          </cell>
          <cell r="DU298">
            <v>0</v>
          </cell>
          <cell r="DV298">
            <v>18</v>
          </cell>
          <cell r="DW298">
            <v>22</v>
          </cell>
          <cell r="DX298">
            <v>66</v>
          </cell>
          <cell r="DY298">
            <v>21</v>
          </cell>
          <cell r="DZ298" t="str">
            <v>Постоянный</v>
          </cell>
          <cell r="EA298">
            <v>24</v>
          </cell>
          <cell r="EB298">
            <v>0</v>
          </cell>
          <cell r="EC298">
            <v>9.2795999999999985</v>
          </cell>
          <cell r="ED298">
            <v>11.1</v>
          </cell>
          <cell r="EE298">
            <v>0</v>
          </cell>
          <cell r="EF298">
            <v>17</v>
          </cell>
          <cell r="EG298">
            <v>754.34285960601767</v>
          </cell>
          <cell r="EH298">
            <v>80</v>
          </cell>
          <cell r="EI298">
            <v>10</v>
          </cell>
          <cell r="EJ298">
            <v>42</v>
          </cell>
          <cell r="EK298">
            <v>18</v>
          </cell>
          <cell r="EL298">
            <v>22</v>
          </cell>
          <cell r="EM298">
            <v>66</v>
          </cell>
          <cell r="EN298">
            <v>21</v>
          </cell>
          <cell r="EO298" t="str">
            <v>Постоянный</v>
          </cell>
          <cell r="EP298">
            <v>24</v>
          </cell>
          <cell r="EQ298">
            <v>0</v>
          </cell>
          <cell r="ER298">
            <v>9.2795999999999985</v>
          </cell>
          <cell r="ES298">
            <v>11.1</v>
          </cell>
          <cell r="ET298">
            <v>0</v>
          </cell>
          <cell r="EU298">
            <v>17</v>
          </cell>
          <cell r="EV298">
            <v>754.34285960601767</v>
          </cell>
          <cell r="EW298">
            <v>80</v>
          </cell>
          <cell r="EX298">
            <v>10</v>
          </cell>
          <cell r="EY298">
            <v>42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</row>
        <row r="299">
          <cell r="J299">
            <v>1246</v>
          </cell>
          <cell r="K299" t="str">
            <v>К - 31/1</v>
          </cell>
          <cell r="L299">
            <v>42144</v>
          </cell>
          <cell r="M299" t="str">
            <v>Гор.</v>
          </cell>
          <cell r="N299" t="str">
            <v>P1ar_Block I</v>
          </cell>
          <cell r="O299" t="str">
            <v>Действующий</v>
          </cell>
          <cell r="P299">
            <v>-4</v>
          </cell>
          <cell r="Q299">
            <v>0</v>
          </cell>
          <cell r="R299">
            <v>0</v>
          </cell>
          <cell r="S299">
            <v>0</v>
          </cell>
          <cell r="T299">
            <v>143.80000000000001</v>
          </cell>
          <cell r="U299">
            <v>135</v>
          </cell>
          <cell r="V299">
            <v>4.32</v>
          </cell>
          <cell r="W299">
            <v>1</v>
          </cell>
          <cell r="X299">
            <v>4.2858503444553797</v>
          </cell>
          <cell r="Y299">
            <v>1.33</v>
          </cell>
          <cell r="Z299">
            <v>0.83599999999999997</v>
          </cell>
          <cell r="AA299">
            <v>0.73299999999999998</v>
          </cell>
          <cell r="AB299">
            <v>38</v>
          </cell>
          <cell r="AC299">
            <v>1.1579999999999999</v>
          </cell>
          <cell r="AD299">
            <v>177.8</v>
          </cell>
          <cell r="AE299">
            <v>9.19</v>
          </cell>
          <cell r="AF299">
            <v>2330</v>
          </cell>
          <cell r="AG299">
            <v>3095</v>
          </cell>
          <cell r="AH299">
            <v>3095</v>
          </cell>
          <cell r="AI299">
            <v>0</v>
          </cell>
          <cell r="AJ299">
            <v>0</v>
          </cell>
          <cell r="AK299" t="str">
            <v>откр ствол</v>
          </cell>
          <cell r="AL299" t="str">
            <v>2330-3095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 t="str">
            <v>Газлифт</v>
          </cell>
          <cell r="AT299">
            <v>375</v>
          </cell>
          <cell r="AU299" t="str">
            <v>ГП</v>
          </cell>
          <cell r="AV299">
            <v>745</v>
          </cell>
          <cell r="AW299" t="str">
            <v>ГП</v>
          </cell>
          <cell r="AX299">
            <v>1140</v>
          </cell>
          <cell r="AY299" t="str">
            <v>ГП</v>
          </cell>
          <cell r="AZ299">
            <v>1490</v>
          </cell>
          <cell r="BA299" t="str">
            <v>ГП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1800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2340</v>
          </cell>
          <cell r="BN299" t="str">
            <v>Есть</v>
          </cell>
          <cell r="BO299">
            <v>0</v>
          </cell>
          <cell r="BP299">
            <v>88</v>
          </cell>
          <cell r="BQ299">
            <v>45</v>
          </cell>
          <cell r="BR299">
            <v>9.6479999999999997</v>
          </cell>
          <cell r="BS299">
            <v>0</v>
          </cell>
          <cell r="BT299">
            <v>0</v>
          </cell>
          <cell r="BU299">
            <v>73</v>
          </cell>
          <cell r="BV299">
            <v>5.5</v>
          </cell>
          <cell r="BW299">
            <v>18</v>
          </cell>
          <cell r="BX299" t="str">
            <v>Угловик</v>
          </cell>
          <cell r="BY299" t="str">
            <v>Постоянный</v>
          </cell>
          <cell r="BZ299">
            <v>24</v>
          </cell>
          <cell r="CA299">
            <v>0</v>
          </cell>
          <cell r="CB299">
            <v>19</v>
          </cell>
          <cell r="CC299">
            <v>45</v>
          </cell>
          <cell r="CD299">
            <v>18</v>
          </cell>
          <cell r="CE299">
            <v>43313</v>
          </cell>
          <cell r="CF299">
            <v>127</v>
          </cell>
          <cell r="CG299">
            <v>88</v>
          </cell>
          <cell r="CH299">
            <v>6</v>
          </cell>
          <cell r="CI299">
            <v>0</v>
          </cell>
          <cell r="CJ299">
            <v>0</v>
          </cell>
          <cell r="CK299">
            <v>65</v>
          </cell>
          <cell r="CL299">
            <v>11.675910399999999</v>
          </cell>
          <cell r="CM299">
            <v>14</v>
          </cell>
          <cell r="CN299">
            <v>0.24</v>
          </cell>
          <cell r="CO299">
            <v>295</v>
          </cell>
          <cell r="CP299">
            <v>25</v>
          </cell>
          <cell r="CQ299">
            <v>62</v>
          </cell>
          <cell r="CR299" t="str">
            <v>-</v>
          </cell>
          <cell r="CS299" t="str">
            <v>-</v>
          </cell>
          <cell r="CT299" t="str">
            <v>-</v>
          </cell>
          <cell r="CU299">
            <v>50.324089600000001</v>
          </cell>
          <cell r="CV299" t="str">
            <v>-</v>
          </cell>
          <cell r="CW299" t="str">
            <v>-</v>
          </cell>
          <cell r="CX299" t="str">
            <v>-</v>
          </cell>
          <cell r="CY299">
            <v>9.6479999999999997</v>
          </cell>
          <cell r="CZ299">
            <v>15.352</v>
          </cell>
          <cell r="DA299">
            <v>1314.8439371374416</v>
          </cell>
          <cell r="DB299">
            <v>2141.1606584442443</v>
          </cell>
          <cell r="DC299">
            <v>0.28837628401513787</v>
          </cell>
          <cell r="DD299">
            <v>0</v>
          </cell>
          <cell r="DE299" t="str">
            <v>Газлифт</v>
          </cell>
          <cell r="DF299">
            <v>11.675910399999999</v>
          </cell>
          <cell r="DG299">
            <v>14</v>
          </cell>
          <cell r="DH299">
            <v>0.24</v>
          </cell>
          <cell r="DI299">
            <v>15.352</v>
          </cell>
          <cell r="DJ299">
            <v>65</v>
          </cell>
          <cell r="DK299">
            <v>0</v>
          </cell>
          <cell r="DL299">
            <v>42781.083333333336</v>
          </cell>
          <cell r="DM299">
            <v>42788</v>
          </cell>
          <cell r="DN299">
            <v>618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42151</v>
          </cell>
          <cell r="DT299" t="str">
            <v>ВНС</v>
          </cell>
          <cell r="DU299">
            <v>0</v>
          </cell>
          <cell r="DV299">
            <v>18</v>
          </cell>
          <cell r="DW299">
            <v>30</v>
          </cell>
          <cell r="DX299">
            <v>34</v>
          </cell>
          <cell r="DY299">
            <v>19</v>
          </cell>
          <cell r="DZ299" t="str">
            <v>Постоянный</v>
          </cell>
          <cell r="EA299">
            <v>24</v>
          </cell>
          <cell r="EB299">
            <v>0</v>
          </cell>
          <cell r="EC299">
            <v>11.675910399999999</v>
          </cell>
          <cell r="ED299">
            <v>14</v>
          </cell>
          <cell r="EE299">
            <v>0.24</v>
          </cell>
          <cell r="EF299">
            <v>25</v>
          </cell>
          <cell r="EG299">
            <v>1314.8439371374416</v>
          </cell>
          <cell r="EH299">
            <v>88</v>
          </cell>
          <cell r="EI299">
            <v>9.6479999999999997</v>
          </cell>
          <cell r="EJ299">
            <v>65</v>
          </cell>
          <cell r="EK299">
            <v>18</v>
          </cell>
          <cell r="EL299">
            <v>19</v>
          </cell>
          <cell r="EM299">
            <v>45</v>
          </cell>
          <cell r="EN299">
            <v>18</v>
          </cell>
          <cell r="EO299" t="str">
            <v>Постоянный</v>
          </cell>
          <cell r="EP299">
            <v>24</v>
          </cell>
          <cell r="EQ299">
            <v>0</v>
          </cell>
          <cell r="ER299">
            <v>11.675910399999999</v>
          </cell>
          <cell r="ES299">
            <v>14</v>
          </cell>
          <cell r="ET299">
            <v>0.24</v>
          </cell>
          <cell r="EU299">
            <v>25</v>
          </cell>
          <cell r="EV299">
            <v>1314.8439371374416</v>
          </cell>
          <cell r="EW299">
            <v>88</v>
          </cell>
          <cell r="EX299">
            <v>9.6479999999999997</v>
          </cell>
          <cell r="EY299">
            <v>65</v>
          </cell>
          <cell r="EZ299">
            <v>0</v>
          </cell>
          <cell r="FA299">
            <v>-11</v>
          </cell>
          <cell r="FB299">
            <v>11</v>
          </cell>
          <cell r="FC299">
            <v>-1</v>
          </cell>
          <cell r="FD299">
            <v>0</v>
          </cell>
          <cell r="FE299">
            <v>0</v>
          </cell>
          <cell r="FF299">
            <v>0</v>
          </cell>
        </row>
        <row r="300">
          <cell r="J300">
            <v>1247</v>
          </cell>
          <cell r="K300" t="str">
            <v>К - 29</v>
          </cell>
          <cell r="L300">
            <v>42073</v>
          </cell>
          <cell r="M300" t="str">
            <v>Гор.</v>
          </cell>
          <cell r="N300" t="str">
            <v>P1ar_Block II</v>
          </cell>
          <cell r="O300" t="str">
            <v>Действующий</v>
          </cell>
          <cell r="P300">
            <v>-4</v>
          </cell>
          <cell r="Q300">
            <v>0</v>
          </cell>
          <cell r="R300">
            <v>0</v>
          </cell>
          <cell r="S300">
            <v>0</v>
          </cell>
          <cell r="T300">
            <v>143.80000000000001</v>
          </cell>
          <cell r="U300">
            <v>135</v>
          </cell>
          <cell r="V300">
            <v>4.32</v>
          </cell>
          <cell r="W300">
            <v>1</v>
          </cell>
          <cell r="X300">
            <v>4.3071302946794976</v>
          </cell>
          <cell r="Y300">
            <v>1.33</v>
          </cell>
          <cell r="Z300">
            <v>0.83599999999999997</v>
          </cell>
          <cell r="AA300">
            <v>0.73299999999999998</v>
          </cell>
          <cell r="AB300">
            <v>38</v>
          </cell>
          <cell r="AC300">
            <v>1.1579999999999999</v>
          </cell>
          <cell r="AD300">
            <v>177.8</v>
          </cell>
          <cell r="AE300">
            <v>9.19</v>
          </cell>
          <cell r="AF300">
            <v>2367</v>
          </cell>
          <cell r="AG300" t="str">
            <v>1 ств 3052
2 ств 2700</v>
          </cell>
          <cell r="AH300" t="str">
            <v>1 ств 3052
2 ств 2700</v>
          </cell>
          <cell r="AI300">
            <v>0</v>
          </cell>
          <cell r="AJ300">
            <v>0</v>
          </cell>
          <cell r="AK300" t="str">
            <v>откр ствол</v>
          </cell>
          <cell r="AL300" t="str">
            <v>1 ствол-3052;
2 ствол-2700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 t="str">
            <v>Газлифт</v>
          </cell>
          <cell r="AT300">
            <v>400</v>
          </cell>
          <cell r="AU300">
            <v>0</v>
          </cell>
          <cell r="AV300">
            <v>780</v>
          </cell>
          <cell r="AW300">
            <v>0</v>
          </cell>
          <cell r="AX300">
            <v>1130</v>
          </cell>
          <cell r="AY300">
            <v>0</v>
          </cell>
          <cell r="AZ300">
            <v>1450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1810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2377</v>
          </cell>
          <cell r="BN300" t="str">
            <v>Есть</v>
          </cell>
          <cell r="BO300">
            <v>0</v>
          </cell>
          <cell r="BP300">
            <v>86</v>
          </cell>
          <cell r="BQ300">
            <v>34</v>
          </cell>
          <cell r="BR300">
            <v>13.032</v>
          </cell>
          <cell r="BS300">
            <v>0</v>
          </cell>
          <cell r="BT300">
            <v>0</v>
          </cell>
          <cell r="BU300">
            <v>73</v>
          </cell>
          <cell r="BV300">
            <v>5.5</v>
          </cell>
          <cell r="BW300">
            <v>18</v>
          </cell>
          <cell r="BX300" t="str">
            <v>Угловик</v>
          </cell>
          <cell r="BY300" t="str">
            <v>Постоянный</v>
          </cell>
          <cell r="BZ300">
            <v>24</v>
          </cell>
          <cell r="CA300">
            <v>0</v>
          </cell>
          <cell r="CB300">
            <v>20</v>
          </cell>
          <cell r="CC300">
            <v>34</v>
          </cell>
          <cell r="CD300">
            <v>19</v>
          </cell>
          <cell r="CE300">
            <v>43313</v>
          </cell>
          <cell r="CF300">
            <v>125</v>
          </cell>
          <cell r="CG300">
            <v>86</v>
          </cell>
          <cell r="CH300">
            <v>6</v>
          </cell>
          <cell r="CI300">
            <v>0</v>
          </cell>
          <cell r="CJ300">
            <v>0</v>
          </cell>
          <cell r="CK300">
            <v>42</v>
          </cell>
          <cell r="CL300">
            <v>10.8582188</v>
          </cell>
          <cell r="CM300">
            <v>13</v>
          </cell>
          <cell r="CN300">
            <v>0.09</v>
          </cell>
          <cell r="CO300">
            <v>296</v>
          </cell>
          <cell r="CP300">
            <v>21.9</v>
          </cell>
          <cell r="CQ300">
            <v>83</v>
          </cell>
          <cell r="CR300" t="str">
            <v>-</v>
          </cell>
          <cell r="CS300" t="str">
            <v>-</v>
          </cell>
          <cell r="CT300" t="str">
            <v>-</v>
          </cell>
          <cell r="CU300">
            <v>72.141781199999997</v>
          </cell>
          <cell r="CV300" t="str">
            <v>-</v>
          </cell>
          <cell r="CW300" t="str">
            <v>-</v>
          </cell>
          <cell r="CX300" t="str">
            <v>-</v>
          </cell>
          <cell r="CY300">
            <v>13.032</v>
          </cell>
          <cell r="CZ300">
            <v>8.8679999999999986</v>
          </cell>
          <cell r="DA300">
            <v>816.70853786810767</v>
          </cell>
          <cell r="DB300">
            <v>2016.9053878339605</v>
          </cell>
          <cell r="DC300">
            <v>0.22220027651589966</v>
          </cell>
          <cell r="DD300">
            <v>0</v>
          </cell>
          <cell r="DE300" t="str">
            <v>Газлифт</v>
          </cell>
          <cell r="DF300">
            <v>10.8582188</v>
          </cell>
          <cell r="DG300">
            <v>13</v>
          </cell>
          <cell r="DH300">
            <v>0.09</v>
          </cell>
          <cell r="DI300">
            <v>8.8679999999999986</v>
          </cell>
          <cell r="DJ300">
            <v>42</v>
          </cell>
          <cell r="DK300">
            <v>0</v>
          </cell>
          <cell r="DL300">
            <v>42063</v>
          </cell>
          <cell r="DM300">
            <v>42073</v>
          </cell>
          <cell r="DN300">
            <v>1333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42089</v>
          </cell>
          <cell r="DT300" t="str">
            <v>ВНС</v>
          </cell>
          <cell r="DU300" t="str">
            <v>МСКО-60м3</v>
          </cell>
          <cell r="DV300">
            <v>18</v>
          </cell>
          <cell r="DW300">
            <v>20</v>
          </cell>
          <cell r="DX300">
            <v>34</v>
          </cell>
          <cell r="DY300">
            <v>19</v>
          </cell>
          <cell r="DZ300" t="str">
            <v>Постоянный</v>
          </cell>
          <cell r="EA300">
            <v>24</v>
          </cell>
          <cell r="EB300">
            <v>0</v>
          </cell>
          <cell r="EC300">
            <v>10.8582188</v>
          </cell>
          <cell r="ED300">
            <v>13</v>
          </cell>
          <cell r="EE300">
            <v>0.09</v>
          </cell>
          <cell r="EF300">
            <v>21.9</v>
          </cell>
          <cell r="EG300">
            <v>816.70853786810767</v>
          </cell>
          <cell r="EH300">
            <v>86</v>
          </cell>
          <cell r="EI300">
            <v>13.032</v>
          </cell>
          <cell r="EJ300">
            <v>42</v>
          </cell>
          <cell r="EK300">
            <v>18</v>
          </cell>
          <cell r="EL300">
            <v>20</v>
          </cell>
          <cell r="EM300">
            <v>34</v>
          </cell>
          <cell r="EN300">
            <v>19</v>
          </cell>
          <cell r="EO300" t="str">
            <v>Постоянный</v>
          </cell>
          <cell r="EP300">
            <v>24</v>
          </cell>
          <cell r="EQ300">
            <v>0</v>
          </cell>
          <cell r="ER300">
            <v>10.8582188</v>
          </cell>
          <cell r="ES300">
            <v>13</v>
          </cell>
          <cell r="ET300">
            <v>0.09</v>
          </cell>
          <cell r="EU300">
            <v>21.9</v>
          </cell>
          <cell r="EV300">
            <v>816.70853786810767</v>
          </cell>
          <cell r="EW300">
            <v>86</v>
          </cell>
          <cell r="EX300">
            <v>13.032</v>
          </cell>
          <cell r="EY300">
            <v>42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</row>
        <row r="301">
          <cell r="J301">
            <v>1250</v>
          </cell>
          <cell r="K301" t="str">
            <v>К - 61</v>
          </cell>
          <cell r="L301">
            <v>42230</v>
          </cell>
          <cell r="M301" t="str">
            <v>Гор.</v>
          </cell>
          <cell r="N301" t="str">
            <v>P1ar_Block II</v>
          </cell>
          <cell r="O301" t="str">
            <v>Действующий</v>
          </cell>
          <cell r="P301">
            <v>-4</v>
          </cell>
          <cell r="Q301">
            <v>0</v>
          </cell>
          <cell r="R301">
            <v>0</v>
          </cell>
          <cell r="S301">
            <v>0</v>
          </cell>
          <cell r="T301">
            <v>143.80000000000001</v>
          </cell>
          <cell r="U301">
            <v>135</v>
          </cell>
          <cell r="V301">
            <v>4.32</v>
          </cell>
          <cell r="W301">
            <v>1</v>
          </cell>
          <cell r="X301">
            <v>4.32</v>
          </cell>
          <cell r="Y301">
            <v>1.33</v>
          </cell>
          <cell r="Z301">
            <v>0.83599999999999997</v>
          </cell>
          <cell r="AA301">
            <v>0.73299999999999998</v>
          </cell>
          <cell r="AB301">
            <v>38</v>
          </cell>
          <cell r="AC301">
            <v>1.1579999999999999</v>
          </cell>
          <cell r="AD301">
            <v>177.8</v>
          </cell>
          <cell r="AE301">
            <v>9.19</v>
          </cell>
          <cell r="AF301">
            <v>2338</v>
          </cell>
          <cell r="AG301">
            <v>3035</v>
          </cell>
          <cell r="AH301">
            <v>3035</v>
          </cell>
          <cell r="AI301">
            <v>0</v>
          </cell>
          <cell r="AJ301">
            <v>0</v>
          </cell>
          <cell r="AK301" t="str">
            <v>откр ствол</v>
          </cell>
          <cell r="AL301" t="str">
            <v>2338-3035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Газлифт</v>
          </cell>
          <cell r="AT301">
            <v>380</v>
          </cell>
          <cell r="AU301" t="str">
            <v>ГП</v>
          </cell>
          <cell r="AV301">
            <v>700</v>
          </cell>
          <cell r="AW301" t="str">
            <v>ГП</v>
          </cell>
          <cell r="AX301">
            <v>995</v>
          </cell>
          <cell r="AY301" t="str">
            <v>ГП</v>
          </cell>
          <cell r="AZ301">
            <v>1270</v>
          </cell>
          <cell r="BA301" t="str">
            <v>ГП 51390125/38</v>
          </cell>
          <cell r="BB301">
            <v>1505</v>
          </cell>
          <cell r="BC301" t="str">
            <v>ЦКсОК/3</v>
          </cell>
          <cell r="BD301">
            <v>0</v>
          </cell>
          <cell r="BE301">
            <v>0</v>
          </cell>
          <cell r="BF301">
            <v>1700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2150</v>
          </cell>
          <cell r="BN301" t="str">
            <v>Есть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73</v>
          </cell>
          <cell r="BV301">
            <v>5.5</v>
          </cell>
          <cell r="BW301">
            <v>18</v>
          </cell>
          <cell r="BX301" t="str">
            <v>Угловик</v>
          </cell>
          <cell r="BY301" t="str">
            <v>Периодический</v>
          </cell>
          <cell r="BZ301">
            <v>72</v>
          </cell>
          <cell r="CA301">
            <v>72</v>
          </cell>
          <cell r="CB301">
            <v>31</v>
          </cell>
          <cell r="CC301">
            <v>72</v>
          </cell>
          <cell r="CD301">
            <v>30</v>
          </cell>
          <cell r="CE301">
            <v>43313</v>
          </cell>
          <cell r="CF301">
            <v>125</v>
          </cell>
          <cell r="CG301">
            <v>82</v>
          </cell>
          <cell r="CH301">
            <v>6</v>
          </cell>
          <cell r="CI301">
            <v>0</v>
          </cell>
          <cell r="CJ301">
            <v>0</v>
          </cell>
          <cell r="CK301">
            <v>64</v>
          </cell>
          <cell r="CL301">
            <v>7.524</v>
          </cell>
          <cell r="CM301">
            <v>9</v>
          </cell>
          <cell r="CN301">
            <v>0</v>
          </cell>
          <cell r="CO301">
            <v>297</v>
          </cell>
          <cell r="CP301">
            <v>8.5</v>
          </cell>
          <cell r="CQ301">
            <v>61</v>
          </cell>
          <cell r="CR301" t="str">
            <v>-</v>
          </cell>
          <cell r="CS301" t="str">
            <v>-</v>
          </cell>
          <cell r="CT301" t="str">
            <v>-</v>
          </cell>
          <cell r="CU301">
            <v>53.475999999999999</v>
          </cell>
          <cell r="CV301" t="str">
            <v>-</v>
          </cell>
          <cell r="CW301" t="str">
            <v>-</v>
          </cell>
          <cell r="CX301" t="str">
            <v>-</v>
          </cell>
          <cell r="CY301">
            <v>4</v>
          </cell>
          <cell r="CZ301">
            <v>4.5</v>
          </cell>
          <cell r="DA301">
            <v>598.08612440191382</v>
          </cell>
          <cell r="DB301">
            <v>1129.7182349813929</v>
          </cell>
          <cell r="DC301">
            <v>0.18840363967920212</v>
          </cell>
          <cell r="DD301">
            <v>0</v>
          </cell>
          <cell r="DE301" t="str">
            <v>Газлифт</v>
          </cell>
          <cell r="DF301">
            <v>7.524</v>
          </cell>
          <cell r="DG301">
            <v>9</v>
          </cell>
          <cell r="DH301">
            <v>0</v>
          </cell>
          <cell r="DI301">
            <v>4.5</v>
          </cell>
          <cell r="DJ301">
            <v>64</v>
          </cell>
          <cell r="DK301">
            <v>0</v>
          </cell>
          <cell r="DL301" t="str">
            <v>-</v>
          </cell>
          <cell r="DM301">
            <v>42230</v>
          </cell>
          <cell r="DN301">
            <v>1176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42230</v>
          </cell>
          <cell r="DT301" t="str">
            <v>ВНС</v>
          </cell>
          <cell r="DU301">
            <v>0</v>
          </cell>
          <cell r="DV301">
            <v>18</v>
          </cell>
          <cell r="DW301">
            <v>31</v>
          </cell>
          <cell r="DX301">
            <v>72</v>
          </cell>
          <cell r="DY301">
            <v>30</v>
          </cell>
          <cell r="DZ301" t="str">
            <v>Периодический</v>
          </cell>
          <cell r="EA301">
            <v>72</v>
          </cell>
          <cell r="EB301">
            <v>72</v>
          </cell>
          <cell r="EC301">
            <v>7.524</v>
          </cell>
          <cell r="ED301">
            <v>9</v>
          </cell>
          <cell r="EE301">
            <v>0</v>
          </cell>
          <cell r="EF301">
            <v>8.5</v>
          </cell>
          <cell r="EG301">
            <v>598.08612440191382</v>
          </cell>
          <cell r="EH301">
            <v>82</v>
          </cell>
          <cell r="EI301">
            <v>4</v>
          </cell>
          <cell r="EJ301">
            <v>64</v>
          </cell>
          <cell r="EK301">
            <v>18</v>
          </cell>
          <cell r="EL301">
            <v>31</v>
          </cell>
          <cell r="EM301">
            <v>72</v>
          </cell>
          <cell r="EN301">
            <v>30</v>
          </cell>
          <cell r="EO301" t="str">
            <v>Периодический</v>
          </cell>
          <cell r="EP301">
            <v>72</v>
          </cell>
          <cell r="EQ301">
            <v>72</v>
          </cell>
          <cell r="ER301">
            <v>7.524</v>
          </cell>
          <cell r="ES301">
            <v>9</v>
          </cell>
          <cell r="ET301">
            <v>0</v>
          </cell>
          <cell r="EU301">
            <v>8.5</v>
          </cell>
          <cell r="EV301">
            <v>598.08612440191382</v>
          </cell>
          <cell r="EW301">
            <v>82</v>
          </cell>
          <cell r="EX301">
            <v>4</v>
          </cell>
          <cell r="EY301">
            <v>64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</row>
        <row r="302">
          <cell r="J302">
            <v>1251</v>
          </cell>
          <cell r="K302" t="str">
            <v>К - 62</v>
          </cell>
          <cell r="L302">
            <v>42285</v>
          </cell>
          <cell r="M302" t="str">
            <v>Гор.</v>
          </cell>
          <cell r="N302" t="str">
            <v>P1ar_Block III</v>
          </cell>
          <cell r="O302" t="str">
            <v>Действующий</v>
          </cell>
          <cell r="P302">
            <v>-4</v>
          </cell>
          <cell r="Q302">
            <v>0</v>
          </cell>
          <cell r="R302">
            <v>0</v>
          </cell>
          <cell r="S302">
            <v>0</v>
          </cell>
          <cell r="T302">
            <v>143.80000000000001</v>
          </cell>
          <cell r="U302">
            <v>135</v>
          </cell>
          <cell r="V302">
            <v>4.32</v>
          </cell>
          <cell r="W302">
            <v>1</v>
          </cell>
          <cell r="X302">
            <v>3.077991166165353</v>
          </cell>
          <cell r="Y302">
            <v>1.33</v>
          </cell>
          <cell r="Z302">
            <v>0.83599999999999997</v>
          </cell>
          <cell r="AA302">
            <v>0.73299999999999998</v>
          </cell>
          <cell r="AB302">
            <v>38</v>
          </cell>
          <cell r="AC302">
            <v>1.1579999999999999</v>
          </cell>
          <cell r="AD302">
            <v>177.8</v>
          </cell>
          <cell r="AE302">
            <v>9.19</v>
          </cell>
          <cell r="AF302">
            <v>2102</v>
          </cell>
          <cell r="AG302">
            <v>2725</v>
          </cell>
          <cell r="AH302">
            <v>2725</v>
          </cell>
          <cell r="AI302">
            <v>0</v>
          </cell>
          <cell r="AJ302">
            <v>0</v>
          </cell>
          <cell r="AK302" t="str">
            <v>откр ствол</v>
          </cell>
          <cell r="AL302" t="str">
            <v>2102 - 2725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 t="str">
            <v>Газлифт</v>
          </cell>
          <cell r="AT302">
            <v>880</v>
          </cell>
          <cell r="AU302" t="str">
            <v>ГП</v>
          </cell>
          <cell r="AV302">
            <v>1200</v>
          </cell>
          <cell r="AW302" t="str">
            <v>ГК78/2</v>
          </cell>
          <cell r="AX302">
            <v>1460</v>
          </cell>
          <cell r="AY302" t="str">
            <v>ГК79/3</v>
          </cell>
          <cell r="AZ302">
            <v>1680</v>
          </cell>
          <cell r="BA302" t="str">
            <v>ЦКсОК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1740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2110</v>
          </cell>
          <cell r="BN302" t="str">
            <v>Есть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73</v>
          </cell>
          <cell r="BV302">
            <v>5.5</v>
          </cell>
          <cell r="BW302">
            <v>18</v>
          </cell>
          <cell r="BX302" t="str">
            <v>Угловик</v>
          </cell>
          <cell r="BY302" t="str">
            <v>Постоянный</v>
          </cell>
          <cell r="BZ302">
            <v>24</v>
          </cell>
          <cell r="CA302">
            <v>0</v>
          </cell>
          <cell r="CB302">
            <v>31</v>
          </cell>
          <cell r="CC302">
            <v>80</v>
          </cell>
          <cell r="CD302">
            <v>30</v>
          </cell>
          <cell r="CE302">
            <v>43313</v>
          </cell>
          <cell r="CF302">
            <v>125</v>
          </cell>
          <cell r="CG302">
            <v>84</v>
          </cell>
          <cell r="CH302">
            <v>6</v>
          </cell>
          <cell r="CI302">
            <v>0</v>
          </cell>
          <cell r="CJ302">
            <v>0</v>
          </cell>
          <cell r="CK302">
            <v>79</v>
          </cell>
          <cell r="CL302">
            <v>17.999961645599999</v>
          </cell>
          <cell r="CM302">
            <v>24.51</v>
          </cell>
          <cell r="CN302">
            <v>12.154</v>
          </cell>
          <cell r="CO302">
            <v>298</v>
          </cell>
          <cell r="CP302">
            <v>6.26</v>
          </cell>
          <cell r="CQ302">
            <v>46</v>
          </cell>
          <cell r="CR302" t="str">
            <v>-</v>
          </cell>
          <cell r="CS302" t="str">
            <v>-</v>
          </cell>
          <cell r="CT302" t="str">
            <v>-</v>
          </cell>
          <cell r="CU302">
            <v>28.000038354400001</v>
          </cell>
          <cell r="CV302" t="str">
            <v>-</v>
          </cell>
          <cell r="CW302" t="str">
            <v>-</v>
          </cell>
          <cell r="CX302" t="str">
            <v>-</v>
          </cell>
          <cell r="CY302">
            <v>3.1</v>
          </cell>
          <cell r="CZ302">
            <v>3.1599999999999997</v>
          </cell>
          <cell r="DA302">
            <v>175.55592963013041</v>
          </cell>
          <cell r="DB302">
            <v>347.77851882424568</v>
          </cell>
          <cell r="DC302">
            <v>0.63701312202559746</v>
          </cell>
          <cell r="DD302">
            <v>0</v>
          </cell>
          <cell r="DE302" t="str">
            <v>Газлифт</v>
          </cell>
          <cell r="DF302">
            <v>17.999961645599999</v>
          </cell>
          <cell r="DG302">
            <v>24.51</v>
          </cell>
          <cell r="DH302">
            <v>12.154</v>
          </cell>
          <cell r="DI302">
            <v>3.1599999999999997</v>
          </cell>
          <cell r="DJ302">
            <v>79</v>
          </cell>
          <cell r="DK302">
            <v>0</v>
          </cell>
          <cell r="DL302">
            <v>42275</v>
          </cell>
          <cell r="DM302">
            <v>42285</v>
          </cell>
          <cell r="DN302">
            <v>1121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42651</v>
          </cell>
          <cell r="DT302" t="str">
            <v>ВНС</v>
          </cell>
          <cell r="DU302">
            <v>0</v>
          </cell>
          <cell r="DV302">
            <v>18</v>
          </cell>
          <cell r="DW302">
            <v>34</v>
          </cell>
          <cell r="DX302">
            <v>67</v>
          </cell>
          <cell r="DY302">
            <v>32</v>
          </cell>
          <cell r="DZ302" t="str">
            <v>Постоянный</v>
          </cell>
          <cell r="EA302">
            <v>24</v>
          </cell>
          <cell r="EB302">
            <v>0</v>
          </cell>
          <cell r="EC302">
            <v>17.681399999999996</v>
          </cell>
          <cell r="ED302">
            <v>22.5</v>
          </cell>
          <cell r="EE302">
            <v>6</v>
          </cell>
          <cell r="EF302">
            <v>13.1</v>
          </cell>
          <cell r="EG302">
            <v>412.86323481172315</v>
          </cell>
          <cell r="EH302">
            <v>84</v>
          </cell>
          <cell r="EI302">
            <v>5.8</v>
          </cell>
          <cell r="EJ302">
            <v>77</v>
          </cell>
          <cell r="EK302">
            <v>18</v>
          </cell>
          <cell r="EL302">
            <v>31</v>
          </cell>
          <cell r="EM302">
            <v>80</v>
          </cell>
          <cell r="EN302">
            <v>30</v>
          </cell>
          <cell r="EO302" t="str">
            <v>Постоянный</v>
          </cell>
          <cell r="EP302">
            <v>24</v>
          </cell>
          <cell r="EQ302">
            <v>0</v>
          </cell>
          <cell r="ER302">
            <v>17.999961645599999</v>
          </cell>
          <cell r="ES302">
            <v>24.51</v>
          </cell>
          <cell r="ET302">
            <v>12.154</v>
          </cell>
          <cell r="EU302">
            <v>6.26</v>
          </cell>
          <cell r="EV302">
            <v>175.55592963013041</v>
          </cell>
          <cell r="EW302">
            <v>84</v>
          </cell>
          <cell r="EX302">
            <v>3.1</v>
          </cell>
          <cell r="EY302">
            <v>79</v>
          </cell>
          <cell r="EZ302">
            <v>0</v>
          </cell>
          <cell r="FA302">
            <v>-3</v>
          </cell>
          <cell r="FB302">
            <v>13</v>
          </cell>
          <cell r="FC302">
            <v>-2</v>
          </cell>
          <cell r="FD302">
            <v>0</v>
          </cell>
          <cell r="FE302">
            <v>0</v>
          </cell>
          <cell r="FF302">
            <v>0.31856164560000266</v>
          </cell>
        </row>
        <row r="303">
          <cell r="J303" t="str">
            <v>1252-1</v>
          </cell>
          <cell r="K303" t="str">
            <v>К - 40-1</v>
          </cell>
          <cell r="L303">
            <v>42757</v>
          </cell>
          <cell r="M303" t="str">
            <v>Гор.</v>
          </cell>
          <cell r="N303" t="str">
            <v>P1ar_Block III</v>
          </cell>
          <cell r="O303" t="str">
            <v>Действующий</v>
          </cell>
          <cell r="P303">
            <v>-4</v>
          </cell>
          <cell r="Q303">
            <v>0</v>
          </cell>
          <cell r="R303">
            <v>0</v>
          </cell>
          <cell r="S303">
            <v>0</v>
          </cell>
          <cell r="T303">
            <v>143.80000000000001</v>
          </cell>
          <cell r="U303">
            <v>135</v>
          </cell>
          <cell r="V303">
            <v>4.32</v>
          </cell>
          <cell r="W303">
            <v>1</v>
          </cell>
          <cell r="X303">
            <v>4.32</v>
          </cell>
          <cell r="Y303">
            <v>1.33</v>
          </cell>
          <cell r="Z303">
            <v>0.83599999999999997</v>
          </cell>
          <cell r="AA303">
            <v>0.73299999999999998</v>
          </cell>
          <cell r="AB303">
            <v>38</v>
          </cell>
          <cell r="AC303">
            <v>1.1579999999999999</v>
          </cell>
          <cell r="AD303">
            <v>177.8</v>
          </cell>
          <cell r="AE303">
            <v>9.19</v>
          </cell>
          <cell r="AF303">
            <v>2091</v>
          </cell>
          <cell r="AG303">
            <v>2706</v>
          </cell>
          <cell r="AH303">
            <v>2706</v>
          </cell>
          <cell r="AI303">
            <v>0</v>
          </cell>
          <cell r="AJ303">
            <v>0</v>
          </cell>
          <cell r="AK303" t="str">
            <v>откр ствол</v>
          </cell>
          <cell r="AL303" t="str">
            <v xml:space="preserve">2091-2706 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Фонтан</v>
          </cell>
          <cell r="AT303">
            <v>600</v>
          </cell>
          <cell r="AU303" t="str">
            <v>ГП</v>
          </cell>
          <cell r="AV303">
            <v>1100</v>
          </cell>
          <cell r="AW303" t="str">
            <v>ГП</v>
          </cell>
          <cell r="AX303">
            <v>1470</v>
          </cell>
          <cell r="AY303" t="str">
            <v>ГП</v>
          </cell>
          <cell r="AZ303">
            <v>1760</v>
          </cell>
          <cell r="BA303" t="str">
            <v>ЦКсОК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1770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2110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73</v>
          </cell>
          <cell r="BV303">
            <v>5.5</v>
          </cell>
          <cell r="BW303">
            <v>18</v>
          </cell>
          <cell r="BX303" t="str">
            <v>Угловик</v>
          </cell>
          <cell r="BY303" t="str">
            <v>Постоянный</v>
          </cell>
          <cell r="BZ303">
            <v>24</v>
          </cell>
          <cell r="CA303">
            <v>0</v>
          </cell>
          <cell r="CB303">
            <v>80</v>
          </cell>
          <cell r="CC303">
            <v>1</v>
          </cell>
          <cell r="CD303">
            <v>54</v>
          </cell>
          <cell r="CE303">
            <v>43313</v>
          </cell>
          <cell r="CF303">
            <v>183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129</v>
          </cell>
          <cell r="CL303">
            <v>26.166799999999999</v>
          </cell>
          <cell r="CM303">
            <v>31.3</v>
          </cell>
          <cell r="CN303">
            <v>0</v>
          </cell>
          <cell r="CO303">
            <v>299</v>
          </cell>
          <cell r="CP303">
            <v>204</v>
          </cell>
          <cell r="CQ303">
            <v>54</v>
          </cell>
          <cell r="CR303" t="str">
            <v>-</v>
          </cell>
          <cell r="CS303" t="str">
            <v>-</v>
          </cell>
          <cell r="CT303" t="str">
            <v>-</v>
          </cell>
          <cell r="CU303">
            <v>27.833200000000001</v>
          </cell>
          <cell r="CV303" t="str">
            <v>-</v>
          </cell>
          <cell r="CW303" t="str">
            <v>-</v>
          </cell>
          <cell r="CX303" t="str">
            <v>-</v>
          </cell>
          <cell r="CY303">
            <v>0</v>
          </cell>
          <cell r="CZ303">
            <v>204</v>
          </cell>
          <cell r="DA303">
            <v>7796.1386184019448</v>
          </cell>
          <cell r="DB303">
            <v>7796.1386184019448</v>
          </cell>
          <cell r="DC303">
            <v>0.58698861508891964</v>
          </cell>
          <cell r="DD303">
            <v>0</v>
          </cell>
          <cell r="DE303" t="str">
            <v>Фонтан</v>
          </cell>
          <cell r="DF303">
            <v>26.166799999999999</v>
          </cell>
          <cell r="DG303">
            <v>31.3</v>
          </cell>
          <cell r="DH303">
            <v>0</v>
          </cell>
          <cell r="DI303">
            <v>204</v>
          </cell>
          <cell r="DJ303">
            <v>129</v>
          </cell>
          <cell r="DK303">
            <v>0</v>
          </cell>
          <cell r="DL303">
            <v>42748.083333333336</v>
          </cell>
          <cell r="DM303">
            <v>42757</v>
          </cell>
          <cell r="DN303">
            <v>649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42757</v>
          </cell>
          <cell r="DT303" t="str">
            <v>ВНС</v>
          </cell>
          <cell r="DU303">
            <v>0</v>
          </cell>
          <cell r="DV303">
            <v>18</v>
          </cell>
          <cell r="DW303">
            <v>80</v>
          </cell>
          <cell r="DX303">
            <v>1</v>
          </cell>
          <cell r="DY303">
            <v>54</v>
          </cell>
          <cell r="DZ303" t="str">
            <v>Постоянный</v>
          </cell>
          <cell r="EA303">
            <v>24</v>
          </cell>
          <cell r="EB303">
            <v>0</v>
          </cell>
          <cell r="EC303">
            <v>26.166799999999999</v>
          </cell>
          <cell r="ED303">
            <v>31.3</v>
          </cell>
          <cell r="EE303">
            <v>0</v>
          </cell>
          <cell r="EF303">
            <v>204</v>
          </cell>
          <cell r="EG303">
            <v>7796.1386184019448</v>
          </cell>
          <cell r="EH303">
            <v>0</v>
          </cell>
          <cell r="EI303">
            <v>0</v>
          </cell>
          <cell r="EJ303">
            <v>124</v>
          </cell>
          <cell r="EK303">
            <v>18</v>
          </cell>
          <cell r="EL303">
            <v>80</v>
          </cell>
          <cell r="EM303">
            <v>1</v>
          </cell>
          <cell r="EN303">
            <v>54</v>
          </cell>
          <cell r="EO303" t="str">
            <v>Постоянный</v>
          </cell>
          <cell r="EP303">
            <v>24</v>
          </cell>
          <cell r="EQ303">
            <v>0</v>
          </cell>
          <cell r="ER303">
            <v>26.166799999999999</v>
          </cell>
          <cell r="ES303">
            <v>31.3</v>
          </cell>
          <cell r="ET303">
            <v>0</v>
          </cell>
          <cell r="EU303">
            <v>204</v>
          </cell>
          <cell r="EV303">
            <v>7796.1386184019448</v>
          </cell>
          <cell r="EW303">
            <v>0</v>
          </cell>
          <cell r="EX303">
            <v>0</v>
          </cell>
          <cell r="EY303">
            <v>129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</row>
        <row r="304">
          <cell r="J304">
            <v>1256</v>
          </cell>
          <cell r="K304" t="str">
            <v>К - 61</v>
          </cell>
          <cell r="L304">
            <v>42297</v>
          </cell>
          <cell r="M304" t="str">
            <v>Гор.</v>
          </cell>
          <cell r="N304" t="str">
            <v>P1ar_Block II</v>
          </cell>
          <cell r="O304" t="str">
            <v>Действующий</v>
          </cell>
          <cell r="P304">
            <v>-4</v>
          </cell>
          <cell r="Q304">
            <v>0</v>
          </cell>
          <cell r="R304">
            <v>0</v>
          </cell>
          <cell r="S304">
            <v>0</v>
          </cell>
          <cell r="T304">
            <v>143.80000000000001</v>
          </cell>
          <cell r="U304">
            <v>135</v>
          </cell>
          <cell r="V304">
            <v>4.32</v>
          </cell>
          <cell r="W304">
            <v>1</v>
          </cell>
          <cell r="X304">
            <v>4.32</v>
          </cell>
          <cell r="Y304">
            <v>1.33</v>
          </cell>
          <cell r="Z304">
            <v>0.83599999999999997</v>
          </cell>
          <cell r="AA304">
            <v>0.73299999999999998</v>
          </cell>
          <cell r="AB304">
            <v>38</v>
          </cell>
          <cell r="AC304">
            <v>1.1579999999999999</v>
          </cell>
          <cell r="AD304">
            <v>177.8</v>
          </cell>
          <cell r="AE304">
            <v>9.19</v>
          </cell>
          <cell r="AF304">
            <v>2123</v>
          </cell>
          <cell r="AG304" t="str">
            <v>1 ств 2851;
2 ств 3018</v>
          </cell>
          <cell r="AH304" t="str">
            <v>1 ств 2851;
2 ств 3018</v>
          </cell>
          <cell r="AI304">
            <v>43115</v>
          </cell>
          <cell r="AJ304" t="str">
            <v>По спущенной компановке</v>
          </cell>
          <cell r="AK304" t="str">
            <v>откр ствол</v>
          </cell>
          <cell r="AL304" t="str">
            <v>1ый ст-л 2123-2851;
2ой ст-л 2206-3018</v>
          </cell>
          <cell r="AM304">
            <v>0</v>
          </cell>
          <cell r="AN304" t="str">
            <v>2123;
2206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Газлифт</v>
          </cell>
          <cell r="AT304">
            <v>540</v>
          </cell>
          <cell r="AU304" t="str">
            <v>ГК78/4</v>
          </cell>
          <cell r="AV304">
            <v>970</v>
          </cell>
          <cell r="AW304" t="str">
            <v>ГК79/4</v>
          </cell>
          <cell r="AX304">
            <v>1310</v>
          </cell>
          <cell r="AY304" t="str">
            <v>ГК77/3</v>
          </cell>
          <cell r="AZ304">
            <v>1590</v>
          </cell>
          <cell r="BA304" t="str">
            <v>ГК77/3</v>
          </cell>
          <cell r="BB304">
            <v>1790</v>
          </cell>
          <cell r="BC304" t="str">
            <v>ЦКсОК</v>
          </cell>
          <cell r="BD304">
            <v>0</v>
          </cell>
          <cell r="BE304">
            <v>0</v>
          </cell>
          <cell r="BF304">
            <v>1800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2120</v>
          </cell>
          <cell r="BN304" t="str">
            <v>Есть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1881.7</v>
          </cell>
          <cell r="BT304">
            <v>238.3</v>
          </cell>
          <cell r="BU304">
            <v>73</v>
          </cell>
          <cell r="BV304">
            <v>5.5</v>
          </cell>
          <cell r="BW304">
            <v>18</v>
          </cell>
          <cell r="BX304" t="str">
            <v>Угловик</v>
          </cell>
          <cell r="BY304" t="str">
            <v>Постоянный</v>
          </cell>
          <cell r="BZ304">
            <v>24</v>
          </cell>
          <cell r="CA304">
            <v>0</v>
          </cell>
          <cell r="CB304">
            <v>31</v>
          </cell>
          <cell r="CC304">
            <v>54</v>
          </cell>
          <cell r="CD304">
            <v>30</v>
          </cell>
          <cell r="CE304">
            <v>43313</v>
          </cell>
          <cell r="CF304">
            <v>192</v>
          </cell>
          <cell r="CG304">
            <v>82</v>
          </cell>
          <cell r="CH304">
            <v>6</v>
          </cell>
          <cell r="CI304">
            <v>0</v>
          </cell>
          <cell r="CJ304">
            <v>0</v>
          </cell>
          <cell r="CK304">
            <v>70</v>
          </cell>
          <cell r="CL304">
            <v>14.529679999999999</v>
          </cell>
          <cell r="CM304">
            <v>17.38</v>
          </cell>
          <cell r="CN304">
            <v>0</v>
          </cell>
          <cell r="CO304">
            <v>300</v>
          </cell>
          <cell r="CP304">
            <v>24.5</v>
          </cell>
          <cell r="CQ304">
            <v>122</v>
          </cell>
          <cell r="CR304" t="str">
            <v>-</v>
          </cell>
          <cell r="CS304" t="str">
            <v>-</v>
          </cell>
          <cell r="CT304" t="str">
            <v>-</v>
          </cell>
          <cell r="CU304">
            <v>107.47032</v>
          </cell>
          <cell r="CV304" t="str">
            <v>-</v>
          </cell>
          <cell r="CW304" t="str">
            <v>-</v>
          </cell>
          <cell r="CX304" t="str">
            <v>-</v>
          </cell>
          <cell r="CY304">
            <v>7.5</v>
          </cell>
          <cell r="CZ304">
            <v>17</v>
          </cell>
          <cell r="DA304">
            <v>1170.0188854813046</v>
          </cell>
          <cell r="DB304">
            <v>1686.203687899527</v>
          </cell>
          <cell r="DC304">
            <v>0.16526156255124658</v>
          </cell>
          <cell r="DD304">
            <v>0</v>
          </cell>
          <cell r="DE304" t="str">
            <v>Газлифт</v>
          </cell>
          <cell r="DF304">
            <v>14.529679999999999</v>
          </cell>
          <cell r="DG304">
            <v>17.38</v>
          </cell>
          <cell r="DH304">
            <v>0</v>
          </cell>
          <cell r="DI304">
            <v>17</v>
          </cell>
          <cell r="DJ304">
            <v>70</v>
          </cell>
          <cell r="DK304">
            <v>0</v>
          </cell>
          <cell r="DL304">
            <v>42991</v>
          </cell>
          <cell r="DM304">
            <v>43145</v>
          </cell>
          <cell r="DN304">
            <v>261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43145</v>
          </cell>
          <cell r="DT304" t="str">
            <v>ЗБС</v>
          </cell>
          <cell r="DU304" t="str">
            <v>2 ствола</v>
          </cell>
          <cell r="DV304">
            <v>18</v>
          </cell>
          <cell r="DW304">
            <v>31</v>
          </cell>
          <cell r="DX304">
            <v>54</v>
          </cell>
          <cell r="DY304">
            <v>30</v>
          </cell>
          <cell r="DZ304" t="str">
            <v>Постоянный</v>
          </cell>
          <cell r="EA304">
            <v>24</v>
          </cell>
          <cell r="EB304">
            <v>0</v>
          </cell>
          <cell r="EC304">
            <v>14.529679999999999</v>
          </cell>
          <cell r="ED304">
            <v>17.38</v>
          </cell>
          <cell r="EE304">
            <v>0</v>
          </cell>
          <cell r="EF304">
            <v>24.5</v>
          </cell>
          <cell r="EG304">
            <v>1170.0188854813046</v>
          </cell>
          <cell r="EH304">
            <v>82</v>
          </cell>
          <cell r="EI304">
            <v>7.5</v>
          </cell>
          <cell r="EJ304">
            <v>70</v>
          </cell>
          <cell r="EK304">
            <v>18</v>
          </cell>
          <cell r="EL304">
            <v>31</v>
          </cell>
          <cell r="EM304">
            <v>54</v>
          </cell>
          <cell r="EN304">
            <v>30</v>
          </cell>
          <cell r="EO304" t="str">
            <v>Постоянный</v>
          </cell>
          <cell r="EP304">
            <v>24</v>
          </cell>
          <cell r="EQ304">
            <v>0</v>
          </cell>
          <cell r="ER304">
            <v>14.529679999999999</v>
          </cell>
          <cell r="ES304">
            <v>17.38</v>
          </cell>
          <cell r="ET304">
            <v>0</v>
          </cell>
          <cell r="EU304">
            <v>24.5</v>
          </cell>
          <cell r="EV304">
            <v>1170.0188854813046</v>
          </cell>
          <cell r="EW304">
            <v>82</v>
          </cell>
          <cell r="EX304">
            <v>7.5</v>
          </cell>
          <cell r="EY304">
            <v>70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</row>
        <row r="305">
          <cell r="J305">
            <v>1261</v>
          </cell>
          <cell r="K305" t="str">
            <v>К - 52</v>
          </cell>
          <cell r="L305">
            <v>42073</v>
          </cell>
          <cell r="M305" t="str">
            <v>Гор.</v>
          </cell>
          <cell r="N305" t="str">
            <v>P1ar_Block III</v>
          </cell>
          <cell r="O305" t="str">
            <v>Действующий</v>
          </cell>
          <cell r="P305">
            <v>-4</v>
          </cell>
          <cell r="Q305">
            <v>0</v>
          </cell>
          <cell r="R305">
            <v>0</v>
          </cell>
          <cell r="S305">
            <v>0</v>
          </cell>
          <cell r="T305">
            <v>143.80000000000001</v>
          </cell>
          <cell r="U305">
            <v>135</v>
          </cell>
          <cell r="V305">
            <v>4.32</v>
          </cell>
          <cell r="W305">
            <v>1</v>
          </cell>
          <cell r="X305">
            <v>4.3114116679574295</v>
          </cell>
          <cell r="Y305">
            <v>1.33</v>
          </cell>
          <cell r="Z305">
            <v>0.83599999999999997</v>
          </cell>
          <cell r="AA305">
            <v>0.73299999999999998</v>
          </cell>
          <cell r="AB305">
            <v>38</v>
          </cell>
          <cell r="AC305">
            <v>1.1579999999999999</v>
          </cell>
          <cell r="AD305" t="str">
            <v>177,8; 114,3</v>
          </cell>
          <cell r="AE305" t="str">
            <v>9,19; 7,4</v>
          </cell>
          <cell r="AF305" t="str">
            <v>0-2034; 1879-2990</v>
          </cell>
          <cell r="AG305">
            <v>3002</v>
          </cell>
          <cell r="AH305">
            <v>3002</v>
          </cell>
          <cell r="AI305">
            <v>0</v>
          </cell>
          <cell r="AJ305">
            <v>0</v>
          </cell>
          <cell r="AK305" t="str">
            <v>Закрытый</v>
          </cell>
          <cell r="AL305" t="str">
            <v>2179-2180; 2316-2317; 2475-2476; 
2625-2626; 2808-2809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 t="str">
            <v>Газлифт</v>
          </cell>
          <cell r="AT305">
            <v>380</v>
          </cell>
          <cell r="AU305" t="str">
            <v>ГП</v>
          </cell>
          <cell r="AV305">
            <v>730</v>
          </cell>
          <cell r="AW305" t="str">
            <v>ГП</v>
          </cell>
          <cell r="AX305">
            <v>1060</v>
          </cell>
          <cell r="AY305" t="str">
            <v>ГП</v>
          </cell>
          <cell r="AZ305">
            <v>1360</v>
          </cell>
          <cell r="BA305" t="str">
            <v>ГК80/1,5</v>
          </cell>
          <cell r="BB305">
            <v>1600</v>
          </cell>
          <cell r="BC305" t="str">
            <v>ЦКсОК/5</v>
          </cell>
          <cell r="BD305">
            <v>0</v>
          </cell>
          <cell r="BE305">
            <v>0</v>
          </cell>
          <cell r="BF305">
            <v>1800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1890</v>
          </cell>
          <cell r="BN305" t="str">
            <v>Есть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73</v>
          </cell>
          <cell r="BV305">
            <v>5.5</v>
          </cell>
          <cell r="BW305">
            <v>18</v>
          </cell>
          <cell r="BX305" t="str">
            <v>Угловик</v>
          </cell>
          <cell r="BY305" t="str">
            <v>Постоянный</v>
          </cell>
          <cell r="BZ305">
            <v>24</v>
          </cell>
          <cell r="CA305">
            <v>0</v>
          </cell>
          <cell r="CB305">
            <v>31</v>
          </cell>
          <cell r="CC305">
            <v>47</v>
          </cell>
          <cell r="CD305">
            <v>30</v>
          </cell>
          <cell r="CE305">
            <v>43313</v>
          </cell>
          <cell r="CF305">
            <v>125</v>
          </cell>
          <cell r="CG305">
            <v>80</v>
          </cell>
          <cell r="CH305">
            <v>6</v>
          </cell>
          <cell r="CI305">
            <v>0</v>
          </cell>
          <cell r="CJ305">
            <v>0</v>
          </cell>
          <cell r="CK305">
            <v>56</v>
          </cell>
          <cell r="CL305">
            <v>11.780527439999998</v>
          </cell>
          <cell r="CM305">
            <v>14.1</v>
          </cell>
          <cell r="CN305">
            <v>0.06</v>
          </cell>
          <cell r="CO305">
            <v>301</v>
          </cell>
          <cell r="CP305">
            <v>16.2</v>
          </cell>
          <cell r="CQ305">
            <v>69</v>
          </cell>
          <cell r="CR305" t="str">
            <v>-</v>
          </cell>
          <cell r="CS305" t="str">
            <v>-</v>
          </cell>
          <cell r="CT305" t="str">
            <v>-</v>
          </cell>
          <cell r="CU305">
            <v>57.21947256</v>
          </cell>
          <cell r="CV305" t="str">
            <v>-</v>
          </cell>
          <cell r="CW305" t="str">
            <v>-</v>
          </cell>
          <cell r="CX305" t="str">
            <v>-</v>
          </cell>
          <cell r="CY305">
            <v>8</v>
          </cell>
          <cell r="CZ305">
            <v>8.1999999999999993</v>
          </cell>
          <cell r="DA305">
            <v>696.06391070041946</v>
          </cell>
          <cell r="DB305">
            <v>1375.1506528471702</v>
          </cell>
          <cell r="DC305">
            <v>0.27077892149331695</v>
          </cell>
          <cell r="DD305">
            <v>0</v>
          </cell>
          <cell r="DE305" t="str">
            <v>Газлифт</v>
          </cell>
          <cell r="DF305">
            <v>11.780527439999998</v>
          </cell>
          <cell r="DG305">
            <v>14.1</v>
          </cell>
          <cell r="DH305">
            <v>0.06</v>
          </cell>
          <cell r="DI305">
            <v>8.1999999999999993</v>
          </cell>
          <cell r="DJ305">
            <v>56</v>
          </cell>
          <cell r="DK305">
            <v>0</v>
          </cell>
          <cell r="DL305" t="str">
            <v>-</v>
          </cell>
          <cell r="DM305">
            <v>42079</v>
          </cell>
          <cell r="DN305">
            <v>1327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42971</v>
          </cell>
          <cell r="DT305" t="str">
            <v>Бесп. ОПЗ</v>
          </cell>
          <cell r="DU305">
            <v>0</v>
          </cell>
          <cell r="DV305">
            <v>18</v>
          </cell>
          <cell r="DW305">
            <v>31</v>
          </cell>
          <cell r="DX305">
            <v>47</v>
          </cell>
          <cell r="DY305">
            <v>30</v>
          </cell>
          <cell r="DZ305" t="str">
            <v>Постоянный</v>
          </cell>
          <cell r="EA305">
            <v>24</v>
          </cell>
          <cell r="EB305">
            <v>0</v>
          </cell>
          <cell r="EC305">
            <v>11.780527439999998</v>
          </cell>
          <cell r="ED305">
            <v>14.1</v>
          </cell>
          <cell r="EE305">
            <v>0.06</v>
          </cell>
          <cell r="EF305">
            <v>16.2</v>
          </cell>
          <cell r="EG305">
            <v>696.06391070041946</v>
          </cell>
          <cell r="EH305">
            <v>80</v>
          </cell>
          <cell r="EI305">
            <v>8</v>
          </cell>
          <cell r="EJ305">
            <v>56</v>
          </cell>
          <cell r="EK305">
            <v>18</v>
          </cell>
          <cell r="EL305">
            <v>31</v>
          </cell>
          <cell r="EM305">
            <v>47</v>
          </cell>
          <cell r="EN305">
            <v>30</v>
          </cell>
          <cell r="EO305" t="str">
            <v>Постоянный</v>
          </cell>
          <cell r="EP305">
            <v>24</v>
          </cell>
          <cell r="EQ305">
            <v>0</v>
          </cell>
          <cell r="ER305">
            <v>11.780527439999998</v>
          </cell>
          <cell r="ES305">
            <v>14.1</v>
          </cell>
          <cell r="ET305">
            <v>0.06</v>
          </cell>
          <cell r="EU305">
            <v>16.2</v>
          </cell>
          <cell r="EV305">
            <v>696.06391070041946</v>
          </cell>
          <cell r="EW305">
            <v>80</v>
          </cell>
          <cell r="EX305">
            <v>8</v>
          </cell>
          <cell r="EY305">
            <v>56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</row>
        <row r="306">
          <cell r="J306">
            <v>1262</v>
          </cell>
          <cell r="K306" t="str">
            <v>К - 60</v>
          </cell>
          <cell r="L306">
            <v>42185</v>
          </cell>
          <cell r="M306" t="str">
            <v>Гор.</v>
          </cell>
          <cell r="N306" t="str">
            <v>P1ar_Block III</v>
          </cell>
          <cell r="O306" t="str">
            <v>Действующий</v>
          </cell>
          <cell r="P306">
            <v>-4</v>
          </cell>
          <cell r="Q306">
            <v>0</v>
          </cell>
          <cell r="R306">
            <v>0</v>
          </cell>
          <cell r="S306">
            <v>0</v>
          </cell>
          <cell r="T306">
            <v>143.80000000000001</v>
          </cell>
          <cell r="U306">
            <v>135</v>
          </cell>
          <cell r="V306">
            <v>4.32</v>
          </cell>
          <cell r="W306">
            <v>1</v>
          </cell>
          <cell r="X306">
            <v>4.2027925221424898</v>
          </cell>
          <cell r="Y306">
            <v>1.33</v>
          </cell>
          <cell r="Z306">
            <v>0.83599999999999997</v>
          </cell>
          <cell r="AA306">
            <v>0.73299999999999998</v>
          </cell>
          <cell r="AB306">
            <v>38</v>
          </cell>
          <cell r="AC306">
            <v>1.1579999999999999</v>
          </cell>
          <cell r="AD306">
            <v>177.8</v>
          </cell>
          <cell r="AE306">
            <v>9.19</v>
          </cell>
          <cell r="AF306">
            <v>2128</v>
          </cell>
          <cell r="AG306">
            <v>2751</v>
          </cell>
          <cell r="AH306">
            <v>2751</v>
          </cell>
          <cell r="AI306">
            <v>0</v>
          </cell>
          <cell r="AJ306">
            <v>0</v>
          </cell>
          <cell r="AK306" t="str">
            <v>закрытый</v>
          </cell>
          <cell r="AL306" t="str">
            <v>2129 - 2751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Газлифт</v>
          </cell>
          <cell r="AT306">
            <v>420</v>
          </cell>
          <cell r="AU306" t="str">
            <v>ГП</v>
          </cell>
          <cell r="AV306">
            <v>760</v>
          </cell>
          <cell r="AW306" t="str">
            <v>ГП</v>
          </cell>
          <cell r="AX306">
            <v>1060</v>
          </cell>
          <cell r="AY306" t="str">
            <v>ГП</v>
          </cell>
          <cell r="AZ306">
            <v>1340</v>
          </cell>
          <cell r="BA306" t="str">
            <v>ГК85/3</v>
          </cell>
          <cell r="BB306">
            <v>1580</v>
          </cell>
          <cell r="BC306" t="str">
            <v>ГК87/3</v>
          </cell>
          <cell r="BD306">
            <v>0</v>
          </cell>
          <cell r="BE306">
            <v>0</v>
          </cell>
          <cell r="BF306">
            <v>1770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1985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73</v>
          </cell>
          <cell r="BV306">
            <v>5.5</v>
          </cell>
          <cell r="BW306">
            <v>18</v>
          </cell>
          <cell r="BX306" t="str">
            <v>Угловик</v>
          </cell>
          <cell r="BY306" t="str">
            <v>Постоянный</v>
          </cell>
          <cell r="BZ306">
            <v>24</v>
          </cell>
          <cell r="CA306">
            <v>0</v>
          </cell>
          <cell r="CB306">
            <v>34</v>
          </cell>
          <cell r="CC306">
            <v>74</v>
          </cell>
          <cell r="CD306">
            <v>32</v>
          </cell>
          <cell r="CE306">
            <v>43313</v>
          </cell>
          <cell r="CF306">
            <v>132</v>
          </cell>
          <cell r="CG306">
            <v>79</v>
          </cell>
          <cell r="CH306">
            <v>6</v>
          </cell>
          <cell r="CI306">
            <v>0</v>
          </cell>
          <cell r="CJ306">
            <v>0</v>
          </cell>
          <cell r="CK306">
            <v>60</v>
          </cell>
          <cell r="CL306">
            <v>15.58477888</v>
          </cell>
          <cell r="CM306">
            <v>18.8</v>
          </cell>
          <cell r="CN306">
            <v>0.84</v>
          </cell>
          <cell r="CO306">
            <v>302</v>
          </cell>
          <cell r="CP306">
            <v>28</v>
          </cell>
          <cell r="CQ306">
            <v>72</v>
          </cell>
          <cell r="CR306" t="str">
            <v>-</v>
          </cell>
          <cell r="CS306" t="str">
            <v>-</v>
          </cell>
          <cell r="CT306" t="str">
            <v>-</v>
          </cell>
          <cell r="CU306">
            <v>56.415221119999998</v>
          </cell>
          <cell r="CV306" t="str">
            <v>-</v>
          </cell>
          <cell r="CW306" t="str">
            <v>-</v>
          </cell>
          <cell r="CX306" t="str">
            <v>-</v>
          </cell>
          <cell r="CY306">
            <v>12.7</v>
          </cell>
          <cell r="CZ306">
            <v>15.3</v>
          </cell>
          <cell r="DA306">
            <v>981.72711450109455</v>
          </cell>
          <cell r="DB306">
            <v>1796.6247847078855</v>
          </cell>
          <cell r="DC306">
            <v>0.34466666666666673</v>
          </cell>
          <cell r="DD306">
            <v>0</v>
          </cell>
          <cell r="DE306" t="str">
            <v>Газлифт</v>
          </cell>
          <cell r="DF306">
            <v>15.58477888</v>
          </cell>
          <cell r="DG306">
            <v>18.8</v>
          </cell>
          <cell r="DH306">
            <v>0.84</v>
          </cell>
          <cell r="DI306">
            <v>15.3</v>
          </cell>
          <cell r="DJ306">
            <v>60</v>
          </cell>
          <cell r="DK306">
            <v>0</v>
          </cell>
          <cell r="DL306">
            <v>42195</v>
          </cell>
          <cell r="DM306">
            <v>42207</v>
          </cell>
          <cell r="DN306">
            <v>1199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42207</v>
          </cell>
          <cell r="DT306" t="str">
            <v>ВНС</v>
          </cell>
          <cell r="DU306">
            <v>0</v>
          </cell>
          <cell r="DV306">
            <v>18</v>
          </cell>
          <cell r="DW306">
            <v>34</v>
          </cell>
          <cell r="DX306">
            <v>74</v>
          </cell>
          <cell r="DY306">
            <v>32</v>
          </cell>
          <cell r="DZ306" t="str">
            <v>Постоянный</v>
          </cell>
          <cell r="EA306">
            <v>24</v>
          </cell>
          <cell r="EB306">
            <v>0</v>
          </cell>
          <cell r="EC306">
            <v>15.58477888</v>
          </cell>
          <cell r="ED306">
            <v>18.8</v>
          </cell>
          <cell r="EE306">
            <v>0.84</v>
          </cell>
          <cell r="EF306">
            <v>28</v>
          </cell>
          <cell r="EG306">
            <v>981.72711450109455</v>
          </cell>
          <cell r="EH306">
            <v>79</v>
          </cell>
          <cell r="EI306">
            <v>12.7</v>
          </cell>
          <cell r="EJ306">
            <v>60</v>
          </cell>
          <cell r="EK306">
            <v>18</v>
          </cell>
          <cell r="EL306">
            <v>34</v>
          </cell>
          <cell r="EM306">
            <v>74</v>
          </cell>
          <cell r="EN306">
            <v>32</v>
          </cell>
          <cell r="EO306" t="str">
            <v>Постоянный</v>
          </cell>
          <cell r="EP306">
            <v>24</v>
          </cell>
          <cell r="EQ306">
            <v>0</v>
          </cell>
          <cell r="ER306">
            <v>15.58477888</v>
          </cell>
          <cell r="ES306">
            <v>18.8</v>
          </cell>
          <cell r="ET306">
            <v>0.84</v>
          </cell>
          <cell r="EU306">
            <v>28</v>
          </cell>
          <cell r="EV306">
            <v>981.72711450109455</v>
          </cell>
          <cell r="EW306">
            <v>79</v>
          </cell>
          <cell r="EX306">
            <v>12.7</v>
          </cell>
          <cell r="EY306">
            <v>60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</row>
        <row r="307">
          <cell r="J307">
            <v>1284</v>
          </cell>
          <cell r="K307" t="str">
            <v>К - 30</v>
          </cell>
          <cell r="L307">
            <v>41997</v>
          </cell>
          <cell r="M307" t="str">
            <v>Гор.</v>
          </cell>
          <cell r="N307" t="str">
            <v>P1ar_Block II</v>
          </cell>
          <cell r="O307" t="str">
            <v>контрольный</v>
          </cell>
          <cell r="P307">
            <v>-4</v>
          </cell>
          <cell r="Q307">
            <v>0</v>
          </cell>
          <cell r="R307">
            <v>0</v>
          </cell>
          <cell r="S307">
            <v>0</v>
          </cell>
          <cell r="T307">
            <v>143.80000000000001</v>
          </cell>
          <cell r="U307">
            <v>135</v>
          </cell>
          <cell r="V307">
            <v>4.32</v>
          </cell>
          <cell r="W307">
            <v>1</v>
          </cell>
          <cell r="X307">
            <v>4.32</v>
          </cell>
          <cell r="Y307">
            <v>1.33</v>
          </cell>
          <cell r="Z307">
            <v>0.83599999999999997</v>
          </cell>
          <cell r="AA307">
            <v>0.73299999999999998</v>
          </cell>
          <cell r="AB307">
            <v>38</v>
          </cell>
          <cell r="AC307">
            <v>1.1579999999999999</v>
          </cell>
          <cell r="AD307">
            <v>177.8</v>
          </cell>
          <cell r="AE307">
            <v>9.19</v>
          </cell>
          <cell r="AF307">
            <v>2264</v>
          </cell>
          <cell r="AG307" t="str">
            <v>1 ств 2538
2 ств 2520</v>
          </cell>
          <cell r="AH307" t="str">
            <v>1 ств 2538
2 ств 2520</v>
          </cell>
          <cell r="AI307">
            <v>0</v>
          </cell>
          <cell r="AJ307">
            <v>0</v>
          </cell>
          <cell r="AK307" t="str">
            <v>откр ствол</v>
          </cell>
          <cell r="AL307" t="str">
            <v>1 ствол-2264-2538,
2 ствол-2264-2520</v>
          </cell>
          <cell r="AM307">
            <v>0</v>
          </cell>
          <cell r="AN307">
            <v>2264</v>
          </cell>
          <cell r="AO307">
            <v>399.87</v>
          </cell>
          <cell r="AP307">
            <v>0</v>
          </cell>
          <cell r="AQ307">
            <v>0</v>
          </cell>
          <cell r="AR307">
            <v>0</v>
          </cell>
          <cell r="AS307" t="str">
            <v>Газлифт</v>
          </cell>
          <cell r="AT307">
            <v>600</v>
          </cell>
          <cell r="AU307">
            <v>0</v>
          </cell>
          <cell r="AV307">
            <v>1200</v>
          </cell>
          <cell r="AW307">
            <v>0</v>
          </cell>
          <cell r="AX307">
            <v>1500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1860</v>
          </cell>
          <cell r="BG307">
            <v>0</v>
          </cell>
          <cell r="BH307">
            <v>0</v>
          </cell>
          <cell r="BI307">
            <v>0</v>
          </cell>
          <cell r="BJ307" t="e">
            <v>#N/A</v>
          </cell>
          <cell r="BK307">
            <v>0</v>
          </cell>
          <cell r="BL307">
            <v>0</v>
          </cell>
          <cell r="BM307">
            <v>2285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73</v>
          </cell>
          <cell r="BV307">
            <v>5.51</v>
          </cell>
          <cell r="BW307">
            <v>0</v>
          </cell>
          <cell r="BX307">
            <v>0</v>
          </cell>
          <cell r="BY307" t="str">
            <v>Постоянный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43313</v>
          </cell>
          <cell r="CF307">
            <v>176.9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303</v>
          </cell>
          <cell r="CP307">
            <v>0</v>
          </cell>
          <cell r="CQ307" t="str">
            <v>-</v>
          </cell>
          <cell r="CR307" t="str">
            <v>-</v>
          </cell>
          <cell r="CS307" t="str">
            <v>-</v>
          </cell>
          <cell r="CT307" t="str">
            <v>-</v>
          </cell>
          <cell r="CU307" t="str">
            <v>-</v>
          </cell>
          <cell r="CV307" t="str">
            <v>-</v>
          </cell>
          <cell r="CW307" t="str">
            <v>-</v>
          </cell>
          <cell r="CX307" t="str">
            <v>-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 t="str">
            <v>Газлифт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42962</v>
          </cell>
          <cell r="DM307">
            <v>41997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41997</v>
          </cell>
          <cell r="DT307" t="str">
            <v>ВНС</v>
          </cell>
          <cell r="DU307">
            <v>0</v>
          </cell>
          <cell r="DV307">
            <v>18</v>
          </cell>
          <cell r="DW307">
            <v>0</v>
          </cell>
          <cell r="DX307">
            <v>0</v>
          </cell>
          <cell r="DY307">
            <v>0</v>
          </cell>
          <cell r="DZ307" t="str">
            <v>Постоянный</v>
          </cell>
          <cell r="EA307">
            <v>24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 t="str">
            <v>Постоянный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-18</v>
          </cell>
          <cell r="FA307">
            <v>0</v>
          </cell>
          <cell r="FB307">
            <v>0</v>
          </cell>
          <cell r="FC307">
            <v>0</v>
          </cell>
          <cell r="FD307">
            <v>-24</v>
          </cell>
          <cell r="FE307">
            <v>0</v>
          </cell>
          <cell r="FF307">
            <v>0</v>
          </cell>
        </row>
        <row r="308">
          <cell r="J308">
            <v>1288</v>
          </cell>
          <cell r="K308" t="str">
            <v>К-65</v>
          </cell>
          <cell r="L308">
            <v>43293</v>
          </cell>
          <cell r="M308" t="str">
            <v>Гор.</v>
          </cell>
          <cell r="N308" t="str">
            <v>P1ar_Block I</v>
          </cell>
          <cell r="O308" t="str">
            <v>Действующий</v>
          </cell>
          <cell r="P308">
            <v>-4</v>
          </cell>
          <cell r="Q308">
            <v>43236</v>
          </cell>
          <cell r="R308" t="str">
            <v>МеКаМиНефть</v>
          </cell>
          <cell r="S308" t="str">
            <v>КГРП 7ст.
350м3 15% HCl</v>
          </cell>
          <cell r="T308">
            <v>143.80000000000001</v>
          </cell>
          <cell r="U308">
            <v>135</v>
          </cell>
          <cell r="V308">
            <v>4.32</v>
          </cell>
          <cell r="W308">
            <v>1</v>
          </cell>
          <cell r="X308">
            <v>4.32</v>
          </cell>
          <cell r="Y308">
            <v>1.33</v>
          </cell>
          <cell r="Z308">
            <v>0.83599999999999997</v>
          </cell>
          <cell r="AA308">
            <v>0.73299999999999998</v>
          </cell>
          <cell r="AB308">
            <v>38</v>
          </cell>
          <cell r="AC308">
            <v>1.1579999999999999</v>
          </cell>
          <cell r="AD308">
            <v>177.8</v>
          </cell>
          <cell r="AE308">
            <v>9.19</v>
          </cell>
          <cell r="AF308">
            <v>2478.27</v>
          </cell>
          <cell r="AG308">
            <v>3266.28</v>
          </cell>
          <cell r="AH308">
            <v>3266.28</v>
          </cell>
          <cell r="AI308">
            <v>43228</v>
          </cell>
          <cell r="AJ308" t="str">
            <v>По спущенной компановке</v>
          </cell>
          <cell r="AK308" t="str">
            <v>закрытый</v>
          </cell>
          <cell r="AL308" t="str">
            <v>2516,05-2517,25; 2655,47-2656,67; 2721,59-2722,79; 2798,28-2799,48; 2875,3-2876,5; 2972,6-2973,8; 3082,04-3083,24 (цирк. клапана)</v>
          </cell>
          <cell r="AM308">
            <v>8.4</v>
          </cell>
          <cell r="AN308">
            <v>2516.0500000000002</v>
          </cell>
          <cell r="AO308">
            <v>571.49</v>
          </cell>
          <cell r="AP308" t="str">
            <v>2426,08-3278</v>
          </cell>
          <cell r="AQ308">
            <v>114</v>
          </cell>
          <cell r="AR308">
            <v>7.37</v>
          </cell>
          <cell r="AS308" t="str">
            <v>Газлифт</v>
          </cell>
          <cell r="AT308">
            <v>485</v>
          </cell>
          <cell r="AU308" t="str">
            <v>ГК73/0,156</v>
          </cell>
          <cell r="AV308">
            <v>905</v>
          </cell>
          <cell r="AW308" t="str">
            <v>ГК80/0,313</v>
          </cell>
          <cell r="AX308">
            <v>1285</v>
          </cell>
          <cell r="AY308" t="str">
            <v>ГК80/0,313</v>
          </cell>
          <cell r="AZ308">
            <v>1570</v>
          </cell>
          <cell r="BA308" t="str">
            <v>ГК83/0,313</v>
          </cell>
          <cell r="BB308">
            <v>1880</v>
          </cell>
          <cell r="BC308" t="str">
            <v>ЦКсОК</v>
          </cell>
          <cell r="BD308">
            <v>0</v>
          </cell>
          <cell r="BE308">
            <v>0</v>
          </cell>
          <cell r="BF308">
            <v>1920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1942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18</v>
          </cell>
          <cell r="BX308" t="str">
            <v>Угловик</v>
          </cell>
          <cell r="BY308" t="str">
            <v>Постоянный</v>
          </cell>
          <cell r="BZ308">
            <v>24</v>
          </cell>
          <cell r="CA308">
            <v>0</v>
          </cell>
          <cell r="CB308">
            <v>28</v>
          </cell>
          <cell r="CC308">
            <v>54</v>
          </cell>
          <cell r="CD308">
            <v>27</v>
          </cell>
          <cell r="CE308">
            <v>43313</v>
          </cell>
          <cell r="CF308">
            <v>206</v>
          </cell>
          <cell r="CG308">
            <v>72</v>
          </cell>
          <cell r="CH308">
            <v>6</v>
          </cell>
          <cell r="CI308">
            <v>0</v>
          </cell>
          <cell r="CJ308">
            <v>0</v>
          </cell>
          <cell r="CK308">
            <v>92</v>
          </cell>
          <cell r="CL308">
            <v>19.227999999999998</v>
          </cell>
          <cell r="CM308">
            <v>23</v>
          </cell>
          <cell r="CN308">
            <v>0</v>
          </cell>
          <cell r="CO308">
            <v>304</v>
          </cell>
          <cell r="CP308">
            <v>32.200000000000003</v>
          </cell>
          <cell r="CQ308">
            <v>114</v>
          </cell>
          <cell r="CR308" t="str">
            <v>-</v>
          </cell>
          <cell r="CS308" t="str">
            <v>-</v>
          </cell>
          <cell r="CT308" t="str">
            <v>-</v>
          </cell>
          <cell r="CU308">
            <v>94.772000000000006</v>
          </cell>
          <cell r="CV308" t="str">
            <v>-</v>
          </cell>
          <cell r="CW308" t="str">
            <v>-</v>
          </cell>
          <cell r="CX308" t="str">
            <v>-</v>
          </cell>
          <cell r="CY308">
            <v>18.600000000000001</v>
          </cell>
          <cell r="CZ308">
            <v>13.600000000000001</v>
          </cell>
          <cell r="DA308">
            <v>707.30185146661131</v>
          </cell>
          <cell r="DB308">
            <v>1674.6411483253592</v>
          </cell>
          <cell r="DC308">
            <v>0</v>
          </cell>
          <cell r="DD308" t="str">
            <v>Ввоз из бурения в текущем году</v>
          </cell>
          <cell r="DE308" t="str">
            <v>Газлифт</v>
          </cell>
          <cell r="DF308">
            <v>19.227999999999998</v>
          </cell>
          <cell r="DG308">
            <v>23</v>
          </cell>
          <cell r="DH308">
            <v>0</v>
          </cell>
          <cell r="DI308">
            <v>13.6</v>
          </cell>
          <cell r="DJ308">
            <v>92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43293</v>
          </cell>
          <cell r="DT308" t="str">
            <v>ВНС</v>
          </cell>
          <cell r="DU308">
            <v>0</v>
          </cell>
          <cell r="DV308">
            <v>18</v>
          </cell>
          <cell r="DW308">
            <v>29</v>
          </cell>
          <cell r="DX308">
            <v>57</v>
          </cell>
          <cell r="DY308">
            <v>28</v>
          </cell>
          <cell r="DZ308" t="str">
            <v>Постоянный</v>
          </cell>
          <cell r="EA308">
            <v>24</v>
          </cell>
          <cell r="EB308">
            <v>0</v>
          </cell>
          <cell r="EC308">
            <v>19.227999999999998</v>
          </cell>
          <cell r="ED308">
            <v>23</v>
          </cell>
          <cell r="EE308">
            <v>0</v>
          </cell>
          <cell r="EF308">
            <v>32.200000000000003</v>
          </cell>
          <cell r="EG308">
            <v>707.30185146661131</v>
          </cell>
          <cell r="EH308">
            <v>73</v>
          </cell>
          <cell r="EI308">
            <v>18.600000000000001</v>
          </cell>
          <cell r="EJ308">
            <v>92</v>
          </cell>
          <cell r="EK308">
            <v>18</v>
          </cell>
          <cell r="EL308">
            <v>28</v>
          </cell>
          <cell r="EM308">
            <v>54</v>
          </cell>
          <cell r="EN308">
            <v>27</v>
          </cell>
          <cell r="EO308" t="str">
            <v>Постоянный</v>
          </cell>
          <cell r="EP308">
            <v>24</v>
          </cell>
          <cell r="EQ308">
            <v>0</v>
          </cell>
          <cell r="ER308">
            <v>19.227999999999998</v>
          </cell>
          <cell r="ES308">
            <v>23</v>
          </cell>
          <cell r="ET308">
            <v>0</v>
          </cell>
          <cell r="EU308">
            <v>32.200000000000003</v>
          </cell>
          <cell r="EV308">
            <v>707.30185146661131</v>
          </cell>
          <cell r="EW308">
            <v>72</v>
          </cell>
          <cell r="EX308">
            <v>18.600000000000001</v>
          </cell>
          <cell r="EY308">
            <v>92</v>
          </cell>
          <cell r="EZ308">
            <v>0</v>
          </cell>
          <cell r="FA308">
            <v>-1</v>
          </cell>
          <cell r="FB308">
            <v>-3</v>
          </cell>
          <cell r="FC308">
            <v>-1</v>
          </cell>
          <cell r="FD308">
            <v>0</v>
          </cell>
          <cell r="FE308">
            <v>0</v>
          </cell>
          <cell r="FF308">
            <v>0</v>
          </cell>
        </row>
        <row r="309">
          <cell r="J309">
            <v>1289</v>
          </cell>
          <cell r="K309" t="str">
            <v>К-105</v>
          </cell>
          <cell r="L309">
            <v>43318</v>
          </cell>
          <cell r="M309" t="str">
            <v>Гор.</v>
          </cell>
          <cell r="N309" t="str">
            <v>P1ar_Block I</v>
          </cell>
          <cell r="O309" t="str">
            <v>Действующий</v>
          </cell>
          <cell r="P309">
            <v>-4</v>
          </cell>
          <cell r="Q309">
            <v>43252</v>
          </cell>
          <cell r="R309" t="str">
            <v>МеКаМиНефть</v>
          </cell>
          <cell r="S309" t="str">
            <v>КГРП 7ст.
350м3 15% HCl</v>
          </cell>
          <cell r="T309">
            <v>143.80000000000001</v>
          </cell>
          <cell r="U309">
            <v>135</v>
          </cell>
          <cell r="V309">
            <v>4.32</v>
          </cell>
          <cell r="W309">
            <v>1</v>
          </cell>
          <cell r="X309">
            <v>4.32</v>
          </cell>
          <cell r="Y309">
            <v>1.33</v>
          </cell>
          <cell r="Z309">
            <v>0.83599999999999997</v>
          </cell>
          <cell r="AA309">
            <v>0.73299999999999998</v>
          </cell>
          <cell r="AB309">
            <v>38</v>
          </cell>
          <cell r="AC309">
            <v>1.1579999999999999</v>
          </cell>
          <cell r="AD309">
            <v>177.8</v>
          </cell>
          <cell r="AE309">
            <v>9.19</v>
          </cell>
          <cell r="AF309">
            <v>2098.2600000000002</v>
          </cell>
          <cell r="AG309">
            <v>3008.21</v>
          </cell>
          <cell r="AH309">
            <v>3008.21</v>
          </cell>
          <cell r="AI309">
            <v>43244</v>
          </cell>
          <cell r="AJ309" t="str">
            <v>По спущенной компановке</v>
          </cell>
          <cell r="AK309" t="str">
            <v>закрытый</v>
          </cell>
          <cell r="AL309" t="str">
            <v>2210,09-2211,52; 2298,44-2299,87; 2366,25-2367,68;  2518,48-2519,91; 2617,59-2619,02; 2906,87-2908,3; 2974,63-2975,86 (цирк. клапана)</v>
          </cell>
          <cell r="AM309">
            <v>9.81</v>
          </cell>
          <cell r="AN309">
            <v>1914.3933099999999</v>
          </cell>
          <cell r="AO309">
            <v>295.69</v>
          </cell>
          <cell r="AP309" t="str">
            <v>2043,12-3009</v>
          </cell>
          <cell r="AQ309">
            <v>114</v>
          </cell>
          <cell r="AR309">
            <v>7.37</v>
          </cell>
          <cell r="AS309" t="str">
            <v>Газлифт</v>
          </cell>
          <cell r="AT309">
            <v>550</v>
          </cell>
          <cell r="AU309" t="str">
            <v>ГП</v>
          </cell>
          <cell r="AV309">
            <v>1005</v>
          </cell>
          <cell r="AW309" t="str">
            <v>ГП</v>
          </cell>
          <cell r="AX309">
            <v>1375</v>
          </cell>
          <cell r="AY309" t="str">
            <v>ГП</v>
          </cell>
          <cell r="AZ309">
            <v>1660</v>
          </cell>
          <cell r="BA309" t="str">
            <v>ГП</v>
          </cell>
          <cell r="BB309">
            <v>1950</v>
          </cell>
          <cell r="BC309" t="str">
            <v>ГП</v>
          </cell>
          <cell r="BD309">
            <v>0</v>
          </cell>
          <cell r="BE309">
            <v>0</v>
          </cell>
          <cell r="BF309">
            <v>1960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1982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18</v>
          </cell>
          <cell r="BX309" t="str">
            <v>Угловик</v>
          </cell>
          <cell r="BY309" t="str">
            <v>Постоянный</v>
          </cell>
          <cell r="BZ309">
            <v>24</v>
          </cell>
          <cell r="CA309">
            <v>0</v>
          </cell>
          <cell r="CB309">
            <v>28</v>
          </cell>
          <cell r="CC309">
            <v>64</v>
          </cell>
          <cell r="CD309">
            <v>27</v>
          </cell>
          <cell r="CE309">
            <v>43313</v>
          </cell>
          <cell r="CF309">
            <v>206</v>
          </cell>
          <cell r="CG309">
            <v>72</v>
          </cell>
          <cell r="CH309">
            <v>6</v>
          </cell>
          <cell r="CI309">
            <v>0</v>
          </cell>
          <cell r="CJ309">
            <v>0</v>
          </cell>
          <cell r="CK309">
            <v>99</v>
          </cell>
          <cell r="CL309">
            <v>45.227600000000002</v>
          </cell>
          <cell r="CM309">
            <v>54.1</v>
          </cell>
          <cell r="CN309">
            <v>0</v>
          </cell>
          <cell r="CO309">
            <v>305</v>
          </cell>
          <cell r="CP309">
            <v>50.5</v>
          </cell>
          <cell r="CQ309">
            <v>107</v>
          </cell>
          <cell r="CR309" t="str">
            <v>-</v>
          </cell>
          <cell r="CS309" t="str">
            <v>-</v>
          </cell>
          <cell r="CT309" t="str">
            <v>-</v>
          </cell>
          <cell r="CU309">
            <v>61.772399999999998</v>
          </cell>
          <cell r="CV309" t="str">
            <v>-</v>
          </cell>
          <cell r="CW309" t="str">
            <v>-</v>
          </cell>
          <cell r="CX309" t="str">
            <v>-</v>
          </cell>
          <cell r="CY309">
            <v>15.9</v>
          </cell>
          <cell r="CZ309">
            <v>34.6</v>
          </cell>
          <cell r="DA309">
            <v>765.01958980799327</v>
          </cell>
          <cell r="DB309">
            <v>1116.5748348353659</v>
          </cell>
          <cell r="DC309">
            <v>0</v>
          </cell>
          <cell r="DD309" t="str">
            <v>Ввоз из бурения в текущем году</v>
          </cell>
          <cell r="DE309" t="str">
            <v>Газлифт</v>
          </cell>
          <cell r="DF309">
            <v>45.227600000000002</v>
          </cell>
          <cell r="DG309">
            <v>54.1</v>
          </cell>
          <cell r="DH309">
            <v>0</v>
          </cell>
          <cell r="DI309">
            <v>34.6</v>
          </cell>
          <cell r="DJ309">
            <v>99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43318</v>
          </cell>
          <cell r="DT309" t="str">
            <v>ВНС</v>
          </cell>
          <cell r="DU309">
            <v>0</v>
          </cell>
          <cell r="DV309">
            <v>18</v>
          </cell>
          <cell r="DW309">
            <v>30</v>
          </cell>
          <cell r="DX309">
            <v>70</v>
          </cell>
          <cell r="DY309">
            <v>29</v>
          </cell>
          <cell r="DZ309" t="str">
            <v>Постоянный</v>
          </cell>
          <cell r="EA309">
            <v>24</v>
          </cell>
          <cell r="EB309">
            <v>0</v>
          </cell>
          <cell r="EC309">
            <v>45.227600000000002</v>
          </cell>
          <cell r="ED309">
            <v>54.1</v>
          </cell>
          <cell r="EE309">
            <v>0</v>
          </cell>
          <cell r="EF309">
            <v>50.5</v>
          </cell>
          <cell r="EG309">
            <v>765.01958980799327</v>
          </cell>
          <cell r="EH309">
            <v>78</v>
          </cell>
          <cell r="EI309">
            <v>15.9</v>
          </cell>
          <cell r="EJ309">
            <v>104</v>
          </cell>
          <cell r="EK309">
            <v>18</v>
          </cell>
          <cell r="EL309">
            <v>28</v>
          </cell>
          <cell r="EM309">
            <v>64</v>
          </cell>
          <cell r="EN309">
            <v>27</v>
          </cell>
          <cell r="EO309" t="str">
            <v>Постоянный</v>
          </cell>
          <cell r="EP309">
            <v>24</v>
          </cell>
          <cell r="EQ309">
            <v>0</v>
          </cell>
          <cell r="ER309">
            <v>45.227600000000002</v>
          </cell>
          <cell r="ES309">
            <v>54.1</v>
          </cell>
          <cell r="ET309">
            <v>0</v>
          </cell>
          <cell r="EU309">
            <v>50.5</v>
          </cell>
          <cell r="EV309">
            <v>765.01958980799327</v>
          </cell>
          <cell r="EW309">
            <v>72</v>
          </cell>
          <cell r="EX309">
            <v>15.9</v>
          </cell>
          <cell r="EY309">
            <v>99</v>
          </cell>
          <cell r="EZ309">
            <v>0</v>
          </cell>
          <cell r="FA309">
            <v>-2</v>
          </cell>
          <cell r="FB309">
            <v>-6</v>
          </cell>
          <cell r="FC309">
            <v>-2</v>
          </cell>
          <cell r="FD309">
            <v>0</v>
          </cell>
          <cell r="FE309">
            <v>0</v>
          </cell>
          <cell r="FF309">
            <v>0</v>
          </cell>
        </row>
        <row r="310">
          <cell r="J310">
            <v>1293</v>
          </cell>
          <cell r="K310" t="str">
            <v>К - 36</v>
          </cell>
          <cell r="L310">
            <v>42054</v>
          </cell>
          <cell r="M310" t="str">
            <v>Гор.</v>
          </cell>
          <cell r="N310" t="str">
            <v>P1ar_Block I</v>
          </cell>
          <cell r="O310" t="str">
            <v>Действующий</v>
          </cell>
          <cell r="P310">
            <v>-4</v>
          </cell>
          <cell r="Q310">
            <v>0</v>
          </cell>
          <cell r="R310">
            <v>0</v>
          </cell>
          <cell r="S310">
            <v>0</v>
          </cell>
          <cell r="T310">
            <v>143.80000000000001</v>
          </cell>
          <cell r="U310">
            <v>135</v>
          </cell>
          <cell r="V310">
            <v>4.32</v>
          </cell>
          <cell r="W310">
            <v>1</v>
          </cell>
          <cell r="X310">
            <v>4.1320574968148733</v>
          </cell>
          <cell r="Y310">
            <v>1.33</v>
          </cell>
          <cell r="Z310">
            <v>0.83599999999999997</v>
          </cell>
          <cell r="AA310">
            <v>0.73299999999999998</v>
          </cell>
          <cell r="AB310">
            <v>38</v>
          </cell>
          <cell r="AC310">
            <v>1.1579999999999999</v>
          </cell>
          <cell r="AD310">
            <v>177.8</v>
          </cell>
          <cell r="AE310">
            <v>9.19</v>
          </cell>
          <cell r="AF310">
            <v>2059</v>
          </cell>
          <cell r="AG310">
            <v>2793</v>
          </cell>
          <cell r="AH310">
            <v>2793</v>
          </cell>
          <cell r="AI310">
            <v>0</v>
          </cell>
          <cell r="AJ310">
            <v>0</v>
          </cell>
          <cell r="AK310" t="str">
            <v>откр ствол</v>
          </cell>
          <cell r="AL310" t="str">
            <v>2059-2793</v>
          </cell>
          <cell r="AM310">
            <v>0</v>
          </cell>
          <cell r="AN310">
            <v>2059</v>
          </cell>
          <cell r="AO310">
            <v>168.1</v>
          </cell>
          <cell r="AP310">
            <v>0</v>
          </cell>
          <cell r="AQ310">
            <v>0</v>
          </cell>
          <cell r="AR310">
            <v>0</v>
          </cell>
          <cell r="AS310" t="str">
            <v>Газлифт</v>
          </cell>
          <cell r="AT310">
            <v>480</v>
          </cell>
          <cell r="AU310" t="str">
            <v>ГК80/1,5</v>
          </cell>
          <cell r="AV310">
            <v>870</v>
          </cell>
          <cell r="AW310" t="str">
            <v>ГК80/1,5</v>
          </cell>
          <cell r="AX310">
            <v>1180</v>
          </cell>
          <cell r="AY310" t="str">
            <v>ГК81/2</v>
          </cell>
          <cell r="AZ310">
            <v>1440</v>
          </cell>
          <cell r="BA310" t="str">
            <v>ГК73/3</v>
          </cell>
          <cell r="BB310">
            <v>1740</v>
          </cell>
          <cell r="BC310" t="str">
            <v>ЦКсОК</v>
          </cell>
          <cell r="BD310">
            <v>0</v>
          </cell>
          <cell r="BE310">
            <v>0</v>
          </cell>
          <cell r="BF310">
            <v>1760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2070</v>
          </cell>
          <cell r="BN310" t="str">
            <v>Есть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73</v>
          </cell>
          <cell r="BV310">
            <v>5.5</v>
          </cell>
          <cell r="BW310">
            <v>18</v>
          </cell>
          <cell r="BX310" t="str">
            <v>Угловик</v>
          </cell>
          <cell r="BY310" t="str">
            <v>Постоянный</v>
          </cell>
          <cell r="BZ310">
            <v>24</v>
          </cell>
          <cell r="CA310">
            <v>0</v>
          </cell>
          <cell r="CB310">
            <v>24</v>
          </cell>
          <cell r="CC310">
            <v>50</v>
          </cell>
          <cell r="CD310">
            <v>23</v>
          </cell>
          <cell r="CE310">
            <v>43313</v>
          </cell>
          <cell r="CF310">
            <v>122</v>
          </cell>
          <cell r="CG310">
            <v>74</v>
          </cell>
          <cell r="CH310">
            <v>5</v>
          </cell>
          <cell r="CI310">
            <v>0</v>
          </cell>
          <cell r="CJ310">
            <v>0</v>
          </cell>
          <cell r="CK310">
            <v>67</v>
          </cell>
          <cell r="CL310">
            <v>5.7718275999999991</v>
          </cell>
          <cell r="CM310">
            <v>7</v>
          </cell>
          <cell r="CN310">
            <v>1.37</v>
          </cell>
          <cell r="CO310">
            <v>306</v>
          </cell>
          <cell r="CP310">
            <v>20</v>
          </cell>
          <cell r="CQ310">
            <v>55</v>
          </cell>
          <cell r="CR310" t="str">
            <v>-</v>
          </cell>
          <cell r="CS310" t="str">
            <v>-</v>
          </cell>
          <cell r="CT310" t="str">
            <v>-</v>
          </cell>
          <cell r="CU310">
            <v>49.228172399999998</v>
          </cell>
          <cell r="CV310" t="str">
            <v>-</v>
          </cell>
          <cell r="CW310" t="str">
            <v>-</v>
          </cell>
          <cell r="CX310" t="str">
            <v>-</v>
          </cell>
          <cell r="CY310">
            <v>6.7</v>
          </cell>
          <cell r="CZ310">
            <v>13.3</v>
          </cell>
          <cell r="DA310">
            <v>2304.2961297042211</v>
          </cell>
          <cell r="DB310">
            <v>3465.1069619612344</v>
          </cell>
          <cell r="DC310">
            <v>0.15916338786498238</v>
          </cell>
          <cell r="DD310">
            <v>0</v>
          </cell>
          <cell r="DE310" t="str">
            <v>Газлифт</v>
          </cell>
          <cell r="DF310">
            <v>5.7718275999999991</v>
          </cell>
          <cell r="DG310">
            <v>7</v>
          </cell>
          <cell r="DH310">
            <v>1.37</v>
          </cell>
          <cell r="DI310">
            <v>13.300000000000002</v>
          </cell>
          <cell r="DJ310">
            <v>67</v>
          </cell>
          <cell r="DK310">
            <v>0</v>
          </cell>
          <cell r="DL310">
            <v>42800.083333333336</v>
          </cell>
          <cell r="DM310">
            <v>42824</v>
          </cell>
          <cell r="DN310">
            <v>582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41939</v>
          </cell>
          <cell r="DT310" t="str">
            <v>ВНС</v>
          </cell>
          <cell r="DU310">
            <v>0</v>
          </cell>
          <cell r="DV310">
            <v>18</v>
          </cell>
          <cell r="DW310">
            <v>28</v>
          </cell>
          <cell r="DX310">
            <v>55</v>
          </cell>
          <cell r="DY310">
            <v>23</v>
          </cell>
          <cell r="DZ310" t="str">
            <v>Постоянный</v>
          </cell>
          <cell r="EA310">
            <v>24</v>
          </cell>
          <cell r="EB310">
            <v>0</v>
          </cell>
          <cell r="EC310">
            <v>5.7718275999999991</v>
          </cell>
          <cell r="ED310">
            <v>7</v>
          </cell>
          <cell r="EE310">
            <v>1.37</v>
          </cell>
          <cell r="EF310">
            <v>20</v>
          </cell>
          <cell r="EG310">
            <v>2304.2961297042211</v>
          </cell>
          <cell r="EH310">
            <v>79</v>
          </cell>
          <cell r="EI310">
            <v>6.7</v>
          </cell>
          <cell r="EJ310">
            <v>67</v>
          </cell>
          <cell r="EK310">
            <v>18</v>
          </cell>
          <cell r="EL310">
            <v>24</v>
          </cell>
          <cell r="EM310">
            <v>50</v>
          </cell>
          <cell r="EN310">
            <v>23</v>
          </cell>
          <cell r="EO310" t="str">
            <v>Постоянный</v>
          </cell>
          <cell r="EP310">
            <v>24</v>
          </cell>
          <cell r="EQ310">
            <v>0</v>
          </cell>
          <cell r="ER310">
            <v>5.7718275999999991</v>
          </cell>
          <cell r="ES310">
            <v>7</v>
          </cell>
          <cell r="ET310">
            <v>1.37</v>
          </cell>
          <cell r="EU310">
            <v>20</v>
          </cell>
          <cell r="EV310">
            <v>2304.2961297042211</v>
          </cell>
          <cell r="EW310">
            <v>74</v>
          </cell>
          <cell r="EX310">
            <v>6.7</v>
          </cell>
          <cell r="EY310">
            <v>67</v>
          </cell>
          <cell r="EZ310">
            <v>0</v>
          </cell>
          <cell r="FA310">
            <v>-4</v>
          </cell>
          <cell r="FB310">
            <v>-5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</row>
        <row r="311">
          <cell r="J311">
            <v>1294</v>
          </cell>
          <cell r="K311" t="str">
            <v>К - 36</v>
          </cell>
          <cell r="L311">
            <v>41848</v>
          </cell>
          <cell r="M311" t="str">
            <v>Гор.</v>
          </cell>
          <cell r="N311" t="str">
            <v>P1ar_Block I</v>
          </cell>
          <cell r="O311" t="str">
            <v>Действующий</v>
          </cell>
          <cell r="P311">
            <v>-4</v>
          </cell>
          <cell r="Q311">
            <v>0</v>
          </cell>
          <cell r="R311">
            <v>0</v>
          </cell>
          <cell r="S311">
            <v>0</v>
          </cell>
          <cell r="T311">
            <v>143.80000000000001</v>
          </cell>
          <cell r="U311">
            <v>135</v>
          </cell>
          <cell r="V311">
            <v>4.32</v>
          </cell>
          <cell r="W311">
            <v>1</v>
          </cell>
          <cell r="X311">
            <v>4.1811846689895473</v>
          </cell>
          <cell r="Y311">
            <v>1.33</v>
          </cell>
          <cell r="Z311">
            <v>0.83599999999999997</v>
          </cell>
          <cell r="AA311">
            <v>0.73299999999999998</v>
          </cell>
          <cell r="AB311">
            <v>38</v>
          </cell>
          <cell r="AC311">
            <v>1.1579999999999999</v>
          </cell>
          <cell r="AD311">
            <v>177.8</v>
          </cell>
          <cell r="AE311">
            <v>9.19</v>
          </cell>
          <cell r="AF311">
            <v>2107</v>
          </cell>
          <cell r="AG311">
            <v>2800</v>
          </cell>
          <cell r="AH311">
            <v>2800</v>
          </cell>
          <cell r="AI311">
            <v>0</v>
          </cell>
          <cell r="AJ311">
            <v>0</v>
          </cell>
          <cell r="AK311" t="str">
            <v>откр ствол</v>
          </cell>
          <cell r="AL311" t="str">
            <v>2107-2800</v>
          </cell>
          <cell r="AM311">
            <v>16.600000000000001</v>
          </cell>
          <cell r="AN311">
            <v>2107</v>
          </cell>
          <cell r="AO311">
            <v>228.35</v>
          </cell>
          <cell r="AP311">
            <v>0</v>
          </cell>
          <cell r="AQ311">
            <v>0</v>
          </cell>
          <cell r="AR311">
            <v>0</v>
          </cell>
          <cell r="AS311" t="str">
            <v>Газлифт</v>
          </cell>
          <cell r="AT311">
            <v>490</v>
          </cell>
          <cell r="AU311" t="str">
            <v>ГП</v>
          </cell>
          <cell r="AV311">
            <v>890</v>
          </cell>
          <cell r="AW311" t="str">
            <v>ГП</v>
          </cell>
          <cell r="AX311">
            <v>1210</v>
          </cell>
          <cell r="AY311" t="str">
            <v>ГК82/1,5</v>
          </cell>
          <cell r="AZ311">
            <v>1470</v>
          </cell>
          <cell r="BA311" t="str">
            <v>ГК77/2</v>
          </cell>
          <cell r="BB311">
            <v>1700</v>
          </cell>
          <cell r="BC311" t="str">
            <v>ЦКсОК</v>
          </cell>
          <cell r="BD311">
            <v>0</v>
          </cell>
          <cell r="BE311">
            <v>0</v>
          </cell>
          <cell r="BF311">
            <v>1740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2150</v>
          </cell>
          <cell r="BN311" t="str">
            <v>Есть</v>
          </cell>
          <cell r="BO311">
            <v>0</v>
          </cell>
          <cell r="BP311">
            <v>76</v>
          </cell>
          <cell r="BQ311">
            <v>52</v>
          </cell>
          <cell r="BR311">
            <v>8.088000000000001</v>
          </cell>
          <cell r="BS311">
            <v>0</v>
          </cell>
          <cell r="BT311">
            <v>0</v>
          </cell>
          <cell r="BU311">
            <v>73</v>
          </cell>
          <cell r="BV311">
            <v>5.5</v>
          </cell>
          <cell r="BW311">
            <v>18</v>
          </cell>
          <cell r="BX311" t="str">
            <v>Угловик</v>
          </cell>
          <cell r="BY311" t="str">
            <v>Постоянный</v>
          </cell>
          <cell r="BZ311">
            <v>24</v>
          </cell>
          <cell r="CA311">
            <v>0</v>
          </cell>
          <cell r="CB311">
            <v>24</v>
          </cell>
          <cell r="CC311">
            <v>52</v>
          </cell>
          <cell r="CD311">
            <v>23</v>
          </cell>
          <cell r="CE311">
            <v>43313</v>
          </cell>
          <cell r="CF311">
            <v>101.5</v>
          </cell>
          <cell r="CG311">
            <v>76</v>
          </cell>
          <cell r="CH311">
            <v>5</v>
          </cell>
          <cell r="CI311">
            <v>0</v>
          </cell>
          <cell r="CJ311">
            <v>0</v>
          </cell>
          <cell r="CK311">
            <v>65</v>
          </cell>
          <cell r="CL311">
            <v>9.4350959999999997</v>
          </cell>
          <cell r="CM311">
            <v>11.4</v>
          </cell>
          <cell r="CN311">
            <v>1</v>
          </cell>
          <cell r="CO311">
            <v>307</v>
          </cell>
          <cell r="CP311">
            <v>13</v>
          </cell>
          <cell r="CQ311">
            <v>36.5</v>
          </cell>
          <cell r="CR311" t="str">
            <v>-</v>
          </cell>
          <cell r="CS311" t="str">
            <v>-</v>
          </cell>
          <cell r="CT311" t="str">
            <v>-</v>
          </cell>
          <cell r="CU311">
            <v>27.064903999999999</v>
          </cell>
          <cell r="CV311" t="str">
            <v>-</v>
          </cell>
          <cell r="CW311" t="str">
            <v>-</v>
          </cell>
          <cell r="CX311" t="str">
            <v>-</v>
          </cell>
          <cell r="CY311">
            <v>8.088000000000001</v>
          </cell>
          <cell r="CZ311">
            <v>4.911999999999999</v>
          </cell>
          <cell r="DA311">
            <v>520.60943524051049</v>
          </cell>
          <cell r="DB311">
            <v>1377.834417371058</v>
          </cell>
          <cell r="DC311">
            <v>0.37174244790504668</v>
          </cell>
          <cell r="DD311">
            <v>0</v>
          </cell>
          <cell r="DE311" t="str">
            <v>Газлифт</v>
          </cell>
          <cell r="DF311">
            <v>9.4350959999999997</v>
          </cell>
          <cell r="DG311">
            <v>11.4</v>
          </cell>
          <cell r="DH311">
            <v>1</v>
          </cell>
          <cell r="DI311">
            <v>4.911999999999999</v>
          </cell>
          <cell r="DJ311">
            <v>65</v>
          </cell>
          <cell r="DK311">
            <v>0</v>
          </cell>
          <cell r="DL311">
            <v>42769.083333333336</v>
          </cell>
          <cell r="DM311">
            <v>42808</v>
          </cell>
          <cell r="DN311">
            <v>598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42665</v>
          </cell>
          <cell r="DT311" t="str">
            <v>ОПЗ</v>
          </cell>
          <cell r="DU311">
            <v>0</v>
          </cell>
          <cell r="DV311">
            <v>18</v>
          </cell>
          <cell r="DW311">
            <v>28</v>
          </cell>
          <cell r="DX311">
            <v>52</v>
          </cell>
          <cell r="DY311">
            <v>26</v>
          </cell>
          <cell r="DZ311" t="str">
            <v>Постоянный</v>
          </cell>
          <cell r="EA311">
            <v>24</v>
          </cell>
          <cell r="EB311">
            <v>0</v>
          </cell>
          <cell r="EC311">
            <v>9.4350959999999997</v>
          </cell>
          <cell r="ED311">
            <v>11.4</v>
          </cell>
          <cell r="EE311">
            <v>1</v>
          </cell>
          <cell r="EF311">
            <v>13</v>
          </cell>
          <cell r="EG311">
            <v>520.60943524051049</v>
          </cell>
          <cell r="EH311">
            <v>76</v>
          </cell>
          <cell r="EI311">
            <v>8.088000000000001</v>
          </cell>
          <cell r="EJ311">
            <v>65</v>
          </cell>
          <cell r="EK311">
            <v>18</v>
          </cell>
          <cell r="EL311">
            <v>24</v>
          </cell>
          <cell r="EM311">
            <v>52</v>
          </cell>
          <cell r="EN311">
            <v>23</v>
          </cell>
          <cell r="EO311" t="str">
            <v>Постоянный</v>
          </cell>
          <cell r="EP311">
            <v>24</v>
          </cell>
          <cell r="EQ311">
            <v>0</v>
          </cell>
          <cell r="ER311">
            <v>9.4350959999999997</v>
          </cell>
          <cell r="ES311">
            <v>11.4</v>
          </cell>
          <cell r="ET311">
            <v>1</v>
          </cell>
          <cell r="EU311">
            <v>13</v>
          </cell>
          <cell r="EV311">
            <v>520.60943524051049</v>
          </cell>
          <cell r="EW311">
            <v>76</v>
          </cell>
          <cell r="EX311">
            <v>8.088000000000001</v>
          </cell>
          <cell r="EY311">
            <v>65</v>
          </cell>
          <cell r="EZ311">
            <v>0</v>
          </cell>
          <cell r="FA311">
            <v>-4</v>
          </cell>
          <cell r="FB311">
            <v>0</v>
          </cell>
          <cell r="FC311">
            <v>-3</v>
          </cell>
          <cell r="FD311">
            <v>0</v>
          </cell>
          <cell r="FE311">
            <v>0</v>
          </cell>
          <cell r="FF311">
            <v>0</v>
          </cell>
        </row>
        <row r="312">
          <cell r="J312">
            <v>1298</v>
          </cell>
          <cell r="K312" t="str">
            <v>К - 35</v>
          </cell>
          <cell r="L312">
            <v>41898</v>
          </cell>
          <cell r="M312" t="str">
            <v>Гор.</v>
          </cell>
          <cell r="N312" t="str">
            <v>P1ar_Block I</v>
          </cell>
          <cell r="O312" t="str">
            <v>Действующий</v>
          </cell>
          <cell r="P312">
            <v>-4</v>
          </cell>
          <cell r="Q312">
            <v>0</v>
          </cell>
          <cell r="R312">
            <v>0</v>
          </cell>
          <cell r="S312">
            <v>0</v>
          </cell>
          <cell r="T312">
            <v>143.80000000000001</v>
          </cell>
          <cell r="U312">
            <v>135</v>
          </cell>
          <cell r="V312">
            <v>4.32</v>
          </cell>
          <cell r="W312">
            <v>1</v>
          </cell>
          <cell r="X312">
            <v>4.32</v>
          </cell>
          <cell r="Y312">
            <v>1.33</v>
          </cell>
          <cell r="Z312">
            <v>0.83599999999999997</v>
          </cell>
          <cell r="AA312">
            <v>0.73299999999999998</v>
          </cell>
          <cell r="AB312">
            <v>38</v>
          </cell>
          <cell r="AC312">
            <v>1.1579999999999999</v>
          </cell>
          <cell r="AD312">
            <v>177.8</v>
          </cell>
          <cell r="AE312">
            <v>9.19</v>
          </cell>
          <cell r="AF312">
            <v>2063</v>
          </cell>
          <cell r="AG312">
            <v>2678</v>
          </cell>
          <cell r="AH312">
            <v>2678</v>
          </cell>
          <cell r="AI312">
            <v>0</v>
          </cell>
          <cell r="AJ312">
            <v>0</v>
          </cell>
          <cell r="AK312" t="str">
            <v>откр ствол</v>
          </cell>
          <cell r="AL312" t="str">
            <v>2063-2678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 t="str">
            <v>Газлифт</v>
          </cell>
          <cell r="AT312">
            <v>500</v>
          </cell>
          <cell r="AU312" t="str">
            <v>ГП</v>
          </cell>
          <cell r="AV312">
            <v>900</v>
          </cell>
          <cell r="AW312" t="str">
            <v>ГП</v>
          </cell>
          <cell r="AX312">
            <v>1220</v>
          </cell>
          <cell r="AY312" t="str">
            <v>ГП</v>
          </cell>
          <cell r="AZ312">
            <v>1480</v>
          </cell>
          <cell r="BA312" t="str">
            <v>ГК84/1,5</v>
          </cell>
          <cell r="BB312">
            <v>1730</v>
          </cell>
          <cell r="BC312" t="str">
            <v>ЦКсОК/5</v>
          </cell>
          <cell r="BD312">
            <v>0</v>
          </cell>
          <cell r="BE312">
            <v>0</v>
          </cell>
          <cell r="BF312">
            <v>1770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2090</v>
          </cell>
          <cell r="BN312" t="str">
            <v>Есть</v>
          </cell>
          <cell r="BO312">
            <v>0</v>
          </cell>
          <cell r="BP312">
            <v>80</v>
          </cell>
          <cell r="BQ312">
            <v>51</v>
          </cell>
          <cell r="BR312">
            <v>8.16</v>
          </cell>
          <cell r="BS312">
            <v>0</v>
          </cell>
          <cell r="BT312">
            <v>0</v>
          </cell>
          <cell r="BU312">
            <v>73</v>
          </cell>
          <cell r="BV312">
            <v>5.5</v>
          </cell>
          <cell r="BW312">
            <v>18</v>
          </cell>
          <cell r="BX312" t="str">
            <v>Угловик</v>
          </cell>
          <cell r="BY312" t="str">
            <v>Постоянный</v>
          </cell>
          <cell r="BZ312">
            <v>24</v>
          </cell>
          <cell r="CA312">
            <v>0</v>
          </cell>
          <cell r="CB312">
            <v>26</v>
          </cell>
          <cell r="CC312">
            <v>51</v>
          </cell>
          <cell r="CD312">
            <v>25</v>
          </cell>
          <cell r="CE312">
            <v>43313</v>
          </cell>
          <cell r="CF312">
            <v>91</v>
          </cell>
          <cell r="CG312">
            <v>80</v>
          </cell>
          <cell r="CH312">
            <v>5</v>
          </cell>
          <cell r="CI312">
            <v>0</v>
          </cell>
          <cell r="CJ312">
            <v>0</v>
          </cell>
          <cell r="CK312">
            <v>57</v>
          </cell>
          <cell r="CL312">
            <v>6.6879999999999997</v>
          </cell>
          <cell r="CM312">
            <v>8</v>
          </cell>
          <cell r="CN312">
            <v>0</v>
          </cell>
          <cell r="CO312">
            <v>308</v>
          </cell>
          <cell r="CP312">
            <v>12</v>
          </cell>
          <cell r="CQ312">
            <v>34</v>
          </cell>
          <cell r="CR312" t="str">
            <v>-</v>
          </cell>
          <cell r="CS312" t="str">
            <v>-</v>
          </cell>
          <cell r="CT312" t="str">
            <v>-</v>
          </cell>
          <cell r="CU312">
            <v>27.312000000000001</v>
          </cell>
          <cell r="CV312" t="str">
            <v>-</v>
          </cell>
          <cell r="CW312" t="str">
            <v>-</v>
          </cell>
          <cell r="CX312" t="str">
            <v>-</v>
          </cell>
          <cell r="CY312">
            <v>8.16</v>
          </cell>
          <cell r="CZ312">
            <v>3.84</v>
          </cell>
          <cell r="DA312">
            <v>574.16267942583738</v>
          </cell>
          <cell r="DB312">
            <v>1794.2583732057417</v>
          </cell>
          <cell r="DC312">
            <v>0</v>
          </cell>
          <cell r="DD312">
            <v>0</v>
          </cell>
          <cell r="DE312" t="str">
            <v>Газлифт</v>
          </cell>
          <cell r="DF312">
            <v>6.6879999999999997</v>
          </cell>
          <cell r="DG312">
            <v>8</v>
          </cell>
          <cell r="DH312">
            <v>0</v>
          </cell>
          <cell r="DI312">
            <v>3.8400000000000003</v>
          </cell>
          <cell r="DJ312">
            <v>57</v>
          </cell>
          <cell r="DK312">
            <v>0</v>
          </cell>
          <cell r="DL312">
            <v>42453</v>
          </cell>
          <cell r="DM312">
            <v>42591</v>
          </cell>
          <cell r="DN312">
            <v>815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42286</v>
          </cell>
          <cell r="DT312" t="str">
            <v>Интенсификация</v>
          </cell>
          <cell r="DU312">
            <v>0</v>
          </cell>
          <cell r="DV312">
            <v>18</v>
          </cell>
          <cell r="DW312">
            <v>26</v>
          </cell>
          <cell r="DX312">
            <v>51</v>
          </cell>
          <cell r="DY312">
            <v>25</v>
          </cell>
          <cell r="DZ312" t="str">
            <v>Постоянный</v>
          </cell>
          <cell r="EA312">
            <v>24</v>
          </cell>
          <cell r="EB312">
            <v>0</v>
          </cell>
          <cell r="EC312">
            <v>6.6879999999999997</v>
          </cell>
          <cell r="ED312">
            <v>8</v>
          </cell>
          <cell r="EE312">
            <v>0</v>
          </cell>
          <cell r="EF312">
            <v>12</v>
          </cell>
          <cell r="EG312">
            <v>574.16267942583738</v>
          </cell>
          <cell r="EH312">
            <v>80</v>
          </cell>
          <cell r="EI312">
            <v>8.16</v>
          </cell>
          <cell r="EJ312">
            <v>57</v>
          </cell>
          <cell r="EK312">
            <v>18</v>
          </cell>
          <cell r="EL312">
            <v>26</v>
          </cell>
          <cell r="EM312">
            <v>51</v>
          </cell>
          <cell r="EN312">
            <v>25</v>
          </cell>
          <cell r="EO312" t="str">
            <v>Постоянный</v>
          </cell>
          <cell r="EP312">
            <v>24</v>
          </cell>
          <cell r="EQ312">
            <v>0</v>
          </cell>
          <cell r="ER312">
            <v>6.6879999999999997</v>
          </cell>
          <cell r="ES312">
            <v>8</v>
          </cell>
          <cell r="ET312">
            <v>0</v>
          </cell>
          <cell r="EU312">
            <v>12</v>
          </cell>
          <cell r="EV312">
            <v>574.16267942583738</v>
          </cell>
          <cell r="EW312">
            <v>80</v>
          </cell>
          <cell r="EX312">
            <v>8.16</v>
          </cell>
          <cell r="EY312">
            <v>57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</row>
        <row r="313">
          <cell r="J313">
            <v>1309</v>
          </cell>
          <cell r="K313" t="str">
            <v>К - 127</v>
          </cell>
          <cell r="L313">
            <v>42963</v>
          </cell>
          <cell r="M313" t="str">
            <v>Гор.</v>
          </cell>
          <cell r="N313" t="str">
            <v>P1ar_Block II</v>
          </cell>
          <cell r="O313" t="str">
            <v>Действующий</v>
          </cell>
          <cell r="P313">
            <v>-4</v>
          </cell>
          <cell r="Q313">
            <v>0</v>
          </cell>
          <cell r="R313">
            <v>0</v>
          </cell>
          <cell r="S313">
            <v>0</v>
          </cell>
          <cell r="T313">
            <v>143.80000000000001</v>
          </cell>
          <cell r="U313">
            <v>135</v>
          </cell>
          <cell r="V313">
            <v>4.32</v>
          </cell>
          <cell r="W313">
            <v>1</v>
          </cell>
          <cell r="X313">
            <v>4.32</v>
          </cell>
          <cell r="Y313">
            <v>1.33</v>
          </cell>
          <cell r="Z313">
            <v>0.83599999999999997</v>
          </cell>
          <cell r="AA313">
            <v>0.73299999999999998</v>
          </cell>
          <cell r="AB313">
            <v>38</v>
          </cell>
          <cell r="AC313">
            <v>1.1579999999999999</v>
          </cell>
          <cell r="AD313">
            <v>177.8</v>
          </cell>
          <cell r="AE313">
            <v>9.19</v>
          </cell>
          <cell r="AF313">
            <v>2138</v>
          </cell>
          <cell r="AG313">
            <v>2722</v>
          </cell>
          <cell r="AH313">
            <v>2722</v>
          </cell>
          <cell r="AI313">
            <v>0</v>
          </cell>
          <cell r="AJ313">
            <v>0</v>
          </cell>
          <cell r="AK313" t="str">
            <v>откр ствол</v>
          </cell>
          <cell r="AL313" t="str">
            <v>2138-2722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Газлифт</v>
          </cell>
          <cell r="AT313">
            <v>600</v>
          </cell>
          <cell r="AU313" t="str">
            <v>ГП</v>
          </cell>
          <cell r="AV313">
            <v>1030</v>
          </cell>
          <cell r="AW313" t="str">
            <v>ГП</v>
          </cell>
          <cell r="AX313">
            <v>1350</v>
          </cell>
          <cell r="AY313" t="str">
            <v>ГК85/1,5</v>
          </cell>
          <cell r="AZ313">
            <v>1600</v>
          </cell>
          <cell r="BA313" t="str">
            <v>ГК83/1,5</v>
          </cell>
          <cell r="BB313">
            <v>1850</v>
          </cell>
          <cell r="BC313" t="str">
            <v>ЦКсОК</v>
          </cell>
          <cell r="BD313">
            <v>0</v>
          </cell>
          <cell r="BE313">
            <v>0</v>
          </cell>
          <cell r="BF313">
            <v>1860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2140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18</v>
          </cell>
          <cell r="BX313" t="str">
            <v>Угловик</v>
          </cell>
          <cell r="BY313" t="str">
            <v>Постоянный</v>
          </cell>
          <cell r="BZ313">
            <v>24</v>
          </cell>
          <cell r="CA313">
            <v>0</v>
          </cell>
          <cell r="CB313">
            <v>35</v>
          </cell>
          <cell r="CC313">
            <v>64</v>
          </cell>
          <cell r="CD313">
            <v>34</v>
          </cell>
          <cell r="CE313">
            <v>43313</v>
          </cell>
          <cell r="CF313">
            <v>171</v>
          </cell>
          <cell r="CG313">
            <v>82</v>
          </cell>
          <cell r="CH313">
            <v>6</v>
          </cell>
          <cell r="CI313">
            <v>0</v>
          </cell>
          <cell r="CJ313">
            <v>0</v>
          </cell>
          <cell r="CK313">
            <v>60</v>
          </cell>
          <cell r="CL313">
            <v>21.819600000000001</v>
          </cell>
          <cell r="CM313">
            <v>26.1</v>
          </cell>
          <cell r="CN313">
            <v>0</v>
          </cell>
          <cell r="CO313">
            <v>309</v>
          </cell>
          <cell r="CP313">
            <v>27.948</v>
          </cell>
          <cell r="CQ313">
            <v>111</v>
          </cell>
          <cell r="CR313" t="str">
            <v>-</v>
          </cell>
          <cell r="CS313" t="str">
            <v>-</v>
          </cell>
          <cell r="CT313" t="str">
            <v>-</v>
          </cell>
          <cell r="CU313">
            <v>89.180399999999992</v>
          </cell>
          <cell r="CV313" t="str">
            <v>-</v>
          </cell>
          <cell r="CW313" t="str">
            <v>-</v>
          </cell>
          <cell r="CX313" t="str">
            <v>-</v>
          </cell>
          <cell r="CY313">
            <v>11</v>
          </cell>
          <cell r="CZ313">
            <v>16.948</v>
          </cell>
          <cell r="DA313">
            <v>776.73284569836289</v>
          </cell>
          <cell r="DB313">
            <v>1280.866743661662</v>
          </cell>
          <cell r="DC313">
            <v>0.29228744953984914</v>
          </cell>
          <cell r="DD313">
            <v>0</v>
          </cell>
          <cell r="DE313" t="str">
            <v>Газлифт</v>
          </cell>
          <cell r="DF313">
            <v>21.819600000000001</v>
          </cell>
          <cell r="DG313">
            <v>26.1</v>
          </cell>
          <cell r="DH313">
            <v>0</v>
          </cell>
          <cell r="DI313">
            <v>16.948</v>
          </cell>
          <cell r="DJ313">
            <v>60</v>
          </cell>
          <cell r="DK313">
            <v>0</v>
          </cell>
          <cell r="DL313">
            <v>42947</v>
          </cell>
          <cell r="DM313">
            <v>42963</v>
          </cell>
          <cell r="DN313">
            <v>443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42963</v>
          </cell>
          <cell r="DT313" t="str">
            <v>ВНС</v>
          </cell>
          <cell r="DU313">
            <v>0</v>
          </cell>
          <cell r="DV313">
            <v>18</v>
          </cell>
          <cell r="DW313">
            <v>35</v>
          </cell>
          <cell r="DX313">
            <v>64</v>
          </cell>
          <cell r="DY313">
            <v>34</v>
          </cell>
          <cell r="DZ313" t="str">
            <v>Постоянный</v>
          </cell>
          <cell r="EA313">
            <v>24</v>
          </cell>
          <cell r="EB313">
            <v>0</v>
          </cell>
          <cell r="EC313">
            <v>25.0382</v>
          </cell>
          <cell r="ED313">
            <v>29.95</v>
          </cell>
          <cell r="EE313">
            <v>0</v>
          </cell>
          <cell r="EF313">
            <v>19.7</v>
          </cell>
          <cell r="EG313">
            <v>347.46906726521877</v>
          </cell>
          <cell r="EH313">
            <v>82</v>
          </cell>
          <cell r="EI313">
            <v>11</v>
          </cell>
          <cell r="EJ313">
            <v>60</v>
          </cell>
          <cell r="EK313">
            <v>18</v>
          </cell>
          <cell r="EL313">
            <v>35</v>
          </cell>
          <cell r="EM313">
            <v>64</v>
          </cell>
          <cell r="EN313">
            <v>34</v>
          </cell>
          <cell r="EO313" t="str">
            <v>Постоянный</v>
          </cell>
          <cell r="EP313">
            <v>24</v>
          </cell>
          <cell r="EQ313">
            <v>0</v>
          </cell>
          <cell r="ER313">
            <v>21.819600000000001</v>
          </cell>
          <cell r="ES313">
            <v>26.1</v>
          </cell>
          <cell r="ET313">
            <v>0</v>
          </cell>
          <cell r="EU313">
            <v>27.948</v>
          </cell>
          <cell r="EV313">
            <v>776.73284569836289</v>
          </cell>
          <cell r="EW313">
            <v>82</v>
          </cell>
          <cell r="EX313">
            <v>11</v>
          </cell>
          <cell r="EY313">
            <v>60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-3.2185999999999986</v>
          </cell>
        </row>
        <row r="314">
          <cell r="J314">
            <v>1317</v>
          </cell>
          <cell r="K314" t="str">
            <v>К - 44</v>
          </cell>
          <cell r="L314">
            <v>43100</v>
          </cell>
          <cell r="M314" t="str">
            <v>Гор.</v>
          </cell>
          <cell r="N314" t="str">
            <v>P1ar_Block I</v>
          </cell>
          <cell r="O314" t="str">
            <v>Действующий</v>
          </cell>
          <cell r="P314">
            <v>-4</v>
          </cell>
          <cell r="Q314">
            <v>0</v>
          </cell>
          <cell r="R314">
            <v>0</v>
          </cell>
          <cell r="S314">
            <v>0</v>
          </cell>
          <cell r="T314">
            <v>143.80000000000001</v>
          </cell>
          <cell r="U314">
            <v>135</v>
          </cell>
          <cell r="V314">
            <v>4.32</v>
          </cell>
          <cell r="W314">
            <v>1</v>
          </cell>
          <cell r="X314">
            <v>4.32</v>
          </cell>
          <cell r="Y314">
            <v>1.33</v>
          </cell>
          <cell r="Z314">
            <v>0.83599999999999997</v>
          </cell>
          <cell r="AA314">
            <v>0.73299999999999998</v>
          </cell>
          <cell r="AB314">
            <v>38</v>
          </cell>
          <cell r="AC314">
            <v>1.1579999999999999</v>
          </cell>
          <cell r="AD314">
            <v>177.8</v>
          </cell>
          <cell r="AE314">
            <v>9.19</v>
          </cell>
          <cell r="AF314">
            <v>2410.06</v>
          </cell>
          <cell r="AG314">
            <v>3430.64</v>
          </cell>
          <cell r="AH314">
            <v>3430.64</v>
          </cell>
          <cell r="AI314">
            <v>43093</v>
          </cell>
          <cell r="AJ314" t="str">
            <v>По спущенной компановке</v>
          </cell>
          <cell r="AK314" t="str">
            <v>Закрытый</v>
          </cell>
          <cell r="AL314" t="str">
            <v>2515,07-2516,47; 2690,6-2692; 2865,65-2867,05; 2985,88-2987,28; 3114,94-3116,34; 3278,72-3280,12; 3383,9-3385,13 (цирк. клапана)</v>
          </cell>
          <cell r="AM314">
            <v>9.6300000000000008</v>
          </cell>
          <cell r="AN314">
            <v>2515.0700000000002</v>
          </cell>
          <cell r="AO314">
            <v>584.79</v>
          </cell>
          <cell r="AP314" t="str">
            <v>2355,87-3431</v>
          </cell>
          <cell r="AQ314">
            <v>114</v>
          </cell>
          <cell r="AR314">
            <v>7.37</v>
          </cell>
          <cell r="AS314" t="str">
            <v>Газлифт</v>
          </cell>
          <cell r="AT314">
            <v>480</v>
          </cell>
          <cell r="AU314" t="str">
            <v xml:space="preserve"> ГП </v>
          </cell>
          <cell r="AV314">
            <v>920</v>
          </cell>
          <cell r="AW314" t="str">
            <v xml:space="preserve"> ГП </v>
          </cell>
          <cell r="AX314">
            <v>1315</v>
          </cell>
          <cell r="AY314" t="str">
            <v xml:space="preserve"> ГК  84/3 </v>
          </cell>
          <cell r="AZ314">
            <v>1635</v>
          </cell>
          <cell r="BA314" t="str">
            <v xml:space="preserve">ГК  86/3 </v>
          </cell>
          <cell r="BB314">
            <v>1865</v>
          </cell>
          <cell r="BC314" t="str">
            <v xml:space="preserve">88/3 </v>
          </cell>
          <cell r="BD314">
            <v>2065</v>
          </cell>
          <cell r="BE314" t="str">
            <v>ЦКсОК</v>
          </cell>
          <cell r="BF314">
            <v>2150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2125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1869.6</v>
          </cell>
          <cell r="BT314">
            <v>255.4</v>
          </cell>
          <cell r="BU314">
            <v>73</v>
          </cell>
          <cell r="BV314">
            <v>5.5</v>
          </cell>
          <cell r="BW314">
            <v>18</v>
          </cell>
          <cell r="BX314" t="str">
            <v>Угловик</v>
          </cell>
          <cell r="BY314" t="str">
            <v>Постоянный</v>
          </cell>
          <cell r="BZ314">
            <v>24</v>
          </cell>
          <cell r="CA314">
            <v>0</v>
          </cell>
          <cell r="CB314">
            <v>28</v>
          </cell>
          <cell r="CC314">
            <v>58</v>
          </cell>
          <cell r="CD314">
            <v>27</v>
          </cell>
          <cell r="CE314">
            <v>43313</v>
          </cell>
          <cell r="CF314">
            <v>185</v>
          </cell>
          <cell r="CG314">
            <v>72</v>
          </cell>
          <cell r="CH314">
            <v>6</v>
          </cell>
          <cell r="CI314">
            <v>0</v>
          </cell>
          <cell r="CJ314">
            <v>0</v>
          </cell>
          <cell r="CK314">
            <v>87</v>
          </cell>
          <cell r="CL314">
            <v>11.703999999999999</v>
          </cell>
          <cell r="CM314">
            <v>14</v>
          </cell>
          <cell r="CN314">
            <v>0</v>
          </cell>
          <cell r="CO314">
            <v>310</v>
          </cell>
          <cell r="CP314">
            <v>28.6</v>
          </cell>
          <cell r="CQ314">
            <v>98</v>
          </cell>
          <cell r="CR314" t="str">
            <v>-</v>
          </cell>
          <cell r="CS314" t="str">
            <v>-</v>
          </cell>
          <cell r="CT314" t="str">
            <v>-</v>
          </cell>
          <cell r="CU314">
            <v>86.296000000000006</v>
          </cell>
          <cell r="CV314" t="str">
            <v>-</v>
          </cell>
          <cell r="CW314" t="str">
            <v>-</v>
          </cell>
          <cell r="CX314" t="str">
            <v>-</v>
          </cell>
          <cell r="CY314">
            <v>20</v>
          </cell>
          <cell r="CZ314">
            <v>8.6000000000000014</v>
          </cell>
          <cell r="DA314">
            <v>734.79152426520875</v>
          </cell>
          <cell r="DB314">
            <v>2443.6090225563912</v>
          </cell>
          <cell r="DC314">
            <v>0.15903918521603025</v>
          </cell>
          <cell r="DD314" t="str">
            <v>Ввоз из бурения в декабре 2017г.</v>
          </cell>
          <cell r="DE314" t="str">
            <v>Газлифт</v>
          </cell>
          <cell r="DF314">
            <v>11.703999999999999</v>
          </cell>
          <cell r="DG314">
            <v>14</v>
          </cell>
          <cell r="DH314">
            <v>0</v>
          </cell>
          <cell r="DI314">
            <v>8.6000000000000014</v>
          </cell>
          <cell r="DJ314">
            <v>87</v>
          </cell>
          <cell r="DK314">
            <v>0</v>
          </cell>
          <cell r="DL314">
            <v>43102</v>
          </cell>
          <cell r="DM314">
            <v>43227</v>
          </cell>
          <cell r="DN314">
            <v>179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43100</v>
          </cell>
          <cell r="DT314" t="str">
            <v>ВНС</v>
          </cell>
          <cell r="DU314">
            <v>0</v>
          </cell>
          <cell r="DV314">
            <v>18</v>
          </cell>
          <cell r="DW314">
            <v>32</v>
          </cell>
          <cell r="DX314">
            <v>50</v>
          </cell>
          <cell r="DY314">
            <v>31</v>
          </cell>
          <cell r="DZ314" t="str">
            <v>Постоянный</v>
          </cell>
          <cell r="EA314">
            <v>24</v>
          </cell>
          <cell r="EB314">
            <v>0</v>
          </cell>
          <cell r="EC314">
            <v>11.703999999999999</v>
          </cell>
          <cell r="ED314">
            <v>14</v>
          </cell>
          <cell r="EE314">
            <v>0</v>
          </cell>
          <cell r="EF314">
            <v>28.6</v>
          </cell>
          <cell r="EG314">
            <v>734.79152426520875</v>
          </cell>
          <cell r="EH314">
            <v>72</v>
          </cell>
          <cell r="EI314">
            <v>20</v>
          </cell>
          <cell r="EJ314">
            <v>87</v>
          </cell>
          <cell r="EK314">
            <v>18</v>
          </cell>
          <cell r="EL314">
            <v>28</v>
          </cell>
          <cell r="EM314">
            <v>58</v>
          </cell>
          <cell r="EN314">
            <v>27</v>
          </cell>
          <cell r="EO314" t="str">
            <v>Постоянный</v>
          </cell>
          <cell r="EP314">
            <v>24</v>
          </cell>
          <cell r="EQ314">
            <v>0</v>
          </cell>
          <cell r="ER314">
            <v>11.703999999999999</v>
          </cell>
          <cell r="ES314">
            <v>14</v>
          </cell>
          <cell r="ET314">
            <v>0</v>
          </cell>
          <cell r="EU314">
            <v>28.6</v>
          </cell>
          <cell r="EV314">
            <v>734.79152426520875</v>
          </cell>
          <cell r="EW314">
            <v>72</v>
          </cell>
          <cell r="EX314">
            <v>20</v>
          </cell>
          <cell r="EY314">
            <v>87</v>
          </cell>
          <cell r="EZ314">
            <v>0</v>
          </cell>
          <cell r="FA314">
            <v>-4</v>
          </cell>
          <cell r="FB314">
            <v>8</v>
          </cell>
          <cell r="FC314">
            <v>-4</v>
          </cell>
          <cell r="FD314">
            <v>0</v>
          </cell>
          <cell r="FE314">
            <v>0</v>
          </cell>
          <cell r="FF314">
            <v>0</v>
          </cell>
        </row>
        <row r="315">
          <cell r="J315">
            <v>1318</v>
          </cell>
          <cell r="K315" t="str">
            <v>К - 44</v>
          </cell>
          <cell r="L315">
            <v>43097</v>
          </cell>
          <cell r="M315" t="str">
            <v>Гор.</v>
          </cell>
          <cell r="N315" t="str">
            <v>P1ar_Block I</v>
          </cell>
          <cell r="O315" t="str">
            <v>Действующий</v>
          </cell>
          <cell r="P315">
            <v>-4</v>
          </cell>
          <cell r="Q315">
            <v>43090</v>
          </cell>
          <cell r="R315" t="str">
            <v>МеКаМиНефть</v>
          </cell>
          <cell r="S315" t="str">
            <v>КГРП 7ст.
350м3 15% HCl</v>
          </cell>
          <cell r="T315">
            <v>143.80000000000001</v>
          </cell>
          <cell r="U315">
            <v>135</v>
          </cell>
          <cell r="V315">
            <v>4.32</v>
          </cell>
          <cell r="W315">
            <v>1</v>
          </cell>
          <cell r="X315">
            <v>4.32</v>
          </cell>
          <cell r="Y315">
            <v>1.33</v>
          </cell>
          <cell r="Z315">
            <v>0.83599999999999997</v>
          </cell>
          <cell r="AA315">
            <v>0.73299999999999998</v>
          </cell>
          <cell r="AB315">
            <v>38</v>
          </cell>
          <cell r="AC315">
            <v>1.1579999999999999</v>
          </cell>
          <cell r="AD315">
            <v>177.8</v>
          </cell>
          <cell r="AE315">
            <v>9.19</v>
          </cell>
          <cell r="AF315">
            <v>2352.92</v>
          </cell>
          <cell r="AG315">
            <v>3065.6</v>
          </cell>
          <cell r="AH315">
            <v>3065.6</v>
          </cell>
          <cell r="AI315">
            <v>43085</v>
          </cell>
          <cell r="AJ315" t="str">
            <v>По спущенной компановке</v>
          </cell>
          <cell r="AK315" t="str">
            <v>Закрытый</v>
          </cell>
          <cell r="AL315" t="str">
            <v>2458,81-2460,24; 2583,44-2584,87; 2685,79-2687,22; 2781,09-2782,52; 2863,46-2864,89; 2957,43-2958,86; 3053,72-3054,25 (цирк. клапана)</v>
          </cell>
          <cell r="AM315">
            <v>9.11</v>
          </cell>
          <cell r="AN315">
            <v>2458.81</v>
          </cell>
          <cell r="AO315">
            <v>541.70000000000005</v>
          </cell>
          <cell r="AP315" t="str">
            <v>2103,59-3078</v>
          </cell>
          <cell r="AQ315">
            <v>114</v>
          </cell>
          <cell r="AR315">
            <v>7.37</v>
          </cell>
          <cell r="AS315" t="str">
            <v>Газлифт</v>
          </cell>
          <cell r="AT315">
            <v>460</v>
          </cell>
          <cell r="AU315" t="str">
            <v>ГК77/4</v>
          </cell>
          <cell r="AV315">
            <v>920</v>
          </cell>
          <cell r="AW315" t="str">
            <v>ГК76/4</v>
          </cell>
          <cell r="AX315">
            <v>1340</v>
          </cell>
          <cell r="AY315" t="str">
            <v>ГК74/3</v>
          </cell>
          <cell r="AZ315">
            <v>1670</v>
          </cell>
          <cell r="BA315" t="str">
            <v>ГК73/3</v>
          </cell>
          <cell r="BB315">
            <v>1950</v>
          </cell>
          <cell r="BC315" t="str">
            <v>ЦКсОК</v>
          </cell>
          <cell r="BD315">
            <v>0</v>
          </cell>
          <cell r="BE315">
            <v>0</v>
          </cell>
          <cell r="BF315">
            <v>1970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2098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2098</v>
          </cell>
          <cell r="BT315">
            <v>0</v>
          </cell>
          <cell r="BU315">
            <v>73</v>
          </cell>
          <cell r="BV315">
            <v>5.5</v>
          </cell>
          <cell r="BW315">
            <v>18</v>
          </cell>
          <cell r="BX315" t="str">
            <v>Угловик</v>
          </cell>
          <cell r="BY315" t="str">
            <v>Постоянный</v>
          </cell>
          <cell r="BZ315">
            <v>24</v>
          </cell>
          <cell r="CA315">
            <v>0</v>
          </cell>
          <cell r="CB315">
            <v>28</v>
          </cell>
          <cell r="CC315">
            <v>66</v>
          </cell>
          <cell r="CD315">
            <v>27</v>
          </cell>
          <cell r="CE315">
            <v>43313</v>
          </cell>
          <cell r="CF315">
            <v>195</v>
          </cell>
          <cell r="CG315">
            <v>72</v>
          </cell>
          <cell r="CH315">
            <v>6</v>
          </cell>
          <cell r="CI315">
            <v>0</v>
          </cell>
          <cell r="CJ315">
            <v>0</v>
          </cell>
          <cell r="CK315">
            <v>72</v>
          </cell>
          <cell r="CL315">
            <v>28.423999999999999</v>
          </cell>
          <cell r="CM315">
            <v>34</v>
          </cell>
          <cell r="CN315">
            <v>0</v>
          </cell>
          <cell r="CO315">
            <v>311</v>
          </cell>
          <cell r="CP315">
            <v>34</v>
          </cell>
          <cell r="CQ315">
            <v>123</v>
          </cell>
          <cell r="CR315" t="str">
            <v>-</v>
          </cell>
          <cell r="CS315" t="str">
            <v>-</v>
          </cell>
          <cell r="CT315" t="str">
            <v>-</v>
          </cell>
          <cell r="CU315">
            <v>94.575999999999993</v>
          </cell>
          <cell r="CV315" t="str">
            <v>-</v>
          </cell>
          <cell r="CW315" t="str">
            <v>-</v>
          </cell>
          <cell r="CX315" t="str">
            <v>-</v>
          </cell>
          <cell r="CY315">
            <v>18</v>
          </cell>
          <cell r="CZ315">
            <v>16</v>
          </cell>
          <cell r="DA315">
            <v>562.90458767238954</v>
          </cell>
          <cell r="DB315">
            <v>1196.1722488038279</v>
          </cell>
          <cell r="DC315">
            <v>0.31755924484598058</v>
          </cell>
          <cell r="DD315">
            <v>0</v>
          </cell>
          <cell r="DE315" t="str">
            <v>Газлифт</v>
          </cell>
          <cell r="DF315">
            <v>28.423999999999999</v>
          </cell>
          <cell r="DG315">
            <v>34</v>
          </cell>
          <cell r="DH315">
            <v>0</v>
          </cell>
          <cell r="DI315">
            <v>16</v>
          </cell>
          <cell r="DJ315">
            <v>72</v>
          </cell>
          <cell r="DK315">
            <v>0</v>
          </cell>
          <cell r="DL315">
            <v>43100</v>
          </cell>
          <cell r="DM315">
            <v>43168</v>
          </cell>
          <cell r="DN315">
            <v>238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43097</v>
          </cell>
          <cell r="DT315" t="str">
            <v>ВНС</v>
          </cell>
          <cell r="DU315">
            <v>0</v>
          </cell>
          <cell r="DV315">
            <v>18</v>
          </cell>
          <cell r="DW315">
            <v>33</v>
          </cell>
          <cell r="DX315">
            <v>67</v>
          </cell>
          <cell r="DY315">
            <v>32</v>
          </cell>
          <cell r="DZ315" t="str">
            <v>Постоянный</v>
          </cell>
          <cell r="EA315">
            <v>24</v>
          </cell>
          <cell r="EB315">
            <v>0</v>
          </cell>
          <cell r="EC315">
            <v>28.423999999999999</v>
          </cell>
          <cell r="ED315">
            <v>34</v>
          </cell>
          <cell r="EE315">
            <v>0</v>
          </cell>
          <cell r="EF315">
            <v>34</v>
          </cell>
          <cell r="EG315">
            <v>562.90458767238954</v>
          </cell>
          <cell r="EH315">
            <v>72</v>
          </cell>
          <cell r="EI315">
            <v>18</v>
          </cell>
          <cell r="EJ315">
            <v>72</v>
          </cell>
          <cell r="EK315">
            <v>18</v>
          </cell>
          <cell r="EL315">
            <v>28</v>
          </cell>
          <cell r="EM315">
            <v>66</v>
          </cell>
          <cell r="EN315">
            <v>27</v>
          </cell>
          <cell r="EO315" t="str">
            <v>Постоянный</v>
          </cell>
          <cell r="EP315">
            <v>24</v>
          </cell>
          <cell r="EQ315">
            <v>0</v>
          </cell>
          <cell r="ER315">
            <v>28.423999999999999</v>
          </cell>
          <cell r="ES315">
            <v>34</v>
          </cell>
          <cell r="ET315">
            <v>0</v>
          </cell>
          <cell r="EU315">
            <v>34</v>
          </cell>
          <cell r="EV315">
            <v>562.90458767238954</v>
          </cell>
          <cell r="EW315">
            <v>72</v>
          </cell>
          <cell r="EX315">
            <v>18</v>
          </cell>
          <cell r="EY315">
            <v>72</v>
          </cell>
          <cell r="EZ315">
            <v>0</v>
          </cell>
          <cell r="FA315">
            <v>-5</v>
          </cell>
          <cell r="FB315">
            <v>-1</v>
          </cell>
          <cell r="FC315">
            <v>-5</v>
          </cell>
          <cell r="FD315">
            <v>0</v>
          </cell>
          <cell r="FE315">
            <v>0</v>
          </cell>
          <cell r="FF315">
            <v>0</v>
          </cell>
        </row>
        <row r="316">
          <cell r="J316">
            <v>1321</v>
          </cell>
          <cell r="K316" t="str">
            <v>К-44</v>
          </cell>
          <cell r="L316" t="str">
            <v>-</v>
          </cell>
          <cell r="M316" t="str">
            <v>Гор.</v>
          </cell>
          <cell r="N316" t="str">
            <v>P1ar_Block I</v>
          </cell>
          <cell r="O316" t="str">
            <v>Освоение.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143.80000000000001</v>
          </cell>
          <cell r="U316">
            <v>135</v>
          </cell>
          <cell r="V316">
            <v>4.32</v>
          </cell>
          <cell r="W316">
            <v>1</v>
          </cell>
          <cell r="X316">
            <v>4.32</v>
          </cell>
          <cell r="Y316">
            <v>1.33</v>
          </cell>
          <cell r="Z316">
            <v>0.83599999999999997</v>
          </cell>
          <cell r="AA316">
            <v>0.73299999999999998</v>
          </cell>
          <cell r="AB316">
            <v>38</v>
          </cell>
          <cell r="AC316">
            <v>1.1579999999999999</v>
          </cell>
          <cell r="AD316">
            <v>177.8</v>
          </cell>
          <cell r="AE316">
            <v>0</v>
          </cell>
          <cell r="AF316">
            <v>0</v>
          </cell>
          <cell r="AG316">
            <v>3095.45</v>
          </cell>
          <cell r="AH316">
            <v>3095.45</v>
          </cell>
          <cell r="AI316">
            <v>0</v>
          </cell>
          <cell r="AJ316">
            <v>0</v>
          </cell>
          <cell r="AK316" t="str">
            <v>Закрытый</v>
          </cell>
          <cell r="AL316" t="str">
            <v>2324,99-2326,19; 2391,85-2393,05; 2512,94-2514,14; 2611,6-2612,8; 2773,43-2774,63; 2891,73-2892,93; 3009,62-3010,82 (цирк. клапана)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 t="str">
            <v>Газлифт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2255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 t="str">
            <v>Угловик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 t="str">
            <v>-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311</v>
          </cell>
          <cell r="CP316">
            <v>0</v>
          </cell>
          <cell r="CQ316">
            <v>0</v>
          </cell>
          <cell r="CR316" t="str">
            <v>-</v>
          </cell>
          <cell r="CS316" t="str">
            <v>-</v>
          </cell>
          <cell r="CT316" t="str">
            <v>-</v>
          </cell>
          <cell r="CU316">
            <v>0</v>
          </cell>
          <cell r="CV316" t="str">
            <v>-</v>
          </cell>
          <cell r="CW316" t="str">
            <v>-</v>
          </cell>
          <cell r="CX316" t="str">
            <v>-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 t="str">
            <v>Газлифт</v>
          </cell>
          <cell r="DF316">
            <v>40.128</v>
          </cell>
          <cell r="DG316">
            <v>48</v>
          </cell>
          <cell r="DH316">
            <v>0</v>
          </cell>
          <cell r="DI316">
            <v>36</v>
          </cell>
          <cell r="DJ316">
            <v>60</v>
          </cell>
          <cell r="DK316" t="str">
            <v>ВНС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18</v>
          </cell>
          <cell r="DW316" t="str">
            <v>-</v>
          </cell>
          <cell r="DX316" t="str">
            <v>-</v>
          </cell>
          <cell r="DY316" t="str">
            <v>-</v>
          </cell>
          <cell r="DZ316" t="str">
            <v>Постоянный</v>
          </cell>
          <cell r="EA316">
            <v>24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 t="str">
            <v>-</v>
          </cell>
          <cell r="EI316">
            <v>0</v>
          </cell>
          <cell r="EJ316" t="str">
            <v>-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-18</v>
          </cell>
          <cell r="FA316" t="e">
            <v>#VALUE!</v>
          </cell>
          <cell r="FB316" t="e">
            <v>#VALUE!</v>
          </cell>
          <cell r="FC316" t="e">
            <v>#VALUE!</v>
          </cell>
          <cell r="FD316">
            <v>-24</v>
          </cell>
          <cell r="FE316">
            <v>0</v>
          </cell>
          <cell r="FF316">
            <v>0</v>
          </cell>
        </row>
        <row r="317">
          <cell r="J317">
            <v>1322</v>
          </cell>
          <cell r="K317" t="str">
            <v>К - 44</v>
          </cell>
          <cell r="L317">
            <v>43074</v>
          </cell>
          <cell r="M317" t="str">
            <v>Гор.</v>
          </cell>
          <cell r="N317" t="str">
            <v>P1ar_Block I</v>
          </cell>
          <cell r="O317" t="str">
            <v>Действующий</v>
          </cell>
          <cell r="P317">
            <v>-4</v>
          </cell>
          <cell r="Q317">
            <v>43064</v>
          </cell>
          <cell r="R317" t="str">
            <v>МеКаМиНефть</v>
          </cell>
          <cell r="S317" t="str">
            <v>КГРП 7ст.
350м3 15% HCl</v>
          </cell>
          <cell r="T317">
            <v>143.80000000000001</v>
          </cell>
          <cell r="U317">
            <v>135</v>
          </cell>
          <cell r="V317">
            <v>4.32</v>
          </cell>
          <cell r="W317">
            <v>1</v>
          </cell>
          <cell r="X317">
            <v>4.32</v>
          </cell>
          <cell r="Y317">
            <v>1.33</v>
          </cell>
          <cell r="Z317">
            <v>0.83599999999999997</v>
          </cell>
          <cell r="AA317">
            <v>0.73299999999999998</v>
          </cell>
          <cell r="AB317">
            <v>38</v>
          </cell>
          <cell r="AC317">
            <v>1.1579999999999999</v>
          </cell>
          <cell r="AD317">
            <v>177.8</v>
          </cell>
          <cell r="AE317">
            <v>9.19</v>
          </cell>
          <cell r="AF317">
            <v>2270.33</v>
          </cell>
          <cell r="AG317">
            <v>2998.65</v>
          </cell>
          <cell r="AH317">
            <v>2998.65</v>
          </cell>
          <cell r="AI317">
            <v>43057</v>
          </cell>
          <cell r="AJ317" t="str">
            <v>По спущенной компановке</v>
          </cell>
          <cell r="AK317" t="str">
            <v>Закрытый</v>
          </cell>
          <cell r="AL317" t="str">
            <v>2363,84-2365,27; 2468,34-2469,74; 2601,76-2603,16; 2702,36-2703,79; 2806,04-2807,47; 2891,66-2893,09; 2987,67-2988,27 (цирк. клапана)</v>
          </cell>
          <cell r="AM317">
            <v>9.1199999999999992</v>
          </cell>
          <cell r="AN317">
            <v>2363.84</v>
          </cell>
          <cell r="AO317">
            <v>417.1</v>
          </cell>
          <cell r="AP317" t="str">
            <v>2024,53-2999,5</v>
          </cell>
          <cell r="AQ317">
            <v>114</v>
          </cell>
          <cell r="AR317">
            <v>7.37</v>
          </cell>
          <cell r="AS317" t="str">
            <v>Газлифт</v>
          </cell>
          <cell r="AT317">
            <v>430</v>
          </cell>
          <cell r="AU317" t="str">
            <v>ГП</v>
          </cell>
          <cell r="AV317">
            <v>840</v>
          </cell>
          <cell r="AW317" t="str">
            <v>ГК73/3</v>
          </cell>
          <cell r="AX317">
            <v>1180</v>
          </cell>
          <cell r="AY317" t="str">
            <v>ГК74/3</v>
          </cell>
          <cell r="AZ317">
            <v>1440</v>
          </cell>
          <cell r="BA317" t="str">
            <v>ГК75/3</v>
          </cell>
          <cell r="BB317">
            <v>1640</v>
          </cell>
          <cell r="BC317" t="str">
            <v>ГК75/3</v>
          </cell>
          <cell r="BD317">
            <v>1800</v>
          </cell>
          <cell r="BE317" t="str">
            <v>ЦКсОК</v>
          </cell>
          <cell r="BF317">
            <v>1970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2210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2210</v>
          </cell>
          <cell r="BT317">
            <v>0</v>
          </cell>
          <cell r="BU317">
            <v>73</v>
          </cell>
          <cell r="BV317">
            <v>5.5</v>
          </cell>
          <cell r="BW317">
            <v>18</v>
          </cell>
          <cell r="BX317" t="str">
            <v>Угловик</v>
          </cell>
          <cell r="BY317" t="str">
            <v>Постоянный</v>
          </cell>
          <cell r="BZ317">
            <v>24</v>
          </cell>
          <cell r="CA317">
            <v>0</v>
          </cell>
          <cell r="CB317">
            <v>31</v>
          </cell>
          <cell r="CC317">
            <v>48</v>
          </cell>
          <cell r="CD317">
            <v>30</v>
          </cell>
          <cell r="CE317">
            <v>43313</v>
          </cell>
          <cell r="CF317">
            <v>198</v>
          </cell>
          <cell r="CG317">
            <v>72</v>
          </cell>
          <cell r="CH317">
            <v>6</v>
          </cell>
          <cell r="CI317">
            <v>0</v>
          </cell>
          <cell r="CJ317">
            <v>0</v>
          </cell>
          <cell r="CK317">
            <v>60</v>
          </cell>
          <cell r="CL317">
            <v>20.816399999999998</v>
          </cell>
          <cell r="CM317">
            <v>24.9</v>
          </cell>
          <cell r="CN317">
            <v>0</v>
          </cell>
          <cell r="CO317">
            <v>312</v>
          </cell>
          <cell r="CP317">
            <v>25.9</v>
          </cell>
          <cell r="CQ317">
            <v>138</v>
          </cell>
          <cell r="CR317" t="str">
            <v>-</v>
          </cell>
          <cell r="CS317" t="str">
            <v>-</v>
          </cell>
          <cell r="CT317" t="str">
            <v>-</v>
          </cell>
          <cell r="CU317">
            <v>117.1836</v>
          </cell>
          <cell r="CV317" t="str">
            <v>-</v>
          </cell>
          <cell r="CW317" t="str">
            <v>-</v>
          </cell>
          <cell r="CX317" t="str">
            <v>-</v>
          </cell>
          <cell r="CY317">
            <v>20.399999999999999</v>
          </cell>
          <cell r="CZ317">
            <v>5.5</v>
          </cell>
          <cell r="DA317">
            <v>264.21475375184951</v>
          </cell>
          <cell r="DB317">
            <v>1244.2112949405278</v>
          </cell>
          <cell r="DC317">
            <v>0.21410945623223041</v>
          </cell>
          <cell r="DD317">
            <v>0</v>
          </cell>
          <cell r="DE317" t="str">
            <v>Газлифт</v>
          </cell>
          <cell r="DF317">
            <v>20.816399999999998</v>
          </cell>
          <cell r="DG317">
            <v>24.9</v>
          </cell>
          <cell r="DH317">
            <v>0</v>
          </cell>
          <cell r="DI317">
            <v>5.5</v>
          </cell>
          <cell r="DJ317">
            <v>60</v>
          </cell>
          <cell r="DK317">
            <v>0</v>
          </cell>
          <cell r="DL317">
            <v>43087</v>
          </cell>
          <cell r="DM317">
            <v>43169</v>
          </cell>
          <cell r="DN317">
            <v>237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43074</v>
          </cell>
          <cell r="DT317" t="str">
            <v>ВНС</v>
          </cell>
          <cell r="DU317">
            <v>0</v>
          </cell>
          <cell r="DV317">
            <v>18</v>
          </cell>
          <cell r="DW317">
            <v>31</v>
          </cell>
          <cell r="DX317">
            <v>49</v>
          </cell>
          <cell r="DY317">
            <v>30</v>
          </cell>
          <cell r="DZ317" t="str">
            <v>Постоянный</v>
          </cell>
          <cell r="EA317">
            <v>24</v>
          </cell>
          <cell r="EB317">
            <v>0</v>
          </cell>
          <cell r="EC317">
            <v>25.08</v>
          </cell>
          <cell r="ED317">
            <v>30</v>
          </cell>
          <cell r="EE317">
            <v>0</v>
          </cell>
          <cell r="EF317">
            <v>22.7</v>
          </cell>
          <cell r="EG317">
            <v>307.01754385964909</v>
          </cell>
          <cell r="EH317">
            <v>72</v>
          </cell>
          <cell r="EI317">
            <v>15</v>
          </cell>
          <cell r="EJ317">
            <v>67</v>
          </cell>
          <cell r="EK317">
            <v>18</v>
          </cell>
          <cell r="EL317">
            <v>31</v>
          </cell>
          <cell r="EM317">
            <v>48</v>
          </cell>
          <cell r="EN317">
            <v>30</v>
          </cell>
          <cell r="EO317" t="str">
            <v>Постоянный</v>
          </cell>
          <cell r="EP317">
            <v>24</v>
          </cell>
          <cell r="EQ317">
            <v>0</v>
          </cell>
          <cell r="ER317">
            <v>20.816399999999998</v>
          </cell>
          <cell r="ES317">
            <v>24.9</v>
          </cell>
          <cell r="ET317">
            <v>0</v>
          </cell>
          <cell r="EU317">
            <v>25.9</v>
          </cell>
          <cell r="EV317">
            <v>264.21475375184951</v>
          </cell>
          <cell r="EW317">
            <v>72</v>
          </cell>
          <cell r="EX317">
            <v>20.399999999999999</v>
          </cell>
          <cell r="EY317">
            <v>60</v>
          </cell>
          <cell r="EZ317">
            <v>0</v>
          </cell>
          <cell r="FA317">
            <v>0</v>
          </cell>
          <cell r="FB317">
            <v>-1</v>
          </cell>
          <cell r="FC317">
            <v>0</v>
          </cell>
          <cell r="FD317">
            <v>0</v>
          </cell>
          <cell r="FE317">
            <v>0</v>
          </cell>
          <cell r="FF317">
            <v>-4.2636000000000003</v>
          </cell>
        </row>
        <row r="318">
          <cell r="J318">
            <v>1323</v>
          </cell>
          <cell r="K318" t="str">
            <v>К - 41</v>
          </cell>
          <cell r="L318">
            <v>42562</v>
          </cell>
          <cell r="M318" t="str">
            <v>Гор.</v>
          </cell>
          <cell r="N318" t="str">
            <v>P1ar_Block I</v>
          </cell>
          <cell r="O318" t="str">
            <v>Действующий</v>
          </cell>
          <cell r="P318">
            <v>-4</v>
          </cell>
          <cell r="Q318">
            <v>0</v>
          </cell>
          <cell r="R318">
            <v>0</v>
          </cell>
          <cell r="S318">
            <v>0</v>
          </cell>
          <cell r="T318">
            <v>143.80000000000001</v>
          </cell>
          <cell r="U318">
            <v>135</v>
          </cell>
          <cell r="V318">
            <v>4.32</v>
          </cell>
          <cell r="W318">
            <v>1</v>
          </cell>
          <cell r="X318">
            <v>4.2872624638262238</v>
          </cell>
          <cell r="Y318">
            <v>1.33</v>
          </cell>
          <cell r="Z318">
            <v>0.83599999999999997</v>
          </cell>
          <cell r="AA318">
            <v>0.73299999999999998</v>
          </cell>
          <cell r="AB318">
            <v>38</v>
          </cell>
          <cell r="AC318">
            <v>1.1579999999999999</v>
          </cell>
          <cell r="AD318">
            <v>177.8</v>
          </cell>
          <cell r="AE318">
            <v>9.19</v>
          </cell>
          <cell r="AF318">
            <v>2047.5</v>
          </cell>
          <cell r="AG318">
            <v>2700</v>
          </cell>
          <cell r="AH318">
            <v>2700</v>
          </cell>
          <cell r="AI318">
            <v>0</v>
          </cell>
          <cell r="AJ318">
            <v>0</v>
          </cell>
          <cell r="AK318" t="str">
            <v>откр ствол</v>
          </cell>
          <cell r="AL318" t="str">
            <v>2450-2700</v>
          </cell>
          <cell r="AM318">
            <v>0</v>
          </cell>
          <cell r="AN318">
            <v>2450</v>
          </cell>
          <cell r="AO318">
            <v>567</v>
          </cell>
          <cell r="AP318">
            <v>0</v>
          </cell>
          <cell r="AQ318">
            <v>0</v>
          </cell>
          <cell r="AR318">
            <v>0</v>
          </cell>
          <cell r="AS318" t="str">
            <v>УЭЦН</v>
          </cell>
          <cell r="AT318">
            <v>300</v>
          </cell>
          <cell r="AU318" t="str">
            <v>ГП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1690</v>
          </cell>
          <cell r="BG318">
            <v>0</v>
          </cell>
          <cell r="BH318">
            <v>0</v>
          </cell>
          <cell r="BI318" t="str">
            <v>D1050N</v>
          </cell>
          <cell r="BJ318">
            <v>1551</v>
          </cell>
          <cell r="BK318">
            <v>47</v>
          </cell>
          <cell r="BL318" t="str">
            <v>56-117</v>
          </cell>
          <cell r="BM318">
            <v>1700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1670.79</v>
          </cell>
          <cell r="BT318">
            <v>29.21</v>
          </cell>
          <cell r="BU318">
            <v>73</v>
          </cell>
          <cell r="BV318">
            <v>5.5</v>
          </cell>
          <cell r="BW318">
            <v>65</v>
          </cell>
          <cell r="BX318" t="str">
            <v>Угловик</v>
          </cell>
          <cell r="BY318" t="str">
            <v>АПВ</v>
          </cell>
          <cell r="BZ318">
            <v>0.83</v>
          </cell>
          <cell r="CA318">
            <v>6.5</v>
          </cell>
          <cell r="CB318">
            <v>27</v>
          </cell>
          <cell r="CC318">
            <v>27</v>
          </cell>
          <cell r="CD318">
            <v>26</v>
          </cell>
          <cell r="CE318">
            <v>43313</v>
          </cell>
          <cell r="CF318">
            <v>132</v>
          </cell>
          <cell r="CG318">
            <v>0</v>
          </cell>
          <cell r="CH318">
            <v>0</v>
          </cell>
          <cell r="CI318">
            <v>1410.6477021630831</v>
          </cell>
          <cell r="CJ318">
            <v>47</v>
          </cell>
          <cell r="CK318">
            <v>62.279797533477499</v>
          </cell>
          <cell r="CL318">
            <v>6.50580216</v>
          </cell>
          <cell r="CM318">
            <v>7.8</v>
          </cell>
          <cell r="CN318">
            <v>0.23</v>
          </cell>
          <cell r="CO318">
            <v>313</v>
          </cell>
          <cell r="CP318">
            <v>3.8</v>
          </cell>
          <cell r="CQ318">
            <v>69.720202466522494</v>
          </cell>
          <cell r="CR318" t="str">
            <v>-</v>
          </cell>
          <cell r="CS318" t="str">
            <v>-</v>
          </cell>
          <cell r="CT318" t="str">
            <v>-</v>
          </cell>
          <cell r="CU318">
            <v>63.214400306522492</v>
          </cell>
          <cell r="CV318" t="str">
            <v>-</v>
          </cell>
          <cell r="CW318" t="str">
            <v>-</v>
          </cell>
          <cell r="CX318" t="str">
            <v>-</v>
          </cell>
          <cell r="CY318">
            <v>0</v>
          </cell>
          <cell r="CZ318">
            <v>3.8</v>
          </cell>
          <cell r="DA318">
            <v>584.09399894816352</v>
          </cell>
          <cell r="DB318">
            <v>584.09399894816352</v>
          </cell>
          <cell r="DC318">
            <v>0.14619468321216839</v>
          </cell>
          <cell r="DD318">
            <v>0</v>
          </cell>
          <cell r="DE318" t="str">
            <v>УЭЦН</v>
          </cell>
          <cell r="DF318">
            <v>6.50580216</v>
          </cell>
          <cell r="DG318">
            <v>7.8</v>
          </cell>
          <cell r="DH318">
            <v>0.23</v>
          </cell>
          <cell r="DI318">
            <v>3.8</v>
          </cell>
          <cell r="DJ318">
            <v>62.279797533477499</v>
          </cell>
          <cell r="DK318">
            <v>0</v>
          </cell>
          <cell r="DL318">
            <v>42950.083333333336</v>
          </cell>
          <cell r="DM318">
            <v>42995</v>
          </cell>
          <cell r="DN318">
            <v>411</v>
          </cell>
          <cell r="DO318">
            <v>31.3</v>
          </cell>
          <cell r="DP318">
            <v>43</v>
          </cell>
          <cell r="DQ318">
            <v>0</v>
          </cell>
          <cell r="DR318">
            <v>0</v>
          </cell>
          <cell r="DS318">
            <v>42564</v>
          </cell>
          <cell r="DT318" t="str">
            <v>ВНС</v>
          </cell>
          <cell r="DU318">
            <v>0</v>
          </cell>
          <cell r="DV318">
            <v>65</v>
          </cell>
          <cell r="DW318">
            <v>28</v>
          </cell>
          <cell r="DX318">
            <v>28</v>
          </cell>
          <cell r="DY318">
            <v>27</v>
          </cell>
          <cell r="DZ318" t="str">
            <v>АПВ</v>
          </cell>
          <cell r="EA318">
            <v>13.7</v>
          </cell>
          <cell r="EB318">
            <v>10.3</v>
          </cell>
          <cell r="EC318">
            <v>6.50580216</v>
          </cell>
          <cell r="ED318">
            <v>7.8</v>
          </cell>
          <cell r="EE318">
            <v>0.23</v>
          </cell>
          <cell r="EF318">
            <v>3.8</v>
          </cell>
          <cell r="EG318">
            <v>584.09399894816352</v>
          </cell>
          <cell r="EH318">
            <v>0</v>
          </cell>
          <cell r="EI318">
            <v>0</v>
          </cell>
          <cell r="EJ318">
            <v>62.279797533477499</v>
          </cell>
          <cell r="EK318">
            <v>65</v>
          </cell>
          <cell r="EL318">
            <v>27</v>
          </cell>
          <cell r="EM318">
            <v>27</v>
          </cell>
          <cell r="EN318">
            <v>26</v>
          </cell>
          <cell r="EO318" t="str">
            <v>АПВ</v>
          </cell>
          <cell r="EP318">
            <v>0.83</v>
          </cell>
          <cell r="EQ318">
            <v>6.5</v>
          </cell>
          <cell r="ER318">
            <v>6.50580216</v>
          </cell>
          <cell r="ES318">
            <v>7.8</v>
          </cell>
          <cell r="ET318">
            <v>0.23</v>
          </cell>
          <cell r="EU318">
            <v>3.8</v>
          </cell>
          <cell r="EV318">
            <v>584.09399894816352</v>
          </cell>
          <cell r="EW318">
            <v>0</v>
          </cell>
          <cell r="EX318">
            <v>0</v>
          </cell>
          <cell r="EY318">
            <v>62.279797533477499</v>
          </cell>
          <cell r="EZ318">
            <v>0</v>
          </cell>
          <cell r="FA318">
            <v>-1</v>
          </cell>
          <cell r="FB318">
            <v>-1</v>
          </cell>
          <cell r="FC318">
            <v>-1</v>
          </cell>
          <cell r="FD318">
            <v>-12.87</v>
          </cell>
          <cell r="FE318">
            <v>-3.8000000000000007</v>
          </cell>
          <cell r="FF318">
            <v>0</v>
          </cell>
        </row>
        <row r="319">
          <cell r="J319">
            <v>1326</v>
          </cell>
          <cell r="K319" t="str">
            <v>К - 41</v>
          </cell>
          <cell r="L319">
            <v>42433</v>
          </cell>
          <cell r="M319" t="str">
            <v>Гор.</v>
          </cell>
          <cell r="N319" t="str">
            <v>P1ar_Block I</v>
          </cell>
          <cell r="O319" t="str">
            <v>В бездействии текущего года.</v>
          </cell>
          <cell r="P319">
            <v>-4</v>
          </cell>
          <cell r="Q319">
            <v>0</v>
          </cell>
          <cell r="R319">
            <v>0</v>
          </cell>
          <cell r="S319">
            <v>0</v>
          </cell>
          <cell r="T319">
            <v>143.80000000000001</v>
          </cell>
          <cell r="U319">
            <v>135</v>
          </cell>
          <cell r="V319">
            <v>4.32</v>
          </cell>
          <cell r="W319">
            <v>1</v>
          </cell>
          <cell r="X319">
            <v>4.32</v>
          </cell>
          <cell r="Y319">
            <v>1.33</v>
          </cell>
          <cell r="Z319">
            <v>0.83599999999999997</v>
          </cell>
          <cell r="AA319">
            <v>0.73299999999999998</v>
          </cell>
          <cell r="AB319">
            <v>38</v>
          </cell>
          <cell r="AC319">
            <v>1.1579999999999999</v>
          </cell>
          <cell r="AD319">
            <v>177.8</v>
          </cell>
          <cell r="AE319">
            <v>9.19</v>
          </cell>
          <cell r="AF319">
            <v>2355</v>
          </cell>
          <cell r="AG319">
            <v>2900</v>
          </cell>
          <cell r="AH319">
            <v>2900</v>
          </cell>
          <cell r="AI319">
            <v>0</v>
          </cell>
          <cell r="AJ319">
            <v>0</v>
          </cell>
          <cell r="AK319" t="str">
            <v>откр ствол</v>
          </cell>
          <cell r="AL319" t="str">
            <v>2355-2900</v>
          </cell>
          <cell r="AM319">
            <v>0</v>
          </cell>
          <cell r="AN319">
            <v>2355</v>
          </cell>
          <cell r="AO319">
            <v>459</v>
          </cell>
          <cell r="AP319">
            <v>0</v>
          </cell>
          <cell r="AQ319">
            <v>0</v>
          </cell>
          <cell r="AR319">
            <v>0</v>
          </cell>
          <cell r="AS319" t="str">
            <v>УЭЦН</v>
          </cell>
          <cell r="AT319">
            <v>300</v>
          </cell>
          <cell r="AU319" t="str">
            <v>ГП</v>
          </cell>
          <cell r="AV319">
            <v>1805</v>
          </cell>
          <cell r="AW319" t="str">
            <v>ГП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>
            <v>D460N</v>
          </cell>
          <cell r="BJ319">
            <v>2200</v>
          </cell>
          <cell r="BK319">
            <v>0</v>
          </cell>
          <cell r="BL319" t="str">
            <v>56-117</v>
          </cell>
          <cell r="BM319">
            <v>2210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2006.5</v>
          </cell>
          <cell r="BT319">
            <v>203.5</v>
          </cell>
          <cell r="BU319">
            <v>73</v>
          </cell>
          <cell r="BV319">
            <v>5.5</v>
          </cell>
          <cell r="BW319">
            <v>0</v>
          </cell>
          <cell r="BX319" t="str">
            <v>Угловик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43313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314</v>
          </cell>
          <cell r="CP319">
            <v>0</v>
          </cell>
          <cell r="CQ319">
            <v>0</v>
          </cell>
          <cell r="CR319" t="str">
            <v>-</v>
          </cell>
          <cell r="CS319" t="str">
            <v>-</v>
          </cell>
          <cell r="CT319" t="str">
            <v>-</v>
          </cell>
          <cell r="CU319">
            <v>0</v>
          </cell>
          <cell r="CV319" t="str">
            <v>-</v>
          </cell>
          <cell r="CW319" t="str">
            <v>-</v>
          </cell>
          <cell r="CX319" t="str">
            <v>-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 t="e">
            <v>#DIV/0!</v>
          </cell>
          <cell r="DD319">
            <v>0</v>
          </cell>
          <cell r="DE319" t="str">
            <v>Газлифт</v>
          </cell>
          <cell r="DF319">
            <v>3.0839204000000002</v>
          </cell>
          <cell r="DG319">
            <v>3.7</v>
          </cell>
          <cell r="DH319">
            <v>0.3</v>
          </cell>
          <cell r="DI319">
            <v>2</v>
          </cell>
          <cell r="DJ319">
            <v>63.772887623750002</v>
          </cell>
          <cell r="DK319" t="str">
            <v>План запуска 09.11.2018 (смена ПО)</v>
          </cell>
          <cell r="DL319" t="str">
            <v>-</v>
          </cell>
          <cell r="DM319">
            <v>42433</v>
          </cell>
          <cell r="DN319">
            <v>973</v>
          </cell>
          <cell r="DO319">
            <v>30</v>
          </cell>
          <cell r="DP319">
            <v>60</v>
          </cell>
          <cell r="DQ319">
            <v>0</v>
          </cell>
          <cell r="DR319">
            <v>0</v>
          </cell>
          <cell r="DS319">
            <v>42433</v>
          </cell>
          <cell r="DT319" t="str">
            <v>ВНС</v>
          </cell>
          <cell r="DU319" t="str">
            <v>Предыдущий ГТМ-2000г(ОПЗ)</v>
          </cell>
          <cell r="DV319">
            <v>65</v>
          </cell>
          <cell r="DW319">
            <v>26</v>
          </cell>
          <cell r="DX319">
            <v>26</v>
          </cell>
          <cell r="DY319">
            <v>25</v>
          </cell>
          <cell r="DZ319" t="str">
            <v>ПКВ</v>
          </cell>
          <cell r="EA319">
            <v>7.4</v>
          </cell>
          <cell r="EB319">
            <v>16.600000000000001</v>
          </cell>
          <cell r="EC319">
            <v>3.0839204000000002</v>
          </cell>
          <cell r="ED319">
            <v>3.7</v>
          </cell>
          <cell r="EE319">
            <v>0.3</v>
          </cell>
          <cell r="EF319">
            <v>2</v>
          </cell>
          <cell r="EG319">
            <v>648.52516945638411</v>
          </cell>
          <cell r="EH319">
            <v>0</v>
          </cell>
          <cell r="EI319">
            <v>0</v>
          </cell>
          <cell r="EJ319">
            <v>63.772887623750002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-65</v>
          </cell>
          <cell r="FA319">
            <v>-26</v>
          </cell>
          <cell r="FB319">
            <v>-26</v>
          </cell>
          <cell r="FC319">
            <v>-25</v>
          </cell>
          <cell r="FD319">
            <v>-7.4</v>
          </cell>
          <cell r="FE319">
            <v>-16.600000000000001</v>
          </cell>
          <cell r="FF319">
            <v>-3.0839204000000002</v>
          </cell>
        </row>
        <row r="320">
          <cell r="J320">
            <v>1327</v>
          </cell>
          <cell r="K320" t="str">
            <v>К - 41</v>
          </cell>
          <cell r="L320">
            <v>42364</v>
          </cell>
          <cell r="M320" t="str">
            <v>Гор.</v>
          </cell>
          <cell r="N320" t="str">
            <v>P1ar_Block I</v>
          </cell>
          <cell r="O320" t="str">
            <v>Действующий</v>
          </cell>
          <cell r="P320">
            <v>-4</v>
          </cell>
          <cell r="Q320">
            <v>0</v>
          </cell>
          <cell r="R320">
            <v>0</v>
          </cell>
          <cell r="S320">
            <v>0</v>
          </cell>
          <cell r="T320">
            <v>143.80000000000001</v>
          </cell>
          <cell r="U320">
            <v>135</v>
          </cell>
          <cell r="V320">
            <v>4.32</v>
          </cell>
          <cell r="W320">
            <v>1</v>
          </cell>
          <cell r="X320">
            <v>4.32</v>
          </cell>
          <cell r="Y320">
            <v>1.33</v>
          </cell>
          <cell r="Z320">
            <v>0.83599999999999997</v>
          </cell>
          <cell r="AA320">
            <v>0.73299999999999998</v>
          </cell>
          <cell r="AB320">
            <v>38</v>
          </cell>
          <cell r="AC320">
            <v>1.1579999999999999</v>
          </cell>
          <cell r="AD320">
            <v>177.8</v>
          </cell>
          <cell r="AE320">
            <v>9.19</v>
          </cell>
          <cell r="AF320">
            <v>2328</v>
          </cell>
          <cell r="AG320">
            <v>2945</v>
          </cell>
          <cell r="AH320">
            <v>2935</v>
          </cell>
          <cell r="AI320">
            <v>0</v>
          </cell>
          <cell r="AJ320">
            <v>0</v>
          </cell>
          <cell r="AK320" t="str">
            <v>Закрытый</v>
          </cell>
          <cell r="AL320" t="str">
            <v>2245-2935</v>
          </cell>
          <cell r="AM320">
            <v>0</v>
          </cell>
          <cell r="AN320">
            <v>2245</v>
          </cell>
          <cell r="AO320">
            <v>389.9</v>
          </cell>
          <cell r="AP320">
            <v>0</v>
          </cell>
          <cell r="AQ320">
            <v>0</v>
          </cell>
          <cell r="AR320">
            <v>0</v>
          </cell>
          <cell r="AS320" t="str">
            <v>Газлифт</v>
          </cell>
          <cell r="AT320">
            <v>550</v>
          </cell>
          <cell r="AU320" t="str">
            <v>ГК76/2</v>
          </cell>
          <cell r="AV320">
            <v>930</v>
          </cell>
          <cell r="AW320" t="str">
            <v>ГК77/2</v>
          </cell>
          <cell r="AX320">
            <v>1250</v>
          </cell>
          <cell r="AY320" t="str">
            <v>ГК77/3</v>
          </cell>
          <cell r="AZ320">
            <v>1470</v>
          </cell>
          <cell r="BA320" t="str">
            <v>ГК78/4</v>
          </cell>
          <cell r="BB320">
            <v>1650</v>
          </cell>
          <cell r="BC320" t="str">
            <v>ГК78/4</v>
          </cell>
          <cell r="BD320">
            <v>1800</v>
          </cell>
          <cell r="BE320" t="str">
            <v>ЦКсОК</v>
          </cell>
          <cell r="BF320">
            <v>1920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 t="str">
            <v>56-117</v>
          </cell>
          <cell r="BM320">
            <v>2250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2000.4</v>
          </cell>
          <cell r="BT320">
            <v>249.6</v>
          </cell>
          <cell r="BU320">
            <v>73</v>
          </cell>
          <cell r="BV320">
            <v>5.5</v>
          </cell>
          <cell r="BW320">
            <v>18</v>
          </cell>
          <cell r="BX320" t="str">
            <v>Угловик</v>
          </cell>
          <cell r="BY320" t="str">
            <v>Периодический</v>
          </cell>
          <cell r="BZ320">
            <v>24</v>
          </cell>
          <cell r="CA320">
            <v>24</v>
          </cell>
          <cell r="CB320">
            <v>32</v>
          </cell>
          <cell r="CC320">
            <v>72</v>
          </cell>
          <cell r="CD320">
            <v>31</v>
          </cell>
          <cell r="CE320">
            <v>43313</v>
          </cell>
          <cell r="CF320">
            <v>136</v>
          </cell>
          <cell r="CG320">
            <v>72</v>
          </cell>
          <cell r="CH320">
            <v>6</v>
          </cell>
          <cell r="CI320">
            <v>0</v>
          </cell>
          <cell r="CJ320">
            <v>0</v>
          </cell>
          <cell r="CK320">
            <v>87</v>
          </cell>
          <cell r="CL320">
            <v>8.36</v>
          </cell>
          <cell r="CM320">
            <v>10</v>
          </cell>
          <cell r="CN320">
            <v>0</v>
          </cell>
          <cell r="CO320">
            <v>315</v>
          </cell>
          <cell r="CP320">
            <v>14</v>
          </cell>
          <cell r="CQ320">
            <v>49</v>
          </cell>
          <cell r="CR320" t="str">
            <v>-</v>
          </cell>
          <cell r="CS320" t="str">
            <v>-</v>
          </cell>
          <cell r="CT320" t="str">
            <v>-</v>
          </cell>
          <cell r="CU320">
            <v>40.64</v>
          </cell>
          <cell r="CV320" t="str">
            <v>-</v>
          </cell>
          <cell r="CW320" t="str">
            <v>-</v>
          </cell>
          <cell r="CX320" t="str">
            <v>-</v>
          </cell>
          <cell r="CY320">
            <v>4.5</v>
          </cell>
          <cell r="CZ320">
            <v>9.5</v>
          </cell>
          <cell r="DA320">
            <v>1136.3636363636365</v>
          </cell>
          <cell r="DB320">
            <v>1674.6411483253589</v>
          </cell>
          <cell r="DC320">
            <v>0.24299213848963708</v>
          </cell>
          <cell r="DD320" t="str">
            <v xml:space="preserve">Планируется постановка бригады ПРГС для оптимизации работы газлифтного подъемника </v>
          </cell>
          <cell r="DE320" t="str">
            <v>Газлифт</v>
          </cell>
          <cell r="DF320">
            <v>8.36</v>
          </cell>
          <cell r="DG320">
            <v>10</v>
          </cell>
          <cell r="DH320">
            <v>0</v>
          </cell>
          <cell r="DI320">
            <v>9.5</v>
          </cell>
          <cell r="DJ320">
            <v>87</v>
          </cell>
          <cell r="DK320">
            <v>0</v>
          </cell>
          <cell r="DL320">
            <v>42995</v>
          </cell>
          <cell r="DM320">
            <v>43189</v>
          </cell>
          <cell r="DN320">
            <v>217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42369</v>
          </cell>
          <cell r="DT320" t="str">
            <v>ВНС</v>
          </cell>
          <cell r="DU320">
            <v>0</v>
          </cell>
          <cell r="DV320">
            <v>18</v>
          </cell>
          <cell r="DW320">
            <v>32</v>
          </cell>
          <cell r="DX320">
            <v>72</v>
          </cell>
          <cell r="DY320">
            <v>31</v>
          </cell>
          <cell r="DZ320" t="str">
            <v>Периодический</v>
          </cell>
          <cell r="EA320">
            <v>24</v>
          </cell>
          <cell r="EB320">
            <v>24</v>
          </cell>
          <cell r="EC320">
            <v>8.36</v>
          </cell>
          <cell r="ED320">
            <v>10</v>
          </cell>
          <cell r="EE320">
            <v>0</v>
          </cell>
          <cell r="EF320">
            <v>14</v>
          </cell>
          <cell r="EG320">
            <v>1136.3636363636365</v>
          </cell>
          <cell r="EH320">
            <v>72</v>
          </cell>
          <cell r="EI320">
            <v>4.5</v>
          </cell>
          <cell r="EJ320">
            <v>87</v>
          </cell>
          <cell r="EK320">
            <v>18</v>
          </cell>
          <cell r="EL320">
            <v>32</v>
          </cell>
          <cell r="EM320">
            <v>72</v>
          </cell>
          <cell r="EN320">
            <v>31</v>
          </cell>
          <cell r="EO320" t="str">
            <v>Периодический</v>
          </cell>
          <cell r="EP320">
            <v>24</v>
          </cell>
          <cell r="EQ320">
            <v>24</v>
          </cell>
          <cell r="ER320">
            <v>8.36</v>
          </cell>
          <cell r="ES320">
            <v>10</v>
          </cell>
          <cell r="ET320">
            <v>0</v>
          </cell>
          <cell r="EU320">
            <v>14</v>
          </cell>
          <cell r="EV320">
            <v>1136.3636363636365</v>
          </cell>
          <cell r="EW320">
            <v>72</v>
          </cell>
          <cell r="EX320">
            <v>4.5</v>
          </cell>
          <cell r="EY320">
            <v>87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</row>
        <row r="321">
          <cell r="J321">
            <v>1329</v>
          </cell>
          <cell r="K321" t="str">
            <v>К - 65</v>
          </cell>
          <cell r="L321">
            <v>43255</v>
          </cell>
          <cell r="M321" t="str">
            <v>Гор.</v>
          </cell>
          <cell r="N321" t="str">
            <v>P1ar_Block I</v>
          </cell>
          <cell r="O321" t="str">
            <v>Действующий</v>
          </cell>
          <cell r="P321">
            <v>-4</v>
          </cell>
          <cell r="Q321">
            <v>43164</v>
          </cell>
          <cell r="R321" t="str">
            <v>МеКаМиНефть</v>
          </cell>
          <cell r="S321" t="str">
            <v>КГРП 7ст.
385м3 15% HCl</v>
          </cell>
          <cell r="T321">
            <v>143.80000000000001</v>
          </cell>
          <cell r="U321">
            <v>135</v>
          </cell>
          <cell r="V321">
            <v>4.32</v>
          </cell>
          <cell r="W321">
            <v>1</v>
          </cell>
          <cell r="X321">
            <v>4.32</v>
          </cell>
          <cell r="Y321">
            <v>1.33</v>
          </cell>
          <cell r="Z321">
            <v>0.83599999999999997</v>
          </cell>
          <cell r="AA321">
            <v>0.73299999999999998</v>
          </cell>
          <cell r="AB321">
            <v>38</v>
          </cell>
          <cell r="AC321">
            <v>1.1579999999999999</v>
          </cell>
          <cell r="AD321">
            <v>177.8</v>
          </cell>
          <cell r="AE321">
            <v>9.19</v>
          </cell>
          <cell r="AF321">
            <v>2033</v>
          </cell>
          <cell r="AG321">
            <v>2984</v>
          </cell>
          <cell r="AH321">
            <v>2984</v>
          </cell>
          <cell r="AI321">
            <v>0</v>
          </cell>
          <cell r="AJ321">
            <v>0</v>
          </cell>
          <cell r="AK321" t="str">
            <v>Закрытый</v>
          </cell>
          <cell r="AL321" t="str">
            <v>2050,9-2052,33; 2144,72-2146,15; 2239,15-2240,58; 2368,07-2369,5; 2515,28-2516,71; 2609,78-2611,21; 2776,92-2778,35 (цирк. клапана)</v>
          </cell>
          <cell r="AM321">
            <v>10</v>
          </cell>
          <cell r="AN321">
            <v>2050.9</v>
          </cell>
          <cell r="AO321">
            <v>160.4</v>
          </cell>
          <cell r="AP321" t="str">
            <v>1973,39-2984,2</v>
          </cell>
          <cell r="AQ321">
            <v>114</v>
          </cell>
          <cell r="AR321">
            <v>7.37</v>
          </cell>
          <cell r="AS321" t="str">
            <v>Газлифт</v>
          </cell>
          <cell r="AT321">
            <v>500</v>
          </cell>
          <cell r="AU321" t="str">
            <v>ГК75/3</v>
          </cell>
          <cell r="AV321">
            <v>965</v>
          </cell>
          <cell r="AW321" t="str">
            <v>ГК76/3</v>
          </cell>
          <cell r="AX321">
            <v>1280</v>
          </cell>
          <cell r="AY321" t="str">
            <v>ГК76/3</v>
          </cell>
          <cell r="AZ321">
            <v>1510</v>
          </cell>
          <cell r="BA321" t="str">
            <v>ГК74/4</v>
          </cell>
          <cell r="BB321">
            <v>1695</v>
          </cell>
          <cell r="BC321" t="str">
            <v>ГК74/4</v>
          </cell>
          <cell r="BD321">
            <v>1880</v>
          </cell>
          <cell r="BE321" t="str">
            <v>ЦКсОК</v>
          </cell>
          <cell r="BF321">
            <v>1890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2042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1885.4</v>
          </cell>
          <cell r="BT321">
            <v>156.6</v>
          </cell>
          <cell r="BU321">
            <v>73</v>
          </cell>
          <cell r="BV321">
            <v>5.5</v>
          </cell>
          <cell r="BW321">
            <v>18</v>
          </cell>
          <cell r="BX321" t="str">
            <v>Угловик</v>
          </cell>
          <cell r="BY321" t="str">
            <v>Постоянный</v>
          </cell>
          <cell r="BZ321">
            <v>24</v>
          </cell>
          <cell r="CA321">
            <v>0</v>
          </cell>
          <cell r="CB321">
            <v>28</v>
          </cell>
          <cell r="CC321">
            <v>60</v>
          </cell>
          <cell r="CD321">
            <v>27</v>
          </cell>
          <cell r="CE321">
            <v>43313</v>
          </cell>
          <cell r="CF321">
            <v>184.1</v>
          </cell>
          <cell r="CG321">
            <v>76</v>
          </cell>
          <cell r="CH321">
            <v>6</v>
          </cell>
          <cell r="CI321">
            <v>0</v>
          </cell>
          <cell r="CJ321">
            <v>0</v>
          </cell>
          <cell r="CK321">
            <v>68</v>
          </cell>
          <cell r="CL321">
            <v>10.868</v>
          </cell>
          <cell r="CM321">
            <v>13</v>
          </cell>
          <cell r="CN321">
            <v>0</v>
          </cell>
          <cell r="CO321">
            <v>316</v>
          </cell>
          <cell r="CP321">
            <v>17.100000000000001</v>
          </cell>
          <cell r="CQ321">
            <v>116.1</v>
          </cell>
          <cell r="CR321" t="str">
            <v>-</v>
          </cell>
          <cell r="CS321" t="str">
            <v>-</v>
          </cell>
          <cell r="CT321" t="str">
            <v>-</v>
          </cell>
          <cell r="CU321">
            <v>105.232</v>
          </cell>
          <cell r="CV321" t="str">
            <v>-</v>
          </cell>
          <cell r="CW321" t="str">
            <v>-</v>
          </cell>
          <cell r="CX321" t="str">
            <v>-</v>
          </cell>
          <cell r="CY321">
            <v>13.8</v>
          </cell>
          <cell r="CZ321">
            <v>3.3000000000000007</v>
          </cell>
          <cell r="DA321">
            <v>303.64372469635634</v>
          </cell>
          <cell r="DB321">
            <v>1573.4265734265734</v>
          </cell>
          <cell r="DC321">
            <v>0.13219190147623169</v>
          </cell>
          <cell r="DD321">
            <v>0</v>
          </cell>
          <cell r="DE321" t="str">
            <v>Газлифт</v>
          </cell>
          <cell r="DF321">
            <v>10.868</v>
          </cell>
          <cell r="DG321">
            <v>13</v>
          </cell>
          <cell r="DH321">
            <v>0</v>
          </cell>
          <cell r="DI321">
            <v>3.3000000000000007</v>
          </cell>
          <cell r="DJ321">
            <v>68</v>
          </cell>
          <cell r="DK321">
            <v>0</v>
          </cell>
          <cell r="DL321">
            <v>42995</v>
          </cell>
          <cell r="DM321">
            <v>42393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42369</v>
          </cell>
          <cell r="DT321" t="str">
            <v>ВНС</v>
          </cell>
          <cell r="DU321">
            <v>0</v>
          </cell>
          <cell r="DV321">
            <v>18</v>
          </cell>
          <cell r="DW321">
            <v>30</v>
          </cell>
          <cell r="DX321">
            <v>48</v>
          </cell>
          <cell r="DY321">
            <v>28</v>
          </cell>
          <cell r="DZ321" t="str">
            <v>Постоянный</v>
          </cell>
          <cell r="EA321">
            <v>24</v>
          </cell>
          <cell r="EB321">
            <v>0</v>
          </cell>
          <cell r="EC321">
            <v>10.868</v>
          </cell>
          <cell r="ED321">
            <v>13</v>
          </cell>
          <cell r="EE321">
            <v>0</v>
          </cell>
          <cell r="EF321">
            <v>17.100000000000001</v>
          </cell>
          <cell r="EG321">
            <v>303.64372469635634</v>
          </cell>
          <cell r="EH321">
            <v>76</v>
          </cell>
          <cell r="EI321">
            <v>13.8</v>
          </cell>
          <cell r="EJ321">
            <v>68</v>
          </cell>
          <cell r="EK321">
            <v>18</v>
          </cell>
          <cell r="EL321">
            <v>28</v>
          </cell>
          <cell r="EM321">
            <v>60</v>
          </cell>
          <cell r="EN321">
            <v>27</v>
          </cell>
          <cell r="EO321" t="str">
            <v>Постоянный</v>
          </cell>
          <cell r="EP321">
            <v>24</v>
          </cell>
          <cell r="EQ321">
            <v>0</v>
          </cell>
          <cell r="ER321">
            <v>10.868</v>
          </cell>
          <cell r="ES321">
            <v>13</v>
          </cell>
          <cell r="ET321">
            <v>0</v>
          </cell>
          <cell r="EU321">
            <v>17.100000000000001</v>
          </cell>
          <cell r="EV321">
            <v>303.64372469635634</v>
          </cell>
          <cell r="EW321">
            <v>76</v>
          </cell>
          <cell r="EX321">
            <v>13.8</v>
          </cell>
          <cell r="EY321">
            <v>68</v>
          </cell>
          <cell r="EZ321">
            <v>0</v>
          </cell>
          <cell r="FA321">
            <v>-2</v>
          </cell>
          <cell r="FB321">
            <v>12</v>
          </cell>
          <cell r="FC321">
            <v>-1</v>
          </cell>
          <cell r="FD321">
            <v>0</v>
          </cell>
          <cell r="FE321">
            <v>0</v>
          </cell>
          <cell r="FF321">
            <v>0</v>
          </cell>
        </row>
        <row r="322">
          <cell r="J322">
            <v>1330</v>
          </cell>
          <cell r="K322" t="str">
            <v>К -105</v>
          </cell>
          <cell r="L322">
            <v>43342</v>
          </cell>
          <cell r="M322" t="str">
            <v>Гор.</v>
          </cell>
          <cell r="N322" t="str">
            <v>P1ar_Block I</v>
          </cell>
          <cell r="O322" t="str">
            <v>Действующий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143.80000000000001</v>
          </cell>
          <cell r="U322">
            <v>135</v>
          </cell>
          <cell r="V322">
            <v>4.32</v>
          </cell>
          <cell r="W322">
            <v>1</v>
          </cell>
          <cell r="X322">
            <v>4.32</v>
          </cell>
          <cell r="Y322">
            <v>1.33</v>
          </cell>
          <cell r="Z322">
            <v>0.83599999999999997</v>
          </cell>
          <cell r="AA322">
            <v>0.73299999999999998</v>
          </cell>
          <cell r="AB322">
            <v>38</v>
          </cell>
          <cell r="AC322">
            <v>1.1579999999999999</v>
          </cell>
          <cell r="AD322">
            <v>177.8</v>
          </cell>
          <cell r="AE322">
            <v>0</v>
          </cell>
          <cell r="AF322">
            <v>0</v>
          </cell>
          <cell r="AG322">
            <v>3176.5</v>
          </cell>
          <cell r="AH322">
            <v>3176.5</v>
          </cell>
          <cell r="AI322">
            <v>0</v>
          </cell>
          <cell r="AJ322">
            <v>0</v>
          </cell>
          <cell r="AK322" t="str">
            <v>Закрытый</v>
          </cell>
          <cell r="AL322" t="str">
            <v>2587,08-2588,28;  2663,67-2664,87; 2729,52-2730,72; 2838,81-2840,01; 2916,71-2917,91; 3005,98-3007,18; 3123,3-3124,5     (цирк. клапана)</v>
          </cell>
          <cell r="AM322">
            <v>0</v>
          </cell>
          <cell r="AN322">
            <v>2587.1</v>
          </cell>
          <cell r="AO322">
            <v>691.165421552206</v>
          </cell>
          <cell r="AP322">
            <v>0</v>
          </cell>
          <cell r="AQ322">
            <v>0</v>
          </cell>
          <cell r="AR322">
            <v>0</v>
          </cell>
          <cell r="AS322" t="str">
            <v>УЭЦН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  <cell r="BB322" t="e">
            <v>#N/A</v>
          </cell>
          <cell r="BC322" t="e">
            <v>#N/A</v>
          </cell>
          <cell r="BD322" t="e">
            <v>#N/A</v>
          </cell>
          <cell r="BE322" t="e">
            <v>#N/A</v>
          </cell>
          <cell r="BF322" t="e">
            <v>#N/A</v>
          </cell>
          <cell r="BG322">
            <v>0</v>
          </cell>
          <cell r="BH322">
            <v>0</v>
          </cell>
          <cell r="BI322" t="str">
            <v>D460N</v>
          </cell>
          <cell r="BJ322">
            <v>1242</v>
          </cell>
          <cell r="BK322">
            <v>44</v>
          </cell>
          <cell r="BL322">
            <v>0</v>
          </cell>
          <cell r="BM322">
            <v>2020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1685</v>
          </cell>
          <cell r="BT322">
            <v>335</v>
          </cell>
          <cell r="BU322">
            <v>0</v>
          </cell>
          <cell r="BV322">
            <v>0</v>
          </cell>
          <cell r="BW322">
            <v>65</v>
          </cell>
          <cell r="BX322" t="str">
            <v>Угловик</v>
          </cell>
          <cell r="BY322" t="str">
            <v>Постоянный</v>
          </cell>
          <cell r="BZ322">
            <v>24</v>
          </cell>
          <cell r="CA322">
            <v>0</v>
          </cell>
          <cell r="CB322">
            <v>26</v>
          </cell>
          <cell r="CC322">
            <v>25</v>
          </cell>
          <cell r="CD322">
            <v>25</v>
          </cell>
          <cell r="CE322">
            <v>43313</v>
          </cell>
          <cell r="CF322">
            <v>206</v>
          </cell>
          <cell r="CG322">
            <v>0</v>
          </cell>
          <cell r="CH322">
            <v>0</v>
          </cell>
          <cell r="CI322">
            <v>774.50195757079132</v>
          </cell>
          <cell r="CJ322">
            <v>95</v>
          </cell>
          <cell r="CK322">
            <v>110.16773601281905</v>
          </cell>
          <cell r="CL322">
            <v>49.415959999999998</v>
          </cell>
          <cell r="CM322">
            <v>59.11</v>
          </cell>
          <cell r="CN322">
            <v>0</v>
          </cell>
          <cell r="CO322">
            <v>0</v>
          </cell>
          <cell r="CP322">
            <v>15.3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15.3</v>
          </cell>
          <cell r="DA322">
            <v>309.61656922176559</v>
          </cell>
          <cell r="DB322">
            <v>309.61656922176559</v>
          </cell>
          <cell r="DC322">
            <v>0</v>
          </cell>
          <cell r="DD322" t="str">
            <v>Ввоз из бурения в текущем году</v>
          </cell>
          <cell r="DE322" t="str">
            <v>УЭЦН</v>
          </cell>
          <cell r="DF322">
            <v>49.415959999999998</v>
          </cell>
          <cell r="DG322">
            <v>59.11</v>
          </cell>
          <cell r="DH322">
            <v>0</v>
          </cell>
          <cell r="DI322">
            <v>15.299999999999999</v>
          </cell>
          <cell r="DJ322">
            <v>110.16773601281905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18</v>
          </cell>
          <cell r="DW322">
            <v>30</v>
          </cell>
          <cell r="DX322">
            <v>75</v>
          </cell>
          <cell r="DY322">
            <v>29</v>
          </cell>
          <cell r="DZ322" t="str">
            <v>Постоянный</v>
          </cell>
          <cell r="EA322">
            <v>24</v>
          </cell>
          <cell r="EB322">
            <v>0</v>
          </cell>
          <cell r="EC322">
            <v>48.404399999999995</v>
          </cell>
          <cell r="ED322">
            <v>57.9</v>
          </cell>
          <cell r="EE322">
            <v>0</v>
          </cell>
          <cell r="EF322">
            <v>38.9</v>
          </cell>
          <cell r="EG322">
            <v>421.44928973399118</v>
          </cell>
          <cell r="EH322">
            <v>75</v>
          </cell>
          <cell r="EI322">
            <v>18.5</v>
          </cell>
          <cell r="EJ322">
            <v>116</v>
          </cell>
          <cell r="EK322">
            <v>65</v>
          </cell>
          <cell r="EL322">
            <v>26</v>
          </cell>
          <cell r="EM322">
            <v>25</v>
          </cell>
          <cell r="EN322">
            <v>25</v>
          </cell>
          <cell r="EO322" t="str">
            <v>Постоянный</v>
          </cell>
          <cell r="EP322">
            <v>24</v>
          </cell>
          <cell r="EQ322">
            <v>0</v>
          </cell>
          <cell r="ER322">
            <v>49.415959999999998</v>
          </cell>
          <cell r="ES322">
            <v>59.11</v>
          </cell>
          <cell r="ET322">
            <v>0</v>
          </cell>
          <cell r="EU322">
            <v>15.3</v>
          </cell>
          <cell r="EV322">
            <v>309.61656922176559</v>
          </cell>
          <cell r="EW322">
            <v>0</v>
          </cell>
          <cell r="EX322">
            <v>0</v>
          </cell>
          <cell r="EY322">
            <v>110.16773601281905</v>
          </cell>
          <cell r="EZ322">
            <v>47</v>
          </cell>
          <cell r="FA322">
            <v>-4</v>
          </cell>
          <cell r="FB322">
            <v>-50</v>
          </cell>
          <cell r="FC322">
            <v>-4</v>
          </cell>
          <cell r="FD322">
            <v>0</v>
          </cell>
          <cell r="FE322">
            <v>0</v>
          </cell>
          <cell r="FF322">
            <v>1.0115600000000029</v>
          </cell>
        </row>
        <row r="323">
          <cell r="J323">
            <v>1331</v>
          </cell>
          <cell r="K323" t="str">
            <v>К-34</v>
          </cell>
          <cell r="L323">
            <v>43403</v>
          </cell>
          <cell r="M323" t="str">
            <v>Гор.</v>
          </cell>
          <cell r="N323" t="str">
            <v>P1ar_Block I</v>
          </cell>
          <cell r="O323" t="str">
            <v>Действующий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143.80000000000001</v>
          </cell>
          <cell r="U323">
            <v>135</v>
          </cell>
          <cell r="V323">
            <v>4.32</v>
          </cell>
          <cell r="W323">
            <v>1</v>
          </cell>
          <cell r="X323">
            <v>3.3573863120603535</v>
          </cell>
          <cell r="Y323">
            <v>1.33</v>
          </cell>
          <cell r="Z323">
            <v>0.83599999999999997</v>
          </cell>
          <cell r="AA323">
            <v>0.73299999999999998</v>
          </cell>
          <cell r="AB323">
            <v>38</v>
          </cell>
          <cell r="AC323">
            <v>1.1579999999999999</v>
          </cell>
          <cell r="AD323">
            <v>177.8</v>
          </cell>
          <cell r="AE323">
            <v>0</v>
          </cell>
          <cell r="AF323">
            <v>0</v>
          </cell>
          <cell r="AG323">
            <v>3133</v>
          </cell>
          <cell r="AH323">
            <v>3133</v>
          </cell>
          <cell r="AI323">
            <v>0</v>
          </cell>
          <cell r="AJ323">
            <v>0</v>
          </cell>
          <cell r="AK323" t="str">
            <v>Закрытый</v>
          </cell>
          <cell r="AL323" t="str">
            <v>2341,35-2342,78; 2462,75-2464,18; 2594,27-2595,7; 2714,54-2715,97; 2856,96-2858,39; 2956,7-2958,13; 3066,69-3067,92м  (цирк. клапана)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УЭЦН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  <cell r="BB323" t="e">
            <v>#N/A</v>
          </cell>
          <cell r="BC323" t="e">
            <v>#N/A</v>
          </cell>
          <cell r="BD323" t="e">
            <v>#N/A</v>
          </cell>
          <cell r="BE323" t="e">
            <v>#N/A</v>
          </cell>
          <cell r="BF323" t="e">
            <v>#N/A</v>
          </cell>
          <cell r="BG323">
            <v>0</v>
          </cell>
          <cell r="BH323">
            <v>0</v>
          </cell>
          <cell r="BI323" t="str">
            <v>D460N</v>
          </cell>
          <cell r="BJ323">
            <v>1242</v>
          </cell>
          <cell r="BK323">
            <v>53</v>
          </cell>
          <cell r="BL323">
            <v>0</v>
          </cell>
          <cell r="BM323">
            <v>2201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65</v>
          </cell>
          <cell r="BX323" t="str">
            <v>Угловик</v>
          </cell>
          <cell r="BY323" t="str">
            <v>Постоянный</v>
          </cell>
          <cell r="BZ323">
            <v>24</v>
          </cell>
          <cell r="CA323">
            <v>0</v>
          </cell>
          <cell r="CB323">
            <v>28</v>
          </cell>
          <cell r="CC323">
            <v>27</v>
          </cell>
          <cell r="CD323">
            <v>27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84</v>
          </cell>
          <cell r="CK323">
            <v>84</v>
          </cell>
          <cell r="CL323">
            <v>57.690043611199997</v>
          </cell>
          <cell r="CM323">
            <v>75.53</v>
          </cell>
          <cell r="CN323">
            <v>8.6359999999999992</v>
          </cell>
          <cell r="CO323">
            <v>0</v>
          </cell>
          <cell r="CP323">
            <v>46.82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46.82</v>
          </cell>
          <cell r="DA323">
            <v>811.57851631282745</v>
          </cell>
          <cell r="DB323">
            <v>811.57851631282745</v>
          </cell>
          <cell r="DC323">
            <v>0</v>
          </cell>
          <cell r="DD323" t="str">
            <v>Ввоз из бурения в текущем году</v>
          </cell>
          <cell r="DE323" t="str">
            <v>УЭЦН</v>
          </cell>
          <cell r="DF323">
            <v>57.690043611199997</v>
          </cell>
          <cell r="DG323">
            <v>75.53</v>
          </cell>
          <cell r="DH323">
            <v>8.6359999999999992</v>
          </cell>
          <cell r="DI323">
            <v>46.82</v>
          </cell>
          <cell r="DJ323">
            <v>84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 t="str">
            <v>-</v>
          </cell>
          <cell r="DX323" t="str">
            <v>-</v>
          </cell>
          <cell r="DY323" t="str">
            <v>-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 t="str">
            <v>-</v>
          </cell>
          <cell r="EI323">
            <v>0</v>
          </cell>
          <cell r="EJ323" t="str">
            <v>-</v>
          </cell>
          <cell r="EK323">
            <v>65</v>
          </cell>
          <cell r="EL323">
            <v>28</v>
          </cell>
          <cell r="EM323">
            <v>27</v>
          </cell>
          <cell r="EN323">
            <v>27</v>
          </cell>
          <cell r="EO323" t="str">
            <v>Постоянный</v>
          </cell>
          <cell r="EP323">
            <v>24</v>
          </cell>
          <cell r="EQ323">
            <v>0</v>
          </cell>
          <cell r="ER323">
            <v>57.690043611199997</v>
          </cell>
          <cell r="ES323">
            <v>75.53</v>
          </cell>
          <cell r="ET323">
            <v>8.6359999999999992</v>
          </cell>
          <cell r="EU323">
            <v>46.82</v>
          </cell>
          <cell r="EV323">
            <v>811.57851631282745</v>
          </cell>
          <cell r="EW323">
            <v>0</v>
          </cell>
          <cell r="EX323">
            <v>0</v>
          </cell>
          <cell r="EY323">
            <v>84</v>
          </cell>
          <cell r="EZ323">
            <v>65</v>
          </cell>
          <cell r="FA323" t="e">
            <v>#VALUE!</v>
          </cell>
          <cell r="FB323" t="e">
            <v>#VALUE!</v>
          </cell>
          <cell r="FC323" t="e">
            <v>#VALUE!</v>
          </cell>
          <cell r="FD323">
            <v>24</v>
          </cell>
          <cell r="FE323">
            <v>0</v>
          </cell>
          <cell r="FF323">
            <v>57.690043611199997</v>
          </cell>
        </row>
        <row r="324">
          <cell r="J324">
            <v>1351</v>
          </cell>
          <cell r="K324" t="str">
            <v>К - 102</v>
          </cell>
          <cell r="L324">
            <v>42605</v>
          </cell>
          <cell r="M324" t="str">
            <v>Гор.</v>
          </cell>
          <cell r="N324" t="str">
            <v>P1ar_Block III</v>
          </cell>
          <cell r="O324" t="str">
            <v>Действующий</v>
          </cell>
          <cell r="P324">
            <v>-4</v>
          </cell>
          <cell r="Q324">
            <v>0</v>
          </cell>
          <cell r="R324">
            <v>0</v>
          </cell>
          <cell r="S324">
            <v>0</v>
          </cell>
          <cell r="T324">
            <v>143.80000000000001</v>
          </cell>
          <cell r="U324">
            <v>135</v>
          </cell>
          <cell r="V324">
            <v>4.32</v>
          </cell>
          <cell r="W324">
            <v>1</v>
          </cell>
          <cell r="X324">
            <v>3.8135593220338984</v>
          </cell>
          <cell r="Y324">
            <v>1.33</v>
          </cell>
          <cell r="Z324">
            <v>0.83599999999999997</v>
          </cell>
          <cell r="AA324">
            <v>0.73299999999999998</v>
          </cell>
          <cell r="AB324">
            <v>38</v>
          </cell>
          <cell r="AC324">
            <v>1.1579999999999999</v>
          </cell>
          <cell r="AD324">
            <v>177.8</v>
          </cell>
          <cell r="AE324">
            <v>9.19</v>
          </cell>
          <cell r="AF324">
            <v>2162</v>
          </cell>
          <cell r="AG324">
            <v>2775</v>
          </cell>
          <cell r="AH324">
            <v>2775</v>
          </cell>
          <cell r="AI324">
            <v>0</v>
          </cell>
          <cell r="AJ324">
            <v>0</v>
          </cell>
          <cell r="AK324" t="str">
            <v>откр ствол</v>
          </cell>
          <cell r="AL324" t="str">
            <v>2248-2654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 t="str">
            <v>Газлифт</v>
          </cell>
          <cell r="AT324">
            <v>480</v>
          </cell>
          <cell r="AU324" t="str">
            <v>ГП</v>
          </cell>
          <cell r="AV324">
            <v>880</v>
          </cell>
          <cell r="AW324" t="str">
            <v>ГП</v>
          </cell>
          <cell r="AX324">
            <v>1200</v>
          </cell>
          <cell r="AY324" t="str">
            <v>ГП</v>
          </cell>
          <cell r="AZ324">
            <v>1445</v>
          </cell>
          <cell r="BA324" t="str">
            <v>ГК86/1,5</v>
          </cell>
          <cell r="BB324">
            <v>1685</v>
          </cell>
          <cell r="BC324" t="str">
            <v>ЦКсОК/4</v>
          </cell>
          <cell r="BD324">
            <v>0</v>
          </cell>
          <cell r="BE324">
            <v>0</v>
          </cell>
          <cell r="BF324">
            <v>1830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2170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73</v>
          </cell>
          <cell r="BV324">
            <v>5.5</v>
          </cell>
          <cell r="BW324">
            <v>18</v>
          </cell>
          <cell r="BX324" t="str">
            <v>Угловик</v>
          </cell>
          <cell r="BY324" t="str">
            <v>Постоянный</v>
          </cell>
          <cell r="BZ324">
            <v>24</v>
          </cell>
          <cell r="CA324">
            <v>0</v>
          </cell>
          <cell r="CB324">
            <v>35</v>
          </cell>
          <cell r="CC324">
            <v>71</v>
          </cell>
          <cell r="CD324">
            <v>33</v>
          </cell>
          <cell r="CE324">
            <v>43313</v>
          </cell>
          <cell r="CF324">
            <v>127</v>
          </cell>
          <cell r="CG324">
            <v>80</v>
          </cell>
          <cell r="CH324">
            <v>6</v>
          </cell>
          <cell r="CI324">
            <v>0</v>
          </cell>
          <cell r="CJ324">
            <v>0</v>
          </cell>
          <cell r="CK324">
            <v>73</v>
          </cell>
          <cell r="CL324">
            <v>7.383551999999999</v>
          </cell>
          <cell r="CM324">
            <v>9.1999999999999993</v>
          </cell>
          <cell r="CN324">
            <v>4</v>
          </cell>
          <cell r="CO324">
            <v>317</v>
          </cell>
          <cell r="CP324">
            <v>24.3</v>
          </cell>
          <cell r="CQ324">
            <v>54</v>
          </cell>
          <cell r="CR324" t="str">
            <v>-</v>
          </cell>
          <cell r="CS324" t="str">
            <v>-</v>
          </cell>
          <cell r="CT324" t="str">
            <v>-</v>
          </cell>
          <cell r="CU324">
            <v>46.616447999999998</v>
          </cell>
          <cell r="CV324" t="str">
            <v>-</v>
          </cell>
          <cell r="CW324" t="str">
            <v>-</v>
          </cell>
          <cell r="CX324" t="str">
            <v>-</v>
          </cell>
          <cell r="CY324">
            <v>11.6</v>
          </cell>
          <cell r="CZ324">
            <v>12.700000000000001</v>
          </cell>
          <cell r="DA324">
            <v>1720.0393523334033</v>
          </cell>
          <cell r="DB324">
            <v>3291.0989182442277</v>
          </cell>
          <cell r="DC324">
            <v>0.21006832074793236</v>
          </cell>
          <cell r="DD324">
            <v>0</v>
          </cell>
          <cell r="DE324" t="str">
            <v>Газлифт</v>
          </cell>
          <cell r="DF324">
            <v>7.383551999999999</v>
          </cell>
          <cell r="DG324">
            <v>9.1999999999999993</v>
          </cell>
          <cell r="DH324">
            <v>4</v>
          </cell>
          <cell r="DI324">
            <v>12.700000000000001</v>
          </cell>
          <cell r="DJ324">
            <v>73</v>
          </cell>
          <cell r="DK324">
            <v>0</v>
          </cell>
          <cell r="DL324">
            <v>42582</v>
          </cell>
          <cell r="DM324">
            <v>42605</v>
          </cell>
          <cell r="DN324">
            <v>801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43183</v>
          </cell>
          <cell r="DT324" t="str">
            <v>БОПЗ</v>
          </cell>
          <cell r="DU324" t="str">
            <v>Предыдущий ГТМ-2016г(ВНС)</v>
          </cell>
          <cell r="DV324">
            <v>18</v>
          </cell>
          <cell r="DW324">
            <v>35</v>
          </cell>
          <cell r="DX324">
            <v>71</v>
          </cell>
          <cell r="DY324">
            <v>33</v>
          </cell>
          <cell r="DZ324" t="str">
            <v>Постоянный</v>
          </cell>
          <cell r="EA324">
            <v>24</v>
          </cell>
          <cell r="EB324">
            <v>0</v>
          </cell>
          <cell r="EC324">
            <v>7.383551999999999</v>
          </cell>
          <cell r="ED324">
            <v>9.1999999999999993</v>
          </cell>
          <cell r="EE324">
            <v>4</v>
          </cell>
          <cell r="EF324">
            <v>24.3</v>
          </cell>
          <cell r="EG324">
            <v>1720.0393523334033</v>
          </cell>
          <cell r="EH324">
            <v>80</v>
          </cell>
          <cell r="EI324">
            <v>11.6</v>
          </cell>
          <cell r="EJ324">
            <v>73</v>
          </cell>
          <cell r="EK324">
            <v>18</v>
          </cell>
          <cell r="EL324">
            <v>35</v>
          </cell>
          <cell r="EM324">
            <v>71</v>
          </cell>
          <cell r="EN324">
            <v>33</v>
          </cell>
          <cell r="EO324" t="str">
            <v>Постоянный</v>
          </cell>
          <cell r="EP324">
            <v>24</v>
          </cell>
          <cell r="EQ324">
            <v>0</v>
          </cell>
          <cell r="ER324">
            <v>7.383551999999999</v>
          </cell>
          <cell r="ES324">
            <v>9.1999999999999993</v>
          </cell>
          <cell r="ET324">
            <v>4</v>
          </cell>
          <cell r="EU324">
            <v>24.3</v>
          </cell>
          <cell r="EV324">
            <v>1720.0393523334033</v>
          </cell>
          <cell r="EW324">
            <v>80</v>
          </cell>
          <cell r="EX324">
            <v>11.6</v>
          </cell>
          <cell r="EY324">
            <v>73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</row>
        <row r="325">
          <cell r="J325">
            <v>1352</v>
          </cell>
          <cell r="K325" t="str">
            <v>К - 68</v>
          </cell>
          <cell r="L325">
            <v>43093</v>
          </cell>
          <cell r="M325" t="str">
            <v>Гор.</v>
          </cell>
          <cell r="N325" t="str">
            <v>P1ar_Block I</v>
          </cell>
          <cell r="O325" t="str">
            <v>Действующий</v>
          </cell>
          <cell r="P325">
            <v>-4</v>
          </cell>
          <cell r="Q325">
            <v>43058</v>
          </cell>
          <cell r="R325" t="str">
            <v>МеКаМиНефть</v>
          </cell>
          <cell r="S325" t="str">
            <v>КГРП 7ст.
350м3 15% HCl</v>
          </cell>
          <cell r="T325">
            <v>143.80000000000001</v>
          </cell>
          <cell r="U325">
            <v>135</v>
          </cell>
          <cell r="V325">
            <v>4.32</v>
          </cell>
          <cell r="W325">
            <v>1</v>
          </cell>
          <cell r="X325">
            <v>4.32</v>
          </cell>
          <cell r="Y325">
            <v>1.33</v>
          </cell>
          <cell r="Z325">
            <v>0.83599999999999997</v>
          </cell>
          <cell r="AA325">
            <v>0.73299999999999998</v>
          </cell>
          <cell r="AB325">
            <v>38</v>
          </cell>
          <cell r="AC325">
            <v>1.1579999999999999</v>
          </cell>
          <cell r="AD325">
            <v>177.8</v>
          </cell>
          <cell r="AE325">
            <v>9.19</v>
          </cell>
          <cell r="AF325">
            <v>2004.72</v>
          </cell>
          <cell r="AG325">
            <v>2988.22</v>
          </cell>
          <cell r="AH325">
            <v>2988.22</v>
          </cell>
          <cell r="AI325">
            <v>43048</v>
          </cell>
          <cell r="AJ325" t="str">
            <v>По спущенной компановке</v>
          </cell>
          <cell r="AK325" t="str">
            <v>Закрытый</v>
          </cell>
          <cell r="AL325" t="str">
            <v>2198,97-2200,47; 2326,01-2327,51; 2465,89-2467,39; 2584,77-2586,27; 2703,51-2705,01; 2819,1-2820,61; 2946,45-2947,05 (цирк. клапана)</v>
          </cell>
          <cell r="AM325">
            <v>9.61</v>
          </cell>
          <cell r="AN325">
            <v>2198.9699999999998</v>
          </cell>
          <cell r="AO325">
            <v>379.4</v>
          </cell>
          <cell r="AP325" t="str">
            <v>1735,79-2999</v>
          </cell>
          <cell r="AQ325">
            <v>114</v>
          </cell>
          <cell r="AR325">
            <v>7.37</v>
          </cell>
          <cell r="AS325" t="str">
            <v>Газлифт</v>
          </cell>
          <cell r="AT325">
            <v>450</v>
          </cell>
          <cell r="AU325" t="str">
            <v>ГК79/4</v>
          </cell>
          <cell r="AV325">
            <v>830</v>
          </cell>
          <cell r="AW325" t="str">
            <v>ГК79/4</v>
          </cell>
          <cell r="AX325">
            <v>1160</v>
          </cell>
          <cell r="AY325" t="str">
            <v>ГК77/3</v>
          </cell>
          <cell r="AZ325">
            <v>1430</v>
          </cell>
          <cell r="BA325" t="str">
            <v>ГК76/3</v>
          </cell>
          <cell r="BB325">
            <v>1690</v>
          </cell>
          <cell r="BC325" t="str">
            <v>ЦКсОК</v>
          </cell>
          <cell r="BD325">
            <v>0</v>
          </cell>
          <cell r="BE325">
            <v>0</v>
          </cell>
          <cell r="BF325">
            <v>1700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1741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1674</v>
          </cell>
          <cell r="BT325">
            <v>67</v>
          </cell>
          <cell r="BU325">
            <v>73</v>
          </cell>
          <cell r="BV325">
            <v>5.5</v>
          </cell>
          <cell r="BW325">
            <v>18</v>
          </cell>
          <cell r="BX325" t="str">
            <v>Угловик</v>
          </cell>
          <cell r="BY325" t="str">
            <v>Постоянный</v>
          </cell>
          <cell r="BZ325">
            <v>24</v>
          </cell>
          <cell r="CA325">
            <v>0</v>
          </cell>
          <cell r="CB325">
            <v>28</v>
          </cell>
          <cell r="CC325">
            <v>56</v>
          </cell>
          <cell r="CD325">
            <v>27</v>
          </cell>
          <cell r="CE325">
            <v>43313</v>
          </cell>
          <cell r="CF325">
            <v>198</v>
          </cell>
          <cell r="CG325">
            <v>82</v>
          </cell>
          <cell r="CH325">
            <v>6</v>
          </cell>
          <cell r="CI325">
            <v>0</v>
          </cell>
          <cell r="CJ325">
            <v>0</v>
          </cell>
          <cell r="CK325">
            <v>62</v>
          </cell>
          <cell r="CL325">
            <v>36.783999999999999</v>
          </cell>
          <cell r="CM325">
            <v>44</v>
          </cell>
          <cell r="CN325">
            <v>0</v>
          </cell>
          <cell r="CO325">
            <v>318</v>
          </cell>
          <cell r="CP325">
            <v>33.299999999999997</v>
          </cell>
          <cell r="CQ325">
            <v>136</v>
          </cell>
          <cell r="CR325" t="str">
            <v>-</v>
          </cell>
          <cell r="CS325" t="str">
            <v>-</v>
          </cell>
          <cell r="CT325" t="str">
            <v>-</v>
          </cell>
          <cell r="CU325">
            <v>99.216000000000008</v>
          </cell>
          <cell r="CV325" t="str">
            <v>-</v>
          </cell>
          <cell r="CW325" t="str">
            <v>-</v>
          </cell>
          <cell r="CX325" t="str">
            <v>-</v>
          </cell>
          <cell r="CY325">
            <v>18</v>
          </cell>
          <cell r="CZ325">
            <v>15.299999999999997</v>
          </cell>
          <cell r="DA325">
            <v>415.94171378860364</v>
          </cell>
          <cell r="DB325">
            <v>905.28490648107879</v>
          </cell>
          <cell r="DC325">
            <v>0.3815493107230038</v>
          </cell>
          <cell r="DD325">
            <v>0</v>
          </cell>
          <cell r="DE325" t="str">
            <v>Газлифт</v>
          </cell>
          <cell r="DF325">
            <v>36.783999999999999</v>
          </cell>
          <cell r="DG325">
            <v>44</v>
          </cell>
          <cell r="DH325">
            <v>0</v>
          </cell>
          <cell r="DI325">
            <v>15.299999999999997</v>
          </cell>
          <cell r="DJ325">
            <v>62</v>
          </cell>
          <cell r="DK325">
            <v>0</v>
          </cell>
          <cell r="DL325">
            <v>43097</v>
          </cell>
          <cell r="DM325">
            <v>43151</v>
          </cell>
          <cell r="DN325">
            <v>255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43093</v>
          </cell>
          <cell r="DT325" t="str">
            <v>ВНС</v>
          </cell>
          <cell r="DU325">
            <v>0</v>
          </cell>
          <cell r="DV325">
            <v>18</v>
          </cell>
          <cell r="DW325">
            <v>25</v>
          </cell>
          <cell r="DX325">
            <v>57</v>
          </cell>
          <cell r="DY325">
            <v>24</v>
          </cell>
          <cell r="DZ325" t="str">
            <v>Постоянный</v>
          </cell>
          <cell r="EA325">
            <v>24</v>
          </cell>
          <cell r="EB325">
            <v>0</v>
          </cell>
          <cell r="EC325">
            <v>36.783999999999999</v>
          </cell>
          <cell r="ED325">
            <v>44</v>
          </cell>
          <cell r="EE325">
            <v>0</v>
          </cell>
          <cell r="EF325">
            <v>20.2</v>
          </cell>
          <cell r="EG325">
            <v>179.42583732057417</v>
          </cell>
          <cell r="EH325">
            <v>82</v>
          </cell>
          <cell r="EI325">
            <v>13.6</v>
          </cell>
          <cell r="EJ325">
            <v>59</v>
          </cell>
          <cell r="EK325">
            <v>18</v>
          </cell>
          <cell r="EL325">
            <v>28</v>
          </cell>
          <cell r="EM325">
            <v>56</v>
          </cell>
          <cell r="EN325">
            <v>27</v>
          </cell>
          <cell r="EO325" t="str">
            <v>Постоянный</v>
          </cell>
          <cell r="EP325">
            <v>24</v>
          </cell>
          <cell r="EQ325">
            <v>0</v>
          </cell>
          <cell r="ER325">
            <v>36.783999999999999</v>
          </cell>
          <cell r="ES325">
            <v>44</v>
          </cell>
          <cell r="ET325">
            <v>0</v>
          </cell>
          <cell r="EU325">
            <v>33.299999999999997</v>
          </cell>
          <cell r="EV325">
            <v>415.94171378860364</v>
          </cell>
          <cell r="EW325">
            <v>82</v>
          </cell>
          <cell r="EX325">
            <v>18</v>
          </cell>
          <cell r="EY325">
            <v>62</v>
          </cell>
          <cell r="EZ325">
            <v>0</v>
          </cell>
          <cell r="FA325">
            <v>3</v>
          </cell>
          <cell r="FB325">
            <v>-1</v>
          </cell>
          <cell r="FC325">
            <v>3</v>
          </cell>
          <cell r="FD325">
            <v>0</v>
          </cell>
          <cell r="FE325">
            <v>0</v>
          </cell>
          <cell r="FF325">
            <v>0</v>
          </cell>
        </row>
        <row r="326">
          <cell r="J326">
            <v>1354</v>
          </cell>
          <cell r="K326" t="str">
            <v>К-1599</v>
          </cell>
          <cell r="L326" t="str">
            <v>-</v>
          </cell>
          <cell r="M326" t="str">
            <v>Гор.</v>
          </cell>
          <cell r="N326" t="str">
            <v>P1ar_Block III</v>
          </cell>
          <cell r="O326" t="str">
            <v>Освоение.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143.80000000000001</v>
          </cell>
          <cell r="U326">
            <v>135</v>
          </cell>
          <cell r="V326">
            <v>4.32</v>
          </cell>
          <cell r="W326">
            <v>1</v>
          </cell>
          <cell r="X326">
            <v>4.32</v>
          </cell>
          <cell r="Y326">
            <v>1.33</v>
          </cell>
          <cell r="Z326">
            <v>0.83599999999999997</v>
          </cell>
          <cell r="AA326">
            <v>0.73299999999999998</v>
          </cell>
          <cell r="AB326">
            <v>38</v>
          </cell>
          <cell r="AC326">
            <v>1.1579999999999999</v>
          </cell>
          <cell r="AD326">
            <v>177.8</v>
          </cell>
          <cell r="AE326">
            <v>0</v>
          </cell>
          <cell r="AF326">
            <v>0</v>
          </cell>
          <cell r="AG326">
            <v>2875</v>
          </cell>
          <cell r="AH326">
            <v>2875</v>
          </cell>
          <cell r="AI326">
            <v>0</v>
          </cell>
          <cell r="AJ326">
            <v>0</v>
          </cell>
          <cell r="AK326" t="str">
            <v>откр ствол</v>
          </cell>
          <cell r="AL326" t="str">
            <v>1981,24-2875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Газлифт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1942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 t="str">
            <v>Угловик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 t="str">
            <v>-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318</v>
          </cell>
          <cell r="CP326">
            <v>0</v>
          </cell>
          <cell r="CQ326">
            <v>0</v>
          </cell>
          <cell r="CR326" t="str">
            <v>-</v>
          </cell>
          <cell r="CS326" t="str">
            <v>-</v>
          </cell>
          <cell r="CT326" t="str">
            <v>-</v>
          </cell>
          <cell r="CU326">
            <v>0</v>
          </cell>
          <cell r="CV326" t="str">
            <v>-</v>
          </cell>
          <cell r="CW326" t="str">
            <v>-</v>
          </cell>
          <cell r="CX326" t="str">
            <v>-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 t="e">
            <v>#DIV/0!</v>
          </cell>
          <cell r="DD326">
            <v>0</v>
          </cell>
          <cell r="DE326" t="str">
            <v>Газлифт</v>
          </cell>
          <cell r="DF326">
            <v>30.096</v>
          </cell>
          <cell r="DG326">
            <v>36</v>
          </cell>
          <cell r="DH326">
            <v>0</v>
          </cell>
          <cell r="DI326">
            <v>48</v>
          </cell>
          <cell r="DJ326">
            <v>60</v>
          </cell>
          <cell r="DK326" t="str">
            <v>ВНС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18</v>
          </cell>
          <cell r="DW326" t="str">
            <v>-</v>
          </cell>
          <cell r="DX326" t="str">
            <v>-</v>
          </cell>
          <cell r="DY326" t="str">
            <v>-</v>
          </cell>
          <cell r="DZ326" t="str">
            <v>Постоянный</v>
          </cell>
          <cell r="EA326">
            <v>24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 t="str">
            <v>-</v>
          </cell>
          <cell r="EI326">
            <v>0</v>
          </cell>
          <cell r="EJ326" t="str">
            <v>-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-18</v>
          </cell>
          <cell r="FA326" t="e">
            <v>#VALUE!</v>
          </cell>
          <cell r="FB326" t="e">
            <v>#VALUE!</v>
          </cell>
          <cell r="FC326" t="e">
            <v>#VALUE!</v>
          </cell>
          <cell r="FD326">
            <v>-24</v>
          </cell>
          <cell r="FE326">
            <v>0</v>
          </cell>
          <cell r="FF326">
            <v>0</v>
          </cell>
        </row>
        <row r="327">
          <cell r="J327">
            <v>1355</v>
          </cell>
          <cell r="K327" t="str">
            <v>Без куста</v>
          </cell>
          <cell r="L327">
            <v>42807</v>
          </cell>
          <cell r="M327" t="str">
            <v>Гор.</v>
          </cell>
          <cell r="N327" t="str">
            <v>P1ar_Block III</v>
          </cell>
          <cell r="O327" t="str">
            <v>Действующий</v>
          </cell>
          <cell r="P327">
            <v>-4</v>
          </cell>
          <cell r="Q327">
            <v>0</v>
          </cell>
          <cell r="R327">
            <v>0</v>
          </cell>
          <cell r="S327">
            <v>0</v>
          </cell>
          <cell r="T327">
            <v>143.80000000000001</v>
          </cell>
          <cell r="U327">
            <v>135</v>
          </cell>
          <cell r="V327">
            <v>4.32</v>
          </cell>
          <cell r="W327">
            <v>1</v>
          </cell>
          <cell r="X327">
            <v>4.32</v>
          </cell>
          <cell r="Y327">
            <v>1.33</v>
          </cell>
          <cell r="Z327">
            <v>0.83599999999999997</v>
          </cell>
          <cell r="AA327">
            <v>0.73299999999999998</v>
          </cell>
          <cell r="AB327">
            <v>38</v>
          </cell>
          <cell r="AC327">
            <v>1.1579999999999999</v>
          </cell>
          <cell r="AD327">
            <v>177.8</v>
          </cell>
          <cell r="AE327">
            <v>9.19</v>
          </cell>
          <cell r="AF327">
            <v>2062</v>
          </cell>
          <cell r="AG327" t="str">
            <v>1 ств 2419
2 ств 2720</v>
          </cell>
          <cell r="AH327" t="str">
            <v>1 ств 2419
2 ств 2720</v>
          </cell>
          <cell r="AI327">
            <v>0</v>
          </cell>
          <cell r="AJ327">
            <v>0</v>
          </cell>
          <cell r="AK327" t="str">
            <v>откр ствол</v>
          </cell>
          <cell r="AL327" t="str">
            <v>2062-2720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Газлифт</v>
          </cell>
          <cell r="AT327">
            <v>720</v>
          </cell>
          <cell r="AU327" t="str">
            <v>ГП</v>
          </cell>
          <cell r="AV327">
            <v>1235</v>
          </cell>
          <cell r="AW327" t="str">
            <v>ГП</v>
          </cell>
          <cell r="AX327">
            <v>1525</v>
          </cell>
          <cell r="AY327" t="str">
            <v>ГК96/1,5</v>
          </cell>
          <cell r="AZ327">
            <v>1740</v>
          </cell>
          <cell r="BA327" t="str">
            <v>ЦКсОК/5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1750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2070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73</v>
          </cell>
          <cell r="BV327">
            <v>5.5</v>
          </cell>
          <cell r="BW327">
            <v>18</v>
          </cell>
          <cell r="BX327" t="str">
            <v>Угловик</v>
          </cell>
          <cell r="BY327" t="str">
            <v>Постоянный</v>
          </cell>
          <cell r="BZ327">
            <v>24</v>
          </cell>
          <cell r="CA327">
            <v>0</v>
          </cell>
          <cell r="CB327">
            <v>35</v>
          </cell>
          <cell r="CC327">
            <v>58</v>
          </cell>
          <cell r="CD327">
            <v>32</v>
          </cell>
          <cell r="CE327">
            <v>43313</v>
          </cell>
          <cell r="CF327">
            <v>172</v>
          </cell>
          <cell r="CG327">
            <v>95</v>
          </cell>
          <cell r="CH327">
            <v>6</v>
          </cell>
          <cell r="CI327">
            <v>0</v>
          </cell>
          <cell r="CJ327">
            <v>0</v>
          </cell>
          <cell r="CK327">
            <v>63</v>
          </cell>
          <cell r="CL327">
            <v>9.1959999999999997</v>
          </cell>
          <cell r="CM327">
            <v>11</v>
          </cell>
          <cell r="CN327">
            <v>0</v>
          </cell>
          <cell r="CO327">
            <v>319</v>
          </cell>
          <cell r="CP327">
            <v>7.9</v>
          </cell>
          <cell r="CQ327">
            <v>109</v>
          </cell>
          <cell r="CR327" t="str">
            <v>-</v>
          </cell>
          <cell r="CS327" t="str">
            <v>-</v>
          </cell>
          <cell r="CT327" t="str">
            <v>-</v>
          </cell>
          <cell r="CU327">
            <v>99.804000000000002</v>
          </cell>
          <cell r="CV327" t="str">
            <v>-</v>
          </cell>
          <cell r="CW327" t="str">
            <v>-</v>
          </cell>
          <cell r="CX327" t="str">
            <v>-</v>
          </cell>
          <cell r="CY327">
            <v>5</v>
          </cell>
          <cell r="CZ327">
            <v>2.9000000000000004</v>
          </cell>
          <cell r="DA327">
            <v>315.3545019573728</v>
          </cell>
          <cell r="DB327">
            <v>859.06916050456721</v>
          </cell>
          <cell r="DC327">
            <v>0.12384339928130778</v>
          </cell>
          <cell r="DD327">
            <v>0</v>
          </cell>
          <cell r="DE327" t="str">
            <v>Газлифт</v>
          </cell>
          <cell r="DF327">
            <v>9.1959999999999997</v>
          </cell>
          <cell r="DG327">
            <v>11</v>
          </cell>
          <cell r="DH327">
            <v>0</v>
          </cell>
          <cell r="DI327">
            <v>2.9</v>
          </cell>
          <cell r="DJ327">
            <v>63</v>
          </cell>
          <cell r="DK327">
            <v>0</v>
          </cell>
          <cell r="DL327">
            <v>42794</v>
          </cell>
          <cell r="DM327">
            <v>42807</v>
          </cell>
          <cell r="DN327">
            <v>599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43149</v>
          </cell>
          <cell r="DT327" t="str">
            <v>Бесп. ОПЗ</v>
          </cell>
          <cell r="DU327" t="str">
            <v>ВНС - 2017г.</v>
          </cell>
          <cell r="DV327">
            <v>18</v>
          </cell>
          <cell r="DW327">
            <v>35</v>
          </cell>
          <cell r="DX327">
            <v>58</v>
          </cell>
          <cell r="DY327">
            <v>32</v>
          </cell>
          <cell r="DZ327" t="str">
            <v>Постоянный</v>
          </cell>
          <cell r="EA327">
            <v>24</v>
          </cell>
          <cell r="EB327">
            <v>0</v>
          </cell>
          <cell r="EC327">
            <v>9.1959999999999997</v>
          </cell>
          <cell r="ED327">
            <v>11</v>
          </cell>
          <cell r="EE327">
            <v>0</v>
          </cell>
          <cell r="EF327">
            <v>28</v>
          </cell>
          <cell r="EG327">
            <v>1631.1439756415834</v>
          </cell>
          <cell r="EH327">
            <v>95</v>
          </cell>
          <cell r="EI327">
            <v>13</v>
          </cell>
          <cell r="EJ327">
            <v>63</v>
          </cell>
          <cell r="EK327">
            <v>18</v>
          </cell>
          <cell r="EL327">
            <v>35</v>
          </cell>
          <cell r="EM327">
            <v>58</v>
          </cell>
          <cell r="EN327">
            <v>32</v>
          </cell>
          <cell r="EO327" t="str">
            <v>Постоянный</v>
          </cell>
          <cell r="EP327">
            <v>24</v>
          </cell>
          <cell r="EQ327">
            <v>0</v>
          </cell>
          <cell r="ER327">
            <v>9.1959999999999997</v>
          </cell>
          <cell r="ES327">
            <v>11</v>
          </cell>
          <cell r="ET327">
            <v>0</v>
          </cell>
          <cell r="EU327">
            <v>7.9</v>
          </cell>
          <cell r="EV327">
            <v>315.3545019573728</v>
          </cell>
          <cell r="EW327">
            <v>95</v>
          </cell>
          <cell r="EX327">
            <v>5</v>
          </cell>
          <cell r="EY327">
            <v>63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</row>
        <row r="328">
          <cell r="J328">
            <v>1356</v>
          </cell>
          <cell r="K328" t="str">
            <v>К - 103</v>
          </cell>
          <cell r="L328">
            <v>42913</v>
          </cell>
          <cell r="M328" t="str">
            <v>Гор.</v>
          </cell>
          <cell r="N328" t="str">
            <v>P1ar_Block III</v>
          </cell>
          <cell r="O328" t="str">
            <v>Действующий</v>
          </cell>
          <cell r="P328">
            <v>-4</v>
          </cell>
          <cell r="Q328">
            <v>0</v>
          </cell>
          <cell r="R328">
            <v>0</v>
          </cell>
          <cell r="S328">
            <v>0</v>
          </cell>
          <cell r="T328">
            <v>143.80000000000001</v>
          </cell>
          <cell r="U328">
            <v>135</v>
          </cell>
          <cell r="V328">
            <v>4.32</v>
          </cell>
          <cell r="W328">
            <v>1</v>
          </cell>
          <cell r="X328">
            <v>4.32</v>
          </cell>
          <cell r="Y328">
            <v>1.33</v>
          </cell>
          <cell r="Z328">
            <v>0.83599999999999997</v>
          </cell>
          <cell r="AA328">
            <v>0.73299999999999998</v>
          </cell>
          <cell r="AB328">
            <v>38</v>
          </cell>
          <cell r="AC328">
            <v>1.1579999999999999</v>
          </cell>
          <cell r="AD328">
            <v>177.8</v>
          </cell>
          <cell r="AE328">
            <v>9.19</v>
          </cell>
          <cell r="AF328">
            <v>2221</v>
          </cell>
          <cell r="AG328">
            <v>2821</v>
          </cell>
          <cell r="AH328">
            <v>2821</v>
          </cell>
          <cell r="AI328">
            <v>0</v>
          </cell>
          <cell r="AJ328">
            <v>0</v>
          </cell>
          <cell r="AK328" t="str">
            <v>откр ствол</v>
          </cell>
          <cell r="AL328" t="str">
            <v>2221-2821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 t="str">
            <v>Газлифт</v>
          </cell>
          <cell r="AT328">
            <v>555</v>
          </cell>
          <cell r="AU328" t="str">
            <v>ГП</v>
          </cell>
          <cell r="AV328">
            <v>980</v>
          </cell>
          <cell r="AW328" t="str">
            <v>ГП</v>
          </cell>
          <cell r="AX328">
            <v>1330</v>
          </cell>
          <cell r="AY328" t="str">
            <v>ГК85/1,5</v>
          </cell>
          <cell r="AZ328">
            <v>1630</v>
          </cell>
          <cell r="BA328" t="str">
            <v>ГК83/2</v>
          </cell>
          <cell r="BB328">
            <v>1900</v>
          </cell>
          <cell r="BC328" t="str">
            <v>ЦКсОК</v>
          </cell>
          <cell r="BD328">
            <v>0</v>
          </cell>
          <cell r="BE328">
            <v>0</v>
          </cell>
          <cell r="BF328">
            <v>1910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2250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73</v>
          </cell>
          <cell r="BV328">
            <v>5.5</v>
          </cell>
          <cell r="BW328">
            <v>18</v>
          </cell>
          <cell r="BX328" t="str">
            <v>Угловик</v>
          </cell>
          <cell r="BY328" t="str">
            <v>Постоянный</v>
          </cell>
          <cell r="BZ328">
            <v>24</v>
          </cell>
          <cell r="CA328">
            <v>0</v>
          </cell>
          <cell r="CB328">
            <v>34</v>
          </cell>
          <cell r="CC328">
            <v>58</v>
          </cell>
          <cell r="CD328">
            <v>33</v>
          </cell>
          <cell r="CE328">
            <v>43313</v>
          </cell>
          <cell r="CF328">
            <v>154</v>
          </cell>
          <cell r="CG328">
            <v>75</v>
          </cell>
          <cell r="CH328">
            <v>6</v>
          </cell>
          <cell r="CI328">
            <v>0</v>
          </cell>
          <cell r="CJ328">
            <v>0</v>
          </cell>
          <cell r="CK328">
            <v>56</v>
          </cell>
          <cell r="CL328">
            <v>16.636399999999998</v>
          </cell>
          <cell r="CM328">
            <v>19.899999999999999</v>
          </cell>
          <cell r="CN328">
            <v>0</v>
          </cell>
          <cell r="CO328">
            <v>320</v>
          </cell>
          <cell r="CP328">
            <v>37.5</v>
          </cell>
          <cell r="CQ328">
            <v>98</v>
          </cell>
          <cell r="CR328" t="str">
            <v>-</v>
          </cell>
          <cell r="CS328" t="str">
            <v>-</v>
          </cell>
          <cell r="CT328" t="str">
            <v>-</v>
          </cell>
          <cell r="CU328">
            <v>81.363600000000005</v>
          </cell>
          <cell r="CV328" t="str">
            <v>-</v>
          </cell>
          <cell r="CW328" t="str">
            <v>-</v>
          </cell>
          <cell r="CX328" t="str">
            <v>-</v>
          </cell>
          <cell r="CY328">
            <v>14</v>
          </cell>
          <cell r="CZ328">
            <v>23.5</v>
          </cell>
          <cell r="DA328">
            <v>1412.5652184366811</v>
          </cell>
          <cell r="DB328">
            <v>2254.0934336755549</v>
          </cell>
          <cell r="DC328">
            <v>0.26828738292249776</v>
          </cell>
          <cell r="DD328">
            <v>0</v>
          </cell>
          <cell r="DE328" t="str">
            <v>Газлифт</v>
          </cell>
          <cell r="DF328">
            <v>16.636399999999998</v>
          </cell>
          <cell r="DG328">
            <v>19.899999999999999</v>
          </cell>
          <cell r="DH328">
            <v>0</v>
          </cell>
          <cell r="DI328">
            <v>23.5</v>
          </cell>
          <cell r="DJ328">
            <v>56</v>
          </cell>
          <cell r="DK328">
            <v>0</v>
          </cell>
          <cell r="DL328">
            <v>0</v>
          </cell>
          <cell r="DM328">
            <v>42913</v>
          </cell>
          <cell r="DN328">
            <v>493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42913</v>
          </cell>
          <cell r="DT328" t="str">
            <v>ВНС</v>
          </cell>
          <cell r="DU328">
            <v>0</v>
          </cell>
          <cell r="DV328">
            <v>18</v>
          </cell>
          <cell r="DW328">
            <v>34</v>
          </cell>
          <cell r="DX328">
            <v>58</v>
          </cell>
          <cell r="DY328">
            <v>33</v>
          </cell>
          <cell r="DZ328" t="str">
            <v>Постоянный</v>
          </cell>
          <cell r="EA328">
            <v>24</v>
          </cell>
          <cell r="EB328">
            <v>0</v>
          </cell>
          <cell r="EC328">
            <v>16.636399999999998</v>
          </cell>
          <cell r="ED328">
            <v>19.899999999999999</v>
          </cell>
          <cell r="EE328">
            <v>0</v>
          </cell>
          <cell r="EF328">
            <v>37.5</v>
          </cell>
          <cell r="EG328">
            <v>1412.5652184366811</v>
          </cell>
          <cell r="EH328">
            <v>75</v>
          </cell>
          <cell r="EI328">
            <v>14</v>
          </cell>
          <cell r="EJ328">
            <v>56</v>
          </cell>
          <cell r="EK328">
            <v>18</v>
          </cell>
          <cell r="EL328">
            <v>34</v>
          </cell>
          <cell r="EM328">
            <v>58</v>
          </cell>
          <cell r="EN328">
            <v>33</v>
          </cell>
          <cell r="EO328" t="str">
            <v>Постоянный</v>
          </cell>
          <cell r="EP328">
            <v>24</v>
          </cell>
          <cell r="EQ328">
            <v>0</v>
          </cell>
          <cell r="ER328">
            <v>16.636399999999998</v>
          </cell>
          <cell r="ES328">
            <v>19.899999999999999</v>
          </cell>
          <cell r="ET328">
            <v>0</v>
          </cell>
          <cell r="EU328">
            <v>37.5</v>
          </cell>
          <cell r="EV328">
            <v>1412.5652184366811</v>
          </cell>
          <cell r="EW328">
            <v>75</v>
          </cell>
          <cell r="EX328">
            <v>14</v>
          </cell>
          <cell r="EY328">
            <v>56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</row>
        <row r="329">
          <cell r="J329">
            <v>1361</v>
          </cell>
          <cell r="K329" t="str">
            <v>К-1362</v>
          </cell>
          <cell r="L329" t="str">
            <v>-</v>
          </cell>
          <cell r="M329" t="str">
            <v>Гор.</v>
          </cell>
          <cell r="N329" t="str">
            <v>P1ar_Block III</v>
          </cell>
          <cell r="O329" t="str">
            <v>Освоение.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143.80000000000001</v>
          </cell>
          <cell r="U329">
            <v>135</v>
          </cell>
          <cell r="V329">
            <v>4.32</v>
          </cell>
          <cell r="W329">
            <v>1</v>
          </cell>
          <cell r="X329">
            <v>4.32</v>
          </cell>
          <cell r="Y329">
            <v>1.33</v>
          </cell>
          <cell r="Z329">
            <v>0.83599999999999997</v>
          </cell>
          <cell r="AA329">
            <v>0.73299999999999998</v>
          </cell>
          <cell r="AB329">
            <v>38</v>
          </cell>
          <cell r="AC329">
            <v>1.1579999999999999</v>
          </cell>
          <cell r="AD329">
            <v>177.8</v>
          </cell>
          <cell r="AE329">
            <v>0</v>
          </cell>
          <cell r="AF329">
            <v>0</v>
          </cell>
          <cell r="AG329">
            <v>2729</v>
          </cell>
          <cell r="AH329">
            <v>2729</v>
          </cell>
          <cell r="AI329">
            <v>0</v>
          </cell>
          <cell r="AJ329">
            <v>0</v>
          </cell>
          <cell r="AK329" t="str">
            <v>откр ствол</v>
          </cell>
          <cell r="AL329" t="str">
            <v>2138-2729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 t="str">
            <v>Газлифт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2140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 t="str">
            <v>Угловик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 t="str">
            <v>-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320</v>
          </cell>
          <cell r="CP329">
            <v>0</v>
          </cell>
          <cell r="CQ329">
            <v>0</v>
          </cell>
          <cell r="CR329" t="str">
            <v>-</v>
          </cell>
          <cell r="CS329" t="str">
            <v>-</v>
          </cell>
          <cell r="CT329" t="str">
            <v>-</v>
          </cell>
          <cell r="CU329">
            <v>0</v>
          </cell>
          <cell r="CV329" t="str">
            <v>-</v>
          </cell>
          <cell r="CW329" t="str">
            <v>-</v>
          </cell>
          <cell r="CX329" t="str">
            <v>-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 t="e">
            <v>#DIV/0!</v>
          </cell>
          <cell r="DD329">
            <v>0</v>
          </cell>
          <cell r="DE329" t="str">
            <v>Газлифт</v>
          </cell>
          <cell r="DF329">
            <v>22.99</v>
          </cell>
          <cell r="DG329">
            <v>27.5</v>
          </cell>
          <cell r="DH329">
            <v>0</v>
          </cell>
          <cell r="DI329">
            <v>37</v>
          </cell>
          <cell r="DJ329">
            <v>60</v>
          </cell>
          <cell r="DK329" t="str">
            <v>ВНС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18</v>
          </cell>
          <cell r="DW329" t="str">
            <v>-</v>
          </cell>
          <cell r="DX329" t="str">
            <v>-</v>
          </cell>
          <cell r="DY329" t="str">
            <v>-</v>
          </cell>
          <cell r="DZ329" t="str">
            <v>Постоянный</v>
          </cell>
          <cell r="EA329">
            <v>24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 t="str">
            <v>-</v>
          </cell>
          <cell r="EI329">
            <v>0</v>
          </cell>
          <cell r="EJ329" t="str">
            <v>-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-18</v>
          </cell>
          <cell r="FA329" t="e">
            <v>#VALUE!</v>
          </cell>
          <cell r="FB329" t="e">
            <v>#VALUE!</v>
          </cell>
          <cell r="FC329" t="e">
            <v>#VALUE!</v>
          </cell>
          <cell r="FD329">
            <v>-24</v>
          </cell>
          <cell r="FE329">
            <v>0</v>
          </cell>
          <cell r="FF329">
            <v>0</v>
          </cell>
        </row>
        <row r="330">
          <cell r="J330">
            <v>1362</v>
          </cell>
          <cell r="K330" t="str">
            <v>К-1362</v>
          </cell>
          <cell r="L330">
            <v>43375</v>
          </cell>
          <cell r="M330" t="str">
            <v>Гор.</v>
          </cell>
          <cell r="N330" t="str">
            <v>P1ar_Block III</v>
          </cell>
          <cell r="O330" t="str">
            <v>Действующий</v>
          </cell>
          <cell r="P330">
            <v>-4</v>
          </cell>
          <cell r="Q330">
            <v>0</v>
          </cell>
          <cell r="R330">
            <v>0</v>
          </cell>
          <cell r="S330">
            <v>0</v>
          </cell>
          <cell r="T330">
            <v>143.80000000000001</v>
          </cell>
          <cell r="U330">
            <v>135</v>
          </cell>
          <cell r="V330">
            <v>4.32</v>
          </cell>
          <cell r="W330">
            <v>1</v>
          </cell>
          <cell r="X330">
            <v>4.32</v>
          </cell>
          <cell r="Y330">
            <v>1.33</v>
          </cell>
          <cell r="Z330">
            <v>0.83599999999999997</v>
          </cell>
          <cell r="AA330">
            <v>0.73299999999999998</v>
          </cell>
          <cell r="AB330">
            <v>38</v>
          </cell>
          <cell r="AC330">
            <v>1.1579999999999999</v>
          </cell>
          <cell r="AD330">
            <v>177.8</v>
          </cell>
          <cell r="AE330">
            <v>9.19</v>
          </cell>
          <cell r="AF330">
            <v>2221</v>
          </cell>
          <cell r="AG330">
            <v>2821</v>
          </cell>
          <cell r="AH330">
            <v>2821</v>
          </cell>
          <cell r="AI330">
            <v>0</v>
          </cell>
          <cell r="AJ330">
            <v>0</v>
          </cell>
          <cell r="AK330" t="str">
            <v>откр ствол</v>
          </cell>
          <cell r="AL330" t="str">
            <v>2348-3040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 t="str">
            <v>Газлифт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  <cell r="BB330" t="e">
            <v>#N/A</v>
          </cell>
          <cell r="BC330" t="e">
            <v>#N/A</v>
          </cell>
          <cell r="BD330" t="e">
            <v>#N/A</v>
          </cell>
          <cell r="BE330" t="e">
            <v>#N/A</v>
          </cell>
          <cell r="BF330" t="e">
            <v>#N/A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2350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73</v>
          </cell>
          <cell r="BV330">
            <v>5.5</v>
          </cell>
          <cell r="BW330">
            <v>18</v>
          </cell>
          <cell r="BX330" t="str">
            <v>Угловик</v>
          </cell>
          <cell r="BY330" t="str">
            <v>Постоянный</v>
          </cell>
          <cell r="BZ330">
            <v>24</v>
          </cell>
          <cell r="CA330">
            <v>0</v>
          </cell>
          <cell r="CB330">
            <v>26</v>
          </cell>
          <cell r="CC330">
            <v>70</v>
          </cell>
          <cell r="CD330">
            <v>25</v>
          </cell>
          <cell r="CE330">
            <v>0</v>
          </cell>
          <cell r="CF330">
            <v>206</v>
          </cell>
          <cell r="CG330">
            <v>79</v>
          </cell>
          <cell r="CH330">
            <v>6</v>
          </cell>
          <cell r="CI330">
            <v>0</v>
          </cell>
          <cell r="CJ330">
            <v>0</v>
          </cell>
          <cell r="CK330">
            <v>74</v>
          </cell>
          <cell r="CL330">
            <v>29.293439999999997</v>
          </cell>
          <cell r="CM330">
            <v>35.04</v>
          </cell>
          <cell r="CN330">
            <v>0</v>
          </cell>
          <cell r="CO330">
            <v>320</v>
          </cell>
          <cell r="CP330">
            <v>29.46</v>
          </cell>
          <cell r="CQ330">
            <v>0</v>
          </cell>
          <cell r="CR330" t="str">
            <v>-</v>
          </cell>
          <cell r="CS330" t="str">
            <v>-</v>
          </cell>
          <cell r="CT330" t="str">
            <v>-</v>
          </cell>
          <cell r="CU330">
            <v>0</v>
          </cell>
          <cell r="CV330" t="str">
            <v>-</v>
          </cell>
          <cell r="CW330" t="str">
            <v>-</v>
          </cell>
          <cell r="CX330" t="str">
            <v>-</v>
          </cell>
          <cell r="CY330">
            <v>24.1</v>
          </cell>
          <cell r="CZ330">
            <v>5.3599999999999994</v>
          </cell>
          <cell r="DA330">
            <v>182.97612025081384</v>
          </cell>
          <cell r="DB330">
            <v>1005.6859146621224</v>
          </cell>
          <cell r="DC330">
            <v>0.29963590770408305</v>
          </cell>
          <cell r="DD330" t="str">
            <v>Ввоз из бурения в текущем году</v>
          </cell>
          <cell r="DE330" t="str">
            <v>Газлифт</v>
          </cell>
          <cell r="DF330">
            <v>29.293439999999997</v>
          </cell>
          <cell r="DG330">
            <v>35.04</v>
          </cell>
          <cell r="DH330">
            <v>0</v>
          </cell>
          <cell r="DI330">
            <v>5.3599999999999994</v>
          </cell>
          <cell r="DJ330">
            <v>74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18</v>
          </cell>
          <cell r="DW330" t="str">
            <v>-</v>
          </cell>
          <cell r="DX330" t="str">
            <v>-</v>
          </cell>
          <cell r="DY330" t="str">
            <v>-</v>
          </cell>
          <cell r="DZ330" t="str">
            <v>Постоянный</v>
          </cell>
          <cell r="EA330">
            <v>24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 t="str">
            <v>-</v>
          </cell>
          <cell r="EI330">
            <v>0</v>
          </cell>
          <cell r="EJ330" t="str">
            <v>-</v>
          </cell>
          <cell r="EK330">
            <v>18</v>
          </cell>
          <cell r="EL330">
            <v>26</v>
          </cell>
          <cell r="EM330">
            <v>70</v>
          </cell>
          <cell r="EN330">
            <v>25</v>
          </cell>
          <cell r="EO330" t="str">
            <v>Постоянный</v>
          </cell>
          <cell r="EP330">
            <v>24</v>
          </cell>
          <cell r="EQ330">
            <v>0</v>
          </cell>
          <cell r="ER330">
            <v>29.293439999999997</v>
          </cell>
          <cell r="ES330">
            <v>35.04</v>
          </cell>
          <cell r="ET330">
            <v>0</v>
          </cell>
          <cell r="EU330">
            <v>29.46</v>
          </cell>
          <cell r="EV330">
            <v>182.97612025081384</v>
          </cell>
          <cell r="EW330">
            <v>79</v>
          </cell>
          <cell r="EX330">
            <v>24.1</v>
          </cell>
          <cell r="EY330">
            <v>74</v>
          </cell>
          <cell r="EZ330">
            <v>0</v>
          </cell>
          <cell r="FA330" t="e">
            <v>#VALUE!</v>
          </cell>
          <cell r="FB330" t="e">
            <v>#VALUE!</v>
          </cell>
          <cell r="FC330" t="e">
            <v>#VALUE!</v>
          </cell>
          <cell r="FD330">
            <v>0</v>
          </cell>
          <cell r="FE330">
            <v>0</v>
          </cell>
          <cell r="FF330">
            <v>29.293439999999997</v>
          </cell>
        </row>
        <row r="331">
          <cell r="J331">
            <v>1365</v>
          </cell>
          <cell r="K331" t="str">
            <v>К - 26</v>
          </cell>
          <cell r="L331">
            <v>42160</v>
          </cell>
          <cell r="M331" t="str">
            <v>Гор.</v>
          </cell>
          <cell r="N331" t="str">
            <v>P1ar_Block III</v>
          </cell>
          <cell r="O331" t="str">
            <v>Действующий</v>
          </cell>
          <cell r="P331">
            <v>-4</v>
          </cell>
          <cell r="Q331">
            <v>0</v>
          </cell>
          <cell r="R331">
            <v>0</v>
          </cell>
          <cell r="S331">
            <v>0</v>
          </cell>
          <cell r="T331">
            <v>143.80000000000001</v>
          </cell>
          <cell r="U331">
            <v>135</v>
          </cell>
          <cell r="V331">
            <v>4.32</v>
          </cell>
          <cell r="W331">
            <v>1</v>
          </cell>
          <cell r="X331">
            <v>4.1811846689895473</v>
          </cell>
          <cell r="Y331">
            <v>1.33</v>
          </cell>
          <cell r="Z331">
            <v>0.83599999999999997</v>
          </cell>
          <cell r="AA331">
            <v>0.73299999999999998</v>
          </cell>
          <cell r="AB331">
            <v>38</v>
          </cell>
          <cell r="AC331">
            <v>1.1579999999999999</v>
          </cell>
          <cell r="AD331">
            <v>177.8</v>
          </cell>
          <cell r="AE331">
            <v>9.19</v>
          </cell>
          <cell r="AF331">
            <v>2339</v>
          </cell>
          <cell r="AG331">
            <v>3091</v>
          </cell>
          <cell r="AH331">
            <v>3091</v>
          </cell>
          <cell r="AI331">
            <v>0</v>
          </cell>
          <cell r="AJ331">
            <v>0</v>
          </cell>
          <cell r="AK331" t="str">
            <v>откр ствол</v>
          </cell>
          <cell r="AL331" t="str">
            <v>2339-3091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 t="str">
            <v>Газлифт</v>
          </cell>
          <cell r="AT331">
            <v>421</v>
          </cell>
          <cell r="AU331" t="str">
            <v>ГП</v>
          </cell>
          <cell r="AV331">
            <v>842</v>
          </cell>
          <cell r="AW331" t="str">
            <v>ГП</v>
          </cell>
          <cell r="AX331">
            <v>1216</v>
          </cell>
          <cell r="AY331" t="str">
            <v>ГК81/1</v>
          </cell>
          <cell r="AZ331">
            <v>1590</v>
          </cell>
          <cell r="BA331" t="str">
            <v>ГК75/2</v>
          </cell>
          <cell r="BB331">
            <v>1790</v>
          </cell>
          <cell r="BC331" t="str">
            <v>ЦКсОК</v>
          </cell>
          <cell r="BD331">
            <v>0</v>
          </cell>
          <cell r="BE331">
            <v>0</v>
          </cell>
          <cell r="BF331">
            <v>1800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2350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73</v>
          </cell>
          <cell r="BV331">
            <v>5.5</v>
          </cell>
          <cell r="BW331">
            <v>18</v>
          </cell>
          <cell r="BX331" t="str">
            <v>Угловик</v>
          </cell>
          <cell r="BY331" t="str">
            <v>Постоянный</v>
          </cell>
          <cell r="BZ331">
            <v>24</v>
          </cell>
          <cell r="CA331">
            <v>0</v>
          </cell>
          <cell r="CB331">
            <v>27</v>
          </cell>
          <cell r="CC331">
            <v>53</v>
          </cell>
          <cell r="CD331">
            <v>26</v>
          </cell>
          <cell r="CE331">
            <v>43313</v>
          </cell>
          <cell r="CF331">
            <v>143</v>
          </cell>
          <cell r="CG331">
            <v>80</v>
          </cell>
          <cell r="CH331">
            <v>6</v>
          </cell>
          <cell r="CI331">
            <v>0</v>
          </cell>
          <cell r="CJ331">
            <v>0</v>
          </cell>
          <cell r="CK331">
            <v>57</v>
          </cell>
          <cell r="CL331">
            <v>20.690999999999999</v>
          </cell>
          <cell r="CM331">
            <v>25</v>
          </cell>
          <cell r="CN331">
            <v>1</v>
          </cell>
          <cell r="CO331">
            <v>321</v>
          </cell>
          <cell r="CP331">
            <v>23.6</v>
          </cell>
          <cell r="CQ331">
            <v>86</v>
          </cell>
          <cell r="CR331" t="str">
            <v>-</v>
          </cell>
          <cell r="CS331" t="str">
            <v>-</v>
          </cell>
          <cell r="CT331" t="str">
            <v>-</v>
          </cell>
          <cell r="CU331">
            <v>65.308999999999997</v>
          </cell>
          <cell r="CV331" t="str">
            <v>-</v>
          </cell>
          <cell r="CW331" t="str">
            <v>-</v>
          </cell>
          <cell r="CX331" t="str">
            <v>-</v>
          </cell>
          <cell r="CY331">
            <v>10.6</v>
          </cell>
          <cell r="CZ331">
            <v>13.000000000000002</v>
          </cell>
          <cell r="DA331">
            <v>628.29249432120253</v>
          </cell>
          <cell r="DB331">
            <v>1140.5925281523369</v>
          </cell>
          <cell r="DC331">
            <v>0.3967422131248613</v>
          </cell>
          <cell r="DD331">
            <v>0</v>
          </cell>
          <cell r="DE331" t="str">
            <v>Газлифт</v>
          </cell>
          <cell r="DF331">
            <v>20.690999999999999</v>
          </cell>
          <cell r="DG331">
            <v>25</v>
          </cell>
          <cell r="DH331">
            <v>1</v>
          </cell>
          <cell r="DI331">
            <v>13</v>
          </cell>
          <cell r="DJ331">
            <v>57</v>
          </cell>
          <cell r="DK331">
            <v>0</v>
          </cell>
          <cell r="DL331">
            <v>42663.083333333336</v>
          </cell>
          <cell r="DM331">
            <v>42697</v>
          </cell>
          <cell r="DN331">
            <v>709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42691</v>
          </cell>
          <cell r="DT331" t="str">
            <v>ОПЗ</v>
          </cell>
          <cell r="DU331">
            <v>0</v>
          </cell>
          <cell r="DV331">
            <v>18</v>
          </cell>
          <cell r="DW331">
            <v>27</v>
          </cell>
          <cell r="DX331">
            <v>53</v>
          </cell>
          <cell r="DY331">
            <v>26</v>
          </cell>
          <cell r="DZ331" t="str">
            <v>Постоянный</v>
          </cell>
          <cell r="EA331">
            <v>24</v>
          </cell>
          <cell r="EB331">
            <v>0</v>
          </cell>
          <cell r="EC331">
            <v>20.690999999999999</v>
          </cell>
          <cell r="ED331">
            <v>25</v>
          </cell>
          <cell r="EE331">
            <v>1</v>
          </cell>
          <cell r="EF331">
            <v>23.6</v>
          </cell>
          <cell r="EG331">
            <v>628.29249432120253</v>
          </cell>
          <cell r="EH331">
            <v>80</v>
          </cell>
          <cell r="EI331">
            <v>10.6</v>
          </cell>
          <cell r="EJ331">
            <v>57</v>
          </cell>
          <cell r="EK331">
            <v>18</v>
          </cell>
          <cell r="EL331">
            <v>27</v>
          </cell>
          <cell r="EM331">
            <v>53</v>
          </cell>
          <cell r="EN331">
            <v>26</v>
          </cell>
          <cell r="EO331" t="str">
            <v>Постоянный</v>
          </cell>
          <cell r="EP331">
            <v>24</v>
          </cell>
          <cell r="EQ331">
            <v>0</v>
          </cell>
          <cell r="ER331">
            <v>20.690999999999999</v>
          </cell>
          <cell r="ES331">
            <v>25</v>
          </cell>
          <cell r="ET331">
            <v>1</v>
          </cell>
          <cell r="EU331">
            <v>23.6</v>
          </cell>
          <cell r="EV331">
            <v>628.29249432120253</v>
          </cell>
          <cell r="EW331">
            <v>80</v>
          </cell>
          <cell r="EX331">
            <v>10.6</v>
          </cell>
          <cell r="EY331">
            <v>57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</row>
        <row r="332">
          <cell r="J332">
            <v>1366</v>
          </cell>
          <cell r="K332" t="str">
            <v>К - 26</v>
          </cell>
          <cell r="L332">
            <v>42213</v>
          </cell>
          <cell r="M332" t="str">
            <v>Гор.</v>
          </cell>
          <cell r="N332" t="str">
            <v>P1ar_Block III</v>
          </cell>
          <cell r="O332" t="str">
            <v>Действующий</v>
          </cell>
          <cell r="P332">
            <v>-4</v>
          </cell>
          <cell r="Q332">
            <v>0</v>
          </cell>
          <cell r="R332">
            <v>0</v>
          </cell>
          <cell r="S332">
            <v>0</v>
          </cell>
          <cell r="T332">
            <v>143.80000000000001</v>
          </cell>
          <cell r="U332">
            <v>135</v>
          </cell>
          <cell r="V332">
            <v>4.32</v>
          </cell>
          <cell r="W332">
            <v>1</v>
          </cell>
          <cell r="X332">
            <v>4.3057050592034445</v>
          </cell>
          <cell r="Y332">
            <v>1.33</v>
          </cell>
          <cell r="Z332">
            <v>0.83599999999999997</v>
          </cell>
          <cell r="AA332">
            <v>0.73299999999999998</v>
          </cell>
          <cell r="AB332">
            <v>38</v>
          </cell>
          <cell r="AC332">
            <v>1.1579999999999999</v>
          </cell>
          <cell r="AD332">
            <v>177.8</v>
          </cell>
          <cell r="AE332">
            <v>9.19</v>
          </cell>
          <cell r="AF332">
            <v>2275</v>
          </cell>
          <cell r="AG332">
            <v>2883</v>
          </cell>
          <cell r="AH332">
            <v>2883</v>
          </cell>
          <cell r="AI332">
            <v>0</v>
          </cell>
          <cell r="AJ332">
            <v>0</v>
          </cell>
          <cell r="AK332" t="str">
            <v>Закрытый</v>
          </cell>
          <cell r="AL332" t="str">
            <v>2123-2883</v>
          </cell>
          <cell r="AM332">
            <v>0</v>
          </cell>
          <cell r="AN332">
            <v>0</v>
          </cell>
          <cell r="AO332">
            <v>0</v>
          </cell>
          <cell r="AP332" t="str">
            <v>2121-2875</v>
          </cell>
          <cell r="AQ332">
            <v>0</v>
          </cell>
          <cell r="AR332">
            <v>0</v>
          </cell>
          <cell r="AS332" t="str">
            <v>Газлифт</v>
          </cell>
          <cell r="AT332">
            <v>410</v>
          </cell>
          <cell r="AU332">
            <v>0</v>
          </cell>
          <cell r="AV332">
            <v>775</v>
          </cell>
          <cell r="AW332">
            <v>0</v>
          </cell>
          <cell r="AX332">
            <v>1090</v>
          </cell>
          <cell r="AY332">
            <v>0</v>
          </cell>
          <cell r="AZ332">
            <v>1390</v>
          </cell>
          <cell r="BA332">
            <v>0</v>
          </cell>
          <cell r="BB332">
            <v>1660</v>
          </cell>
          <cell r="BC332">
            <v>0</v>
          </cell>
          <cell r="BD332">
            <v>0</v>
          </cell>
          <cell r="BE332">
            <v>0</v>
          </cell>
          <cell r="BF332">
            <v>1850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2125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73</v>
          </cell>
          <cell r="BV332">
            <v>5.5</v>
          </cell>
          <cell r="BW332">
            <v>18</v>
          </cell>
          <cell r="BX332" t="str">
            <v>Угловик</v>
          </cell>
          <cell r="BY332" t="str">
            <v>Постоянный</v>
          </cell>
          <cell r="BZ332">
            <v>24</v>
          </cell>
          <cell r="CA332">
            <v>0</v>
          </cell>
          <cell r="CB332">
            <v>28</v>
          </cell>
          <cell r="CC332">
            <v>38</v>
          </cell>
          <cell r="CD332">
            <v>27</v>
          </cell>
          <cell r="CE332">
            <v>43313</v>
          </cell>
          <cell r="CF332">
            <v>153</v>
          </cell>
          <cell r="CG332">
            <v>82</v>
          </cell>
          <cell r="CH332">
            <v>6</v>
          </cell>
          <cell r="CI332">
            <v>0</v>
          </cell>
          <cell r="CJ332">
            <v>0</v>
          </cell>
          <cell r="CK332">
            <v>56</v>
          </cell>
          <cell r="CL332">
            <v>27.059313599999996</v>
          </cell>
          <cell r="CM332">
            <v>32.4</v>
          </cell>
          <cell r="CN332">
            <v>0.1</v>
          </cell>
          <cell r="CO332">
            <v>322</v>
          </cell>
          <cell r="CP332">
            <v>29.8</v>
          </cell>
          <cell r="CQ332">
            <v>97</v>
          </cell>
          <cell r="CR332" t="str">
            <v>-</v>
          </cell>
          <cell r="CS332" t="str">
            <v>-</v>
          </cell>
          <cell r="CT332" t="str">
            <v>-</v>
          </cell>
          <cell r="CU332">
            <v>69.940686400000004</v>
          </cell>
          <cell r="CV332" t="str">
            <v>-</v>
          </cell>
          <cell r="CW332" t="str">
            <v>-</v>
          </cell>
          <cell r="CX332" t="str">
            <v>-</v>
          </cell>
          <cell r="CY332">
            <v>10.9</v>
          </cell>
          <cell r="CZ332">
            <v>18.899999999999999</v>
          </cell>
          <cell r="DA332">
            <v>698.46561074631256</v>
          </cell>
          <cell r="DB332">
            <v>1101.2844021291066</v>
          </cell>
          <cell r="DC332">
            <v>0.44277905734659989</v>
          </cell>
          <cell r="DD332">
            <v>0</v>
          </cell>
          <cell r="DE332" t="str">
            <v>Газлифт</v>
          </cell>
          <cell r="DF332">
            <v>27.059313599999996</v>
          </cell>
          <cell r="DG332">
            <v>32.4</v>
          </cell>
          <cell r="DH332">
            <v>0.1</v>
          </cell>
          <cell r="DI332">
            <v>18.899999999999999</v>
          </cell>
          <cell r="DJ332">
            <v>56</v>
          </cell>
          <cell r="DK332">
            <v>0</v>
          </cell>
          <cell r="DL332">
            <v>42185</v>
          </cell>
          <cell r="DM332">
            <v>42213</v>
          </cell>
          <cell r="DN332">
            <v>1193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42213</v>
          </cell>
          <cell r="DT332" t="str">
            <v>ВНС</v>
          </cell>
          <cell r="DU332">
            <v>0</v>
          </cell>
          <cell r="DV332">
            <v>18</v>
          </cell>
          <cell r="DW332">
            <v>28</v>
          </cell>
          <cell r="DX332">
            <v>38</v>
          </cell>
          <cell r="DY332">
            <v>27</v>
          </cell>
          <cell r="DZ332" t="str">
            <v>Постоянный</v>
          </cell>
          <cell r="EA332">
            <v>24</v>
          </cell>
          <cell r="EB332">
            <v>0</v>
          </cell>
          <cell r="EC332">
            <v>27.059313599999996</v>
          </cell>
          <cell r="ED332">
            <v>32.4</v>
          </cell>
          <cell r="EE332">
            <v>0.1</v>
          </cell>
          <cell r="EF332">
            <v>29.8</v>
          </cell>
          <cell r="EG332">
            <v>698.46561074631256</v>
          </cell>
          <cell r="EH332">
            <v>82</v>
          </cell>
          <cell r="EI332">
            <v>10.9</v>
          </cell>
          <cell r="EJ332">
            <v>56</v>
          </cell>
          <cell r="EK332">
            <v>18</v>
          </cell>
          <cell r="EL332">
            <v>28</v>
          </cell>
          <cell r="EM332">
            <v>38</v>
          </cell>
          <cell r="EN332">
            <v>27</v>
          </cell>
          <cell r="EO332" t="str">
            <v>Постоянный</v>
          </cell>
          <cell r="EP332">
            <v>24</v>
          </cell>
          <cell r="EQ332">
            <v>0</v>
          </cell>
          <cell r="ER332">
            <v>27.059313599999996</v>
          </cell>
          <cell r="ES332">
            <v>32.4</v>
          </cell>
          <cell r="ET332">
            <v>0.1</v>
          </cell>
          <cell r="EU332">
            <v>29.8</v>
          </cell>
          <cell r="EV332">
            <v>698.46561074631256</v>
          </cell>
          <cell r="EW332">
            <v>82</v>
          </cell>
          <cell r="EX332">
            <v>10.9</v>
          </cell>
          <cell r="EY332">
            <v>56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</row>
        <row r="333">
          <cell r="J333">
            <v>1367</v>
          </cell>
          <cell r="K333" t="str">
            <v>К - 26</v>
          </cell>
          <cell r="L333" t="str">
            <v>-</v>
          </cell>
          <cell r="M333" t="str">
            <v>Гор.</v>
          </cell>
          <cell r="N333" t="str">
            <v>P1ar_Block III</v>
          </cell>
          <cell r="O333" t="str">
            <v>контрольный</v>
          </cell>
          <cell r="P333">
            <v>-4</v>
          </cell>
          <cell r="Q333">
            <v>0</v>
          </cell>
          <cell r="R333">
            <v>0</v>
          </cell>
          <cell r="S333">
            <v>0</v>
          </cell>
          <cell r="T333">
            <v>143.80000000000001</v>
          </cell>
          <cell r="U333">
            <v>135</v>
          </cell>
          <cell r="V333">
            <v>4.32</v>
          </cell>
          <cell r="W333">
            <v>1</v>
          </cell>
          <cell r="X333">
            <v>4.32</v>
          </cell>
          <cell r="Y333">
            <v>1.33</v>
          </cell>
          <cell r="Z333">
            <v>0.83599999999999997</v>
          </cell>
          <cell r="AA333">
            <v>0.73299999999999998</v>
          </cell>
          <cell r="AB333">
            <v>38</v>
          </cell>
          <cell r="AC333">
            <v>1.1579999999999999</v>
          </cell>
          <cell r="AD333">
            <v>177.8</v>
          </cell>
          <cell r="AE333">
            <v>9.19</v>
          </cell>
          <cell r="AF333">
            <v>2338</v>
          </cell>
          <cell r="AG333">
            <v>2781</v>
          </cell>
          <cell r="AH333">
            <v>2781</v>
          </cell>
          <cell r="AI333">
            <v>0</v>
          </cell>
          <cell r="AJ333">
            <v>0</v>
          </cell>
          <cell r="AK333" t="str">
            <v>смешанный</v>
          </cell>
          <cell r="AL333" t="str">
            <v>2338-2713</v>
          </cell>
          <cell r="AM333">
            <v>0</v>
          </cell>
          <cell r="AN333">
            <v>2338</v>
          </cell>
          <cell r="AO333">
            <v>0</v>
          </cell>
          <cell r="AP333" t="str">
            <v>2713-2781</v>
          </cell>
          <cell r="AQ333">
            <v>114</v>
          </cell>
          <cell r="AR333">
            <v>7.37</v>
          </cell>
          <cell r="AS333" t="str">
            <v>Фонтан</v>
          </cell>
          <cell r="AT333">
            <v>340</v>
          </cell>
          <cell r="AU333" t="str">
            <v>ГК78(1)</v>
          </cell>
          <cell r="AV333">
            <v>635</v>
          </cell>
          <cell r="AW333" t="str">
            <v>ГК78(2,5)</v>
          </cell>
          <cell r="AX333">
            <v>935</v>
          </cell>
          <cell r="AY333" t="str">
            <v>ГК77(3)</v>
          </cell>
          <cell r="AZ333">
            <v>1255</v>
          </cell>
          <cell r="BA333" t="str">
            <v>ГК76(4)</v>
          </cell>
          <cell r="BB333">
            <v>1530</v>
          </cell>
          <cell r="BC333" t="str">
            <v>ЦКсОК</v>
          </cell>
          <cell r="BD333">
            <v>0</v>
          </cell>
          <cell r="BE333">
            <v>0</v>
          </cell>
          <cell r="BF333">
            <v>1770</v>
          </cell>
          <cell r="BG333">
            <v>0</v>
          </cell>
          <cell r="BH333">
            <v>0</v>
          </cell>
          <cell r="BI333">
            <v>0</v>
          </cell>
          <cell r="BJ333" t="e">
            <v>#N/A</v>
          </cell>
          <cell r="BK333">
            <v>0</v>
          </cell>
          <cell r="BL333">
            <v>0</v>
          </cell>
          <cell r="BM333">
            <v>2346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73</v>
          </cell>
          <cell r="BV333">
            <v>5.5</v>
          </cell>
          <cell r="BW333">
            <v>18</v>
          </cell>
          <cell r="BX333" t="str">
            <v>Угловик</v>
          </cell>
          <cell r="BY333" t="str">
            <v>Постоянный</v>
          </cell>
          <cell r="BZ333">
            <v>24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43313</v>
          </cell>
          <cell r="CF333">
            <v>168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323</v>
          </cell>
          <cell r="CP333">
            <v>0</v>
          </cell>
          <cell r="CQ333" t="str">
            <v>-</v>
          </cell>
          <cell r="CR333" t="str">
            <v>-</v>
          </cell>
          <cell r="CS333" t="str">
            <v>-</v>
          </cell>
          <cell r="CT333" t="str">
            <v>-</v>
          </cell>
          <cell r="CU333" t="str">
            <v>-</v>
          </cell>
          <cell r="CV333" t="str">
            <v>-</v>
          </cell>
          <cell r="CW333" t="str">
            <v>-</v>
          </cell>
          <cell r="CX333" t="str">
            <v>-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 t="str">
            <v>Фонтан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 t="str">
            <v>В освоении прошлых лет</v>
          </cell>
          <cell r="DV333">
            <v>18</v>
          </cell>
          <cell r="DW333">
            <v>0</v>
          </cell>
          <cell r="DX333">
            <v>0</v>
          </cell>
          <cell r="DY333">
            <v>0</v>
          </cell>
          <cell r="DZ333" t="str">
            <v>Постоянный</v>
          </cell>
          <cell r="EA333">
            <v>24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18</v>
          </cell>
          <cell r="EL333">
            <v>0</v>
          </cell>
          <cell r="EM333">
            <v>0</v>
          </cell>
          <cell r="EN333">
            <v>0</v>
          </cell>
          <cell r="EO333" t="str">
            <v>Постоянный</v>
          </cell>
          <cell r="EP333">
            <v>24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</row>
        <row r="334">
          <cell r="J334">
            <v>1372</v>
          </cell>
          <cell r="K334" t="str">
            <v>К - 127</v>
          </cell>
          <cell r="L334">
            <v>42919</v>
          </cell>
          <cell r="M334" t="str">
            <v>Гор.</v>
          </cell>
          <cell r="N334" t="str">
            <v>P1ar_Block III</v>
          </cell>
          <cell r="O334" t="str">
            <v>Действующий</v>
          </cell>
          <cell r="P334">
            <v>-4</v>
          </cell>
          <cell r="Q334">
            <v>0</v>
          </cell>
          <cell r="R334">
            <v>0</v>
          </cell>
          <cell r="S334">
            <v>0</v>
          </cell>
          <cell r="T334">
            <v>143.80000000000001</v>
          </cell>
          <cell r="U334">
            <v>135</v>
          </cell>
          <cell r="V334">
            <v>4.32</v>
          </cell>
          <cell r="W334">
            <v>1</v>
          </cell>
          <cell r="X334">
            <v>4.32</v>
          </cell>
          <cell r="Y334">
            <v>1.33</v>
          </cell>
          <cell r="Z334">
            <v>0.83599999999999997</v>
          </cell>
          <cell r="AA334">
            <v>0.73299999999999998</v>
          </cell>
          <cell r="AB334">
            <v>38</v>
          </cell>
          <cell r="AC334">
            <v>1.1579999999999999</v>
          </cell>
          <cell r="AD334">
            <v>177.8</v>
          </cell>
          <cell r="AE334">
            <v>9.19</v>
          </cell>
          <cell r="AF334">
            <v>2198</v>
          </cell>
          <cell r="AG334">
            <v>2977</v>
          </cell>
          <cell r="AH334">
            <v>2977</v>
          </cell>
          <cell r="AI334">
            <v>0</v>
          </cell>
          <cell r="AJ334">
            <v>0</v>
          </cell>
          <cell r="AK334" t="str">
            <v>откр ствол</v>
          </cell>
          <cell r="AL334" t="str">
            <v>2198-2977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Газлифт</v>
          </cell>
          <cell r="AT334">
            <v>620</v>
          </cell>
          <cell r="AU334" t="str">
            <v>ГП</v>
          </cell>
          <cell r="AV334">
            <v>1000</v>
          </cell>
          <cell r="AW334" t="str">
            <v>ГП</v>
          </cell>
          <cell r="AX334">
            <v>1360</v>
          </cell>
          <cell r="AY334" t="str">
            <v>ГК80/1</v>
          </cell>
          <cell r="AZ334">
            <v>1640</v>
          </cell>
          <cell r="BA334" t="str">
            <v>ГК79/2</v>
          </cell>
          <cell r="BB334">
            <v>1920</v>
          </cell>
          <cell r="BC334" t="str">
            <v>ЦКсОК</v>
          </cell>
          <cell r="BD334">
            <v>0</v>
          </cell>
          <cell r="BE334">
            <v>0</v>
          </cell>
          <cell r="BF334">
            <v>1970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2250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73</v>
          </cell>
          <cell r="BV334">
            <v>5.5</v>
          </cell>
          <cell r="BW334">
            <v>18</v>
          </cell>
          <cell r="BX334" t="str">
            <v>Угловик</v>
          </cell>
          <cell r="BY334" t="str">
            <v>Постоянный</v>
          </cell>
          <cell r="BZ334">
            <v>24</v>
          </cell>
          <cell r="CA334">
            <v>0</v>
          </cell>
          <cell r="CB334">
            <v>36</v>
          </cell>
          <cell r="CC334">
            <v>84</v>
          </cell>
          <cell r="CD334">
            <v>34</v>
          </cell>
          <cell r="CE334">
            <v>43313</v>
          </cell>
          <cell r="CF334">
            <v>176</v>
          </cell>
          <cell r="CG334">
            <v>85</v>
          </cell>
          <cell r="CH334">
            <v>6</v>
          </cell>
          <cell r="CI334">
            <v>0</v>
          </cell>
          <cell r="CJ334">
            <v>0</v>
          </cell>
          <cell r="CK334">
            <v>67</v>
          </cell>
          <cell r="CL334">
            <v>12.122</v>
          </cell>
          <cell r="CM334">
            <v>14.5</v>
          </cell>
          <cell r="CN334">
            <v>0</v>
          </cell>
          <cell r="CO334">
            <v>324</v>
          </cell>
          <cell r="CP334">
            <v>47.8</v>
          </cell>
          <cell r="CQ334">
            <v>109</v>
          </cell>
          <cell r="CR334" t="str">
            <v>-</v>
          </cell>
          <cell r="CS334" t="str">
            <v>-</v>
          </cell>
          <cell r="CT334" t="str">
            <v>-</v>
          </cell>
          <cell r="CU334">
            <v>96.878</v>
          </cell>
          <cell r="CV334" t="str">
            <v>-</v>
          </cell>
          <cell r="CW334" t="str">
            <v>-</v>
          </cell>
          <cell r="CX334" t="str">
            <v>-</v>
          </cell>
          <cell r="CY334">
            <v>13</v>
          </cell>
          <cell r="CZ334">
            <v>34.799999999999997</v>
          </cell>
          <cell r="DA334">
            <v>2870.8133971291868</v>
          </cell>
          <cell r="DB334">
            <v>3943.2436891602047</v>
          </cell>
          <cell r="DC334">
            <v>0.15974399284136073</v>
          </cell>
          <cell r="DD334">
            <v>0</v>
          </cell>
          <cell r="DE334" t="str">
            <v>Газлифт</v>
          </cell>
          <cell r="DF334">
            <v>12.122</v>
          </cell>
          <cell r="DG334">
            <v>14.5</v>
          </cell>
          <cell r="DH334">
            <v>0</v>
          </cell>
          <cell r="DI334">
            <v>34.799999999999997</v>
          </cell>
          <cell r="DJ334">
            <v>67</v>
          </cell>
          <cell r="DK334">
            <v>0</v>
          </cell>
          <cell r="DL334">
            <v>0</v>
          </cell>
          <cell r="DM334">
            <v>42919</v>
          </cell>
          <cell r="DN334">
            <v>487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42919</v>
          </cell>
          <cell r="DT334" t="str">
            <v>ВНС</v>
          </cell>
          <cell r="DU334">
            <v>0</v>
          </cell>
          <cell r="DV334">
            <v>18</v>
          </cell>
          <cell r="DW334">
            <v>36</v>
          </cell>
          <cell r="DX334">
            <v>57</v>
          </cell>
          <cell r="DY334">
            <v>34</v>
          </cell>
          <cell r="DZ334" t="str">
            <v>Постоянный</v>
          </cell>
          <cell r="EA334">
            <v>24</v>
          </cell>
          <cell r="EB334">
            <v>0</v>
          </cell>
          <cell r="EC334">
            <v>7.6326800000000006</v>
          </cell>
          <cell r="ED334">
            <v>9.1300000000000008</v>
          </cell>
          <cell r="EE334">
            <v>0</v>
          </cell>
          <cell r="EF334">
            <v>22.3</v>
          </cell>
          <cell r="EG334">
            <v>1742.5072189584785</v>
          </cell>
          <cell r="EH334">
            <v>76</v>
          </cell>
          <cell r="EI334">
            <v>9</v>
          </cell>
          <cell r="EJ334">
            <v>71</v>
          </cell>
          <cell r="EK334">
            <v>18</v>
          </cell>
          <cell r="EL334">
            <v>36</v>
          </cell>
          <cell r="EM334">
            <v>84</v>
          </cell>
          <cell r="EN334">
            <v>34</v>
          </cell>
          <cell r="EO334" t="str">
            <v>Постоянный</v>
          </cell>
          <cell r="EP334">
            <v>24</v>
          </cell>
          <cell r="EQ334">
            <v>0</v>
          </cell>
          <cell r="ER334">
            <v>12.122</v>
          </cell>
          <cell r="ES334">
            <v>14.5</v>
          </cell>
          <cell r="ET334">
            <v>0</v>
          </cell>
          <cell r="EU334">
            <v>47.8</v>
          </cell>
          <cell r="EV334">
            <v>2870.8133971291868</v>
          </cell>
          <cell r="EW334">
            <v>85</v>
          </cell>
          <cell r="EX334">
            <v>13</v>
          </cell>
          <cell r="EY334">
            <v>67</v>
          </cell>
          <cell r="EZ334">
            <v>0</v>
          </cell>
          <cell r="FA334">
            <v>0</v>
          </cell>
          <cell r="FB334">
            <v>27</v>
          </cell>
          <cell r="FC334">
            <v>0</v>
          </cell>
          <cell r="FD334">
            <v>0</v>
          </cell>
          <cell r="FE334">
            <v>0</v>
          </cell>
          <cell r="FF334">
            <v>4.4893199999999993</v>
          </cell>
        </row>
        <row r="335">
          <cell r="J335">
            <v>1374</v>
          </cell>
          <cell r="K335" t="str">
            <v>К - 91</v>
          </cell>
          <cell r="L335">
            <v>43175</v>
          </cell>
          <cell r="M335" t="str">
            <v>Гор.</v>
          </cell>
          <cell r="N335" t="str">
            <v>P1ar_Block I</v>
          </cell>
          <cell r="O335" t="str">
            <v>Действующий</v>
          </cell>
          <cell r="P335">
            <v>-4</v>
          </cell>
          <cell r="Q335">
            <v>43123</v>
          </cell>
          <cell r="R335" t="str">
            <v>МеКаМиНефть</v>
          </cell>
          <cell r="S335" t="str">
            <v>КГРП 7ст.
350м3 15% HCl</v>
          </cell>
          <cell r="T335">
            <v>143.80000000000001</v>
          </cell>
          <cell r="U335">
            <v>135</v>
          </cell>
          <cell r="V335">
            <v>4.32</v>
          </cell>
          <cell r="W335">
            <v>1</v>
          </cell>
          <cell r="X335">
            <v>4.32</v>
          </cell>
          <cell r="Y335">
            <v>1.33</v>
          </cell>
          <cell r="Z335">
            <v>0.83599999999999997</v>
          </cell>
          <cell r="AA335">
            <v>0.73299999999999998</v>
          </cell>
          <cell r="AB335">
            <v>38</v>
          </cell>
          <cell r="AC335">
            <v>1.1579999999999999</v>
          </cell>
          <cell r="AD335">
            <v>177.8</v>
          </cell>
          <cell r="AE335">
            <v>9.19</v>
          </cell>
          <cell r="AF335">
            <v>2124.5</v>
          </cell>
          <cell r="AG335">
            <v>2923</v>
          </cell>
          <cell r="AH335">
            <v>2923</v>
          </cell>
          <cell r="AI335">
            <v>42954</v>
          </cell>
          <cell r="AJ335" t="str">
            <v>По спущенной компановке</v>
          </cell>
          <cell r="AK335" t="str">
            <v>Закрытый</v>
          </cell>
          <cell r="AL335" t="str">
            <v>2190,79-2192,22; 2275,53-2276,96; 2441,32-2442,75; 2555,74-2557,17; 2701,36-2702,79; 2826,3-2827,73; 2900,58-2901,81 (цирк. клапана)</v>
          </cell>
          <cell r="AM335">
            <v>8.8800000000000008</v>
          </cell>
          <cell r="AN335">
            <v>2190.79</v>
          </cell>
          <cell r="AO335">
            <v>393.79</v>
          </cell>
          <cell r="AP335" t="str">
            <v>1869,05-2923</v>
          </cell>
          <cell r="AQ335">
            <v>114</v>
          </cell>
          <cell r="AR335">
            <v>7.37</v>
          </cell>
          <cell r="AS335" t="str">
            <v>Газлифт</v>
          </cell>
          <cell r="AT335">
            <v>500</v>
          </cell>
          <cell r="AU335" t="str">
            <v>ГП</v>
          </cell>
          <cell r="AV335">
            <v>900</v>
          </cell>
          <cell r="AW335" t="str">
            <v>ГК82/3</v>
          </cell>
          <cell r="AX335">
            <v>1210</v>
          </cell>
          <cell r="AY335" t="str">
            <v>ГК83/3</v>
          </cell>
          <cell r="AZ335">
            <v>1455</v>
          </cell>
          <cell r="BA335" t="str">
            <v>ГК83/3</v>
          </cell>
          <cell r="BB335">
            <v>1660</v>
          </cell>
          <cell r="BC335" t="str">
            <v>ГК83/4</v>
          </cell>
          <cell r="BD335">
            <v>1790</v>
          </cell>
          <cell r="BE335" t="str">
            <v>ЦКсОК</v>
          </cell>
          <cell r="BF335">
            <v>1800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1875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1617.8</v>
          </cell>
          <cell r="BT335">
            <v>257.2</v>
          </cell>
          <cell r="BU335">
            <v>73</v>
          </cell>
          <cell r="BV335">
            <v>5.5</v>
          </cell>
          <cell r="BW335">
            <v>18</v>
          </cell>
          <cell r="BX335" t="str">
            <v>Угловик</v>
          </cell>
          <cell r="BY335" t="str">
            <v>Постоянный</v>
          </cell>
          <cell r="BZ335">
            <v>24</v>
          </cell>
          <cell r="CA335">
            <v>0</v>
          </cell>
          <cell r="CB335">
            <v>27</v>
          </cell>
          <cell r="CC335">
            <v>58</v>
          </cell>
          <cell r="CD335">
            <v>26</v>
          </cell>
          <cell r="CE335">
            <v>43313</v>
          </cell>
          <cell r="CF335">
            <v>192</v>
          </cell>
          <cell r="CG335">
            <v>78</v>
          </cell>
          <cell r="CH335">
            <v>6</v>
          </cell>
          <cell r="CI335">
            <v>0</v>
          </cell>
          <cell r="CJ335">
            <v>0</v>
          </cell>
          <cell r="CK335">
            <v>53</v>
          </cell>
          <cell r="CL335">
            <v>16.72</v>
          </cell>
          <cell r="CM335">
            <v>20</v>
          </cell>
          <cell r="CN335">
            <v>0</v>
          </cell>
          <cell r="CO335">
            <v>325</v>
          </cell>
          <cell r="CP335">
            <v>32</v>
          </cell>
          <cell r="CQ335">
            <v>139</v>
          </cell>
          <cell r="CR335" t="str">
            <v>-</v>
          </cell>
          <cell r="CS335" t="str">
            <v>-</v>
          </cell>
          <cell r="CT335" t="str">
            <v>-</v>
          </cell>
          <cell r="CU335">
            <v>122.28</v>
          </cell>
          <cell r="CV335" t="str">
            <v>-</v>
          </cell>
          <cell r="CW335" t="str">
            <v>-</v>
          </cell>
          <cell r="CX335" t="str">
            <v>-</v>
          </cell>
          <cell r="CY335">
            <v>13.2</v>
          </cell>
          <cell r="CZ335">
            <v>18.8</v>
          </cell>
          <cell r="DA335">
            <v>1124.4019138755982</v>
          </cell>
          <cell r="DB335">
            <v>1913.8755980861245</v>
          </cell>
          <cell r="DC335">
            <v>0.17618321965781086</v>
          </cell>
          <cell r="DD335">
            <v>0</v>
          </cell>
          <cell r="DE335" t="str">
            <v>Газлифт</v>
          </cell>
          <cell r="DF335">
            <v>16.72</v>
          </cell>
          <cell r="DG335">
            <v>20</v>
          </cell>
          <cell r="DH335">
            <v>0</v>
          </cell>
          <cell r="DI335">
            <v>18.8</v>
          </cell>
          <cell r="DJ335">
            <v>53</v>
          </cell>
          <cell r="DK335">
            <v>0</v>
          </cell>
          <cell r="DL335">
            <v>0</v>
          </cell>
          <cell r="DM335">
            <v>43175</v>
          </cell>
          <cell r="DN335">
            <v>231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43175</v>
          </cell>
          <cell r="DT335" t="str">
            <v>ВНС</v>
          </cell>
          <cell r="DU335">
            <v>0</v>
          </cell>
          <cell r="DV335">
            <v>18</v>
          </cell>
          <cell r="DW335">
            <v>28</v>
          </cell>
          <cell r="DX335">
            <v>58</v>
          </cell>
          <cell r="DY335">
            <v>26</v>
          </cell>
          <cell r="DZ335" t="str">
            <v>Постоянный</v>
          </cell>
          <cell r="EA335">
            <v>24</v>
          </cell>
          <cell r="EB335">
            <v>0</v>
          </cell>
          <cell r="EC335">
            <v>16.72</v>
          </cell>
          <cell r="ED335">
            <v>20</v>
          </cell>
          <cell r="EE335">
            <v>0</v>
          </cell>
          <cell r="EF335">
            <v>32</v>
          </cell>
          <cell r="EG335">
            <v>1124.4019138755982</v>
          </cell>
          <cell r="EH335">
            <v>78</v>
          </cell>
          <cell r="EI335">
            <v>13.2</v>
          </cell>
          <cell r="EJ335">
            <v>54</v>
          </cell>
          <cell r="EK335">
            <v>18</v>
          </cell>
          <cell r="EL335">
            <v>27</v>
          </cell>
          <cell r="EM335">
            <v>58</v>
          </cell>
          <cell r="EN335">
            <v>26</v>
          </cell>
          <cell r="EO335" t="str">
            <v>Постоянный</v>
          </cell>
          <cell r="EP335">
            <v>24</v>
          </cell>
          <cell r="EQ335">
            <v>0</v>
          </cell>
          <cell r="ER335">
            <v>16.72</v>
          </cell>
          <cell r="ES335">
            <v>20</v>
          </cell>
          <cell r="ET335">
            <v>0</v>
          </cell>
          <cell r="EU335">
            <v>32</v>
          </cell>
          <cell r="EV335">
            <v>1124.4019138755982</v>
          </cell>
          <cell r="EW335">
            <v>78</v>
          </cell>
          <cell r="EX335">
            <v>13.2</v>
          </cell>
          <cell r="EY335">
            <v>53</v>
          </cell>
          <cell r="EZ335">
            <v>0</v>
          </cell>
          <cell r="FA335">
            <v>-1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</row>
        <row r="336">
          <cell r="J336">
            <v>1378</v>
          </cell>
          <cell r="K336" t="str">
            <v>К - 32</v>
          </cell>
          <cell r="L336">
            <v>42316</v>
          </cell>
          <cell r="M336" t="str">
            <v>Гор.</v>
          </cell>
          <cell r="N336" t="str">
            <v>P1ar_Block II</v>
          </cell>
          <cell r="O336" t="str">
            <v>Действующий</v>
          </cell>
          <cell r="P336">
            <v>-4</v>
          </cell>
          <cell r="Q336">
            <v>0</v>
          </cell>
          <cell r="R336">
            <v>0</v>
          </cell>
          <cell r="S336">
            <v>0</v>
          </cell>
          <cell r="T336">
            <v>143.80000000000001</v>
          </cell>
          <cell r="U336">
            <v>135</v>
          </cell>
          <cell r="V336">
            <v>4.32</v>
          </cell>
          <cell r="W336">
            <v>1</v>
          </cell>
          <cell r="X336">
            <v>4.32</v>
          </cell>
          <cell r="Y336">
            <v>1.33</v>
          </cell>
          <cell r="Z336">
            <v>0.83599999999999997</v>
          </cell>
          <cell r="AA336">
            <v>0.73299999999999998</v>
          </cell>
          <cell r="AB336">
            <v>38</v>
          </cell>
          <cell r="AC336">
            <v>1.1579999999999999</v>
          </cell>
          <cell r="AD336">
            <v>177.8</v>
          </cell>
          <cell r="AE336">
            <v>9.19</v>
          </cell>
          <cell r="AF336">
            <v>2346.6999999999998</v>
          </cell>
          <cell r="AG336">
            <v>3065</v>
          </cell>
          <cell r="AH336">
            <v>3065</v>
          </cell>
          <cell r="AI336">
            <v>42298</v>
          </cell>
          <cell r="AJ336" t="str">
            <v>По спущенной компановке</v>
          </cell>
          <cell r="AK336" t="str">
            <v>откр ствол</v>
          </cell>
          <cell r="AL336" t="str">
            <v>2278 - 2294;  2297 -2306; 2312 – 2319 перфорация; 
2347-3065 открытый ствол</v>
          </cell>
          <cell r="AM336">
            <v>0</v>
          </cell>
          <cell r="AN336">
            <v>2278</v>
          </cell>
          <cell r="AO336">
            <v>378.1</v>
          </cell>
          <cell r="AP336">
            <v>0</v>
          </cell>
          <cell r="AQ336">
            <v>0</v>
          </cell>
          <cell r="AR336">
            <v>0</v>
          </cell>
          <cell r="AS336" t="str">
            <v>Газлифт</v>
          </cell>
          <cell r="AT336">
            <v>530</v>
          </cell>
          <cell r="AU336" t="str">
            <v>ГП</v>
          </cell>
          <cell r="AV336">
            <v>960</v>
          </cell>
          <cell r="AW336" t="str">
            <v>ГП</v>
          </cell>
          <cell r="AX336">
            <v>1300</v>
          </cell>
          <cell r="AY336" t="str">
            <v>ГК85/1,5</v>
          </cell>
          <cell r="AZ336">
            <v>1590</v>
          </cell>
          <cell r="BA336" t="str">
            <v>ГК86/2</v>
          </cell>
          <cell r="BB336">
            <v>1820</v>
          </cell>
          <cell r="BC336" t="str">
            <v>ЦКсОК</v>
          </cell>
          <cell r="BD336">
            <v>0</v>
          </cell>
          <cell r="BE336">
            <v>0</v>
          </cell>
          <cell r="BF336">
            <v>1830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2162</v>
          </cell>
          <cell r="BN336" t="str">
            <v>Есть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1769.7</v>
          </cell>
          <cell r="BT336">
            <v>392.3</v>
          </cell>
          <cell r="BU336">
            <v>73</v>
          </cell>
          <cell r="BV336">
            <v>5.5</v>
          </cell>
          <cell r="BW336">
            <v>18</v>
          </cell>
          <cell r="BX336" t="str">
            <v>Угловик</v>
          </cell>
          <cell r="BY336" t="str">
            <v>Постоянный</v>
          </cell>
          <cell r="BZ336">
            <v>24</v>
          </cell>
          <cell r="CA336">
            <v>0</v>
          </cell>
          <cell r="CB336">
            <v>24</v>
          </cell>
          <cell r="CC336">
            <v>75</v>
          </cell>
          <cell r="CD336">
            <v>23</v>
          </cell>
          <cell r="CE336">
            <v>43313</v>
          </cell>
          <cell r="CF336">
            <v>152</v>
          </cell>
          <cell r="CG336">
            <v>78.666666666666671</v>
          </cell>
          <cell r="CH336">
            <v>6</v>
          </cell>
          <cell r="CI336">
            <v>0</v>
          </cell>
          <cell r="CJ336">
            <v>0</v>
          </cell>
          <cell r="CK336">
            <v>60</v>
          </cell>
          <cell r="CL336">
            <v>13.375999999999999</v>
          </cell>
          <cell r="CM336">
            <v>16</v>
          </cell>
          <cell r="CN336">
            <v>0</v>
          </cell>
          <cell r="CO336">
            <v>326</v>
          </cell>
          <cell r="CP336">
            <v>16</v>
          </cell>
          <cell r="CQ336">
            <v>92</v>
          </cell>
          <cell r="CR336" t="str">
            <v>-</v>
          </cell>
          <cell r="CS336" t="str">
            <v>-</v>
          </cell>
          <cell r="CT336" t="str">
            <v>-</v>
          </cell>
          <cell r="CU336">
            <v>78.623999999999995</v>
          </cell>
          <cell r="CV336" t="str">
            <v>-</v>
          </cell>
          <cell r="CW336" t="str">
            <v>-</v>
          </cell>
          <cell r="CX336" t="str">
            <v>-</v>
          </cell>
          <cell r="CY336">
            <v>8</v>
          </cell>
          <cell r="CZ336">
            <v>8</v>
          </cell>
          <cell r="DA336">
            <v>598.08612440191393</v>
          </cell>
          <cell r="DB336">
            <v>1196.1722488038279</v>
          </cell>
          <cell r="DC336">
            <v>0.22761007660867671</v>
          </cell>
          <cell r="DD336">
            <v>0</v>
          </cell>
          <cell r="DE336" t="str">
            <v>Газлифт</v>
          </cell>
          <cell r="DF336">
            <v>13.375999999999999</v>
          </cell>
          <cell r="DG336">
            <v>16</v>
          </cell>
          <cell r="DH336">
            <v>0</v>
          </cell>
          <cell r="DI336">
            <v>8.0000000000000018</v>
          </cell>
          <cell r="DJ336">
            <v>60</v>
          </cell>
          <cell r="DK336">
            <v>0</v>
          </cell>
          <cell r="DL336">
            <v>42926.083333333336</v>
          </cell>
          <cell r="DM336">
            <v>42964</v>
          </cell>
          <cell r="DN336">
            <v>442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42325</v>
          </cell>
          <cell r="DT336" t="str">
            <v>ВНС</v>
          </cell>
          <cell r="DU336">
            <v>0</v>
          </cell>
          <cell r="DV336">
            <v>18</v>
          </cell>
          <cell r="DW336">
            <v>24</v>
          </cell>
          <cell r="DX336">
            <v>75</v>
          </cell>
          <cell r="DY336">
            <v>23</v>
          </cell>
          <cell r="DZ336" t="str">
            <v>Постоянный</v>
          </cell>
          <cell r="EA336">
            <v>24</v>
          </cell>
          <cell r="EB336">
            <v>0</v>
          </cell>
          <cell r="EC336">
            <v>13.375999999999999</v>
          </cell>
          <cell r="ED336">
            <v>16</v>
          </cell>
          <cell r="EE336">
            <v>0</v>
          </cell>
          <cell r="EF336">
            <v>16</v>
          </cell>
          <cell r="EG336">
            <v>598.08612440191393</v>
          </cell>
          <cell r="EH336">
            <v>78.666666666666671</v>
          </cell>
          <cell r="EI336">
            <v>8</v>
          </cell>
          <cell r="EJ336">
            <v>60</v>
          </cell>
          <cell r="EK336">
            <v>18</v>
          </cell>
          <cell r="EL336">
            <v>24</v>
          </cell>
          <cell r="EM336">
            <v>75</v>
          </cell>
          <cell r="EN336">
            <v>23</v>
          </cell>
          <cell r="EO336" t="str">
            <v>Постоянный</v>
          </cell>
          <cell r="EP336">
            <v>24</v>
          </cell>
          <cell r="EQ336">
            <v>0</v>
          </cell>
          <cell r="ER336">
            <v>13.375999999999999</v>
          </cell>
          <cell r="ES336">
            <v>16</v>
          </cell>
          <cell r="ET336">
            <v>0</v>
          </cell>
          <cell r="EU336">
            <v>16</v>
          </cell>
          <cell r="EV336">
            <v>598.08612440191393</v>
          </cell>
          <cell r="EW336">
            <v>78.666666666666671</v>
          </cell>
          <cell r="EX336">
            <v>8</v>
          </cell>
          <cell r="EY336">
            <v>60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</row>
        <row r="337">
          <cell r="J337">
            <v>1379</v>
          </cell>
          <cell r="K337" t="str">
            <v>К - 32</v>
          </cell>
          <cell r="L337">
            <v>42089</v>
          </cell>
          <cell r="M337" t="str">
            <v>Гор.</v>
          </cell>
          <cell r="N337" t="str">
            <v>P1ar_Block II</v>
          </cell>
          <cell r="O337" t="str">
            <v>Действующий</v>
          </cell>
          <cell r="P337">
            <v>-4</v>
          </cell>
          <cell r="Q337">
            <v>0</v>
          </cell>
          <cell r="R337">
            <v>0</v>
          </cell>
          <cell r="S337">
            <v>0</v>
          </cell>
          <cell r="T337">
            <v>143.80000000000001</v>
          </cell>
          <cell r="U337">
            <v>135</v>
          </cell>
          <cell r="V337">
            <v>4.32</v>
          </cell>
          <cell r="W337">
            <v>1</v>
          </cell>
          <cell r="X337">
            <v>3.8864578535237215</v>
          </cell>
          <cell r="Y337">
            <v>1.33</v>
          </cell>
          <cell r="Z337">
            <v>0.83599999999999997</v>
          </cell>
          <cell r="AA337">
            <v>0.73299999999999998</v>
          </cell>
          <cell r="AB337">
            <v>38</v>
          </cell>
          <cell r="AC337">
            <v>1.1579999999999999</v>
          </cell>
          <cell r="AD337">
            <v>177.8</v>
          </cell>
          <cell r="AE337">
            <v>9.19</v>
          </cell>
          <cell r="AF337">
            <v>2271</v>
          </cell>
          <cell r="AG337">
            <v>2800</v>
          </cell>
          <cell r="AH337">
            <v>2800</v>
          </cell>
          <cell r="AI337">
            <v>0</v>
          </cell>
          <cell r="AJ337">
            <v>0</v>
          </cell>
          <cell r="AK337" t="str">
            <v>откр ствол</v>
          </cell>
          <cell r="AL337" t="str">
            <v>2271-2800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 t="str">
            <v>Газлифт</v>
          </cell>
          <cell r="AT337">
            <v>400</v>
          </cell>
          <cell r="AU337" t="str">
            <v>ГП</v>
          </cell>
          <cell r="AV337">
            <v>720</v>
          </cell>
          <cell r="AW337" t="str">
            <v>ГП</v>
          </cell>
          <cell r="AX337">
            <v>1010</v>
          </cell>
          <cell r="AY337" t="str">
            <v>ГП</v>
          </cell>
          <cell r="AZ337">
            <v>1220</v>
          </cell>
          <cell r="BA337" t="str">
            <v>ГК84/1</v>
          </cell>
          <cell r="BB337">
            <v>1400</v>
          </cell>
          <cell r="BC337" t="str">
            <v>ЦКсОК/3</v>
          </cell>
          <cell r="BD337">
            <v>0</v>
          </cell>
          <cell r="BE337">
            <v>0</v>
          </cell>
          <cell r="BF337">
            <v>1850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2300</v>
          </cell>
          <cell r="BN337" t="str">
            <v>Есть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73</v>
          </cell>
          <cell r="BV337">
            <v>5.5</v>
          </cell>
          <cell r="BW337">
            <v>18</v>
          </cell>
          <cell r="BX337" t="str">
            <v>Угловик</v>
          </cell>
          <cell r="BY337" t="str">
            <v>Периодический</v>
          </cell>
          <cell r="BZ337">
            <v>48</v>
          </cell>
          <cell r="CA337">
            <v>72</v>
          </cell>
          <cell r="CB337">
            <v>26</v>
          </cell>
          <cell r="CC337">
            <v>76</v>
          </cell>
          <cell r="CD337">
            <v>24</v>
          </cell>
          <cell r="CE337">
            <v>43313</v>
          </cell>
          <cell r="CF337">
            <v>121</v>
          </cell>
          <cell r="CG337">
            <v>78.61904761904762</v>
          </cell>
          <cell r="CH337">
            <v>6</v>
          </cell>
          <cell r="CI337">
            <v>0</v>
          </cell>
          <cell r="CJ337">
            <v>0</v>
          </cell>
          <cell r="CK337">
            <v>107</v>
          </cell>
          <cell r="CL337">
            <v>10.809841152000001</v>
          </cell>
          <cell r="CM337">
            <v>13.38</v>
          </cell>
          <cell r="CN337">
            <v>3.36</v>
          </cell>
          <cell r="CO337">
            <v>327</v>
          </cell>
          <cell r="CP337">
            <v>13.47</v>
          </cell>
          <cell r="CQ337">
            <v>14</v>
          </cell>
          <cell r="CR337" t="str">
            <v>-</v>
          </cell>
          <cell r="CS337" t="str">
            <v>-</v>
          </cell>
          <cell r="CT337" t="str">
            <v>-</v>
          </cell>
          <cell r="CU337">
            <v>3.1901588479999994</v>
          </cell>
          <cell r="CV337" t="str">
            <v>-</v>
          </cell>
          <cell r="CW337" t="str">
            <v>-</v>
          </cell>
          <cell r="CX337" t="str">
            <v>-</v>
          </cell>
          <cell r="CY337">
            <v>10</v>
          </cell>
          <cell r="CZ337">
            <v>3.4700000000000006</v>
          </cell>
          <cell r="DA337">
            <v>321.00379193435168</v>
          </cell>
          <cell r="DB337">
            <v>1246.0867658085638</v>
          </cell>
          <cell r="DC337">
            <v>1.0075245470889231</v>
          </cell>
          <cell r="DD337" t="str">
            <v>Довывод на режим после ОПЗ</v>
          </cell>
          <cell r="DE337" t="str">
            <v>Газлифт</v>
          </cell>
          <cell r="DF337">
            <v>10.809841152000001</v>
          </cell>
          <cell r="DG337">
            <v>13.38</v>
          </cell>
          <cell r="DH337">
            <v>3.36</v>
          </cell>
          <cell r="DI337">
            <v>3.4700000000000011</v>
          </cell>
          <cell r="DJ337">
            <v>107</v>
          </cell>
          <cell r="DK337">
            <v>0</v>
          </cell>
          <cell r="DL337">
            <v>42063</v>
          </cell>
          <cell r="DM337">
            <v>42089</v>
          </cell>
          <cell r="DN337">
            <v>1317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42060</v>
          </cell>
          <cell r="DT337" t="str">
            <v>ВНС</v>
          </cell>
          <cell r="DU337">
            <v>0</v>
          </cell>
          <cell r="DV337">
            <v>18</v>
          </cell>
          <cell r="DW337">
            <v>26</v>
          </cell>
          <cell r="DX337">
            <v>76</v>
          </cell>
          <cell r="DY337">
            <v>24</v>
          </cell>
          <cell r="DZ337" t="str">
            <v>Периодический</v>
          </cell>
          <cell r="EA337">
            <v>48</v>
          </cell>
          <cell r="EB337">
            <v>72</v>
          </cell>
          <cell r="EC337">
            <v>4.67990292</v>
          </cell>
          <cell r="ED337">
            <v>5.7</v>
          </cell>
          <cell r="EE337">
            <v>1.79</v>
          </cell>
          <cell r="EF337">
            <v>4.5</v>
          </cell>
          <cell r="EG337">
            <v>363.25539846882128</v>
          </cell>
          <cell r="EH337">
            <v>78.61904761904762</v>
          </cell>
          <cell r="EI337">
            <v>2.8</v>
          </cell>
          <cell r="EJ337">
            <v>57</v>
          </cell>
          <cell r="EK337">
            <v>18</v>
          </cell>
          <cell r="EL337">
            <v>26</v>
          </cell>
          <cell r="EM337">
            <v>76</v>
          </cell>
          <cell r="EN337">
            <v>24</v>
          </cell>
          <cell r="EO337" t="str">
            <v>Периодический</v>
          </cell>
          <cell r="EP337">
            <v>48</v>
          </cell>
          <cell r="EQ337">
            <v>72</v>
          </cell>
          <cell r="ER337">
            <v>10.809841152000001</v>
          </cell>
          <cell r="ES337">
            <v>13.38</v>
          </cell>
          <cell r="ET337">
            <v>3.36</v>
          </cell>
          <cell r="EU337">
            <v>13.47</v>
          </cell>
          <cell r="EV337">
            <v>321.00379193435168</v>
          </cell>
          <cell r="EW337">
            <v>78.61904761904762</v>
          </cell>
          <cell r="EX337">
            <v>10</v>
          </cell>
          <cell r="EY337">
            <v>107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6.1299382320000007</v>
          </cell>
        </row>
        <row r="338">
          <cell r="J338">
            <v>1383</v>
          </cell>
          <cell r="K338" t="str">
            <v>К - 62</v>
          </cell>
          <cell r="L338">
            <v>42203</v>
          </cell>
          <cell r="M338" t="str">
            <v>Гор.</v>
          </cell>
          <cell r="N338" t="str">
            <v>P1ar_Block III</v>
          </cell>
          <cell r="O338" t="str">
            <v>Действующий</v>
          </cell>
          <cell r="P338">
            <v>-4</v>
          </cell>
          <cell r="Q338">
            <v>0</v>
          </cell>
          <cell r="R338">
            <v>0</v>
          </cell>
          <cell r="S338">
            <v>0</v>
          </cell>
          <cell r="T338">
            <v>143.80000000000001</v>
          </cell>
          <cell r="U338">
            <v>135</v>
          </cell>
          <cell r="V338">
            <v>4.32</v>
          </cell>
          <cell r="W338">
            <v>1</v>
          </cell>
          <cell r="X338">
            <v>3.2924821657216023</v>
          </cell>
          <cell r="Y338">
            <v>1.33</v>
          </cell>
          <cell r="Z338">
            <v>0.83599999999999997</v>
          </cell>
          <cell r="AA338">
            <v>0.73299999999999998</v>
          </cell>
          <cell r="AB338">
            <v>38</v>
          </cell>
          <cell r="AC338">
            <v>1.1579999999999999</v>
          </cell>
          <cell r="AD338">
            <v>177.8</v>
          </cell>
          <cell r="AE338">
            <v>9.19</v>
          </cell>
          <cell r="AF338">
            <v>2145</v>
          </cell>
          <cell r="AG338">
            <v>2875</v>
          </cell>
          <cell r="AH338">
            <v>2872</v>
          </cell>
          <cell r="AI338">
            <v>0</v>
          </cell>
          <cell r="AJ338">
            <v>0</v>
          </cell>
          <cell r="AK338" t="str">
            <v>откр ствол</v>
          </cell>
          <cell r="AL338" t="str">
            <v>2145-2876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 t="str">
            <v>Газлифт</v>
          </cell>
          <cell r="AT338">
            <v>380</v>
          </cell>
          <cell r="AU338" t="str">
            <v>ГП</v>
          </cell>
          <cell r="AV338">
            <v>700</v>
          </cell>
          <cell r="AW338" t="str">
            <v>ГП</v>
          </cell>
          <cell r="AX338">
            <v>995</v>
          </cell>
          <cell r="AY338" t="str">
            <v>ГП</v>
          </cell>
          <cell r="AZ338">
            <v>1275</v>
          </cell>
          <cell r="BA338" t="str">
            <v>ГК81/3</v>
          </cell>
          <cell r="BB338">
            <v>1510</v>
          </cell>
          <cell r="BC338" t="str">
            <v>ГК82/3</v>
          </cell>
          <cell r="BD338">
            <v>0</v>
          </cell>
          <cell r="BE338">
            <v>0</v>
          </cell>
          <cell r="BF338">
            <v>1710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2150</v>
          </cell>
          <cell r="BN338" t="str">
            <v>Есть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73</v>
          </cell>
          <cell r="BV338">
            <v>5.5</v>
          </cell>
          <cell r="BW338">
            <v>18</v>
          </cell>
          <cell r="BX338" t="str">
            <v>Угловик</v>
          </cell>
          <cell r="BY338" t="str">
            <v>Постоянный</v>
          </cell>
          <cell r="BZ338">
            <v>24</v>
          </cell>
          <cell r="CA338">
            <v>0</v>
          </cell>
          <cell r="CB338">
            <v>34</v>
          </cell>
          <cell r="CC338">
            <v>69</v>
          </cell>
          <cell r="CD338">
            <v>32</v>
          </cell>
          <cell r="CE338">
            <v>43313</v>
          </cell>
          <cell r="CF338">
            <v>132</v>
          </cell>
          <cell r="CG338">
            <v>75</v>
          </cell>
          <cell r="CH338">
            <v>6</v>
          </cell>
          <cell r="CI338">
            <v>0</v>
          </cell>
          <cell r="CJ338">
            <v>0</v>
          </cell>
          <cell r="CK338">
            <v>81</v>
          </cell>
          <cell r="CL338">
            <v>9.8464080000000003</v>
          </cell>
          <cell r="CM338">
            <v>13</v>
          </cell>
          <cell r="CN338">
            <v>9.4</v>
          </cell>
          <cell r="CO338">
            <v>328</v>
          </cell>
          <cell r="CP338">
            <v>15.5</v>
          </cell>
          <cell r="CQ338">
            <v>51</v>
          </cell>
          <cell r="CR338" t="str">
            <v>-</v>
          </cell>
          <cell r="CS338" t="str">
            <v>-</v>
          </cell>
          <cell r="CT338" t="str">
            <v>-</v>
          </cell>
          <cell r="CU338">
            <v>41.153592000000003</v>
          </cell>
          <cell r="CV338" t="str">
            <v>-</v>
          </cell>
          <cell r="CW338" t="str">
            <v>-</v>
          </cell>
          <cell r="CX338" t="str">
            <v>-</v>
          </cell>
          <cell r="CY338">
            <v>10</v>
          </cell>
          <cell r="CZ338">
            <v>5.5</v>
          </cell>
          <cell r="DA338">
            <v>558.57933167100123</v>
          </cell>
          <cell r="DB338">
            <v>1574.1781165273671</v>
          </cell>
          <cell r="DC338">
            <v>0.30774748923959827</v>
          </cell>
          <cell r="DD338">
            <v>0</v>
          </cell>
          <cell r="DE338" t="str">
            <v>Газлифт</v>
          </cell>
          <cell r="DF338">
            <v>9.8464080000000003</v>
          </cell>
          <cell r="DG338">
            <v>13</v>
          </cell>
          <cell r="DH338">
            <v>9.4</v>
          </cell>
          <cell r="DI338">
            <v>5.5</v>
          </cell>
          <cell r="DJ338">
            <v>81</v>
          </cell>
          <cell r="DK338">
            <v>0</v>
          </cell>
          <cell r="DL338">
            <v>42986</v>
          </cell>
          <cell r="DM338">
            <v>42992</v>
          </cell>
          <cell r="DN338">
            <v>414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42992</v>
          </cell>
          <cell r="DT338" t="str">
            <v>Бесп. ОПЗ</v>
          </cell>
          <cell r="DU338">
            <v>0</v>
          </cell>
          <cell r="DV338">
            <v>18</v>
          </cell>
          <cell r="DW338">
            <v>34</v>
          </cell>
          <cell r="DX338">
            <v>69</v>
          </cell>
          <cell r="DY338">
            <v>32</v>
          </cell>
          <cell r="DZ338" t="str">
            <v>Постоянный</v>
          </cell>
          <cell r="EA338">
            <v>24</v>
          </cell>
          <cell r="EB338">
            <v>0</v>
          </cell>
          <cell r="EC338">
            <v>9.8464080000000003</v>
          </cell>
          <cell r="ED338">
            <v>13</v>
          </cell>
          <cell r="EE338">
            <v>9.4</v>
          </cell>
          <cell r="EF338">
            <v>15.5</v>
          </cell>
          <cell r="EG338">
            <v>558.57933167100123</v>
          </cell>
          <cell r="EH338">
            <v>75</v>
          </cell>
          <cell r="EI338">
            <v>10</v>
          </cell>
          <cell r="EJ338">
            <v>74</v>
          </cell>
          <cell r="EK338">
            <v>18</v>
          </cell>
          <cell r="EL338">
            <v>34</v>
          </cell>
          <cell r="EM338">
            <v>69</v>
          </cell>
          <cell r="EN338">
            <v>32</v>
          </cell>
          <cell r="EO338" t="str">
            <v>Постоянный</v>
          </cell>
          <cell r="EP338">
            <v>24</v>
          </cell>
          <cell r="EQ338">
            <v>0</v>
          </cell>
          <cell r="ER338">
            <v>9.8464080000000003</v>
          </cell>
          <cell r="ES338">
            <v>13</v>
          </cell>
          <cell r="ET338">
            <v>9.4</v>
          </cell>
          <cell r="EU338">
            <v>15.5</v>
          </cell>
          <cell r="EV338">
            <v>558.57933167100123</v>
          </cell>
          <cell r="EW338">
            <v>75</v>
          </cell>
          <cell r="EX338">
            <v>10</v>
          </cell>
          <cell r="EY338">
            <v>81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</row>
        <row r="339">
          <cell r="J339">
            <v>1385</v>
          </cell>
          <cell r="K339" t="str">
            <v>К - 40</v>
          </cell>
          <cell r="L339">
            <v>42314</v>
          </cell>
          <cell r="M339" t="str">
            <v>Гор.</v>
          </cell>
          <cell r="N339" t="str">
            <v>P1ar_Block III</v>
          </cell>
          <cell r="O339" t="str">
            <v>Действующий</v>
          </cell>
          <cell r="P339">
            <v>-4</v>
          </cell>
          <cell r="Q339">
            <v>0</v>
          </cell>
          <cell r="R339">
            <v>0</v>
          </cell>
          <cell r="S339">
            <v>0</v>
          </cell>
          <cell r="T339">
            <v>143.80000000000001</v>
          </cell>
          <cell r="U339">
            <v>135</v>
          </cell>
          <cell r="V339">
            <v>4.32</v>
          </cell>
          <cell r="W339">
            <v>1</v>
          </cell>
          <cell r="X339">
            <v>4.2633822832780677</v>
          </cell>
          <cell r="Y339">
            <v>1.33</v>
          </cell>
          <cell r="Z339">
            <v>0.83599999999999997</v>
          </cell>
          <cell r="AA339">
            <v>0.73299999999999998</v>
          </cell>
          <cell r="AB339">
            <v>38</v>
          </cell>
          <cell r="AC339">
            <v>1.1579999999999999</v>
          </cell>
          <cell r="AD339">
            <v>177.8</v>
          </cell>
          <cell r="AE339">
            <v>9.19</v>
          </cell>
          <cell r="AF339">
            <v>2558</v>
          </cell>
          <cell r="AG339">
            <v>3280</v>
          </cell>
          <cell r="AH339">
            <v>3280</v>
          </cell>
          <cell r="AI339">
            <v>0</v>
          </cell>
          <cell r="AJ339">
            <v>0</v>
          </cell>
          <cell r="AK339" t="str">
            <v>откр ствол</v>
          </cell>
          <cell r="AL339" t="str">
            <v>2558 - 3280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Газлифт</v>
          </cell>
          <cell r="AT339">
            <v>665</v>
          </cell>
          <cell r="AU339" t="str">
            <v>ГК84/3</v>
          </cell>
          <cell r="AV339">
            <v>1045</v>
          </cell>
          <cell r="AW339" t="str">
            <v>ГК85/3</v>
          </cell>
          <cell r="AX339">
            <v>1375</v>
          </cell>
          <cell r="AY339" t="str">
            <v>ГК87/3</v>
          </cell>
          <cell r="AZ339">
            <v>1660</v>
          </cell>
          <cell r="BA339" t="str">
            <v>ЦКсОК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1730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2570</v>
          </cell>
          <cell r="BN339" t="str">
            <v>Есть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73</v>
          </cell>
          <cell r="BV339">
            <v>5.5</v>
          </cell>
          <cell r="BW339">
            <v>18</v>
          </cell>
          <cell r="BX339" t="str">
            <v>Угловик</v>
          </cell>
          <cell r="BY339" t="str">
            <v>Постоянный</v>
          </cell>
          <cell r="BZ339">
            <v>24</v>
          </cell>
          <cell r="CA339">
            <v>0</v>
          </cell>
          <cell r="CB339">
            <v>36</v>
          </cell>
          <cell r="CC339">
            <v>74</v>
          </cell>
          <cell r="CD339">
            <v>34</v>
          </cell>
          <cell r="CE339">
            <v>43313</v>
          </cell>
          <cell r="CF339">
            <v>148</v>
          </cell>
          <cell r="CG339">
            <v>86</v>
          </cell>
          <cell r="CH339">
            <v>6</v>
          </cell>
          <cell r="CI339">
            <v>0</v>
          </cell>
          <cell r="CJ339">
            <v>0</v>
          </cell>
          <cell r="CK339">
            <v>101</v>
          </cell>
          <cell r="CL339">
            <v>6.9943103999999998</v>
          </cell>
          <cell r="CM339">
            <v>8.4</v>
          </cell>
          <cell r="CN339">
            <v>0.4</v>
          </cell>
          <cell r="CO339">
            <v>329</v>
          </cell>
          <cell r="CP339">
            <v>32.200000000000003</v>
          </cell>
          <cell r="CQ339">
            <v>47</v>
          </cell>
          <cell r="CR339" t="str">
            <v>-</v>
          </cell>
          <cell r="CS339" t="str">
            <v>-</v>
          </cell>
          <cell r="CT339" t="str">
            <v>-</v>
          </cell>
          <cell r="CU339">
            <v>40.005689599999997</v>
          </cell>
          <cell r="CV339" t="str">
            <v>-</v>
          </cell>
          <cell r="CW339" t="str">
            <v>-</v>
          </cell>
          <cell r="CX339" t="str">
            <v>-</v>
          </cell>
          <cell r="CY339">
            <v>14.2</v>
          </cell>
          <cell r="CZ339">
            <v>18.000000000000004</v>
          </cell>
          <cell r="DA339">
            <v>2573.5203287517816</v>
          </cell>
          <cell r="DB339">
            <v>4603.7419214337424</v>
          </cell>
          <cell r="DC339">
            <v>0.20320134340086476</v>
          </cell>
          <cell r="DD339" t="str">
            <v xml:space="preserve">Планируется постановка бригады ПРГС для оптимизации работы газлифтного подъемника </v>
          </cell>
          <cell r="DE339" t="str">
            <v>Газлифт</v>
          </cell>
          <cell r="DF339">
            <v>6.9943103999999998</v>
          </cell>
          <cell r="DG339">
            <v>8.4</v>
          </cell>
          <cell r="DH339">
            <v>0.4</v>
          </cell>
          <cell r="DI339">
            <v>18.000000000000004</v>
          </cell>
          <cell r="DJ339">
            <v>101</v>
          </cell>
          <cell r="DK339">
            <v>0</v>
          </cell>
          <cell r="DL339">
            <v>42984</v>
          </cell>
          <cell r="DM339">
            <v>42993</v>
          </cell>
          <cell r="DN339">
            <v>413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42993</v>
          </cell>
          <cell r="DT339" t="str">
            <v>Бесп. ОПЗ</v>
          </cell>
          <cell r="DU339">
            <v>0</v>
          </cell>
          <cell r="DV339">
            <v>18</v>
          </cell>
          <cell r="DW339">
            <v>36</v>
          </cell>
          <cell r="DX339">
            <v>74</v>
          </cell>
          <cell r="DY339">
            <v>34</v>
          </cell>
          <cell r="DZ339" t="str">
            <v>Постоянный</v>
          </cell>
          <cell r="EA339">
            <v>24</v>
          </cell>
          <cell r="EB339">
            <v>0</v>
          </cell>
          <cell r="EC339">
            <v>6.9943103999999998</v>
          </cell>
          <cell r="ED339">
            <v>8.4</v>
          </cell>
          <cell r="EE339">
            <v>0.4</v>
          </cell>
          <cell r="EF339">
            <v>32.200000000000003</v>
          </cell>
          <cell r="EG339">
            <v>2573.5203287517816</v>
          </cell>
          <cell r="EH339">
            <v>86</v>
          </cell>
          <cell r="EI339">
            <v>14.2</v>
          </cell>
          <cell r="EJ339">
            <v>105</v>
          </cell>
          <cell r="EK339">
            <v>18</v>
          </cell>
          <cell r="EL339">
            <v>36</v>
          </cell>
          <cell r="EM339">
            <v>74</v>
          </cell>
          <cell r="EN339">
            <v>34</v>
          </cell>
          <cell r="EO339" t="str">
            <v>Постоянный</v>
          </cell>
          <cell r="EP339">
            <v>24</v>
          </cell>
          <cell r="EQ339">
            <v>0</v>
          </cell>
          <cell r="ER339">
            <v>6.9943103999999998</v>
          </cell>
          <cell r="ES339">
            <v>8.4</v>
          </cell>
          <cell r="ET339">
            <v>0.4</v>
          </cell>
          <cell r="EU339">
            <v>32.200000000000003</v>
          </cell>
          <cell r="EV339">
            <v>2573.5203287517816</v>
          </cell>
          <cell r="EW339">
            <v>86</v>
          </cell>
          <cell r="EX339">
            <v>14.2</v>
          </cell>
          <cell r="EY339">
            <v>101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</row>
        <row r="340">
          <cell r="J340">
            <v>1393</v>
          </cell>
          <cell r="K340" t="str">
            <v>К-130</v>
          </cell>
          <cell r="L340">
            <v>43366</v>
          </cell>
          <cell r="M340" t="str">
            <v>Гор.</v>
          </cell>
          <cell r="N340" t="str">
            <v>P1ar_Block II</v>
          </cell>
          <cell r="O340" t="str">
            <v>Действующий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143.80000000000001</v>
          </cell>
          <cell r="U340">
            <v>135</v>
          </cell>
          <cell r="V340">
            <v>4.32</v>
          </cell>
          <cell r="W340">
            <v>1</v>
          </cell>
          <cell r="X340">
            <v>3.1394819505950191</v>
          </cell>
          <cell r="Y340">
            <v>1.33</v>
          </cell>
          <cell r="Z340">
            <v>0.83599999999999997</v>
          </cell>
          <cell r="AA340">
            <v>0.73299999999999998</v>
          </cell>
          <cell r="AB340">
            <v>38</v>
          </cell>
          <cell r="AC340">
            <v>1.1579999999999999</v>
          </cell>
          <cell r="AD340">
            <v>177.8</v>
          </cell>
          <cell r="AE340">
            <v>0</v>
          </cell>
          <cell r="AF340">
            <v>0</v>
          </cell>
          <cell r="AG340">
            <v>2949</v>
          </cell>
          <cell r="AH340">
            <v>2949</v>
          </cell>
          <cell r="AI340">
            <v>0</v>
          </cell>
          <cell r="AJ340">
            <v>0</v>
          </cell>
          <cell r="AK340" t="str">
            <v>откр ствол</v>
          </cell>
          <cell r="AL340" t="str">
            <v>2174-2949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Газлифт</v>
          </cell>
          <cell r="AT340" t="e">
            <v>#N/A</v>
          </cell>
          <cell r="AU340" t="e">
            <v>#N/A</v>
          </cell>
          <cell r="AV340" t="e">
            <v>#N/A</v>
          </cell>
          <cell r="AW340" t="e">
            <v>#N/A</v>
          </cell>
          <cell r="AX340" t="e">
            <v>#N/A</v>
          </cell>
          <cell r="AY340" t="e">
            <v>#N/A</v>
          </cell>
          <cell r="AZ340" t="e">
            <v>#N/A</v>
          </cell>
          <cell r="BA340" t="e">
            <v>#N/A</v>
          </cell>
          <cell r="BB340" t="e">
            <v>#N/A</v>
          </cell>
          <cell r="BC340" t="e">
            <v>#N/A</v>
          </cell>
          <cell r="BD340" t="e">
            <v>#N/A</v>
          </cell>
          <cell r="BE340" t="e">
            <v>#N/A</v>
          </cell>
          <cell r="BF340" t="e">
            <v>#N/A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2220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18</v>
          </cell>
          <cell r="BX340" t="str">
            <v>Угловик</v>
          </cell>
          <cell r="BY340" t="str">
            <v>Постоянный</v>
          </cell>
          <cell r="BZ340">
            <v>24</v>
          </cell>
          <cell r="CA340">
            <v>0</v>
          </cell>
          <cell r="CB340">
            <v>19</v>
          </cell>
          <cell r="CC340">
            <v>68</v>
          </cell>
          <cell r="CD340">
            <v>18</v>
          </cell>
          <cell r="CE340">
            <v>0</v>
          </cell>
          <cell r="CF340">
            <v>206</v>
          </cell>
          <cell r="CG340">
            <v>80</v>
          </cell>
          <cell r="CH340">
            <v>6</v>
          </cell>
          <cell r="CI340">
            <v>0</v>
          </cell>
          <cell r="CJ340">
            <v>0</v>
          </cell>
          <cell r="CK340">
            <v>66</v>
          </cell>
          <cell r="CL340">
            <v>26.650261308000001</v>
          </cell>
          <cell r="CM340">
            <v>35.950000000000003</v>
          </cell>
          <cell r="CN340">
            <v>11.326000000000001</v>
          </cell>
          <cell r="CO340">
            <v>0</v>
          </cell>
          <cell r="CP340">
            <v>57.3</v>
          </cell>
          <cell r="CQ340">
            <v>0</v>
          </cell>
          <cell r="CR340" t="str">
            <v>-</v>
          </cell>
          <cell r="CS340" t="str">
            <v>-</v>
          </cell>
          <cell r="CT340" t="str">
            <v>-</v>
          </cell>
          <cell r="CU340">
            <v>0</v>
          </cell>
          <cell r="CV340" t="str">
            <v>-</v>
          </cell>
          <cell r="CW340" t="str">
            <v>-</v>
          </cell>
          <cell r="CX340" t="str">
            <v>-</v>
          </cell>
          <cell r="CY340">
            <v>12.5</v>
          </cell>
          <cell r="CZ340">
            <v>44.8</v>
          </cell>
          <cell r="DA340">
            <v>1681.0341738207169</v>
          </cell>
          <cell r="DB340">
            <v>2150.0727267840866</v>
          </cell>
          <cell r="DC340">
            <v>0</v>
          </cell>
          <cell r="DD340">
            <v>0</v>
          </cell>
          <cell r="DE340" t="str">
            <v>Газлифт</v>
          </cell>
          <cell r="DF340">
            <v>26.650261308000001</v>
          </cell>
          <cell r="DG340">
            <v>35.950000000000003</v>
          </cell>
          <cell r="DH340">
            <v>11.326000000000001</v>
          </cell>
          <cell r="DI340">
            <v>44.8</v>
          </cell>
          <cell r="DJ340">
            <v>66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65</v>
          </cell>
          <cell r="DW340">
            <v>23</v>
          </cell>
          <cell r="DX340">
            <v>82</v>
          </cell>
          <cell r="DY340">
            <v>21</v>
          </cell>
          <cell r="DZ340" t="str">
            <v>Постоянный</v>
          </cell>
          <cell r="EA340">
            <v>24</v>
          </cell>
          <cell r="EB340">
            <v>0</v>
          </cell>
          <cell r="EC340">
            <v>26.650261308000001</v>
          </cell>
          <cell r="ED340">
            <v>35.950000000000003</v>
          </cell>
          <cell r="EE340">
            <v>11.326000000000001</v>
          </cell>
          <cell r="EF340">
            <v>57.3</v>
          </cell>
          <cell r="EG340">
            <v>1681.0341738207169</v>
          </cell>
          <cell r="EH340">
            <v>82</v>
          </cell>
          <cell r="EI340">
            <v>12.5</v>
          </cell>
          <cell r="EJ340">
            <v>66</v>
          </cell>
          <cell r="EK340">
            <v>18</v>
          </cell>
          <cell r="EL340">
            <v>19</v>
          </cell>
          <cell r="EM340">
            <v>68</v>
          </cell>
          <cell r="EN340">
            <v>18</v>
          </cell>
          <cell r="EO340" t="str">
            <v>Постоянный</v>
          </cell>
          <cell r="EP340">
            <v>24</v>
          </cell>
          <cell r="EQ340">
            <v>0</v>
          </cell>
          <cell r="ER340">
            <v>26.650261308000001</v>
          </cell>
          <cell r="ES340">
            <v>35.950000000000003</v>
          </cell>
          <cell r="ET340">
            <v>11.326000000000001</v>
          </cell>
          <cell r="EU340">
            <v>57.3</v>
          </cell>
          <cell r="EV340">
            <v>1681.0341738207169</v>
          </cell>
          <cell r="EW340">
            <v>80</v>
          </cell>
          <cell r="EX340">
            <v>12.5</v>
          </cell>
          <cell r="EY340">
            <v>66</v>
          </cell>
          <cell r="EZ340">
            <v>-47</v>
          </cell>
          <cell r="FA340">
            <v>-4</v>
          </cell>
          <cell r="FB340">
            <v>-14</v>
          </cell>
          <cell r="FC340">
            <v>-3</v>
          </cell>
          <cell r="FD340">
            <v>0</v>
          </cell>
          <cell r="FE340">
            <v>0</v>
          </cell>
          <cell r="FF340">
            <v>0</v>
          </cell>
        </row>
        <row r="341">
          <cell r="J341" t="str">
            <v>1395-1</v>
          </cell>
          <cell r="K341" t="str">
            <v>К - 40-1</v>
          </cell>
          <cell r="L341">
            <v>42735</v>
          </cell>
          <cell r="M341" t="str">
            <v>Гор.</v>
          </cell>
          <cell r="N341" t="str">
            <v>P1ar_Block III</v>
          </cell>
          <cell r="O341" t="str">
            <v>контрольный</v>
          </cell>
          <cell r="P341">
            <v>-4</v>
          </cell>
          <cell r="Q341">
            <v>0</v>
          </cell>
          <cell r="R341">
            <v>0</v>
          </cell>
          <cell r="S341">
            <v>0</v>
          </cell>
          <cell r="T341">
            <v>143.80000000000001</v>
          </cell>
          <cell r="U341">
            <v>135</v>
          </cell>
          <cell r="V341">
            <v>4.32</v>
          </cell>
          <cell r="W341">
            <v>1</v>
          </cell>
          <cell r="X341">
            <v>4.2816195622440452</v>
          </cell>
          <cell r="Y341">
            <v>1.33</v>
          </cell>
          <cell r="Z341">
            <v>0.83599999999999997</v>
          </cell>
          <cell r="AA341">
            <v>0.73299999999999998</v>
          </cell>
          <cell r="AB341">
            <v>38</v>
          </cell>
          <cell r="AC341">
            <v>1.1579999999999999</v>
          </cell>
          <cell r="AD341">
            <v>177.8</v>
          </cell>
          <cell r="AE341">
            <v>9.19</v>
          </cell>
          <cell r="AF341">
            <v>2145</v>
          </cell>
          <cell r="AG341">
            <v>2825</v>
          </cell>
          <cell r="AH341">
            <v>2825</v>
          </cell>
          <cell r="AI341">
            <v>0</v>
          </cell>
          <cell r="AJ341">
            <v>0</v>
          </cell>
          <cell r="AK341" t="str">
            <v>откр ствол</v>
          </cell>
          <cell r="AL341" t="str">
            <v>2160-2825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Фонтан</v>
          </cell>
          <cell r="AT341">
            <v>1300</v>
          </cell>
          <cell r="AU341" t="str">
            <v>ГП</v>
          </cell>
          <cell r="AV341">
            <v>1790</v>
          </cell>
          <cell r="AW341" t="str">
            <v>ГП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1800</v>
          </cell>
          <cell r="BG341">
            <v>0</v>
          </cell>
          <cell r="BH341">
            <v>0</v>
          </cell>
          <cell r="BI341">
            <v>0</v>
          </cell>
          <cell r="BJ341" t="e">
            <v>#N/A</v>
          </cell>
          <cell r="BK341">
            <v>0</v>
          </cell>
          <cell r="BL341">
            <v>0</v>
          </cell>
          <cell r="BM341">
            <v>2160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73</v>
          </cell>
          <cell r="BV341">
            <v>5.51</v>
          </cell>
          <cell r="BW341">
            <v>18</v>
          </cell>
          <cell r="BX341" t="str">
            <v>Угловик</v>
          </cell>
          <cell r="BY341" t="str">
            <v>Постоянный</v>
          </cell>
          <cell r="BZ341">
            <v>24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43313</v>
          </cell>
          <cell r="CF341">
            <v>176.1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0.27</v>
          </cell>
          <cell r="CO341">
            <v>330</v>
          </cell>
          <cell r="CP341">
            <v>0</v>
          </cell>
          <cell r="CQ341" t="str">
            <v>-</v>
          </cell>
          <cell r="CR341" t="str">
            <v>-</v>
          </cell>
          <cell r="CS341" t="str">
            <v>-</v>
          </cell>
          <cell r="CT341" t="str">
            <v>-</v>
          </cell>
          <cell r="CU341" t="str">
            <v>-</v>
          </cell>
          <cell r="CV341" t="str">
            <v>-</v>
          </cell>
          <cell r="CW341" t="str">
            <v>-</v>
          </cell>
          <cell r="CX341" t="str">
            <v>-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 t="str">
            <v>Фонтан</v>
          </cell>
          <cell r="DF341">
            <v>0</v>
          </cell>
          <cell r="DG341">
            <v>0</v>
          </cell>
          <cell r="DH341">
            <v>0.27</v>
          </cell>
          <cell r="DI341">
            <v>0</v>
          </cell>
          <cell r="DJ341">
            <v>0</v>
          </cell>
          <cell r="DK341">
            <v>0</v>
          </cell>
          <cell r="DL341">
            <v>42962</v>
          </cell>
          <cell r="DM341">
            <v>42735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42735</v>
          </cell>
          <cell r="DT341" t="str">
            <v>ВНС</v>
          </cell>
          <cell r="DU341">
            <v>0</v>
          </cell>
          <cell r="DV341">
            <v>18</v>
          </cell>
          <cell r="DW341">
            <v>0</v>
          </cell>
          <cell r="DX341">
            <v>0</v>
          </cell>
          <cell r="DY341">
            <v>0</v>
          </cell>
          <cell r="DZ341" t="str">
            <v>Постоянный</v>
          </cell>
          <cell r="EA341">
            <v>24</v>
          </cell>
          <cell r="EB341">
            <v>0</v>
          </cell>
          <cell r="EC341">
            <v>0</v>
          </cell>
          <cell r="ED341">
            <v>0</v>
          </cell>
          <cell r="EE341">
            <v>0.27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18</v>
          </cell>
          <cell r="EL341">
            <v>0</v>
          </cell>
          <cell r="EM341">
            <v>0</v>
          </cell>
          <cell r="EN341">
            <v>0</v>
          </cell>
          <cell r="EO341" t="str">
            <v>Постоянный</v>
          </cell>
          <cell r="EP341">
            <v>24</v>
          </cell>
          <cell r="EQ341">
            <v>0</v>
          </cell>
          <cell r="ER341">
            <v>0</v>
          </cell>
          <cell r="ES341">
            <v>0</v>
          </cell>
          <cell r="ET341">
            <v>0.27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</row>
        <row r="342">
          <cell r="J342">
            <v>1397</v>
          </cell>
          <cell r="K342" t="str">
            <v>К-130</v>
          </cell>
          <cell r="L342">
            <v>43373</v>
          </cell>
          <cell r="M342" t="str">
            <v>Гор.</v>
          </cell>
          <cell r="N342" t="str">
            <v>P1ar_Block I</v>
          </cell>
          <cell r="O342" t="str">
            <v>Действующий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143.80000000000001</v>
          </cell>
          <cell r="U342">
            <v>135</v>
          </cell>
          <cell r="V342">
            <v>4.32</v>
          </cell>
          <cell r="W342">
            <v>1</v>
          </cell>
          <cell r="X342">
            <v>1.6240601503759398</v>
          </cell>
          <cell r="Y342">
            <v>1.33</v>
          </cell>
          <cell r="Z342">
            <v>0.83599999999999997</v>
          </cell>
          <cell r="AA342">
            <v>0.73299999999999998</v>
          </cell>
          <cell r="AB342">
            <v>38</v>
          </cell>
          <cell r="AC342">
            <v>1.1579999999999999</v>
          </cell>
          <cell r="AD342">
            <v>177.8</v>
          </cell>
          <cell r="AE342">
            <v>9.19</v>
          </cell>
          <cell r="AF342">
            <v>2405.64</v>
          </cell>
          <cell r="AG342">
            <v>3007</v>
          </cell>
          <cell r="AH342">
            <v>3007</v>
          </cell>
          <cell r="AI342">
            <v>43258</v>
          </cell>
          <cell r="AJ342" t="str">
            <v>По спущенной компановке</v>
          </cell>
          <cell r="AK342" t="str">
            <v>откр ствол</v>
          </cell>
          <cell r="AL342" t="str">
            <v>2405,64-3007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Газлифт</v>
          </cell>
          <cell r="AT342">
            <v>540</v>
          </cell>
          <cell r="AU342" t="str">
            <v>ГП</v>
          </cell>
          <cell r="AV342">
            <v>1005</v>
          </cell>
          <cell r="AW342" t="str">
            <v>ГП</v>
          </cell>
          <cell r="AX342">
            <v>1400</v>
          </cell>
          <cell r="AY342" t="str">
            <v>ГП</v>
          </cell>
          <cell r="AZ342">
            <v>1700</v>
          </cell>
          <cell r="BA342" t="str">
            <v>ГП</v>
          </cell>
          <cell r="BB342">
            <v>2000</v>
          </cell>
          <cell r="BC342" t="str">
            <v>ГП</v>
          </cell>
          <cell r="BD342">
            <v>0</v>
          </cell>
          <cell r="BE342">
            <v>0</v>
          </cell>
          <cell r="BF342">
            <v>2040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2070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18</v>
          </cell>
          <cell r="BX342" t="str">
            <v>Угловик</v>
          </cell>
          <cell r="BY342" t="str">
            <v>Периодический</v>
          </cell>
          <cell r="BZ342">
            <v>24</v>
          </cell>
          <cell r="CA342">
            <v>24</v>
          </cell>
          <cell r="CB342">
            <v>21</v>
          </cell>
          <cell r="CC342">
            <v>65</v>
          </cell>
          <cell r="CD342">
            <v>20</v>
          </cell>
          <cell r="CE342">
            <v>0</v>
          </cell>
          <cell r="CF342">
            <v>206</v>
          </cell>
          <cell r="CG342">
            <v>72</v>
          </cell>
          <cell r="CH342">
            <v>6</v>
          </cell>
          <cell r="CI342">
            <v>0</v>
          </cell>
          <cell r="CJ342">
            <v>0</v>
          </cell>
          <cell r="CK342">
            <v>77</v>
          </cell>
          <cell r="CL342">
            <v>4.0002599999999999</v>
          </cell>
          <cell r="CM342">
            <v>9.57</v>
          </cell>
          <cell r="CN342">
            <v>50</v>
          </cell>
          <cell r="CO342">
            <v>331</v>
          </cell>
          <cell r="CP342">
            <v>44.8</v>
          </cell>
          <cell r="CQ342">
            <v>129</v>
          </cell>
          <cell r="CR342" t="str">
            <v>-</v>
          </cell>
          <cell r="CS342" t="str">
            <v>-</v>
          </cell>
          <cell r="CT342" t="str">
            <v>-</v>
          </cell>
          <cell r="CU342">
            <v>124.99974</v>
          </cell>
          <cell r="CV342" t="str">
            <v>-</v>
          </cell>
          <cell r="CW342" t="str">
            <v>-</v>
          </cell>
          <cell r="CX342" t="str">
            <v>-</v>
          </cell>
          <cell r="CY342">
            <v>20.8</v>
          </cell>
          <cell r="CZ342">
            <v>23.999999999999996</v>
          </cell>
          <cell r="DA342">
            <v>5999.6100253483519</v>
          </cell>
          <cell r="DB342">
            <v>11199.272047316925</v>
          </cell>
          <cell r="DC342">
            <v>0</v>
          </cell>
          <cell r="DD342">
            <v>0</v>
          </cell>
          <cell r="DE342" t="str">
            <v>Газлифт</v>
          </cell>
          <cell r="DF342">
            <v>4.0002599999999999</v>
          </cell>
          <cell r="DG342">
            <v>9.57</v>
          </cell>
          <cell r="DH342">
            <v>50</v>
          </cell>
          <cell r="DI342">
            <v>23.999999999999996</v>
          </cell>
          <cell r="DJ342">
            <v>77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18</v>
          </cell>
          <cell r="DW342">
            <v>23</v>
          </cell>
          <cell r="DX342">
            <v>72</v>
          </cell>
          <cell r="DY342">
            <v>22</v>
          </cell>
          <cell r="DZ342" t="str">
            <v>Периодический</v>
          </cell>
          <cell r="EA342">
            <v>24</v>
          </cell>
          <cell r="EB342">
            <v>24</v>
          </cell>
          <cell r="EC342">
            <v>4</v>
          </cell>
          <cell r="ED342">
            <v>9.57</v>
          </cell>
          <cell r="EE342">
            <v>50</v>
          </cell>
          <cell r="EF342">
            <v>44.8</v>
          </cell>
          <cell r="EG342">
            <v>2999.8050126741759</v>
          </cell>
          <cell r="EH342">
            <v>72</v>
          </cell>
          <cell r="EI342">
            <v>20.8</v>
          </cell>
          <cell r="EJ342">
            <v>77</v>
          </cell>
          <cell r="EK342">
            <v>18</v>
          </cell>
          <cell r="EL342">
            <v>21</v>
          </cell>
          <cell r="EM342">
            <v>65</v>
          </cell>
          <cell r="EN342">
            <v>20</v>
          </cell>
          <cell r="EO342" t="str">
            <v>Периодический</v>
          </cell>
          <cell r="EP342">
            <v>24</v>
          </cell>
          <cell r="EQ342">
            <v>24</v>
          </cell>
          <cell r="ER342">
            <v>4.0002599999999999</v>
          </cell>
          <cell r="ES342">
            <v>9.57</v>
          </cell>
          <cell r="ET342">
            <v>50</v>
          </cell>
          <cell r="EU342">
            <v>44.8</v>
          </cell>
          <cell r="EV342">
            <v>5999.6100253483519</v>
          </cell>
          <cell r="EW342">
            <v>72</v>
          </cell>
          <cell r="EX342">
            <v>20.8</v>
          </cell>
          <cell r="EY342">
            <v>77</v>
          </cell>
          <cell r="EZ342">
            <v>0</v>
          </cell>
          <cell r="FA342">
            <v>-2</v>
          </cell>
          <cell r="FB342">
            <v>-7</v>
          </cell>
          <cell r="FC342">
            <v>-2</v>
          </cell>
          <cell r="FD342">
            <v>0</v>
          </cell>
          <cell r="FE342">
            <v>0</v>
          </cell>
          <cell r="FF342">
            <v>2.5999999999992696E-4</v>
          </cell>
        </row>
        <row r="343">
          <cell r="J343">
            <v>1404</v>
          </cell>
          <cell r="K343" t="str">
            <v>К - 103</v>
          </cell>
          <cell r="L343">
            <v>42927</v>
          </cell>
          <cell r="M343" t="str">
            <v>Гор.</v>
          </cell>
          <cell r="N343" t="str">
            <v>P1ar_Block III</v>
          </cell>
          <cell r="O343" t="str">
            <v>Действующий</v>
          </cell>
          <cell r="P343">
            <v>-4</v>
          </cell>
          <cell r="Q343">
            <v>0</v>
          </cell>
          <cell r="R343">
            <v>0</v>
          </cell>
          <cell r="S343">
            <v>0</v>
          </cell>
          <cell r="T343">
            <v>143.80000000000001</v>
          </cell>
          <cell r="U343">
            <v>135</v>
          </cell>
          <cell r="V343">
            <v>4.32</v>
          </cell>
          <cell r="W343">
            <v>1</v>
          </cell>
          <cell r="X343">
            <v>4.32</v>
          </cell>
          <cell r="Y343">
            <v>1.33</v>
          </cell>
          <cell r="Z343">
            <v>0.83599999999999997</v>
          </cell>
          <cell r="AA343">
            <v>0.73299999999999998</v>
          </cell>
          <cell r="AB343">
            <v>38</v>
          </cell>
          <cell r="AC343">
            <v>1.1579999999999999</v>
          </cell>
          <cell r="AD343">
            <v>177.8</v>
          </cell>
          <cell r="AE343">
            <v>9.19</v>
          </cell>
          <cell r="AF343">
            <v>2155</v>
          </cell>
          <cell r="AG343">
            <v>2760</v>
          </cell>
          <cell r="AH343">
            <v>2760</v>
          </cell>
          <cell r="AI343">
            <v>0</v>
          </cell>
          <cell r="AJ343">
            <v>0</v>
          </cell>
          <cell r="AK343" t="str">
            <v>откр ствол</v>
          </cell>
          <cell r="AL343" t="str">
            <v>215-2760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 t="str">
            <v>Газлифт</v>
          </cell>
          <cell r="AT343">
            <v>480</v>
          </cell>
          <cell r="AU343" t="str">
            <v>ГК85/1</v>
          </cell>
          <cell r="AV343">
            <v>1000</v>
          </cell>
          <cell r="AW343" t="str">
            <v>ГК83/2</v>
          </cell>
          <cell r="AX343">
            <v>1350</v>
          </cell>
          <cell r="AY343" t="str">
            <v>ГК80/3</v>
          </cell>
          <cell r="AZ343">
            <v>1590</v>
          </cell>
          <cell r="BA343" t="str">
            <v>ГК75</v>
          </cell>
          <cell r="BB343">
            <v>1830</v>
          </cell>
          <cell r="BC343" t="str">
            <v>ЦКсОК</v>
          </cell>
          <cell r="BD343">
            <v>0</v>
          </cell>
          <cell r="BE343">
            <v>0</v>
          </cell>
          <cell r="BF343">
            <v>1840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2175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18</v>
          </cell>
          <cell r="BX343" t="str">
            <v>Угловик</v>
          </cell>
          <cell r="BY343" t="str">
            <v>Постоянный</v>
          </cell>
          <cell r="BZ343">
            <v>24</v>
          </cell>
          <cell r="CA343">
            <v>0</v>
          </cell>
          <cell r="CB343">
            <v>36</v>
          </cell>
          <cell r="CC343">
            <v>51</v>
          </cell>
          <cell r="CD343">
            <v>33</v>
          </cell>
          <cell r="CE343">
            <v>43313</v>
          </cell>
          <cell r="CF343">
            <v>172</v>
          </cell>
          <cell r="CG343">
            <v>75</v>
          </cell>
          <cell r="CH343">
            <v>6</v>
          </cell>
          <cell r="CI343">
            <v>0</v>
          </cell>
          <cell r="CJ343">
            <v>0</v>
          </cell>
          <cell r="CK343">
            <v>54</v>
          </cell>
          <cell r="CL343">
            <v>9.7811999999999983</v>
          </cell>
          <cell r="CM343">
            <v>11.7</v>
          </cell>
          <cell r="CN343">
            <v>0</v>
          </cell>
          <cell r="CO343">
            <v>332</v>
          </cell>
          <cell r="CP343">
            <v>26</v>
          </cell>
          <cell r="CQ343">
            <v>118</v>
          </cell>
          <cell r="CR343" t="str">
            <v>-</v>
          </cell>
          <cell r="CS343" t="str">
            <v>-</v>
          </cell>
          <cell r="CT343" t="str">
            <v>-</v>
          </cell>
          <cell r="CU343">
            <v>108.2188</v>
          </cell>
          <cell r="CV343" t="str">
            <v>-</v>
          </cell>
          <cell r="CW343" t="str">
            <v>-</v>
          </cell>
          <cell r="CX343" t="str">
            <v>-</v>
          </cell>
          <cell r="CY343">
            <v>10.8</v>
          </cell>
          <cell r="CZ343">
            <v>15.2</v>
          </cell>
          <cell r="DA343">
            <v>1554.0015540015543</v>
          </cell>
          <cell r="DB343">
            <v>2658.1605528973955</v>
          </cell>
          <cell r="DC343">
            <v>0.12570322425540081</v>
          </cell>
          <cell r="DD343">
            <v>0</v>
          </cell>
          <cell r="DE343" t="str">
            <v>Газлифт</v>
          </cell>
          <cell r="DF343">
            <v>9.7811999999999983</v>
          </cell>
          <cell r="DG343">
            <v>11.7</v>
          </cell>
          <cell r="DH343">
            <v>0</v>
          </cell>
          <cell r="DI343">
            <v>15.2</v>
          </cell>
          <cell r="DJ343">
            <v>54</v>
          </cell>
          <cell r="DK343">
            <v>0</v>
          </cell>
          <cell r="DL343">
            <v>0</v>
          </cell>
          <cell r="DM343">
            <v>42927</v>
          </cell>
          <cell r="DN343">
            <v>479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42927</v>
          </cell>
          <cell r="DT343" t="str">
            <v>ВНС</v>
          </cell>
          <cell r="DU343">
            <v>0</v>
          </cell>
          <cell r="DV343">
            <v>18</v>
          </cell>
          <cell r="DW343">
            <v>36</v>
          </cell>
          <cell r="DX343">
            <v>51</v>
          </cell>
          <cell r="DY343">
            <v>33</v>
          </cell>
          <cell r="DZ343" t="str">
            <v>Постоянный</v>
          </cell>
          <cell r="EA343">
            <v>24</v>
          </cell>
          <cell r="EB343">
            <v>0</v>
          </cell>
          <cell r="EC343">
            <v>9.7811999999999983</v>
          </cell>
          <cell r="ED343">
            <v>11.7</v>
          </cell>
          <cell r="EE343">
            <v>0</v>
          </cell>
          <cell r="EF343">
            <v>26</v>
          </cell>
          <cell r="EG343">
            <v>1554.0015540015543</v>
          </cell>
          <cell r="EH343">
            <v>75</v>
          </cell>
          <cell r="EI343">
            <v>10.8</v>
          </cell>
          <cell r="EJ343">
            <v>54</v>
          </cell>
          <cell r="EK343">
            <v>18</v>
          </cell>
          <cell r="EL343">
            <v>36</v>
          </cell>
          <cell r="EM343">
            <v>51</v>
          </cell>
          <cell r="EN343">
            <v>33</v>
          </cell>
          <cell r="EO343" t="str">
            <v>Постоянный</v>
          </cell>
          <cell r="EP343">
            <v>24</v>
          </cell>
          <cell r="EQ343">
            <v>0</v>
          </cell>
          <cell r="ER343">
            <v>9.7811999999999983</v>
          </cell>
          <cell r="ES343">
            <v>11.7</v>
          </cell>
          <cell r="ET343">
            <v>0</v>
          </cell>
          <cell r="EU343">
            <v>26</v>
          </cell>
          <cell r="EV343">
            <v>1554.0015540015543</v>
          </cell>
          <cell r="EW343">
            <v>75</v>
          </cell>
          <cell r="EX343">
            <v>10.8</v>
          </cell>
          <cell r="EY343">
            <v>54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</row>
        <row r="344">
          <cell r="J344">
            <v>1405</v>
          </cell>
          <cell r="K344" t="str">
            <v>Без куста</v>
          </cell>
          <cell r="L344">
            <v>42475</v>
          </cell>
          <cell r="M344" t="str">
            <v>Гор.</v>
          </cell>
          <cell r="N344" t="str">
            <v>P1ar_Block II</v>
          </cell>
          <cell r="O344" t="str">
            <v>Действующий</v>
          </cell>
          <cell r="P344">
            <v>-4</v>
          </cell>
          <cell r="Q344" t="str">
            <v xml:space="preserve"> </v>
          </cell>
          <cell r="R344" t="str">
            <v xml:space="preserve"> </v>
          </cell>
          <cell r="S344">
            <v>0</v>
          </cell>
          <cell r="T344">
            <v>143.80000000000001</v>
          </cell>
          <cell r="U344">
            <v>135</v>
          </cell>
          <cell r="V344">
            <v>4.32</v>
          </cell>
          <cell r="W344">
            <v>1</v>
          </cell>
          <cell r="X344">
            <v>4.32</v>
          </cell>
          <cell r="Y344">
            <v>1.33</v>
          </cell>
          <cell r="Z344">
            <v>0.83599999999999997</v>
          </cell>
          <cell r="AA344">
            <v>0.73299999999999998</v>
          </cell>
          <cell r="AB344">
            <v>38</v>
          </cell>
          <cell r="AC344">
            <v>1.1579999999999999</v>
          </cell>
          <cell r="AD344">
            <v>177.8</v>
          </cell>
          <cell r="AE344">
            <v>9.19</v>
          </cell>
          <cell r="AF344">
            <v>1978</v>
          </cell>
          <cell r="AG344">
            <v>2770</v>
          </cell>
          <cell r="AH344">
            <v>2770</v>
          </cell>
          <cell r="AI344">
            <v>0</v>
          </cell>
          <cell r="AJ344">
            <v>0</v>
          </cell>
          <cell r="AK344" t="str">
            <v>откр ствол</v>
          </cell>
          <cell r="AL344" t="str">
            <v>2302-2770</v>
          </cell>
          <cell r="AM344">
            <v>20</v>
          </cell>
          <cell r="AN344">
            <v>1978</v>
          </cell>
          <cell r="AO344">
            <v>120.71</v>
          </cell>
          <cell r="AP344">
            <v>0</v>
          </cell>
          <cell r="AQ344">
            <v>0</v>
          </cell>
          <cell r="AR344">
            <v>0</v>
          </cell>
          <cell r="AS344" t="str">
            <v>Газлифт</v>
          </cell>
          <cell r="AT344">
            <v>650</v>
          </cell>
          <cell r="AU344" t="str">
            <v>ГП</v>
          </cell>
          <cell r="AV344">
            <v>1150</v>
          </cell>
          <cell r="AW344" t="str">
            <v>ГП</v>
          </cell>
          <cell r="AX344">
            <v>1550</v>
          </cell>
          <cell r="AY344" t="str">
            <v>ГК88/1,5</v>
          </cell>
          <cell r="AZ344">
            <v>1840</v>
          </cell>
          <cell r="BA344" t="str">
            <v>ЦКсОК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1850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2310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73</v>
          </cell>
          <cell r="BV344">
            <v>5.5</v>
          </cell>
          <cell r="BW344">
            <v>18</v>
          </cell>
          <cell r="BX344" t="str">
            <v>Угловик</v>
          </cell>
          <cell r="BY344" t="str">
            <v>Постоянный</v>
          </cell>
          <cell r="BZ344">
            <v>24</v>
          </cell>
          <cell r="CA344">
            <v>0</v>
          </cell>
          <cell r="CB344">
            <v>20</v>
          </cell>
          <cell r="CC344">
            <v>52</v>
          </cell>
          <cell r="CD344">
            <v>19</v>
          </cell>
          <cell r="CE344">
            <v>43313</v>
          </cell>
          <cell r="CF344">
            <v>133</v>
          </cell>
          <cell r="CG344">
            <v>86</v>
          </cell>
          <cell r="CH344">
            <v>6</v>
          </cell>
          <cell r="CI344">
            <v>0</v>
          </cell>
          <cell r="CJ344">
            <v>0</v>
          </cell>
          <cell r="CK344">
            <v>42</v>
          </cell>
          <cell r="CL344">
            <v>10.2828</v>
          </cell>
          <cell r="CM344">
            <v>12.3</v>
          </cell>
          <cell r="CN344">
            <v>0</v>
          </cell>
          <cell r="CO344">
            <v>333</v>
          </cell>
          <cell r="CP344">
            <v>33.700000000000003</v>
          </cell>
          <cell r="CQ344">
            <v>91</v>
          </cell>
          <cell r="CR344" t="str">
            <v>-</v>
          </cell>
          <cell r="CS344" t="str">
            <v>-</v>
          </cell>
          <cell r="CT344" t="str">
            <v>-</v>
          </cell>
          <cell r="CU344">
            <v>80.717200000000005</v>
          </cell>
          <cell r="CV344" t="str">
            <v>-</v>
          </cell>
          <cell r="CW344" t="str">
            <v>-</v>
          </cell>
          <cell r="CX344" t="str">
            <v>-</v>
          </cell>
          <cell r="CY344">
            <v>8.4</v>
          </cell>
          <cell r="CZ344">
            <v>25.300000000000004</v>
          </cell>
          <cell r="DA344">
            <v>2460.419341035516</v>
          </cell>
          <cell r="DB344">
            <v>3277.3174621698372</v>
          </cell>
          <cell r="DC344">
            <v>0.19422846061501525</v>
          </cell>
          <cell r="DD344">
            <v>0</v>
          </cell>
          <cell r="DE344" t="str">
            <v>Газлифт</v>
          </cell>
          <cell r="DF344">
            <v>10.2828</v>
          </cell>
          <cell r="DG344">
            <v>12.3</v>
          </cell>
          <cell r="DH344">
            <v>0</v>
          </cell>
          <cell r="DI344">
            <v>25.300000000000004</v>
          </cell>
          <cell r="DJ344">
            <v>42</v>
          </cell>
          <cell r="DK344">
            <v>0</v>
          </cell>
          <cell r="DL344">
            <v>42464</v>
          </cell>
          <cell r="DM344">
            <v>42475</v>
          </cell>
          <cell r="DN344">
            <v>931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42483</v>
          </cell>
          <cell r="DT344" t="str">
            <v>ВНС</v>
          </cell>
          <cell r="DU344">
            <v>0</v>
          </cell>
          <cell r="DV344">
            <v>18</v>
          </cell>
          <cell r="DW344">
            <v>21</v>
          </cell>
          <cell r="DX344">
            <v>50</v>
          </cell>
          <cell r="DY344">
            <v>20</v>
          </cell>
          <cell r="DZ344" t="str">
            <v>Постоянный</v>
          </cell>
          <cell r="EA344">
            <v>24</v>
          </cell>
          <cell r="EB344">
            <v>0</v>
          </cell>
          <cell r="EC344">
            <v>10.2828</v>
          </cell>
          <cell r="ED344">
            <v>12.3</v>
          </cell>
          <cell r="EE344">
            <v>0</v>
          </cell>
          <cell r="EF344">
            <v>33.700000000000003</v>
          </cell>
          <cell r="EG344">
            <v>2460.419341035516</v>
          </cell>
          <cell r="EH344">
            <v>86</v>
          </cell>
          <cell r="EI344">
            <v>8.4</v>
          </cell>
          <cell r="EJ344">
            <v>42</v>
          </cell>
          <cell r="EK344">
            <v>18</v>
          </cell>
          <cell r="EL344">
            <v>20</v>
          </cell>
          <cell r="EM344">
            <v>52</v>
          </cell>
          <cell r="EN344">
            <v>19</v>
          </cell>
          <cell r="EO344" t="str">
            <v>Постоянный</v>
          </cell>
          <cell r="EP344">
            <v>24</v>
          </cell>
          <cell r="EQ344">
            <v>0</v>
          </cell>
          <cell r="ER344">
            <v>10.2828</v>
          </cell>
          <cell r="ES344">
            <v>12.3</v>
          </cell>
          <cell r="ET344">
            <v>0</v>
          </cell>
          <cell r="EU344">
            <v>33.700000000000003</v>
          </cell>
          <cell r="EV344">
            <v>2460.419341035516</v>
          </cell>
          <cell r="EW344">
            <v>86</v>
          </cell>
          <cell r="EX344">
            <v>8.4</v>
          </cell>
          <cell r="EY344">
            <v>42</v>
          </cell>
          <cell r="EZ344">
            <v>0</v>
          </cell>
          <cell r="FA344">
            <v>-1</v>
          </cell>
          <cell r="FB344">
            <v>2</v>
          </cell>
          <cell r="FC344">
            <v>-1</v>
          </cell>
          <cell r="FD344">
            <v>0</v>
          </cell>
          <cell r="FE344">
            <v>0</v>
          </cell>
          <cell r="FF344">
            <v>0</v>
          </cell>
        </row>
        <row r="345">
          <cell r="J345">
            <v>1407</v>
          </cell>
          <cell r="K345" t="str">
            <v>К - 61</v>
          </cell>
          <cell r="L345">
            <v>42405</v>
          </cell>
          <cell r="M345" t="str">
            <v>Гор.</v>
          </cell>
          <cell r="N345" t="str">
            <v>P1ar_Block III</v>
          </cell>
          <cell r="O345" t="str">
            <v>Действующий</v>
          </cell>
          <cell r="P345">
            <v>-4</v>
          </cell>
          <cell r="Q345" t="str">
            <v xml:space="preserve"> </v>
          </cell>
          <cell r="R345" t="str">
            <v xml:space="preserve"> </v>
          </cell>
          <cell r="S345">
            <v>0</v>
          </cell>
          <cell r="T345">
            <v>143.80000000000001</v>
          </cell>
          <cell r="U345">
            <v>135</v>
          </cell>
          <cell r="V345">
            <v>4.32</v>
          </cell>
          <cell r="W345">
            <v>1</v>
          </cell>
          <cell r="X345">
            <v>4.1987240544123541</v>
          </cell>
          <cell r="Y345">
            <v>1.33</v>
          </cell>
          <cell r="Z345">
            <v>0.83599999999999997</v>
          </cell>
          <cell r="AA345">
            <v>0.73299999999999998</v>
          </cell>
          <cell r="AB345">
            <v>38</v>
          </cell>
          <cell r="AC345">
            <v>1.1579999999999999</v>
          </cell>
          <cell r="AD345">
            <v>139.69999999999999</v>
          </cell>
          <cell r="AE345">
            <v>7.72</v>
          </cell>
          <cell r="AF345">
            <v>2393</v>
          </cell>
          <cell r="AG345">
            <v>3002</v>
          </cell>
          <cell r="AH345">
            <v>3002</v>
          </cell>
          <cell r="AI345">
            <v>0</v>
          </cell>
          <cell r="AJ345">
            <v>0</v>
          </cell>
          <cell r="AK345" t="str">
            <v>откр ствол</v>
          </cell>
          <cell r="AL345" t="str">
            <v>2393-3002</v>
          </cell>
          <cell r="AM345">
            <v>25</v>
          </cell>
          <cell r="AN345">
            <v>1838</v>
          </cell>
          <cell r="AO345">
            <v>1.4</v>
          </cell>
          <cell r="AP345">
            <v>0</v>
          </cell>
          <cell r="AQ345">
            <v>0</v>
          </cell>
          <cell r="AR345">
            <v>0</v>
          </cell>
          <cell r="AS345" t="str">
            <v>Газлифт</v>
          </cell>
          <cell r="AT345">
            <v>510</v>
          </cell>
          <cell r="AU345" t="str">
            <v>ГП</v>
          </cell>
          <cell r="AV345">
            <v>910</v>
          </cell>
          <cell r="AW345" t="str">
            <v>ГП</v>
          </cell>
          <cell r="AX345">
            <v>1230</v>
          </cell>
          <cell r="AY345" t="str">
            <v>ГК100(2)</v>
          </cell>
          <cell r="AZ345">
            <v>1500</v>
          </cell>
          <cell r="BA345" t="str">
            <v>ИЗВЛЕЧ</v>
          </cell>
          <cell r="BB345">
            <v>1750</v>
          </cell>
          <cell r="BC345" t="str">
            <v>ГП</v>
          </cell>
          <cell r="BD345">
            <v>0</v>
          </cell>
          <cell r="BE345">
            <v>0</v>
          </cell>
          <cell r="BF345">
            <v>1840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2420</v>
          </cell>
          <cell r="BN345" t="str">
            <v>Есть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73</v>
          </cell>
          <cell r="BV345">
            <v>5.5</v>
          </cell>
          <cell r="BW345">
            <v>18</v>
          </cell>
          <cell r="BX345" t="str">
            <v>Угловик</v>
          </cell>
          <cell r="BY345" t="str">
            <v>Постоянный</v>
          </cell>
          <cell r="BZ345">
            <v>24</v>
          </cell>
          <cell r="CA345">
            <v>0</v>
          </cell>
          <cell r="CB345">
            <v>32</v>
          </cell>
          <cell r="CC345">
            <v>70</v>
          </cell>
          <cell r="CD345">
            <v>30</v>
          </cell>
          <cell r="CE345">
            <v>43313</v>
          </cell>
          <cell r="CF345">
            <v>154</v>
          </cell>
          <cell r="CG345">
            <v>85</v>
          </cell>
          <cell r="CH345">
            <v>6</v>
          </cell>
          <cell r="CI345">
            <v>0</v>
          </cell>
          <cell r="CJ345">
            <v>0</v>
          </cell>
          <cell r="CK345">
            <v>69</v>
          </cell>
          <cell r="CL345">
            <v>19.839719592000002</v>
          </cell>
          <cell r="CM345">
            <v>23.94</v>
          </cell>
          <cell r="CN345">
            <v>0.87</v>
          </cell>
          <cell r="CO345">
            <v>334</v>
          </cell>
          <cell r="CP345">
            <v>60.96</v>
          </cell>
          <cell r="CQ345">
            <v>85</v>
          </cell>
          <cell r="CR345" t="str">
            <v>-</v>
          </cell>
          <cell r="CS345" t="str">
            <v>-</v>
          </cell>
          <cell r="CT345" t="str">
            <v>-</v>
          </cell>
          <cell r="CU345">
            <v>65.160280408000006</v>
          </cell>
          <cell r="CV345" t="str">
            <v>-</v>
          </cell>
          <cell r="CW345" t="str">
            <v>-</v>
          </cell>
          <cell r="CX345" t="str">
            <v>-</v>
          </cell>
          <cell r="CY345">
            <v>8.5</v>
          </cell>
          <cell r="CZ345">
            <v>52.46</v>
          </cell>
          <cell r="DA345">
            <v>2644.1905973889629</v>
          </cell>
          <cell r="DB345">
            <v>3072.6240719944949</v>
          </cell>
          <cell r="DC345">
            <v>0.3535805696062988</v>
          </cell>
          <cell r="DD345">
            <v>0</v>
          </cell>
          <cell r="DE345" t="str">
            <v>Газлифт</v>
          </cell>
          <cell r="DF345">
            <v>19.839719592000002</v>
          </cell>
          <cell r="DG345">
            <v>23.94</v>
          </cell>
          <cell r="DH345">
            <v>0.87</v>
          </cell>
          <cell r="DI345">
            <v>52.459999999999994</v>
          </cell>
          <cell r="DJ345">
            <v>69</v>
          </cell>
          <cell r="DK345">
            <v>0</v>
          </cell>
          <cell r="DL345">
            <v>42400</v>
          </cell>
          <cell r="DM345">
            <v>42405</v>
          </cell>
          <cell r="DN345">
            <v>1001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42405</v>
          </cell>
          <cell r="DT345" t="str">
            <v>ВНС</v>
          </cell>
          <cell r="DU345">
            <v>0</v>
          </cell>
          <cell r="DV345">
            <v>18</v>
          </cell>
          <cell r="DW345">
            <v>32</v>
          </cell>
          <cell r="DX345">
            <v>45</v>
          </cell>
          <cell r="DY345">
            <v>30</v>
          </cell>
          <cell r="DZ345" t="str">
            <v>Постоянный</v>
          </cell>
          <cell r="EA345">
            <v>24</v>
          </cell>
          <cell r="EB345">
            <v>0</v>
          </cell>
          <cell r="EC345">
            <v>15.184769599999999</v>
          </cell>
          <cell r="ED345">
            <v>18.2</v>
          </cell>
          <cell r="EE345">
            <v>0.2</v>
          </cell>
          <cell r="EF345">
            <v>43.6</v>
          </cell>
          <cell r="EG345">
            <v>2871.298093321087</v>
          </cell>
          <cell r="EH345">
            <v>0</v>
          </cell>
          <cell r="EI345">
            <v>0</v>
          </cell>
          <cell r="EJ345">
            <v>51</v>
          </cell>
          <cell r="EK345">
            <v>18</v>
          </cell>
          <cell r="EL345">
            <v>32</v>
          </cell>
          <cell r="EM345">
            <v>70</v>
          </cell>
          <cell r="EN345">
            <v>30</v>
          </cell>
          <cell r="EO345" t="str">
            <v>Постоянный</v>
          </cell>
          <cell r="EP345">
            <v>24</v>
          </cell>
          <cell r="EQ345">
            <v>0</v>
          </cell>
          <cell r="ER345">
            <v>19.839719592000002</v>
          </cell>
          <cell r="ES345">
            <v>23.94</v>
          </cell>
          <cell r="ET345">
            <v>0.87</v>
          </cell>
          <cell r="EU345">
            <v>60.96</v>
          </cell>
          <cell r="EV345">
            <v>2644.1905973889629</v>
          </cell>
          <cell r="EW345">
            <v>85</v>
          </cell>
          <cell r="EX345">
            <v>8.5</v>
          </cell>
          <cell r="EY345">
            <v>69</v>
          </cell>
          <cell r="EZ345">
            <v>0</v>
          </cell>
          <cell r="FA345">
            <v>0</v>
          </cell>
          <cell r="FB345">
            <v>25</v>
          </cell>
          <cell r="FC345">
            <v>0</v>
          </cell>
          <cell r="FD345">
            <v>0</v>
          </cell>
          <cell r="FE345">
            <v>0</v>
          </cell>
          <cell r="FF345">
            <v>4.6549499920000024</v>
          </cell>
        </row>
        <row r="346">
          <cell r="J346">
            <v>1415</v>
          </cell>
          <cell r="K346" t="str">
            <v>К - 53</v>
          </cell>
          <cell r="L346">
            <v>42260</v>
          </cell>
          <cell r="M346" t="str">
            <v>БС</v>
          </cell>
          <cell r="N346" t="str">
            <v>P1ar_Block III</v>
          </cell>
          <cell r="O346" t="str">
            <v>Действующий</v>
          </cell>
          <cell r="P346">
            <v>-4</v>
          </cell>
          <cell r="Q346">
            <v>0</v>
          </cell>
          <cell r="R346">
            <v>0</v>
          </cell>
          <cell r="S346">
            <v>0</v>
          </cell>
          <cell r="T346">
            <v>143.80000000000001</v>
          </cell>
          <cell r="U346">
            <v>135</v>
          </cell>
          <cell r="V346">
            <v>4.32</v>
          </cell>
          <cell r="W346">
            <v>1</v>
          </cell>
          <cell r="X346">
            <v>4.32</v>
          </cell>
          <cell r="Y346">
            <v>1.33</v>
          </cell>
          <cell r="Z346">
            <v>0.83599999999999997</v>
          </cell>
          <cell r="AA346">
            <v>0.73299999999999998</v>
          </cell>
          <cell r="AB346">
            <v>38</v>
          </cell>
          <cell r="AC346">
            <v>1.1579999999999999</v>
          </cell>
          <cell r="AD346">
            <v>177.8</v>
          </cell>
          <cell r="AE346">
            <v>9.19</v>
          </cell>
          <cell r="AF346">
            <v>2239</v>
          </cell>
          <cell r="AG346">
            <v>2785</v>
          </cell>
          <cell r="AH346">
            <v>2785</v>
          </cell>
          <cell r="AI346">
            <v>43058</v>
          </cell>
          <cell r="AJ346" t="str">
            <v>По спущенной компановке</v>
          </cell>
          <cell r="AK346" t="str">
            <v>откр ствол</v>
          </cell>
          <cell r="AL346" t="str">
            <v>2094,23-2785</v>
          </cell>
          <cell r="AM346">
            <v>0</v>
          </cell>
          <cell r="AN346">
            <v>2094.23</v>
          </cell>
          <cell r="AO346">
            <v>0</v>
          </cell>
          <cell r="AP346" t="str">
            <v>1787,61-2094,23</v>
          </cell>
          <cell r="AQ346">
            <v>114</v>
          </cell>
          <cell r="AR346">
            <v>7.37</v>
          </cell>
          <cell r="AS346" t="str">
            <v>Фонтан</v>
          </cell>
          <cell r="AT346">
            <v>560</v>
          </cell>
          <cell r="AU346" t="str">
            <v>ГП</v>
          </cell>
          <cell r="AV346">
            <v>1020</v>
          </cell>
          <cell r="AW346" t="str">
            <v>ГК87/3</v>
          </cell>
          <cell r="AX346">
            <v>1390</v>
          </cell>
          <cell r="AY346" t="str">
            <v>ГК70/3</v>
          </cell>
          <cell r="AZ346">
            <v>1700</v>
          </cell>
          <cell r="BA346" t="str">
            <v>извлечен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1760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1790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1666.07</v>
          </cell>
          <cell r="BT346">
            <v>123.93</v>
          </cell>
          <cell r="BU346">
            <v>73</v>
          </cell>
          <cell r="BV346">
            <v>5.5</v>
          </cell>
          <cell r="BW346">
            <v>18</v>
          </cell>
          <cell r="BX346" t="str">
            <v>Угловик</v>
          </cell>
          <cell r="BY346" t="str">
            <v>Постоянный</v>
          </cell>
          <cell r="BZ346">
            <v>24</v>
          </cell>
          <cell r="CA346">
            <v>0</v>
          </cell>
          <cell r="CB346">
            <v>27</v>
          </cell>
          <cell r="CC346">
            <v>44</v>
          </cell>
          <cell r="CD346">
            <v>24</v>
          </cell>
          <cell r="CE346">
            <v>43313</v>
          </cell>
          <cell r="CF346">
            <v>176.1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53</v>
          </cell>
          <cell r="CL346">
            <v>16.72</v>
          </cell>
          <cell r="CM346">
            <v>20</v>
          </cell>
          <cell r="CN346">
            <v>0</v>
          </cell>
          <cell r="CO346">
            <v>335</v>
          </cell>
          <cell r="CP346">
            <v>94.9</v>
          </cell>
          <cell r="CQ346">
            <v>123.1</v>
          </cell>
          <cell r="CR346" t="str">
            <v>-</v>
          </cell>
          <cell r="CS346" t="str">
            <v>-</v>
          </cell>
          <cell r="CT346" t="str">
            <v>-</v>
          </cell>
          <cell r="CU346">
            <v>106.38</v>
          </cell>
          <cell r="CV346" t="str">
            <v>-</v>
          </cell>
          <cell r="CW346" t="str">
            <v>-</v>
          </cell>
          <cell r="CX346" t="str">
            <v>-</v>
          </cell>
          <cell r="CY346">
            <v>0</v>
          </cell>
          <cell r="CZ346">
            <v>94.9</v>
          </cell>
          <cell r="DA346">
            <v>5675.8373205741627</v>
          </cell>
          <cell r="DB346">
            <v>5675.8373205741627</v>
          </cell>
          <cell r="DC346">
            <v>0.2048798511542024</v>
          </cell>
          <cell r="DD346">
            <v>0</v>
          </cell>
          <cell r="DE346" t="str">
            <v>Фонтан</v>
          </cell>
          <cell r="DF346">
            <v>16.72</v>
          </cell>
          <cell r="DG346">
            <v>20</v>
          </cell>
          <cell r="DH346">
            <v>0</v>
          </cell>
          <cell r="DI346">
            <v>94.9</v>
          </cell>
          <cell r="DJ346">
            <v>53</v>
          </cell>
          <cell r="DK346">
            <v>0</v>
          </cell>
          <cell r="DL346">
            <v>42897.083333333336</v>
          </cell>
          <cell r="DM346">
            <v>43097</v>
          </cell>
          <cell r="DN346">
            <v>309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43097</v>
          </cell>
          <cell r="DT346" t="str">
            <v>ЗБС</v>
          </cell>
          <cell r="DU346">
            <v>0</v>
          </cell>
          <cell r="DV346">
            <v>18</v>
          </cell>
          <cell r="DW346">
            <v>27</v>
          </cell>
          <cell r="DX346">
            <v>44</v>
          </cell>
          <cell r="DY346">
            <v>24</v>
          </cell>
          <cell r="DZ346" t="str">
            <v>Постоянный</v>
          </cell>
          <cell r="EA346">
            <v>24</v>
          </cell>
          <cell r="EB346">
            <v>0</v>
          </cell>
          <cell r="EC346">
            <v>18.592639999999999</v>
          </cell>
          <cell r="ED346">
            <v>22.24</v>
          </cell>
          <cell r="EE346">
            <v>0</v>
          </cell>
          <cell r="EF346">
            <v>90.3</v>
          </cell>
          <cell r="EG346">
            <v>4856.7605245946788</v>
          </cell>
          <cell r="EH346">
            <v>0</v>
          </cell>
          <cell r="EI346">
            <v>0</v>
          </cell>
          <cell r="EJ346">
            <v>53</v>
          </cell>
          <cell r="EK346">
            <v>18</v>
          </cell>
          <cell r="EL346">
            <v>27</v>
          </cell>
          <cell r="EM346">
            <v>44</v>
          </cell>
          <cell r="EN346">
            <v>24</v>
          </cell>
          <cell r="EO346" t="str">
            <v>Постоянный</v>
          </cell>
          <cell r="EP346">
            <v>24</v>
          </cell>
          <cell r="EQ346">
            <v>0</v>
          </cell>
          <cell r="ER346">
            <v>16.72</v>
          </cell>
          <cell r="ES346">
            <v>20</v>
          </cell>
          <cell r="ET346">
            <v>0</v>
          </cell>
          <cell r="EU346">
            <v>94.9</v>
          </cell>
          <cell r="EV346">
            <v>5675.8373205741627</v>
          </cell>
          <cell r="EW346">
            <v>0</v>
          </cell>
          <cell r="EX346">
            <v>0</v>
          </cell>
          <cell r="EY346">
            <v>53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-1.8726400000000005</v>
          </cell>
        </row>
        <row r="347">
          <cell r="J347">
            <v>1419</v>
          </cell>
          <cell r="K347" t="str">
            <v>К - 53</v>
          </cell>
          <cell r="L347">
            <v>42262</v>
          </cell>
          <cell r="M347" t="str">
            <v>Гор.</v>
          </cell>
          <cell r="N347" t="str">
            <v>P1ar_Block III</v>
          </cell>
          <cell r="O347" t="str">
            <v>Действующий</v>
          </cell>
          <cell r="P347">
            <v>-4</v>
          </cell>
          <cell r="Q347">
            <v>0</v>
          </cell>
          <cell r="R347">
            <v>0</v>
          </cell>
          <cell r="S347">
            <v>0</v>
          </cell>
          <cell r="T347">
            <v>143.80000000000001</v>
          </cell>
          <cell r="U347">
            <v>135</v>
          </cell>
          <cell r="V347">
            <v>4.32</v>
          </cell>
          <cell r="W347">
            <v>1</v>
          </cell>
          <cell r="X347">
            <v>4.32</v>
          </cell>
          <cell r="Y347">
            <v>1.33</v>
          </cell>
          <cell r="Z347">
            <v>0.83599999999999997</v>
          </cell>
          <cell r="AA347">
            <v>0.73299999999999998</v>
          </cell>
          <cell r="AB347">
            <v>38</v>
          </cell>
          <cell r="AC347">
            <v>1.1579999999999999</v>
          </cell>
          <cell r="AD347">
            <v>177.8</v>
          </cell>
          <cell r="AE347">
            <v>9.19</v>
          </cell>
          <cell r="AF347">
            <v>2238</v>
          </cell>
          <cell r="AG347">
            <v>3086</v>
          </cell>
          <cell r="AH347">
            <v>3086</v>
          </cell>
          <cell r="AI347">
            <v>0</v>
          </cell>
          <cell r="AJ347">
            <v>0</v>
          </cell>
          <cell r="AK347" t="str">
            <v>откр ствол</v>
          </cell>
          <cell r="AL347" t="str">
            <v>2380-3086</v>
          </cell>
          <cell r="AM347">
            <v>0</v>
          </cell>
          <cell r="AN347">
            <v>2380</v>
          </cell>
          <cell r="AO347">
            <v>0</v>
          </cell>
          <cell r="AP347" t="str">
            <v>2082-2380</v>
          </cell>
          <cell r="AQ347">
            <v>114</v>
          </cell>
          <cell r="AR347">
            <v>7.37</v>
          </cell>
          <cell r="AS347" t="str">
            <v>Фонтан</v>
          </cell>
          <cell r="AT347">
            <v>440</v>
          </cell>
          <cell r="AU347" t="str">
            <v>ГП</v>
          </cell>
          <cell r="AV347">
            <v>815</v>
          </cell>
          <cell r="AW347" t="str">
            <v>ГП</v>
          </cell>
          <cell r="AX347">
            <v>1175</v>
          </cell>
          <cell r="AY347" t="str">
            <v>ГК50/1,5</v>
          </cell>
          <cell r="AZ347">
            <v>1510</v>
          </cell>
          <cell r="BA347" t="str">
            <v>ЦКсОК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1750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2087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73</v>
          </cell>
          <cell r="BV347">
            <v>5.5</v>
          </cell>
          <cell r="BW347">
            <v>18</v>
          </cell>
          <cell r="BX347" t="str">
            <v>Угловик</v>
          </cell>
          <cell r="BY347" t="str">
            <v>Постоянный</v>
          </cell>
          <cell r="BZ347">
            <v>24</v>
          </cell>
          <cell r="CA347">
            <v>0</v>
          </cell>
          <cell r="CB347">
            <v>85</v>
          </cell>
          <cell r="CC347">
            <v>88</v>
          </cell>
          <cell r="CD347">
            <v>84</v>
          </cell>
          <cell r="CE347">
            <v>43313</v>
          </cell>
          <cell r="CF347">
            <v>155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101</v>
          </cell>
          <cell r="CL347">
            <v>7.0474799999999993</v>
          </cell>
          <cell r="CM347">
            <v>8.43</v>
          </cell>
          <cell r="CN347">
            <v>0</v>
          </cell>
          <cell r="CO347">
            <v>336</v>
          </cell>
          <cell r="CP347">
            <v>129.6</v>
          </cell>
          <cell r="CQ347">
            <v>54</v>
          </cell>
          <cell r="CR347" t="str">
            <v>-</v>
          </cell>
          <cell r="CS347" t="str">
            <v>-</v>
          </cell>
          <cell r="CT347" t="str">
            <v>-</v>
          </cell>
          <cell r="CU347">
            <v>46.95252</v>
          </cell>
          <cell r="CV347" t="str">
            <v>-</v>
          </cell>
          <cell r="CW347" t="str">
            <v>-</v>
          </cell>
          <cell r="CX347" t="str">
            <v>-</v>
          </cell>
          <cell r="CY347">
            <v>0</v>
          </cell>
          <cell r="CZ347">
            <v>129.6</v>
          </cell>
          <cell r="DA347">
            <v>18389.552010080202</v>
          </cell>
          <cell r="DB347">
            <v>18389.552010080202</v>
          </cell>
          <cell r="DC347">
            <v>0.17439583858167529</v>
          </cell>
          <cell r="DD347">
            <v>0</v>
          </cell>
          <cell r="DE347" t="str">
            <v>Фонтан</v>
          </cell>
          <cell r="DF347">
            <v>7.0474799999999993</v>
          </cell>
          <cell r="DG347">
            <v>8.43</v>
          </cell>
          <cell r="DH347">
            <v>0</v>
          </cell>
          <cell r="DI347">
            <v>129.60000000000002</v>
          </cell>
          <cell r="DJ347">
            <v>101</v>
          </cell>
          <cell r="DK347">
            <v>0</v>
          </cell>
          <cell r="DL347">
            <v>42758.083333333336</v>
          </cell>
          <cell r="DM347">
            <v>43171</v>
          </cell>
          <cell r="DN347">
            <v>235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42262</v>
          </cell>
          <cell r="DT347" t="str">
            <v>ВНС</v>
          </cell>
          <cell r="DU347">
            <v>0</v>
          </cell>
          <cell r="DV347">
            <v>18</v>
          </cell>
          <cell r="DW347">
            <v>85</v>
          </cell>
          <cell r="DX347">
            <v>88</v>
          </cell>
          <cell r="DY347">
            <v>84</v>
          </cell>
          <cell r="DZ347" t="str">
            <v>Постоянный</v>
          </cell>
          <cell r="EA347">
            <v>24</v>
          </cell>
          <cell r="EB347">
            <v>0</v>
          </cell>
          <cell r="EC347">
            <v>7.0474799999999993</v>
          </cell>
          <cell r="ED347">
            <v>8.43</v>
          </cell>
          <cell r="EE347">
            <v>0</v>
          </cell>
          <cell r="EF347">
            <v>130.80000000000001</v>
          </cell>
          <cell r="EG347">
            <v>18559.825639803166</v>
          </cell>
          <cell r="EH347">
            <v>0</v>
          </cell>
          <cell r="EI347">
            <v>0</v>
          </cell>
          <cell r="EJ347">
            <v>101</v>
          </cell>
          <cell r="EK347">
            <v>18</v>
          </cell>
          <cell r="EL347">
            <v>85</v>
          </cell>
          <cell r="EM347">
            <v>88</v>
          </cell>
          <cell r="EN347">
            <v>84</v>
          </cell>
          <cell r="EO347" t="str">
            <v>Постоянный</v>
          </cell>
          <cell r="EP347">
            <v>24</v>
          </cell>
          <cell r="EQ347">
            <v>0</v>
          </cell>
          <cell r="ER347">
            <v>7.0474799999999993</v>
          </cell>
          <cell r="ES347">
            <v>8.43</v>
          </cell>
          <cell r="ET347">
            <v>0</v>
          </cell>
          <cell r="EU347">
            <v>129.6</v>
          </cell>
          <cell r="EV347">
            <v>18389.552010080202</v>
          </cell>
          <cell r="EW347">
            <v>0</v>
          </cell>
          <cell r="EX347">
            <v>0</v>
          </cell>
          <cell r="EY347">
            <v>101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</row>
        <row r="348">
          <cell r="J348">
            <v>1426</v>
          </cell>
          <cell r="K348" t="str">
            <v>Без куста</v>
          </cell>
          <cell r="L348">
            <v>42759</v>
          </cell>
          <cell r="M348" t="str">
            <v>Гор.</v>
          </cell>
          <cell r="N348" t="str">
            <v>P1ar_Block I</v>
          </cell>
          <cell r="O348" t="str">
            <v>Действующий</v>
          </cell>
          <cell r="P348">
            <v>-4</v>
          </cell>
          <cell r="Q348">
            <v>0</v>
          </cell>
          <cell r="R348">
            <v>0</v>
          </cell>
          <cell r="S348">
            <v>0</v>
          </cell>
          <cell r="T348">
            <v>143.80000000000001</v>
          </cell>
          <cell r="U348">
            <v>135</v>
          </cell>
          <cell r="V348">
            <v>4.32</v>
          </cell>
          <cell r="W348">
            <v>1</v>
          </cell>
          <cell r="X348">
            <v>4.32</v>
          </cell>
          <cell r="Y348">
            <v>1.33</v>
          </cell>
          <cell r="Z348">
            <v>0.83599999999999997</v>
          </cell>
          <cell r="AA348">
            <v>0.73299999999999998</v>
          </cell>
          <cell r="AB348">
            <v>38</v>
          </cell>
          <cell r="AC348">
            <v>1.1579999999999999</v>
          </cell>
          <cell r="AD348">
            <v>177.8</v>
          </cell>
          <cell r="AE348">
            <v>9.19</v>
          </cell>
          <cell r="AF348">
            <v>2120</v>
          </cell>
          <cell r="AG348">
            <v>2770</v>
          </cell>
          <cell r="AH348">
            <v>2770</v>
          </cell>
          <cell r="AI348">
            <v>0</v>
          </cell>
          <cell r="AJ348">
            <v>0</v>
          </cell>
          <cell r="AK348" t="str">
            <v>откр ствол</v>
          </cell>
          <cell r="AL348" t="str">
            <v>2120-2770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 t="str">
            <v>Газлифт</v>
          </cell>
          <cell r="AT348">
            <v>500</v>
          </cell>
          <cell r="AU348" t="str">
            <v>ГП</v>
          </cell>
          <cell r="AV348" t="str">
            <v>ГК81/1,5</v>
          </cell>
          <cell r="AW348" t="str">
            <v>ГК80/2</v>
          </cell>
          <cell r="AX348">
            <v>1220</v>
          </cell>
          <cell r="AY348" t="str">
            <v>ГК78/2</v>
          </cell>
          <cell r="AZ348">
            <v>1490</v>
          </cell>
          <cell r="BA348" t="str">
            <v>ГК70/3</v>
          </cell>
          <cell r="BB348">
            <v>1760</v>
          </cell>
          <cell r="BC348" t="str">
            <v>ЦКсОК</v>
          </cell>
          <cell r="BD348">
            <v>0</v>
          </cell>
          <cell r="BE348">
            <v>0</v>
          </cell>
          <cell r="BF348">
            <v>1770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2130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73</v>
          </cell>
          <cell r="BV348">
            <v>5.5</v>
          </cell>
          <cell r="BW348">
            <v>18</v>
          </cell>
          <cell r="BX348" t="str">
            <v>Угловик</v>
          </cell>
          <cell r="BY348" t="str">
            <v>Постоянный</v>
          </cell>
          <cell r="BZ348">
            <v>24</v>
          </cell>
          <cell r="CA348">
            <v>0</v>
          </cell>
          <cell r="CB348">
            <v>24</v>
          </cell>
          <cell r="CC348">
            <v>48</v>
          </cell>
          <cell r="CD348">
            <v>23</v>
          </cell>
          <cell r="CE348">
            <v>43313</v>
          </cell>
          <cell r="CF348">
            <v>164</v>
          </cell>
          <cell r="CG348">
            <v>72</v>
          </cell>
          <cell r="CH348">
            <v>6</v>
          </cell>
          <cell r="CI348">
            <v>0</v>
          </cell>
          <cell r="CJ348">
            <v>0</v>
          </cell>
          <cell r="CK348">
            <v>52</v>
          </cell>
          <cell r="CL348">
            <v>14.212</v>
          </cell>
          <cell r="CM348">
            <v>17</v>
          </cell>
          <cell r="CN348">
            <v>0</v>
          </cell>
          <cell r="CO348">
            <v>337</v>
          </cell>
          <cell r="CP348">
            <v>35</v>
          </cell>
          <cell r="CQ348">
            <v>112</v>
          </cell>
          <cell r="CR348" t="str">
            <v>-</v>
          </cell>
          <cell r="CS348" t="str">
            <v>-</v>
          </cell>
          <cell r="CT348" t="str">
            <v>-</v>
          </cell>
          <cell r="CU348">
            <v>97.787999999999997</v>
          </cell>
          <cell r="CV348" t="str">
            <v>-</v>
          </cell>
          <cell r="CW348" t="str">
            <v>-</v>
          </cell>
          <cell r="CX348" t="str">
            <v>-</v>
          </cell>
          <cell r="CY348">
            <v>8.8000000000000007</v>
          </cell>
          <cell r="CZ348">
            <v>26.2</v>
          </cell>
          <cell r="DA348">
            <v>1843.5125246270757</v>
          </cell>
          <cell r="DB348">
            <v>2462.7075710667041</v>
          </cell>
          <cell r="DC348">
            <v>0.19778061125422325</v>
          </cell>
          <cell r="DD348">
            <v>0</v>
          </cell>
          <cell r="DE348" t="str">
            <v>Газлифт</v>
          </cell>
          <cell r="DF348">
            <v>14.212</v>
          </cell>
          <cell r="DG348">
            <v>17</v>
          </cell>
          <cell r="DH348">
            <v>0</v>
          </cell>
          <cell r="DI348">
            <v>26.2</v>
          </cell>
          <cell r="DJ348">
            <v>52</v>
          </cell>
          <cell r="DK348">
            <v>0</v>
          </cell>
          <cell r="DL348">
            <v>42755.083333333336</v>
          </cell>
          <cell r="DM348">
            <v>42759</v>
          </cell>
          <cell r="DN348">
            <v>647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42759</v>
          </cell>
          <cell r="DT348" t="str">
            <v>ВНС</v>
          </cell>
          <cell r="DU348">
            <v>0</v>
          </cell>
          <cell r="DV348">
            <v>18</v>
          </cell>
          <cell r="DW348">
            <v>27</v>
          </cell>
          <cell r="DX348">
            <v>45</v>
          </cell>
          <cell r="DY348">
            <v>26</v>
          </cell>
          <cell r="DZ348" t="str">
            <v>Постоянный</v>
          </cell>
          <cell r="EA348">
            <v>24</v>
          </cell>
          <cell r="EB348">
            <v>0</v>
          </cell>
          <cell r="EC348">
            <v>10.032</v>
          </cell>
          <cell r="ED348">
            <v>12</v>
          </cell>
          <cell r="EE348">
            <v>0</v>
          </cell>
          <cell r="EF348">
            <v>35</v>
          </cell>
          <cell r="EG348">
            <v>2611.6427432216906</v>
          </cell>
          <cell r="EH348">
            <v>81</v>
          </cell>
          <cell r="EI348">
            <v>8.8000000000000007</v>
          </cell>
          <cell r="EJ348">
            <v>52</v>
          </cell>
          <cell r="EK348">
            <v>18</v>
          </cell>
          <cell r="EL348">
            <v>24</v>
          </cell>
          <cell r="EM348">
            <v>48</v>
          </cell>
          <cell r="EN348">
            <v>23</v>
          </cell>
          <cell r="EO348" t="str">
            <v>Постоянный</v>
          </cell>
          <cell r="EP348">
            <v>24</v>
          </cell>
          <cell r="EQ348">
            <v>0</v>
          </cell>
          <cell r="ER348">
            <v>14.212</v>
          </cell>
          <cell r="ES348">
            <v>17</v>
          </cell>
          <cell r="ET348">
            <v>0</v>
          </cell>
          <cell r="EU348">
            <v>35</v>
          </cell>
          <cell r="EV348">
            <v>1843.5125246270757</v>
          </cell>
          <cell r="EW348">
            <v>72</v>
          </cell>
          <cell r="EX348">
            <v>8.8000000000000007</v>
          </cell>
          <cell r="EY348">
            <v>52</v>
          </cell>
          <cell r="EZ348">
            <v>0</v>
          </cell>
          <cell r="FA348">
            <v>-3</v>
          </cell>
          <cell r="FB348">
            <v>3</v>
          </cell>
          <cell r="FC348">
            <v>-3</v>
          </cell>
          <cell r="FD348">
            <v>0</v>
          </cell>
          <cell r="FE348">
            <v>0</v>
          </cell>
          <cell r="FF348">
            <v>4.18</v>
          </cell>
        </row>
        <row r="349">
          <cell r="J349">
            <v>1427</v>
          </cell>
          <cell r="K349" t="str">
            <v>К - 77</v>
          </cell>
          <cell r="L349">
            <v>42734</v>
          </cell>
          <cell r="M349" t="str">
            <v>Гор.</v>
          </cell>
          <cell r="N349" t="str">
            <v>P1ar_Block I</v>
          </cell>
          <cell r="O349" t="str">
            <v>Действующий</v>
          </cell>
          <cell r="P349">
            <v>-4</v>
          </cell>
          <cell r="Q349">
            <v>0</v>
          </cell>
          <cell r="R349">
            <v>0</v>
          </cell>
          <cell r="S349">
            <v>0</v>
          </cell>
          <cell r="T349">
            <v>143.80000000000001</v>
          </cell>
          <cell r="U349">
            <v>135</v>
          </cell>
          <cell r="V349">
            <v>4.32</v>
          </cell>
          <cell r="W349">
            <v>1</v>
          </cell>
          <cell r="X349">
            <v>4.2425313770549753</v>
          </cell>
          <cell r="Y349">
            <v>1.33</v>
          </cell>
          <cell r="Z349">
            <v>0.83599999999999997</v>
          </cell>
          <cell r="AA349">
            <v>0.73299999999999998</v>
          </cell>
          <cell r="AB349">
            <v>38</v>
          </cell>
          <cell r="AC349">
            <v>1.1579999999999999</v>
          </cell>
          <cell r="AD349">
            <v>177.8</v>
          </cell>
          <cell r="AE349">
            <v>9.19</v>
          </cell>
          <cell r="AF349">
            <v>2106</v>
          </cell>
          <cell r="AG349">
            <v>2706</v>
          </cell>
          <cell r="AH349">
            <v>2706</v>
          </cell>
          <cell r="AI349">
            <v>0</v>
          </cell>
          <cell r="AJ349">
            <v>0</v>
          </cell>
          <cell r="AK349" t="str">
            <v>откр ствол</v>
          </cell>
          <cell r="AL349" t="str">
            <v>2106-2706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 t="str">
            <v>Газлифт</v>
          </cell>
          <cell r="AT349">
            <v>500</v>
          </cell>
          <cell r="AU349" t="str">
            <v>ГП</v>
          </cell>
          <cell r="AV349">
            <v>900</v>
          </cell>
          <cell r="AW349" t="str">
            <v>ГП</v>
          </cell>
          <cell r="AX349">
            <v>1220</v>
          </cell>
          <cell r="AY349" t="str">
            <v>ГП</v>
          </cell>
          <cell r="AZ349">
            <v>1480</v>
          </cell>
          <cell r="BA349" t="str">
            <v>ГК85/1,5</v>
          </cell>
          <cell r="BB349">
            <v>1750</v>
          </cell>
          <cell r="BC349" t="str">
            <v>ЦКсОК/5</v>
          </cell>
          <cell r="BD349">
            <v>0</v>
          </cell>
          <cell r="BE349">
            <v>0</v>
          </cell>
          <cell r="BF349">
            <v>1820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2280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73</v>
          </cell>
          <cell r="BV349">
            <v>5.5</v>
          </cell>
          <cell r="BW349">
            <v>18</v>
          </cell>
          <cell r="BX349" t="str">
            <v>Угловик</v>
          </cell>
          <cell r="BY349" t="str">
            <v>Постоянный</v>
          </cell>
          <cell r="BZ349">
            <v>24</v>
          </cell>
          <cell r="CA349">
            <v>0</v>
          </cell>
          <cell r="CB349">
            <v>24</v>
          </cell>
          <cell r="CC349">
            <v>50</v>
          </cell>
          <cell r="CD349">
            <v>23</v>
          </cell>
          <cell r="CE349">
            <v>43313</v>
          </cell>
          <cell r="CF349">
            <v>167</v>
          </cell>
          <cell r="CG349">
            <v>72</v>
          </cell>
          <cell r="CH349">
            <v>6</v>
          </cell>
          <cell r="CI349">
            <v>0</v>
          </cell>
          <cell r="CJ349">
            <v>0</v>
          </cell>
          <cell r="CK349">
            <v>52</v>
          </cell>
          <cell r="CL349">
            <v>6.6512159999999998</v>
          </cell>
          <cell r="CM349">
            <v>8</v>
          </cell>
          <cell r="CN349">
            <v>0.55000000000000004</v>
          </cell>
          <cell r="CO349">
            <v>338</v>
          </cell>
          <cell r="CP349">
            <v>27</v>
          </cell>
          <cell r="CQ349">
            <v>115</v>
          </cell>
          <cell r="CR349" t="str">
            <v>-</v>
          </cell>
          <cell r="CS349" t="str">
            <v>-</v>
          </cell>
          <cell r="CT349" t="str">
            <v>-</v>
          </cell>
          <cell r="CU349">
            <v>108.34878399999999</v>
          </cell>
          <cell r="CV349" t="str">
            <v>-</v>
          </cell>
          <cell r="CW349" t="str">
            <v>-</v>
          </cell>
          <cell r="CX349" t="str">
            <v>-</v>
          </cell>
          <cell r="CY349">
            <v>13.2</v>
          </cell>
          <cell r="CZ349">
            <v>13.8</v>
          </cell>
          <cell r="DA349">
            <v>2074.8085763565641</v>
          </cell>
          <cell r="DB349">
            <v>4059.408084175886</v>
          </cell>
          <cell r="DC349">
            <v>8.9934300429345609E-2</v>
          </cell>
          <cell r="DD349">
            <v>0</v>
          </cell>
          <cell r="DE349" t="str">
            <v>Газлифт</v>
          </cell>
          <cell r="DF349">
            <v>6.6512159999999998</v>
          </cell>
          <cell r="DG349">
            <v>8</v>
          </cell>
          <cell r="DH349">
            <v>0.55000000000000004</v>
          </cell>
          <cell r="DI349">
            <v>13.8</v>
          </cell>
          <cell r="DJ349">
            <v>52</v>
          </cell>
          <cell r="DK349">
            <v>0</v>
          </cell>
          <cell r="DL349">
            <v>42705</v>
          </cell>
          <cell r="DM349">
            <v>42734</v>
          </cell>
          <cell r="DN349">
            <v>672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42734</v>
          </cell>
          <cell r="DT349" t="str">
            <v>ВНС</v>
          </cell>
          <cell r="DU349">
            <v>0</v>
          </cell>
          <cell r="DV349">
            <v>18</v>
          </cell>
          <cell r="DW349">
            <v>26</v>
          </cell>
          <cell r="DX349">
            <v>53</v>
          </cell>
          <cell r="DY349">
            <v>24</v>
          </cell>
          <cell r="DZ349" t="str">
            <v>Постоянный</v>
          </cell>
          <cell r="EA349">
            <v>24</v>
          </cell>
          <cell r="EB349">
            <v>0</v>
          </cell>
          <cell r="EC349">
            <v>6.6512159999999998</v>
          </cell>
          <cell r="ED349">
            <v>8</v>
          </cell>
          <cell r="EE349">
            <v>0.55000000000000004</v>
          </cell>
          <cell r="EF349">
            <v>27</v>
          </cell>
          <cell r="EG349">
            <v>2074.8085763565641</v>
          </cell>
          <cell r="EH349">
            <v>84</v>
          </cell>
          <cell r="EI349">
            <v>13.2</v>
          </cell>
          <cell r="EJ349">
            <v>52</v>
          </cell>
          <cell r="EK349">
            <v>18</v>
          </cell>
          <cell r="EL349">
            <v>24</v>
          </cell>
          <cell r="EM349">
            <v>50</v>
          </cell>
          <cell r="EN349">
            <v>23</v>
          </cell>
          <cell r="EO349" t="str">
            <v>Постоянный</v>
          </cell>
          <cell r="EP349">
            <v>24</v>
          </cell>
          <cell r="EQ349">
            <v>0</v>
          </cell>
          <cell r="ER349">
            <v>6.6512159999999998</v>
          </cell>
          <cell r="ES349">
            <v>8</v>
          </cell>
          <cell r="ET349">
            <v>0.55000000000000004</v>
          </cell>
          <cell r="EU349">
            <v>27</v>
          </cell>
          <cell r="EV349">
            <v>2074.8085763565641</v>
          </cell>
          <cell r="EW349">
            <v>72</v>
          </cell>
          <cell r="EX349">
            <v>13.2</v>
          </cell>
          <cell r="EY349">
            <v>52</v>
          </cell>
          <cell r="EZ349">
            <v>0</v>
          </cell>
          <cell r="FA349">
            <v>-2</v>
          </cell>
          <cell r="FB349">
            <v>-3</v>
          </cell>
          <cell r="FC349">
            <v>-1</v>
          </cell>
          <cell r="FD349">
            <v>0</v>
          </cell>
          <cell r="FE349">
            <v>0</v>
          </cell>
          <cell r="FF349">
            <v>0</v>
          </cell>
        </row>
        <row r="350">
          <cell r="J350">
            <v>1434</v>
          </cell>
          <cell r="K350" t="str">
            <v>К - 77</v>
          </cell>
          <cell r="L350">
            <v>42686</v>
          </cell>
          <cell r="M350" t="str">
            <v>Гор.</v>
          </cell>
          <cell r="N350" t="str">
            <v>P1ar_Block I</v>
          </cell>
          <cell r="O350" t="str">
            <v>Действующий</v>
          </cell>
          <cell r="P350">
            <v>-4</v>
          </cell>
          <cell r="Q350">
            <v>0</v>
          </cell>
          <cell r="R350">
            <v>0</v>
          </cell>
          <cell r="S350">
            <v>0</v>
          </cell>
          <cell r="T350">
            <v>143.80000000000001</v>
          </cell>
          <cell r="U350">
            <v>135</v>
          </cell>
          <cell r="V350">
            <v>4.32</v>
          </cell>
          <cell r="W350">
            <v>1</v>
          </cell>
          <cell r="X350">
            <v>3.3261472128118266</v>
          </cell>
          <cell r="Y350">
            <v>1.33</v>
          </cell>
          <cell r="Z350">
            <v>0.83599999999999997</v>
          </cell>
          <cell r="AA350">
            <v>0.73299999999999998</v>
          </cell>
          <cell r="AB350">
            <v>38</v>
          </cell>
          <cell r="AC350">
            <v>1.1579999999999999</v>
          </cell>
          <cell r="AD350">
            <v>177.8</v>
          </cell>
          <cell r="AE350">
            <v>9.19</v>
          </cell>
          <cell r="AF350">
            <v>2101</v>
          </cell>
          <cell r="AG350">
            <v>2720</v>
          </cell>
          <cell r="AH350">
            <v>2720</v>
          </cell>
          <cell r="AI350">
            <v>0</v>
          </cell>
          <cell r="AJ350">
            <v>0</v>
          </cell>
          <cell r="AK350" t="str">
            <v>откр ствол</v>
          </cell>
          <cell r="AL350" t="str">
            <v>2110-2720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 t="str">
            <v>Газлифт</v>
          </cell>
          <cell r="AT350">
            <v>462</v>
          </cell>
          <cell r="AU350" t="str">
            <v>ГК80/1,5</v>
          </cell>
          <cell r="AV350">
            <v>882</v>
          </cell>
          <cell r="AW350" t="str">
            <v>ГК82/1,5</v>
          </cell>
          <cell r="AX350">
            <v>1240</v>
          </cell>
          <cell r="AY350" t="str">
            <v>ГК81/2</v>
          </cell>
          <cell r="AZ350">
            <v>1534</v>
          </cell>
          <cell r="BA350" t="str">
            <v>ГК74/3</v>
          </cell>
          <cell r="BB350">
            <v>1744</v>
          </cell>
          <cell r="BC350" t="str">
            <v>ЦКсОК</v>
          </cell>
          <cell r="BD350">
            <v>0</v>
          </cell>
          <cell r="BE350">
            <v>0</v>
          </cell>
          <cell r="BF350">
            <v>1780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2110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73</v>
          </cell>
          <cell r="BV350">
            <v>5.5</v>
          </cell>
          <cell r="BW350">
            <v>18</v>
          </cell>
          <cell r="BX350" t="str">
            <v>Угловик</v>
          </cell>
          <cell r="BY350" t="str">
            <v>Постоянный</v>
          </cell>
          <cell r="BZ350">
            <v>24</v>
          </cell>
          <cell r="CA350">
            <v>0</v>
          </cell>
          <cell r="CB350">
            <v>24</v>
          </cell>
          <cell r="CC350">
            <v>83</v>
          </cell>
          <cell r="CD350">
            <v>23</v>
          </cell>
          <cell r="CE350">
            <v>43313</v>
          </cell>
          <cell r="CF350">
            <v>178</v>
          </cell>
          <cell r="CG350">
            <v>72</v>
          </cell>
          <cell r="CH350">
            <v>6</v>
          </cell>
          <cell r="CI350">
            <v>0</v>
          </cell>
          <cell r="CJ350">
            <v>0</v>
          </cell>
          <cell r="CK350">
            <v>68</v>
          </cell>
          <cell r="CL350">
            <v>34.234200000000001</v>
          </cell>
          <cell r="CM350">
            <v>45</v>
          </cell>
          <cell r="CN350">
            <v>9</v>
          </cell>
          <cell r="CO350">
            <v>339</v>
          </cell>
          <cell r="CP350">
            <v>47</v>
          </cell>
          <cell r="CQ350">
            <v>110</v>
          </cell>
          <cell r="CR350" t="str">
            <v>-</v>
          </cell>
          <cell r="CS350" t="str">
            <v>-</v>
          </cell>
          <cell r="CT350" t="str">
            <v>-</v>
          </cell>
          <cell r="CU350">
            <v>75.765799999999999</v>
          </cell>
          <cell r="CV350" t="str">
            <v>-</v>
          </cell>
          <cell r="CW350" t="str">
            <v>-</v>
          </cell>
          <cell r="CX350" t="str">
            <v>-</v>
          </cell>
          <cell r="CY350">
            <v>26</v>
          </cell>
          <cell r="CZ350">
            <v>21</v>
          </cell>
          <cell r="DA350">
            <v>613.42166605324496</v>
          </cell>
          <cell r="DB350">
            <v>1372.896109738215</v>
          </cell>
          <cell r="DC350">
            <v>0.48784782371235785</v>
          </cell>
          <cell r="DD350">
            <v>0</v>
          </cell>
          <cell r="DE350" t="str">
            <v>Газлифт</v>
          </cell>
          <cell r="DF350">
            <v>34.234200000000001</v>
          </cell>
          <cell r="DG350">
            <v>45</v>
          </cell>
          <cell r="DH350">
            <v>9</v>
          </cell>
          <cell r="DI350">
            <v>21</v>
          </cell>
          <cell r="DJ350">
            <v>68</v>
          </cell>
          <cell r="DK350">
            <v>0</v>
          </cell>
          <cell r="DL350">
            <v>42679</v>
          </cell>
          <cell r="DM350">
            <v>42686</v>
          </cell>
          <cell r="DN350">
            <v>720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42686</v>
          </cell>
          <cell r="DT350" t="str">
            <v>ВНС</v>
          </cell>
          <cell r="DU350">
            <v>0</v>
          </cell>
          <cell r="DV350">
            <v>18</v>
          </cell>
          <cell r="DW350">
            <v>26</v>
          </cell>
          <cell r="DX350">
            <v>83</v>
          </cell>
          <cell r="DY350">
            <v>25</v>
          </cell>
          <cell r="DZ350" t="str">
            <v>Постоянный</v>
          </cell>
          <cell r="EA350">
            <v>24</v>
          </cell>
          <cell r="EB350">
            <v>0</v>
          </cell>
          <cell r="EC350">
            <v>34.234200000000001</v>
          </cell>
          <cell r="ED350">
            <v>45</v>
          </cell>
          <cell r="EE350">
            <v>9</v>
          </cell>
          <cell r="EF350">
            <v>47</v>
          </cell>
          <cell r="EG350">
            <v>613.42166605324496</v>
          </cell>
          <cell r="EH350">
            <v>83</v>
          </cell>
          <cell r="EI350">
            <v>26</v>
          </cell>
          <cell r="EJ350">
            <v>71</v>
          </cell>
          <cell r="EK350">
            <v>18</v>
          </cell>
          <cell r="EL350">
            <v>24</v>
          </cell>
          <cell r="EM350">
            <v>83</v>
          </cell>
          <cell r="EN350">
            <v>23</v>
          </cell>
          <cell r="EO350" t="str">
            <v>Постоянный</v>
          </cell>
          <cell r="EP350">
            <v>24</v>
          </cell>
          <cell r="EQ350">
            <v>0</v>
          </cell>
          <cell r="ER350">
            <v>34.234200000000001</v>
          </cell>
          <cell r="ES350">
            <v>45</v>
          </cell>
          <cell r="ET350">
            <v>9</v>
          </cell>
          <cell r="EU350">
            <v>47</v>
          </cell>
          <cell r="EV350">
            <v>613.42166605324496</v>
          </cell>
          <cell r="EW350">
            <v>72</v>
          </cell>
          <cell r="EX350">
            <v>26</v>
          </cell>
          <cell r="EY350">
            <v>68</v>
          </cell>
          <cell r="EZ350">
            <v>0</v>
          </cell>
          <cell r="FA350">
            <v>-2</v>
          </cell>
          <cell r="FB350">
            <v>0</v>
          </cell>
          <cell r="FC350">
            <v>-2</v>
          </cell>
          <cell r="FD350">
            <v>0</v>
          </cell>
          <cell r="FE350">
            <v>0</v>
          </cell>
          <cell r="FF350">
            <v>0</v>
          </cell>
        </row>
        <row r="351">
          <cell r="J351">
            <v>1435</v>
          </cell>
          <cell r="K351" t="str">
            <v>Без куста</v>
          </cell>
          <cell r="L351">
            <v>42900</v>
          </cell>
          <cell r="M351" t="str">
            <v>Гор.</v>
          </cell>
          <cell r="N351" t="str">
            <v>P1ar_Block I</v>
          </cell>
          <cell r="O351" t="str">
            <v>Действующий</v>
          </cell>
          <cell r="P351">
            <v>-4</v>
          </cell>
          <cell r="Q351">
            <v>0</v>
          </cell>
          <cell r="R351">
            <v>0</v>
          </cell>
          <cell r="S351">
            <v>0</v>
          </cell>
          <cell r="T351">
            <v>143.80000000000001</v>
          </cell>
          <cell r="U351">
            <v>135</v>
          </cell>
          <cell r="V351">
            <v>4.32</v>
          </cell>
          <cell r="W351">
            <v>1</v>
          </cell>
          <cell r="X351">
            <v>4.0700194079629179</v>
          </cell>
          <cell r="Y351">
            <v>1.33</v>
          </cell>
          <cell r="Z351">
            <v>0.83599999999999997</v>
          </cell>
          <cell r="AA351">
            <v>0.73299999999999998</v>
          </cell>
          <cell r="AB351">
            <v>38</v>
          </cell>
          <cell r="AC351">
            <v>1.1579999999999999</v>
          </cell>
          <cell r="AD351">
            <v>177.8</v>
          </cell>
          <cell r="AE351">
            <v>9.19</v>
          </cell>
          <cell r="AF351">
            <v>2082</v>
          </cell>
          <cell r="AG351">
            <v>2071</v>
          </cell>
          <cell r="AH351">
            <v>2071</v>
          </cell>
          <cell r="AI351">
            <v>0</v>
          </cell>
          <cell r="AJ351">
            <v>0</v>
          </cell>
          <cell r="AK351" t="str">
            <v>Закрытый</v>
          </cell>
          <cell r="AL351" t="str">
            <v>2022-2034; 2042-2052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 t="str">
            <v>Газлифт</v>
          </cell>
          <cell r="AT351">
            <v>500</v>
          </cell>
          <cell r="AU351" t="str">
            <v>ГП</v>
          </cell>
          <cell r="AV351">
            <v>900</v>
          </cell>
          <cell r="AW351" t="str">
            <v>ГП</v>
          </cell>
          <cell r="AX351">
            <v>1220</v>
          </cell>
          <cell r="AY351" t="str">
            <v>ГК82/2</v>
          </cell>
          <cell r="AZ351">
            <v>1500</v>
          </cell>
          <cell r="BA351" t="str">
            <v>ГК78/1,5</v>
          </cell>
          <cell r="BB351">
            <v>1770</v>
          </cell>
          <cell r="BC351" t="str">
            <v>ЦКсОК</v>
          </cell>
          <cell r="BD351">
            <v>0</v>
          </cell>
          <cell r="BE351">
            <v>0</v>
          </cell>
          <cell r="BF351">
            <v>1810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1950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18</v>
          </cell>
          <cell r="BX351" t="str">
            <v>Угловик</v>
          </cell>
          <cell r="BY351" t="str">
            <v>Периодический</v>
          </cell>
          <cell r="BZ351">
            <v>24</v>
          </cell>
          <cell r="CA351">
            <v>72</v>
          </cell>
          <cell r="CB351">
            <v>25</v>
          </cell>
          <cell r="CC351">
            <v>60</v>
          </cell>
          <cell r="CD351">
            <v>24</v>
          </cell>
          <cell r="CE351">
            <v>43313</v>
          </cell>
          <cell r="CF351">
            <v>114</v>
          </cell>
          <cell r="CG351">
            <v>78</v>
          </cell>
          <cell r="CH351">
            <v>6</v>
          </cell>
          <cell r="CI351">
            <v>0</v>
          </cell>
          <cell r="CJ351">
            <v>0</v>
          </cell>
          <cell r="CK351">
            <v>43</v>
          </cell>
          <cell r="CL351">
            <v>4.512937</v>
          </cell>
          <cell r="CM351">
            <v>5.5</v>
          </cell>
          <cell r="CN351">
            <v>1.85</v>
          </cell>
          <cell r="CO351">
            <v>340</v>
          </cell>
          <cell r="CP351">
            <v>6.5</v>
          </cell>
          <cell r="CQ351">
            <v>71</v>
          </cell>
          <cell r="CR351" t="str">
            <v>-</v>
          </cell>
          <cell r="CS351" t="str">
            <v>-</v>
          </cell>
          <cell r="CT351" t="str">
            <v>-</v>
          </cell>
          <cell r="CU351">
            <v>66.487063000000006</v>
          </cell>
          <cell r="CV351" t="str">
            <v>-</v>
          </cell>
          <cell r="CW351" t="str">
            <v>-</v>
          </cell>
          <cell r="CX351" t="str">
            <v>-</v>
          </cell>
          <cell r="CY351">
            <v>2</v>
          </cell>
          <cell r="CZ351">
            <v>4.5</v>
          </cell>
          <cell r="DA351">
            <v>997.133352404432</v>
          </cell>
          <cell r="DB351">
            <v>1440.3037312508461</v>
          </cell>
          <cell r="DC351">
            <v>0.1071143844197259</v>
          </cell>
          <cell r="DD351">
            <v>0</v>
          </cell>
          <cell r="DE351" t="str">
            <v>Газлифт</v>
          </cell>
          <cell r="DF351">
            <v>4.512937</v>
          </cell>
          <cell r="DG351">
            <v>5.5</v>
          </cell>
          <cell r="DH351">
            <v>1.85</v>
          </cell>
          <cell r="DI351">
            <v>4.5</v>
          </cell>
          <cell r="DJ351">
            <v>43</v>
          </cell>
          <cell r="DK351">
            <v>0</v>
          </cell>
          <cell r="DL351">
            <v>42794</v>
          </cell>
          <cell r="DM351">
            <v>42900</v>
          </cell>
          <cell r="DN351">
            <v>506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42900</v>
          </cell>
          <cell r="DT351" t="str">
            <v>ВНС</v>
          </cell>
          <cell r="DU351">
            <v>0</v>
          </cell>
          <cell r="DV351">
            <v>18</v>
          </cell>
          <cell r="DW351">
            <v>27</v>
          </cell>
          <cell r="DX351">
            <v>62</v>
          </cell>
          <cell r="DY351">
            <v>24</v>
          </cell>
          <cell r="DZ351" t="str">
            <v>Периодический</v>
          </cell>
          <cell r="EA351">
            <v>24</v>
          </cell>
          <cell r="EB351">
            <v>72</v>
          </cell>
          <cell r="EC351">
            <v>5.6594691999999993</v>
          </cell>
          <cell r="ED351">
            <v>7</v>
          </cell>
          <cell r="EE351">
            <v>3.29</v>
          </cell>
          <cell r="EF351">
            <v>6.5</v>
          </cell>
          <cell r="EG351">
            <v>795.12757132771401</v>
          </cell>
          <cell r="EH351">
            <v>78</v>
          </cell>
          <cell r="EI351">
            <v>2</v>
          </cell>
          <cell r="EJ351">
            <v>46</v>
          </cell>
          <cell r="EK351">
            <v>18</v>
          </cell>
          <cell r="EL351">
            <v>25</v>
          </cell>
          <cell r="EM351">
            <v>60</v>
          </cell>
          <cell r="EN351">
            <v>24</v>
          </cell>
          <cell r="EO351" t="str">
            <v>Периодический</v>
          </cell>
          <cell r="EP351">
            <v>24</v>
          </cell>
          <cell r="EQ351">
            <v>72</v>
          </cell>
          <cell r="ER351">
            <v>4.512937</v>
          </cell>
          <cell r="ES351">
            <v>5.5</v>
          </cell>
          <cell r="ET351">
            <v>1.85</v>
          </cell>
          <cell r="EU351">
            <v>6.5</v>
          </cell>
          <cell r="EV351">
            <v>997.133352404432</v>
          </cell>
          <cell r="EW351">
            <v>78</v>
          </cell>
          <cell r="EX351">
            <v>2</v>
          </cell>
          <cell r="EY351">
            <v>43</v>
          </cell>
          <cell r="EZ351">
            <v>0</v>
          </cell>
          <cell r="FA351">
            <v>-2</v>
          </cell>
          <cell r="FB351">
            <v>-2</v>
          </cell>
          <cell r="FC351">
            <v>0</v>
          </cell>
          <cell r="FD351">
            <v>0</v>
          </cell>
          <cell r="FE351">
            <v>0</v>
          </cell>
          <cell r="FF351">
            <v>-1.1465321999999993</v>
          </cell>
        </row>
        <row r="352">
          <cell r="J352">
            <v>1441</v>
          </cell>
          <cell r="K352" t="str">
            <v>К - 98</v>
          </cell>
          <cell r="L352">
            <v>42881</v>
          </cell>
          <cell r="M352" t="str">
            <v>Гор.</v>
          </cell>
          <cell r="N352" t="str">
            <v>P1ar_Block I</v>
          </cell>
          <cell r="O352" t="str">
            <v>Действующий</v>
          </cell>
          <cell r="P352">
            <v>-4</v>
          </cell>
          <cell r="Q352">
            <v>0</v>
          </cell>
          <cell r="R352">
            <v>0</v>
          </cell>
          <cell r="S352">
            <v>0</v>
          </cell>
          <cell r="T352">
            <v>143.80000000000001</v>
          </cell>
          <cell r="U352">
            <v>135</v>
          </cell>
          <cell r="V352">
            <v>4.32</v>
          </cell>
          <cell r="W352">
            <v>1</v>
          </cell>
          <cell r="X352">
            <v>4.32</v>
          </cell>
          <cell r="Y352">
            <v>1.33</v>
          </cell>
          <cell r="Z352">
            <v>0.83599999999999997</v>
          </cell>
          <cell r="AA352">
            <v>0.73299999999999998</v>
          </cell>
          <cell r="AB352">
            <v>38</v>
          </cell>
          <cell r="AC352">
            <v>1.1579999999999999</v>
          </cell>
          <cell r="AD352">
            <v>177.8</v>
          </cell>
          <cell r="AE352">
            <v>9.19</v>
          </cell>
          <cell r="AF352">
            <v>2304</v>
          </cell>
          <cell r="AG352">
            <v>2965</v>
          </cell>
          <cell r="AH352">
            <v>2965</v>
          </cell>
          <cell r="AI352">
            <v>0</v>
          </cell>
          <cell r="AJ352">
            <v>0</v>
          </cell>
          <cell r="AK352" t="str">
            <v>откр ствол</v>
          </cell>
          <cell r="AL352" t="str">
            <v>2304-2965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 t="str">
            <v>Газлифт</v>
          </cell>
          <cell r="AT352">
            <v>550</v>
          </cell>
          <cell r="AU352" t="str">
            <v>ГП</v>
          </cell>
          <cell r="AV352">
            <v>990</v>
          </cell>
          <cell r="AW352" t="str">
            <v>ГК83/3</v>
          </cell>
          <cell r="AX352">
            <v>1340</v>
          </cell>
          <cell r="AY352" t="str">
            <v>ГК82/3</v>
          </cell>
          <cell r="AZ352">
            <v>1630</v>
          </cell>
          <cell r="BA352" t="str">
            <v>ГК79/3</v>
          </cell>
          <cell r="BB352">
            <v>1860</v>
          </cell>
          <cell r="BC352" t="str">
            <v>ЦКсОК</v>
          </cell>
          <cell r="BD352">
            <v>0</v>
          </cell>
          <cell r="BE352">
            <v>0</v>
          </cell>
          <cell r="BF352">
            <v>1870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2340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73</v>
          </cell>
          <cell r="BV352">
            <v>5.5</v>
          </cell>
          <cell r="BW352">
            <v>18</v>
          </cell>
          <cell r="BX352" t="str">
            <v>Угловик</v>
          </cell>
          <cell r="BY352" t="str">
            <v>Постоянный</v>
          </cell>
          <cell r="BZ352">
            <v>24</v>
          </cell>
          <cell r="CA352">
            <v>0</v>
          </cell>
          <cell r="CB352">
            <v>24</v>
          </cell>
          <cell r="CC352">
            <v>46</v>
          </cell>
          <cell r="CD352">
            <v>23</v>
          </cell>
          <cell r="CE352">
            <v>43313</v>
          </cell>
          <cell r="CF352">
            <v>172</v>
          </cell>
          <cell r="CG352">
            <v>76</v>
          </cell>
          <cell r="CH352">
            <v>6</v>
          </cell>
          <cell r="CI352">
            <v>0</v>
          </cell>
          <cell r="CJ352">
            <v>0</v>
          </cell>
          <cell r="CK352">
            <v>51</v>
          </cell>
          <cell r="CL352">
            <v>20.064</v>
          </cell>
          <cell r="CM352">
            <v>24</v>
          </cell>
          <cell r="CN352">
            <v>0</v>
          </cell>
          <cell r="CO352">
            <v>341</v>
          </cell>
          <cell r="CP352">
            <v>32</v>
          </cell>
          <cell r="CQ352">
            <v>121</v>
          </cell>
          <cell r="CR352" t="str">
            <v>-</v>
          </cell>
          <cell r="CS352" t="str">
            <v>-</v>
          </cell>
          <cell r="CT352" t="str">
            <v>-</v>
          </cell>
          <cell r="CU352">
            <v>100.93600000000001</v>
          </cell>
          <cell r="CV352" t="str">
            <v>-</v>
          </cell>
          <cell r="CW352" t="str">
            <v>-</v>
          </cell>
          <cell r="CX352" t="str">
            <v>-</v>
          </cell>
          <cell r="CY352">
            <v>14.6</v>
          </cell>
          <cell r="CZ352">
            <v>17.399999999999999</v>
          </cell>
          <cell r="DA352">
            <v>867.22488038277515</v>
          </cell>
          <cell r="DB352">
            <v>1594.8963317384371</v>
          </cell>
          <cell r="DC352">
            <v>0.25428232830818026</v>
          </cell>
          <cell r="DD352">
            <v>0</v>
          </cell>
          <cell r="DE352" t="str">
            <v>Газлифт</v>
          </cell>
          <cell r="DF352">
            <v>20.064</v>
          </cell>
          <cell r="DG352">
            <v>24</v>
          </cell>
          <cell r="DH352">
            <v>0</v>
          </cell>
          <cell r="DI352">
            <v>17.399999999999999</v>
          </cell>
          <cell r="DJ352">
            <v>51</v>
          </cell>
          <cell r="DK352">
            <v>0</v>
          </cell>
          <cell r="DL352">
            <v>42904.083333333336</v>
          </cell>
          <cell r="DM352">
            <v>42925</v>
          </cell>
          <cell r="DN352">
            <v>481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42881</v>
          </cell>
          <cell r="DT352" t="str">
            <v>ВНС</v>
          </cell>
          <cell r="DU352">
            <v>0</v>
          </cell>
          <cell r="DV352">
            <v>18</v>
          </cell>
          <cell r="DW352">
            <v>24</v>
          </cell>
          <cell r="DX352">
            <v>41</v>
          </cell>
          <cell r="DY352">
            <v>22</v>
          </cell>
          <cell r="DZ352" t="str">
            <v>Постоянный</v>
          </cell>
          <cell r="EA352">
            <v>24</v>
          </cell>
          <cell r="EB352">
            <v>0</v>
          </cell>
          <cell r="EC352">
            <v>20.064</v>
          </cell>
          <cell r="ED352">
            <v>24</v>
          </cell>
          <cell r="EE352">
            <v>0</v>
          </cell>
          <cell r="EF352">
            <v>32</v>
          </cell>
          <cell r="EG352">
            <v>867.22488038277515</v>
          </cell>
          <cell r="EH352">
            <v>83</v>
          </cell>
          <cell r="EI352">
            <v>14.6</v>
          </cell>
          <cell r="EJ352">
            <v>51</v>
          </cell>
          <cell r="EK352">
            <v>18</v>
          </cell>
          <cell r="EL352">
            <v>24</v>
          </cell>
          <cell r="EM352">
            <v>46</v>
          </cell>
          <cell r="EN352">
            <v>23</v>
          </cell>
          <cell r="EO352" t="str">
            <v>Постоянный</v>
          </cell>
          <cell r="EP352">
            <v>24</v>
          </cell>
          <cell r="EQ352">
            <v>0</v>
          </cell>
          <cell r="ER352">
            <v>20.064</v>
          </cell>
          <cell r="ES352">
            <v>24</v>
          </cell>
          <cell r="ET352">
            <v>0</v>
          </cell>
          <cell r="EU352">
            <v>32</v>
          </cell>
          <cell r="EV352">
            <v>867.22488038277515</v>
          </cell>
          <cell r="EW352">
            <v>76</v>
          </cell>
          <cell r="EX352">
            <v>14.6</v>
          </cell>
          <cell r="EY352">
            <v>51</v>
          </cell>
          <cell r="EZ352">
            <v>0</v>
          </cell>
          <cell r="FA352">
            <v>0</v>
          </cell>
          <cell r="FB352">
            <v>5</v>
          </cell>
          <cell r="FC352">
            <v>1</v>
          </cell>
          <cell r="FD352">
            <v>0</v>
          </cell>
          <cell r="FE352">
            <v>0</v>
          </cell>
          <cell r="FF352">
            <v>0</v>
          </cell>
        </row>
        <row r="353">
          <cell r="J353">
            <v>1442</v>
          </cell>
          <cell r="K353" t="str">
            <v>К - 77</v>
          </cell>
          <cell r="L353">
            <v>42637</v>
          </cell>
          <cell r="M353" t="str">
            <v>Гор.</v>
          </cell>
          <cell r="N353" t="str">
            <v>P1ar_Block I</v>
          </cell>
          <cell r="O353" t="str">
            <v>Действующий</v>
          </cell>
          <cell r="P353">
            <v>-4</v>
          </cell>
          <cell r="Q353">
            <v>0</v>
          </cell>
          <cell r="R353">
            <v>0</v>
          </cell>
          <cell r="S353">
            <v>0</v>
          </cell>
          <cell r="T353">
            <v>143.80000000000001</v>
          </cell>
          <cell r="U353">
            <v>135</v>
          </cell>
          <cell r="V353">
            <v>4.32</v>
          </cell>
          <cell r="W353">
            <v>1</v>
          </cell>
          <cell r="X353">
            <v>1.4615273231179793</v>
          </cell>
          <cell r="Y353">
            <v>1.33</v>
          </cell>
          <cell r="Z353">
            <v>0.83599999999999997</v>
          </cell>
          <cell r="AA353">
            <v>0.73299999999999998</v>
          </cell>
          <cell r="AB353">
            <v>38</v>
          </cell>
          <cell r="AC353">
            <v>1.1579999999999999</v>
          </cell>
          <cell r="AD353">
            <v>177.8</v>
          </cell>
          <cell r="AE353">
            <v>9.19</v>
          </cell>
          <cell r="AF353">
            <v>2119</v>
          </cell>
          <cell r="AG353">
            <v>2662</v>
          </cell>
          <cell r="AH353">
            <v>2662</v>
          </cell>
          <cell r="AI353">
            <v>0</v>
          </cell>
          <cell r="AJ353">
            <v>0</v>
          </cell>
          <cell r="AK353" t="str">
            <v>откр ствол</v>
          </cell>
          <cell r="AL353" t="str">
            <v>2130-2662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 t="str">
            <v>Газлифт</v>
          </cell>
          <cell r="AT353">
            <v>500</v>
          </cell>
          <cell r="AU353" t="str">
            <v>ГП</v>
          </cell>
          <cell r="AV353">
            <v>900</v>
          </cell>
          <cell r="AW353" t="str">
            <v>ГК89/2</v>
          </cell>
          <cell r="AX353">
            <v>1220</v>
          </cell>
          <cell r="AY353" t="str">
            <v>ГК88/4</v>
          </cell>
          <cell r="AZ353">
            <v>1480</v>
          </cell>
          <cell r="BA353" t="str">
            <v>ГК87/4</v>
          </cell>
          <cell r="BB353">
            <v>1720</v>
          </cell>
          <cell r="BC353" t="str">
            <v>ЦКсОК</v>
          </cell>
          <cell r="BD353">
            <v>0</v>
          </cell>
          <cell r="BE353">
            <v>0</v>
          </cell>
          <cell r="BF353">
            <v>1770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2130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73</v>
          </cell>
          <cell r="BV353">
            <v>5.5</v>
          </cell>
          <cell r="BW353">
            <v>18</v>
          </cell>
          <cell r="BX353" t="str">
            <v>Угловик</v>
          </cell>
          <cell r="BY353" t="str">
            <v>Постоянный</v>
          </cell>
          <cell r="BZ353">
            <v>24</v>
          </cell>
          <cell r="CA353">
            <v>0</v>
          </cell>
          <cell r="CB353">
            <v>24</v>
          </cell>
          <cell r="CC353">
            <v>76</v>
          </cell>
          <cell r="CD353">
            <v>23</v>
          </cell>
          <cell r="CE353">
            <v>43313</v>
          </cell>
          <cell r="CF353">
            <v>198</v>
          </cell>
          <cell r="CG353">
            <v>76</v>
          </cell>
          <cell r="CH353">
            <v>6</v>
          </cell>
          <cell r="CI353">
            <v>0</v>
          </cell>
          <cell r="CJ353">
            <v>0</v>
          </cell>
          <cell r="CK353">
            <v>143</v>
          </cell>
          <cell r="CL353">
            <v>24.276021308000001</v>
          </cell>
          <cell r="CM353">
            <v>70.67</v>
          </cell>
          <cell r="CN353">
            <v>58.91</v>
          </cell>
          <cell r="CO353">
            <v>342</v>
          </cell>
          <cell r="CP353">
            <v>20.335999999999999</v>
          </cell>
          <cell r="CQ353">
            <v>55</v>
          </cell>
          <cell r="CR353" t="str">
            <v>-</v>
          </cell>
          <cell r="CS353" t="str">
            <v>-</v>
          </cell>
          <cell r="CT353" t="str">
            <v>-</v>
          </cell>
          <cell r="CU353">
            <v>30.723978691999999</v>
          </cell>
          <cell r="CV353" t="str">
            <v>-</v>
          </cell>
          <cell r="CW353" t="str">
            <v>-</v>
          </cell>
          <cell r="CX353" t="str">
            <v>-</v>
          </cell>
          <cell r="CY353">
            <v>13.6</v>
          </cell>
          <cell r="CZ353">
            <v>6.7359999999999989</v>
          </cell>
          <cell r="DA353">
            <v>277.47545260969906</v>
          </cell>
          <cell r="DB353">
            <v>837.69905051526734</v>
          </cell>
          <cell r="DC353">
            <v>1.2849553038813442</v>
          </cell>
          <cell r="DD353" t="str">
            <v>Снижение дебита со 103 до 24 т/сут на фоне роста Рзаб за время простоя при ППР с последующим невыходом на режим. Постановка бр. ТКРС - смена СЭ (подъем г/л ПО, спуск УЭЦН)</v>
          </cell>
          <cell r="DE353" t="str">
            <v>УЭЦН</v>
          </cell>
          <cell r="DF353">
            <v>103.5804</v>
          </cell>
          <cell r="DG353">
            <v>295</v>
          </cell>
          <cell r="DH353">
            <v>58</v>
          </cell>
          <cell r="DI353">
            <v>72</v>
          </cell>
          <cell r="DJ353">
            <v>100</v>
          </cell>
          <cell r="DK353" t="str">
            <v>План запуска 11.11.2018 (смена СЭ)</v>
          </cell>
          <cell r="DL353">
            <v>42625</v>
          </cell>
          <cell r="DM353">
            <v>42637</v>
          </cell>
          <cell r="DN353">
            <v>769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42637</v>
          </cell>
          <cell r="DT353" t="str">
            <v>ВНС</v>
          </cell>
          <cell r="DU353">
            <v>0</v>
          </cell>
          <cell r="DV353">
            <v>18</v>
          </cell>
          <cell r="DW353">
            <v>28</v>
          </cell>
          <cell r="DX353">
            <v>80</v>
          </cell>
          <cell r="DY353">
            <v>27</v>
          </cell>
          <cell r="DZ353" t="str">
            <v>Постоянный</v>
          </cell>
          <cell r="EA353">
            <v>24</v>
          </cell>
          <cell r="EB353">
            <v>0</v>
          </cell>
          <cell r="EC353">
            <v>103.5804</v>
          </cell>
          <cell r="ED353">
            <v>295</v>
          </cell>
          <cell r="EE353">
            <v>58</v>
          </cell>
          <cell r="EF353">
            <v>72</v>
          </cell>
          <cell r="EG353">
            <v>521.33415202103879</v>
          </cell>
          <cell r="EH353">
            <v>82</v>
          </cell>
          <cell r="EI353">
            <v>18</v>
          </cell>
          <cell r="EJ353">
            <v>132</v>
          </cell>
          <cell r="EK353">
            <v>18</v>
          </cell>
          <cell r="EL353">
            <v>24</v>
          </cell>
          <cell r="EM353">
            <v>76</v>
          </cell>
          <cell r="EN353">
            <v>23</v>
          </cell>
          <cell r="EO353" t="str">
            <v>Постоянный</v>
          </cell>
          <cell r="EP353">
            <v>24</v>
          </cell>
          <cell r="EQ353">
            <v>0</v>
          </cell>
          <cell r="ER353">
            <v>24.276021308000001</v>
          </cell>
          <cell r="ES353">
            <v>70.67</v>
          </cell>
          <cell r="ET353">
            <v>58.91</v>
          </cell>
          <cell r="EU353">
            <v>20.335999999999999</v>
          </cell>
          <cell r="EV353">
            <v>277.47545260969906</v>
          </cell>
          <cell r="EW353">
            <v>76</v>
          </cell>
          <cell r="EX353">
            <v>13.6</v>
          </cell>
          <cell r="EY353">
            <v>143</v>
          </cell>
          <cell r="EZ353">
            <v>0</v>
          </cell>
          <cell r="FA353">
            <v>-4</v>
          </cell>
          <cell r="FB353">
            <v>-4</v>
          </cell>
          <cell r="FC353">
            <v>-4</v>
          </cell>
          <cell r="FD353">
            <v>0</v>
          </cell>
          <cell r="FE353">
            <v>0</v>
          </cell>
          <cell r="FF353">
            <v>-79.304378692</v>
          </cell>
        </row>
        <row r="354">
          <cell r="J354">
            <v>1443</v>
          </cell>
          <cell r="K354" t="str">
            <v>К - 77</v>
          </cell>
          <cell r="L354">
            <v>42544</v>
          </cell>
          <cell r="M354" t="str">
            <v>Гор.</v>
          </cell>
          <cell r="N354" t="str">
            <v>P1ar_Block I</v>
          </cell>
          <cell r="O354" t="str">
            <v>Действующий</v>
          </cell>
          <cell r="P354">
            <v>-4</v>
          </cell>
          <cell r="Q354">
            <v>0</v>
          </cell>
          <cell r="R354">
            <v>0</v>
          </cell>
          <cell r="S354">
            <v>0</v>
          </cell>
          <cell r="T354">
            <v>143.80000000000001</v>
          </cell>
          <cell r="U354">
            <v>135</v>
          </cell>
          <cell r="V354">
            <v>4.32</v>
          </cell>
          <cell r="W354">
            <v>1</v>
          </cell>
          <cell r="X354">
            <v>1.2261580381471391</v>
          </cell>
          <cell r="Y354">
            <v>1.33</v>
          </cell>
          <cell r="Z354">
            <v>0.83599999999999997</v>
          </cell>
          <cell r="AA354">
            <v>0.73299999999999998</v>
          </cell>
          <cell r="AB354">
            <v>38</v>
          </cell>
          <cell r="AC354">
            <v>1.1579999999999999</v>
          </cell>
          <cell r="AD354">
            <v>177.8</v>
          </cell>
          <cell r="AE354">
            <v>9.19</v>
          </cell>
          <cell r="AF354">
            <v>2108</v>
          </cell>
          <cell r="AG354" t="str">
            <v>1 ств 2260
2 ств 2250</v>
          </cell>
          <cell r="AH354" t="str">
            <v>1 ств 2260
2 ств 2250</v>
          </cell>
          <cell r="AI354">
            <v>0</v>
          </cell>
          <cell r="AJ354">
            <v>0</v>
          </cell>
          <cell r="AK354" t="str">
            <v>откр ствол</v>
          </cell>
          <cell r="AL354" t="str">
            <v>2108-2260; 2108-2250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 t="str">
            <v>Газлифт</v>
          </cell>
          <cell r="AT354">
            <v>490</v>
          </cell>
          <cell r="AU354" t="str">
            <v>ГК81/1,5</v>
          </cell>
          <cell r="AV354">
            <v>890</v>
          </cell>
          <cell r="AW354" t="str">
            <v>ГК80/2</v>
          </cell>
          <cell r="AX354">
            <v>1210</v>
          </cell>
          <cell r="AY354" t="str">
            <v>ГК80/2</v>
          </cell>
          <cell r="AZ354">
            <v>1470</v>
          </cell>
          <cell r="BA354" t="str">
            <v>ГК78/3</v>
          </cell>
          <cell r="BB354">
            <v>1700</v>
          </cell>
          <cell r="BC354" t="str">
            <v>ЦКсОК</v>
          </cell>
          <cell r="BD354">
            <v>0</v>
          </cell>
          <cell r="BE354">
            <v>0</v>
          </cell>
          <cell r="BF354">
            <v>1710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2100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73</v>
          </cell>
          <cell r="BV354">
            <v>5.5</v>
          </cell>
          <cell r="BW354">
            <v>18</v>
          </cell>
          <cell r="BX354" t="str">
            <v>Угловик</v>
          </cell>
          <cell r="BY354" t="str">
            <v>Постоянный</v>
          </cell>
          <cell r="BZ354">
            <v>24</v>
          </cell>
          <cell r="CA354">
            <v>0</v>
          </cell>
          <cell r="CB354">
            <v>24</v>
          </cell>
          <cell r="CC354">
            <v>72</v>
          </cell>
          <cell r="CD354">
            <v>23</v>
          </cell>
          <cell r="CE354">
            <v>43313</v>
          </cell>
          <cell r="CF354">
            <v>178.4</v>
          </cell>
          <cell r="CG354">
            <v>76</v>
          </cell>
          <cell r="CH354">
            <v>6</v>
          </cell>
          <cell r="CI354">
            <v>0</v>
          </cell>
          <cell r="CJ354">
            <v>0</v>
          </cell>
          <cell r="CK354">
            <v>157</v>
          </cell>
          <cell r="CL354">
            <v>7.6243199999999991</v>
          </cell>
          <cell r="CM354">
            <v>38</v>
          </cell>
          <cell r="CN354">
            <v>76</v>
          </cell>
          <cell r="CO354">
            <v>343</v>
          </cell>
          <cell r="CP354">
            <v>18</v>
          </cell>
          <cell r="CQ354">
            <v>21.400000000000006</v>
          </cell>
          <cell r="CR354" t="str">
            <v>-</v>
          </cell>
          <cell r="CS354" t="str">
            <v>-</v>
          </cell>
          <cell r="CT354" t="str">
            <v>-</v>
          </cell>
          <cell r="CU354">
            <v>13.775680000000007</v>
          </cell>
          <cell r="CV354" t="str">
            <v>-</v>
          </cell>
          <cell r="CW354" t="str">
            <v>-</v>
          </cell>
          <cell r="CX354" t="str">
            <v>-</v>
          </cell>
          <cell r="CY354">
            <v>8</v>
          </cell>
          <cell r="CZ354">
            <v>10</v>
          </cell>
          <cell r="DA354">
            <v>1311.5923780743726</v>
          </cell>
          <cell r="DB354">
            <v>2360.8662805338708</v>
          </cell>
          <cell r="DC354">
            <v>1.7757009345794388</v>
          </cell>
          <cell r="DD354" t="str">
            <v>Для снижения Рзаб недостаточно давления г/г, планируется смена ПО на УЭЦН</v>
          </cell>
          <cell r="DE354" t="str">
            <v>УЭЦН</v>
          </cell>
          <cell r="DF354">
            <v>7.6243199999999991</v>
          </cell>
          <cell r="DG354">
            <v>38</v>
          </cell>
          <cell r="DH354">
            <v>76</v>
          </cell>
          <cell r="DI354">
            <v>10</v>
          </cell>
          <cell r="DJ354">
            <v>157</v>
          </cell>
          <cell r="DK354">
            <v>0</v>
          </cell>
          <cell r="DL354" t="str">
            <v>-</v>
          </cell>
          <cell r="DM354">
            <v>42544</v>
          </cell>
          <cell r="DN354">
            <v>862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42544</v>
          </cell>
          <cell r="DT354" t="str">
            <v>ВНС</v>
          </cell>
          <cell r="DU354">
            <v>0</v>
          </cell>
          <cell r="DV354">
            <v>18</v>
          </cell>
          <cell r="DW354">
            <v>26</v>
          </cell>
          <cell r="DX354">
            <v>76</v>
          </cell>
          <cell r="DY354">
            <v>24</v>
          </cell>
          <cell r="DZ354" t="str">
            <v>Постоянный</v>
          </cell>
          <cell r="EA354">
            <v>24</v>
          </cell>
          <cell r="EB354">
            <v>0</v>
          </cell>
          <cell r="EC354">
            <v>7.6243199999999991</v>
          </cell>
          <cell r="ED354">
            <v>38</v>
          </cell>
          <cell r="EE354">
            <v>76</v>
          </cell>
          <cell r="EF354">
            <v>18</v>
          </cell>
          <cell r="EG354">
            <v>1311.5923780743726</v>
          </cell>
          <cell r="EH354">
            <v>84</v>
          </cell>
          <cell r="EI354">
            <v>8</v>
          </cell>
          <cell r="EJ354">
            <v>157</v>
          </cell>
          <cell r="EK354">
            <v>18</v>
          </cell>
          <cell r="EL354">
            <v>24</v>
          </cell>
          <cell r="EM354">
            <v>72</v>
          </cell>
          <cell r="EN354">
            <v>23</v>
          </cell>
          <cell r="EO354" t="str">
            <v>Постоянный</v>
          </cell>
          <cell r="EP354">
            <v>24</v>
          </cell>
          <cell r="EQ354">
            <v>0</v>
          </cell>
          <cell r="ER354">
            <v>7.6243199999999991</v>
          </cell>
          <cell r="ES354">
            <v>38</v>
          </cell>
          <cell r="ET354">
            <v>76</v>
          </cell>
          <cell r="EU354">
            <v>18</v>
          </cell>
          <cell r="EV354">
            <v>1311.5923780743726</v>
          </cell>
          <cell r="EW354">
            <v>76</v>
          </cell>
          <cell r="EX354">
            <v>8</v>
          </cell>
          <cell r="EY354">
            <v>157</v>
          </cell>
          <cell r="EZ354">
            <v>0</v>
          </cell>
          <cell r="FA354">
            <v>-2</v>
          </cell>
          <cell r="FB354">
            <v>-4</v>
          </cell>
          <cell r="FC354">
            <v>-1</v>
          </cell>
          <cell r="FD354">
            <v>0</v>
          </cell>
          <cell r="FE354">
            <v>0</v>
          </cell>
          <cell r="FF354">
            <v>0</v>
          </cell>
        </row>
        <row r="355">
          <cell r="J355">
            <v>1444</v>
          </cell>
          <cell r="K355" t="str">
            <v>Без куста</v>
          </cell>
          <cell r="L355">
            <v>43403</v>
          </cell>
          <cell r="M355" t="str">
            <v>Гор.</v>
          </cell>
          <cell r="N355" t="str">
            <v>P1ar_Block I</v>
          </cell>
          <cell r="O355" t="str">
            <v>Действующий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143.80000000000001</v>
          </cell>
          <cell r="U355">
            <v>135</v>
          </cell>
          <cell r="V355">
            <v>4.32</v>
          </cell>
          <cell r="W355">
            <v>1</v>
          </cell>
          <cell r="X355">
            <v>3.9109887921200817</v>
          </cell>
          <cell r="Y355">
            <v>1.33</v>
          </cell>
          <cell r="Z355">
            <v>0.83599999999999997</v>
          </cell>
          <cell r="AA355">
            <v>0.73299999999999998</v>
          </cell>
          <cell r="AB355">
            <v>38</v>
          </cell>
          <cell r="AC355">
            <v>1.1579999999999999</v>
          </cell>
          <cell r="AD355">
            <v>177.8</v>
          </cell>
          <cell r="AE355" t="str">
            <v>-</v>
          </cell>
          <cell r="AF355" t="str">
            <v>-</v>
          </cell>
          <cell r="AG355">
            <v>2669.5</v>
          </cell>
          <cell r="AH355">
            <v>2669.5</v>
          </cell>
          <cell r="AI355">
            <v>0</v>
          </cell>
          <cell r="AJ355">
            <v>0</v>
          </cell>
          <cell r="AK355" t="str">
            <v>откр ствол</v>
          </cell>
          <cell r="AL355" t="str">
            <v>2075-2669,5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 t="str">
            <v>Газлифт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2090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18</v>
          </cell>
          <cell r="BX355" t="str">
            <v>Угловик</v>
          </cell>
          <cell r="BY355" t="str">
            <v>Постоянный</v>
          </cell>
          <cell r="BZ355">
            <v>24</v>
          </cell>
          <cell r="CA355">
            <v>0</v>
          </cell>
          <cell r="CB355">
            <v>28</v>
          </cell>
          <cell r="CC355">
            <v>80</v>
          </cell>
          <cell r="CD355">
            <v>27</v>
          </cell>
          <cell r="CE355" t="str">
            <v>-</v>
          </cell>
          <cell r="CF355">
            <v>206</v>
          </cell>
          <cell r="CG355">
            <v>80</v>
          </cell>
          <cell r="CH355">
            <v>6</v>
          </cell>
          <cell r="CI355">
            <v>0</v>
          </cell>
          <cell r="CJ355">
            <v>0</v>
          </cell>
          <cell r="CK355">
            <v>72</v>
          </cell>
          <cell r="CL355">
            <v>31.139754360000001</v>
          </cell>
          <cell r="CM355">
            <v>38.46</v>
          </cell>
          <cell r="CN355">
            <v>3.15</v>
          </cell>
          <cell r="CO355">
            <v>343</v>
          </cell>
          <cell r="CP355">
            <v>21.29</v>
          </cell>
          <cell r="CQ355">
            <v>134</v>
          </cell>
          <cell r="CR355" t="str">
            <v>-</v>
          </cell>
          <cell r="CS355" t="str">
            <v>-</v>
          </cell>
          <cell r="CT355" t="str">
            <v>-</v>
          </cell>
          <cell r="CU355">
            <v>102.86024564</v>
          </cell>
          <cell r="CV355" t="str">
            <v>-</v>
          </cell>
          <cell r="CW355" t="str">
            <v>-</v>
          </cell>
          <cell r="CX355" t="str">
            <v>-</v>
          </cell>
          <cell r="CY355">
            <v>7.7</v>
          </cell>
          <cell r="CZ355">
            <v>13.59</v>
          </cell>
          <cell r="DA355">
            <v>436.41962755675377</v>
          </cell>
          <cell r="DB355">
            <v>683.69196988103658</v>
          </cell>
          <cell r="DC355">
            <v>0</v>
          </cell>
          <cell r="DD355" t="str">
            <v>Ввоз из бурения в текущем году</v>
          </cell>
          <cell r="DE355" t="str">
            <v>Газлифт</v>
          </cell>
          <cell r="DF355">
            <v>31.139754360000001</v>
          </cell>
          <cell r="DG355">
            <v>38.46</v>
          </cell>
          <cell r="DH355">
            <v>3.15</v>
          </cell>
          <cell r="DI355">
            <v>13.59</v>
          </cell>
          <cell r="DJ355">
            <v>72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 t="str">
            <v>-</v>
          </cell>
          <cell r="DW355" t="str">
            <v>-</v>
          </cell>
          <cell r="DX355" t="str">
            <v>-</v>
          </cell>
          <cell r="DY355" t="str">
            <v>-</v>
          </cell>
          <cell r="DZ355" t="str">
            <v>-</v>
          </cell>
          <cell r="EA355" t="str">
            <v>-</v>
          </cell>
          <cell r="EB355" t="str">
            <v>-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 t="str">
            <v>-</v>
          </cell>
          <cell r="EI355">
            <v>0</v>
          </cell>
          <cell r="EJ355" t="str">
            <v>-</v>
          </cell>
          <cell r="EK355">
            <v>18</v>
          </cell>
          <cell r="EL355">
            <v>28</v>
          </cell>
          <cell r="EM355">
            <v>80</v>
          </cell>
          <cell r="EN355">
            <v>27</v>
          </cell>
          <cell r="EO355" t="str">
            <v>Постоянный</v>
          </cell>
          <cell r="EP355">
            <v>24</v>
          </cell>
          <cell r="EQ355">
            <v>0</v>
          </cell>
          <cell r="ER355">
            <v>31.139754360000001</v>
          </cell>
          <cell r="ES355">
            <v>38.46</v>
          </cell>
          <cell r="ET355">
            <v>3.15</v>
          </cell>
          <cell r="EU355">
            <v>21.29</v>
          </cell>
          <cell r="EV355">
            <v>436.41962755675377</v>
          </cell>
          <cell r="EW355">
            <v>80</v>
          </cell>
          <cell r="EX355">
            <v>7.7</v>
          </cell>
          <cell r="EY355">
            <v>72</v>
          </cell>
          <cell r="EZ355" t="e">
            <v>#VALUE!</v>
          </cell>
          <cell r="FA355" t="e">
            <v>#VALUE!</v>
          </cell>
          <cell r="FB355" t="e">
            <v>#VALUE!</v>
          </cell>
          <cell r="FC355" t="e">
            <v>#VALUE!</v>
          </cell>
          <cell r="FD355" t="e">
            <v>#VALUE!</v>
          </cell>
          <cell r="FE355" t="e">
            <v>#VALUE!</v>
          </cell>
          <cell r="FF355">
            <v>31.139754360000001</v>
          </cell>
        </row>
        <row r="356">
          <cell r="J356">
            <v>1449</v>
          </cell>
          <cell r="K356" t="str">
            <v>К - 98</v>
          </cell>
          <cell r="L356">
            <v>43000</v>
          </cell>
          <cell r="M356" t="str">
            <v>Гор.</v>
          </cell>
          <cell r="N356" t="str">
            <v>P1ar_Block I</v>
          </cell>
          <cell r="O356" t="str">
            <v>Действующий</v>
          </cell>
          <cell r="P356">
            <v>-4</v>
          </cell>
          <cell r="Q356">
            <v>0</v>
          </cell>
          <cell r="R356">
            <v>0</v>
          </cell>
          <cell r="S356">
            <v>0</v>
          </cell>
          <cell r="T356">
            <v>143.80000000000001</v>
          </cell>
          <cell r="U356">
            <v>135</v>
          </cell>
          <cell r="V356">
            <v>4.32</v>
          </cell>
          <cell r="W356">
            <v>1</v>
          </cell>
          <cell r="X356">
            <v>1.2015874305054122</v>
          </cell>
          <cell r="Y356">
            <v>1.33</v>
          </cell>
          <cell r="Z356">
            <v>0.83599999999999997</v>
          </cell>
          <cell r="AA356">
            <v>0.73299999999999998</v>
          </cell>
          <cell r="AB356">
            <v>38</v>
          </cell>
          <cell r="AC356">
            <v>1.1579999999999999</v>
          </cell>
          <cell r="AD356">
            <v>177.8</v>
          </cell>
          <cell r="AE356">
            <v>9.19</v>
          </cell>
          <cell r="AF356">
            <v>2066</v>
          </cell>
          <cell r="AG356">
            <v>2815</v>
          </cell>
          <cell r="AH356">
            <v>2815</v>
          </cell>
          <cell r="AI356">
            <v>42856</v>
          </cell>
          <cell r="AJ356" t="str">
            <v>По спущенной компановке</v>
          </cell>
          <cell r="AK356" t="str">
            <v>откр ствол</v>
          </cell>
          <cell r="AL356" t="str">
            <v>2066-2815</v>
          </cell>
          <cell r="AM356">
            <v>0</v>
          </cell>
          <cell r="AN356">
            <v>2066</v>
          </cell>
          <cell r="AO356">
            <v>185.6</v>
          </cell>
          <cell r="AP356">
            <v>0</v>
          </cell>
          <cell r="AQ356">
            <v>0</v>
          </cell>
          <cell r="AR356">
            <v>0</v>
          </cell>
          <cell r="AS356" t="str">
            <v>УЭЦН</v>
          </cell>
          <cell r="AT356">
            <v>300</v>
          </cell>
          <cell r="AU356" t="str">
            <v>ГП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1710</v>
          </cell>
          <cell r="BG356">
            <v>0</v>
          </cell>
          <cell r="BH356">
            <v>0</v>
          </cell>
          <cell r="BI356" t="str">
            <v>D2400N</v>
          </cell>
          <cell r="BJ356">
            <v>626</v>
          </cell>
          <cell r="BK356">
            <v>54</v>
          </cell>
          <cell r="BL356" t="str">
            <v>90-117</v>
          </cell>
          <cell r="BM356">
            <v>1720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1676.19</v>
          </cell>
          <cell r="BT356">
            <v>43.81</v>
          </cell>
          <cell r="BU356">
            <v>73</v>
          </cell>
          <cell r="BV356">
            <v>5.5</v>
          </cell>
          <cell r="BW356">
            <v>65</v>
          </cell>
          <cell r="BX356" t="str">
            <v>Угловик</v>
          </cell>
          <cell r="BY356" t="str">
            <v>Периодический</v>
          </cell>
          <cell r="BZ356">
            <v>6</v>
          </cell>
          <cell r="CA356">
            <v>1.5</v>
          </cell>
          <cell r="CB356">
            <v>24</v>
          </cell>
          <cell r="CC356">
            <v>24</v>
          </cell>
          <cell r="CD356">
            <v>23</v>
          </cell>
          <cell r="CE356">
            <v>43313</v>
          </cell>
          <cell r="CF356">
            <v>194</v>
          </cell>
          <cell r="CG356">
            <v>0</v>
          </cell>
          <cell r="CH356">
            <v>0</v>
          </cell>
          <cell r="CI356">
            <v>0</v>
          </cell>
          <cell r="CJ356">
            <v>154</v>
          </cell>
          <cell r="CK356">
            <v>175.33960340772251</v>
          </cell>
          <cell r="CL356">
            <v>50.369668799999985</v>
          </cell>
          <cell r="CM356">
            <v>276</v>
          </cell>
          <cell r="CN356">
            <v>78.17</v>
          </cell>
          <cell r="CO356">
            <v>344</v>
          </cell>
          <cell r="CP356">
            <v>11.275</v>
          </cell>
          <cell r="CQ356">
            <v>18.660396592277493</v>
          </cell>
          <cell r="CR356" t="str">
            <v>-</v>
          </cell>
          <cell r="CS356" t="str">
            <v>-</v>
          </cell>
          <cell r="CT356" t="str">
            <v>-</v>
          </cell>
          <cell r="CU356">
            <v>-31.709272207722492</v>
          </cell>
          <cell r="CV356" t="str">
            <v>-</v>
          </cell>
          <cell r="CW356" t="str">
            <v>-</v>
          </cell>
          <cell r="CX356" t="str">
            <v>-</v>
          </cell>
          <cell r="CY356">
            <v>0</v>
          </cell>
          <cell r="CZ356">
            <v>11.275</v>
          </cell>
          <cell r="DA356">
            <v>223.84502953094668</v>
          </cell>
          <cell r="DB356">
            <v>223.84502953094668</v>
          </cell>
          <cell r="DC356">
            <v>14.790682429237391</v>
          </cell>
          <cell r="DD356" t="str">
            <v>Неисправке датчик ТМС. При отказе УЭЦН рассмотреть подбор ПО с целью снижения Рзаб.</v>
          </cell>
          <cell r="DE356" t="str">
            <v>УЭЦН</v>
          </cell>
          <cell r="DF356">
            <v>50.369668799999985</v>
          </cell>
          <cell r="DG356">
            <v>276</v>
          </cell>
          <cell r="DH356">
            <v>78.17</v>
          </cell>
          <cell r="DI356">
            <v>11.275</v>
          </cell>
          <cell r="DJ356">
            <v>175.33960340772251</v>
          </cell>
          <cell r="DK356">
            <v>0</v>
          </cell>
          <cell r="DL356" t="str">
            <v>-</v>
          </cell>
          <cell r="DM356">
            <v>43000</v>
          </cell>
          <cell r="DN356">
            <v>406</v>
          </cell>
          <cell r="DO356">
            <v>20.5</v>
          </cell>
          <cell r="DP356">
            <v>58</v>
          </cell>
          <cell r="DQ356">
            <v>0</v>
          </cell>
          <cell r="DR356">
            <v>0</v>
          </cell>
          <cell r="DS356">
            <v>43000</v>
          </cell>
          <cell r="DT356" t="str">
            <v>ВНС</v>
          </cell>
          <cell r="DU356">
            <v>0</v>
          </cell>
          <cell r="DV356">
            <v>65</v>
          </cell>
          <cell r="DW356">
            <v>28</v>
          </cell>
          <cell r="DX356">
            <v>28</v>
          </cell>
          <cell r="DY356">
            <v>27</v>
          </cell>
          <cell r="DZ356" t="str">
            <v>Периодический</v>
          </cell>
          <cell r="EA356">
            <v>6</v>
          </cell>
          <cell r="EB356">
            <v>1.5</v>
          </cell>
          <cell r="EC356">
            <v>61.512879999999996</v>
          </cell>
          <cell r="ED356">
            <v>283</v>
          </cell>
          <cell r="EE356">
            <v>74</v>
          </cell>
          <cell r="EF356">
            <v>10</v>
          </cell>
          <cell r="EG356">
            <v>162.56757934273278</v>
          </cell>
          <cell r="EH356">
            <v>0</v>
          </cell>
          <cell r="EI356">
            <v>0</v>
          </cell>
          <cell r="EJ356">
            <v>174.9845685475</v>
          </cell>
          <cell r="EK356">
            <v>65</v>
          </cell>
          <cell r="EL356">
            <v>24</v>
          </cell>
          <cell r="EM356">
            <v>24</v>
          </cell>
          <cell r="EN356">
            <v>23</v>
          </cell>
          <cell r="EO356" t="str">
            <v>Периодический</v>
          </cell>
          <cell r="EP356">
            <v>6</v>
          </cell>
          <cell r="EQ356">
            <v>1.5</v>
          </cell>
          <cell r="ER356">
            <v>50.369668799999985</v>
          </cell>
          <cell r="ES356">
            <v>276</v>
          </cell>
          <cell r="ET356">
            <v>78.17</v>
          </cell>
          <cell r="EU356">
            <v>11.275</v>
          </cell>
          <cell r="EV356">
            <v>223.84502953094668</v>
          </cell>
          <cell r="EW356">
            <v>0</v>
          </cell>
          <cell r="EX356">
            <v>0</v>
          </cell>
          <cell r="EY356">
            <v>175.33960340772251</v>
          </cell>
          <cell r="EZ356">
            <v>0</v>
          </cell>
          <cell r="FA356">
            <v>-4</v>
          </cell>
          <cell r="FB356">
            <v>-4</v>
          </cell>
          <cell r="FC356">
            <v>-4</v>
          </cell>
          <cell r="FD356">
            <v>0</v>
          </cell>
          <cell r="FE356">
            <v>0</v>
          </cell>
          <cell r="FF356">
            <v>-11.14321120000001</v>
          </cell>
        </row>
        <row r="357">
          <cell r="J357">
            <v>1451</v>
          </cell>
          <cell r="K357" t="str">
            <v>К - 77</v>
          </cell>
          <cell r="L357">
            <v>42735</v>
          </cell>
          <cell r="M357" t="str">
            <v>Верт.</v>
          </cell>
          <cell r="N357" t="str">
            <v>P1ar_Block I</v>
          </cell>
          <cell r="O357" t="str">
            <v>Действующий</v>
          </cell>
          <cell r="P357">
            <v>-4</v>
          </cell>
          <cell r="Q357">
            <v>0</v>
          </cell>
          <cell r="R357">
            <v>0</v>
          </cell>
          <cell r="S357">
            <v>0</v>
          </cell>
          <cell r="T357">
            <v>143.80000000000001</v>
          </cell>
          <cell r="U357">
            <v>135</v>
          </cell>
          <cell r="V357">
            <v>4.32</v>
          </cell>
          <cell r="W357">
            <v>1</v>
          </cell>
          <cell r="X357">
            <v>1.0235996588001137</v>
          </cell>
          <cell r="Y357">
            <v>1.33</v>
          </cell>
          <cell r="Z357">
            <v>0.83599999999999997</v>
          </cell>
          <cell r="AA357">
            <v>0.73299999999999998</v>
          </cell>
          <cell r="AB357">
            <v>38</v>
          </cell>
          <cell r="AC357">
            <v>1.1579999999999999</v>
          </cell>
          <cell r="AD357">
            <v>177.8</v>
          </cell>
          <cell r="AE357">
            <v>9.19</v>
          </cell>
          <cell r="AF357">
            <v>2310</v>
          </cell>
          <cell r="AG357">
            <v>2262</v>
          </cell>
          <cell r="AH357">
            <v>2262</v>
          </cell>
          <cell r="AI357">
            <v>0</v>
          </cell>
          <cell r="AJ357">
            <v>0</v>
          </cell>
          <cell r="AK357" t="str">
            <v>Закрытый</v>
          </cell>
          <cell r="AL357" t="str">
            <v>2164-2214; 2231-2253</v>
          </cell>
          <cell r="AM357">
            <v>0</v>
          </cell>
          <cell r="AN357">
            <v>2164</v>
          </cell>
          <cell r="AO357">
            <v>338.54</v>
          </cell>
          <cell r="AP357">
            <v>0</v>
          </cell>
          <cell r="AQ357">
            <v>0</v>
          </cell>
          <cell r="AR357">
            <v>0</v>
          </cell>
          <cell r="AS357" t="str">
            <v>УЭЦН</v>
          </cell>
          <cell r="AT357">
            <v>1000</v>
          </cell>
          <cell r="AU357" t="str">
            <v>ГП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1690</v>
          </cell>
          <cell r="BG357">
            <v>0</v>
          </cell>
          <cell r="BH357">
            <v>0</v>
          </cell>
          <cell r="BI357" t="str">
            <v>D2400N</v>
          </cell>
          <cell r="BJ357">
            <v>583</v>
          </cell>
          <cell r="BK357">
            <v>57</v>
          </cell>
          <cell r="BL357">
            <v>0</v>
          </cell>
          <cell r="BM357">
            <v>1700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1484.5</v>
          </cell>
          <cell r="BT357">
            <v>215.5</v>
          </cell>
          <cell r="BU357">
            <v>73</v>
          </cell>
          <cell r="BV357">
            <v>5.5</v>
          </cell>
          <cell r="BW357">
            <v>65</v>
          </cell>
          <cell r="BX357" t="str">
            <v>Угловик</v>
          </cell>
          <cell r="BY357" t="str">
            <v>Постоянный</v>
          </cell>
          <cell r="BZ357">
            <v>24</v>
          </cell>
          <cell r="CA357">
            <v>0</v>
          </cell>
          <cell r="CB357">
            <v>24</v>
          </cell>
          <cell r="CC357">
            <v>23</v>
          </cell>
          <cell r="CD357">
            <v>23</v>
          </cell>
          <cell r="CE357">
            <v>43313</v>
          </cell>
          <cell r="CF357">
            <v>169</v>
          </cell>
          <cell r="CG357">
            <v>0</v>
          </cell>
          <cell r="CH357">
            <v>0</v>
          </cell>
          <cell r="CI357">
            <v>495.95926821971625</v>
          </cell>
          <cell r="CJ357">
            <v>99</v>
          </cell>
          <cell r="CK357">
            <v>137.306523564</v>
          </cell>
          <cell r="CL357">
            <v>8.5149108000000062</v>
          </cell>
          <cell r="CM357">
            <v>339.51</v>
          </cell>
          <cell r="CN357">
            <v>97</v>
          </cell>
          <cell r="CO357">
            <v>345</v>
          </cell>
          <cell r="CP357">
            <v>1.593</v>
          </cell>
          <cell r="CQ357">
            <v>31.693476435999997</v>
          </cell>
          <cell r="CR357" t="str">
            <v>-</v>
          </cell>
          <cell r="CS357" t="str">
            <v>-</v>
          </cell>
          <cell r="CT357" t="str">
            <v>-</v>
          </cell>
          <cell r="CU357">
            <v>23.178565635999991</v>
          </cell>
          <cell r="CV357" t="str">
            <v>-</v>
          </cell>
          <cell r="CW357" t="str">
            <v>-</v>
          </cell>
          <cell r="CX357" t="str">
            <v>-</v>
          </cell>
          <cell r="CY357">
            <v>0</v>
          </cell>
          <cell r="CZ357">
            <v>1.593</v>
          </cell>
          <cell r="DA357">
            <v>187.08358048800685</v>
          </cell>
          <cell r="DB357">
            <v>187.08358048800685</v>
          </cell>
          <cell r="DC357">
            <v>10.756528972156568</v>
          </cell>
          <cell r="DD357">
            <v>0</v>
          </cell>
          <cell r="DE357" t="str">
            <v>УЭЦН</v>
          </cell>
          <cell r="DF357">
            <v>8.5149108000000062</v>
          </cell>
          <cell r="DG357">
            <v>339.51</v>
          </cell>
          <cell r="DH357">
            <v>97</v>
          </cell>
          <cell r="DI357">
            <v>1.593</v>
          </cell>
          <cell r="DJ357">
            <v>137.306523564</v>
          </cell>
          <cell r="DK357">
            <v>0</v>
          </cell>
          <cell r="DL357">
            <v>42814.083333333336</v>
          </cell>
          <cell r="DM357">
            <v>42829</v>
          </cell>
          <cell r="DN357">
            <v>577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42735</v>
          </cell>
          <cell r="DT357" t="str">
            <v>ВНС</v>
          </cell>
          <cell r="DU357">
            <v>0</v>
          </cell>
          <cell r="DV357">
            <v>65</v>
          </cell>
          <cell r="DW357">
            <v>26</v>
          </cell>
          <cell r="DX357">
            <v>26</v>
          </cell>
          <cell r="DY357">
            <v>25</v>
          </cell>
          <cell r="DZ357" t="str">
            <v>Постоянный</v>
          </cell>
          <cell r="EA357">
            <v>24</v>
          </cell>
          <cell r="EB357">
            <v>0</v>
          </cell>
          <cell r="EC357">
            <v>8.1008400000000069</v>
          </cell>
          <cell r="ED357">
            <v>323</v>
          </cell>
          <cell r="EE357">
            <v>97</v>
          </cell>
          <cell r="EF357">
            <v>2.5</v>
          </cell>
          <cell r="EG357">
            <v>308.60997131161679</v>
          </cell>
          <cell r="EH357">
            <v>0</v>
          </cell>
          <cell r="EI357">
            <v>0</v>
          </cell>
          <cell r="EJ357">
            <v>137.306523564</v>
          </cell>
          <cell r="EK357">
            <v>65</v>
          </cell>
          <cell r="EL357">
            <v>24</v>
          </cell>
          <cell r="EM357">
            <v>23</v>
          </cell>
          <cell r="EN357">
            <v>23</v>
          </cell>
          <cell r="EO357" t="str">
            <v>Постоянный</v>
          </cell>
          <cell r="EP357">
            <v>24</v>
          </cell>
          <cell r="EQ357">
            <v>0</v>
          </cell>
          <cell r="ER357">
            <v>8.5149108000000062</v>
          </cell>
          <cell r="ES357">
            <v>339.51</v>
          </cell>
          <cell r="ET357">
            <v>97</v>
          </cell>
          <cell r="EU357">
            <v>1.593</v>
          </cell>
          <cell r="EV357">
            <v>187.08358048800685</v>
          </cell>
          <cell r="EW357">
            <v>0</v>
          </cell>
          <cell r="EX357">
            <v>0</v>
          </cell>
          <cell r="EY357">
            <v>137.306523564</v>
          </cell>
          <cell r="EZ357">
            <v>0</v>
          </cell>
          <cell r="FA357">
            <v>-2</v>
          </cell>
          <cell r="FB357">
            <v>-3</v>
          </cell>
          <cell r="FC357">
            <v>-2</v>
          </cell>
          <cell r="FD357">
            <v>0</v>
          </cell>
          <cell r="FE357">
            <v>0</v>
          </cell>
          <cell r="FF357">
            <v>0.41407079999999929</v>
          </cell>
        </row>
        <row r="358">
          <cell r="J358">
            <v>1467</v>
          </cell>
          <cell r="K358" t="str">
            <v>К - 65</v>
          </cell>
          <cell r="L358">
            <v>43079</v>
          </cell>
          <cell r="M358" t="str">
            <v>Гор.</v>
          </cell>
          <cell r="N358" t="str">
            <v>P1ar_Block I</v>
          </cell>
          <cell r="O358" t="str">
            <v>Действующий</v>
          </cell>
          <cell r="P358">
            <v>-4</v>
          </cell>
          <cell r="Q358">
            <v>43067</v>
          </cell>
          <cell r="R358" t="str">
            <v>МеКаМиНефть</v>
          </cell>
          <cell r="S358" t="str">
            <v>КГРП 7ст.
350м3 15% HCl</v>
          </cell>
          <cell r="T358">
            <v>143.80000000000001</v>
          </cell>
          <cell r="U358">
            <v>135</v>
          </cell>
          <cell r="V358">
            <v>4.32</v>
          </cell>
          <cell r="W358">
            <v>1</v>
          </cell>
          <cell r="X358">
            <v>4.32</v>
          </cell>
          <cell r="Y358">
            <v>1.33</v>
          </cell>
          <cell r="Z358">
            <v>0.83599999999999997</v>
          </cell>
          <cell r="AA358">
            <v>0.73299999999999998</v>
          </cell>
          <cell r="AB358">
            <v>38</v>
          </cell>
          <cell r="AC358">
            <v>1.1579999999999999</v>
          </cell>
          <cell r="AD358">
            <v>177.8</v>
          </cell>
          <cell r="AE358">
            <v>9.19</v>
          </cell>
          <cell r="AF358">
            <v>2235</v>
          </cell>
          <cell r="AG358">
            <v>3190.41</v>
          </cell>
          <cell r="AH358">
            <v>3190.41</v>
          </cell>
          <cell r="AI358">
            <v>43060</v>
          </cell>
          <cell r="AJ358" t="str">
            <v>По спущенной компановке</v>
          </cell>
          <cell r="AK358" t="str">
            <v>Закрытый</v>
          </cell>
          <cell r="AL358" t="str">
            <v>2295,54-2296,94; 2471,84-2473,24; 2605,94-2607,34; 2801,96-2803,36; 2935,1-2936,5; 3058,22-3059,62; 3190,41-3191,63 (цирк. клапана)</v>
          </cell>
          <cell r="AM358">
            <v>9.6199999999999992</v>
          </cell>
          <cell r="AN358">
            <v>2295.54</v>
          </cell>
          <cell r="AO358">
            <v>371.03</v>
          </cell>
          <cell r="AP358" t="str">
            <v>2174,85-3299</v>
          </cell>
          <cell r="AQ358">
            <v>114</v>
          </cell>
          <cell r="AR358">
            <v>7.37</v>
          </cell>
          <cell r="AS358" t="str">
            <v>Газлифт</v>
          </cell>
          <cell r="AT358">
            <v>550</v>
          </cell>
          <cell r="AU358" t="str">
            <v>ГК77/4</v>
          </cell>
          <cell r="AV358">
            <v>960</v>
          </cell>
          <cell r="AW358" t="str">
            <v>ГК77/4</v>
          </cell>
          <cell r="AX358">
            <v>1255</v>
          </cell>
          <cell r="AY358" t="str">
            <v>ГК78/3</v>
          </cell>
          <cell r="AZ358">
            <v>1480</v>
          </cell>
          <cell r="BA358" t="str">
            <v>ГК75/3</v>
          </cell>
          <cell r="BB358">
            <v>1640</v>
          </cell>
          <cell r="BC358" t="str">
            <v>ГК75/3</v>
          </cell>
          <cell r="BD358">
            <v>1770</v>
          </cell>
          <cell r="BE358" t="str">
            <v>ЦКсОК</v>
          </cell>
          <cell r="BF358">
            <v>1920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2115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2115</v>
          </cell>
          <cell r="BT358">
            <v>0</v>
          </cell>
          <cell r="BU358">
            <v>73</v>
          </cell>
          <cell r="BV358">
            <v>5.5</v>
          </cell>
          <cell r="BW358">
            <v>18</v>
          </cell>
          <cell r="BX358" t="str">
            <v>Угловик</v>
          </cell>
          <cell r="BY358" t="str">
            <v>Постоянный</v>
          </cell>
          <cell r="BZ358">
            <v>24</v>
          </cell>
          <cell r="CA358">
            <v>0</v>
          </cell>
          <cell r="CB358">
            <v>27</v>
          </cell>
          <cell r="CC358">
            <v>56</v>
          </cell>
          <cell r="CD358">
            <v>26</v>
          </cell>
          <cell r="CE358">
            <v>43313</v>
          </cell>
          <cell r="CF358">
            <v>195</v>
          </cell>
          <cell r="CG358">
            <v>72</v>
          </cell>
          <cell r="CH358">
            <v>6</v>
          </cell>
          <cell r="CI358">
            <v>0</v>
          </cell>
          <cell r="CJ358">
            <v>0</v>
          </cell>
          <cell r="CK358">
            <v>66</v>
          </cell>
          <cell r="CL358">
            <v>43.472000000000001</v>
          </cell>
          <cell r="CM358">
            <v>52</v>
          </cell>
          <cell r="CN358">
            <v>0</v>
          </cell>
          <cell r="CO358">
            <v>346</v>
          </cell>
          <cell r="CP358">
            <v>48.25</v>
          </cell>
          <cell r="CQ358">
            <v>129</v>
          </cell>
          <cell r="CR358" t="str">
            <v>-</v>
          </cell>
          <cell r="CS358" t="str">
            <v>-</v>
          </cell>
          <cell r="CT358" t="str">
            <v>-</v>
          </cell>
          <cell r="CU358">
            <v>85.527999999999992</v>
          </cell>
          <cell r="CV358" t="str">
            <v>-</v>
          </cell>
          <cell r="CW358" t="str">
            <v>-</v>
          </cell>
          <cell r="CX358" t="str">
            <v>-</v>
          </cell>
          <cell r="CY358">
            <v>13.7</v>
          </cell>
          <cell r="CZ358">
            <v>34.549999999999997</v>
          </cell>
          <cell r="DA358">
            <v>794.76444608023553</v>
          </cell>
          <cell r="DB358">
            <v>1109.9098270150901</v>
          </cell>
          <cell r="DC358">
            <v>0.47147395650454771</v>
          </cell>
          <cell r="DD358">
            <v>0</v>
          </cell>
          <cell r="DE358" t="str">
            <v>Газлифт</v>
          </cell>
          <cell r="DF358">
            <v>43.472000000000001</v>
          </cell>
          <cell r="DG358">
            <v>52</v>
          </cell>
          <cell r="DH358">
            <v>0</v>
          </cell>
          <cell r="DI358">
            <v>34.549999999999997</v>
          </cell>
          <cell r="DJ358">
            <v>66</v>
          </cell>
          <cell r="DK358">
            <v>0</v>
          </cell>
          <cell r="DL358">
            <v>43088</v>
          </cell>
          <cell r="DM358">
            <v>43173</v>
          </cell>
          <cell r="DN358">
            <v>233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43079</v>
          </cell>
          <cell r="DT358" t="str">
            <v>ВНС</v>
          </cell>
          <cell r="DU358">
            <v>0</v>
          </cell>
          <cell r="DV358">
            <v>18</v>
          </cell>
          <cell r="DW358">
            <v>26</v>
          </cell>
          <cell r="DX358">
            <v>60</v>
          </cell>
          <cell r="DY358">
            <v>25</v>
          </cell>
          <cell r="DZ358" t="str">
            <v>Постоянный</v>
          </cell>
          <cell r="EA358">
            <v>24</v>
          </cell>
          <cell r="EB358">
            <v>0</v>
          </cell>
          <cell r="EC358">
            <v>43.472000000000001</v>
          </cell>
          <cell r="ED358">
            <v>52</v>
          </cell>
          <cell r="EE358">
            <v>0</v>
          </cell>
          <cell r="EF358">
            <v>48.25</v>
          </cell>
          <cell r="EG358">
            <v>794.76444608023553</v>
          </cell>
          <cell r="EH358">
            <v>74</v>
          </cell>
          <cell r="EI358">
            <v>13.7</v>
          </cell>
          <cell r="EJ358">
            <v>101</v>
          </cell>
          <cell r="EK358">
            <v>18</v>
          </cell>
          <cell r="EL358">
            <v>27</v>
          </cell>
          <cell r="EM358">
            <v>56</v>
          </cell>
          <cell r="EN358">
            <v>26</v>
          </cell>
          <cell r="EO358" t="str">
            <v>Постоянный</v>
          </cell>
          <cell r="EP358">
            <v>24</v>
          </cell>
          <cell r="EQ358">
            <v>0</v>
          </cell>
          <cell r="ER358">
            <v>43.472000000000001</v>
          </cell>
          <cell r="ES358">
            <v>52</v>
          </cell>
          <cell r="ET358">
            <v>0</v>
          </cell>
          <cell r="EU358">
            <v>48.25</v>
          </cell>
          <cell r="EV358">
            <v>794.76444608023553</v>
          </cell>
          <cell r="EW358">
            <v>72</v>
          </cell>
          <cell r="EX358">
            <v>13.7</v>
          </cell>
          <cell r="EY358">
            <v>66</v>
          </cell>
          <cell r="EZ358">
            <v>0</v>
          </cell>
          <cell r="FA358">
            <v>1</v>
          </cell>
          <cell r="FB358">
            <v>-4</v>
          </cell>
          <cell r="FC358">
            <v>1</v>
          </cell>
          <cell r="FD358">
            <v>0</v>
          </cell>
          <cell r="FE358">
            <v>0</v>
          </cell>
          <cell r="FF358">
            <v>0</v>
          </cell>
        </row>
        <row r="359">
          <cell r="J359">
            <v>1471</v>
          </cell>
          <cell r="K359">
            <v>105</v>
          </cell>
          <cell r="L359">
            <v>43387</v>
          </cell>
          <cell r="M359" t="str">
            <v>Гор.</v>
          </cell>
          <cell r="N359" t="str">
            <v>P1ar_Block I</v>
          </cell>
          <cell r="O359" t="str">
            <v>Действующий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143.80000000000001</v>
          </cell>
          <cell r="U359">
            <v>135</v>
          </cell>
          <cell r="V359">
            <v>4.32</v>
          </cell>
          <cell r="W359">
            <v>1</v>
          </cell>
          <cell r="X359">
            <v>4.32</v>
          </cell>
          <cell r="Y359">
            <v>1.33</v>
          </cell>
          <cell r="Z359">
            <v>0.83599999999999997</v>
          </cell>
          <cell r="AA359">
            <v>0.73299999999999998</v>
          </cell>
          <cell r="AB359">
            <v>38</v>
          </cell>
          <cell r="AC359">
            <v>1.1579999999999999</v>
          </cell>
          <cell r="AD359">
            <v>177.8</v>
          </cell>
          <cell r="AE359">
            <v>0</v>
          </cell>
          <cell r="AF359">
            <v>0</v>
          </cell>
          <cell r="AG359">
            <v>3121.21</v>
          </cell>
          <cell r="AH359">
            <v>3121.21</v>
          </cell>
          <cell r="AI359">
            <v>0</v>
          </cell>
          <cell r="AJ359">
            <v>0</v>
          </cell>
          <cell r="AK359" t="str">
            <v>Закрытый</v>
          </cell>
          <cell r="AL359" t="str">
            <v>2352,78-2354,21; 2599,19-2600,62; 2688,14-2689,57; 2809,38-2810,81; 2941,41-2942,84; 3052,03-3053,46; 3098,53-3099,76 (цирк. клапана)</v>
          </cell>
          <cell r="AM359">
            <v>0</v>
          </cell>
          <cell r="AN359">
            <v>2352.6999999999998</v>
          </cell>
          <cell r="AO359">
            <v>429.69999999999982</v>
          </cell>
          <cell r="AP359" t="str">
            <v>2188,53-3122</v>
          </cell>
          <cell r="AQ359">
            <v>114</v>
          </cell>
          <cell r="AR359">
            <v>7.37</v>
          </cell>
          <cell r="AS359" t="str">
            <v>УЭЦН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>
            <v>D460N</v>
          </cell>
          <cell r="BJ359">
            <v>1242</v>
          </cell>
          <cell r="BK359">
            <v>48</v>
          </cell>
          <cell r="BL359">
            <v>0</v>
          </cell>
          <cell r="BM359">
            <v>1922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1751.33</v>
          </cell>
          <cell r="BT359">
            <v>170.67000000000007</v>
          </cell>
          <cell r="BU359">
            <v>0</v>
          </cell>
          <cell r="BV359">
            <v>0</v>
          </cell>
          <cell r="BW359">
            <v>65</v>
          </cell>
          <cell r="BX359" t="str">
            <v>Угловик</v>
          </cell>
          <cell r="BY359" t="str">
            <v>Постоянный</v>
          </cell>
          <cell r="BZ359">
            <v>24</v>
          </cell>
          <cell r="CA359">
            <v>0</v>
          </cell>
          <cell r="CB359">
            <v>27</v>
          </cell>
          <cell r="CC359">
            <v>26</v>
          </cell>
          <cell r="CD359">
            <v>26</v>
          </cell>
          <cell r="CE359" t="str">
            <v>-</v>
          </cell>
          <cell r="CF359" t="str">
            <v>-</v>
          </cell>
          <cell r="CG359">
            <v>0</v>
          </cell>
          <cell r="CH359">
            <v>0</v>
          </cell>
          <cell r="CI359">
            <v>1022.931566056633</v>
          </cell>
          <cell r="CJ359">
            <v>82</v>
          </cell>
          <cell r="CK359">
            <v>94.344326191000007</v>
          </cell>
          <cell r="CL359">
            <v>53.754799999999996</v>
          </cell>
          <cell r="CM359">
            <v>64.3</v>
          </cell>
          <cell r="CN359">
            <v>0</v>
          </cell>
          <cell r="CO359">
            <v>0</v>
          </cell>
          <cell r="CP359">
            <v>6.3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6.3</v>
          </cell>
          <cell r="DA359">
            <v>117.19883619695358</v>
          </cell>
          <cell r="DB359">
            <v>117.19883619695358</v>
          </cell>
          <cell r="DC359">
            <v>0</v>
          </cell>
          <cell r="DD359" t="str">
            <v>Ввоз из бурения в текущем году</v>
          </cell>
          <cell r="DE359" t="str">
            <v>УЭЦН</v>
          </cell>
          <cell r="DF359">
            <v>53.754799999999996</v>
          </cell>
          <cell r="DG359">
            <v>64.3</v>
          </cell>
          <cell r="DH359">
            <v>0</v>
          </cell>
          <cell r="DI359">
            <v>6.3</v>
          </cell>
          <cell r="DJ359">
            <v>94.344326191000007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65</v>
          </cell>
          <cell r="DW359" t="str">
            <v>-</v>
          </cell>
          <cell r="DX359" t="str">
            <v>-</v>
          </cell>
          <cell r="DY359" t="str">
            <v>-</v>
          </cell>
          <cell r="DZ359" t="str">
            <v>Постоянный</v>
          </cell>
          <cell r="EA359">
            <v>24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 t="str">
            <v>-</v>
          </cell>
          <cell r="EK359">
            <v>65</v>
          </cell>
          <cell r="EL359">
            <v>27</v>
          </cell>
          <cell r="EM359">
            <v>26</v>
          </cell>
          <cell r="EN359">
            <v>26</v>
          </cell>
          <cell r="EO359" t="str">
            <v>Постоянный</v>
          </cell>
          <cell r="EP359">
            <v>24</v>
          </cell>
          <cell r="EQ359">
            <v>0</v>
          </cell>
          <cell r="ER359">
            <v>53.754799999999996</v>
          </cell>
          <cell r="ES359">
            <v>64.3</v>
          </cell>
          <cell r="ET359">
            <v>0</v>
          </cell>
          <cell r="EU359">
            <v>6.3</v>
          </cell>
          <cell r="EV359">
            <v>117.19883619695358</v>
          </cell>
          <cell r="EW359">
            <v>0</v>
          </cell>
          <cell r="EX359">
            <v>0</v>
          </cell>
          <cell r="EY359">
            <v>94.344326191000007</v>
          </cell>
          <cell r="EZ359">
            <v>0</v>
          </cell>
          <cell r="FA359" t="e">
            <v>#VALUE!</v>
          </cell>
          <cell r="FB359" t="e">
            <v>#VALUE!</v>
          </cell>
          <cell r="FC359" t="e">
            <v>#VALUE!</v>
          </cell>
          <cell r="FD359">
            <v>0</v>
          </cell>
          <cell r="FE359">
            <v>0</v>
          </cell>
          <cell r="FF359">
            <v>53.754799999999996</v>
          </cell>
        </row>
        <row r="360">
          <cell r="J360">
            <v>1472</v>
          </cell>
          <cell r="K360" t="str">
            <v>К - 22</v>
          </cell>
          <cell r="L360">
            <v>43372</v>
          </cell>
          <cell r="M360" t="str">
            <v>Гор.</v>
          </cell>
          <cell r="N360" t="str">
            <v>P1ar_Block I</v>
          </cell>
          <cell r="O360" t="str">
            <v>Действующий</v>
          </cell>
          <cell r="P360">
            <v>-4</v>
          </cell>
          <cell r="Q360">
            <v>0</v>
          </cell>
          <cell r="R360">
            <v>0</v>
          </cell>
          <cell r="S360">
            <v>0</v>
          </cell>
          <cell r="T360">
            <v>143.80000000000001</v>
          </cell>
          <cell r="U360">
            <v>135</v>
          </cell>
          <cell r="V360">
            <v>4.32</v>
          </cell>
          <cell r="W360">
            <v>1</v>
          </cell>
          <cell r="X360">
            <v>4.32</v>
          </cell>
          <cell r="Y360">
            <v>1.33</v>
          </cell>
          <cell r="Z360">
            <v>0.83599999999999997</v>
          </cell>
          <cell r="AA360">
            <v>0.73299999999999998</v>
          </cell>
          <cell r="AB360">
            <v>38</v>
          </cell>
          <cell r="AC360">
            <v>1.1579999999999999</v>
          </cell>
          <cell r="AD360">
            <v>177.8</v>
          </cell>
          <cell r="AE360">
            <v>9.19</v>
          </cell>
          <cell r="AF360">
            <v>2074.75</v>
          </cell>
          <cell r="AG360">
            <v>2928.21</v>
          </cell>
          <cell r="AH360">
            <v>2928.21</v>
          </cell>
          <cell r="AI360">
            <v>43319</v>
          </cell>
          <cell r="AJ360" t="str">
            <v>По спущенной компановке</v>
          </cell>
          <cell r="AK360" t="str">
            <v>Закрытый</v>
          </cell>
          <cell r="AL360" t="str">
            <v>2352,84-2354,27; 2451,5-2452,93; 2560,65-2562,08; 2639,52-2640,95;  2707,94-2709,37; 2796,53-2797,96; 2905,88-2907,11  (цирк. клапана)</v>
          </cell>
          <cell r="AM360">
            <v>0</v>
          </cell>
          <cell r="AN360">
            <v>2352.85</v>
          </cell>
          <cell r="AO360">
            <v>490.43</v>
          </cell>
          <cell r="AP360">
            <v>0</v>
          </cell>
          <cell r="AQ360">
            <v>0</v>
          </cell>
          <cell r="AR360">
            <v>0</v>
          </cell>
          <cell r="AS360" t="str">
            <v>УЭЦН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>
            <v>D1050N</v>
          </cell>
          <cell r="BJ360">
            <v>1250</v>
          </cell>
          <cell r="BK360">
            <v>48</v>
          </cell>
          <cell r="BL360">
            <v>0</v>
          </cell>
          <cell r="BM360">
            <v>1700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1623.57</v>
          </cell>
          <cell r="BT360">
            <v>76.430000000000064</v>
          </cell>
          <cell r="BU360">
            <v>0</v>
          </cell>
          <cell r="BV360">
            <v>0</v>
          </cell>
          <cell r="BW360">
            <v>65</v>
          </cell>
          <cell r="BX360" t="str">
            <v>Угловик</v>
          </cell>
          <cell r="BY360" t="str">
            <v>Периодический</v>
          </cell>
          <cell r="BZ360">
            <v>4</v>
          </cell>
          <cell r="CA360">
            <v>4</v>
          </cell>
          <cell r="CB360">
            <v>29</v>
          </cell>
          <cell r="CC360">
            <v>29</v>
          </cell>
          <cell r="CD360">
            <v>28</v>
          </cell>
          <cell r="CE360">
            <v>0</v>
          </cell>
          <cell r="CF360">
            <v>206</v>
          </cell>
          <cell r="CG360">
            <v>0</v>
          </cell>
          <cell r="CH360">
            <v>0</v>
          </cell>
          <cell r="CI360">
            <v>1415.4561617304664</v>
          </cell>
          <cell r="CJ360">
            <v>45</v>
          </cell>
          <cell r="CK360">
            <v>62.17505860499999</v>
          </cell>
          <cell r="CL360">
            <v>20.114159999999998</v>
          </cell>
          <cell r="CM360">
            <v>24.06</v>
          </cell>
          <cell r="CN360">
            <v>0</v>
          </cell>
          <cell r="CO360">
            <v>0</v>
          </cell>
          <cell r="CP360">
            <v>3.4769999999999999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3.4769999999999999</v>
          </cell>
          <cell r="DA360">
            <v>172.86329630469282</v>
          </cell>
          <cell r="DB360">
            <v>172.86329630469282</v>
          </cell>
          <cell r="DC360">
            <v>0</v>
          </cell>
          <cell r="DD360">
            <v>0</v>
          </cell>
          <cell r="DE360" t="str">
            <v>УЭЦН</v>
          </cell>
          <cell r="DF360">
            <v>20.114159999999998</v>
          </cell>
          <cell r="DG360">
            <v>24.06</v>
          </cell>
          <cell r="DH360">
            <v>0</v>
          </cell>
          <cell r="DI360">
            <v>3.4769999999999999</v>
          </cell>
          <cell r="DJ360">
            <v>62.17505860499999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65</v>
          </cell>
          <cell r="DW360">
            <v>29</v>
          </cell>
          <cell r="DX360">
            <v>29</v>
          </cell>
          <cell r="DY360">
            <v>28</v>
          </cell>
          <cell r="DZ360" t="str">
            <v>Постоянный</v>
          </cell>
          <cell r="EA360">
            <v>24</v>
          </cell>
          <cell r="EB360">
            <v>0</v>
          </cell>
          <cell r="EC360">
            <v>45.812799999999996</v>
          </cell>
          <cell r="ED360">
            <v>54.8</v>
          </cell>
          <cell r="EE360">
            <v>0</v>
          </cell>
          <cell r="EF360">
            <v>6.5</v>
          </cell>
          <cell r="EG360">
            <v>141.88174483987009</v>
          </cell>
          <cell r="EH360">
            <v>0</v>
          </cell>
          <cell r="EI360">
            <v>0</v>
          </cell>
          <cell r="EJ360">
            <v>69</v>
          </cell>
          <cell r="EK360">
            <v>65</v>
          </cell>
          <cell r="EL360">
            <v>29</v>
          </cell>
          <cell r="EM360">
            <v>29</v>
          </cell>
          <cell r="EN360">
            <v>28</v>
          </cell>
          <cell r="EO360" t="str">
            <v>Периодический</v>
          </cell>
          <cell r="EP360">
            <v>4</v>
          </cell>
          <cell r="EQ360">
            <v>4</v>
          </cell>
          <cell r="ER360">
            <v>20.114159999999998</v>
          </cell>
          <cell r="ES360">
            <v>24.06</v>
          </cell>
          <cell r="ET360">
            <v>0</v>
          </cell>
          <cell r="EU360">
            <v>3.4769999999999999</v>
          </cell>
          <cell r="EV360">
            <v>172.86329630469282</v>
          </cell>
          <cell r="EW360">
            <v>0</v>
          </cell>
          <cell r="EX360">
            <v>0</v>
          </cell>
          <cell r="EY360">
            <v>62.17505860499999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-20</v>
          </cell>
          <cell r="FE360">
            <v>4</v>
          </cell>
          <cell r="FF360">
            <v>-25.698639999999997</v>
          </cell>
        </row>
        <row r="361">
          <cell r="J361">
            <v>1475</v>
          </cell>
          <cell r="K361" t="str">
            <v>К - 65</v>
          </cell>
          <cell r="L361">
            <v>43284</v>
          </cell>
          <cell r="M361" t="str">
            <v>Гор.</v>
          </cell>
          <cell r="N361" t="str">
            <v>P1ar_Block I</v>
          </cell>
          <cell r="O361" t="str">
            <v>Действующий</v>
          </cell>
          <cell r="P361">
            <v>-4</v>
          </cell>
          <cell r="Q361">
            <v>43178</v>
          </cell>
          <cell r="R361" t="str">
            <v>МеКаМиНефть</v>
          </cell>
          <cell r="S361" t="str">
            <v>КГРП 7ст.
350м3 15% HCl</v>
          </cell>
          <cell r="T361">
            <v>143.80000000000001</v>
          </cell>
          <cell r="U361">
            <v>135</v>
          </cell>
          <cell r="V361">
            <v>4.32</v>
          </cell>
          <cell r="W361">
            <v>1</v>
          </cell>
          <cell r="X361">
            <v>4.32</v>
          </cell>
          <cell r="Y361">
            <v>1.33</v>
          </cell>
          <cell r="Z361">
            <v>0.83599999999999997</v>
          </cell>
          <cell r="AA361">
            <v>0.73299999999999998</v>
          </cell>
          <cell r="AB361">
            <v>38</v>
          </cell>
          <cell r="AC361">
            <v>1.1579999999999999</v>
          </cell>
          <cell r="AD361">
            <v>177.8</v>
          </cell>
          <cell r="AE361">
            <v>9.19</v>
          </cell>
          <cell r="AF361">
            <v>2869.69</v>
          </cell>
          <cell r="AG361">
            <v>3496.64</v>
          </cell>
          <cell r="AH361">
            <v>3496.64</v>
          </cell>
          <cell r="AI361">
            <v>43106</v>
          </cell>
          <cell r="AJ361" t="str">
            <v>По спущенной компановке</v>
          </cell>
          <cell r="AK361" t="str">
            <v>Закрытый</v>
          </cell>
          <cell r="AL361" t="str">
            <v>2946-2947,4; 3091,9-3093,3; 3176,16-3177,56; 3250,63-3252,03; 3335,62-3337,02; 3400-3401,4; 3474,68-3475,91 (цирк. клапана)</v>
          </cell>
          <cell r="AM361">
            <v>9.6300000000000008</v>
          </cell>
          <cell r="AN361">
            <v>1937</v>
          </cell>
          <cell r="AO361">
            <v>863</v>
          </cell>
          <cell r="AP361" t="str">
            <v>2805,66-3497</v>
          </cell>
          <cell r="AQ361">
            <v>114</v>
          </cell>
          <cell r="AR361">
            <v>7.37</v>
          </cell>
          <cell r="AS361" t="str">
            <v>Газлифт</v>
          </cell>
          <cell r="AT361">
            <v>465</v>
          </cell>
          <cell r="AU361" t="str">
            <v>ГП</v>
          </cell>
          <cell r="AV361">
            <v>890</v>
          </cell>
          <cell r="AW361" t="str">
            <v>ГП</v>
          </cell>
          <cell r="AX361">
            <v>1305</v>
          </cell>
          <cell r="AY361" t="str">
            <v>ГК77/3</v>
          </cell>
          <cell r="AZ361">
            <v>1640</v>
          </cell>
          <cell r="BA361" t="str">
            <v>ГК77/4</v>
          </cell>
          <cell r="BB361">
            <v>1910</v>
          </cell>
          <cell r="BC361" t="str">
            <v>ГК76/4</v>
          </cell>
          <cell r="BD361">
            <v>2120</v>
          </cell>
          <cell r="BE361" t="str">
            <v>ЦКсОК</v>
          </cell>
          <cell r="BF361">
            <v>2140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2162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2162</v>
          </cell>
          <cell r="BT361">
            <v>0</v>
          </cell>
          <cell r="BU361">
            <v>73</v>
          </cell>
          <cell r="BV361">
            <v>5.5</v>
          </cell>
          <cell r="BW361">
            <v>18</v>
          </cell>
          <cell r="BX361" t="str">
            <v>Угловик</v>
          </cell>
          <cell r="BY361" t="str">
            <v>Постоянный</v>
          </cell>
          <cell r="BZ361">
            <v>24</v>
          </cell>
          <cell r="CA361">
            <v>0</v>
          </cell>
          <cell r="CB361">
            <v>28</v>
          </cell>
          <cell r="CC361">
            <v>52</v>
          </cell>
          <cell r="CD361">
            <v>27</v>
          </cell>
          <cell r="CE361">
            <v>43313</v>
          </cell>
          <cell r="CF361">
            <v>202.9</v>
          </cell>
          <cell r="CG361">
            <v>72</v>
          </cell>
          <cell r="CH361">
            <v>6</v>
          </cell>
          <cell r="CI361">
            <v>0</v>
          </cell>
          <cell r="CJ361">
            <v>0</v>
          </cell>
          <cell r="CK361">
            <v>63</v>
          </cell>
          <cell r="CL361">
            <v>28.423999999999999</v>
          </cell>
          <cell r="CM361">
            <v>34</v>
          </cell>
          <cell r="CN361">
            <v>0</v>
          </cell>
          <cell r="CO361">
            <v>347</v>
          </cell>
          <cell r="CP361">
            <v>22</v>
          </cell>
          <cell r="CQ361">
            <v>139.9</v>
          </cell>
          <cell r="CR361" t="str">
            <v>-</v>
          </cell>
          <cell r="CS361" t="str">
            <v>-</v>
          </cell>
          <cell r="CT361" t="str">
            <v>-</v>
          </cell>
          <cell r="CU361">
            <v>111.476</v>
          </cell>
          <cell r="CV361" t="str">
            <v>-</v>
          </cell>
          <cell r="CW361" t="str">
            <v>-</v>
          </cell>
          <cell r="CX361" t="str">
            <v>-</v>
          </cell>
          <cell r="CY361">
            <v>15.8</v>
          </cell>
          <cell r="CZ361">
            <v>6.1999999999999993</v>
          </cell>
          <cell r="DA361">
            <v>218.12552772305091</v>
          </cell>
          <cell r="DB361">
            <v>773.99380804953557</v>
          </cell>
          <cell r="DC361">
            <v>0.2839915990304111</v>
          </cell>
          <cell r="DD361">
            <v>0</v>
          </cell>
          <cell r="DE361" t="str">
            <v>Газлифт</v>
          </cell>
          <cell r="DF361">
            <v>28.423999999999999</v>
          </cell>
          <cell r="DG361">
            <v>34</v>
          </cell>
          <cell r="DH361">
            <v>0</v>
          </cell>
          <cell r="DI361">
            <v>6.1999999999999993</v>
          </cell>
          <cell r="DJ361">
            <v>63</v>
          </cell>
          <cell r="DK361">
            <v>0</v>
          </cell>
          <cell r="DL361">
            <v>0</v>
          </cell>
          <cell r="DM361">
            <v>43284</v>
          </cell>
          <cell r="DN361">
            <v>122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43284</v>
          </cell>
          <cell r="DT361" t="str">
            <v>ВНС</v>
          </cell>
          <cell r="DU361">
            <v>0</v>
          </cell>
          <cell r="DV361">
            <v>18</v>
          </cell>
          <cell r="DW361">
            <v>31</v>
          </cell>
          <cell r="DX361">
            <v>60</v>
          </cell>
          <cell r="DY361">
            <v>29</v>
          </cell>
          <cell r="DZ361" t="str">
            <v>Постоянный</v>
          </cell>
          <cell r="EA361">
            <v>24</v>
          </cell>
          <cell r="EB361">
            <v>0</v>
          </cell>
          <cell r="EC361">
            <v>28.423999999999999</v>
          </cell>
          <cell r="ED361">
            <v>34</v>
          </cell>
          <cell r="EE361">
            <v>0</v>
          </cell>
          <cell r="EF361">
            <v>22</v>
          </cell>
          <cell r="EG361">
            <v>218.12552772305091</v>
          </cell>
          <cell r="EH361">
            <v>77</v>
          </cell>
          <cell r="EI361">
            <v>15.8</v>
          </cell>
          <cell r="EJ361">
            <v>61</v>
          </cell>
          <cell r="EK361">
            <v>18</v>
          </cell>
          <cell r="EL361">
            <v>28</v>
          </cell>
          <cell r="EM361">
            <v>52</v>
          </cell>
          <cell r="EN361">
            <v>27</v>
          </cell>
          <cell r="EO361" t="str">
            <v>Постоянный</v>
          </cell>
          <cell r="EP361">
            <v>24</v>
          </cell>
          <cell r="EQ361">
            <v>0</v>
          </cell>
          <cell r="ER361">
            <v>28.423999999999999</v>
          </cell>
          <cell r="ES361">
            <v>34</v>
          </cell>
          <cell r="ET361">
            <v>0</v>
          </cell>
          <cell r="EU361">
            <v>22</v>
          </cell>
          <cell r="EV361">
            <v>218.12552772305091</v>
          </cell>
          <cell r="EW361">
            <v>72</v>
          </cell>
          <cell r="EX361">
            <v>15.8</v>
          </cell>
          <cell r="EY361">
            <v>63</v>
          </cell>
          <cell r="EZ361">
            <v>0</v>
          </cell>
          <cell r="FA361">
            <v>-3</v>
          </cell>
          <cell r="FB361">
            <v>-8</v>
          </cell>
          <cell r="FC361">
            <v>-2</v>
          </cell>
          <cell r="FD361">
            <v>0</v>
          </cell>
          <cell r="FE361">
            <v>0</v>
          </cell>
          <cell r="FF361">
            <v>0</v>
          </cell>
        </row>
        <row r="362">
          <cell r="J362">
            <v>1476</v>
          </cell>
          <cell r="K362" t="str">
            <v>К - 22</v>
          </cell>
          <cell r="L362">
            <v>43404</v>
          </cell>
          <cell r="M362" t="str">
            <v>Гор.</v>
          </cell>
          <cell r="N362" t="str">
            <v>P1ar_Block I</v>
          </cell>
          <cell r="O362" t="str">
            <v>Действующий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143.80000000000001</v>
          </cell>
          <cell r="U362">
            <v>135</v>
          </cell>
          <cell r="V362">
            <v>4.32</v>
          </cell>
          <cell r="W362">
            <v>1</v>
          </cell>
          <cell r="X362">
            <v>2.8838451268357814</v>
          </cell>
          <cell r="Y362">
            <v>1.33</v>
          </cell>
          <cell r="Z362">
            <v>0.83599999999999997</v>
          </cell>
          <cell r="AA362">
            <v>0.73299999999999998</v>
          </cell>
          <cell r="AB362">
            <v>38</v>
          </cell>
          <cell r="AC362">
            <v>1.1579999999999999</v>
          </cell>
          <cell r="AD362">
            <v>177.8</v>
          </cell>
          <cell r="AE362">
            <v>0</v>
          </cell>
          <cell r="AF362">
            <v>0</v>
          </cell>
          <cell r="AG362">
            <v>2995</v>
          </cell>
          <cell r="AH362">
            <v>2995</v>
          </cell>
          <cell r="AI362">
            <v>0</v>
          </cell>
          <cell r="AJ362">
            <v>0</v>
          </cell>
          <cell r="AK362" t="str">
            <v>Закрытый</v>
          </cell>
          <cell r="AL362" t="str">
            <v>2293-2294, 2370-2371, 2437-2438, 2545-2546, 2655-2656, 2754-2755, 2875-2876</v>
          </cell>
          <cell r="AM362">
            <v>0</v>
          </cell>
          <cell r="AN362">
            <v>2293</v>
          </cell>
          <cell r="AO362">
            <v>438</v>
          </cell>
          <cell r="AP362">
            <v>0</v>
          </cell>
          <cell r="AQ362">
            <v>0</v>
          </cell>
          <cell r="AR362">
            <v>0</v>
          </cell>
          <cell r="AS362" t="str">
            <v>УЭЦН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 t="str">
            <v>D460N</v>
          </cell>
          <cell r="BJ362">
            <v>1242</v>
          </cell>
          <cell r="BK362">
            <v>49</v>
          </cell>
          <cell r="BL362">
            <v>0</v>
          </cell>
          <cell r="BM362">
            <v>1800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1673.19</v>
          </cell>
          <cell r="BT362">
            <v>126.81</v>
          </cell>
          <cell r="BU362">
            <v>0</v>
          </cell>
          <cell r="BV362">
            <v>0</v>
          </cell>
          <cell r="BW362">
            <v>65</v>
          </cell>
          <cell r="BX362" t="str">
            <v>Угловик</v>
          </cell>
          <cell r="BY362" t="str">
            <v>Постоянный</v>
          </cell>
          <cell r="BZ362">
            <v>24</v>
          </cell>
          <cell r="CA362">
            <v>0</v>
          </cell>
          <cell r="CB362">
            <v>26</v>
          </cell>
          <cell r="CC362">
            <v>25</v>
          </cell>
          <cell r="CD362">
            <v>25</v>
          </cell>
          <cell r="CE362">
            <v>0</v>
          </cell>
          <cell r="CF362">
            <v>206</v>
          </cell>
          <cell r="CG362">
            <v>0</v>
          </cell>
          <cell r="CH362">
            <v>0</v>
          </cell>
          <cell r="CI362">
            <v>697.65638311156215</v>
          </cell>
          <cell r="CJ362">
            <v>100</v>
          </cell>
          <cell r="CK362">
            <v>114.21048322675</v>
          </cell>
          <cell r="CL362">
            <v>41.712220000000002</v>
          </cell>
          <cell r="CM362">
            <v>58.7</v>
          </cell>
          <cell r="CN362">
            <v>15</v>
          </cell>
          <cell r="CO362">
            <v>347</v>
          </cell>
          <cell r="CP362">
            <v>7.8</v>
          </cell>
          <cell r="CQ362">
            <v>91.78951677325</v>
          </cell>
          <cell r="CR362" t="str">
            <v>-</v>
          </cell>
          <cell r="CS362" t="str">
            <v>-</v>
          </cell>
          <cell r="CT362" t="str">
            <v>-</v>
          </cell>
          <cell r="CU362">
            <v>50.077296773249998</v>
          </cell>
          <cell r="CV362" t="str">
            <v>-</v>
          </cell>
          <cell r="CW362" t="str">
            <v>-</v>
          </cell>
          <cell r="CX362" t="str">
            <v>-</v>
          </cell>
          <cell r="CY362">
            <v>0</v>
          </cell>
          <cell r="CZ362">
            <v>7.8</v>
          </cell>
          <cell r="DA362">
            <v>186.99556149253144</v>
          </cell>
          <cell r="DB362">
            <v>186.99556149253144</v>
          </cell>
          <cell r="DC362">
            <v>0</v>
          </cell>
          <cell r="DD362" t="str">
            <v>Ввоз из бурения в текущем году</v>
          </cell>
          <cell r="DE362" t="str">
            <v>УЭЦН</v>
          </cell>
          <cell r="DF362">
            <v>41.712220000000002</v>
          </cell>
          <cell r="DG362">
            <v>58.7</v>
          </cell>
          <cell r="DH362">
            <v>15</v>
          </cell>
          <cell r="DI362">
            <v>7.8</v>
          </cell>
          <cell r="DJ362">
            <v>114.21048322675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18</v>
          </cell>
          <cell r="DW362" t="str">
            <v>-</v>
          </cell>
          <cell r="DX362" t="str">
            <v>-</v>
          </cell>
          <cell r="DY362" t="str">
            <v>-</v>
          </cell>
          <cell r="DZ362" t="str">
            <v>Постоянный</v>
          </cell>
          <cell r="EA362">
            <v>24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 t="str">
            <v>-</v>
          </cell>
          <cell r="EI362">
            <v>0</v>
          </cell>
          <cell r="EJ362" t="str">
            <v>-</v>
          </cell>
          <cell r="EK362">
            <v>65</v>
          </cell>
          <cell r="EL362">
            <v>26</v>
          </cell>
          <cell r="EM362">
            <v>25</v>
          </cell>
          <cell r="EN362">
            <v>25</v>
          </cell>
          <cell r="EO362" t="str">
            <v>Постоянный</v>
          </cell>
          <cell r="EP362">
            <v>24</v>
          </cell>
          <cell r="EQ362">
            <v>0</v>
          </cell>
          <cell r="ER362">
            <v>41.712220000000002</v>
          </cell>
          <cell r="ES362">
            <v>58.7</v>
          </cell>
          <cell r="ET362">
            <v>15</v>
          </cell>
          <cell r="EU362">
            <v>7.8</v>
          </cell>
          <cell r="EV362">
            <v>186.99556149253144</v>
          </cell>
          <cell r="EW362">
            <v>0</v>
          </cell>
          <cell r="EX362">
            <v>0</v>
          </cell>
          <cell r="EY362">
            <v>114.21048322675</v>
          </cell>
          <cell r="EZ362">
            <v>47</v>
          </cell>
          <cell r="FA362" t="e">
            <v>#VALUE!</v>
          </cell>
          <cell r="FB362" t="e">
            <v>#VALUE!</v>
          </cell>
          <cell r="FC362" t="e">
            <v>#VALUE!</v>
          </cell>
          <cell r="FD362">
            <v>0</v>
          </cell>
          <cell r="FE362">
            <v>0</v>
          </cell>
          <cell r="FF362">
            <v>41.712220000000002</v>
          </cell>
        </row>
        <row r="363">
          <cell r="J363">
            <v>1481</v>
          </cell>
          <cell r="K363" t="str">
            <v>К - 88</v>
          </cell>
          <cell r="L363">
            <v>43384</v>
          </cell>
          <cell r="M363" t="str">
            <v>Гор.</v>
          </cell>
          <cell r="N363" t="str">
            <v>P1ar_Block I</v>
          </cell>
          <cell r="O363" t="str">
            <v>Действующий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143.80000000000001</v>
          </cell>
          <cell r="U363">
            <v>135</v>
          </cell>
          <cell r="V363">
            <v>4.32</v>
          </cell>
          <cell r="W363">
            <v>1</v>
          </cell>
          <cell r="X363">
            <v>4.32</v>
          </cell>
          <cell r="Y363">
            <v>1.33</v>
          </cell>
          <cell r="Z363">
            <v>0.83599999999999997</v>
          </cell>
          <cell r="AA363">
            <v>0.73299999999999998</v>
          </cell>
          <cell r="AB363">
            <v>38</v>
          </cell>
          <cell r="AC363">
            <v>1.1579999999999999</v>
          </cell>
          <cell r="AD363">
            <v>177.8</v>
          </cell>
          <cell r="AE363">
            <v>0</v>
          </cell>
          <cell r="AF363">
            <v>0</v>
          </cell>
          <cell r="AG363">
            <v>2900</v>
          </cell>
          <cell r="AH363">
            <v>2900</v>
          </cell>
          <cell r="AI363">
            <v>0</v>
          </cell>
          <cell r="AJ363">
            <v>0</v>
          </cell>
          <cell r="AK363" t="str">
            <v>Закрытый</v>
          </cell>
          <cell r="AL363" t="str">
            <v>2274,46-2275,66; 2371,34-2372,54; 2477,98-2479,18;2068,33-2609,53; 2746,17-2798,05;2819,63-2820,83; 2885,45-2886,65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 t="str">
            <v>Газлифт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2014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18</v>
          </cell>
          <cell r="BX363" t="str">
            <v>Угловик</v>
          </cell>
          <cell r="BY363" t="str">
            <v>Постоянный</v>
          </cell>
          <cell r="BZ363">
            <v>24</v>
          </cell>
          <cell r="CA363">
            <v>0</v>
          </cell>
          <cell r="CB363">
            <v>28</v>
          </cell>
          <cell r="CC363">
            <v>75</v>
          </cell>
          <cell r="CD363">
            <v>27</v>
          </cell>
          <cell r="CE363" t="str">
            <v>-</v>
          </cell>
          <cell r="CF363">
            <v>180</v>
          </cell>
          <cell r="CG363">
            <v>75</v>
          </cell>
          <cell r="CH363">
            <v>6</v>
          </cell>
          <cell r="CI363">
            <v>0</v>
          </cell>
          <cell r="CJ363">
            <v>0</v>
          </cell>
          <cell r="CK363">
            <v>105</v>
          </cell>
          <cell r="CL363">
            <v>48.596679999999999</v>
          </cell>
          <cell r="CM363">
            <v>58.13</v>
          </cell>
          <cell r="CN363">
            <v>0</v>
          </cell>
          <cell r="CO363">
            <v>347</v>
          </cell>
          <cell r="CP363">
            <v>45</v>
          </cell>
          <cell r="CQ363">
            <v>75</v>
          </cell>
          <cell r="CR363" t="str">
            <v>-</v>
          </cell>
          <cell r="CS363" t="str">
            <v>-</v>
          </cell>
          <cell r="CT363" t="str">
            <v>-</v>
          </cell>
          <cell r="CU363">
            <v>26.403320000000001</v>
          </cell>
          <cell r="CV363" t="str">
            <v>-</v>
          </cell>
          <cell r="CW363" t="str">
            <v>-</v>
          </cell>
          <cell r="CX363" t="str">
            <v>-</v>
          </cell>
          <cell r="CY363">
            <v>24</v>
          </cell>
          <cell r="CZ363">
            <v>21</v>
          </cell>
          <cell r="DA363">
            <v>432.12828530673289</v>
          </cell>
          <cell r="DB363">
            <v>925.98918280014186</v>
          </cell>
          <cell r="DC363">
            <v>0</v>
          </cell>
          <cell r="DD363" t="str">
            <v>Ввоз из бурения в текущем году</v>
          </cell>
          <cell r="DE363" t="str">
            <v>Газлифт</v>
          </cell>
          <cell r="DF363">
            <v>48.596679999999999</v>
          </cell>
          <cell r="DG363">
            <v>58.13</v>
          </cell>
          <cell r="DH363">
            <v>0</v>
          </cell>
          <cell r="DI363">
            <v>21</v>
          </cell>
          <cell r="DJ363">
            <v>105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18</v>
          </cell>
          <cell r="DW363" t="str">
            <v>-</v>
          </cell>
          <cell r="DX363" t="str">
            <v>-</v>
          </cell>
          <cell r="DY363" t="str">
            <v>-</v>
          </cell>
          <cell r="DZ363" t="str">
            <v>Постоянный</v>
          </cell>
          <cell r="EA363">
            <v>24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 t="str">
            <v>-</v>
          </cell>
          <cell r="EI363">
            <v>0</v>
          </cell>
          <cell r="EJ363" t="str">
            <v>-</v>
          </cell>
          <cell r="EK363">
            <v>18</v>
          </cell>
          <cell r="EL363">
            <v>28</v>
          </cell>
          <cell r="EM363">
            <v>75</v>
          </cell>
          <cell r="EN363">
            <v>27</v>
          </cell>
          <cell r="EO363" t="str">
            <v>Постоянный</v>
          </cell>
          <cell r="EP363">
            <v>24</v>
          </cell>
          <cell r="EQ363">
            <v>0</v>
          </cell>
          <cell r="ER363">
            <v>48.596679999999999</v>
          </cell>
          <cell r="ES363">
            <v>58.13</v>
          </cell>
          <cell r="ET363">
            <v>0</v>
          </cell>
          <cell r="EU363">
            <v>45</v>
          </cell>
          <cell r="EV363">
            <v>432.12828530673289</v>
          </cell>
          <cell r="EW363">
            <v>75</v>
          </cell>
          <cell r="EX363">
            <v>24</v>
          </cell>
          <cell r="EY363">
            <v>105</v>
          </cell>
          <cell r="EZ363">
            <v>0</v>
          </cell>
          <cell r="FA363" t="e">
            <v>#VALUE!</v>
          </cell>
          <cell r="FB363" t="e">
            <v>#VALUE!</v>
          </cell>
          <cell r="FC363" t="e">
            <v>#VALUE!</v>
          </cell>
          <cell r="FD363">
            <v>0</v>
          </cell>
          <cell r="FE363">
            <v>0</v>
          </cell>
          <cell r="FF363">
            <v>48.596679999999999</v>
          </cell>
        </row>
        <row r="364">
          <cell r="J364">
            <v>1485</v>
          </cell>
          <cell r="K364" t="str">
            <v>К - 88</v>
          </cell>
          <cell r="L364">
            <v>43353</v>
          </cell>
          <cell r="M364" t="str">
            <v>Гор.</v>
          </cell>
          <cell r="N364" t="str">
            <v>P1ar_Block I</v>
          </cell>
          <cell r="O364" t="str">
            <v>Действующий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143.80000000000001</v>
          </cell>
          <cell r="U364">
            <v>135</v>
          </cell>
          <cell r="V364">
            <v>4.32</v>
          </cell>
          <cell r="W364">
            <v>1</v>
          </cell>
          <cell r="X364">
            <v>4.32</v>
          </cell>
          <cell r="Y364">
            <v>1.33</v>
          </cell>
          <cell r="Z364">
            <v>0.83599999999999997</v>
          </cell>
          <cell r="AA364">
            <v>0.73299999999999998</v>
          </cell>
          <cell r="AB364">
            <v>38</v>
          </cell>
          <cell r="AC364">
            <v>1.1579999999999999</v>
          </cell>
          <cell r="AD364">
            <v>177.8</v>
          </cell>
          <cell r="AE364">
            <v>0</v>
          </cell>
          <cell r="AF364">
            <v>0</v>
          </cell>
          <cell r="AG364">
            <v>3040</v>
          </cell>
          <cell r="AH364">
            <v>3040</v>
          </cell>
          <cell r="AI364">
            <v>0</v>
          </cell>
          <cell r="AJ364">
            <v>0</v>
          </cell>
          <cell r="AK364" t="str">
            <v>Закрытый</v>
          </cell>
          <cell r="AL364" t="str">
            <v>2350,97-2352,4; 2271,55-2272,75;2634,46-2635,89; 2832,6-2834,39;2956,24-2957,67;3045,45-3046,68 (цирк. клапана)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 t="str">
            <v>Газлифт</v>
          </cell>
          <cell r="AT364" t="e">
            <v>#N/A</v>
          </cell>
          <cell r="AU364" t="e">
            <v>#N/A</v>
          </cell>
          <cell r="AV364" t="e">
            <v>#N/A</v>
          </cell>
          <cell r="AW364" t="e">
            <v>#N/A</v>
          </cell>
          <cell r="AX364" t="e">
            <v>#N/A</v>
          </cell>
          <cell r="AY364" t="e">
            <v>#N/A</v>
          </cell>
          <cell r="AZ364" t="e">
            <v>#N/A</v>
          </cell>
          <cell r="BA364" t="e">
            <v>#N/A</v>
          </cell>
          <cell r="BB364" t="e">
            <v>#N/A</v>
          </cell>
          <cell r="BC364" t="e">
            <v>#N/A</v>
          </cell>
          <cell r="BD364" t="e">
            <v>#N/A</v>
          </cell>
          <cell r="BE364" t="e">
            <v>#N/A</v>
          </cell>
          <cell r="BF364" t="e">
            <v>#N/A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1902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1902</v>
          </cell>
          <cell r="BT364">
            <v>0</v>
          </cell>
          <cell r="BU364">
            <v>0</v>
          </cell>
          <cell r="BV364">
            <v>0</v>
          </cell>
          <cell r="BW364">
            <v>18</v>
          </cell>
          <cell r="BX364" t="str">
            <v>Угловик</v>
          </cell>
          <cell r="BY364" t="str">
            <v>Постоянный</v>
          </cell>
          <cell r="BZ364">
            <v>24</v>
          </cell>
          <cell r="CA364">
            <v>0</v>
          </cell>
          <cell r="CB364">
            <v>27</v>
          </cell>
          <cell r="CC364">
            <v>60</v>
          </cell>
          <cell r="CD364">
            <v>26</v>
          </cell>
          <cell r="CE364">
            <v>43313</v>
          </cell>
          <cell r="CF364">
            <v>206</v>
          </cell>
          <cell r="CG364">
            <v>78</v>
          </cell>
          <cell r="CH364">
            <v>6</v>
          </cell>
          <cell r="CI364">
            <v>0</v>
          </cell>
          <cell r="CJ364">
            <v>0</v>
          </cell>
          <cell r="CK364">
            <v>64</v>
          </cell>
          <cell r="CL364">
            <v>42.552399999999999</v>
          </cell>
          <cell r="CM364">
            <v>50.9</v>
          </cell>
          <cell r="CN364">
            <v>0</v>
          </cell>
          <cell r="CO364">
            <v>0</v>
          </cell>
          <cell r="CP364">
            <v>25.4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17</v>
          </cell>
          <cell r="CZ364">
            <v>8.3999999999999986</v>
          </cell>
          <cell r="DA364">
            <v>197.40367170829373</v>
          </cell>
          <cell r="DB364">
            <v>596.91110254650744</v>
          </cell>
          <cell r="DC364">
            <v>0</v>
          </cell>
          <cell r="DD364">
            <v>0</v>
          </cell>
          <cell r="DE364" t="str">
            <v>Газлифт</v>
          </cell>
          <cell r="DF364">
            <v>42.552399999999999</v>
          </cell>
          <cell r="DG364">
            <v>50.9</v>
          </cell>
          <cell r="DH364">
            <v>0</v>
          </cell>
          <cell r="DI364">
            <v>8.3999999999999986</v>
          </cell>
          <cell r="DJ364">
            <v>64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18</v>
          </cell>
          <cell r="DW364">
            <v>29</v>
          </cell>
          <cell r="DX364">
            <v>78</v>
          </cell>
          <cell r="DY364">
            <v>28</v>
          </cell>
          <cell r="DZ364" t="str">
            <v>Постоянный</v>
          </cell>
          <cell r="EA364">
            <v>24</v>
          </cell>
          <cell r="EB364">
            <v>0</v>
          </cell>
          <cell r="EC364">
            <v>42.552399999999999</v>
          </cell>
          <cell r="ED364">
            <v>50.9</v>
          </cell>
          <cell r="EE364">
            <v>0</v>
          </cell>
          <cell r="EF364">
            <v>25.4</v>
          </cell>
          <cell r="EG364">
            <v>197.40367170829373</v>
          </cell>
          <cell r="EH364">
            <v>78</v>
          </cell>
          <cell r="EI364">
            <v>17</v>
          </cell>
          <cell r="EJ364">
            <v>132</v>
          </cell>
          <cell r="EK364">
            <v>18</v>
          </cell>
          <cell r="EL364">
            <v>27</v>
          </cell>
          <cell r="EM364">
            <v>60</v>
          </cell>
          <cell r="EN364">
            <v>26</v>
          </cell>
          <cell r="EO364" t="str">
            <v>Постоянный</v>
          </cell>
          <cell r="EP364">
            <v>24</v>
          </cell>
          <cell r="EQ364">
            <v>0</v>
          </cell>
          <cell r="ER364">
            <v>42.552399999999999</v>
          </cell>
          <cell r="ES364">
            <v>50.9</v>
          </cell>
          <cell r="ET364">
            <v>0</v>
          </cell>
          <cell r="EU364">
            <v>25.4</v>
          </cell>
          <cell r="EV364">
            <v>197.40367170829373</v>
          </cell>
          <cell r="EW364">
            <v>78</v>
          </cell>
          <cell r="EX364">
            <v>17</v>
          </cell>
          <cell r="EY364">
            <v>64</v>
          </cell>
          <cell r="EZ364">
            <v>0</v>
          </cell>
          <cell r="FA364">
            <v>-2</v>
          </cell>
          <cell r="FB364">
            <v>-18</v>
          </cell>
          <cell r="FC364">
            <v>-2</v>
          </cell>
          <cell r="FD364">
            <v>0</v>
          </cell>
          <cell r="FE364">
            <v>0</v>
          </cell>
          <cell r="FF364">
            <v>0</v>
          </cell>
        </row>
        <row r="365">
          <cell r="J365">
            <v>1486</v>
          </cell>
          <cell r="K365" t="str">
            <v>К - 88</v>
          </cell>
          <cell r="L365">
            <v>43386</v>
          </cell>
          <cell r="M365" t="str">
            <v>Гор.</v>
          </cell>
          <cell r="N365" t="str">
            <v>P1ar_Block I</v>
          </cell>
          <cell r="O365" t="str">
            <v>Действующий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143.80000000000001</v>
          </cell>
          <cell r="U365">
            <v>135</v>
          </cell>
          <cell r="V365">
            <v>4.32</v>
          </cell>
          <cell r="W365">
            <v>1</v>
          </cell>
          <cell r="X365">
            <v>4.32</v>
          </cell>
          <cell r="Y365">
            <v>1.33</v>
          </cell>
          <cell r="Z365">
            <v>0.83599999999999997</v>
          </cell>
          <cell r="AA365">
            <v>0.73299999999999998</v>
          </cell>
          <cell r="AB365">
            <v>38</v>
          </cell>
          <cell r="AC365">
            <v>1.1579999999999999</v>
          </cell>
          <cell r="AD365">
            <v>177.8</v>
          </cell>
          <cell r="AE365">
            <v>0</v>
          </cell>
          <cell r="AF365">
            <v>0</v>
          </cell>
          <cell r="AG365">
            <v>3347</v>
          </cell>
          <cell r="AH365">
            <v>3347</v>
          </cell>
          <cell r="AI365">
            <v>0</v>
          </cell>
          <cell r="AJ365">
            <v>0</v>
          </cell>
          <cell r="AK365" t="str">
            <v>Закрытый</v>
          </cell>
          <cell r="AL365" t="str">
            <v>2499,05-2500,25; 2662,15-2663,35; 2750,1-2751,3; 2902,37-2903,57; 3001-3002,2; 3120,38-3121,58; 3271,07-3272,3 (цирк. клапана)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 t="str">
            <v>Газлифт</v>
          </cell>
          <cell r="AT365" t="e">
            <v>#N/A</v>
          </cell>
          <cell r="AU365" t="e">
            <v>#N/A</v>
          </cell>
          <cell r="AV365" t="e">
            <v>#N/A</v>
          </cell>
          <cell r="AW365" t="e">
            <v>#N/A</v>
          </cell>
          <cell r="AX365" t="e">
            <v>#N/A</v>
          </cell>
          <cell r="AY365" t="e">
            <v>#N/A</v>
          </cell>
          <cell r="AZ365" t="e">
            <v>#N/A</v>
          </cell>
          <cell r="BA365" t="e">
            <v>#N/A</v>
          </cell>
          <cell r="BB365" t="e">
            <v>#N/A</v>
          </cell>
          <cell r="BC365" t="e">
            <v>#N/A</v>
          </cell>
          <cell r="BD365" t="e">
            <v>#N/A</v>
          </cell>
          <cell r="BE365" t="e">
            <v>#N/A</v>
          </cell>
          <cell r="BF365" t="e">
            <v>#N/A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2405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2405</v>
          </cell>
          <cell r="BT365">
            <v>0</v>
          </cell>
          <cell r="BU365">
            <v>0</v>
          </cell>
          <cell r="BV365">
            <v>0</v>
          </cell>
          <cell r="BW365">
            <v>18</v>
          </cell>
          <cell r="BX365" t="str">
            <v>Угловик</v>
          </cell>
          <cell r="BY365" t="str">
            <v>Постоянный</v>
          </cell>
          <cell r="BZ365">
            <v>24</v>
          </cell>
          <cell r="CA365">
            <v>0</v>
          </cell>
          <cell r="CB365">
            <v>28</v>
          </cell>
          <cell r="CC365">
            <v>75</v>
          </cell>
          <cell r="CD365">
            <v>27</v>
          </cell>
          <cell r="CE365">
            <v>0</v>
          </cell>
          <cell r="CF365">
            <v>180</v>
          </cell>
          <cell r="CG365">
            <v>75</v>
          </cell>
          <cell r="CH365">
            <v>6</v>
          </cell>
          <cell r="CI365">
            <v>0</v>
          </cell>
          <cell r="CJ365">
            <v>0</v>
          </cell>
          <cell r="CK365">
            <v>114</v>
          </cell>
          <cell r="CL365">
            <v>51.413999999999994</v>
          </cell>
          <cell r="CM365">
            <v>61.5</v>
          </cell>
          <cell r="CN365">
            <v>0</v>
          </cell>
          <cell r="CO365">
            <v>0</v>
          </cell>
          <cell r="CP365">
            <v>35.9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19.600000000000001</v>
          </cell>
          <cell r="CZ365">
            <v>16.299999999999997</v>
          </cell>
          <cell r="DA365">
            <v>317.03427082117707</v>
          </cell>
          <cell r="DB365">
            <v>698.25339401719384</v>
          </cell>
          <cell r="DC365">
            <v>0</v>
          </cell>
          <cell r="DD365" t="str">
            <v>Ввоз из бурения в текущем году</v>
          </cell>
          <cell r="DE365" t="str">
            <v>Газлифт</v>
          </cell>
          <cell r="DF365">
            <v>51.413999999999994</v>
          </cell>
          <cell r="DG365">
            <v>61.5</v>
          </cell>
          <cell r="DH365">
            <v>0</v>
          </cell>
          <cell r="DI365">
            <v>16.299999999999997</v>
          </cell>
          <cell r="DJ365">
            <v>114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18</v>
          </cell>
          <cell r="DW365" t="str">
            <v>-</v>
          </cell>
          <cell r="DX365" t="str">
            <v>-</v>
          </cell>
          <cell r="DY365" t="str">
            <v>-</v>
          </cell>
          <cell r="DZ365" t="str">
            <v>Постоянный</v>
          </cell>
          <cell r="EA365">
            <v>24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 t="str">
            <v>-</v>
          </cell>
          <cell r="EI365">
            <v>0</v>
          </cell>
          <cell r="EJ365" t="str">
            <v>-</v>
          </cell>
          <cell r="EK365">
            <v>18</v>
          </cell>
          <cell r="EL365">
            <v>28</v>
          </cell>
          <cell r="EM365">
            <v>75</v>
          </cell>
          <cell r="EN365">
            <v>27</v>
          </cell>
          <cell r="EO365" t="str">
            <v>Постоянный</v>
          </cell>
          <cell r="EP365">
            <v>24</v>
          </cell>
          <cell r="EQ365">
            <v>0</v>
          </cell>
          <cell r="ER365">
            <v>51.413999999999994</v>
          </cell>
          <cell r="ES365">
            <v>61.5</v>
          </cell>
          <cell r="ET365">
            <v>0</v>
          </cell>
          <cell r="EU365">
            <v>35.9</v>
          </cell>
          <cell r="EV365">
            <v>317.03427082117707</v>
          </cell>
          <cell r="EW365">
            <v>75</v>
          </cell>
          <cell r="EX365">
            <v>19.600000000000001</v>
          </cell>
          <cell r="EY365">
            <v>114</v>
          </cell>
          <cell r="EZ365">
            <v>0</v>
          </cell>
          <cell r="FA365" t="e">
            <v>#VALUE!</v>
          </cell>
          <cell r="FB365" t="e">
            <v>#VALUE!</v>
          </cell>
          <cell r="FC365" t="e">
            <v>#VALUE!</v>
          </cell>
          <cell r="FD365">
            <v>0</v>
          </cell>
          <cell r="FE365">
            <v>0</v>
          </cell>
          <cell r="FF365">
            <v>51.413999999999994</v>
          </cell>
        </row>
        <row r="366">
          <cell r="J366">
            <v>1494</v>
          </cell>
          <cell r="K366" t="str">
            <v>К - 91</v>
          </cell>
          <cell r="L366">
            <v>43100</v>
          </cell>
          <cell r="M366" t="str">
            <v>Гор.</v>
          </cell>
          <cell r="N366" t="str">
            <v>P1ar_Block I</v>
          </cell>
          <cell r="O366" t="str">
            <v>Действующий</v>
          </cell>
          <cell r="P366">
            <v>-4</v>
          </cell>
          <cell r="Q366">
            <v>43061</v>
          </cell>
          <cell r="R366" t="str">
            <v>МеКаМиНефть</v>
          </cell>
          <cell r="S366" t="str">
            <v>КГРП 7ст.
350м3 15% HCl</v>
          </cell>
          <cell r="T366">
            <v>143.80000000000001</v>
          </cell>
          <cell r="U366">
            <v>135</v>
          </cell>
          <cell r="V366">
            <v>4.32</v>
          </cell>
          <cell r="W366">
            <v>1</v>
          </cell>
          <cell r="X366">
            <v>4.32</v>
          </cell>
          <cell r="Y366">
            <v>1.33</v>
          </cell>
          <cell r="Z366">
            <v>0.83599999999999997</v>
          </cell>
          <cell r="AA366">
            <v>0.73299999999999998</v>
          </cell>
          <cell r="AB366">
            <v>38</v>
          </cell>
          <cell r="AC366">
            <v>1.1579999999999999</v>
          </cell>
          <cell r="AD366">
            <v>177.8</v>
          </cell>
          <cell r="AE366">
            <v>9.19</v>
          </cell>
          <cell r="AF366">
            <v>2120.6</v>
          </cell>
          <cell r="AG366">
            <v>2708.8</v>
          </cell>
          <cell r="AH366">
            <v>2708.8</v>
          </cell>
          <cell r="AI366">
            <v>43012</v>
          </cell>
          <cell r="AJ366" t="str">
            <v>По спущенной компановке</v>
          </cell>
          <cell r="AK366" t="str">
            <v>Закрытый</v>
          </cell>
          <cell r="AL366" t="str">
            <v>2155,2-2156,7; 2250,5-2252; 2336,55-2338,05; 2423,8-2425,3; 2511,7-2513,2; 2609,89-2611,4; 2687,3-2687,9 (цирк. клапана)</v>
          </cell>
          <cell r="AM366">
            <v>9.61</v>
          </cell>
          <cell r="AN366">
            <v>2155.1999999999998</v>
          </cell>
          <cell r="AO366">
            <v>323.77999999999997</v>
          </cell>
          <cell r="AP366" t="str">
            <v>1873,54-2720</v>
          </cell>
          <cell r="AQ366">
            <v>114</v>
          </cell>
          <cell r="AR366">
            <v>7.37</v>
          </cell>
          <cell r="AS366" t="str">
            <v>Газлифт</v>
          </cell>
          <cell r="AT366">
            <v>450</v>
          </cell>
          <cell r="AU366" t="str">
            <v>ГК79/3</v>
          </cell>
          <cell r="AV366">
            <v>820</v>
          </cell>
          <cell r="AW366" t="str">
            <v>ГК79/3</v>
          </cell>
          <cell r="AX366">
            <v>1110</v>
          </cell>
          <cell r="AY366" t="str">
            <v>ГК77/3</v>
          </cell>
          <cell r="AZ366">
            <v>1360</v>
          </cell>
          <cell r="BA366" t="str">
            <v>ГК76/4</v>
          </cell>
          <cell r="BB366">
            <v>1570</v>
          </cell>
          <cell r="BC366" t="str">
            <v>ГК75/4</v>
          </cell>
          <cell r="BD366">
            <v>1750</v>
          </cell>
          <cell r="BE366" t="str">
            <v>ЦКсОК</v>
          </cell>
          <cell r="BF366">
            <v>1790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1880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1736.98</v>
          </cell>
          <cell r="BT366">
            <v>143.02000000000001</v>
          </cell>
          <cell r="BU366">
            <v>73</v>
          </cell>
          <cell r="BV366">
            <v>5.5</v>
          </cell>
          <cell r="BW366">
            <v>18</v>
          </cell>
          <cell r="BX366" t="str">
            <v>Угловик</v>
          </cell>
          <cell r="BY366" t="str">
            <v>Постоянный</v>
          </cell>
          <cell r="BZ366">
            <v>24</v>
          </cell>
          <cell r="CA366">
            <v>0</v>
          </cell>
          <cell r="CB366">
            <v>27</v>
          </cell>
          <cell r="CC366">
            <v>48</v>
          </cell>
          <cell r="CD366">
            <v>26</v>
          </cell>
          <cell r="CE366">
            <v>43313</v>
          </cell>
          <cell r="CF366">
            <v>187</v>
          </cell>
          <cell r="CG366">
            <v>78</v>
          </cell>
          <cell r="CH366">
            <v>5</v>
          </cell>
          <cell r="CI366">
            <v>0</v>
          </cell>
          <cell r="CJ366">
            <v>0</v>
          </cell>
          <cell r="CK366">
            <v>50</v>
          </cell>
          <cell r="CL366">
            <v>13.375999999999999</v>
          </cell>
          <cell r="CM366">
            <v>16</v>
          </cell>
          <cell r="CN366">
            <v>0</v>
          </cell>
          <cell r="CO366">
            <v>348</v>
          </cell>
          <cell r="CP366">
            <v>37.700000000000003</v>
          </cell>
          <cell r="CQ366">
            <v>137</v>
          </cell>
          <cell r="CR366" t="str">
            <v>-</v>
          </cell>
          <cell r="CS366" t="str">
            <v>-</v>
          </cell>
          <cell r="CT366" t="str">
            <v>-</v>
          </cell>
          <cell r="CU366">
            <v>123.624</v>
          </cell>
          <cell r="CV366" t="str">
            <v>-</v>
          </cell>
          <cell r="CW366" t="str">
            <v>-</v>
          </cell>
          <cell r="CX366" t="str">
            <v>-</v>
          </cell>
          <cell r="CY366">
            <v>13.4</v>
          </cell>
          <cell r="CZ366">
            <v>24.300000000000004</v>
          </cell>
          <cell r="DA366">
            <v>1816.6866028708137</v>
          </cell>
          <cell r="DB366">
            <v>2818.4808612440193</v>
          </cell>
          <cell r="DC366">
            <v>0.14571079469633874</v>
          </cell>
          <cell r="DD366">
            <v>0</v>
          </cell>
          <cell r="DE366" t="str">
            <v>Газлифт</v>
          </cell>
          <cell r="DF366">
            <v>13.375999999999999</v>
          </cell>
          <cell r="DG366">
            <v>16</v>
          </cell>
          <cell r="DH366">
            <v>0</v>
          </cell>
          <cell r="DI366">
            <v>24.300000000000004</v>
          </cell>
          <cell r="DJ366">
            <v>50</v>
          </cell>
          <cell r="DK366">
            <v>0</v>
          </cell>
          <cell r="DL366">
            <v>0</v>
          </cell>
          <cell r="DM366">
            <v>43100</v>
          </cell>
          <cell r="DN366">
            <v>306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43100</v>
          </cell>
          <cell r="DT366" t="str">
            <v>ВНС</v>
          </cell>
          <cell r="DU366">
            <v>0</v>
          </cell>
          <cell r="DV366">
            <v>18</v>
          </cell>
          <cell r="DW366">
            <v>27</v>
          </cell>
          <cell r="DX366">
            <v>48</v>
          </cell>
          <cell r="DY366">
            <v>26</v>
          </cell>
          <cell r="DZ366" t="str">
            <v>Постоянный</v>
          </cell>
          <cell r="EA366">
            <v>24</v>
          </cell>
          <cell r="EB366">
            <v>0</v>
          </cell>
          <cell r="EC366">
            <v>13.375999999999999</v>
          </cell>
          <cell r="ED366">
            <v>16</v>
          </cell>
          <cell r="EE366">
            <v>0</v>
          </cell>
          <cell r="EF366">
            <v>37.700000000000003</v>
          </cell>
          <cell r="EG366">
            <v>1816.6866028708137</v>
          </cell>
          <cell r="EH366">
            <v>78</v>
          </cell>
          <cell r="EI366">
            <v>13.4</v>
          </cell>
          <cell r="EJ366">
            <v>50</v>
          </cell>
          <cell r="EK366">
            <v>18</v>
          </cell>
          <cell r="EL366">
            <v>27</v>
          </cell>
          <cell r="EM366">
            <v>48</v>
          </cell>
          <cell r="EN366">
            <v>26</v>
          </cell>
          <cell r="EO366" t="str">
            <v>Постоянный</v>
          </cell>
          <cell r="EP366">
            <v>24</v>
          </cell>
          <cell r="EQ366">
            <v>0</v>
          </cell>
          <cell r="ER366">
            <v>13.375999999999999</v>
          </cell>
          <cell r="ES366">
            <v>16</v>
          </cell>
          <cell r="ET366">
            <v>0</v>
          </cell>
          <cell r="EU366">
            <v>37.700000000000003</v>
          </cell>
          <cell r="EV366">
            <v>1816.6866028708137</v>
          </cell>
          <cell r="EW366">
            <v>78</v>
          </cell>
          <cell r="EX366">
            <v>13.4</v>
          </cell>
          <cell r="EY366">
            <v>50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</row>
        <row r="367">
          <cell r="J367">
            <v>1497</v>
          </cell>
          <cell r="K367" t="str">
            <v>К - 91</v>
          </cell>
          <cell r="L367">
            <v>43032</v>
          </cell>
          <cell r="M367" t="str">
            <v>Гор.</v>
          </cell>
          <cell r="N367" t="str">
            <v>P1ar_Block I</v>
          </cell>
          <cell r="O367" t="str">
            <v>Действующий</v>
          </cell>
          <cell r="P367">
            <v>-4</v>
          </cell>
          <cell r="Q367">
            <v>43005</v>
          </cell>
          <cell r="R367" t="str">
            <v>МеКаМиНефть</v>
          </cell>
          <cell r="S367" t="str">
            <v>КГРП 7ст.
350м3 15% HCl</v>
          </cell>
          <cell r="T367">
            <v>143.80000000000001</v>
          </cell>
          <cell r="U367">
            <v>135</v>
          </cell>
          <cell r="V367">
            <v>4.32</v>
          </cell>
          <cell r="W367">
            <v>1</v>
          </cell>
          <cell r="X367">
            <v>4.3057050592034445</v>
          </cell>
          <cell r="Y367">
            <v>1.33</v>
          </cell>
          <cell r="Z367">
            <v>0.83599999999999997</v>
          </cell>
          <cell r="AA367">
            <v>0.73299999999999998</v>
          </cell>
          <cell r="AB367">
            <v>38</v>
          </cell>
          <cell r="AC367">
            <v>1.1579999999999999</v>
          </cell>
          <cell r="AD367">
            <v>177.8</v>
          </cell>
          <cell r="AE367">
            <v>9.19</v>
          </cell>
          <cell r="AF367">
            <v>2208.6999999999998</v>
          </cell>
          <cell r="AG367">
            <v>3063.87</v>
          </cell>
          <cell r="AH367">
            <v>3063.87</v>
          </cell>
          <cell r="AI367">
            <v>42936</v>
          </cell>
          <cell r="AJ367" t="str">
            <v>По спущенной компановке</v>
          </cell>
          <cell r="AK367" t="str">
            <v>Закрытый</v>
          </cell>
          <cell r="AL367" t="str">
            <v>2261,82-2263,25; 2418,86-2420,29; 2524,61-2526,04; 2724,18-2725,61; 2820,3-2821,73; 2936,59-2938,02; 3042,5-3043,73 (цирк. клапана)</v>
          </cell>
          <cell r="AM367">
            <v>9.81</v>
          </cell>
          <cell r="AN367">
            <v>2261.8200000000002</v>
          </cell>
          <cell r="AO367">
            <v>411.62</v>
          </cell>
          <cell r="AP367" t="str">
            <v>2049,17-3065</v>
          </cell>
          <cell r="AQ367">
            <v>114</v>
          </cell>
          <cell r="AR367">
            <v>7.37</v>
          </cell>
          <cell r="AS367" t="str">
            <v>Газлифт</v>
          </cell>
          <cell r="AT367">
            <v>510</v>
          </cell>
          <cell r="AU367" t="str">
            <v>ГК77/4</v>
          </cell>
          <cell r="AV367">
            <v>900</v>
          </cell>
          <cell r="AW367" t="str">
            <v>ГК75/4</v>
          </cell>
          <cell r="AX367">
            <v>1210</v>
          </cell>
          <cell r="AY367" t="str">
            <v>ГК74/3</v>
          </cell>
          <cell r="AZ367">
            <v>1460</v>
          </cell>
          <cell r="BA367" t="str">
            <v>ГК74/3</v>
          </cell>
          <cell r="BB367">
            <v>1660</v>
          </cell>
          <cell r="BC367" t="str">
            <v>ГК73/3</v>
          </cell>
          <cell r="BD367">
            <v>1800</v>
          </cell>
          <cell r="BE367" t="str">
            <v>ЦКсОК</v>
          </cell>
          <cell r="BF367">
            <v>1890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2053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1800.27</v>
          </cell>
          <cell r="BT367">
            <v>252.73</v>
          </cell>
          <cell r="BU367">
            <v>73</v>
          </cell>
          <cell r="BV367">
            <v>5.5</v>
          </cell>
          <cell r="BW367">
            <v>18</v>
          </cell>
          <cell r="BX367" t="str">
            <v>Угловик</v>
          </cell>
          <cell r="BY367" t="str">
            <v>Постоянный</v>
          </cell>
          <cell r="BZ367">
            <v>24</v>
          </cell>
          <cell r="CA367">
            <v>0</v>
          </cell>
          <cell r="CB367">
            <v>27</v>
          </cell>
          <cell r="CC367">
            <v>56</v>
          </cell>
          <cell r="CD367">
            <v>26</v>
          </cell>
          <cell r="CE367">
            <v>43313</v>
          </cell>
          <cell r="CF367">
            <v>182</v>
          </cell>
          <cell r="CG367">
            <v>82</v>
          </cell>
          <cell r="CH367">
            <v>6</v>
          </cell>
          <cell r="CI367">
            <v>0</v>
          </cell>
          <cell r="CJ367">
            <v>0</v>
          </cell>
          <cell r="CK367">
            <v>59</v>
          </cell>
          <cell r="CL367">
            <v>17.538443999999998</v>
          </cell>
          <cell r="CM367">
            <v>21</v>
          </cell>
          <cell r="CN367">
            <v>0.1</v>
          </cell>
          <cell r="CO367">
            <v>349</v>
          </cell>
          <cell r="CP367">
            <v>27</v>
          </cell>
          <cell r="CQ367">
            <v>123</v>
          </cell>
          <cell r="CR367" t="str">
            <v>-</v>
          </cell>
          <cell r="CS367" t="str">
            <v>-</v>
          </cell>
          <cell r="CT367" t="str">
            <v>-</v>
          </cell>
          <cell r="CU367">
            <v>105.461556</v>
          </cell>
          <cell r="CV367" t="str">
            <v>-</v>
          </cell>
          <cell r="CW367" t="str">
            <v>-</v>
          </cell>
          <cell r="CX367" t="str">
            <v>-</v>
          </cell>
          <cell r="CY367">
            <v>9.9</v>
          </cell>
          <cell r="CZ367">
            <v>17.100000000000001</v>
          </cell>
          <cell r="DA367">
            <v>975.00097500097513</v>
          </cell>
          <cell r="DB367">
            <v>1539.4752236857501</v>
          </cell>
          <cell r="DC367">
            <v>0.20838591886488245</v>
          </cell>
          <cell r="DD367">
            <v>0</v>
          </cell>
          <cell r="DE367" t="str">
            <v>Газлифт</v>
          </cell>
          <cell r="DF367">
            <v>17.538443999999998</v>
          </cell>
          <cell r="DG367">
            <v>21</v>
          </cell>
          <cell r="DH367">
            <v>0.1</v>
          </cell>
          <cell r="DI367">
            <v>17.100000000000001</v>
          </cell>
          <cell r="DJ367">
            <v>59</v>
          </cell>
          <cell r="DK367">
            <v>0</v>
          </cell>
          <cell r="DL367">
            <v>43044</v>
          </cell>
          <cell r="DM367">
            <v>43091</v>
          </cell>
          <cell r="DN367">
            <v>315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43032</v>
          </cell>
          <cell r="DT367" t="str">
            <v>ВНС</v>
          </cell>
          <cell r="DU367">
            <v>0</v>
          </cell>
          <cell r="DV367">
            <v>18</v>
          </cell>
          <cell r="DW367">
            <v>27</v>
          </cell>
          <cell r="DX367">
            <v>56</v>
          </cell>
          <cell r="DY367">
            <v>26</v>
          </cell>
          <cell r="DZ367" t="str">
            <v>Постоянный</v>
          </cell>
          <cell r="EA367">
            <v>24</v>
          </cell>
          <cell r="EB367">
            <v>0</v>
          </cell>
          <cell r="EC367">
            <v>17.538443999999998</v>
          </cell>
          <cell r="ED367">
            <v>21</v>
          </cell>
          <cell r="EE367">
            <v>0.1</v>
          </cell>
          <cell r="EF367">
            <v>27</v>
          </cell>
          <cell r="EG367">
            <v>975.00097500097513</v>
          </cell>
          <cell r="EH367">
            <v>82</v>
          </cell>
          <cell r="EI367">
            <v>9.9</v>
          </cell>
          <cell r="EJ367">
            <v>59</v>
          </cell>
          <cell r="EK367">
            <v>18</v>
          </cell>
          <cell r="EL367">
            <v>27</v>
          </cell>
          <cell r="EM367">
            <v>56</v>
          </cell>
          <cell r="EN367">
            <v>26</v>
          </cell>
          <cell r="EO367" t="str">
            <v>Постоянный</v>
          </cell>
          <cell r="EP367">
            <v>24</v>
          </cell>
          <cell r="EQ367">
            <v>0</v>
          </cell>
          <cell r="ER367">
            <v>17.538443999999998</v>
          </cell>
          <cell r="ES367">
            <v>21</v>
          </cell>
          <cell r="ET367">
            <v>0.1</v>
          </cell>
          <cell r="EU367">
            <v>27</v>
          </cell>
          <cell r="EV367">
            <v>975.00097500097513</v>
          </cell>
          <cell r="EW367">
            <v>82</v>
          </cell>
          <cell r="EX367">
            <v>9.9</v>
          </cell>
          <cell r="EY367">
            <v>59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</row>
        <row r="368">
          <cell r="J368">
            <v>1498</v>
          </cell>
          <cell r="K368" t="str">
            <v>К - 68</v>
          </cell>
          <cell r="L368">
            <v>43258</v>
          </cell>
          <cell r="M368" t="str">
            <v>Гор.</v>
          </cell>
          <cell r="N368" t="str">
            <v>P1ar_Block I</v>
          </cell>
          <cell r="O368" t="str">
            <v>Действующий</v>
          </cell>
          <cell r="P368">
            <v>-4</v>
          </cell>
          <cell r="Q368">
            <v>43005</v>
          </cell>
          <cell r="R368" t="str">
            <v>МеКаМиНефть</v>
          </cell>
          <cell r="S368" t="str">
            <v>КГРП 7ст.
350м3 15% HCl</v>
          </cell>
          <cell r="T368">
            <v>143.80000000000001</v>
          </cell>
          <cell r="U368">
            <v>135</v>
          </cell>
          <cell r="V368">
            <v>4.32</v>
          </cell>
          <cell r="W368">
            <v>1</v>
          </cell>
          <cell r="X368">
            <v>4.32</v>
          </cell>
          <cell r="Y368">
            <v>1.33</v>
          </cell>
          <cell r="Z368">
            <v>0.83599999999999997</v>
          </cell>
          <cell r="AA368">
            <v>0.73299999999999998</v>
          </cell>
          <cell r="AB368">
            <v>38</v>
          </cell>
          <cell r="AC368">
            <v>1.1579999999999999</v>
          </cell>
          <cell r="AD368">
            <v>177.8</v>
          </cell>
          <cell r="AE368">
            <v>9.19</v>
          </cell>
          <cell r="AF368">
            <v>2095.61</v>
          </cell>
          <cell r="AG368">
            <v>2967</v>
          </cell>
          <cell r="AH368">
            <v>2967</v>
          </cell>
          <cell r="AI368">
            <v>0</v>
          </cell>
          <cell r="AJ368">
            <v>0</v>
          </cell>
          <cell r="AK368" t="str">
            <v>Закрытый</v>
          </cell>
          <cell r="AL368" t="str">
            <v>2146,23 – 2147,63м.  2303 – 2304,4м.  2439,73 – 2441,13м.  2545,46 – 2546,86м.  2681,73 – 2683,13м.  2784,68 – 2786,08м, 2956,42 - 2957,65м (цирк. клапана)</v>
          </cell>
          <cell r="AM368">
            <v>0</v>
          </cell>
          <cell r="AN368">
            <v>0</v>
          </cell>
          <cell r="AO368">
            <v>0</v>
          </cell>
          <cell r="AP368" t="str">
            <v>2037,2-2970</v>
          </cell>
          <cell r="AQ368">
            <v>114</v>
          </cell>
          <cell r="AR368">
            <v>7.37</v>
          </cell>
          <cell r="AS368" t="str">
            <v>Газлифт</v>
          </cell>
          <cell r="AT368">
            <v>440</v>
          </cell>
          <cell r="AU368" t="str">
            <v>ГК75/3</v>
          </cell>
          <cell r="AV368">
            <v>790</v>
          </cell>
          <cell r="AW368" t="str">
            <v>ГК76/3</v>
          </cell>
          <cell r="AX368">
            <v>1085</v>
          </cell>
          <cell r="AY368" t="str">
            <v>ГК78/3</v>
          </cell>
          <cell r="AZ368">
            <v>1325</v>
          </cell>
          <cell r="BA368" t="str">
            <v>ГК77/4</v>
          </cell>
          <cell r="BB368">
            <v>1530</v>
          </cell>
          <cell r="BC368" t="str">
            <v>ГК77/4</v>
          </cell>
          <cell r="BD368">
            <v>1730</v>
          </cell>
          <cell r="BE368" t="str">
            <v>извлечен</v>
          </cell>
          <cell r="BF368">
            <v>1760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1782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18</v>
          </cell>
          <cell r="BX368" t="str">
            <v>Угловик</v>
          </cell>
          <cell r="BY368" t="str">
            <v>Постоянный</v>
          </cell>
          <cell r="BZ368">
            <v>24</v>
          </cell>
          <cell r="CA368">
            <v>0</v>
          </cell>
          <cell r="CB368">
            <v>29</v>
          </cell>
          <cell r="CC368">
            <v>54</v>
          </cell>
          <cell r="CD368">
            <v>28</v>
          </cell>
          <cell r="CE368">
            <v>43313</v>
          </cell>
          <cell r="CF368">
            <v>184</v>
          </cell>
          <cell r="CG368">
            <v>78</v>
          </cell>
          <cell r="CH368">
            <v>6</v>
          </cell>
          <cell r="CI368">
            <v>0</v>
          </cell>
          <cell r="CJ368">
            <v>0</v>
          </cell>
          <cell r="CK368">
            <v>60</v>
          </cell>
          <cell r="CL368">
            <v>25.08</v>
          </cell>
          <cell r="CM368">
            <v>30</v>
          </cell>
          <cell r="CN368">
            <v>0</v>
          </cell>
          <cell r="CO368">
            <v>350</v>
          </cell>
          <cell r="CP368">
            <v>25</v>
          </cell>
          <cell r="CQ368">
            <v>124</v>
          </cell>
          <cell r="CR368" t="str">
            <v>-</v>
          </cell>
          <cell r="CS368" t="str">
            <v>-</v>
          </cell>
          <cell r="CT368" t="str">
            <v>-</v>
          </cell>
          <cell r="CU368">
            <v>98.92</v>
          </cell>
          <cell r="CV368" t="str">
            <v>-</v>
          </cell>
          <cell r="CW368" t="str">
            <v>-</v>
          </cell>
          <cell r="CX368" t="str">
            <v>-</v>
          </cell>
          <cell r="CY368">
            <v>12</v>
          </cell>
          <cell r="CZ368">
            <v>13</v>
          </cell>
          <cell r="DA368">
            <v>518.34130781499209</v>
          </cell>
          <cell r="DB368">
            <v>996.81020733652315</v>
          </cell>
          <cell r="DC368">
            <v>0</v>
          </cell>
          <cell r="DD368">
            <v>0</v>
          </cell>
          <cell r="DE368" t="str">
            <v>Газлифт</v>
          </cell>
          <cell r="DF368">
            <v>25.08</v>
          </cell>
          <cell r="DG368">
            <v>30</v>
          </cell>
          <cell r="DH368">
            <v>0</v>
          </cell>
          <cell r="DI368">
            <v>13</v>
          </cell>
          <cell r="DJ368">
            <v>60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18</v>
          </cell>
          <cell r="DW368">
            <v>29</v>
          </cell>
          <cell r="DX368">
            <v>52</v>
          </cell>
          <cell r="DY368">
            <v>28</v>
          </cell>
          <cell r="DZ368" t="str">
            <v>Постоянный</v>
          </cell>
          <cell r="EA368">
            <v>24</v>
          </cell>
          <cell r="EB368">
            <v>0</v>
          </cell>
          <cell r="EC368">
            <v>47.652000000000001</v>
          </cell>
          <cell r="ED368">
            <v>57</v>
          </cell>
          <cell r="EE368">
            <v>0</v>
          </cell>
          <cell r="EF368">
            <v>21.6</v>
          </cell>
          <cell r="EG368">
            <v>203.55913707714265</v>
          </cell>
          <cell r="EH368">
            <v>79</v>
          </cell>
          <cell r="EI368">
            <v>11.9</v>
          </cell>
          <cell r="EJ368">
            <v>66</v>
          </cell>
          <cell r="EK368">
            <v>18</v>
          </cell>
          <cell r="EL368">
            <v>29</v>
          </cell>
          <cell r="EM368">
            <v>54</v>
          </cell>
          <cell r="EN368">
            <v>28</v>
          </cell>
          <cell r="EO368" t="str">
            <v>Постоянный</v>
          </cell>
          <cell r="EP368">
            <v>24</v>
          </cell>
          <cell r="EQ368">
            <v>0</v>
          </cell>
          <cell r="ER368">
            <v>25.08</v>
          </cell>
          <cell r="ES368">
            <v>30</v>
          </cell>
          <cell r="ET368">
            <v>0</v>
          </cell>
          <cell r="EU368">
            <v>25</v>
          </cell>
          <cell r="EV368">
            <v>518.34130781499209</v>
          </cell>
          <cell r="EW368">
            <v>78</v>
          </cell>
          <cell r="EX368">
            <v>12</v>
          </cell>
          <cell r="EY368">
            <v>60</v>
          </cell>
          <cell r="EZ368">
            <v>0</v>
          </cell>
          <cell r="FA368">
            <v>0</v>
          </cell>
          <cell r="FB368">
            <v>2</v>
          </cell>
          <cell r="FC368">
            <v>0</v>
          </cell>
          <cell r="FD368">
            <v>0</v>
          </cell>
          <cell r="FE368">
            <v>0</v>
          </cell>
          <cell r="FF368">
            <v>-22.572000000000003</v>
          </cell>
        </row>
        <row r="369">
          <cell r="J369">
            <v>1502</v>
          </cell>
          <cell r="K369" t="str">
            <v>К - 91</v>
          </cell>
          <cell r="L369">
            <v>43087</v>
          </cell>
          <cell r="M369" t="str">
            <v>Гор.</v>
          </cell>
          <cell r="N369" t="str">
            <v>P1ar_Block I</v>
          </cell>
          <cell r="O369" t="str">
            <v>Действующий</v>
          </cell>
          <cell r="P369">
            <v>-4</v>
          </cell>
          <cell r="Q369">
            <v>43044</v>
          </cell>
          <cell r="R369" t="str">
            <v>МеКаМиНефть</v>
          </cell>
          <cell r="S369" t="str">
            <v>КГРП 7ст.
350м3 15% HCl</v>
          </cell>
          <cell r="T369">
            <v>143.80000000000001</v>
          </cell>
          <cell r="U369">
            <v>135</v>
          </cell>
          <cell r="V369">
            <v>4.32</v>
          </cell>
          <cell r="W369">
            <v>1</v>
          </cell>
          <cell r="X369">
            <v>4.3028574160544393</v>
          </cell>
          <cell r="Y369">
            <v>1.33</v>
          </cell>
          <cell r="Z369">
            <v>0.83599999999999997</v>
          </cell>
          <cell r="AA369">
            <v>0.73299999999999998</v>
          </cell>
          <cell r="AB369">
            <v>38</v>
          </cell>
          <cell r="AC369">
            <v>1.1579999999999999</v>
          </cell>
          <cell r="AD369">
            <v>177.8</v>
          </cell>
          <cell r="AE369">
            <v>9.19</v>
          </cell>
          <cell r="AF369">
            <v>2051.5</v>
          </cell>
          <cell r="AG369">
            <v>2839.95</v>
          </cell>
          <cell r="AH369">
            <v>2839.95</v>
          </cell>
          <cell r="AI369">
            <v>42984</v>
          </cell>
          <cell r="AJ369" t="str">
            <v>По спущенной компановке</v>
          </cell>
          <cell r="AK369" t="str">
            <v>Закрытый</v>
          </cell>
          <cell r="AL369" t="str">
            <v>2318,35-2319,78 ; 2402,02-2403,45 ; 2559,46-2560,89 ; 2642,73-2644,16 ; 2724,76-2726,19 ; 2818,79-2819,32 (цирк. клапана)</v>
          </cell>
          <cell r="AM369">
            <v>9.11</v>
          </cell>
          <cell r="AN369">
            <v>2318.35</v>
          </cell>
          <cell r="AO369">
            <v>509.35</v>
          </cell>
          <cell r="AP369" t="str">
            <v>1795,64-2850,5</v>
          </cell>
          <cell r="AQ369">
            <v>114</v>
          </cell>
          <cell r="AR369">
            <v>7.37</v>
          </cell>
          <cell r="AS369" t="str">
            <v>Газлифт</v>
          </cell>
          <cell r="AT369">
            <v>500</v>
          </cell>
          <cell r="AU369" t="str">
            <v>ГП</v>
          </cell>
          <cell r="AV369">
            <v>900</v>
          </cell>
          <cell r="AW369" t="str">
            <v>ГК75/3</v>
          </cell>
          <cell r="AX369">
            <v>1220</v>
          </cell>
          <cell r="AY369" t="str">
            <v>ГК75/3</v>
          </cell>
          <cell r="AZ369">
            <v>1490</v>
          </cell>
          <cell r="BA369" t="str">
            <v>ГК73/3</v>
          </cell>
          <cell r="BB369">
            <v>1720</v>
          </cell>
          <cell r="BC369" t="str">
            <v xml:space="preserve">ЦКсОК </v>
          </cell>
          <cell r="BD369">
            <v>0</v>
          </cell>
          <cell r="BE369">
            <v>0</v>
          </cell>
          <cell r="BF369">
            <v>1760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2051.5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2051.5</v>
          </cell>
          <cell r="BT369">
            <v>0</v>
          </cell>
          <cell r="BU369">
            <v>73</v>
          </cell>
          <cell r="BV369">
            <v>5.5</v>
          </cell>
          <cell r="BW369">
            <v>18</v>
          </cell>
          <cell r="BX369" t="str">
            <v>Угловик</v>
          </cell>
          <cell r="BY369" t="str">
            <v>Постоянный</v>
          </cell>
          <cell r="BZ369">
            <v>24</v>
          </cell>
          <cell r="CA369">
            <v>0</v>
          </cell>
          <cell r="CB369">
            <v>27</v>
          </cell>
          <cell r="CC369">
            <v>60</v>
          </cell>
          <cell r="CD369">
            <v>26</v>
          </cell>
          <cell r="CE369">
            <v>43313</v>
          </cell>
          <cell r="CF369">
            <v>183</v>
          </cell>
          <cell r="CG369">
            <v>76</v>
          </cell>
          <cell r="CH369">
            <v>6</v>
          </cell>
          <cell r="CI369">
            <v>0</v>
          </cell>
          <cell r="CJ369">
            <v>0</v>
          </cell>
          <cell r="CK369">
            <v>55</v>
          </cell>
          <cell r="CL369">
            <v>22.544913600000001</v>
          </cell>
          <cell r="CM369">
            <v>27</v>
          </cell>
          <cell r="CN369">
            <v>0.12</v>
          </cell>
          <cell r="CO369">
            <v>351</v>
          </cell>
          <cell r="CP369">
            <v>33</v>
          </cell>
          <cell r="CQ369">
            <v>128</v>
          </cell>
          <cell r="CR369" t="str">
            <v>-</v>
          </cell>
          <cell r="CS369" t="str">
            <v>-</v>
          </cell>
          <cell r="CT369" t="str">
            <v>-</v>
          </cell>
          <cell r="CU369">
            <v>105.4550864</v>
          </cell>
          <cell r="CV369" t="str">
            <v>-</v>
          </cell>
          <cell r="CW369" t="str">
            <v>-</v>
          </cell>
          <cell r="CX369" t="str">
            <v>-</v>
          </cell>
          <cell r="CY369">
            <v>11.8</v>
          </cell>
          <cell r="CZ369">
            <v>21.2</v>
          </cell>
          <cell r="DA369">
            <v>940.34514286184708</v>
          </cell>
          <cell r="DB369">
            <v>1463.7447978509883</v>
          </cell>
          <cell r="DC369">
            <v>0.26054640525682871</v>
          </cell>
          <cell r="DD369">
            <v>0</v>
          </cell>
          <cell r="DE369" t="str">
            <v>Газлифт</v>
          </cell>
          <cell r="DF369">
            <v>22.544913600000001</v>
          </cell>
          <cell r="DG369">
            <v>27</v>
          </cell>
          <cell r="DH369">
            <v>0.12</v>
          </cell>
          <cell r="DI369">
            <v>21.2</v>
          </cell>
          <cell r="DJ369">
            <v>55</v>
          </cell>
          <cell r="DK369">
            <v>0</v>
          </cell>
          <cell r="DL369">
            <v>0</v>
          </cell>
          <cell r="DM369">
            <v>43087</v>
          </cell>
          <cell r="DN369">
            <v>319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43087</v>
          </cell>
          <cell r="DT369" t="str">
            <v>ВНС</v>
          </cell>
          <cell r="DU369">
            <v>0</v>
          </cell>
          <cell r="DV369">
            <v>18</v>
          </cell>
          <cell r="DW369">
            <v>26</v>
          </cell>
          <cell r="DX369">
            <v>50</v>
          </cell>
          <cell r="DY369">
            <v>24</v>
          </cell>
          <cell r="DZ369" t="str">
            <v>Постоянный</v>
          </cell>
          <cell r="EA369">
            <v>24</v>
          </cell>
          <cell r="EB369">
            <v>0</v>
          </cell>
          <cell r="EC369">
            <v>22.544913600000001</v>
          </cell>
          <cell r="ED369">
            <v>27</v>
          </cell>
          <cell r="EE369">
            <v>0.12</v>
          </cell>
          <cell r="EF369">
            <v>33</v>
          </cell>
          <cell r="EG369">
            <v>940.34514286184708</v>
          </cell>
          <cell r="EH369">
            <v>82</v>
          </cell>
          <cell r="EI369">
            <v>11.8</v>
          </cell>
          <cell r="EJ369">
            <v>57</v>
          </cell>
          <cell r="EK369">
            <v>18</v>
          </cell>
          <cell r="EL369">
            <v>27</v>
          </cell>
          <cell r="EM369">
            <v>60</v>
          </cell>
          <cell r="EN369">
            <v>26</v>
          </cell>
          <cell r="EO369" t="str">
            <v>Постоянный</v>
          </cell>
          <cell r="EP369">
            <v>24</v>
          </cell>
          <cell r="EQ369">
            <v>0</v>
          </cell>
          <cell r="ER369">
            <v>22.544913600000001</v>
          </cell>
          <cell r="ES369">
            <v>27</v>
          </cell>
          <cell r="ET369">
            <v>0.12</v>
          </cell>
          <cell r="EU369">
            <v>33</v>
          </cell>
          <cell r="EV369">
            <v>940.34514286184708</v>
          </cell>
          <cell r="EW369">
            <v>76</v>
          </cell>
          <cell r="EX369">
            <v>11.8</v>
          </cell>
          <cell r="EY369">
            <v>55</v>
          </cell>
          <cell r="EZ369">
            <v>0</v>
          </cell>
          <cell r="FA369">
            <v>1</v>
          </cell>
          <cell r="FB369">
            <v>10</v>
          </cell>
          <cell r="FC369">
            <v>2</v>
          </cell>
          <cell r="FD369">
            <v>0</v>
          </cell>
          <cell r="FE369">
            <v>0</v>
          </cell>
          <cell r="FF369">
            <v>0</v>
          </cell>
        </row>
        <row r="370">
          <cell r="J370">
            <v>1503</v>
          </cell>
          <cell r="K370" t="str">
            <v>К - 68</v>
          </cell>
          <cell r="L370">
            <v>43196</v>
          </cell>
          <cell r="M370" t="str">
            <v>Гор.</v>
          </cell>
          <cell r="N370" t="str">
            <v>P1ar_Block I</v>
          </cell>
          <cell r="O370" t="str">
            <v>Действующий</v>
          </cell>
          <cell r="P370">
            <v>-4</v>
          </cell>
          <cell r="Q370">
            <v>43146</v>
          </cell>
          <cell r="R370" t="str">
            <v>МеКаМиНефть</v>
          </cell>
          <cell r="S370" t="str">
            <v>КГРП 7ст.
350м3 15% HCl</v>
          </cell>
          <cell r="T370">
            <v>143.80000000000001</v>
          </cell>
          <cell r="U370">
            <v>135</v>
          </cell>
          <cell r="V370">
            <v>4.32</v>
          </cell>
          <cell r="W370">
            <v>1</v>
          </cell>
          <cell r="X370">
            <v>4.32</v>
          </cell>
          <cell r="Y370">
            <v>1.33</v>
          </cell>
          <cell r="Z370">
            <v>0.83599999999999997</v>
          </cell>
          <cell r="AA370">
            <v>0.73299999999999998</v>
          </cell>
          <cell r="AB370">
            <v>38</v>
          </cell>
          <cell r="AC370">
            <v>1.1579999999999999</v>
          </cell>
          <cell r="AD370">
            <v>177.8</v>
          </cell>
          <cell r="AE370">
            <v>9.19</v>
          </cell>
          <cell r="AF370">
            <v>2211.7399999999998</v>
          </cell>
          <cell r="AG370">
            <v>3072.92</v>
          </cell>
          <cell r="AH370">
            <v>3072.92</v>
          </cell>
          <cell r="AI370">
            <v>43134</v>
          </cell>
          <cell r="AJ370" t="str">
            <v>По спущенной компановке</v>
          </cell>
          <cell r="AK370" t="str">
            <v>Закрытый</v>
          </cell>
          <cell r="AL370" t="str">
            <v>2219,87-2221,27; 2332,86-2334,26; 2429,48-2430,88; 2526-2527,41; 2674,05-2675,45; 2801,1-2802,49; 2947,81-2949,04 (цирк. клапана)</v>
          </cell>
          <cell r="AM370">
            <v>9.6300000000000008</v>
          </cell>
          <cell r="AN370">
            <v>2219.87</v>
          </cell>
          <cell r="AO370">
            <v>436</v>
          </cell>
          <cell r="AP370" t="str">
            <v>2154,26-3073,64</v>
          </cell>
          <cell r="AQ370">
            <v>114</v>
          </cell>
          <cell r="AR370">
            <v>7.37</v>
          </cell>
          <cell r="AS370" t="str">
            <v>Газлифт</v>
          </cell>
          <cell r="AT370">
            <v>470</v>
          </cell>
          <cell r="AU370" t="str">
            <v>ГП</v>
          </cell>
          <cell r="AV370">
            <v>870</v>
          </cell>
          <cell r="AW370" t="str">
            <v>ГК81/3</v>
          </cell>
          <cell r="AX370">
            <v>1260</v>
          </cell>
          <cell r="AY370" t="str">
            <v>ГК82/3</v>
          </cell>
          <cell r="AZ370">
            <v>1570</v>
          </cell>
          <cell r="BA370" t="str">
            <v>ГК82/3</v>
          </cell>
          <cell r="BB370">
            <v>1820</v>
          </cell>
          <cell r="BC370" t="str">
            <v>ГК81/3</v>
          </cell>
          <cell r="BD370">
            <v>1960</v>
          </cell>
          <cell r="BE370" t="str">
            <v>ЦКсОК</v>
          </cell>
          <cell r="BF370">
            <v>1980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2160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2160</v>
          </cell>
          <cell r="BT370">
            <v>0</v>
          </cell>
          <cell r="BU370">
            <v>73</v>
          </cell>
          <cell r="BV370">
            <v>5.5</v>
          </cell>
          <cell r="BW370">
            <v>18</v>
          </cell>
          <cell r="BX370" t="str">
            <v>Угловик</v>
          </cell>
          <cell r="BY370" t="str">
            <v>Постоянный</v>
          </cell>
          <cell r="BZ370">
            <v>24</v>
          </cell>
          <cell r="CA370">
            <v>0</v>
          </cell>
          <cell r="CB370">
            <v>29</v>
          </cell>
          <cell r="CC370">
            <v>54</v>
          </cell>
          <cell r="CD370">
            <v>28</v>
          </cell>
          <cell r="CE370">
            <v>43313</v>
          </cell>
          <cell r="CF370">
            <v>195</v>
          </cell>
          <cell r="CG370">
            <v>82</v>
          </cell>
          <cell r="CH370">
            <v>6</v>
          </cell>
          <cell r="CI370">
            <v>0</v>
          </cell>
          <cell r="CJ370">
            <v>0</v>
          </cell>
          <cell r="CK370">
            <v>60</v>
          </cell>
          <cell r="CL370">
            <v>19.562399999999997</v>
          </cell>
          <cell r="CM370">
            <v>23.4</v>
          </cell>
          <cell r="CN370">
            <v>0</v>
          </cell>
          <cell r="CO370">
            <v>352</v>
          </cell>
          <cell r="CP370">
            <v>21.3</v>
          </cell>
          <cell r="CQ370">
            <v>135</v>
          </cell>
          <cell r="CR370" t="str">
            <v>-</v>
          </cell>
          <cell r="CS370" t="str">
            <v>-</v>
          </cell>
          <cell r="CT370" t="str">
            <v>-</v>
          </cell>
          <cell r="CU370">
            <v>115.4376</v>
          </cell>
          <cell r="CV370" t="str">
            <v>-</v>
          </cell>
          <cell r="CW370" t="str">
            <v>-</v>
          </cell>
          <cell r="CX370" t="str">
            <v>-</v>
          </cell>
          <cell r="CY370">
            <v>9.8000000000000007</v>
          </cell>
          <cell r="CZ370">
            <v>11.5</v>
          </cell>
          <cell r="DA370">
            <v>587.86242996769317</v>
          </cell>
          <cell r="DB370">
            <v>1088.8234572445101</v>
          </cell>
          <cell r="DC370">
            <v>0.20653924877805788</v>
          </cell>
          <cell r="DD370">
            <v>0</v>
          </cell>
          <cell r="DE370" t="str">
            <v>Газлифт</v>
          </cell>
          <cell r="DF370">
            <v>19.562399999999997</v>
          </cell>
          <cell r="DG370">
            <v>23.4</v>
          </cell>
          <cell r="DH370">
            <v>0</v>
          </cell>
          <cell r="DI370">
            <v>11.499999999999998</v>
          </cell>
          <cell r="DJ370">
            <v>60</v>
          </cell>
          <cell r="DK370">
            <v>0</v>
          </cell>
          <cell r="DL370">
            <v>0</v>
          </cell>
          <cell r="DM370">
            <v>43196</v>
          </cell>
          <cell r="DN370">
            <v>210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43196</v>
          </cell>
          <cell r="DT370">
            <v>0</v>
          </cell>
          <cell r="DU370">
            <v>0</v>
          </cell>
          <cell r="DV370">
            <v>18</v>
          </cell>
          <cell r="DW370">
            <v>26</v>
          </cell>
          <cell r="DX370">
            <v>54</v>
          </cell>
          <cell r="DY370">
            <v>24</v>
          </cell>
          <cell r="DZ370" t="str">
            <v>Постоянный</v>
          </cell>
          <cell r="EA370">
            <v>24</v>
          </cell>
          <cell r="EB370">
            <v>0</v>
          </cell>
          <cell r="EC370">
            <v>19.562399999999997</v>
          </cell>
          <cell r="ED370">
            <v>23.4</v>
          </cell>
          <cell r="EE370">
            <v>0</v>
          </cell>
          <cell r="EF370">
            <v>21.3</v>
          </cell>
          <cell r="EG370">
            <v>587.86242996769317</v>
          </cell>
          <cell r="EH370">
            <v>82</v>
          </cell>
          <cell r="EI370">
            <v>9.8000000000000007</v>
          </cell>
          <cell r="EJ370">
            <v>59</v>
          </cell>
          <cell r="EK370">
            <v>18</v>
          </cell>
          <cell r="EL370">
            <v>29</v>
          </cell>
          <cell r="EM370">
            <v>54</v>
          </cell>
          <cell r="EN370">
            <v>28</v>
          </cell>
          <cell r="EO370" t="str">
            <v>Постоянный</v>
          </cell>
          <cell r="EP370">
            <v>24</v>
          </cell>
          <cell r="EQ370">
            <v>0</v>
          </cell>
          <cell r="ER370">
            <v>19.562399999999997</v>
          </cell>
          <cell r="ES370">
            <v>23.4</v>
          </cell>
          <cell r="ET370">
            <v>0</v>
          </cell>
          <cell r="EU370">
            <v>21.3</v>
          </cell>
          <cell r="EV370">
            <v>587.86242996769317</v>
          </cell>
          <cell r="EW370">
            <v>82</v>
          </cell>
          <cell r="EX370">
            <v>9.8000000000000007</v>
          </cell>
          <cell r="EY370">
            <v>60</v>
          </cell>
          <cell r="EZ370">
            <v>0</v>
          </cell>
          <cell r="FA370">
            <v>3</v>
          </cell>
          <cell r="FB370">
            <v>0</v>
          </cell>
          <cell r="FC370">
            <v>4</v>
          </cell>
          <cell r="FD370">
            <v>0</v>
          </cell>
          <cell r="FE370">
            <v>0</v>
          </cell>
          <cell r="FF370">
            <v>0</v>
          </cell>
        </row>
        <row r="371">
          <cell r="J371">
            <v>1504</v>
          </cell>
          <cell r="K371" t="str">
            <v>К - 68</v>
          </cell>
          <cell r="L371">
            <v>43333</v>
          </cell>
          <cell r="M371" t="str">
            <v>Гор.</v>
          </cell>
          <cell r="N371" t="str">
            <v>P1ar_Block I</v>
          </cell>
          <cell r="O371" t="str">
            <v>Действующий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143.80000000000001</v>
          </cell>
          <cell r="U371">
            <v>135</v>
          </cell>
          <cell r="V371">
            <v>4.32</v>
          </cell>
          <cell r="W371">
            <v>1</v>
          </cell>
          <cell r="X371">
            <v>4.32</v>
          </cell>
          <cell r="Y371">
            <v>1.33</v>
          </cell>
          <cell r="Z371">
            <v>0.83599999999999997</v>
          </cell>
          <cell r="AA371">
            <v>0.73299999999999998</v>
          </cell>
          <cell r="AB371">
            <v>38</v>
          </cell>
          <cell r="AC371">
            <v>1.1579999999999999</v>
          </cell>
          <cell r="AD371">
            <v>177.8</v>
          </cell>
          <cell r="AE371">
            <v>0</v>
          </cell>
          <cell r="AF371">
            <v>0</v>
          </cell>
          <cell r="AG371">
            <v>3115</v>
          </cell>
          <cell r="AH371">
            <v>3115</v>
          </cell>
          <cell r="AI371">
            <v>0</v>
          </cell>
          <cell r="AJ371">
            <v>0</v>
          </cell>
          <cell r="AK371" t="str">
            <v>Закрытый</v>
          </cell>
          <cell r="AL371" t="str">
            <v>2241,48-2242,68; 2390,7-2391,9; 2520,9-2522,1; 2667,89-2669,09; 2809,38-2810,58; 2940,56-2941,76; 3049,28-3050,48м (цирк. клапана)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 t="str">
            <v>Газлифт</v>
          </cell>
          <cell r="AT371" t="e">
            <v>#N/A</v>
          </cell>
          <cell r="AU371" t="e">
            <v>#N/A</v>
          </cell>
          <cell r="AV371" t="e">
            <v>#N/A</v>
          </cell>
          <cell r="AW371" t="e">
            <v>#N/A</v>
          </cell>
          <cell r="AX371" t="e">
            <v>#N/A</v>
          </cell>
          <cell r="AY371" t="e">
            <v>#N/A</v>
          </cell>
          <cell r="AZ371" t="e">
            <v>#N/A</v>
          </cell>
          <cell r="BA371" t="e">
            <v>#N/A</v>
          </cell>
          <cell r="BB371" t="e">
            <v>#N/A</v>
          </cell>
          <cell r="BC371" t="e">
            <v>#N/A</v>
          </cell>
          <cell r="BD371" t="e">
            <v>#N/A</v>
          </cell>
          <cell r="BE371" t="e">
            <v>#N/A</v>
          </cell>
          <cell r="BF371" t="e">
            <v>#N/A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1922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1922</v>
          </cell>
          <cell r="BT371">
            <v>0</v>
          </cell>
          <cell r="BU371">
            <v>0</v>
          </cell>
          <cell r="BV371">
            <v>0</v>
          </cell>
          <cell r="BW371">
            <v>18</v>
          </cell>
          <cell r="BX371" t="str">
            <v>Угловик</v>
          </cell>
          <cell r="BY371" t="str">
            <v>Постоянный</v>
          </cell>
          <cell r="BZ371">
            <v>24</v>
          </cell>
          <cell r="CA371">
            <v>0</v>
          </cell>
          <cell r="CB371">
            <v>28</v>
          </cell>
          <cell r="CC371">
            <v>60</v>
          </cell>
          <cell r="CD371">
            <v>27</v>
          </cell>
          <cell r="CE371">
            <v>43313</v>
          </cell>
          <cell r="CF371">
            <v>206</v>
          </cell>
          <cell r="CG371">
            <v>78</v>
          </cell>
          <cell r="CH371">
            <v>6</v>
          </cell>
          <cell r="CI371">
            <v>0</v>
          </cell>
          <cell r="CJ371">
            <v>0</v>
          </cell>
          <cell r="CK371">
            <v>70</v>
          </cell>
          <cell r="CL371">
            <v>41.189720000000001</v>
          </cell>
          <cell r="CM371">
            <v>49.27</v>
          </cell>
          <cell r="CN371">
            <v>0</v>
          </cell>
          <cell r="CO371">
            <v>0</v>
          </cell>
          <cell r="CP371">
            <v>25</v>
          </cell>
          <cell r="CQ371">
            <v>0</v>
          </cell>
          <cell r="CR371" t="str">
            <v>-</v>
          </cell>
          <cell r="CS371" t="str">
            <v>-</v>
          </cell>
          <cell r="CT371" t="str">
            <v>-</v>
          </cell>
          <cell r="CU371">
            <v>0</v>
          </cell>
          <cell r="CV371" t="str">
            <v>-</v>
          </cell>
          <cell r="CW371" t="str">
            <v>-</v>
          </cell>
          <cell r="CX371" t="str">
            <v>-</v>
          </cell>
          <cell r="CY371">
            <v>18</v>
          </cell>
          <cell r="CZ371">
            <v>7</v>
          </cell>
          <cell r="DA371">
            <v>169.94531645274597</v>
          </cell>
          <cell r="DB371">
            <v>606.94755875980707</v>
          </cell>
          <cell r="DC371">
            <v>0</v>
          </cell>
          <cell r="DD371">
            <v>0</v>
          </cell>
          <cell r="DE371" t="str">
            <v>Газлифт</v>
          </cell>
          <cell r="DF371">
            <v>41.189720000000001</v>
          </cell>
          <cell r="DG371">
            <v>49.27</v>
          </cell>
          <cell r="DH371">
            <v>0</v>
          </cell>
          <cell r="DI371">
            <v>7</v>
          </cell>
          <cell r="DJ371">
            <v>70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43333</v>
          </cell>
          <cell r="DT371">
            <v>0</v>
          </cell>
          <cell r="DU371">
            <v>0</v>
          </cell>
          <cell r="DV371">
            <v>18</v>
          </cell>
          <cell r="DW371">
            <v>26</v>
          </cell>
          <cell r="DX371">
            <v>80</v>
          </cell>
          <cell r="DY371">
            <v>25</v>
          </cell>
          <cell r="DZ371" t="str">
            <v>Постоянный</v>
          </cell>
          <cell r="EA371">
            <v>24</v>
          </cell>
          <cell r="EB371">
            <v>0</v>
          </cell>
          <cell r="EC371">
            <v>41.189720000000001</v>
          </cell>
          <cell r="ED371">
            <v>49.27</v>
          </cell>
          <cell r="EE371">
            <v>0</v>
          </cell>
          <cell r="EF371">
            <v>30.4</v>
          </cell>
          <cell r="EG371">
            <v>277.73920288848768</v>
          </cell>
          <cell r="EH371">
            <v>80</v>
          </cell>
          <cell r="EI371">
            <v>18.96</v>
          </cell>
          <cell r="EJ371">
            <v>73</v>
          </cell>
          <cell r="EK371">
            <v>18</v>
          </cell>
          <cell r="EL371">
            <v>28</v>
          </cell>
          <cell r="EM371">
            <v>60</v>
          </cell>
          <cell r="EN371">
            <v>27</v>
          </cell>
          <cell r="EO371" t="str">
            <v>Постоянный</v>
          </cell>
          <cell r="EP371">
            <v>24</v>
          </cell>
          <cell r="EQ371">
            <v>0</v>
          </cell>
          <cell r="ER371">
            <v>41.189720000000001</v>
          </cell>
          <cell r="ES371">
            <v>49.27</v>
          </cell>
          <cell r="ET371">
            <v>0</v>
          </cell>
          <cell r="EU371">
            <v>25</v>
          </cell>
          <cell r="EV371">
            <v>169.94531645274597</v>
          </cell>
          <cell r="EW371">
            <v>78</v>
          </cell>
          <cell r="EX371">
            <v>18</v>
          </cell>
          <cell r="EY371">
            <v>70</v>
          </cell>
          <cell r="EZ371">
            <v>0</v>
          </cell>
          <cell r="FA371">
            <v>2</v>
          </cell>
          <cell r="FB371">
            <v>-20</v>
          </cell>
          <cell r="FC371">
            <v>2</v>
          </cell>
          <cell r="FD371">
            <v>0</v>
          </cell>
          <cell r="FE371">
            <v>0</v>
          </cell>
          <cell r="FF371">
            <v>0</v>
          </cell>
        </row>
        <row r="372">
          <cell r="J372">
            <v>1507</v>
          </cell>
          <cell r="K372" t="str">
            <v>К-68</v>
          </cell>
          <cell r="L372">
            <v>43258</v>
          </cell>
          <cell r="M372" t="str">
            <v>Гор.</v>
          </cell>
          <cell r="N372" t="str">
            <v>P1ar_Block I</v>
          </cell>
          <cell r="O372" t="str">
            <v>Действующий</v>
          </cell>
          <cell r="P372">
            <v>-4</v>
          </cell>
          <cell r="Q372">
            <v>43228</v>
          </cell>
          <cell r="R372" t="str">
            <v>МеКаМиНефть</v>
          </cell>
          <cell r="S372" t="str">
            <v>КГРП 7ст.
350м3 15% HCl</v>
          </cell>
          <cell r="T372">
            <v>143.80000000000001</v>
          </cell>
          <cell r="U372">
            <v>135</v>
          </cell>
          <cell r="V372">
            <v>4.32</v>
          </cell>
          <cell r="W372">
            <v>1</v>
          </cell>
          <cell r="X372">
            <v>4.32</v>
          </cell>
          <cell r="Y372">
            <v>1.33</v>
          </cell>
          <cell r="Z372">
            <v>0.83599999999999997</v>
          </cell>
          <cell r="AA372">
            <v>0.73299999999999998</v>
          </cell>
          <cell r="AB372">
            <v>38</v>
          </cell>
          <cell r="AC372">
            <v>1.1579999999999999</v>
          </cell>
          <cell r="AD372">
            <v>177.8</v>
          </cell>
          <cell r="AE372">
            <v>9.19</v>
          </cell>
          <cell r="AF372">
            <v>2620.23</v>
          </cell>
          <cell r="AG372">
            <v>3404.57</v>
          </cell>
          <cell r="AH372">
            <v>3404.57</v>
          </cell>
          <cell r="AI372">
            <v>43245</v>
          </cell>
          <cell r="AJ372" t="str">
            <v>По спущенной компановке</v>
          </cell>
          <cell r="AK372" t="str">
            <v>Закрытый</v>
          </cell>
          <cell r="AL372" t="str">
            <v>2626,88-2628,08; 2916,44-2917,64; 3023,92-3025,12; 3089,21-3090,41; 3175,88-3177,08; 3241,63-3242,83; 3318,61-3319,81 (цирк. клапана)</v>
          </cell>
          <cell r="AM372">
            <v>8.4</v>
          </cell>
          <cell r="AN372">
            <v>1781.6</v>
          </cell>
          <cell r="AO372">
            <v>845.28</v>
          </cell>
          <cell r="AP372" t="str">
            <v>2559,98-3417,11</v>
          </cell>
          <cell r="AQ372">
            <v>114</v>
          </cell>
          <cell r="AR372">
            <v>7.37</v>
          </cell>
          <cell r="AS372" t="str">
            <v>Газлифт</v>
          </cell>
          <cell r="AT372">
            <v>475</v>
          </cell>
          <cell r="AU372" t="str">
            <v>ГК73/3</v>
          </cell>
          <cell r="AV372">
            <v>900</v>
          </cell>
          <cell r="AW372" t="str">
            <v>ГК73/3</v>
          </cell>
          <cell r="AX372">
            <v>1145</v>
          </cell>
          <cell r="AY372" t="str">
            <v>ГК74/3</v>
          </cell>
          <cell r="AZ372">
            <v>1565</v>
          </cell>
          <cell r="BA372" t="str">
            <v>ГК75/3</v>
          </cell>
          <cell r="BB372">
            <v>1860</v>
          </cell>
          <cell r="BC372" t="str">
            <v>ЦКсОК</v>
          </cell>
          <cell r="BD372">
            <v>0</v>
          </cell>
          <cell r="BE372">
            <v>0</v>
          </cell>
          <cell r="BF372">
            <v>1870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1992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1992</v>
          </cell>
          <cell r="BT372">
            <v>0</v>
          </cell>
          <cell r="BU372">
            <v>73</v>
          </cell>
          <cell r="BV372">
            <v>5.5</v>
          </cell>
          <cell r="BW372">
            <v>18</v>
          </cell>
          <cell r="BX372" t="str">
            <v>Угловик</v>
          </cell>
          <cell r="BY372" t="str">
            <v>Постоянный</v>
          </cell>
          <cell r="BZ372">
            <v>24</v>
          </cell>
          <cell r="CA372">
            <v>0</v>
          </cell>
          <cell r="CB372">
            <v>28</v>
          </cell>
          <cell r="CC372">
            <v>56</v>
          </cell>
          <cell r="CD372">
            <v>27</v>
          </cell>
          <cell r="CE372">
            <v>43313</v>
          </cell>
          <cell r="CF372">
            <v>206</v>
          </cell>
          <cell r="CG372">
            <v>80</v>
          </cell>
          <cell r="CH372">
            <v>6</v>
          </cell>
          <cell r="CI372">
            <v>0</v>
          </cell>
          <cell r="CJ372">
            <v>0</v>
          </cell>
          <cell r="CK372">
            <v>56</v>
          </cell>
          <cell r="CL372">
            <v>19.227999999999998</v>
          </cell>
          <cell r="CM372">
            <v>23</v>
          </cell>
          <cell r="CN372">
            <v>0</v>
          </cell>
          <cell r="CO372">
            <v>353</v>
          </cell>
          <cell r="CP372">
            <v>19</v>
          </cell>
          <cell r="CQ372">
            <v>150</v>
          </cell>
          <cell r="CR372" t="str">
            <v>-</v>
          </cell>
          <cell r="CS372" t="str">
            <v>-</v>
          </cell>
          <cell r="CT372" t="str">
            <v>-</v>
          </cell>
          <cell r="CU372">
            <v>130.77199999999999</v>
          </cell>
          <cell r="CV372" t="str">
            <v>-</v>
          </cell>
          <cell r="CW372" t="str">
            <v>-</v>
          </cell>
          <cell r="CX372" t="str">
            <v>-</v>
          </cell>
          <cell r="CY372">
            <v>15.7</v>
          </cell>
          <cell r="CZ372">
            <v>3.3000000000000007</v>
          </cell>
          <cell r="DA372">
            <v>171.62471395881013</v>
          </cell>
          <cell r="DB372">
            <v>988.14229249011873</v>
          </cell>
          <cell r="DC372">
            <v>0</v>
          </cell>
          <cell r="DD372">
            <v>0</v>
          </cell>
          <cell r="DE372" t="str">
            <v>Газлифт</v>
          </cell>
          <cell r="DF372">
            <v>19.227999999999998</v>
          </cell>
          <cell r="DG372">
            <v>23</v>
          </cell>
          <cell r="DH372">
            <v>0</v>
          </cell>
          <cell r="DI372">
            <v>3.3000000000000007</v>
          </cell>
          <cell r="DJ372">
            <v>56</v>
          </cell>
          <cell r="DK372">
            <v>0</v>
          </cell>
          <cell r="DL372" t="str">
            <v>-</v>
          </cell>
          <cell r="DM372">
            <v>43258</v>
          </cell>
          <cell r="DN372">
            <v>148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43258</v>
          </cell>
          <cell r="DT372" t="str">
            <v>ВНС</v>
          </cell>
          <cell r="DU372">
            <v>0</v>
          </cell>
          <cell r="DV372">
            <v>18</v>
          </cell>
          <cell r="DW372">
            <v>28</v>
          </cell>
          <cell r="DX372">
            <v>57</v>
          </cell>
          <cell r="DY372">
            <v>27</v>
          </cell>
          <cell r="DZ372" t="str">
            <v>Постоянный</v>
          </cell>
          <cell r="EA372">
            <v>24</v>
          </cell>
          <cell r="EB372">
            <v>0</v>
          </cell>
          <cell r="EC372">
            <v>19.227999999999998</v>
          </cell>
          <cell r="ED372">
            <v>23</v>
          </cell>
          <cell r="EE372">
            <v>0</v>
          </cell>
          <cell r="EF372">
            <v>19</v>
          </cell>
          <cell r="EG372">
            <v>171.62471395881013</v>
          </cell>
          <cell r="EH372">
            <v>80</v>
          </cell>
          <cell r="EI372">
            <v>15.7</v>
          </cell>
          <cell r="EJ372">
            <v>56</v>
          </cell>
          <cell r="EK372">
            <v>18</v>
          </cell>
          <cell r="EL372">
            <v>28</v>
          </cell>
          <cell r="EM372">
            <v>56</v>
          </cell>
          <cell r="EN372">
            <v>27</v>
          </cell>
          <cell r="EO372" t="str">
            <v>Постоянный</v>
          </cell>
          <cell r="EP372">
            <v>24</v>
          </cell>
          <cell r="EQ372">
            <v>0</v>
          </cell>
          <cell r="ER372">
            <v>19.227999999999998</v>
          </cell>
          <cell r="ES372">
            <v>23</v>
          </cell>
          <cell r="ET372">
            <v>0</v>
          </cell>
          <cell r="EU372">
            <v>19</v>
          </cell>
          <cell r="EV372">
            <v>171.62471395881013</v>
          </cell>
          <cell r="EW372">
            <v>80</v>
          </cell>
          <cell r="EX372">
            <v>15.7</v>
          </cell>
          <cell r="EY372">
            <v>56</v>
          </cell>
          <cell r="EZ372">
            <v>0</v>
          </cell>
          <cell r="FA372">
            <v>0</v>
          </cell>
          <cell r="FB372">
            <v>-1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</row>
        <row r="373">
          <cell r="J373">
            <v>1522</v>
          </cell>
          <cell r="K373" t="str">
            <v>К - 66</v>
          </cell>
          <cell r="L373">
            <v>43037</v>
          </cell>
          <cell r="M373" t="str">
            <v>Гор.</v>
          </cell>
          <cell r="N373" t="str">
            <v>P1ar_Block I</v>
          </cell>
          <cell r="O373" t="str">
            <v>Действующий</v>
          </cell>
          <cell r="P373">
            <v>-4</v>
          </cell>
          <cell r="Q373">
            <v>42987</v>
          </cell>
          <cell r="R373" t="str">
            <v>МеКаМиНефть</v>
          </cell>
          <cell r="S373" t="str">
            <v>67т проппанта + 366м3 15% HCl (7стадий)</v>
          </cell>
          <cell r="T373">
            <v>143.80000000000001</v>
          </cell>
          <cell r="U373">
            <v>135</v>
          </cell>
          <cell r="V373">
            <v>4.32</v>
          </cell>
          <cell r="W373">
            <v>1</v>
          </cell>
          <cell r="X373">
            <v>4.291504410712867</v>
          </cell>
          <cell r="Y373">
            <v>1.33</v>
          </cell>
          <cell r="Z373">
            <v>0.83599999999999997</v>
          </cell>
          <cell r="AA373">
            <v>0.73299999999999998</v>
          </cell>
          <cell r="AB373">
            <v>38</v>
          </cell>
          <cell r="AC373">
            <v>1.1579999999999999</v>
          </cell>
          <cell r="AD373">
            <v>177.8</v>
          </cell>
          <cell r="AE373">
            <v>9.19</v>
          </cell>
          <cell r="AF373">
            <v>2172.59</v>
          </cell>
          <cell r="AG373">
            <v>2975</v>
          </cell>
          <cell r="AH373">
            <v>2975</v>
          </cell>
          <cell r="AI373">
            <v>42926</v>
          </cell>
          <cell r="AJ373" t="str">
            <v>По спущенной компановке</v>
          </cell>
          <cell r="AK373" t="str">
            <v>Закрытый</v>
          </cell>
          <cell r="AL373" t="str">
            <v>2218,67-2220,1; 2315,53-2316,96; 2422,71-2424,14; 2580,81-2582,24; 2697,99-2699,42; 2815,27-2816,7; 2932,79-2933,09 (цирк. клапана)</v>
          </cell>
          <cell r="AM373">
            <v>8.8800000000000008</v>
          </cell>
          <cell r="AN373">
            <v>2218.67</v>
          </cell>
          <cell r="AO373">
            <v>342.13</v>
          </cell>
          <cell r="AP373" t="str">
            <v>1918,62-2975</v>
          </cell>
          <cell r="AQ373">
            <v>114</v>
          </cell>
          <cell r="AR373">
            <v>7.37</v>
          </cell>
          <cell r="AS373" t="str">
            <v>Газлифт</v>
          </cell>
          <cell r="AT373">
            <v>510</v>
          </cell>
          <cell r="AU373" t="str">
            <v>ГК81/3</v>
          </cell>
          <cell r="AV373">
            <v>850</v>
          </cell>
          <cell r="AW373" t="str">
            <v>ГК81/3</v>
          </cell>
          <cell r="AX373">
            <v>1130</v>
          </cell>
          <cell r="AY373" t="str">
            <v>ГК80/3</v>
          </cell>
          <cell r="AZ373">
            <v>1340</v>
          </cell>
          <cell r="BA373" t="str">
            <v>ГК82/3</v>
          </cell>
          <cell r="BB373">
            <v>1500</v>
          </cell>
          <cell r="BC373" t="str">
            <v>ГК78/4</v>
          </cell>
          <cell r="BD373">
            <v>1650</v>
          </cell>
          <cell r="BE373" t="str">
            <v>ГК77/4</v>
          </cell>
          <cell r="BF373">
            <v>1870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1925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1752.13</v>
          </cell>
          <cell r="BT373">
            <v>172.87</v>
          </cell>
          <cell r="BU373">
            <v>73</v>
          </cell>
          <cell r="BV373">
            <v>5.5</v>
          </cell>
          <cell r="BW373">
            <v>18</v>
          </cell>
          <cell r="BX373" t="str">
            <v>Угловик</v>
          </cell>
          <cell r="BY373" t="str">
            <v>Постоянный</v>
          </cell>
          <cell r="BZ373">
            <v>24</v>
          </cell>
          <cell r="CA373">
            <v>0</v>
          </cell>
          <cell r="CB373">
            <v>32</v>
          </cell>
          <cell r="CC373">
            <v>60</v>
          </cell>
          <cell r="CD373">
            <v>31</v>
          </cell>
          <cell r="CE373">
            <v>43313</v>
          </cell>
          <cell r="CF373">
            <v>188</v>
          </cell>
          <cell r="CG373">
            <v>75</v>
          </cell>
          <cell r="CH373">
            <v>6</v>
          </cell>
          <cell r="CI373">
            <v>0</v>
          </cell>
          <cell r="CJ373">
            <v>0</v>
          </cell>
          <cell r="CK373">
            <v>65</v>
          </cell>
          <cell r="CL373">
            <v>25.864167999999999</v>
          </cell>
          <cell r="CM373">
            <v>31</v>
          </cell>
          <cell r="CN373">
            <v>0.2</v>
          </cell>
          <cell r="CO373">
            <v>354</v>
          </cell>
          <cell r="CP373">
            <v>60</v>
          </cell>
          <cell r="CQ373">
            <v>123</v>
          </cell>
          <cell r="CR373" t="str">
            <v>-</v>
          </cell>
          <cell r="CS373" t="str">
            <v>-</v>
          </cell>
          <cell r="CT373" t="str">
            <v>-</v>
          </cell>
          <cell r="CU373">
            <v>97.135831999999994</v>
          </cell>
          <cell r="CV373" t="str">
            <v>-</v>
          </cell>
          <cell r="CW373" t="str">
            <v>-</v>
          </cell>
          <cell r="CX373" t="str">
            <v>-</v>
          </cell>
          <cell r="CY373">
            <v>9.5</v>
          </cell>
          <cell r="CZ373">
            <v>50.5</v>
          </cell>
          <cell r="DA373">
            <v>1952.5081958947994</v>
          </cell>
          <cell r="DB373">
            <v>2319.811717894811</v>
          </cell>
          <cell r="DC373">
            <v>0.29862706667210526</v>
          </cell>
          <cell r="DD373">
            <v>0</v>
          </cell>
          <cell r="DE373" t="str">
            <v>Газлифт</v>
          </cell>
          <cell r="DF373">
            <v>25.864167999999999</v>
          </cell>
          <cell r="DG373">
            <v>31</v>
          </cell>
          <cell r="DH373">
            <v>0.2</v>
          </cell>
          <cell r="DI373">
            <v>50.5</v>
          </cell>
          <cell r="DJ373">
            <v>65</v>
          </cell>
          <cell r="DK373">
            <v>0</v>
          </cell>
          <cell r="DL373" t="str">
            <v>-</v>
          </cell>
          <cell r="DM373">
            <v>43037</v>
          </cell>
          <cell r="DN373">
            <v>369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43037</v>
          </cell>
          <cell r="DT373" t="str">
            <v>ВНС</v>
          </cell>
          <cell r="DU373">
            <v>0</v>
          </cell>
          <cell r="DV373">
            <v>18</v>
          </cell>
          <cell r="DW373">
            <v>32</v>
          </cell>
          <cell r="DX373">
            <v>60</v>
          </cell>
          <cell r="DY373">
            <v>31</v>
          </cell>
          <cell r="DZ373" t="str">
            <v>Постоянный</v>
          </cell>
          <cell r="EA373">
            <v>24</v>
          </cell>
          <cell r="EB373">
            <v>0</v>
          </cell>
          <cell r="EC373">
            <v>25.864167999999999</v>
          </cell>
          <cell r="ED373">
            <v>31</v>
          </cell>
          <cell r="EE373">
            <v>0.2</v>
          </cell>
          <cell r="EF373">
            <v>60</v>
          </cell>
          <cell r="EG373">
            <v>1952.5081958947994</v>
          </cell>
          <cell r="EH373">
            <v>75</v>
          </cell>
          <cell r="EI373">
            <v>9.5</v>
          </cell>
          <cell r="EJ373">
            <v>65</v>
          </cell>
          <cell r="EK373">
            <v>18</v>
          </cell>
          <cell r="EL373">
            <v>32</v>
          </cell>
          <cell r="EM373">
            <v>60</v>
          </cell>
          <cell r="EN373">
            <v>31</v>
          </cell>
          <cell r="EO373" t="str">
            <v>Постоянный</v>
          </cell>
          <cell r="EP373">
            <v>24</v>
          </cell>
          <cell r="EQ373">
            <v>0</v>
          </cell>
          <cell r="ER373">
            <v>25.864167999999999</v>
          </cell>
          <cell r="ES373">
            <v>31</v>
          </cell>
          <cell r="ET373">
            <v>0.2</v>
          </cell>
          <cell r="EU373">
            <v>60</v>
          </cell>
          <cell r="EV373">
            <v>1952.5081958947994</v>
          </cell>
          <cell r="EW373">
            <v>75</v>
          </cell>
          <cell r="EX373">
            <v>9.5</v>
          </cell>
          <cell r="EY373">
            <v>65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</row>
        <row r="374">
          <cell r="J374">
            <v>1525</v>
          </cell>
          <cell r="K374" t="str">
            <v>К-44</v>
          </cell>
          <cell r="L374">
            <v>43270</v>
          </cell>
          <cell r="M374" t="str">
            <v>Гор.</v>
          </cell>
          <cell r="N374" t="str">
            <v>P1ar_Block I</v>
          </cell>
          <cell r="O374" t="str">
            <v>Действующий</v>
          </cell>
          <cell r="P374">
            <v>-4</v>
          </cell>
          <cell r="Q374">
            <v>43221</v>
          </cell>
          <cell r="R374" t="str">
            <v>МеКаМиНефть</v>
          </cell>
          <cell r="S374" t="str">
            <v>КГРП 7ст.
350м3 15% HCl</v>
          </cell>
          <cell r="T374">
            <v>143.80000000000001</v>
          </cell>
          <cell r="U374">
            <v>135</v>
          </cell>
          <cell r="V374">
            <v>4.32</v>
          </cell>
          <cell r="W374">
            <v>1</v>
          </cell>
          <cell r="X374">
            <v>4.32</v>
          </cell>
          <cell r="Y374">
            <v>1.33</v>
          </cell>
          <cell r="Z374">
            <v>0.83599999999999997</v>
          </cell>
          <cell r="AA374">
            <v>0.73299999999999998</v>
          </cell>
          <cell r="AB374">
            <v>38</v>
          </cell>
          <cell r="AC374">
            <v>1.1579999999999999</v>
          </cell>
          <cell r="AD374">
            <v>177.8</v>
          </cell>
          <cell r="AE374">
            <v>9.19</v>
          </cell>
          <cell r="AF374">
            <v>2393.1</v>
          </cell>
          <cell r="AG374">
            <v>3342.54</v>
          </cell>
          <cell r="AH374">
            <v>3342.54</v>
          </cell>
          <cell r="AI374">
            <v>43241</v>
          </cell>
          <cell r="AJ374" t="str">
            <v>По спущенной компановке</v>
          </cell>
          <cell r="AK374" t="str">
            <v>Закрытый</v>
          </cell>
          <cell r="AL374" t="str">
            <v>2511,94-2513,34;  2638,05-2639,45; 2764,01-2765,41; 2879,96-2881,36; 3057,45-3058,85; 3184-3185,4; 3289,86-3291,09 (цирк. клапана)</v>
          </cell>
          <cell r="AM374">
            <v>9.6300000000000008</v>
          </cell>
          <cell r="AN374">
            <v>2511.94</v>
          </cell>
          <cell r="AO374">
            <v>636.41999999999996</v>
          </cell>
          <cell r="AP374" t="str">
            <v>2331,46-3343</v>
          </cell>
          <cell r="AQ374">
            <v>114</v>
          </cell>
          <cell r="AR374">
            <v>7.37</v>
          </cell>
          <cell r="AS374" t="str">
            <v>Газлифт</v>
          </cell>
          <cell r="AT374">
            <v>450</v>
          </cell>
          <cell r="AU374" t="str">
            <v>ГП</v>
          </cell>
          <cell r="AV374">
            <v>855</v>
          </cell>
          <cell r="AW374" t="str">
            <v>ГП</v>
          </cell>
          <cell r="AX374">
            <v>1185</v>
          </cell>
          <cell r="AY374" t="str">
            <v>ГП</v>
          </cell>
          <cell r="AZ374">
            <v>1450</v>
          </cell>
          <cell r="BA374" t="str">
            <v>ГК85/3</v>
          </cell>
          <cell r="BB374">
            <v>1665</v>
          </cell>
          <cell r="BC374" t="str">
            <v>ГК87/3</v>
          </cell>
          <cell r="BD374">
            <v>1850</v>
          </cell>
          <cell r="BE374" t="str">
            <v>ЦКсОК</v>
          </cell>
          <cell r="BF374">
            <v>1970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1992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18</v>
          </cell>
          <cell r="BX374" t="str">
            <v>Угловик</v>
          </cell>
          <cell r="BY374" t="str">
            <v>Постоянный</v>
          </cell>
          <cell r="BZ374">
            <v>24</v>
          </cell>
          <cell r="CA374">
            <v>0</v>
          </cell>
          <cell r="CB374">
            <v>29</v>
          </cell>
          <cell r="CC374">
            <v>70</v>
          </cell>
          <cell r="CD374">
            <v>28</v>
          </cell>
          <cell r="CE374">
            <v>43313</v>
          </cell>
          <cell r="CF374">
            <v>124.21</v>
          </cell>
          <cell r="CG374">
            <v>72</v>
          </cell>
          <cell r="CH374">
            <v>6</v>
          </cell>
          <cell r="CI374">
            <v>0</v>
          </cell>
          <cell r="CJ374">
            <v>0</v>
          </cell>
          <cell r="CK374">
            <v>90</v>
          </cell>
          <cell r="CL374">
            <v>25.916</v>
          </cell>
          <cell r="CM374">
            <v>31</v>
          </cell>
          <cell r="CN374">
            <v>0</v>
          </cell>
          <cell r="CO374">
            <v>355</v>
          </cell>
          <cell r="CP374">
            <v>41.7</v>
          </cell>
          <cell r="CQ374">
            <v>34.209999999999994</v>
          </cell>
          <cell r="CR374" t="str">
            <v>-</v>
          </cell>
          <cell r="CS374" t="str">
            <v>-</v>
          </cell>
          <cell r="CT374" t="str">
            <v>-</v>
          </cell>
          <cell r="CU374">
            <v>8.2939999999999934</v>
          </cell>
          <cell r="CV374" t="str">
            <v>-</v>
          </cell>
          <cell r="CW374" t="str">
            <v>-</v>
          </cell>
          <cell r="CX374" t="str">
            <v>-</v>
          </cell>
          <cell r="CY374">
            <v>18.399999999999999</v>
          </cell>
          <cell r="CZ374">
            <v>23.300000000000004</v>
          </cell>
          <cell r="DA374">
            <v>899.0584966815868</v>
          </cell>
          <cell r="DB374">
            <v>1609.0446056490198</v>
          </cell>
          <cell r="DC374">
            <v>0</v>
          </cell>
          <cell r="DD374" t="str">
            <v>Ввоз из бурения в текущем году</v>
          </cell>
          <cell r="DE374" t="str">
            <v>Газлифт</v>
          </cell>
          <cell r="DF374">
            <v>25.916</v>
          </cell>
          <cell r="DG374">
            <v>31</v>
          </cell>
          <cell r="DH374">
            <v>0</v>
          </cell>
          <cell r="DI374">
            <v>23.300000000000004</v>
          </cell>
          <cell r="DJ374">
            <v>90</v>
          </cell>
          <cell r="DK374">
            <v>0</v>
          </cell>
          <cell r="DL374" t="str">
            <v>-</v>
          </cell>
          <cell r="DM374">
            <v>43270</v>
          </cell>
          <cell r="DN374">
            <v>136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43270</v>
          </cell>
          <cell r="DT374" t="str">
            <v>ВНС</v>
          </cell>
          <cell r="DU374">
            <v>0</v>
          </cell>
          <cell r="DV374">
            <v>18</v>
          </cell>
          <cell r="DW374">
            <v>29</v>
          </cell>
          <cell r="DX374">
            <v>70</v>
          </cell>
          <cell r="DY374">
            <v>27</v>
          </cell>
          <cell r="DZ374" t="str">
            <v>Постоянный</v>
          </cell>
          <cell r="EA374">
            <v>24</v>
          </cell>
          <cell r="EB374">
            <v>0</v>
          </cell>
          <cell r="EC374">
            <v>25.916</v>
          </cell>
          <cell r="ED374">
            <v>31</v>
          </cell>
          <cell r="EE374">
            <v>0</v>
          </cell>
          <cell r="EF374">
            <v>41.7</v>
          </cell>
          <cell r="EG374">
            <v>899.0584966815868</v>
          </cell>
          <cell r="EH374">
            <v>80</v>
          </cell>
          <cell r="EI374">
            <v>18.399999999999999</v>
          </cell>
          <cell r="EJ374">
            <v>116</v>
          </cell>
          <cell r="EK374">
            <v>18</v>
          </cell>
          <cell r="EL374">
            <v>29</v>
          </cell>
          <cell r="EM374">
            <v>70</v>
          </cell>
          <cell r="EN374">
            <v>28</v>
          </cell>
          <cell r="EO374" t="str">
            <v>Постоянный</v>
          </cell>
          <cell r="EP374">
            <v>24</v>
          </cell>
          <cell r="EQ374">
            <v>0</v>
          </cell>
          <cell r="ER374">
            <v>25.916</v>
          </cell>
          <cell r="ES374">
            <v>31</v>
          </cell>
          <cell r="ET374">
            <v>0</v>
          </cell>
          <cell r="EU374">
            <v>41.7</v>
          </cell>
          <cell r="EV374">
            <v>899.0584966815868</v>
          </cell>
          <cell r="EW374">
            <v>72</v>
          </cell>
          <cell r="EX374">
            <v>18.399999999999999</v>
          </cell>
          <cell r="EY374">
            <v>90</v>
          </cell>
          <cell r="EZ374">
            <v>0</v>
          </cell>
          <cell r="FA374">
            <v>0</v>
          </cell>
          <cell r="FB374">
            <v>0</v>
          </cell>
          <cell r="FC374">
            <v>1</v>
          </cell>
          <cell r="FD374">
            <v>0</v>
          </cell>
          <cell r="FE374">
            <v>0</v>
          </cell>
          <cell r="FF374">
            <v>0</v>
          </cell>
        </row>
        <row r="375">
          <cell r="J375">
            <v>1529</v>
          </cell>
          <cell r="K375" t="str">
            <v>К-44</v>
          </cell>
          <cell r="L375">
            <v>43369</v>
          </cell>
          <cell r="M375" t="str">
            <v>Гор.</v>
          </cell>
          <cell r="N375" t="str">
            <v>P1ar_Block I</v>
          </cell>
          <cell r="O375" t="str">
            <v>Действующий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143.80000000000001</v>
          </cell>
          <cell r="U375">
            <v>135</v>
          </cell>
          <cell r="V375">
            <v>4.32</v>
          </cell>
          <cell r="W375">
            <v>1</v>
          </cell>
          <cell r="X375">
            <v>4.32</v>
          </cell>
          <cell r="Y375">
            <v>1.33</v>
          </cell>
          <cell r="Z375">
            <v>0.83599999999999997</v>
          </cell>
          <cell r="AA375">
            <v>0.73299999999999998</v>
          </cell>
          <cell r="AB375">
            <v>38</v>
          </cell>
          <cell r="AC375">
            <v>1.1579999999999999</v>
          </cell>
          <cell r="AD375">
            <v>177.8</v>
          </cell>
          <cell r="AE375">
            <v>0</v>
          </cell>
          <cell r="AF375">
            <v>0</v>
          </cell>
          <cell r="AG375">
            <v>3093</v>
          </cell>
          <cell r="AH375">
            <v>3093</v>
          </cell>
          <cell r="AI375">
            <v>0</v>
          </cell>
          <cell r="AJ375">
            <v>0</v>
          </cell>
          <cell r="AK375" t="str">
            <v>Закрытый</v>
          </cell>
          <cell r="AL375" t="str">
            <v>2457,68-2458,88; 2555,82-2557,02; 2808,96-2810,16; 2939,72-2940,92; 3058,96-3060,16м  (цирк. клапана)</v>
          </cell>
          <cell r="AM375">
            <v>0</v>
          </cell>
          <cell r="AN375">
            <v>2457.6799999999998</v>
          </cell>
          <cell r="AO375">
            <v>520.08076767677005</v>
          </cell>
          <cell r="AP375">
            <v>0</v>
          </cell>
          <cell r="AQ375">
            <v>0</v>
          </cell>
          <cell r="AR375">
            <v>0</v>
          </cell>
          <cell r="AS375" t="str">
            <v>УЭЦН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>
            <v>D1050N</v>
          </cell>
          <cell r="BJ375">
            <v>1338</v>
          </cell>
          <cell r="BK375">
            <v>46</v>
          </cell>
          <cell r="BL375">
            <v>0</v>
          </cell>
          <cell r="BM375">
            <v>1820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1428.44</v>
          </cell>
          <cell r="BT375">
            <v>391.55999999999995</v>
          </cell>
          <cell r="BU375">
            <v>0</v>
          </cell>
          <cell r="BV375">
            <v>0</v>
          </cell>
          <cell r="BW375">
            <v>65</v>
          </cell>
          <cell r="BX375" t="str">
            <v>Угловик</v>
          </cell>
          <cell r="BY375" t="str">
            <v>Постоянный</v>
          </cell>
          <cell r="BZ375">
            <v>24</v>
          </cell>
          <cell r="CA375">
            <v>0</v>
          </cell>
          <cell r="CB375">
            <v>29</v>
          </cell>
          <cell r="CC375">
            <v>29</v>
          </cell>
          <cell r="CD375">
            <v>28</v>
          </cell>
          <cell r="CE375">
            <v>0</v>
          </cell>
          <cell r="CF375">
            <v>206</v>
          </cell>
          <cell r="CG375">
            <v>0</v>
          </cell>
          <cell r="CH375">
            <v>0</v>
          </cell>
          <cell r="CI375">
            <v>1064.2407830283166</v>
          </cell>
          <cell r="CJ375">
            <v>57</v>
          </cell>
          <cell r="CK375">
            <v>93.612265666436187</v>
          </cell>
          <cell r="CL375">
            <v>41.1312</v>
          </cell>
          <cell r="CM375">
            <v>49.2</v>
          </cell>
          <cell r="CN375">
            <v>0</v>
          </cell>
          <cell r="CO375">
            <v>0</v>
          </cell>
          <cell r="CP375">
            <v>7.5119999999999996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7.5119999999999996</v>
          </cell>
          <cell r="DA375">
            <v>182.63507993931614</v>
          </cell>
          <cell r="DB375">
            <v>182.63507993931614</v>
          </cell>
          <cell r="DC375">
            <v>0</v>
          </cell>
          <cell r="DD375" t="str">
            <v>Ввоз из бурения в текущем году</v>
          </cell>
          <cell r="DE375" t="str">
            <v>УЭЦН</v>
          </cell>
          <cell r="DF375">
            <v>41.1312</v>
          </cell>
          <cell r="DG375">
            <v>49.2</v>
          </cell>
          <cell r="DH375">
            <v>0</v>
          </cell>
          <cell r="DI375">
            <v>7.5119999999999996</v>
          </cell>
          <cell r="DJ375">
            <v>93.612265666436187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18</v>
          </cell>
          <cell r="DW375">
            <v>28</v>
          </cell>
          <cell r="DX375">
            <v>28</v>
          </cell>
          <cell r="DY375">
            <v>27</v>
          </cell>
          <cell r="DZ375" t="str">
            <v>Постоянный</v>
          </cell>
          <cell r="EA375">
            <v>24</v>
          </cell>
          <cell r="EB375">
            <v>0</v>
          </cell>
          <cell r="EC375">
            <v>38.09990998</v>
          </cell>
          <cell r="ED375">
            <v>56.9</v>
          </cell>
          <cell r="EE375">
            <v>19.905000000000001</v>
          </cell>
          <cell r="EF375">
            <v>5.3</v>
          </cell>
          <cell r="EG375">
            <v>139.10794022301258</v>
          </cell>
          <cell r="EH375">
            <v>0</v>
          </cell>
          <cell r="EI375">
            <v>0</v>
          </cell>
          <cell r="EJ375">
            <v>107</v>
          </cell>
          <cell r="EK375">
            <v>65</v>
          </cell>
          <cell r="EL375">
            <v>29</v>
          </cell>
          <cell r="EM375">
            <v>29</v>
          </cell>
          <cell r="EN375">
            <v>28</v>
          </cell>
          <cell r="EO375" t="str">
            <v>Постоянный</v>
          </cell>
          <cell r="EP375">
            <v>24</v>
          </cell>
          <cell r="EQ375">
            <v>0</v>
          </cell>
          <cell r="ER375">
            <v>41.1312</v>
          </cell>
          <cell r="ES375">
            <v>49.2</v>
          </cell>
          <cell r="ET375">
            <v>0</v>
          </cell>
          <cell r="EU375">
            <v>7.5119999999999996</v>
          </cell>
          <cell r="EV375">
            <v>182.63507993931614</v>
          </cell>
          <cell r="EW375">
            <v>0</v>
          </cell>
          <cell r="EX375">
            <v>0</v>
          </cell>
          <cell r="EY375">
            <v>93.612265666436187</v>
          </cell>
          <cell r="EZ375">
            <v>47</v>
          </cell>
          <cell r="FA375">
            <v>1</v>
          </cell>
          <cell r="FB375">
            <v>1</v>
          </cell>
          <cell r="FC375">
            <v>1</v>
          </cell>
          <cell r="FD375">
            <v>0</v>
          </cell>
          <cell r="FE375">
            <v>0</v>
          </cell>
          <cell r="FF375">
            <v>3.0312900200000001</v>
          </cell>
        </row>
        <row r="376">
          <cell r="J376">
            <v>1534</v>
          </cell>
          <cell r="K376" t="str">
            <v>К-44</v>
          </cell>
          <cell r="L376">
            <v>43367</v>
          </cell>
          <cell r="M376" t="str">
            <v>Гор.</v>
          </cell>
          <cell r="N376" t="str">
            <v>P1ar_Block I</v>
          </cell>
          <cell r="O376" t="str">
            <v>Действующий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143.80000000000001</v>
          </cell>
          <cell r="U376">
            <v>135</v>
          </cell>
          <cell r="V376">
            <v>4.32</v>
          </cell>
          <cell r="W376">
            <v>1</v>
          </cell>
          <cell r="X376">
            <v>3.0995471217261032</v>
          </cell>
          <cell r="Y376">
            <v>1.33</v>
          </cell>
          <cell r="Z376">
            <v>0.83599999999999997</v>
          </cell>
          <cell r="AA376">
            <v>0.73299999999999998</v>
          </cell>
          <cell r="AB376">
            <v>38</v>
          </cell>
          <cell r="AC376">
            <v>1.1579999999999999</v>
          </cell>
          <cell r="AD376">
            <v>177.8</v>
          </cell>
          <cell r="AE376">
            <v>0</v>
          </cell>
          <cell r="AF376">
            <v>0</v>
          </cell>
          <cell r="AG376">
            <v>3071</v>
          </cell>
          <cell r="AH376">
            <v>3071</v>
          </cell>
          <cell r="AI376">
            <v>0</v>
          </cell>
          <cell r="AJ376">
            <v>0</v>
          </cell>
          <cell r="AK376" t="str">
            <v>Закрытый</v>
          </cell>
          <cell r="AL376" t="str">
            <v>2554,16-2555,59; 2714,52-2715,95;  2781,52-2782,95; 2901,83-2903,26;3038,23-3039,46 (цирк. клапана)</v>
          </cell>
          <cell r="AM376">
            <v>0</v>
          </cell>
          <cell r="AN376">
            <v>2554.16</v>
          </cell>
          <cell r="AO376">
            <v>606.84999999999991</v>
          </cell>
          <cell r="AP376">
            <v>0</v>
          </cell>
          <cell r="AQ376">
            <v>0</v>
          </cell>
          <cell r="AR376">
            <v>0</v>
          </cell>
          <cell r="AS376" t="str">
            <v>УЭЦН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>
            <v>0</v>
          </cell>
          <cell r="BH376">
            <v>0</v>
          </cell>
          <cell r="BI376" t="str">
            <v>D1050N</v>
          </cell>
          <cell r="BJ376">
            <v>885</v>
          </cell>
          <cell r="BK376">
            <v>59</v>
          </cell>
          <cell r="BL376">
            <v>0</v>
          </cell>
          <cell r="BM376">
            <v>2080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1741.78</v>
          </cell>
          <cell r="BT376">
            <v>338.22</v>
          </cell>
          <cell r="BU376">
            <v>0</v>
          </cell>
          <cell r="BV376">
            <v>0</v>
          </cell>
          <cell r="BW376">
            <v>65</v>
          </cell>
          <cell r="BX376" t="str">
            <v>Угловик</v>
          </cell>
          <cell r="BY376" t="str">
            <v>Периодический</v>
          </cell>
          <cell r="BZ376">
            <v>5</v>
          </cell>
          <cell r="CA376">
            <v>7</v>
          </cell>
          <cell r="CB376">
            <v>28</v>
          </cell>
          <cell r="CC376">
            <v>28</v>
          </cell>
          <cell r="CD376">
            <v>27</v>
          </cell>
          <cell r="CE376">
            <v>0</v>
          </cell>
          <cell r="CF376">
            <v>206</v>
          </cell>
          <cell r="CG376">
            <v>0</v>
          </cell>
          <cell r="CH376">
            <v>0</v>
          </cell>
          <cell r="CI376">
            <v>1520.6590468386207</v>
          </cell>
          <cell r="CJ376">
            <v>45</v>
          </cell>
          <cell r="CK376">
            <v>60.795397828664996</v>
          </cell>
          <cell r="CL376">
            <v>13.978052087999998</v>
          </cell>
          <cell r="CM376">
            <v>18.97</v>
          </cell>
          <cell r="CN376">
            <v>11.86</v>
          </cell>
          <cell r="CO376">
            <v>0</v>
          </cell>
          <cell r="CP376">
            <v>2.6375000000000002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2.6375000000000002</v>
          </cell>
          <cell r="DA376">
            <v>188.68866587385693</v>
          </cell>
          <cell r="DB376">
            <v>188.68866587385693</v>
          </cell>
          <cell r="DC376">
            <v>0</v>
          </cell>
          <cell r="DD376">
            <v>0</v>
          </cell>
          <cell r="DE376" t="str">
            <v>УЭЦН</v>
          </cell>
          <cell r="DF376">
            <v>13.978052087999998</v>
          </cell>
          <cell r="DG376">
            <v>18.97</v>
          </cell>
          <cell r="DH376">
            <v>11.86</v>
          </cell>
          <cell r="DI376">
            <v>2.6375000000000002</v>
          </cell>
          <cell r="DJ376">
            <v>60.795397828664996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65</v>
          </cell>
          <cell r="DW376">
            <v>29</v>
          </cell>
          <cell r="DX376">
            <v>29</v>
          </cell>
          <cell r="DY376">
            <v>28</v>
          </cell>
          <cell r="DZ376" t="str">
            <v>Постоянный</v>
          </cell>
          <cell r="EA376">
            <v>24</v>
          </cell>
          <cell r="EB376">
            <v>0</v>
          </cell>
          <cell r="EC376">
            <v>36.462139999999998</v>
          </cell>
          <cell r="ED376">
            <v>61</v>
          </cell>
          <cell r="EE376">
            <v>28.5</v>
          </cell>
          <cell r="EF376">
            <v>6.4</v>
          </cell>
          <cell r="EG376">
            <v>175.52453037589129</v>
          </cell>
          <cell r="EH376">
            <v>0</v>
          </cell>
          <cell r="EI376">
            <v>0</v>
          </cell>
          <cell r="EJ376">
            <v>69</v>
          </cell>
          <cell r="EK376">
            <v>65</v>
          </cell>
          <cell r="EL376">
            <v>28</v>
          </cell>
          <cell r="EM376">
            <v>28</v>
          </cell>
          <cell r="EN376">
            <v>27</v>
          </cell>
          <cell r="EO376" t="str">
            <v>Периодический</v>
          </cell>
          <cell r="EP376">
            <v>5</v>
          </cell>
          <cell r="EQ376">
            <v>7</v>
          </cell>
          <cell r="ER376">
            <v>13.978052087999998</v>
          </cell>
          <cell r="ES376">
            <v>18.97</v>
          </cell>
          <cell r="ET376">
            <v>11.86</v>
          </cell>
          <cell r="EU376">
            <v>2.6375000000000002</v>
          </cell>
          <cell r="EV376">
            <v>188.68866587385693</v>
          </cell>
          <cell r="EW376">
            <v>0</v>
          </cell>
          <cell r="EX376">
            <v>0</v>
          </cell>
          <cell r="EY376">
            <v>60.795397828664996</v>
          </cell>
          <cell r="EZ376">
            <v>0</v>
          </cell>
          <cell r="FA376">
            <v>-1</v>
          </cell>
          <cell r="FB376">
            <v>-1</v>
          </cell>
          <cell r="FC376">
            <v>-1</v>
          </cell>
          <cell r="FD376">
            <v>-19</v>
          </cell>
          <cell r="FE376">
            <v>7</v>
          </cell>
          <cell r="FF376">
            <v>-22.484087912</v>
          </cell>
        </row>
        <row r="377">
          <cell r="J377">
            <v>1535</v>
          </cell>
          <cell r="K377" t="str">
            <v>К - 112</v>
          </cell>
          <cell r="L377">
            <v>42854</v>
          </cell>
          <cell r="M377" t="str">
            <v>Гор.</v>
          </cell>
          <cell r="N377" t="str">
            <v>P1ar_Block I</v>
          </cell>
          <cell r="O377" t="str">
            <v>Действующий</v>
          </cell>
          <cell r="P377">
            <v>-4</v>
          </cell>
          <cell r="Q377">
            <v>42810</v>
          </cell>
          <cell r="R377" t="str">
            <v>МеКаМиНефть</v>
          </cell>
          <cell r="S377" t="str">
            <v>КГРП 7ст.
350м3 15% HCl</v>
          </cell>
          <cell r="T377">
            <v>143.80000000000001</v>
          </cell>
          <cell r="U377">
            <v>135</v>
          </cell>
          <cell r="V377">
            <v>4.32</v>
          </cell>
          <cell r="W377">
            <v>1</v>
          </cell>
          <cell r="X377">
            <v>4.1281247611038907</v>
          </cell>
          <cell r="Y377">
            <v>1.33</v>
          </cell>
          <cell r="Z377">
            <v>0.83599999999999997</v>
          </cell>
          <cell r="AA377">
            <v>0.73299999999999998</v>
          </cell>
          <cell r="AB377">
            <v>38</v>
          </cell>
          <cell r="AC377">
            <v>1.1579999999999999</v>
          </cell>
          <cell r="AD377">
            <v>177.8</v>
          </cell>
          <cell r="AE377">
            <v>9.19</v>
          </cell>
          <cell r="AF377">
            <v>2115.1</v>
          </cell>
          <cell r="AG377">
            <v>2912.42</v>
          </cell>
          <cell r="AH377">
            <v>2912.42</v>
          </cell>
          <cell r="AI377">
            <v>42854</v>
          </cell>
          <cell r="AJ377" t="str">
            <v>По спущенной компановке</v>
          </cell>
          <cell r="AK377" t="str">
            <v>Закрытый</v>
          </cell>
          <cell r="AL377" t="str">
            <v>2158,49-2159,93; 2263,6-2265,04; 2349,9-2351,34; 2445,31-2446,06; 2402,9-2403,51; 2648,22-2649,66; 2848,6-2849,85 (цирк. клапана)</v>
          </cell>
          <cell r="AM377">
            <v>8.3699999999999992</v>
          </cell>
          <cell r="AN377">
            <v>2158.4899999999998</v>
          </cell>
          <cell r="AO377">
            <v>223.24</v>
          </cell>
          <cell r="AP377" t="str">
            <v>1954,33-2913</v>
          </cell>
          <cell r="AQ377">
            <v>114</v>
          </cell>
          <cell r="AR377">
            <v>7.37</v>
          </cell>
          <cell r="AS377" t="str">
            <v>Газлифт</v>
          </cell>
          <cell r="AT377">
            <v>570</v>
          </cell>
          <cell r="AU377" t="str">
            <v>ГК78/2</v>
          </cell>
          <cell r="AV377">
            <v>965</v>
          </cell>
          <cell r="AW377" t="str">
            <v>ГК80/2</v>
          </cell>
          <cell r="AX377">
            <v>1270</v>
          </cell>
          <cell r="AY377" t="str">
            <v>ГК80/3</v>
          </cell>
          <cell r="AZ377">
            <v>1515</v>
          </cell>
          <cell r="BA377" t="str">
            <v>ГК80/3</v>
          </cell>
          <cell r="BB377">
            <v>1720</v>
          </cell>
          <cell r="BC377" t="str">
            <v>ГК79/4</v>
          </cell>
          <cell r="BD377">
            <v>1900</v>
          </cell>
          <cell r="BE377" t="str">
            <v>ЦКсОК</v>
          </cell>
          <cell r="BF377">
            <v>1935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1957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1860.32</v>
          </cell>
          <cell r="BT377">
            <v>96.68</v>
          </cell>
          <cell r="BU377">
            <v>73</v>
          </cell>
          <cell r="BV377">
            <v>5.5</v>
          </cell>
          <cell r="BW377">
            <v>18</v>
          </cell>
          <cell r="BX377" t="str">
            <v>Угловик</v>
          </cell>
          <cell r="BY377" t="str">
            <v>Постоянный</v>
          </cell>
          <cell r="BZ377">
            <v>24</v>
          </cell>
          <cell r="CA377">
            <v>0</v>
          </cell>
          <cell r="CB377">
            <v>32</v>
          </cell>
          <cell r="CC377">
            <v>52</v>
          </cell>
          <cell r="CD377">
            <v>30</v>
          </cell>
          <cell r="CE377">
            <v>43313</v>
          </cell>
          <cell r="CF377">
            <v>127</v>
          </cell>
          <cell r="CG377">
            <v>75</v>
          </cell>
          <cell r="CH377">
            <v>6</v>
          </cell>
          <cell r="CI377">
            <v>0</v>
          </cell>
          <cell r="CJ377">
            <v>0</v>
          </cell>
          <cell r="CK377">
            <v>77</v>
          </cell>
          <cell r="CL377">
            <v>5.7700719999999999</v>
          </cell>
          <cell r="CM377">
            <v>7</v>
          </cell>
          <cell r="CN377">
            <v>1.4</v>
          </cell>
          <cell r="CO377">
            <v>356</v>
          </cell>
          <cell r="CP377">
            <v>15.7</v>
          </cell>
          <cell r="CQ377">
            <v>50</v>
          </cell>
          <cell r="CR377" t="str">
            <v>-</v>
          </cell>
          <cell r="CS377" t="str">
            <v>-</v>
          </cell>
          <cell r="CT377" t="str">
            <v>-</v>
          </cell>
          <cell r="CU377">
            <v>44.229928000000001</v>
          </cell>
          <cell r="CV377" t="str">
            <v>-</v>
          </cell>
          <cell r="CW377" t="str">
            <v>-</v>
          </cell>
          <cell r="CX377" t="str">
            <v>-</v>
          </cell>
          <cell r="CY377">
            <v>7.6</v>
          </cell>
          <cell r="CZ377">
            <v>8.1</v>
          </cell>
          <cell r="DA377">
            <v>1403.7953079268336</v>
          </cell>
          <cell r="DB377">
            <v>2720.9365845001589</v>
          </cell>
          <cell r="DC377">
            <v>0.16969247083775185</v>
          </cell>
          <cell r="DD377">
            <v>0</v>
          </cell>
          <cell r="DE377" t="str">
            <v>Газлифт</v>
          </cell>
          <cell r="DF377">
            <v>5.7700719999999999</v>
          </cell>
          <cell r="DG377">
            <v>7</v>
          </cell>
          <cell r="DH377">
            <v>1.4</v>
          </cell>
          <cell r="DI377">
            <v>8.1000000000000014</v>
          </cell>
          <cell r="DJ377">
            <v>77</v>
          </cell>
          <cell r="DK377">
            <v>0</v>
          </cell>
          <cell r="DL377">
            <v>42814</v>
          </cell>
          <cell r="DM377">
            <v>42854</v>
          </cell>
          <cell r="DN377">
            <v>552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42854</v>
          </cell>
          <cell r="DT377" t="str">
            <v>ВНС</v>
          </cell>
          <cell r="DU377">
            <v>0</v>
          </cell>
          <cell r="DV377">
            <v>65</v>
          </cell>
          <cell r="DW377">
            <v>32</v>
          </cell>
          <cell r="DX377">
            <v>52</v>
          </cell>
          <cell r="DY377">
            <v>30</v>
          </cell>
          <cell r="DZ377" t="str">
            <v>Постоянный</v>
          </cell>
          <cell r="EA377">
            <v>24</v>
          </cell>
          <cell r="EB377">
            <v>0</v>
          </cell>
          <cell r="EC377">
            <v>5.7700719999999999</v>
          </cell>
          <cell r="ED377">
            <v>7</v>
          </cell>
          <cell r="EE377">
            <v>1.4</v>
          </cell>
          <cell r="EF377">
            <v>15.7</v>
          </cell>
          <cell r="EG377">
            <v>1403.7953079268336</v>
          </cell>
          <cell r="EH377">
            <v>75</v>
          </cell>
          <cell r="EI377">
            <v>7.6</v>
          </cell>
          <cell r="EJ377">
            <v>77</v>
          </cell>
          <cell r="EK377">
            <v>18</v>
          </cell>
          <cell r="EL377">
            <v>32</v>
          </cell>
          <cell r="EM377">
            <v>52</v>
          </cell>
          <cell r="EN377">
            <v>30</v>
          </cell>
          <cell r="EO377" t="str">
            <v>Постоянный</v>
          </cell>
          <cell r="EP377">
            <v>24</v>
          </cell>
          <cell r="EQ377">
            <v>0</v>
          </cell>
          <cell r="ER377">
            <v>5.7700719999999999</v>
          </cell>
          <cell r="ES377">
            <v>7</v>
          </cell>
          <cell r="ET377">
            <v>1.4</v>
          </cell>
          <cell r="EU377">
            <v>15.7</v>
          </cell>
          <cell r="EV377">
            <v>1403.7953079268336</v>
          </cell>
          <cell r="EW377">
            <v>75</v>
          </cell>
          <cell r="EX377">
            <v>7.6</v>
          </cell>
          <cell r="EY377">
            <v>77</v>
          </cell>
          <cell r="EZ377">
            <v>-47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</row>
        <row r="378">
          <cell r="J378">
            <v>1538</v>
          </cell>
          <cell r="K378" t="str">
            <v>К - 66</v>
          </cell>
          <cell r="L378">
            <v>43096</v>
          </cell>
          <cell r="M378" t="str">
            <v>Гор.</v>
          </cell>
          <cell r="N378" t="str">
            <v>P1ar_Block I</v>
          </cell>
          <cell r="O378" t="str">
            <v>Действующий</v>
          </cell>
          <cell r="P378">
            <v>-4</v>
          </cell>
          <cell r="Q378">
            <v>43087</v>
          </cell>
          <cell r="R378" t="str">
            <v>МеКаМиНефть</v>
          </cell>
          <cell r="S378" t="str">
            <v>КГРП 7ст.
450м3 15% HCl</v>
          </cell>
          <cell r="T378">
            <v>143.80000000000001</v>
          </cell>
          <cell r="U378">
            <v>135</v>
          </cell>
          <cell r="V378">
            <v>4.32</v>
          </cell>
          <cell r="W378">
            <v>1</v>
          </cell>
          <cell r="X378">
            <v>4.32</v>
          </cell>
          <cell r="Y378">
            <v>1.33</v>
          </cell>
          <cell r="Z378">
            <v>0.83599999999999997</v>
          </cell>
          <cell r="AA378">
            <v>0.73299999999999998</v>
          </cell>
          <cell r="AB378">
            <v>38</v>
          </cell>
          <cell r="AC378">
            <v>1.1579999999999999</v>
          </cell>
          <cell r="AD378">
            <v>177.8</v>
          </cell>
          <cell r="AE378">
            <v>9.19</v>
          </cell>
          <cell r="AF378">
            <v>2164</v>
          </cell>
          <cell r="AG378">
            <v>3060</v>
          </cell>
          <cell r="AH378">
            <v>3058</v>
          </cell>
          <cell r="AI378">
            <v>43072</v>
          </cell>
          <cell r="AJ378" t="str">
            <v>По спущенной компановке</v>
          </cell>
          <cell r="AK378" t="str">
            <v>Закрытый</v>
          </cell>
          <cell r="AL378" t="str">
            <v>2373,1-2374,5; 2457,77-2459,17; 2532,47-2533,87; 2618,68-2620,08; 2704,84-2706,24; 2779,51-2780,91; 2872,38-2873,78; 2962,53-2963,93; 3035,59-3036,81 (цирк. клапана)</v>
          </cell>
          <cell r="AM378">
            <v>12.42</v>
          </cell>
          <cell r="AN378">
            <v>2373.1</v>
          </cell>
          <cell r="AO378">
            <v>523.95000000000005</v>
          </cell>
          <cell r="AP378" t="str">
            <v>2109-3058</v>
          </cell>
          <cell r="AQ378">
            <v>114</v>
          </cell>
          <cell r="AR378">
            <v>7.37</v>
          </cell>
          <cell r="AS378" t="str">
            <v>Газлифт</v>
          </cell>
          <cell r="AT378">
            <v>440</v>
          </cell>
          <cell r="AU378" t="str">
            <v>ГК78/3</v>
          </cell>
          <cell r="AV378">
            <v>860</v>
          </cell>
          <cell r="AW378" t="str">
            <v>ГК77/3</v>
          </cell>
          <cell r="AX378">
            <v>1220</v>
          </cell>
          <cell r="AY378" t="str">
            <v>ГК77/3</v>
          </cell>
          <cell r="AZ378">
            <v>1520</v>
          </cell>
          <cell r="BA378" t="str">
            <v>ГК76/3</v>
          </cell>
          <cell r="BB378">
            <v>1830</v>
          </cell>
          <cell r="BC378" t="str">
            <v>ЦКсОК</v>
          </cell>
          <cell r="BD378">
            <v>0</v>
          </cell>
          <cell r="BE378">
            <v>0</v>
          </cell>
          <cell r="BF378">
            <v>1840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2109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1836.09</v>
          </cell>
          <cell r="BT378">
            <v>272.91000000000003</v>
          </cell>
          <cell r="BU378">
            <v>73</v>
          </cell>
          <cell r="BV378">
            <v>5.5</v>
          </cell>
          <cell r="BW378">
            <v>18</v>
          </cell>
          <cell r="BX378" t="str">
            <v>Угловик</v>
          </cell>
          <cell r="BY378" t="str">
            <v>Постоянный</v>
          </cell>
          <cell r="BZ378">
            <v>24</v>
          </cell>
          <cell r="CA378">
            <v>0</v>
          </cell>
          <cell r="CB378">
            <v>31</v>
          </cell>
          <cell r="CC378">
            <v>64</v>
          </cell>
          <cell r="CD378">
            <v>30</v>
          </cell>
          <cell r="CE378">
            <v>43313</v>
          </cell>
          <cell r="CF378">
            <v>194</v>
          </cell>
          <cell r="CG378">
            <v>70</v>
          </cell>
          <cell r="CH378">
            <v>6</v>
          </cell>
          <cell r="CI378">
            <v>0</v>
          </cell>
          <cell r="CJ378">
            <v>0</v>
          </cell>
          <cell r="CK378">
            <v>60</v>
          </cell>
          <cell r="CL378">
            <v>28.423999999999999</v>
          </cell>
          <cell r="CM378">
            <v>34</v>
          </cell>
          <cell r="CN378">
            <v>0</v>
          </cell>
          <cell r="CO378">
            <v>357</v>
          </cell>
          <cell r="CP378">
            <v>48</v>
          </cell>
          <cell r="CQ378">
            <v>134</v>
          </cell>
          <cell r="CR378" t="str">
            <v>-</v>
          </cell>
          <cell r="CS378" t="str">
            <v>-</v>
          </cell>
          <cell r="CT378" t="str">
            <v>-</v>
          </cell>
          <cell r="CU378">
            <v>105.57599999999999</v>
          </cell>
          <cell r="CV378" t="str">
            <v>-</v>
          </cell>
          <cell r="CW378" t="str">
            <v>-</v>
          </cell>
          <cell r="CX378" t="str">
            <v>-</v>
          </cell>
          <cell r="CY378">
            <v>22</v>
          </cell>
          <cell r="CZ378">
            <v>26</v>
          </cell>
          <cell r="DA378">
            <v>914.71995496763304</v>
          </cell>
          <cell r="DB378">
            <v>1688.7137630171687</v>
          </cell>
          <cell r="DC378">
            <v>0.3027721707328217</v>
          </cell>
          <cell r="DD378">
            <v>0</v>
          </cell>
          <cell r="DE378" t="str">
            <v>Газлифт</v>
          </cell>
          <cell r="DF378">
            <v>28.423999999999999</v>
          </cell>
          <cell r="DG378">
            <v>34</v>
          </cell>
          <cell r="DH378">
            <v>0</v>
          </cell>
          <cell r="DI378">
            <v>26</v>
          </cell>
          <cell r="DJ378">
            <v>60</v>
          </cell>
          <cell r="DK378">
            <v>0</v>
          </cell>
          <cell r="DL378">
            <v>43100</v>
          </cell>
          <cell r="DM378">
            <v>43173</v>
          </cell>
          <cell r="DN378">
            <v>233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43096</v>
          </cell>
          <cell r="DT378" t="str">
            <v>ВНС</v>
          </cell>
          <cell r="DU378">
            <v>0</v>
          </cell>
          <cell r="DV378">
            <v>18</v>
          </cell>
          <cell r="DW378">
            <v>32</v>
          </cell>
          <cell r="DX378">
            <v>59</v>
          </cell>
          <cell r="DY378">
            <v>31</v>
          </cell>
          <cell r="DZ378" t="str">
            <v>Постоянный</v>
          </cell>
          <cell r="EA378">
            <v>24</v>
          </cell>
          <cell r="EB378">
            <v>0</v>
          </cell>
          <cell r="EC378">
            <v>28.423999999999999</v>
          </cell>
          <cell r="ED378">
            <v>34</v>
          </cell>
          <cell r="EE378">
            <v>0</v>
          </cell>
          <cell r="EF378">
            <v>62</v>
          </cell>
          <cell r="EG378">
            <v>1407.2614691809738</v>
          </cell>
          <cell r="EH378">
            <v>75</v>
          </cell>
          <cell r="EI378">
            <v>22</v>
          </cell>
          <cell r="EJ378">
            <v>62</v>
          </cell>
          <cell r="EK378">
            <v>18</v>
          </cell>
          <cell r="EL378">
            <v>31</v>
          </cell>
          <cell r="EM378">
            <v>64</v>
          </cell>
          <cell r="EN378">
            <v>30</v>
          </cell>
          <cell r="EO378" t="str">
            <v>Постоянный</v>
          </cell>
          <cell r="EP378">
            <v>24</v>
          </cell>
          <cell r="EQ378">
            <v>0</v>
          </cell>
          <cell r="ER378">
            <v>28.423999999999999</v>
          </cell>
          <cell r="ES378">
            <v>34</v>
          </cell>
          <cell r="ET378">
            <v>0</v>
          </cell>
          <cell r="EU378">
            <v>48</v>
          </cell>
          <cell r="EV378">
            <v>914.71995496763304</v>
          </cell>
          <cell r="EW378">
            <v>70</v>
          </cell>
          <cell r="EX378">
            <v>22</v>
          </cell>
          <cell r="EY378">
            <v>60</v>
          </cell>
          <cell r="EZ378">
            <v>0</v>
          </cell>
          <cell r="FA378">
            <v>-1</v>
          </cell>
          <cell r="FB378">
            <v>5</v>
          </cell>
          <cell r="FC378">
            <v>-1</v>
          </cell>
          <cell r="FD378">
            <v>0</v>
          </cell>
          <cell r="FE378">
            <v>0</v>
          </cell>
          <cell r="FF378">
            <v>0</v>
          </cell>
        </row>
        <row r="379">
          <cell r="J379">
            <v>1540</v>
          </cell>
          <cell r="K379" t="str">
            <v>К - 112</v>
          </cell>
          <cell r="L379">
            <v>42890</v>
          </cell>
          <cell r="M379" t="str">
            <v>Гор.</v>
          </cell>
          <cell r="N379" t="str">
            <v>P1ar_Block I</v>
          </cell>
          <cell r="O379" t="str">
            <v>Действующий</v>
          </cell>
          <cell r="P379">
            <v>-4</v>
          </cell>
          <cell r="Q379">
            <v>42859</v>
          </cell>
          <cell r="R379" t="str">
            <v>МеКаМиНефть</v>
          </cell>
          <cell r="S379" t="str">
            <v>КГРП 7ст.
350м3 15% HCl</v>
          </cell>
          <cell r="T379">
            <v>143.80000000000001</v>
          </cell>
          <cell r="U379">
            <v>135</v>
          </cell>
          <cell r="V379">
            <v>4.32</v>
          </cell>
          <cell r="W379">
            <v>1</v>
          </cell>
          <cell r="X379">
            <v>4.32</v>
          </cell>
          <cell r="Y379">
            <v>1.33</v>
          </cell>
          <cell r="Z379">
            <v>0.83599999999999997</v>
          </cell>
          <cell r="AA379">
            <v>0.73299999999999998</v>
          </cell>
          <cell r="AB379">
            <v>38</v>
          </cell>
          <cell r="AC379">
            <v>1.1579999999999999</v>
          </cell>
          <cell r="AD379">
            <v>177.8</v>
          </cell>
          <cell r="AE379">
            <v>9.19</v>
          </cell>
          <cell r="AF379">
            <v>2334.6999999999998</v>
          </cell>
          <cell r="AG379">
            <v>3252</v>
          </cell>
          <cell r="AH379">
            <v>3252</v>
          </cell>
          <cell r="AI379">
            <v>0</v>
          </cell>
          <cell r="AJ379" t="str">
            <v>По спущенной компановке</v>
          </cell>
          <cell r="AK379" t="str">
            <v>Закрытый</v>
          </cell>
          <cell r="AL379" t="str">
            <v>2430-2431,44; 2516,27-2517,71; 2612,02-2613,46; 2707,77-2709,2; 2803,05-2804,48; 2971,74-2973,18; 3202,45-3203,7 (цирк. клапана)</v>
          </cell>
          <cell r="AM379">
            <v>0</v>
          </cell>
          <cell r="AN379">
            <v>2430</v>
          </cell>
          <cell r="AO379">
            <v>483.58</v>
          </cell>
          <cell r="AP379">
            <v>0</v>
          </cell>
          <cell r="AQ379">
            <v>114</v>
          </cell>
          <cell r="AR379">
            <v>7.37</v>
          </cell>
          <cell r="AS379" t="str">
            <v>Газлифт</v>
          </cell>
          <cell r="AT379">
            <v>300</v>
          </cell>
          <cell r="AU379" t="str">
            <v>ГП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1890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1992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1818.55</v>
          </cell>
          <cell r="BT379">
            <v>173.45</v>
          </cell>
          <cell r="BU379">
            <v>73</v>
          </cell>
          <cell r="BV379">
            <v>5.5</v>
          </cell>
          <cell r="BW379">
            <v>18</v>
          </cell>
          <cell r="BX379" t="str">
            <v>Угловик</v>
          </cell>
          <cell r="BY379" t="str">
            <v>Постоянный</v>
          </cell>
          <cell r="BZ379">
            <v>24</v>
          </cell>
          <cell r="CA379">
            <v>0</v>
          </cell>
          <cell r="CB379">
            <v>31</v>
          </cell>
          <cell r="CC379">
            <v>65</v>
          </cell>
          <cell r="CD379">
            <v>30</v>
          </cell>
          <cell r="CE379">
            <v>43313</v>
          </cell>
          <cell r="CF379">
            <v>113</v>
          </cell>
          <cell r="CG379">
            <v>75</v>
          </cell>
          <cell r="CH379">
            <v>6</v>
          </cell>
          <cell r="CI379">
            <v>0</v>
          </cell>
          <cell r="CJ379">
            <v>0</v>
          </cell>
          <cell r="CK379">
            <v>108</v>
          </cell>
          <cell r="CL379">
            <v>8.8281600000000005</v>
          </cell>
          <cell r="CM379">
            <v>10.56</v>
          </cell>
          <cell r="CN379">
            <v>0</v>
          </cell>
          <cell r="CO379">
            <v>358</v>
          </cell>
          <cell r="CP379">
            <v>17</v>
          </cell>
          <cell r="CQ379">
            <v>1</v>
          </cell>
          <cell r="CR379" t="str">
            <v>-</v>
          </cell>
          <cell r="CS379" t="str">
            <v>-</v>
          </cell>
          <cell r="CT379" t="str">
            <v>-</v>
          </cell>
          <cell r="CU379">
            <v>-7.8281600000000005</v>
          </cell>
          <cell r="CV379" t="str">
            <v>-</v>
          </cell>
          <cell r="CW379" t="str">
            <v>-</v>
          </cell>
          <cell r="CX379" t="str">
            <v>-</v>
          </cell>
          <cell r="CY379">
            <v>11.8</v>
          </cell>
          <cell r="CZ379">
            <v>5.1999999999999993</v>
          </cell>
          <cell r="DA379">
            <v>589.02421342612718</v>
          </cell>
          <cell r="DB379">
            <v>1925.6560823546467</v>
          </cell>
          <cell r="DC379">
            <v>2.1543671013039156</v>
          </cell>
          <cell r="DD379" t="str">
            <v>Довывод скважины на режим после ТРС (подъем УЭЦН, спуск г/л ПО)</v>
          </cell>
          <cell r="DE379" t="str">
            <v>Газлифт</v>
          </cell>
          <cell r="DF379">
            <v>8.8281600000000005</v>
          </cell>
          <cell r="DG379">
            <v>10.56</v>
          </cell>
          <cell r="DH379">
            <v>0</v>
          </cell>
          <cell r="DI379">
            <v>5.1999999999999993</v>
          </cell>
          <cell r="DJ379">
            <v>108</v>
          </cell>
          <cell r="DK379">
            <v>0</v>
          </cell>
          <cell r="DL379">
            <v>42887.083333333336</v>
          </cell>
          <cell r="DM379">
            <v>42890</v>
          </cell>
          <cell r="DN379">
            <v>516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42890</v>
          </cell>
          <cell r="DT379" t="str">
            <v>ВНС</v>
          </cell>
          <cell r="DU379">
            <v>0</v>
          </cell>
          <cell r="DV379">
            <v>65</v>
          </cell>
          <cell r="DW379">
            <v>31</v>
          </cell>
          <cell r="DX379">
            <v>65</v>
          </cell>
          <cell r="DY379">
            <v>30</v>
          </cell>
          <cell r="DZ379" t="str">
            <v>Постоянный</v>
          </cell>
          <cell r="EA379">
            <v>24</v>
          </cell>
          <cell r="EB379">
            <v>0</v>
          </cell>
          <cell r="EC379">
            <v>8.8281600000000005</v>
          </cell>
          <cell r="ED379">
            <v>10.56</v>
          </cell>
          <cell r="EE379">
            <v>0</v>
          </cell>
          <cell r="EF379">
            <v>17</v>
          </cell>
          <cell r="EG379">
            <v>589.02421342612718</v>
          </cell>
          <cell r="EH379">
            <v>75</v>
          </cell>
          <cell r="EI379">
            <v>11.8</v>
          </cell>
          <cell r="EJ379">
            <v>108</v>
          </cell>
          <cell r="EK379">
            <v>18</v>
          </cell>
          <cell r="EL379">
            <v>31</v>
          </cell>
          <cell r="EM379">
            <v>65</v>
          </cell>
          <cell r="EN379">
            <v>30</v>
          </cell>
          <cell r="EO379" t="str">
            <v>Постоянный</v>
          </cell>
          <cell r="EP379">
            <v>24</v>
          </cell>
          <cell r="EQ379">
            <v>0</v>
          </cell>
          <cell r="ER379">
            <v>8.8281600000000005</v>
          </cell>
          <cell r="ES379">
            <v>10.56</v>
          </cell>
          <cell r="ET379">
            <v>0</v>
          </cell>
          <cell r="EU379">
            <v>17</v>
          </cell>
          <cell r="EV379">
            <v>589.02421342612718</v>
          </cell>
          <cell r="EW379">
            <v>75</v>
          </cell>
          <cell r="EX379">
            <v>11.8</v>
          </cell>
          <cell r="EY379">
            <v>108</v>
          </cell>
          <cell r="EZ379">
            <v>-47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</row>
        <row r="380">
          <cell r="J380">
            <v>1541</v>
          </cell>
          <cell r="K380" t="str">
            <v>К - 82</v>
          </cell>
          <cell r="L380">
            <v>43284</v>
          </cell>
          <cell r="M380" t="str">
            <v>Гор.</v>
          </cell>
          <cell r="N380" t="str">
            <v>P1ar_Block I</v>
          </cell>
          <cell r="O380" t="str">
            <v>Действующий</v>
          </cell>
          <cell r="P380">
            <v>-4</v>
          </cell>
          <cell r="Q380">
            <v>43215</v>
          </cell>
          <cell r="R380" t="str">
            <v>МеКаМиНефть</v>
          </cell>
          <cell r="S380" t="str">
            <v>КГРП 7стадий
350 м3 15% HCl</v>
          </cell>
          <cell r="T380">
            <v>143.80000000000001</v>
          </cell>
          <cell r="U380">
            <v>135</v>
          </cell>
          <cell r="V380">
            <v>4.32</v>
          </cell>
          <cell r="W380">
            <v>1</v>
          </cell>
          <cell r="X380">
            <v>4.32</v>
          </cell>
          <cell r="Y380">
            <v>1.33</v>
          </cell>
          <cell r="Z380">
            <v>0.83599999999999997</v>
          </cell>
          <cell r="AA380">
            <v>0.73299999999999998</v>
          </cell>
          <cell r="AB380">
            <v>38</v>
          </cell>
          <cell r="AC380">
            <v>1.1579999999999999</v>
          </cell>
          <cell r="AD380">
            <v>177.8</v>
          </cell>
          <cell r="AE380">
            <v>9.19</v>
          </cell>
          <cell r="AF380">
            <v>2206.5</v>
          </cell>
          <cell r="AG380">
            <v>2866.2</v>
          </cell>
          <cell r="AH380">
            <v>2866.2</v>
          </cell>
          <cell r="AI380">
            <v>43146</v>
          </cell>
          <cell r="AJ380" t="str">
            <v>По спущенной компановке</v>
          </cell>
          <cell r="AK380" t="str">
            <v>Закрытый</v>
          </cell>
          <cell r="AL380" t="str">
            <v>2270,53-2271,93; 2342-2343,43; 2443,1-2444,5; 2548,9-2550,3; 2688,65-2690,05; 2818,71-2819,94 (цирк. клапана)</v>
          </cell>
          <cell r="AM380">
            <v>8.23</v>
          </cell>
          <cell r="AN380">
            <v>2270.5300000000002</v>
          </cell>
          <cell r="AO380">
            <v>362.89</v>
          </cell>
          <cell r="AP380" t="str">
            <v>2152,75-2867</v>
          </cell>
          <cell r="AQ380">
            <v>114</v>
          </cell>
          <cell r="AR380">
            <v>7.37</v>
          </cell>
          <cell r="AS380" t="str">
            <v>Газлифт</v>
          </cell>
          <cell r="AT380">
            <v>600</v>
          </cell>
          <cell r="AU380" t="str">
            <v>ГК73/0,125</v>
          </cell>
          <cell r="AV380">
            <v>1120</v>
          </cell>
          <cell r="AW380" t="str">
            <v>ГК75/0,156</v>
          </cell>
          <cell r="AX380">
            <v>1545</v>
          </cell>
          <cell r="AY380" t="str">
            <v>ГК77/0,156</v>
          </cell>
          <cell r="AZ380">
            <v>1930</v>
          </cell>
          <cell r="BA380" t="str">
            <v>извлечен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1960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1982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73</v>
          </cell>
          <cell r="BV380">
            <v>5.5</v>
          </cell>
          <cell r="BW380">
            <v>18</v>
          </cell>
          <cell r="BX380" t="str">
            <v>Угловик</v>
          </cell>
          <cell r="BY380" t="str">
            <v>Постоянный</v>
          </cell>
          <cell r="BZ380">
            <v>24</v>
          </cell>
          <cell r="CA380">
            <v>0</v>
          </cell>
          <cell r="CB380">
            <v>30</v>
          </cell>
          <cell r="CC380">
            <v>62</v>
          </cell>
          <cell r="CD380">
            <v>29</v>
          </cell>
          <cell r="CE380">
            <v>43313</v>
          </cell>
          <cell r="CF380">
            <v>201</v>
          </cell>
          <cell r="CG380">
            <v>72</v>
          </cell>
          <cell r="CH380">
            <v>6</v>
          </cell>
          <cell r="CI380">
            <v>0</v>
          </cell>
          <cell r="CJ380">
            <v>0</v>
          </cell>
          <cell r="CK380">
            <v>70</v>
          </cell>
          <cell r="CL380">
            <v>34.861200000000004</v>
          </cell>
          <cell r="CM380">
            <v>41.7</v>
          </cell>
          <cell r="CN380">
            <v>0</v>
          </cell>
          <cell r="CO380">
            <v>359</v>
          </cell>
          <cell r="CP380">
            <v>26.5</v>
          </cell>
          <cell r="CQ380">
            <v>131</v>
          </cell>
          <cell r="CR380" t="str">
            <v>-</v>
          </cell>
          <cell r="CS380" t="str">
            <v>-</v>
          </cell>
          <cell r="CT380" t="str">
            <v>-</v>
          </cell>
          <cell r="CU380">
            <v>96.138800000000003</v>
          </cell>
          <cell r="CV380" t="str">
            <v>-</v>
          </cell>
          <cell r="CW380" t="str">
            <v>-</v>
          </cell>
          <cell r="CX380" t="str">
            <v>-</v>
          </cell>
          <cell r="CY380">
            <v>13</v>
          </cell>
          <cell r="CZ380">
            <v>13.5</v>
          </cell>
          <cell r="DA380">
            <v>387.25000860555571</v>
          </cell>
          <cell r="DB380">
            <v>760.15742429979457</v>
          </cell>
          <cell r="DC380">
            <v>0.3652556227751938</v>
          </cell>
          <cell r="DD380">
            <v>0</v>
          </cell>
          <cell r="DE380" t="str">
            <v>Газлифт</v>
          </cell>
          <cell r="DF380">
            <v>34.861200000000004</v>
          </cell>
          <cell r="DG380">
            <v>41.7</v>
          </cell>
          <cell r="DH380">
            <v>0</v>
          </cell>
          <cell r="DI380">
            <v>13.5</v>
          </cell>
          <cell r="DJ380">
            <v>70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18</v>
          </cell>
          <cell r="DW380">
            <v>30</v>
          </cell>
          <cell r="DX380">
            <v>70</v>
          </cell>
          <cell r="DY380">
            <v>28</v>
          </cell>
          <cell r="DZ380" t="str">
            <v>Постоянный</v>
          </cell>
          <cell r="EA380">
            <v>24</v>
          </cell>
          <cell r="EB380">
            <v>0</v>
          </cell>
          <cell r="EC380">
            <v>34.861200000000004</v>
          </cell>
          <cell r="ED380">
            <v>41.7</v>
          </cell>
          <cell r="EE380">
            <v>0</v>
          </cell>
          <cell r="EF380">
            <v>26.5</v>
          </cell>
          <cell r="EG380">
            <v>387.25000860555571</v>
          </cell>
          <cell r="EH380">
            <v>75</v>
          </cell>
          <cell r="EI380">
            <v>13</v>
          </cell>
          <cell r="EJ380">
            <v>70</v>
          </cell>
          <cell r="EK380">
            <v>18</v>
          </cell>
          <cell r="EL380">
            <v>30</v>
          </cell>
          <cell r="EM380">
            <v>62</v>
          </cell>
          <cell r="EN380">
            <v>29</v>
          </cell>
          <cell r="EO380" t="str">
            <v>Постоянный</v>
          </cell>
          <cell r="EP380">
            <v>24</v>
          </cell>
          <cell r="EQ380">
            <v>0</v>
          </cell>
          <cell r="ER380">
            <v>34.861200000000004</v>
          </cell>
          <cell r="ES380">
            <v>41.7</v>
          </cell>
          <cell r="ET380">
            <v>0</v>
          </cell>
          <cell r="EU380">
            <v>26.5</v>
          </cell>
          <cell r="EV380">
            <v>387.25000860555571</v>
          </cell>
          <cell r="EW380">
            <v>72</v>
          </cell>
          <cell r="EX380">
            <v>13</v>
          </cell>
          <cell r="EY380">
            <v>70</v>
          </cell>
          <cell r="EZ380">
            <v>0</v>
          </cell>
          <cell r="FA380">
            <v>0</v>
          </cell>
          <cell r="FB380">
            <v>-8</v>
          </cell>
          <cell r="FC380">
            <v>1</v>
          </cell>
          <cell r="FD380">
            <v>0</v>
          </cell>
          <cell r="FE380">
            <v>0</v>
          </cell>
          <cell r="FF380">
            <v>0</v>
          </cell>
        </row>
        <row r="381">
          <cell r="J381">
            <v>1542</v>
          </cell>
          <cell r="K381" t="str">
            <v>К - 66</v>
          </cell>
          <cell r="L381">
            <v>43059</v>
          </cell>
          <cell r="M381" t="str">
            <v>Гор.</v>
          </cell>
          <cell r="N381" t="str">
            <v>P1ar_Block I</v>
          </cell>
          <cell r="O381" t="str">
            <v>Действующий</v>
          </cell>
          <cell r="P381">
            <v>-4</v>
          </cell>
          <cell r="Q381">
            <v>43014</v>
          </cell>
          <cell r="R381" t="str">
            <v>МеКаМиНефть</v>
          </cell>
          <cell r="S381" t="str">
            <v>КГРП 7ст.
350м3 15% HCl</v>
          </cell>
          <cell r="T381">
            <v>143.80000000000001</v>
          </cell>
          <cell r="U381">
            <v>135</v>
          </cell>
          <cell r="V381">
            <v>4.32</v>
          </cell>
          <cell r="W381">
            <v>1</v>
          </cell>
          <cell r="X381">
            <v>4.32</v>
          </cell>
          <cell r="Y381">
            <v>1.33</v>
          </cell>
          <cell r="Z381">
            <v>0.83599999999999997</v>
          </cell>
          <cell r="AA381">
            <v>0.73299999999999998</v>
          </cell>
          <cell r="AB381">
            <v>38</v>
          </cell>
          <cell r="AC381">
            <v>1.1579999999999999</v>
          </cell>
          <cell r="AD381">
            <v>177.8</v>
          </cell>
          <cell r="AE381">
            <v>9.19</v>
          </cell>
          <cell r="AF381">
            <v>2172.0500000000002</v>
          </cell>
          <cell r="AG381">
            <v>3002.77</v>
          </cell>
          <cell r="AH381">
            <v>3002.77</v>
          </cell>
          <cell r="AI381">
            <v>42996</v>
          </cell>
          <cell r="AJ381" t="str">
            <v>По спущенной компановке</v>
          </cell>
          <cell r="AK381" t="str">
            <v>Закрытый</v>
          </cell>
          <cell r="AL381" t="str">
            <v>2264,89-2266,32; 2350,51-2351,94; 2466,99-2468,42; 2676,51-2677,94; 2792,9-2794,33; 2899,17-2899,7 (цирк. клапана)</v>
          </cell>
          <cell r="AM381">
            <v>9.11</v>
          </cell>
          <cell r="AN381">
            <v>2264.89</v>
          </cell>
          <cell r="AO381">
            <v>410.39</v>
          </cell>
          <cell r="AP381" t="str">
            <v>1919,11-3014</v>
          </cell>
          <cell r="AQ381">
            <v>114</v>
          </cell>
          <cell r="AR381">
            <v>7.37</v>
          </cell>
          <cell r="AS381" t="str">
            <v>Газлифт</v>
          </cell>
          <cell r="AT381">
            <v>480</v>
          </cell>
          <cell r="AU381" t="str">
            <v>ГК81/3</v>
          </cell>
          <cell r="AV381">
            <v>840</v>
          </cell>
          <cell r="AW381" t="str">
            <v>ГК82/3</v>
          </cell>
          <cell r="AX381">
            <v>1110</v>
          </cell>
          <cell r="AY381" t="str">
            <v>ГК82/3</v>
          </cell>
          <cell r="AZ381">
            <v>1340</v>
          </cell>
          <cell r="BA381" t="str">
            <v xml:space="preserve">ГК83/3 </v>
          </cell>
          <cell r="BB381">
            <v>1520</v>
          </cell>
          <cell r="BC381" t="str">
            <v>ГК79/3</v>
          </cell>
          <cell r="BD381">
            <v>1660</v>
          </cell>
          <cell r="BE381" t="str">
            <v>ГК77/4</v>
          </cell>
          <cell r="BF381">
            <v>1890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1930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1732.04</v>
          </cell>
          <cell r="BT381">
            <v>197.96</v>
          </cell>
          <cell r="BU381">
            <v>73</v>
          </cell>
          <cell r="BV381">
            <v>5.5</v>
          </cell>
          <cell r="BW381">
            <v>18</v>
          </cell>
          <cell r="BX381" t="str">
            <v>Угловик</v>
          </cell>
          <cell r="BY381" t="str">
            <v>Постоянный</v>
          </cell>
          <cell r="BZ381">
            <v>24</v>
          </cell>
          <cell r="CA381">
            <v>0</v>
          </cell>
          <cell r="CB381">
            <v>32</v>
          </cell>
          <cell r="CC381">
            <v>61</v>
          </cell>
          <cell r="CD381">
            <v>30</v>
          </cell>
          <cell r="CE381">
            <v>43313</v>
          </cell>
          <cell r="CF381">
            <v>188</v>
          </cell>
          <cell r="CG381">
            <v>75</v>
          </cell>
          <cell r="CH381">
            <v>6</v>
          </cell>
          <cell r="CI381">
            <v>0</v>
          </cell>
          <cell r="CJ381">
            <v>0</v>
          </cell>
          <cell r="CK381">
            <v>66</v>
          </cell>
          <cell r="CL381">
            <v>22.571999999999999</v>
          </cell>
          <cell r="CM381">
            <v>27</v>
          </cell>
          <cell r="CN381">
            <v>0</v>
          </cell>
          <cell r="CO381">
            <v>360</v>
          </cell>
          <cell r="CP381">
            <v>32</v>
          </cell>
          <cell r="CQ381">
            <v>122</v>
          </cell>
          <cell r="CR381" t="str">
            <v>-</v>
          </cell>
          <cell r="CS381" t="str">
            <v>-</v>
          </cell>
          <cell r="CT381" t="str">
            <v>-</v>
          </cell>
          <cell r="CU381">
            <v>99.427999999999997</v>
          </cell>
          <cell r="CV381" t="str">
            <v>-</v>
          </cell>
          <cell r="CW381" t="str">
            <v>-</v>
          </cell>
          <cell r="CX381" t="str">
            <v>-</v>
          </cell>
          <cell r="CY381">
            <v>15.1</v>
          </cell>
          <cell r="CZ381">
            <v>16.899999999999999</v>
          </cell>
          <cell r="DA381">
            <v>748.71522239943295</v>
          </cell>
          <cell r="DB381">
            <v>1417.685628211944</v>
          </cell>
          <cell r="DC381">
            <v>0.2613938371514764</v>
          </cell>
          <cell r="DD381">
            <v>0</v>
          </cell>
          <cell r="DE381" t="str">
            <v>Газлифт</v>
          </cell>
          <cell r="DF381">
            <v>22.571999999999999</v>
          </cell>
          <cell r="DG381">
            <v>27</v>
          </cell>
          <cell r="DH381">
            <v>0</v>
          </cell>
          <cell r="DI381">
            <v>16.899999999999999</v>
          </cell>
          <cell r="DJ381">
            <v>66</v>
          </cell>
          <cell r="DK381">
            <v>0</v>
          </cell>
          <cell r="DL381">
            <v>0</v>
          </cell>
          <cell r="DM381">
            <v>43059</v>
          </cell>
          <cell r="DN381">
            <v>347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43059</v>
          </cell>
          <cell r="DT381" t="str">
            <v>ВНС</v>
          </cell>
          <cell r="DU381">
            <v>0</v>
          </cell>
          <cell r="DV381">
            <v>18</v>
          </cell>
          <cell r="DW381">
            <v>32</v>
          </cell>
          <cell r="DX381">
            <v>61</v>
          </cell>
          <cell r="DY381">
            <v>30</v>
          </cell>
          <cell r="DZ381" t="str">
            <v>Постоянный</v>
          </cell>
          <cell r="EA381">
            <v>24</v>
          </cell>
          <cell r="EB381">
            <v>0</v>
          </cell>
          <cell r="EC381">
            <v>22.571999999999999</v>
          </cell>
          <cell r="ED381">
            <v>27</v>
          </cell>
          <cell r="EE381">
            <v>0</v>
          </cell>
          <cell r="EF381">
            <v>32</v>
          </cell>
          <cell r="EG381">
            <v>748.71522239943295</v>
          </cell>
          <cell r="EH381">
            <v>75</v>
          </cell>
          <cell r="EI381">
            <v>15.1</v>
          </cell>
          <cell r="EJ381">
            <v>66</v>
          </cell>
          <cell r="EK381">
            <v>18</v>
          </cell>
          <cell r="EL381">
            <v>32</v>
          </cell>
          <cell r="EM381">
            <v>61</v>
          </cell>
          <cell r="EN381">
            <v>30</v>
          </cell>
          <cell r="EO381" t="str">
            <v>Постоянный</v>
          </cell>
          <cell r="EP381">
            <v>24</v>
          </cell>
          <cell r="EQ381">
            <v>0</v>
          </cell>
          <cell r="ER381">
            <v>22.571999999999999</v>
          </cell>
          <cell r="ES381">
            <v>27</v>
          </cell>
          <cell r="ET381">
            <v>0</v>
          </cell>
          <cell r="EU381">
            <v>32</v>
          </cell>
          <cell r="EV381">
            <v>748.71522239943295</v>
          </cell>
          <cell r="EW381">
            <v>75</v>
          </cell>
          <cell r="EX381">
            <v>15.1</v>
          </cell>
          <cell r="EY381">
            <v>66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</row>
        <row r="382">
          <cell r="J382">
            <v>1544</v>
          </cell>
          <cell r="K382" t="str">
            <v>К-82</v>
          </cell>
          <cell r="L382">
            <v>43298</v>
          </cell>
          <cell r="M382" t="str">
            <v>Гор.</v>
          </cell>
          <cell r="N382" t="str">
            <v>P1ar_Block I</v>
          </cell>
          <cell r="O382" t="str">
            <v>Действующий</v>
          </cell>
          <cell r="P382">
            <v>-4</v>
          </cell>
          <cell r="Q382">
            <v>43246</v>
          </cell>
          <cell r="R382" t="str">
            <v>МеКаМиНефть</v>
          </cell>
          <cell r="S382" t="str">
            <v>КГРП 7ст.
350м3 15% HCl</v>
          </cell>
          <cell r="T382">
            <v>143.80000000000001</v>
          </cell>
          <cell r="U382">
            <v>135</v>
          </cell>
          <cell r="V382">
            <v>4.32</v>
          </cell>
          <cell r="W382">
            <v>1</v>
          </cell>
          <cell r="X382">
            <v>4.32</v>
          </cell>
          <cell r="Y382">
            <v>1.33</v>
          </cell>
          <cell r="Z382">
            <v>0.83599999999999997</v>
          </cell>
          <cell r="AA382">
            <v>0.73299999999999998</v>
          </cell>
          <cell r="AB382">
            <v>38</v>
          </cell>
          <cell r="AC382">
            <v>1.1579999999999999</v>
          </cell>
          <cell r="AD382">
            <v>177.8</v>
          </cell>
          <cell r="AE382">
            <v>9.19</v>
          </cell>
          <cell r="AF382">
            <v>2204.73</v>
          </cell>
          <cell r="AG382">
            <v>3246.45</v>
          </cell>
          <cell r="AH382">
            <v>3246.45</v>
          </cell>
          <cell r="AI382">
            <v>43245</v>
          </cell>
          <cell r="AJ382" t="str">
            <v>По спущенной компановке</v>
          </cell>
          <cell r="AK382" t="str">
            <v>Закрытый</v>
          </cell>
          <cell r="AL382" t="str">
            <v>2261,76- 2262,96; 2348,19-2349,39; 2477,18-2478,38; 2755,61-2756,81; 2833,73-2834,93; 2976,03-2977,23; 3042,11-3043,31(цирк. клапана)</v>
          </cell>
          <cell r="AM382">
            <v>8.4</v>
          </cell>
          <cell r="AN382">
            <v>2261.7600000000002</v>
          </cell>
          <cell r="AO382">
            <v>313.27</v>
          </cell>
          <cell r="AP382" t="str">
            <v>2204,73-3247</v>
          </cell>
          <cell r="AQ382">
            <v>114</v>
          </cell>
          <cell r="AR382">
            <v>7.37</v>
          </cell>
          <cell r="AS382" t="str">
            <v>Газлифт</v>
          </cell>
          <cell r="AT382">
            <v>550</v>
          </cell>
          <cell r="AU382" t="str">
            <v>ГК73/0,125</v>
          </cell>
          <cell r="AV382">
            <v>970</v>
          </cell>
          <cell r="AW382" t="str">
            <v>ГК75/0,187</v>
          </cell>
          <cell r="AX382">
            <v>1335</v>
          </cell>
          <cell r="AY382" t="str">
            <v>ГК76/0,250</v>
          </cell>
          <cell r="AZ382">
            <v>1670</v>
          </cell>
          <cell r="BA382" t="str">
            <v>ГК74/0,250</v>
          </cell>
          <cell r="BB382">
            <v>1960</v>
          </cell>
          <cell r="BC382" t="str">
            <v>ЦКсОК</v>
          </cell>
          <cell r="BD382">
            <v>0</v>
          </cell>
          <cell r="BE382">
            <v>0</v>
          </cell>
          <cell r="BF382">
            <v>1990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2012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18</v>
          </cell>
          <cell r="BX382" t="str">
            <v>Угловик</v>
          </cell>
          <cell r="BY382" t="str">
            <v>Постоянный</v>
          </cell>
          <cell r="BZ382">
            <v>24</v>
          </cell>
          <cell r="CA382">
            <v>0</v>
          </cell>
          <cell r="CB382">
            <v>32</v>
          </cell>
          <cell r="CC382">
            <v>42</v>
          </cell>
          <cell r="CD382">
            <v>31</v>
          </cell>
          <cell r="CE382">
            <v>43313</v>
          </cell>
          <cell r="CF382">
            <v>206</v>
          </cell>
          <cell r="CG382">
            <v>75</v>
          </cell>
          <cell r="CH382">
            <v>6</v>
          </cell>
          <cell r="CI382">
            <v>0</v>
          </cell>
          <cell r="CJ382">
            <v>0</v>
          </cell>
          <cell r="CK382">
            <v>92</v>
          </cell>
          <cell r="CL382">
            <v>32.603999999999999</v>
          </cell>
          <cell r="CM382">
            <v>39</v>
          </cell>
          <cell r="CN382">
            <v>0</v>
          </cell>
          <cell r="CO382">
            <v>361</v>
          </cell>
          <cell r="CP382">
            <v>31</v>
          </cell>
          <cell r="CQ382">
            <v>114</v>
          </cell>
          <cell r="CR382" t="str">
            <v>-</v>
          </cell>
          <cell r="CS382" t="str">
            <v>-</v>
          </cell>
          <cell r="CT382" t="str">
            <v>-</v>
          </cell>
          <cell r="CU382">
            <v>81.396000000000001</v>
          </cell>
          <cell r="CV382" t="str">
            <v>-</v>
          </cell>
          <cell r="CW382" t="str">
            <v>-</v>
          </cell>
          <cell r="CX382" t="str">
            <v>-</v>
          </cell>
          <cell r="CY382">
            <v>17.2</v>
          </cell>
          <cell r="CZ382">
            <v>13.8</v>
          </cell>
          <cell r="DA382">
            <v>423.26094957673905</v>
          </cell>
          <cell r="DB382">
            <v>950.80358238252973</v>
          </cell>
          <cell r="DC382">
            <v>0</v>
          </cell>
          <cell r="DD382" t="str">
            <v>Ввоз из бурения в текущем году</v>
          </cell>
          <cell r="DE382" t="str">
            <v>Газлифт</v>
          </cell>
          <cell r="DF382">
            <v>32.603999999999999</v>
          </cell>
          <cell r="DG382">
            <v>39</v>
          </cell>
          <cell r="DH382">
            <v>0</v>
          </cell>
          <cell r="DI382">
            <v>13.8</v>
          </cell>
          <cell r="DJ382">
            <v>92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18</v>
          </cell>
          <cell r="DW382">
            <v>32</v>
          </cell>
          <cell r="DX382">
            <v>42</v>
          </cell>
          <cell r="DY382">
            <v>31</v>
          </cell>
          <cell r="DZ382" t="str">
            <v>Постоянный</v>
          </cell>
          <cell r="EA382">
            <v>24</v>
          </cell>
          <cell r="EB382">
            <v>0</v>
          </cell>
          <cell r="EC382">
            <v>32.603999999999999</v>
          </cell>
          <cell r="ED382">
            <v>39</v>
          </cell>
          <cell r="EE382">
            <v>0</v>
          </cell>
          <cell r="EF382">
            <v>31</v>
          </cell>
          <cell r="EG382">
            <v>423.26094957673905</v>
          </cell>
          <cell r="EH382">
            <v>75</v>
          </cell>
          <cell r="EI382">
            <v>17.2</v>
          </cell>
          <cell r="EJ382">
            <v>92</v>
          </cell>
          <cell r="EK382">
            <v>18</v>
          </cell>
          <cell r="EL382">
            <v>32</v>
          </cell>
          <cell r="EM382">
            <v>42</v>
          </cell>
          <cell r="EN382">
            <v>31</v>
          </cell>
          <cell r="EO382" t="str">
            <v>Постоянный</v>
          </cell>
          <cell r="EP382">
            <v>24</v>
          </cell>
          <cell r="EQ382">
            <v>0</v>
          </cell>
          <cell r="ER382">
            <v>32.603999999999999</v>
          </cell>
          <cell r="ES382">
            <v>39</v>
          </cell>
          <cell r="ET382">
            <v>0</v>
          </cell>
          <cell r="EU382">
            <v>31</v>
          </cell>
          <cell r="EV382">
            <v>423.26094957673905</v>
          </cell>
          <cell r="EW382">
            <v>75</v>
          </cell>
          <cell r="EX382">
            <v>17.2</v>
          </cell>
          <cell r="EY382">
            <v>92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</row>
        <row r="383">
          <cell r="J383">
            <v>1545</v>
          </cell>
          <cell r="K383" t="str">
            <v>К - 82</v>
          </cell>
          <cell r="L383">
            <v>43100</v>
          </cell>
          <cell r="M383" t="str">
            <v>Гор.</v>
          </cell>
          <cell r="N383" t="str">
            <v>P1ar_Block I</v>
          </cell>
          <cell r="O383" t="str">
            <v>Действующий</v>
          </cell>
          <cell r="P383">
            <v>-4</v>
          </cell>
          <cell r="Q383">
            <v>43093</v>
          </cell>
          <cell r="R383" t="str">
            <v>МеКаМиНефть</v>
          </cell>
          <cell r="S383" t="str">
            <v>КГРП 7ст.
350м3 15% HCl</v>
          </cell>
          <cell r="T383">
            <v>143.80000000000001</v>
          </cell>
          <cell r="U383">
            <v>135</v>
          </cell>
          <cell r="V383">
            <v>4.32</v>
          </cell>
          <cell r="W383">
            <v>1</v>
          </cell>
          <cell r="X383">
            <v>4.32</v>
          </cell>
          <cell r="Y383">
            <v>1.33</v>
          </cell>
          <cell r="Z383">
            <v>0.83599999999999997</v>
          </cell>
          <cell r="AA383">
            <v>0.73299999999999998</v>
          </cell>
          <cell r="AB383">
            <v>38</v>
          </cell>
          <cell r="AC383">
            <v>1.1579999999999999</v>
          </cell>
          <cell r="AD383">
            <v>177.8</v>
          </cell>
          <cell r="AE383">
            <v>9.19</v>
          </cell>
          <cell r="AF383">
            <v>2264</v>
          </cell>
          <cell r="AG383">
            <v>3115</v>
          </cell>
          <cell r="AH383">
            <v>3113</v>
          </cell>
          <cell r="AI383">
            <v>43072</v>
          </cell>
          <cell r="AJ383" t="str">
            <v>По спущенной компановке</v>
          </cell>
          <cell r="AK383" t="str">
            <v>Закрытый</v>
          </cell>
          <cell r="AL383" t="str">
            <v>2388,46-2389,89; 2467,89-2469,32; 2563,64-2565,07; 2659,19-2660,62; 2754,93-2756,36; 2942,98-2944,41; 3090,17-3091,4 (цирк. клапана)</v>
          </cell>
          <cell r="AM383">
            <v>9.81</v>
          </cell>
          <cell r="AN383">
            <v>2388.46</v>
          </cell>
          <cell r="AO383">
            <v>481.71</v>
          </cell>
          <cell r="AP383" t="str">
            <v>2209-2-3113</v>
          </cell>
          <cell r="AQ383">
            <v>114</v>
          </cell>
          <cell r="AR383">
            <v>7.37</v>
          </cell>
          <cell r="AS383" t="str">
            <v>Газлифт</v>
          </cell>
          <cell r="AT383">
            <v>550</v>
          </cell>
          <cell r="AU383" t="str">
            <v>ГК76/3</v>
          </cell>
          <cell r="AV383">
            <v>960</v>
          </cell>
          <cell r="AW383" t="str">
            <v>ГК77/3</v>
          </cell>
          <cell r="AX383">
            <v>1270</v>
          </cell>
          <cell r="AY383" t="str">
            <v>ГК75/4</v>
          </cell>
          <cell r="AZ383">
            <v>1500</v>
          </cell>
          <cell r="BA383" t="str">
            <v>ГК75/4</v>
          </cell>
          <cell r="BB383">
            <v>1690</v>
          </cell>
          <cell r="BC383" t="str">
            <v>ГК75/4</v>
          </cell>
          <cell r="BD383">
            <v>1830</v>
          </cell>
          <cell r="BE383" t="str">
            <v>ЦКсОК</v>
          </cell>
          <cell r="BF383">
            <v>1930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2201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2201</v>
          </cell>
          <cell r="BT383">
            <v>0</v>
          </cell>
          <cell r="BU383">
            <v>73</v>
          </cell>
          <cell r="BV383">
            <v>5.5</v>
          </cell>
          <cell r="BW383">
            <v>18</v>
          </cell>
          <cell r="BX383" t="str">
            <v>Угловик</v>
          </cell>
          <cell r="BY383" t="str">
            <v>Постоянный</v>
          </cell>
          <cell r="BZ383">
            <v>24</v>
          </cell>
          <cell r="CA383">
            <v>0</v>
          </cell>
          <cell r="CB383">
            <v>31</v>
          </cell>
          <cell r="CC383">
            <v>74</v>
          </cell>
          <cell r="CD383">
            <v>28</v>
          </cell>
          <cell r="CE383">
            <v>43313</v>
          </cell>
          <cell r="CF383">
            <v>185</v>
          </cell>
          <cell r="CG383">
            <v>75</v>
          </cell>
          <cell r="CH383">
            <v>6</v>
          </cell>
          <cell r="CI383">
            <v>0</v>
          </cell>
          <cell r="CJ383">
            <v>0</v>
          </cell>
          <cell r="CK383">
            <v>65</v>
          </cell>
          <cell r="CL383">
            <v>30.096</v>
          </cell>
          <cell r="CM383">
            <v>36</v>
          </cell>
          <cell r="CN383">
            <v>0</v>
          </cell>
          <cell r="CO383">
            <v>362</v>
          </cell>
          <cell r="CP383">
            <v>26</v>
          </cell>
          <cell r="CQ383">
            <v>120</v>
          </cell>
          <cell r="CR383" t="str">
            <v>-</v>
          </cell>
          <cell r="CS383" t="str">
            <v>-</v>
          </cell>
          <cell r="CT383" t="str">
            <v>-</v>
          </cell>
          <cell r="CU383">
            <v>89.903999999999996</v>
          </cell>
          <cell r="CV383" t="str">
            <v>-</v>
          </cell>
          <cell r="CW383" t="str">
            <v>-</v>
          </cell>
          <cell r="CX383" t="str">
            <v>-</v>
          </cell>
          <cell r="CY383">
            <v>12</v>
          </cell>
          <cell r="CZ383">
            <v>14</v>
          </cell>
          <cell r="DA383">
            <v>465.1780967570441</v>
          </cell>
          <cell r="DB383">
            <v>863.90217969165337</v>
          </cell>
          <cell r="DC383">
            <v>0.35711307384960278</v>
          </cell>
          <cell r="DD383">
            <v>0</v>
          </cell>
          <cell r="DE383" t="str">
            <v>Газлифт</v>
          </cell>
          <cell r="DF383">
            <v>30.096</v>
          </cell>
          <cell r="DG383">
            <v>36</v>
          </cell>
          <cell r="DH383">
            <v>0</v>
          </cell>
          <cell r="DI383">
            <v>14</v>
          </cell>
          <cell r="DJ383">
            <v>65</v>
          </cell>
          <cell r="DK383">
            <v>0</v>
          </cell>
          <cell r="DL383">
            <v>43102</v>
          </cell>
          <cell r="DM383">
            <v>43226</v>
          </cell>
          <cell r="DN383">
            <v>180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43100</v>
          </cell>
          <cell r="DT383" t="str">
            <v>ВНС</v>
          </cell>
          <cell r="DU383">
            <v>0</v>
          </cell>
          <cell r="DV383">
            <v>18</v>
          </cell>
          <cell r="DW383">
            <v>31</v>
          </cell>
          <cell r="DX383">
            <v>74</v>
          </cell>
          <cell r="DY383">
            <v>28</v>
          </cell>
          <cell r="DZ383" t="str">
            <v>Постоянный</v>
          </cell>
          <cell r="EA383">
            <v>24</v>
          </cell>
          <cell r="EB383">
            <v>0</v>
          </cell>
          <cell r="EC383">
            <v>30.096</v>
          </cell>
          <cell r="ED383">
            <v>36</v>
          </cell>
          <cell r="EE383">
            <v>0</v>
          </cell>
          <cell r="EF383">
            <v>26</v>
          </cell>
          <cell r="EG383">
            <v>465.1780967570441</v>
          </cell>
          <cell r="EH383">
            <v>75</v>
          </cell>
          <cell r="EI383">
            <v>12</v>
          </cell>
          <cell r="EJ383">
            <v>79</v>
          </cell>
          <cell r="EK383">
            <v>18</v>
          </cell>
          <cell r="EL383">
            <v>31</v>
          </cell>
          <cell r="EM383">
            <v>74</v>
          </cell>
          <cell r="EN383">
            <v>28</v>
          </cell>
          <cell r="EO383" t="str">
            <v>Постоянный</v>
          </cell>
          <cell r="EP383">
            <v>24</v>
          </cell>
          <cell r="EQ383">
            <v>0</v>
          </cell>
          <cell r="ER383">
            <v>30.096</v>
          </cell>
          <cell r="ES383">
            <v>36</v>
          </cell>
          <cell r="ET383">
            <v>0</v>
          </cell>
          <cell r="EU383">
            <v>26</v>
          </cell>
          <cell r="EV383">
            <v>465.1780967570441</v>
          </cell>
          <cell r="EW383">
            <v>75</v>
          </cell>
          <cell r="EX383">
            <v>12</v>
          </cell>
          <cell r="EY383">
            <v>65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</row>
        <row r="384">
          <cell r="J384">
            <v>1549</v>
          </cell>
          <cell r="K384" t="str">
            <v>К - 82</v>
          </cell>
          <cell r="L384">
            <v>43293</v>
          </cell>
          <cell r="M384" t="str">
            <v>Гор.</v>
          </cell>
          <cell r="N384" t="str">
            <v>P1ar_Block I</v>
          </cell>
          <cell r="O384" t="str">
            <v>Действующий</v>
          </cell>
          <cell r="P384">
            <v>-4</v>
          </cell>
          <cell r="Q384">
            <v>43218</v>
          </cell>
          <cell r="R384" t="str">
            <v>МеКаМиНефть</v>
          </cell>
          <cell r="S384" t="str">
            <v>КГРП 7ст.
350м3 15% HCl</v>
          </cell>
          <cell r="T384">
            <v>143.80000000000001</v>
          </cell>
          <cell r="U384">
            <v>135</v>
          </cell>
          <cell r="V384">
            <v>4.32</v>
          </cell>
          <cell r="W384">
            <v>1</v>
          </cell>
          <cell r="X384">
            <v>4.32</v>
          </cell>
          <cell r="Y384">
            <v>1.33</v>
          </cell>
          <cell r="Z384">
            <v>0.83599999999999997</v>
          </cell>
          <cell r="AA384">
            <v>0.73299999999999998</v>
          </cell>
          <cell r="AB384">
            <v>38</v>
          </cell>
          <cell r="AC384">
            <v>1.1579999999999999</v>
          </cell>
          <cell r="AD384">
            <v>177.8</v>
          </cell>
          <cell r="AE384">
            <v>9.19</v>
          </cell>
          <cell r="AF384">
            <v>2253</v>
          </cell>
          <cell r="AG384">
            <v>3261.15</v>
          </cell>
          <cell r="AH384">
            <v>3261.15</v>
          </cell>
          <cell r="AI384">
            <v>43233</v>
          </cell>
          <cell r="AJ384" t="str">
            <v>По спущенной компановке</v>
          </cell>
          <cell r="AK384" t="str">
            <v>Закрытый</v>
          </cell>
          <cell r="AL384" t="str">
            <v>2395,66-2396,86; 2510,8-2512; 2595,25-2596,45; 2863,71-2864,91; 2989,04-2990,24; 3062,94-3064,14; 3177,92-3179,12(цирк. клапана)</v>
          </cell>
          <cell r="AM384">
            <v>8.4</v>
          </cell>
          <cell r="AN384">
            <v>1941</v>
          </cell>
          <cell r="AO384">
            <v>523</v>
          </cell>
          <cell r="AP384" t="str">
            <v>2196-3262</v>
          </cell>
          <cell r="AQ384">
            <v>114</v>
          </cell>
          <cell r="AR384">
            <v>7.37</v>
          </cell>
          <cell r="AS384" t="str">
            <v>Газлифт</v>
          </cell>
          <cell r="AT384">
            <v>550</v>
          </cell>
          <cell r="AU384" t="str">
            <v>ГК72/0,313</v>
          </cell>
          <cell r="AV384">
            <v>1050</v>
          </cell>
          <cell r="AW384" t="str">
            <v>ГК73/0,313</v>
          </cell>
          <cell r="AX384">
            <v>1480</v>
          </cell>
          <cell r="AY384" t="str">
            <v>ГК74/0,313</v>
          </cell>
          <cell r="AZ384">
            <v>1770</v>
          </cell>
          <cell r="BA384" t="str">
            <v>ГК72/0,313</v>
          </cell>
          <cell r="BB384">
            <v>2020</v>
          </cell>
          <cell r="BC384" t="str">
            <v>ЦКсОК</v>
          </cell>
          <cell r="BD384">
            <v>0</v>
          </cell>
          <cell r="BE384">
            <v>0</v>
          </cell>
          <cell r="BF384">
            <v>2030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2052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2052</v>
          </cell>
          <cell r="BT384">
            <v>0</v>
          </cell>
          <cell r="BU384">
            <v>0</v>
          </cell>
          <cell r="BV384">
            <v>0</v>
          </cell>
          <cell r="BW384">
            <v>18</v>
          </cell>
          <cell r="BX384" t="str">
            <v>Угловик</v>
          </cell>
          <cell r="BY384" t="str">
            <v>Постоянный</v>
          </cell>
          <cell r="BZ384">
            <v>24</v>
          </cell>
          <cell r="CA384">
            <v>0</v>
          </cell>
          <cell r="CB384">
            <v>29</v>
          </cell>
          <cell r="CC384">
            <v>62</v>
          </cell>
          <cell r="CD384">
            <v>28</v>
          </cell>
          <cell r="CE384">
            <v>43313</v>
          </cell>
          <cell r="CF384">
            <v>206</v>
          </cell>
          <cell r="CG384">
            <v>75</v>
          </cell>
          <cell r="CH384">
            <v>6</v>
          </cell>
          <cell r="CI384">
            <v>0</v>
          </cell>
          <cell r="CJ384">
            <v>0</v>
          </cell>
          <cell r="CK384">
            <v>85</v>
          </cell>
          <cell r="CL384">
            <v>21.736000000000001</v>
          </cell>
          <cell r="CM384">
            <v>26</v>
          </cell>
          <cell r="CN384">
            <v>0</v>
          </cell>
          <cell r="CO384">
            <v>363</v>
          </cell>
          <cell r="CP384">
            <v>26.3</v>
          </cell>
          <cell r="CQ384">
            <v>121</v>
          </cell>
          <cell r="CR384" t="str">
            <v>-</v>
          </cell>
          <cell r="CS384" t="str">
            <v>-</v>
          </cell>
          <cell r="CT384" t="str">
            <v>-</v>
          </cell>
          <cell r="CU384">
            <v>99.263999999999996</v>
          </cell>
          <cell r="CV384" t="str">
            <v>-</v>
          </cell>
          <cell r="CW384" t="str">
            <v>-</v>
          </cell>
          <cell r="CX384" t="str">
            <v>-</v>
          </cell>
          <cell r="CY384">
            <v>11</v>
          </cell>
          <cell r="CZ384">
            <v>15.3</v>
          </cell>
          <cell r="DA384">
            <v>703.90136179609863</v>
          </cell>
          <cell r="DB384">
            <v>1209.9742362900258</v>
          </cell>
          <cell r="DC384">
            <v>0</v>
          </cell>
          <cell r="DD384" t="str">
            <v>Ввоз из бурения в текущем году</v>
          </cell>
          <cell r="DE384" t="str">
            <v>Газлифт</v>
          </cell>
          <cell r="DF384">
            <v>21.736000000000001</v>
          </cell>
          <cell r="DG384">
            <v>26</v>
          </cell>
          <cell r="DH384">
            <v>0</v>
          </cell>
          <cell r="DI384">
            <v>15.3</v>
          </cell>
          <cell r="DJ384">
            <v>85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18</v>
          </cell>
          <cell r="DW384">
            <v>29</v>
          </cell>
          <cell r="DX384">
            <v>62</v>
          </cell>
          <cell r="DY384">
            <v>28</v>
          </cell>
          <cell r="DZ384" t="str">
            <v>Постоянный</v>
          </cell>
          <cell r="EA384">
            <v>24</v>
          </cell>
          <cell r="EB384">
            <v>0</v>
          </cell>
          <cell r="EC384">
            <v>21.736000000000001</v>
          </cell>
          <cell r="ED384">
            <v>26</v>
          </cell>
          <cell r="EE384">
            <v>0</v>
          </cell>
          <cell r="EF384">
            <v>26.3</v>
          </cell>
          <cell r="EG384">
            <v>703.90136179609863</v>
          </cell>
          <cell r="EH384">
            <v>75</v>
          </cell>
          <cell r="EI384">
            <v>11</v>
          </cell>
          <cell r="EJ384">
            <v>85</v>
          </cell>
          <cell r="EK384">
            <v>18</v>
          </cell>
          <cell r="EL384">
            <v>29</v>
          </cell>
          <cell r="EM384">
            <v>62</v>
          </cell>
          <cell r="EN384">
            <v>28</v>
          </cell>
          <cell r="EO384" t="str">
            <v>Постоянный</v>
          </cell>
          <cell r="EP384">
            <v>24</v>
          </cell>
          <cell r="EQ384">
            <v>0</v>
          </cell>
          <cell r="ER384">
            <v>21.736000000000001</v>
          </cell>
          <cell r="ES384">
            <v>26</v>
          </cell>
          <cell r="ET384">
            <v>0</v>
          </cell>
          <cell r="EU384">
            <v>26.3</v>
          </cell>
          <cell r="EV384">
            <v>703.90136179609863</v>
          </cell>
          <cell r="EW384">
            <v>75</v>
          </cell>
          <cell r="EX384">
            <v>11</v>
          </cell>
          <cell r="EY384">
            <v>85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</row>
        <row r="385">
          <cell r="J385">
            <v>1550</v>
          </cell>
          <cell r="K385" t="str">
            <v>К - 34</v>
          </cell>
          <cell r="L385">
            <v>43311</v>
          </cell>
          <cell r="M385" t="str">
            <v>Гор.</v>
          </cell>
          <cell r="N385" t="str">
            <v>P1ar_Block I</v>
          </cell>
          <cell r="O385" t="str">
            <v>Действующий</v>
          </cell>
          <cell r="P385">
            <v>-4</v>
          </cell>
          <cell r="Q385">
            <v>43224</v>
          </cell>
          <cell r="R385" t="str">
            <v>МеКаМиНефть</v>
          </cell>
          <cell r="S385" t="str">
            <v>КГРП 7ст.
350м3 15% HCl</v>
          </cell>
          <cell r="T385">
            <v>143.80000000000001</v>
          </cell>
          <cell r="U385">
            <v>135</v>
          </cell>
          <cell r="V385">
            <v>4.32</v>
          </cell>
          <cell r="W385">
            <v>1</v>
          </cell>
          <cell r="X385">
            <v>4.32</v>
          </cell>
          <cell r="Y385">
            <v>1.33</v>
          </cell>
          <cell r="Z385">
            <v>0.83599999999999997</v>
          </cell>
          <cell r="AA385">
            <v>0.73299999999999998</v>
          </cell>
          <cell r="AB385">
            <v>38</v>
          </cell>
          <cell r="AC385">
            <v>1.1579999999999999</v>
          </cell>
          <cell r="AD385">
            <v>177.8</v>
          </cell>
          <cell r="AE385">
            <v>9.19</v>
          </cell>
          <cell r="AF385">
            <v>2174</v>
          </cell>
          <cell r="AG385">
            <v>3009.98</v>
          </cell>
          <cell r="AH385">
            <v>3009.98</v>
          </cell>
          <cell r="AI385">
            <v>43211</v>
          </cell>
          <cell r="AJ385" t="str">
            <v>По спущенной компановке</v>
          </cell>
          <cell r="AK385" t="str">
            <v>Закрытый</v>
          </cell>
          <cell r="AL385" t="str">
            <v>2206,98-2208,18; 2322,09-2323,29; 2467,82-2469,02; 2593,13-2594,33; 2687,56-2688,76; 2771,86-2773,06; 2846-2847,2 (цирк. клапана)</v>
          </cell>
          <cell r="AM385">
            <v>8.4</v>
          </cell>
          <cell r="AN385">
            <v>1853.5042800000001</v>
          </cell>
          <cell r="AO385">
            <v>353.47</v>
          </cell>
          <cell r="AP385" t="str">
            <v>2120,31-3022</v>
          </cell>
          <cell r="AQ385">
            <v>114</v>
          </cell>
          <cell r="AR385">
            <v>7.37</v>
          </cell>
          <cell r="AS385" t="str">
            <v>Газлифт</v>
          </cell>
          <cell r="AT385">
            <v>500</v>
          </cell>
          <cell r="AU385" t="str">
            <v>ГК78/0,313</v>
          </cell>
          <cell r="AV385">
            <v>905</v>
          </cell>
          <cell r="AW385" t="str">
            <v>ГК79/0,313</v>
          </cell>
          <cell r="AX385">
            <v>1225</v>
          </cell>
          <cell r="AY385" t="str">
            <v>ГК81/0,313</v>
          </cell>
          <cell r="AZ385">
            <v>1495</v>
          </cell>
          <cell r="BA385" t="str">
            <v>ГК81/0,313</v>
          </cell>
          <cell r="BB385">
            <v>1720</v>
          </cell>
          <cell r="BC385" t="str">
            <v>ЦКсОК</v>
          </cell>
          <cell r="BD385">
            <v>1880</v>
          </cell>
          <cell r="BE385" t="str">
            <v>ГП - не извлекается (угол 50 град)</v>
          </cell>
          <cell r="BF385">
            <v>1890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1912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18</v>
          </cell>
          <cell r="BX385" t="str">
            <v>Угловик</v>
          </cell>
          <cell r="BY385" t="str">
            <v>Постоянный</v>
          </cell>
          <cell r="BZ385">
            <v>24</v>
          </cell>
          <cell r="CA385">
            <v>0</v>
          </cell>
          <cell r="CB385">
            <v>27</v>
          </cell>
          <cell r="CC385">
            <v>66</v>
          </cell>
          <cell r="CD385">
            <v>26</v>
          </cell>
          <cell r="CE385">
            <v>43313</v>
          </cell>
          <cell r="CF385">
            <v>206</v>
          </cell>
          <cell r="CG385">
            <v>72</v>
          </cell>
          <cell r="CH385">
            <v>6</v>
          </cell>
          <cell r="CI385">
            <v>0</v>
          </cell>
          <cell r="CJ385">
            <v>0</v>
          </cell>
          <cell r="CK385">
            <v>78</v>
          </cell>
          <cell r="CL385">
            <v>32.603999999999999</v>
          </cell>
          <cell r="CM385">
            <v>39</v>
          </cell>
          <cell r="CN385">
            <v>0</v>
          </cell>
          <cell r="CO385">
            <v>364</v>
          </cell>
          <cell r="CP385">
            <v>30.5</v>
          </cell>
          <cell r="CQ385">
            <v>128</v>
          </cell>
          <cell r="CR385" t="str">
            <v>-</v>
          </cell>
          <cell r="CS385" t="str">
            <v>-</v>
          </cell>
          <cell r="CT385" t="str">
            <v>-</v>
          </cell>
          <cell r="CU385">
            <v>95.396000000000001</v>
          </cell>
          <cell r="CV385" t="str">
            <v>-</v>
          </cell>
          <cell r="CW385" t="str">
            <v>-</v>
          </cell>
          <cell r="CX385" t="str">
            <v>-</v>
          </cell>
          <cell r="CY385">
            <v>19.899999999999999</v>
          </cell>
          <cell r="CZ385">
            <v>10.600000000000001</v>
          </cell>
          <cell r="DA385">
            <v>325.11348300821993</v>
          </cell>
          <cell r="DB385">
            <v>935.4680407311987</v>
          </cell>
          <cell r="DC385">
            <v>0</v>
          </cell>
          <cell r="DD385">
            <v>0</v>
          </cell>
          <cell r="DE385" t="str">
            <v>Газлифт</v>
          </cell>
          <cell r="DF385">
            <v>32.603999999999999</v>
          </cell>
          <cell r="DG385">
            <v>39</v>
          </cell>
          <cell r="DH385">
            <v>0</v>
          </cell>
          <cell r="DI385">
            <v>10.600000000000001</v>
          </cell>
          <cell r="DJ385">
            <v>78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18</v>
          </cell>
          <cell r="DW385">
            <v>29</v>
          </cell>
          <cell r="DX385">
            <v>67</v>
          </cell>
          <cell r="DY385">
            <v>25</v>
          </cell>
          <cell r="DZ385" t="str">
            <v>Постоянный</v>
          </cell>
          <cell r="EA385">
            <v>24</v>
          </cell>
          <cell r="EB385">
            <v>0</v>
          </cell>
          <cell r="EC385">
            <v>32.603999999999999</v>
          </cell>
          <cell r="ED385">
            <v>39</v>
          </cell>
          <cell r="EE385">
            <v>0</v>
          </cell>
          <cell r="EF385">
            <v>42</v>
          </cell>
          <cell r="EG385">
            <v>677.83094098883578</v>
          </cell>
          <cell r="EH385">
            <v>71</v>
          </cell>
          <cell r="EI385">
            <v>19.899999999999999</v>
          </cell>
          <cell r="EJ385">
            <v>78</v>
          </cell>
          <cell r="EK385">
            <v>18</v>
          </cell>
          <cell r="EL385">
            <v>27</v>
          </cell>
          <cell r="EM385">
            <v>66</v>
          </cell>
          <cell r="EN385">
            <v>26</v>
          </cell>
          <cell r="EO385" t="str">
            <v>Постоянный</v>
          </cell>
          <cell r="EP385">
            <v>24</v>
          </cell>
          <cell r="EQ385">
            <v>0</v>
          </cell>
          <cell r="ER385">
            <v>32.603999999999999</v>
          </cell>
          <cell r="ES385">
            <v>39</v>
          </cell>
          <cell r="ET385">
            <v>0</v>
          </cell>
          <cell r="EU385">
            <v>30.5</v>
          </cell>
          <cell r="EV385">
            <v>325.11348300821993</v>
          </cell>
          <cell r="EW385">
            <v>72</v>
          </cell>
          <cell r="EX385">
            <v>19.899999999999999</v>
          </cell>
          <cell r="EY385">
            <v>78</v>
          </cell>
          <cell r="EZ385">
            <v>0</v>
          </cell>
          <cell r="FA385">
            <v>-2</v>
          </cell>
          <cell r="FB385">
            <v>-1</v>
          </cell>
          <cell r="FC385">
            <v>1</v>
          </cell>
          <cell r="FD385">
            <v>0</v>
          </cell>
          <cell r="FE385">
            <v>0</v>
          </cell>
          <cell r="FF385">
            <v>0</v>
          </cell>
        </row>
        <row r="386">
          <cell r="J386">
            <v>1552</v>
          </cell>
          <cell r="K386" t="str">
            <v>К - 65</v>
          </cell>
          <cell r="L386">
            <v>43329</v>
          </cell>
          <cell r="M386" t="str">
            <v>Гор.</v>
          </cell>
          <cell r="N386" t="str">
            <v>P1ar_Block I</v>
          </cell>
          <cell r="O386" t="str">
            <v>В бездействии текущего года.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143.80000000000001</v>
          </cell>
          <cell r="U386">
            <v>135</v>
          </cell>
          <cell r="V386">
            <v>4.32</v>
          </cell>
          <cell r="W386">
            <v>1</v>
          </cell>
          <cell r="X386">
            <v>4.32</v>
          </cell>
          <cell r="Y386">
            <v>1.33</v>
          </cell>
          <cell r="Z386">
            <v>0.83599999999999997</v>
          </cell>
          <cell r="AA386">
            <v>0.73299999999999998</v>
          </cell>
          <cell r="AB386">
            <v>38</v>
          </cell>
          <cell r="AC386">
            <v>1.1579999999999999</v>
          </cell>
          <cell r="AD386">
            <v>177.8</v>
          </cell>
          <cell r="AE386">
            <v>0</v>
          </cell>
          <cell r="AF386">
            <v>0</v>
          </cell>
          <cell r="AG386">
            <v>3115</v>
          </cell>
          <cell r="AH386">
            <v>3115</v>
          </cell>
          <cell r="AI386">
            <v>0</v>
          </cell>
          <cell r="AJ386">
            <v>0</v>
          </cell>
          <cell r="AK386" t="str">
            <v>Закрытый</v>
          </cell>
          <cell r="AL386" t="str">
            <v>2534,52-2535,95; 2688,39-2689,82; 2809,24-2810,67; 2961,14-2962,57; 3050,18-3051,38 (цирк. клапана)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 t="str">
            <v>Газлифт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  <cell r="BB386" t="e">
            <v>#N/A</v>
          </cell>
          <cell r="BC386" t="e">
            <v>#N/A</v>
          </cell>
          <cell r="BD386" t="e">
            <v>#N/A</v>
          </cell>
          <cell r="BE386" t="e">
            <v>#N/A</v>
          </cell>
          <cell r="BF386" t="e">
            <v>#N/A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1992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 t="str">
            <v>Угловик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43313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 t="str">
            <v>ТРС (негерметичность НКТ, подъем г/л ПО, спуск УЭЦН)</v>
          </cell>
          <cell r="DE386" t="str">
            <v>УЭЦН</v>
          </cell>
          <cell r="DF386">
            <v>32.186</v>
          </cell>
          <cell r="DG386">
            <v>38.5</v>
          </cell>
          <cell r="DH386">
            <v>0</v>
          </cell>
          <cell r="DI386">
            <v>17.899999999999999</v>
          </cell>
          <cell r="DJ386">
            <v>131</v>
          </cell>
          <cell r="DK386" t="str">
            <v>План запуска 22.11.2018 (смена ПО)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18</v>
          </cell>
          <cell r="DW386">
            <v>30</v>
          </cell>
          <cell r="DX386">
            <v>69</v>
          </cell>
          <cell r="DY386">
            <v>28</v>
          </cell>
          <cell r="DZ386" t="str">
            <v>Постоянный</v>
          </cell>
          <cell r="EA386">
            <v>24</v>
          </cell>
          <cell r="EB386">
            <v>0</v>
          </cell>
          <cell r="EC386">
            <v>32.186</v>
          </cell>
          <cell r="ED386">
            <v>38.5</v>
          </cell>
          <cell r="EE386">
            <v>0</v>
          </cell>
          <cell r="EF386">
            <v>31.9</v>
          </cell>
          <cell r="EG386">
            <v>556.14242217113031</v>
          </cell>
          <cell r="EH386">
            <v>72</v>
          </cell>
          <cell r="EI386">
            <v>14</v>
          </cell>
          <cell r="EJ386">
            <v>131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-18</v>
          </cell>
          <cell r="FA386">
            <v>-30</v>
          </cell>
          <cell r="FB386">
            <v>-69</v>
          </cell>
          <cell r="FC386">
            <v>-28</v>
          </cell>
          <cell r="FD386">
            <v>-24</v>
          </cell>
          <cell r="FE386">
            <v>0</v>
          </cell>
          <cell r="FF386">
            <v>-32.186</v>
          </cell>
        </row>
        <row r="387">
          <cell r="J387">
            <v>1553</v>
          </cell>
          <cell r="K387" t="str">
            <v>К - 65</v>
          </cell>
          <cell r="L387">
            <v>43098</v>
          </cell>
          <cell r="M387" t="str">
            <v>Гор.</v>
          </cell>
          <cell r="N387" t="str">
            <v>P1ar_Block I</v>
          </cell>
          <cell r="O387" t="str">
            <v>Действующий</v>
          </cell>
          <cell r="P387">
            <v>-4</v>
          </cell>
          <cell r="Q387">
            <v>43034</v>
          </cell>
          <cell r="R387" t="str">
            <v>МеКаМиНефть</v>
          </cell>
          <cell r="S387" t="str">
            <v>КГРП 7ст.
350м3 15% HCl</v>
          </cell>
          <cell r="T387">
            <v>143.80000000000001</v>
          </cell>
          <cell r="U387">
            <v>135</v>
          </cell>
          <cell r="V387">
            <v>4.32</v>
          </cell>
          <cell r="W387">
            <v>1</v>
          </cell>
          <cell r="X387">
            <v>4.32</v>
          </cell>
          <cell r="Y387">
            <v>1.33</v>
          </cell>
          <cell r="Z387">
            <v>0.83599999999999997</v>
          </cell>
          <cell r="AA387">
            <v>0.73299999999999998</v>
          </cell>
          <cell r="AB387">
            <v>38</v>
          </cell>
          <cell r="AC387">
            <v>1.1579999999999999</v>
          </cell>
          <cell r="AD387">
            <v>177.8</v>
          </cell>
          <cell r="AE387">
            <v>9.19</v>
          </cell>
          <cell r="AF387">
            <v>2220</v>
          </cell>
          <cell r="AG387">
            <v>3083.9</v>
          </cell>
          <cell r="AH387">
            <v>3083.9</v>
          </cell>
          <cell r="AI387">
            <v>43033</v>
          </cell>
          <cell r="AJ387" t="str">
            <v>По спущенной компановке</v>
          </cell>
          <cell r="AK387" t="str">
            <v>Закрытый</v>
          </cell>
          <cell r="AL387" t="str">
            <v>2313,41-2313,91; 2427,43-2428,93; 2563,83-2565,33; 2734,73-2736,23; 2843,08-2844,58; 2958,44-2959,95; 3063,02-3063,62 (цирк. клапана)</v>
          </cell>
          <cell r="AM387">
            <v>8.61</v>
          </cell>
          <cell r="AN387">
            <v>2313.41</v>
          </cell>
          <cell r="AO387">
            <v>410.39</v>
          </cell>
          <cell r="AP387" t="str">
            <v>1967,66-3095</v>
          </cell>
          <cell r="AQ387">
            <v>114</v>
          </cell>
          <cell r="AR387">
            <v>7.37</v>
          </cell>
          <cell r="AS387" t="str">
            <v>Газлифт</v>
          </cell>
          <cell r="AT387">
            <v>550</v>
          </cell>
          <cell r="AU387" t="str">
            <v>ГК76/3</v>
          </cell>
          <cell r="AV387">
            <v>950</v>
          </cell>
          <cell r="AW387" t="str">
            <v>ГК77/3</v>
          </cell>
          <cell r="AX387">
            <v>1250</v>
          </cell>
          <cell r="AY387" t="str">
            <v>ГК77/3</v>
          </cell>
          <cell r="AZ387">
            <v>1480</v>
          </cell>
          <cell r="BA387" t="str">
            <v>ГК78/3</v>
          </cell>
          <cell r="BB387">
            <v>1650</v>
          </cell>
          <cell r="BC387" t="str">
            <v>ГК75/3</v>
          </cell>
          <cell r="BD387">
            <v>1800</v>
          </cell>
          <cell r="BE387" t="str">
            <v>ЦКсОК</v>
          </cell>
          <cell r="BF387">
            <v>1940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2220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1913.35</v>
          </cell>
          <cell r="BT387">
            <v>306.64999999999998</v>
          </cell>
          <cell r="BU387">
            <v>73</v>
          </cell>
          <cell r="BV387">
            <v>5.5</v>
          </cell>
          <cell r="BW387">
            <v>18</v>
          </cell>
          <cell r="BX387" t="str">
            <v>Угловик</v>
          </cell>
          <cell r="BY387" t="str">
            <v>Постоянный</v>
          </cell>
          <cell r="BZ387">
            <v>24</v>
          </cell>
          <cell r="CA387">
            <v>0</v>
          </cell>
          <cell r="CB387">
            <v>27</v>
          </cell>
          <cell r="CC387">
            <v>64</v>
          </cell>
          <cell r="CD387">
            <v>26</v>
          </cell>
          <cell r="CE387">
            <v>43313</v>
          </cell>
          <cell r="CF387">
            <v>183</v>
          </cell>
          <cell r="CG387">
            <v>72</v>
          </cell>
          <cell r="CH387">
            <v>6</v>
          </cell>
          <cell r="CI387">
            <v>0</v>
          </cell>
          <cell r="CJ387">
            <v>0</v>
          </cell>
          <cell r="CK387">
            <v>78</v>
          </cell>
          <cell r="CL387">
            <v>17.556000000000001</v>
          </cell>
          <cell r="CM387">
            <v>21</v>
          </cell>
          <cell r="CN387">
            <v>0</v>
          </cell>
          <cell r="CO387">
            <v>365</v>
          </cell>
          <cell r="CP387">
            <v>35</v>
          </cell>
          <cell r="CQ387">
            <v>105</v>
          </cell>
          <cell r="CR387" t="str">
            <v>-</v>
          </cell>
          <cell r="CS387" t="str">
            <v>-</v>
          </cell>
          <cell r="CT387" t="str">
            <v>-</v>
          </cell>
          <cell r="CU387">
            <v>87.444000000000003</v>
          </cell>
          <cell r="CV387" t="str">
            <v>-</v>
          </cell>
          <cell r="CW387" t="str">
            <v>-</v>
          </cell>
          <cell r="CX387" t="str">
            <v>-</v>
          </cell>
          <cell r="CY387">
            <v>15</v>
          </cell>
          <cell r="CZ387">
            <v>20</v>
          </cell>
          <cell r="DA387">
            <v>1139.2116655274549</v>
          </cell>
          <cell r="DB387">
            <v>1993.6204146730461</v>
          </cell>
          <cell r="DC387">
            <v>0.22921177973566201</v>
          </cell>
          <cell r="DD387">
            <v>0</v>
          </cell>
          <cell r="DE387" t="str">
            <v>Газлифт</v>
          </cell>
          <cell r="DF387">
            <v>17.556000000000001</v>
          </cell>
          <cell r="DG387">
            <v>21</v>
          </cell>
          <cell r="DH387">
            <v>0</v>
          </cell>
          <cell r="DI387">
            <v>20</v>
          </cell>
          <cell r="DJ387">
            <v>78</v>
          </cell>
          <cell r="DK387">
            <v>0</v>
          </cell>
          <cell r="DL387">
            <v>43103</v>
          </cell>
          <cell r="DM387">
            <v>43176</v>
          </cell>
          <cell r="DN387">
            <v>230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43098</v>
          </cell>
          <cell r="DT387" t="str">
            <v>ВНС</v>
          </cell>
          <cell r="DU387">
            <v>0</v>
          </cell>
          <cell r="DV387">
            <v>18</v>
          </cell>
          <cell r="DW387">
            <v>28</v>
          </cell>
          <cell r="DX387">
            <v>64</v>
          </cell>
          <cell r="DY387">
            <v>27</v>
          </cell>
          <cell r="DZ387" t="str">
            <v>Постоянный</v>
          </cell>
          <cell r="EA387">
            <v>24</v>
          </cell>
          <cell r="EB387">
            <v>0</v>
          </cell>
          <cell r="EC387">
            <v>19.227999999999998</v>
          </cell>
          <cell r="ED387">
            <v>23</v>
          </cell>
          <cell r="EE387">
            <v>0</v>
          </cell>
          <cell r="EF387">
            <v>47</v>
          </cell>
          <cell r="EG387">
            <v>1716.2471395881009</v>
          </cell>
          <cell r="EH387">
            <v>72</v>
          </cell>
          <cell r="EI387">
            <v>14</v>
          </cell>
          <cell r="EJ387">
            <v>79</v>
          </cell>
          <cell r="EK387">
            <v>18</v>
          </cell>
          <cell r="EL387">
            <v>27</v>
          </cell>
          <cell r="EM387">
            <v>64</v>
          </cell>
          <cell r="EN387">
            <v>26</v>
          </cell>
          <cell r="EO387" t="str">
            <v>Постоянный</v>
          </cell>
          <cell r="EP387">
            <v>24</v>
          </cell>
          <cell r="EQ387">
            <v>0</v>
          </cell>
          <cell r="ER387">
            <v>17.556000000000001</v>
          </cell>
          <cell r="ES387">
            <v>21</v>
          </cell>
          <cell r="ET387">
            <v>0</v>
          </cell>
          <cell r="EU387">
            <v>35</v>
          </cell>
          <cell r="EV387">
            <v>1139.2116655274549</v>
          </cell>
          <cell r="EW387">
            <v>72</v>
          </cell>
          <cell r="EX387">
            <v>15</v>
          </cell>
          <cell r="EY387">
            <v>78</v>
          </cell>
          <cell r="EZ387">
            <v>0</v>
          </cell>
          <cell r="FA387">
            <v>-1</v>
          </cell>
          <cell r="FB387">
            <v>0</v>
          </cell>
          <cell r="FC387">
            <v>-1</v>
          </cell>
          <cell r="FD387">
            <v>0</v>
          </cell>
          <cell r="FE387">
            <v>0</v>
          </cell>
          <cell r="FF387">
            <v>-1.671999999999997</v>
          </cell>
        </row>
        <row r="388">
          <cell r="J388">
            <v>1554</v>
          </cell>
          <cell r="K388" t="str">
            <v>К - 65</v>
          </cell>
          <cell r="L388">
            <v>43099</v>
          </cell>
          <cell r="M388" t="str">
            <v>Гор.</v>
          </cell>
          <cell r="N388" t="str">
            <v>P1ar_Block I</v>
          </cell>
          <cell r="O388" t="str">
            <v>Действующий</v>
          </cell>
          <cell r="P388">
            <v>-4</v>
          </cell>
          <cell r="Q388">
            <v>43051</v>
          </cell>
          <cell r="R388" t="str">
            <v>МеКаМиНефть</v>
          </cell>
          <cell r="S388" t="str">
            <v>КГРП 7ст.
350м3 15% HCl</v>
          </cell>
          <cell r="T388">
            <v>143.80000000000001</v>
          </cell>
          <cell r="U388">
            <v>135</v>
          </cell>
          <cell r="V388">
            <v>4.32</v>
          </cell>
          <cell r="W388">
            <v>1</v>
          </cell>
          <cell r="X388">
            <v>4.3057050592034445</v>
          </cell>
          <cell r="Y388">
            <v>1.33</v>
          </cell>
          <cell r="Z388">
            <v>0.83599999999999997</v>
          </cell>
          <cell r="AA388">
            <v>0.73299999999999998</v>
          </cell>
          <cell r="AB388">
            <v>38</v>
          </cell>
          <cell r="AC388">
            <v>1.1579999999999999</v>
          </cell>
          <cell r="AD388">
            <v>177.8</v>
          </cell>
          <cell r="AE388">
            <v>9.19</v>
          </cell>
          <cell r="AF388">
            <v>2177.13</v>
          </cell>
          <cell r="AG388">
            <v>2929.89</v>
          </cell>
          <cell r="AH388">
            <v>2929.89</v>
          </cell>
          <cell r="AI388">
            <v>42988</v>
          </cell>
          <cell r="AJ388" t="str">
            <v>По спущенной компановке</v>
          </cell>
          <cell r="AK388" t="str">
            <v>Закрытый</v>
          </cell>
          <cell r="AL388" t="str">
            <v>2252,3-2253,73; 2334,73-2336,16; 2448,59-2450,02; 2613,11-2614,54; 2714,2-2715,63; 2814,85-2816,28; 2909,03-2909,56 (цирк. клапана)</v>
          </cell>
          <cell r="AM388">
            <v>9.11</v>
          </cell>
          <cell r="AN388">
            <v>2252.3000000000002</v>
          </cell>
          <cell r="AO388">
            <v>360.8</v>
          </cell>
          <cell r="AP388" t="str">
            <v>1926,1-2941</v>
          </cell>
          <cell r="AQ388">
            <v>114</v>
          </cell>
          <cell r="AR388">
            <v>7.37</v>
          </cell>
          <cell r="AS388" t="str">
            <v>Газлифт</v>
          </cell>
          <cell r="AT388">
            <v>550</v>
          </cell>
          <cell r="AU388" t="str">
            <v>ГП</v>
          </cell>
          <cell r="AV388">
            <v>940</v>
          </cell>
          <cell r="AW388" t="str">
            <v>ГП</v>
          </cell>
          <cell r="AX388">
            <v>1240</v>
          </cell>
          <cell r="AY388" t="str">
            <v>ГК75/4</v>
          </cell>
          <cell r="AZ388">
            <v>1470</v>
          </cell>
          <cell r="BA388" t="str">
            <v>ГК74/3</v>
          </cell>
          <cell r="BB388">
            <v>1630</v>
          </cell>
          <cell r="BC388" t="str">
            <v>ГК74/3</v>
          </cell>
          <cell r="BD388">
            <v>1770</v>
          </cell>
          <cell r="BE388" t="str">
            <v>ЦКсОК</v>
          </cell>
          <cell r="BF388">
            <v>1860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1930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1799.51</v>
          </cell>
          <cell r="BT388">
            <v>130.49</v>
          </cell>
          <cell r="BU388">
            <v>73</v>
          </cell>
          <cell r="BV388">
            <v>5.5</v>
          </cell>
          <cell r="BW388">
            <v>18</v>
          </cell>
          <cell r="BX388" t="str">
            <v>Угловик</v>
          </cell>
          <cell r="BY388" t="str">
            <v>Постоянный</v>
          </cell>
          <cell r="BZ388">
            <v>24</v>
          </cell>
          <cell r="CA388">
            <v>0</v>
          </cell>
          <cell r="CB388">
            <v>27</v>
          </cell>
          <cell r="CC388">
            <v>54</v>
          </cell>
          <cell r="CD388">
            <v>26</v>
          </cell>
          <cell r="CE388">
            <v>43313</v>
          </cell>
          <cell r="CF388">
            <v>197</v>
          </cell>
          <cell r="CG388">
            <v>72</v>
          </cell>
          <cell r="CH388">
            <v>6</v>
          </cell>
          <cell r="CI388">
            <v>0</v>
          </cell>
          <cell r="CJ388">
            <v>0</v>
          </cell>
          <cell r="CK388">
            <v>60</v>
          </cell>
          <cell r="CL388">
            <v>25.054919999999999</v>
          </cell>
          <cell r="CM388">
            <v>30</v>
          </cell>
          <cell r="CN388">
            <v>0.1</v>
          </cell>
          <cell r="CO388">
            <v>366</v>
          </cell>
          <cell r="CP388">
            <v>28</v>
          </cell>
          <cell r="CQ388">
            <v>137</v>
          </cell>
          <cell r="CR388" t="str">
            <v>-</v>
          </cell>
          <cell r="CS388" t="str">
            <v>-</v>
          </cell>
          <cell r="CT388" t="str">
            <v>-</v>
          </cell>
          <cell r="CU388">
            <v>111.94508</v>
          </cell>
          <cell r="CV388" t="str">
            <v>-</v>
          </cell>
          <cell r="CW388" t="str">
            <v>-</v>
          </cell>
          <cell r="CX388" t="str">
            <v>-</v>
          </cell>
          <cell r="CY388">
            <v>10</v>
          </cell>
          <cell r="CZ388">
            <v>18</v>
          </cell>
          <cell r="DA388">
            <v>718.42177105334997</v>
          </cell>
          <cell r="DB388">
            <v>1117.5449771941001</v>
          </cell>
          <cell r="DC388">
            <v>0.26020060631713943</v>
          </cell>
          <cell r="DD388">
            <v>0</v>
          </cell>
          <cell r="DE388" t="str">
            <v>Газлифт</v>
          </cell>
          <cell r="DF388">
            <v>25.054919999999999</v>
          </cell>
          <cell r="DG388">
            <v>30</v>
          </cell>
          <cell r="DH388">
            <v>0.1</v>
          </cell>
          <cell r="DI388">
            <v>18</v>
          </cell>
          <cell r="DJ388">
            <v>60</v>
          </cell>
          <cell r="DK388">
            <v>0</v>
          </cell>
          <cell r="DL388">
            <v>0</v>
          </cell>
          <cell r="DM388">
            <v>43099</v>
          </cell>
          <cell r="DN388">
            <v>307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43099</v>
          </cell>
          <cell r="DT388" t="str">
            <v>ВНС</v>
          </cell>
          <cell r="DU388">
            <v>0</v>
          </cell>
          <cell r="DV388">
            <v>18</v>
          </cell>
          <cell r="DW388">
            <v>28</v>
          </cell>
          <cell r="DX388">
            <v>55</v>
          </cell>
          <cell r="DY388">
            <v>27</v>
          </cell>
          <cell r="DZ388" t="str">
            <v>Постоянный</v>
          </cell>
          <cell r="EA388">
            <v>24</v>
          </cell>
          <cell r="EB388">
            <v>0</v>
          </cell>
          <cell r="EC388">
            <v>36.747216000000002</v>
          </cell>
          <cell r="ED388">
            <v>44</v>
          </cell>
          <cell r="EE388">
            <v>0.1</v>
          </cell>
          <cell r="EF388">
            <v>47</v>
          </cell>
          <cell r="EG388">
            <v>1006.8789973096193</v>
          </cell>
          <cell r="EH388">
            <v>72</v>
          </cell>
          <cell r="EI388">
            <v>10</v>
          </cell>
          <cell r="EJ388">
            <v>83</v>
          </cell>
          <cell r="EK388">
            <v>18</v>
          </cell>
          <cell r="EL388">
            <v>27</v>
          </cell>
          <cell r="EM388">
            <v>54</v>
          </cell>
          <cell r="EN388">
            <v>26</v>
          </cell>
          <cell r="EO388" t="str">
            <v>Постоянный</v>
          </cell>
          <cell r="EP388">
            <v>24</v>
          </cell>
          <cell r="EQ388">
            <v>0</v>
          </cell>
          <cell r="ER388">
            <v>25.054919999999999</v>
          </cell>
          <cell r="ES388">
            <v>30</v>
          </cell>
          <cell r="ET388">
            <v>0.1</v>
          </cell>
          <cell r="EU388">
            <v>28</v>
          </cell>
          <cell r="EV388">
            <v>718.42177105334997</v>
          </cell>
          <cell r="EW388">
            <v>72</v>
          </cell>
          <cell r="EX388">
            <v>10</v>
          </cell>
          <cell r="EY388">
            <v>64</v>
          </cell>
          <cell r="EZ388">
            <v>0</v>
          </cell>
          <cell r="FA388">
            <v>-1</v>
          </cell>
          <cell r="FB388">
            <v>-1</v>
          </cell>
          <cell r="FC388">
            <v>-1</v>
          </cell>
          <cell r="FD388">
            <v>0</v>
          </cell>
          <cell r="FE388">
            <v>0</v>
          </cell>
          <cell r="FF388">
            <v>-11.692296000000002</v>
          </cell>
        </row>
        <row r="389">
          <cell r="J389">
            <v>1555</v>
          </cell>
          <cell r="K389" t="str">
            <v>К - 34</v>
          </cell>
          <cell r="L389">
            <v>43314</v>
          </cell>
          <cell r="M389" t="str">
            <v>Гор.</v>
          </cell>
          <cell r="N389" t="str">
            <v>P1ar_Block I</v>
          </cell>
          <cell r="O389" t="str">
            <v>Действующий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143.80000000000001</v>
          </cell>
          <cell r="U389">
            <v>135</v>
          </cell>
          <cell r="V389">
            <v>4.32</v>
          </cell>
          <cell r="W389">
            <v>1</v>
          </cell>
          <cell r="X389">
            <v>4.32</v>
          </cell>
          <cell r="Y389">
            <v>1.33</v>
          </cell>
          <cell r="Z389">
            <v>0.83599999999999997</v>
          </cell>
          <cell r="AA389">
            <v>0.73299999999999998</v>
          </cell>
          <cell r="AB389">
            <v>38</v>
          </cell>
          <cell r="AC389">
            <v>1.1579999999999999</v>
          </cell>
          <cell r="AD389">
            <v>177.8</v>
          </cell>
          <cell r="AE389">
            <v>0</v>
          </cell>
          <cell r="AF389">
            <v>0</v>
          </cell>
          <cell r="AG389">
            <v>3040</v>
          </cell>
          <cell r="AH389">
            <v>3040</v>
          </cell>
          <cell r="AI389">
            <v>0</v>
          </cell>
          <cell r="AJ389">
            <v>0</v>
          </cell>
          <cell r="AK389" t="str">
            <v>Закрытый</v>
          </cell>
          <cell r="AL389" t="str">
            <v>2313,2-2314,4; 2487,35-2488,55; 2574,32-2575,52; 2640,51-2641,71; 2780,34-2781,54; 2877,59-2878,79; 2996,07-2997,27м (цирк. клапана)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 t="str">
            <v>Газлифт</v>
          </cell>
          <cell r="AT389">
            <v>540</v>
          </cell>
          <cell r="AU389" t="str">
            <v>ГП</v>
          </cell>
          <cell r="AV389">
            <v>970</v>
          </cell>
          <cell r="AW389" t="str">
            <v>ГК77/4</v>
          </cell>
          <cell r="AX389">
            <v>1360</v>
          </cell>
          <cell r="AY389" t="str">
            <v>ГК80/4</v>
          </cell>
          <cell r="AZ389">
            <v>1690</v>
          </cell>
          <cell r="BA389" t="str">
            <v>ГК82/4</v>
          </cell>
          <cell r="BB389">
            <v>1980</v>
          </cell>
          <cell r="BC389" t="str">
            <v>ЦКсОК</v>
          </cell>
          <cell r="BD389">
            <v>0</v>
          </cell>
          <cell r="BE389">
            <v>0</v>
          </cell>
          <cell r="BF389">
            <v>1990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2102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18</v>
          </cell>
          <cell r="BX389" t="str">
            <v>Угловик</v>
          </cell>
          <cell r="BY389" t="str">
            <v>Постоянный</v>
          </cell>
          <cell r="BZ389">
            <v>24</v>
          </cell>
          <cell r="CA389">
            <v>0</v>
          </cell>
          <cell r="CB389">
            <v>28</v>
          </cell>
          <cell r="CC389">
            <v>70</v>
          </cell>
          <cell r="CD389">
            <v>27</v>
          </cell>
          <cell r="CE389">
            <v>43313</v>
          </cell>
          <cell r="CF389">
            <v>206</v>
          </cell>
          <cell r="CG389">
            <v>72</v>
          </cell>
          <cell r="CH389">
            <v>6</v>
          </cell>
          <cell r="CI389">
            <v>0</v>
          </cell>
          <cell r="CJ389">
            <v>0</v>
          </cell>
          <cell r="CK389">
            <v>58</v>
          </cell>
          <cell r="CL389">
            <v>23.407999999999998</v>
          </cell>
          <cell r="CM389">
            <v>28</v>
          </cell>
          <cell r="CN389">
            <v>0</v>
          </cell>
          <cell r="CO389">
            <v>0</v>
          </cell>
          <cell r="CP389">
            <v>23</v>
          </cell>
          <cell r="CQ389">
            <v>148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17</v>
          </cell>
          <cell r="CZ389">
            <v>6</v>
          </cell>
          <cell r="DA389">
            <v>256.32262474367741</v>
          </cell>
          <cell r="DB389">
            <v>982.57006151743008</v>
          </cell>
          <cell r="DC389">
            <v>0</v>
          </cell>
          <cell r="DD389">
            <v>0</v>
          </cell>
          <cell r="DE389" t="str">
            <v>Газлифт</v>
          </cell>
          <cell r="DF389">
            <v>23.407999999999998</v>
          </cell>
          <cell r="DG389">
            <v>28</v>
          </cell>
          <cell r="DH389">
            <v>0</v>
          </cell>
          <cell r="DI389">
            <v>6</v>
          </cell>
          <cell r="DJ389">
            <v>58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18</v>
          </cell>
          <cell r="DW389">
            <v>30</v>
          </cell>
          <cell r="DX389">
            <v>71</v>
          </cell>
          <cell r="DY389">
            <v>29</v>
          </cell>
          <cell r="DZ389" t="str">
            <v>Постоянный</v>
          </cell>
          <cell r="EA389">
            <v>24</v>
          </cell>
          <cell r="EB389">
            <v>0</v>
          </cell>
          <cell r="EC389">
            <v>32.737759999999994</v>
          </cell>
          <cell r="ED389">
            <v>39.159999999999997</v>
          </cell>
          <cell r="EE389">
            <v>0</v>
          </cell>
          <cell r="EF389">
            <v>54.1</v>
          </cell>
          <cell r="EG389">
            <v>983.57370815840818</v>
          </cell>
          <cell r="EH389">
            <v>71</v>
          </cell>
          <cell r="EI389">
            <v>21.9</v>
          </cell>
          <cell r="EJ389">
            <v>60</v>
          </cell>
          <cell r="EK389">
            <v>18</v>
          </cell>
          <cell r="EL389">
            <v>28</v>
          </cell>
          <cell r="EM389">
            <v>70</v>
          </cell>
          <cell r="EN389">
            <v>27</v>
          </cell>
          <cell r="EO389" t="str">
            <v>Постоянный</v>
          </cell>
          <cell r="EP389">
            <v>24</v>
          </cell>
          <cell r="EQ389">
            <v>0</v>
          </cell>
          <cell r="ER389">
            <v>23.407999999999998</v>
          </cell>
          <cell r="ES389">
            <v>28</v>
          </cell>
          <cell r="ET389">
            <v>0</v>
          </cell>
          <cell r="EU389">
            <v>23</v>
          </cell>
          <cell r="EV389">
            <v>256.32262474367741</v>
          </cell>
          <cell r="EW389">
            <v>72</v>
          </cell>
          <cell r="EX389">
            <v>17</v>
          </cell>
          <cell r="EY389">
            <v>58</v>
          </cell>
          <cell r="EZ389">
            <v>0</v>
          </cell>
          <cell r="FA389">
            <v>-2</v>
          </cell>
          <cell r="FB389">
            <v>-1</v>
          </cell>
          <cell r="FC389">
            <v>-2</v>
          </cell>
          <cell r="FD389">
            <v>0</v>
          </cell>
          <cell r="FE389">
            <v>0</v>
          </cell>
          <cell r="FF389">
            <v>-9.3297599999999967</v>
          </cell>
        </row>
        <row r="390">
          <cell r="J390">
            <v>1573</v>
          </cell>
          <cell r="K390" t="str">
            <v>К-1599</v>
          </cell>
          <cell r="L390">
            <v>43342</v>
          </cell>
          <cell r="M390" t="str">
            <v>Гор.</v>
          </cell>
          <cell r="N390" t="str">
            <v>P1ar_Block III</v>
          </cell>
          <cell r="O390" t="str">
            <v>Действующий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143.80000000000001</v>
          </cell>
          <cell r="U390">
            <v>135</v>
          </cell>
          <cell r="V390">
            <v>4.32</v>
          </cell>
          <cell r="W390">
            <v>1</v>
          </cell>
          <cell r="X390">
            <v>3.9051200462829048</v>
          </cell>
          <cell r="Y390">
            <v>1.33</v>
          </cell>
          <cell r="Z390">
            <v>0.83599999999999997</v>
          </cell>
          <cell r="AA390">
            <v>0.73299999999999998</v>
          </cell>
          <cell r="AB390">
            <v>38</v>
          </cell>
          <cell r="AC390">
            <v>1.1579999999999999</v>
          </cell>
          <cell r="AD390">
            <v>177.8</v>
          </cell>
          <cell r="AE390">
            <v>0</v>
          </cell>
          <cell r="AF390">
            <v>0</v>
          </cell>
          <cell r="AG390" t="str">
            <v>1 ств 2746
2 ств 2844
3 ств 2793
4 ств 2700</v>
          </cell>
          <cell r="AH390" t="str">
            <v>1 ств 2746
2 ств 2844
3 ств 2793
4 ств 2700</v>
          </cell>
          <cell r="AI390">
            <v>0</v>
          </cell>
          <cell r="AJ390">
            <v>0</v>
          </cell>
          <cell r="AK390" t="str">
            <v>откр ствол</v>
          </cell>
          <cell r="AL390" t="str">
            <v>1 ствол 2205-2746;
2 ствол 2300-2844;
2 ствол 2399-2793;
2 ствол 2455-2700;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 t="str">
            <v>Газлифт</v>
          </cell>
          <cell r="AT390">
            <v>540</v>
          </cell>
          <cell r="AU390" t="str">
            <v>ГК80/4</v>
          </cell>
          <cell r="AV390">
            <v>1015</v>
          </cell>
          <cell r="AW390" t="str">
            <v>ГК82/4</v>
          </cell>
          <cell r="AX390">
            <v>1385</v>
          </cell>
          <cell r="AY390" t="str">
            <v>ГК85/4</v>
          </cell>
          <cell r="AZ390">
            <v>1660</v>
          </cell>
          <cell r="BA390" t="str">
            <v>ГК81/4</v>
          </cell>
          <cell r="BB390">
            <v>1915</v>
          </cell>
          <cell r="BC390" t="str">
            <v>ЦКсОК</v>
          </cell>
          <cell r="BD390">
            <v>0</v>
          </cell>
          <cell r="BE390">
            <v>0</v>
          </cell>
          <cell r="BF390">
            <v>1930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1952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18</v>
          </cell>
          <cell r="BX390" t="str">
            <v>Угловик</v>
          </cell>
          <cell r="BY390" t="str">
            <v>Постоянный</v>
          </cell>
          <cell r="BZ390">
            <v>24</v>
          </cell>
          <cell r="CA390">
            <v>0</v>
          </cell>
          <cell r="CB390">
            <v>33</v>
          </cell>
          <cell r="CC390">
            <v>60</v>
          </cell>
          <cell r="CD390">
            <v>32</v>
          </cell>
          <cell r="CE390">
            <v>43313</v>
          </cell>
          <cell r="CF390">
            <v>206</v>
          </cell>
          <cell r="CG390">
            <v>77</v>
          </cell>
          <cell r="CH390">
            <v>6</v>
          </cell>
          <cell r="CI390">
            <v>0</v>
          </cell>
          <cell r="CJ390">
            <v>0</v>
          </cell>
          <cell r="CK390">
            <v>54</v>
          </cell>
          <cell r="CL390">
            <v>21.849695999999998</v>
          </cell>
          <cell r="CM390">
            <v>27</v>
          </cell>
          <cell r="CN390">
            <v>3.2</v>
          </cell>
          <cell r="CO390">
            <v>367</v>
          </cell>
          <cell r="CP390">
            <v>44</v>
          </cell>
          <cell r="CQ390">
            <v>152</v>
          </cell>
          <cell r="CR390" t="str">
            <v>-</v>
          </cell>
          <cell r="CS390" t="str">
            <v>-</v>
          </cell>
          <cell r="CT390" t="str">
            <v>-</v>
          </cell>
          <cell r="CU390">
            <v>130.15030400000001</v>
          </cell>
          <cell r="CV390" t="str">
            <v>-</v>
          </cell>
          <cell r="CW390" t="str">
            <v>-</v>
          </cell>
          <cell r="CX390" t="str">
            <v>-</v>
          </cell>
          <cell r="CY390">
            <v>20</v>
          </cell>
          <cell r="CZ390">
            <v>24</v>
          </cell>
          <cell r="DA390">
            <v>1098.4134516104939</v>
          </cell>
          <cell r="DB390">
            <v>2013.7579946192388</v>
          </cell>
          <cell r="DC390">
            <v>0.21247065587821251</v>
          </cell>
          <cell r="DD390">
            <v>0</v>
          </cell>
          <cell r="DE390" t="str">
            <v>Газлифт</v>
          </cell>
          <cell r="DF390">
            <v>21.849695999999998</v>
          </cell>
          <cell r="DG390">
            <v>27</v>
          </cell>
          <cell r="DH390">
            <v>3.2</v>
          </cell>
          <cell r="DI390">
            <v>24</v>
          </cell>
          <cell r="DJ390">
            <v>54</v>
          </cell>
          <cell r="DK390">
            <v>0</v>
          </cell>
          <cell r="DL390">
            <v>0</v>
          </cell>
          <cell r="DM390">
            <v>43342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43342</v>
          </cell>
          <cell r="DT390" t="str">
            <v>ВНС</v>
          </cell>
          <cell r="DU390">
            <v>0</v>
          </cell>
          <cell r="DV390">
            <v>18</v>
          </cell>
          <cell r="DW390">
            <v>33</v>
          </cell>
          <cell r="DX390">
            <v>60</v>
          </cell>
          <cell r="DY390">
            <v>32</v>
          </cell>
          <cell r="DZ390" t="str">
            <v>Постоянный</v>
          </cell>
          <cell r="EA390">
            <v>24</v>
          </cell>
          <cell r="EB390">
            <v>0</v>
          </cell>
          <cell r="EC390">
            <v>21.849695999999998</v>
          </cell>
          <cell r="ED390">
            <v>27</v>
          </cell>
          <cell r="EE390">
            <v>3.2</v>
          </cell>
          <cell r="EF390">
            <v>44</v>
          </cell>
          <cell r="EG390">
            <v>1098.4134516104939</v>
          </cell>
          <cell r="EH390">
            <v>77</v>
          </cell>
          <cell r="EI390">
            <v>20</v>
          </cell>
          <cell r="EJ390">
            <v>54</v>
          </cell>
          <cell r="EK390">
            <v>18</v>
          </cell>
          <cell r="EL390">
            <v>33</v>
          </cell>
          <cell r="EM390">
            <v>60</v>
          </cell>
          <cell r="EN390">
            <v>32</v>
          </cell>
          <cell r="EO390" t="str">
            <v>Постоянный</v>
          </cell>
          <cell r="EP390">
            <v>24</v>
          </cell>
          <cell r="EQ390">
            <v>0</v>
          </cell>
          <cell r="ER390">
            <v>21.849695999999998</v>
          </cell>
          <cell r="ES390">
            <v>27</v>
          </cell>
          <cell r="ET390">
            <v>3.2</v>
          </cell>
          <cell r="EU390">
            <v>44</v>
          </cell>
          <cell r="EV390">
            <v>1098.4134516104939</v>
          </cell>
          <cell r="EW390">
            <v>77</v>
          </cell>
          <cell r="EX390">
            <v>20</v>
          </cell>
          <cell r="EY390">
            <v>54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</row>
        <row r="391">
          <cell r="J391">
            <v>1618</v>
          </cell>
          <cell r="K391" t="str">
            <v>К - 68</v>
          </cell>
          <cell r="L391">
            <v>43304</v>
          </cell>
          <cell r="M391" t="str">
            <v>Гор.</v>
          </cell>
          <cell r="N391" t="str">
            <v>P1ar_Block I</v>
          </cell>
          <cell r="O391" t="str">
            <v>Действующий</v>
          </cell>
          <cell r="P391">
            <v>-4</v>
          </cell>
          <cell r="Q391">
            <v>43259</v>
          </cell>
          <cell r="R391" t="str">
            <v>МеКаМиНефть</v>
          </cell>
          <cell r="S391" t="str">
            <v>КГРП 7стадий
250 м3 15% HCl</v>
          </cell>
          <cell r="T391">
            <v>143.80000000000001</v>
          </cell>
          <cell r="U391">
            <v>135</v>
          </cell>
          <cell r="V391">
            <v>4.32</v>
          </cell>
          <cell r="W391">
            <v>1</v>
          </cell>
          <cell r="X391">
            <v>4.32</v>
          </cell>
          <cell r="Y391">
            <v>1.33</v>
          </cell>
          <cell r="Z391">
            <v>0.83599999999999997</v>
          </cell>
          <cell r="AA391">
            <v>0.73299999999999998</v>
          </cell>
          <cell r="AB391">
            <v>38</v>
          </cell>
          <cell r="AC391">
            <v>1.1579999999999999</v>
          </cell>
          <cell r="AD391">
            <v>177.8</v>
          </cell>
          <cell r="AE391">
            <v>9.19</v>
          </cell>
          <cell r="AF391">
            <v>2175.41</v>
          </cell>
          <cell r="AG391">
            <v>2870.45</v>
          </cell>
          <cell r="AH391">
            <v>2870.45</v>
          </cell>
          <cell r="AI391">
            <v>43250</v>
          </cell>
          <cell r="AJ391" t="str">
            <v>По спущенной компановке</v>
          </cell>
          <cell r="AK391" t="str">
            <v>закрытый</v>
          </cell>
          <cell r="AL391" t="str">
            <v>2194,39-2195,59; 2271,55-2272,75; 2360,24-2361,44; 2426,05-2427,25; 2523,97-2525,17; 2632,47-2633,67; 2741,62-2742,82 (цирк. клапана)</v>
          </cell>
          <cell r="AM391">
            <v>8.4</v>
          </cell>
          <cell r="AN391">
            <v>1788.7860000000001</v>
          </cell>
          <cell r="AO391">
            <v>405.6</v>
          </cell>
          <cell r="AP391" t="str">
            <v>2114,45-2871</v>
          </cell>
          <cell r="AQ391">
            <v>114</v>
          </cell>
          <cell r="AR391">
            <v>7.37</v>
          </cell>
          <cell r="AS391" t="str">
            <v>Газлифт</v>
          </cell>
          <cell r="AT391">
            <v>500</v>
          </cell>
          <cell r="AU391" t="str">
            <v>ГК81/0,313</v>
          </cell>
          <cell r="AV391">
            <v>935</v>
          </cell>
          <cell r="AW391" t="str">
            <v>ГК82/0,313</v>
          </cell>
          <cell r="AX391">
            <v>1315</v>
          </cell>
          <cell r="AY391" t="str">
            <v>ГК82/0,313</v>
          </cell>
          <cell r="AZ391">
            <v>1605</v>
          </cell>
          <cell r="BA391" t="str">
            <v>ГК80/0,313</v>
          </cell>
          <cell r="BB391">
            <v>1850</v>
          </cell>
          <cell r="BC391" t="str">
            <v>ЦКсОК</v>
          </cell>
          <cell r="BD391">
            <v>0</v>
          </cell>
          <cell r="BE391">
            <v>0</v>
          </cell>
          <cell r="BF391">
            <v>1900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1922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18</v>
          </cell>
          <cell r="BX391" t="str">
            <v>Угловик</v>
          </cell>
          <cell r="BY391" t="str">
            <v>Постоянный</v>
          </cell>
          <cell r="BZ391">
            <v>24</v>
          </cell>
          <cell r="CA391">
            <v>0</v>
          </cell>
          <cell r="CB391">
            <v>29</v>
          </cell>
          <cell r="CC391">
            <v>62</v>
          </cell>
          <cell r="CD391">
            <v>28</v>
          </cell>
          <cell r="CE391">
            <v>43313</v>
          </cell>
          <cell r="CF391">
            <v>206</v>
          </cell>
          <cell r="CG391">
            <v>80</v>
          </cell>
          <cell r="CH391">
            <v>6</v>
          </cell>
          <cell r="CI391">
            <v>0</v>
          </cell>
          <cell r="CJ391">
            <v>0</v>
          </cell>
          <cell r="CK391">
            <v>68</v>
          </cell>
          <cell r="CL391">
            <v>22.571999999999999</v>
          </cell>
          <cell r="CM391">
            <v>27</v>
          </cell>
          <cell r="CN391">
            <v>0</v>
          </cell>
          <cell r="CO391">
            <v>368</v>
          </cell>
          <cell r="CP391">
            <v>34</v>
          </cell>
          <cell r="CQ391">
            <v>138</v>
          </cell>
          <cell r="CR391" t="str">
            <v>-</v>
          </cell>
          <cell r="CS391" t="str">
            <v>-</v>
          </cell>
          <cell r="CT391" t="str">
            <v>-</v>
          </cell>
          <cell r="CU391">
            <v>115.428</v>
          </cell>
          <cell r="CV391" t="str">
            <v>-</v>
          </cell>
          <cell r="CW391" t="str">
            <v>-</v>
          </cell>
          <cell r="CX391" t="str">
            <v>-</v>
          </cell>
          <cell r="CY391">
            <v>19</v>
          </cell>
          <cell r="CZ391">
            <v>15</v>
          </cell>
          <cell r="DA391">
            <v>664.54013822434877</v>
          </cell>
          <cell r="DB391">
            <v>1506.2909799751906</v>
          </cell>
          <cell r="DC391">
            <v>0</v>
          </cell>
          <cell r="DD391">
            <v>0</v>
          </cell>
          <cell r="DE391" t="str">
            <v>Газлифт</v>
          </cell>
          <cell r="DF391">
            <v>22.571999999999999</v>
          </cell>
          <cell r="DG391">
            <v>27</v>
          </cell>
          <cell r="DH391">
            <v>0</v>
          </cell>
          <cell r="DI391">
            <v>15</v>
          </cell>
          <cell r="DJ391">
            <v>68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18</v>
          </cell>
          <cell r="DW391">
            <v>30</v>
          </cell>
          <cell r="DX391">
            <v>55</v>
          </cell>
          <cell r="DY391">
            <v>28</v>
          </cell>
          <cell r="DZ391" t="str">
            <v>Постоянный</v>
          </cell>
          <cell r="EA391">
            <v>24</v>
          </cell>
          <cell r="EB391">
            <v>0</v>
          </cell>
          <cell r="EC391">
            <v>43.555599999999998</v>
          </cell>
          <cell r="ED391">
            <v>52.1</v>
          </cell>
          <cell r="EE391">
            <v>0</v>
          </cell>
          <cell r="EF391">
            <v>32.299999999999997</v>
          </cell>
          <cell r="EG391">
            <v>346.68331971089822</v>
          </cell>
          <cell r="EH391">
            <v>80</v>
          </cell>
          <cell r="EI391">
            <v>17.2</v>
          </cell>
          <cell r="EJ391">
            <v>78</v>
          </cell>
          <cell r="EK391">
            <v>18</v>
          </cell>
          <cell r="EL391">
            <v>29</v>
          </cell>
          <cell r="EM391">
            <v>62</v>
          </cell>
          <cell r="EN391">
            <v>28</v>
          </cell>
          <cell r="EO391" t="str">
            <v>Постоянный</v>
          </cell>
          <cell r="EP391">
            <v>24</v>
          </cell>
          <cell r="EQ391">
            <v>0</v>
          </cell>
          <cell r="ER391">
            <v>22.571999999999999</v>
          </cell>
          <cell r="ES391">
            <v>27</v>
          </cell>
          <cell r="ET391">
            <v>0</v>
          </cell>
          <cell r="EU391">
            <v>34</v>
          </cell>
          <cell r="EV391">
            <v>664.54013822434877</v>
          </cell>
          <cell r="EW391">
            <v>80</v>
          </cell>
          <cell r="EX391">
            <v>19</v>
          </cell>
          <cell r="EY391">
            <v>68</v>
          </cell>
          <cell r="EZ391">
            <v>0</v>
          </cell>
          <cell r="FA391">
            <v>-1</v>
          </cell>
          <cell r="FB391">
            <v>7</v>
          </cell>
          <cell r="FC391">
            <v>0</v>
          </cell>
          <cell r="FD391">
            <v>0</v>
          </cell>
          <cell r="FE391">
            <v>0</v>
          </cell>
          <cell r="FF391">
            <v>-20.983599999999999</v>
          </cell>
        </row>
        <row r="392">
          <cell r="J392">
            <v>3068</v>
          </cell>
          <cell r="K392" t="str">
            <v>Без куста</v>
          </cell>
          <cell r="L392">
            <v>41290</v>
          </cell>
          <cell r="M392" t="str">
            <v>Верт.</v>
          </cell>
          <cell r="N392" t="str">
            <v>P1ar_Block III</v>
          </cell>
          <cell r="O392" t="str">
            <v>Действующий</v>
          </cell>
          <cell r="P392">
            <v>-4</v>
          </cell>
          <cell r="Q392" t="str">
            <v xml:space="preserve"> </v>
          </cell>
          <cell r="R392" t="str">
            <v xml:space="preserve"> </v>
          </cell>
          <cell r="S392">
            <v>0</v>
          </cell>
          <cell r="T392">
            <v>143.80000000000001</v>
          </cell>
          <cell r="U392">
            <v>135</v>
          </cell>
          <cell r="V392">
            <v>4.32</v>
          </cell>
          <cell r="W392">
            <v>1</v>
          </cell>
          <cell r="X392">
            <v>4.32</v>
          </cell>
          <cell r="Y392">
            <v>1.33</v>
          </cell>
          <cell r="Z392">
            <v>0.83599999999999997</v>
          </cell>
          <cell r="AA392">
            <v>0.73299999999999998</v>
          </cell>
          <cell r="AB392">
            <v>38</v>
          </cell>
          <cell r="AC392">
            <v>1.1579999999999999</v>
          </cell>
          <cell r="AD392">
            <v>139.69999999999999</v>
          </cell>
          <cell r="AE392">
            <v>7.72</v>
          </cell>
          <cell r="AF392">
            <v>2050</v>
          </cell>
          <cell r="AG392">
            <v>2050</v>
          </cell>
          <cell r="AH392">
            <v>2050</v>
          </cell>
          <cell r="AI392">
            <v>0</v>
          </cell>
          <cell r="AJ392">
            <v>0</v>
          </cell>
          <cell r="AK392" t="str">
            <v>закрытый</v>
          </cell>
          <cell r="AL392" t="str">
            <v>1886,4-1891,4; 1894-1900; 1904-1906; 1908-1914</v>
          </cell>
          <cell r="AM392">
            <v>0</v>
          </cell>
          <cell r="AN392">
            <v>1886</v>
          </cell>
          <cell r="AO392">
            <v>8.1999999999999993</v>
          </cell>
          <cell r="AP392">
            <v>0</v>
          </cell>
          <cell r="AQ392">
            <v>0</v>
          </cell>
          <cell r="AR392">
            <v>0</v>
          </cell>
          <cell r="AS392" t="str">
            <v>Фонтан</v>
          </cell>
          <cell r="AT392">
            <v>600</v>
          </cell>
          <cell r="AU392" t="str">
            <v>ГК65</v>
          </cell>
          <cell r="AV392">
            <v>1200</v>
          </cell>
          <cell r="AW392" t="str">
            <v>ГК45</v>
          </cell>
          <cell r="AX392">
            <v>1778</v>
          </cell>
          <cell r="AY392" t="str">
            <v>ЦКсОК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1788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1886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73</v>
          </cell>
          <cell r="BV392">
            <v>5.5</v>
          </cell>
          <cell r="BW392">
            <v>18</v>
          </cell>
          <cell r="BX392" t="str">
            <v>Угловик</v>
          </cell>
          <cell r="BY392" t="str">
            <v>Постоянный</v>
          </cell>
          <cell r="BZ392">
            <v>24</v>
          </cell>
          <cell r="CA392">
            <v>0</v>
          </cell>
          <cell r="CB392">
            <v>36</v>
          </cell>
          <cell r="CC392">
            <v>45</v>
          </cell>
          <cell r="CD392">
            <v>34</v>
          </cell>
          <cell r="CE392">
            <v>43313</v>
          </cell>
          <cell r="CF392">
            <v>122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48</v>
          </cell>
          <cell r="CL392">
            <v>5.016</v>
          </cell>
          <cell r="CM392">
            <v>6</v>
          </cell>
          <cell r="CN392">
            <v>0</v>
          </cell>
          <cell r="CO392">
            <v>369</v>
          </cell>
          <cell r="CP392">
            <v>42</v>
          </cell>
          <cell r="CQ392">
            <v>74</v>
          </cell>
          <cell r="CR392" t="str">
            <v>-</v>
          </cell>
          <cell r="CS392" t="str">
            <v>-</v>
          </cell>
          <cell r="CT392" t="str">
            <v>-</v>
          </cell>
          <cell r="CU392">
            <v>68.983999999999995</v>
          </cell>
          <cell r="CV392" t="str">
            <v>-</v>
          </cell>
          <cell r="CW392" t="str">
            <v>-</v>
          </cell>
          <cell r="CX392" t="str">
            <v>-</v>
          </cell>
          <cell r="CY392">
            <v>0</v>
          </cell>
          <cell r="CZ392">
            <v>42</v>
          </cell>
          <cell r="DA392">
            <v>8373.2057416267944</v>
          </cell>
          <cell r="DB392">
            <v>8373.2057416267944</v>
          </cell>
          <cell r="DC392">
            <v>0.11100626811350005</v>
          </cell>
          <cell r="DD392">
            <v>0</v>
          </cell>
          <cell r="DE392" t="str">
            <v>Фонтан</v>
          </cell>
          <cell r="DF392">
            <v>5.016</v>
          </cell>
          <cell r="DG392">
            <v>6</v>
          </cell>
          <cell r="DH392">
            <v>0</v>
          </cell>
          <cell r="DI392">
            <v>42</v>
          </cell>
          <cell r="DJ392">
            <v>48</v>
          </cell>
          <cell r="DK392">
            <v>0</v>
          </cell>
          <cell r="DL392">
            <v>42513.084027777775</v>
          </cell>
          <cell r="DM392">
            <v>42618</v>
          </cell>
          <cell r="DN392">
            <v>788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41290</v>
          </cell>
          <cell r="DT392" t="str">
            <v>ВНС</v>
          </cell>
          <cell r="DU392">
            <v>0</v>
          </cell>
          <cell r="DV392">
            <v>8</v>
          </cell>
          <cell r="DW392">
            <v>36</v>
          </cell>
          <cell r="DX392">
            <v>45</v>
          </cell>
          <cell r="DY392">
            <v>34</v>
          </cell>
          <cell r="DZ392" t="str">
            <v>Постоянный</v>
          </cell>
          <cell r="EA392">
            <v>24</v>
          </cell>
          <cell r="EB392">
            <v>0</v>
          </cell>
          <cell r="EC392">
            <v>5.016</v>
          </cell>
          <cell r="ED392">
            <v>6</v>
          </cell>
          <cell r="EE392">
            <v>0</v>
          </cell>
          <cell r="EF392">
            <v>42</v>
          </cell>
          <cell r="EG392">
            <v>8373.2057416267944</v>
          </cell>
          <cell r="EH392">
            <v>0</v>
          </cell>
          <cell r="EI392">
            <v>0</v>
          </cell>
          <cell r="EJ392">
            <v>48</v>
          </cell>
          <cell r="EK392">
            <v>18</v>
          </cell>
          <cell r="EL392">
            <v>36</v>
          </cell>
          <cell r="EM392">
            <v>45</v>
          </cell>
          <cell r="EN392">
            <v>34</v>
          </cell>
          <cell r="EO392" t="str">
            <v>Постоянный</v>
          </cell>
          <cell r="EP392">
            <v>24</v>
          </cell>
          <cell r="EQ392">
            <v>0</v>
          </cell>
          <cell r="ER392">
            <v>5.016</v>
          </cell>
          <cell r="ES392">
            <v>6</v>
          </cell>
          <cell r="ET392">
            <v>0</v>
          </cell>
          <cell r="EU392">
            <v>42</v>
          </cell>
          <cell r="EV392">
            <v>8373.2057416267944</v>
          </cell>
          <cell r="EW392">
            <v>0</v>
          </cell>
          <cell r="EX392">
            <v>0</v>
          </cell>
          <cell r="EY392">
            <v>48</v>
          </cell>
          <cell r="EZ392">
            <v>10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</row>
        <row r="393">
          <cell r="J393">
            <v>3218</v>
          </cell>
          <cell r="K393" t="str">
            <v>К - 53</v>
          </cell>
          <cell r="L393">
            <v>42122</v>
          </cell>
          <cell r="M393" t="str">
            <v>Гор.</v>
          </cell>
          <cell r="N393" t="str">
            <v>P1ar_Block III</v>
          </cell>
          <cell r="O393" t="str">
            <v>В бездействии текущего года</v>
          </cell>
          <cell r="P393">
            <v>-4</v>
          </cell>
          <cell r="Q393">
            <v>0</v>
          </cell>
          <cell r="R393">
            <v>0</v>
          </cell>
          <cell r="S393">
            <v>0</v>
          </cell>
          <cell r="T393">
            <v>143.80000000000001</v>
          </cell>
          <cell r="U393">
            <v>135</v>
          </cell>
          <cell r="V393">
            <v>4.32</v>
          </cell>
          <cell r="W393">
            <v>1</v>
          </cell>
          <cell r="X393">
            <v>4.32</v>
          </cell>
          <cell r="Y393">
            <v>1.33</v>
          </cell>
          <cell r="Z393">
            <v>0.83599999999999997</v>
          </cell>
          <cell r="AA393">
            <v>0.73299999999999998</v>
          </cell>
          <cell r="AB393">
            <v>38</v>
          </cell>
          <cell r="AC393">
            <v>1.1579999999999999</v>
          </cell>
          <cell r="AD393">
            <v>177.8</v>
          </cell>
          <cell r="AE393">
            <v>9.19</v>
          </cell>
          <cell r="AF393">
            <v>2154</v>
          </cell>
          <cell r="AG393" t="str">
            <v xml:space="preserve">1 ств 2870
2 ств 2500 </v>
          </cell>
          <cell r="AH393" t="str">
            <v xml:space="preserve">1 ств 2870
2 ств 2500 </v>
          </cell>
          <cell r="AI393">
            <v>0</v>
          </cell>
          <cell r="AJ393">
            <v>0</v>
          </cell>
          <cell r="AK393" t="str">
            <v>откр ствол</v>
          </cell>
          <cell r="AL393" t="str">
            <v xml:space="preserve">1 ствол 2154-2870;
2 ствол 2154-2500 </v>
          </cell>
          <cell r="AM393">
            <v>0</v>
          </cell>
          <cell r="AN393">
            <v>2154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 t="str">
            <v>Газлифт</v>
          </cell>
          <cell r="AT393">
            <v>1020</v>
          </cell>
          <cell r="AU393" t="str">
            <v>КС-73 (глух. Вт-ка)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 t="str">
            <v xml:space="preserve">отсутствует </v>
          </cell>
          <cell r="BG393">
            <v>0</v>
          </cell>
          <cell r="BH393">
            <v>0</v>
          </cell>
          <cell r="BI393">
            <v>0</v>
          </cell>
          <cell r="BJ393" t="e">
            <v>#N/A</v>
          </cell>
          <cell r="BK393">
            <v>0</v>
          </cell>
          <cell r="BL393">
            <v>0</v>
          </cell>
          <cell r="BM393">
            <v>2200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73</v>
          </cell>
          <cell r="BV393">
            <v>5.5</v>
          </cell>
          <cell r="BW393">
            <v>18</v>
          </cell>
          <cell r="BX393" t="str">
            <v>Угловик</v>
          </cell>
          <cell r="BY393" t="str">
            <v>Постоянный</v>
          </cell>
          <cell r="BZ393">
            <v>24</v>
          </cell>
          <cell r="CA393">
            <v>0</v>
          </cell>
          <cell r="CB393">
            <v>24</v>
          </cell>
          <cell r="CC393">
            <v>35</v>
          </cell>
          <cell r="CD393">
            <v>21</v>
          </cell>
          <cell r="CE393">
            <v>43313</v>
          </cell>
          <cell r="CF393">
            <v>112</v>
          </cell>
          <cell r="CG393">
            <v>81.095238095238102</v>
          </cell>
          <cell r="CH393">
            <v>6</v>
          </cell>
          <cell r="CI393">
            <v>0</v>
          </cell>
          <cell r="CJ393">
            <v>0</v>
          </cell>
          <cell r="CK393">
            <v>129</v>
          </cell>
          <cell r="CL393">
            <v>0</v>
          </cell>
          <cell r="CM393">
            <v>0</v>
          </cell>
          <cell r="CN393">
            <v>0</v>
          </cell>
          <cell r="CO393">
            <v>370</v>
          </cell>
          <cell r="CP393">
            <v>0</v>
          </cell>
          <cell r="CQ393">
            <v>3</v>
          </cell>
          <cell r="CR393" t="str">
            <v>-</v>
          </cell>
          <cell r="CS393" t="str">
            <v>-</v>
          </cell>
          <cell r="CT393" t="str">
            <v>-</v>
          </cell>
          <cell r="CU393">
            <v>3</v>
          </cell>
          <cell r="CV393" t="str">
            <v>-</v>
          </cell>
          <cell r="CW393" t="str">
            <v>-</v>
          </cell>
          <cell r="CX393" t="str">
            <v>-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 t="str">
            <v>Газлифт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129</v>
          </cell>
          <cell r="DK393">
            <v>0</v>
          </cell>
          <cell r="DL393">
            <v>42868.083333333336</v>
          </cell>
          <cell r="DM393">
            <v>42879</v>
          </cell>
          <cell r="DN393">
            <v>527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42879</v>
          </cell>
          <cell r="DT393" t="str">
            <v>ОПЗ</v>
          </cell>
          <cell r="DU393">
            <v>0</v>
          </cell>
          <cell r="DV393">
            <v>18</v>
          </cell>
          <cell r="DW393">
            <v>24</v>
          </cell>
          <cell r="DX393">
            <v>35</v>
          </cell>
          <cell r="DY393">
            <v>21</v>
          </cell>
          <cell r="DZ393" t="str">
            <v>Постоянный</v>
          </cell>
          <cell r="EA393">
            <v>24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81.095238095238102</v>
          </cell>
          <cell r="EI393">
            <v>0</v>
          </cell>
          <cell r="EJ393">
            <v>129</v>
          </cell>
          <cell r="EK393">
            <v>18</v>
          </cell>
          <cell r="EL393">
            <v>24</v>
          </cell>
          <cell r="EM393">
            <v>35</v>
          </cell>
          <cell r="EN393">
            <v>21</v>
          </cell>
          <cell r="EO393" t="str">
            <v>Постоянный</v>
          </cell>
          <cell r="EP393">
            <v>24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  <cell r="EW393">
            <v>81.095238095238102</v>
          </cell>
          <cell r="EX393">
            <v>0</v>
          </cell>
          <cell r="EY393">
            <v>129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</row>
        <row r="394">
          <cell r="J394">
            <v>3219</v>
          </cell>
          <cell r="K394" t="str">
            <v>К - 53</v>
          </cell>
          <cell r="L394">
            <v>42169</v>
          </cell>
          <cell r="M394" t="str">
            <v>Гор.</v>
          </cell>
          <cell r="N394" t="str">
            <v>P1ar_Block III</v>
          </cell>
          <cell r="O394" t="str">
            <v>В бездействии текущего года</v>
          </cell>
          <cell r="P394">
            <v>-4</v>
          </cell>
          <cell r="Q394">
            <v>0</v>
          </cell>
          <cell r="R394">
            <v>0</v>
          </cell>
          <cell r="S394">
            <v>0</v>
          </cell>
          <cell r="T394">
            <v>143.80000000000001</v>
          </cell>
          <cell r="U394">
            <v>135</v>
          </cell>
          <cell r="V394">
            <v>4.32</v>
          </cell>
          <cell r="W394">
            <v>1</v>
          </cell>
          <cell r="X394">
            <v>4.32</v>
          </cell>
          <cell r="Y394">
            <v>1.33</v>
          </cell>
          <cell r="Z394">
            <v>0.83599999999999997</v>
          </cell>
          <cell r="AA394">
            <v>0.73299999999999998</v>
          </cell>
          <cell r="AB394">
            <v>38</v>
          </cell>
          <cell r="AC394">
            <v>1.1579999999999999</v>
          </cell>
          <cell r="AD394">
            <v>177.8</v>
          </cell>
          <cell r="AE394">
            <v>9.19</v>
          </cell>
          <cell r="AF394">
            <v>2111</v>
          </cell>
          <cell r="AG394">
            <v>2860</v>
          </cell>
          <cell r="AH394">
            <v>2860</v>
          </cell>
          <cell r="AI394">
            <v>0</v>
          </cell>
          <cell r="AJ394">
            <v>0</v>
          </cell>
          <cell r="AK394" t="str">
            <v>откр ствол</v>
          </cell>
          <cell r="AL394" t="str">
            <v>2111-2860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Фонтан</v>
          </cell>
          <cell r="AT394">
            <v>375</v>
          </cell>
          <cell r="AU394" t="str">
            <v>ГП</v>
          </cell>
          <cell r="AV394">
            <v>710</v>
          </cell>
          <cell r="AW394" t="str">
            <v>ГП</v>
          </cell>
          <cell r="AX394">
            <v>1000</v>
          </cell>
          <cell r="AY394" t="str">
            <v>ГП</v>
          </cell>
          <cell r="AZ394">
            <v>1250</v>
          </cell>
          <cell r="BA394" t="str">
            <v>ГП</v>
          </cell>
          <cell r="BB394">
            <v>1480</v>
          </cell>
          <cell r="BC394" t="str">
            <v>ГК83/2</v>
          </cell>
          <cell r="BD394">
            <v>0</v>
          </cell>
          <cell r="BE394">
            <v>0</v>
          </cell>
          <cell r="BF394">
            <v>1730</v>
          </cell>
          <cell r="BG394">
            <v>0</v>
          </cell>
          <cell r="BH394">
            <v>0</v>
          </cell>
          <cell r="BI394">
            <v>0</v>
          </cell>
          <cell r="BJ394" t="e">
            <v>#N/A</v>
          </cell>
          <cell r="BK394">
            <v>0</v>
          </cell>
          <cell r="BL394">
            <v>0</v>
          </cell>
          <cell r="BM394">
            <v>2150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73</v>
          </cell>
          <cell r="BV394">
            <v>5.5</v>
          </cell>
          <cell r="BW394">
            <v>18</v>
          </cell>
          <cell r="BX394" t="str">
            <v>Угловик</v>
          </cell>
          <cell r="BY394" t="str">
            <v>Постоянный</v>
          </cell>
          <cell r="BZ394">
            <v>24</v>
          </cell>
          <cell r="CA394">
            <v>0</v>
          </cell>
          <cell r="CB394">
            <v>26</v>
          </cell>
          <cell r="CC394">
            <v>42</v>
          </cell>
          <cell r="CD394">
            <v>24</v>
          </cell>
          <cell r="CE394">
            <v>43313</v>
          </cell>
          <cell r="CF394">
            <v>95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47</v>
          </cell>
          <cell r="CL394">
            <v>11.453199999999999</v>
          </cell>
          <cell r="CM394">
            <v>13.7</v>
          </cell>
          <cell r="CN394">
            <v>0</v>
          </cell>
          <cell r="CO394">
            <v>371</v>
          </cell>
          <cell r="CP394">
            <v>32.1</v>
          </cell>
          <cell r="CQ394">
            <v>48</v>
          </cell>
          <cell r="CR394" t="str">
            <v>-</v>
          </cell>
          <cell r="CS394" t="str">
            <v>-</v>
          </cell>
          <cell r="CT394" t="str">
            <v>-</v>
          </cell>
          <cell r="CU394">
            <v>36.546800000000005</v>
          </cell>
          <cell r="CV394" t="str">
            <v>-</v>
          </cell>
          <cell r="CW394" t="str">
            <v>-</v>
          </cell>
          <cell r="CX394" t="str">
            <v>-</v>
          </cell>
          <cell r="CY394">
            <v>0</v>
          </cell>
          <cell r="CZ394">
            <v>32.1</v>
          </cell>
          <cell r="DA394">
            <v>2802.7101596060493</v>
          </cell>
          <cell r="DB394">
            <v>2802.7101596060493</v>
          </cell>
          <cell r="DC394">
            <v>0.36807126696832582</v>
          </cell>
          <cell r="DD394">
            <v>0</v>
          </cell>
          <cell r="DE394" t="str">
            <v>Фонтан</v>
          </cell>
          <cell r="DF394">
            <v>11.453199999999999</v>
          </cell>
          <cell r="DG394">
            <v>13.7</v>
          </cell>
          <cell r="DH394">
            <v>0</v>
          </cell>
          <cell r="DI394">
            <v>32.1</v>
          </cell>
          <cell r="DJ394">
            <v>47</v>
          </cell>
          <cell r="DK394" t="str">
            <v>Планируется перевод в газовый фонд</v>
          </cell>
          <cell r="DL394">
            <v>42871.083333333336</v>
          </cell>
          <cell r="DM394">
            <v>42883</v>
          </cell>
          <cell r="DN394">
            <v>523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42883</v>
          </cell>
          <cell r="DT394" t="str">
            <v>ОПЗ</v>
          </cell>
          <cell r="DU394">
            <v>0</v>
          </cell>
          <cell r="DV394">
            <v>18</v>
          </cell>
          <cell r="DW394">
            <v>26</v>
          </cell>
          <cell r="DX394">
            <v>42</v>
          </cell>
          <cell r="DY394">
            <v>24</v>
          </cell>
          <cell r="DZ394" t="str">
            <v>Постоянный</v>
          </cell>
          <cell r="EA394">
            <v>24</v>
          </cell>
          <cell r="EB394">
            <v>0</v>
          </cell>
          <cell r="EC394">
            <v>11.453199999999999</v>
          </cell>
          <cell r="ED394">
            <v>13.7</v>
          </cell>
          <cell r="EE394">
            <v>0</v>
          </cell>
          <cell r="EF394">
            <v>32.1</v>
          </cell>
          <cell r="EG394">
            <v>2802.7101596060493</v>
          </cell>
          <cell r="EH394">
            <v>0</v>
          </cell>
          <cell r="EI394">
            <v>0</v>
          </cell>
          <cell r="EJ394">
            <v>47</v>
          </cell>
          <cell r="EK394">
            <v>18</v>
          </cell>
          <cell r="EL394">
            <v>26</v>
          </cell>
          <cell r="EM394">
            <v>42</v>
          </cell>
          <cell r="EN394">
            <v>24</v>
          </cell>
          <cell r="EO394" t="str">
            <v>Постоянный</v>
          </cell>
          <cell r="EP394">
            <v>24</v>
          </cell>
          <cell r="EQ394">
            <v>0</v>
          </cell>
          <cell r="ER394">
            <v>11.453199999999999</v>
          </cell>
          <cell r="ES394">
            <v>13.7</v>
          </cell>
          <cell r="ET394">
            <v>0</v>
          </cell>
          <cell r="EU394">
            <v>32.1</v>
          </cell>
          <cell r="EV394">
            <v>2802.7101596060493</v>
          </cell>
          <cell r="EW394">
            <v>0</v>
          </cell>
          <cell r="EX394">
            <v>0</v>
          </cell>
          <cell r="EY394">
            <v>47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</row>
        <row r="395">
          <cell r="J395">
            <v>3220</v>
          </cell>
          <cell r="K395" t="str">
            <v>К - 21</v>
          </cell>
          <cell r="L395">
            <v>42215</v>
          </cell>
          <cell r="M395" t="str">
            <v>Гор.</v>
          </cell>
          <cell r="N395" t="str">
            <v>P1ar_Block III</v>
          </cell>
          <cell r="O395" t="str">
            <v>Действующий</v>
          </cell>
          <cell r="P395">
            <v>-4</v>
          </cell>
          <cell r="Q395">
            <v>0</v>
          </cell>
          <cell r="R395">
            <v>0</v>
          </cell>
          <cell r="S395">
            <v>0</v>
          </cell>
          <cell r="T395">
            <v>143.80000000000001</v>
          </cell>
          <cell r="U395">
            <v>135</v>
          </cell>
          <cell r="V395">
            <v>4.32</v>
          </cell>
          <cell r="W395">
            <v>1</v>
          </cell>
          <cell r="X395">
            <v>3.4178837603050778</v>
          </cell>
          <cell r="Y395">
            <v>1.33</v>
          </cell>
          <cell r="Z395">
            <v>0.83599999999999997</v>
          </cell>
          <cell r="AA395">
            <v>0.73299999999999998</v>
          </cell>
          <cell r="AB395">
            <v>38</v>
          </cell>
          <cell r="AC395">
            <v>1.1579999999999999</v>
          </cell>
          <cell r="AD395">
            <v>177.8</v>
          </cell>
          <cell r="AE395">
            <v>9.19</v>
          </cell>
          <cell r="AF395">
            <v>2188</v>
          </cell>
          <cell r="AG395">
            <v>2810</v>
          </cell>
          <cell r="AH395">
            <v>2810</v>
          </cell>
          <cell r="AI395">
            <v>0</v>
          </cell>
          <cell r="AJ395">
            <v>0</v>
          </cell>
          <cell r="AK395" t="str">
            <v>откр ствол</v>
          </cell>
          <cell r="AL395" t="str">
            <v>2188-2810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 t="str">
            <v>Газлифт</v>
          </cell>
          <cell r="AT395">
            <v>315</v>
          </cell>
          <cell r="AU395" t="str">
            <v>ГК83/1</v>
          </cell>
          <cell r="AV395">
            <v>590</v>
          </cell>
          <cell r="AW395" t="str">
            <v>ГК84/1</v>
          </cell>
          <cell r="AX395">
            <v>890</v>
          </cell>
          <cell r="AY395" t="str">
            <v>ГК85/1,5</v>
          </cell>
          <cell r="AZ395">
            <v>1185</v>
          </cell>
          <cell r="BA395" t="str">
            <v>ГК87/2</v>
          </cell>
          <cell r="BB395">
            <v>1460</v>
          </cell>
          <cell r="BC395" t="str">
            <v>ЦКсОК</v>
          </cell>
          <cell r="BD395">
            <v>0</v>
          </cell>
          <cell r="BE395">
            <v>0</v>
          </cell>
          <cell r="BF395">
            <v>1740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2200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73</v>
          </cell>
          <cell r="BV395">
            <v>5.5</v>
          </cell>
          <cell r="BW395">
            <v>18</v>
          </cell>
          <cell r="BX395" t="str">
            <v>Угловик</v>
          </cell>
          <cell r="BY395" t="str">
            <v>Постоянный</v>
          </cell>
          <cell r="BZ395">
            <v>24</v>
          </cell>
          <cell r="CA395">
            <v>0</v>
          </cell>
          <cell r="CB395">
            <v>26</v>
          </cell>
          <cell r="CC395">
            <v>62</v>
          </cell>
          <cell r="CD395">
            <v>25</v>
          </cell>
          <cell r="CE395">
            <v>43313</v>
          </cell>
          <cell r="CF395">
            <v>154</v>
          </cell>
          <cell r="CG395">
            <v>86</v>
          </cell>
          <cell r="CH395">
            <v>6</v>
          </cell>
          <cell r="CI395">
            <v>0</v>
          </cell>
          <cell r="CJ395">
            <v>0</v>
          </cell>
          <cell r="CK395">
            <v>65</v>
          </cell>
          <cell r="CL395">
            <v>15.698575199999999</v>
          </cell>
          <cell r="CM395">
            <v>20.399999999999999</v>
          </cell>
          <cell r="CN395">
            <v>7.95</v>
          </cell>
          <cell r="CO395">
            <v>372</v>
          </cell>
          <cell r="CP395">
            <v>28.5</v>
          </cell>
          <cell r="CQ395">
            <v>89</v>
          </cell>
          <cell r="CR395" t="str">
            <v>-</v>
          </cell>
          <cell r="CS395" t="str">
            <v>-</v>
          </cell>
          <cell r="CT395" t="str">
            <v>-</v>
          </cell>
          <cell r="CU395">
            <v>73.301424800000007</v>
          </cell>
          <cell r="CV395" t="str">
            <v>-</v>
          </cell>
          <cell r="CW395" t="str">
            <v>-</v>
          </cell>
          <cell r="CX395" t="str">
            <v>-</v>
          </cell>
          <cell r="CY395">
            <v>7.8</v>
          </cell>
          <cell r="CZ395">
            <v>20.7</v>
          </cell>
          <cell r="DA395">
            <v>1318.5910018126997</v>
          </cell>
          <cell r="DB395">
            <v>1815.4513793073402</v>
          </cell>
          <cell r="DC395">
            <v>0.29222841421715884</v>
          </cell>
          <cell r="DD395">
            <v>0</v>
          </cell>
          <cell r="DE395" t="str">
            <v>Газлифт</v>
          </cell>
          <cell r="DF395">
            <v>15.698575199999999</v>
          </cell>
          <cell r="DG395">
            <v>20.399999999999999</v>
          </cell>
          <cell r="DH395">
            <v>7.95</v>
          </cell>
          <cell r="DI395">
            <v>20.7</v>
          </cell>
          <cell r="DJ395">
            <v>65</v>
          </cell>
          <cell r="DK395">
            <v>0</v>
          </cell>
          <cell r="DL395" t="str">
            <v>-</v>
          </cell>
          <cell r="DM395">
            <v>42215</v>
          </cell>
          <cell r="DN395">
            <v>1191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42231</v>
          </cell>
          <cell r="DT395" t="str">
            <v>ВНС</v>
          </cell>
          <cell r="DU395">
            <v>0</v>
          </cell>
          <cell r="DV395">
            <v>18</v>
          </cell>
          <cell r="DW395">
            <v>26</v>
          </cell>
          <cell r="DX395">
            <v>62</v>
          </cell>
          <cell r="DY395">
            <v>25</v>
          </cell>
          <cell r="DZ395" t="str">
            <v>Постоянный</v>
          </cell>
          <cell r="EA395">
            <v>24</v>
          </cell>
          <cell r="EB395">
            <v>0</v>
          </cell>
          <cell r="EC395">
            <v>15.698575199999999</v>
          </cell>
          <cell r="ED395">
            <v>20.399999999999999</v>
          </cell>
          <cell r="EE395">
            <v>7.95</v>
          </cell>
          <cell r="EF395">
            <v>28.5</v>
          </cell>
          <cell r="EG395">
            <v>1318.5910018126997</v>
          </cell>
          <cell r="EH395">
            <v>86</v>
          </cell>
          <cell r="EI395">
            <v>7.8</v>
          </cell>
          <cell r="EJ395">
            <v>65</v>
          </cell>
          <cell r="EK395">
            <v>18</v>
          </cell>
          <cell r="EL395">
            <v>26</v>
          </cell>
          <cell r="EM395">
            <v>62</v>
          </cell>
          <cell r="EN395">
            <v>25</v>
          </cell>
          <cell r="EO395" t="str">
            <v>Постоянный</v>
          </cell>
          <cell r="EP395">
            <v>24</v>
          </cell>
          <cell r="EQ395">
            <v>0</v>
          </cell>
          <cell r="ER395">
            <v>15.698575199999999</v>
          </cell>
          <cell r="ES395">
            <v>20.399999999999999</v>
          </cell>
          <cell r="ET395">
            <v>7.95</v>
          </cell>
          <cell r="EU395">
            <v>28.5</v>
          </cell>
          <cell r="EV395">
            <v>1318.5910018126997</v>
          </cell>
          <cell r="EW395">
            <v>86</v>
          </cell>
          <cell r="EX395">
            <v>7.8</v>
          </cell>
          <cell r="EY395">
            <v>65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</row>
        <row r="396">
          <cell r="J396">
            <v>3221</v>
          </cell>
          <cell r="K396" t="str">
            <v>К - 21</v>
          </cell>
          <cell r="L396">
            <v>42093</v>
          </cell>
          <cell r="M396" t="str">
            <v>Гор.</v>
          </cell>
          <cell r="N396" t="str">
            <v>P1ar_Block III</v>
          </cell>
          <cell r="O396" t="str">
            <v>Действующий</v>
          </cell>
          <cell r="P396">
            <v>-4</v>
          </cell>
          <cell r="Q396">
            <v>0</v>
          </cell>
          <cell r="R396">
            <v>0</v>
          </cell>
          <cell r="S396">
            <v>0</v>
          </cell>
          <cell r="T396">
            <v>143.80000000000001</v>
          </cell>
          <cell r="U396">
            <v>135</v>
          </cell>
          <cell r="V396">
            <v>4.32</v>
          </cell>
          <cell r="W396">
            <v>1</v>
          </cell>
          <cell r="X396">
            <v>2.1643286573146292</v>
          </cell>
          <cell r="Y396">
            <v>1.33</v>
          </cell>
          <cell r="Z396">
            <v>0.83599999999999997</v>
          </cell>
          <cell r="AA396">
            <v>0.73299999999999998</v>
          </cell>
          <cell r="AB396">
            <v>38</v>
          </cell>
          <cell r="AC396">
            <v>1.1579999999999999</v>
          </cell>
          <cell r="AD396">
            <v>177.8</v>
          </cell>
          <cell r="AE396">
            <v>9.19</v>
          </cell>
          <cell r="AF396">
            <v>2033</v>
          </cell>
          <cell r="AG396">
            <v>2755</v>
          </cell>
          <cell r="AH396">
            <v>2755</v>
          </cell>
          <cell r="AI396">
            <v>0</v>
          </cell>
          <cell r="AJ396">
            <v>0</v>
          </cell>
          <cell r="AK396" t="str">
            <v>откр ствол</v>
          </cell>
          <cell r="AL396" t="str">
            <v>2033-2755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 t="str">
            <v>Газлифт</v>
          </cell>
          <cell r="AT396">
            <v>600</v>
          </cell>
          <cell r="AU396" t="str">
            <v>ГП</v>
          </cell>
          <cell r="AV396">
            <v>1060</v>
          </cell>
          <cell r="AW396" t="str">
            <v>ГП</v>
          </cell>
          <cell r="AX396">
            <v>1430</v>
          </cell>
          <cell r="AY396" t="str">
            <v>ГП</v>
          </cell>
          <cell r="AZ396">
            <v>1770</v>
          </cell>
          <cell r="BA396" t="str">
            <v>ГП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1780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2040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73</v>
          </cell>
          <cell r="BV396">
            <v>5.5</v>
          </cell>
          <cell r="BW396">
            <v>18</v>
          </cell>
          <cell r="BX396" t="str">
            <v>Угловик</v>
          </cell>
          <cell r="BY396" t="str">
            <v>Постоянный</v>
          </cell>
          <cell r="BZ396">
            <v>24</v>
          </cell>
          <cell r="CA396">
            <v>0</v>
          </cell>
          <cell r="CB396">
            <v>32</v>
          </cell>
          <cell r="CC396">
            <v>40</v>
          </cell>
          <cell r="CD396">
            <v>30</v>
          </cell>
          <cell r="CE396">
            <v>43313</v>
          </cell>
          <cell r="CF396">
            <v>133</v>
          </cell>
          <cell r="CG396">
            <v>78</v>
          </cell>
          <cell r="CH396">
            <v>6</v>
          </cell>
          <cell r="CI396">
            <v>0</v>
          </cell>
          <cell r="CJ396">
            <v>0</v>
          </cell>
          <cell r="CK396">
            <v>60</v>
          </cell>
          <cell r="CL396">
            <v>7.6017479999999997</v>
          </cell>
          <cell r="CM396">
            <v>12.99</v>
          </cell>
          <cell r="CN396">
            <v>30</v>
          </cell>
          <cell r="CO396">
            <v>373</v>
          </cell>
          <cell r="CP396">
            <v>26</v>
          </cell>
          <cell r="CQ396">
            <v>73</v>
          </cell>
          <cell r="CR396" t="str">
            <v>-</v>
          </cell>
          <cell r="CS396" t="str">
            <v>-</v>
          </cell>
          <cell r="CT396" t="str">
            <v>-</v>
          </cell>
          <cell r="CU396">
            <v>65.398251999999999</v>
          </cell>
          <cell r="CV396" t="str">
            <v>-</v>
          </cell>
          <cell r="CW396" t="str">
            <v>-</v>
          </cell>
          <cell r="CX396" t="str">
            <v>-</v>
          </cell>
          <cell r="CY396">
            <v>10</v>
          </cell>
          <cell r="CZ396">
            <v>16</v>
          </cell>
          <cell r="DA396">
            <v>2104.7790587112331</v>
          </cell>
          <cell r="DB396">
            <v>3420.2659704057542</v>
          </cell>
          <cell r="DC396">
            <v>0.23535957012033601</v>
          </cell>
          <cell r="DD396">
            <v>0</v>
          </cell>
          <cell r="DE396" t="str">
            <v>Газлифт</v>
          </cell>
          <cell r="DF396">
            <v>7.6017479999999997</v>
          </cell>
          <cell r="DG396">
            <v>12.99</v>
          </cell>
          <cell r="DH396">
            <v>30</v>
          </cell>
          <cell r="DI396">
            <v>15.999999999999998</v>
          </cell>
          <cell r="DJ396">
            <v>60</v>
          </cell>
          <cell r="DK396">
            <v>0</v>
          </cell>
          <cell r="DL396">
            <v>42092</v>
          </cell>
          <cell r="DM396">
            <v>42093</v>
          </cell>
          <cell r="DN396">
            <v>1313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42093</v>
          </cell>
          <cell r="DT396" t="str">
            <v>ВНС</v>
          </cell>
          <cell r="DU396">
            <v>0</v>
          </cell>
          <cell r="DV396">
            <v>18</v>
          </cell>
          <cell r="DW396">
            <v>32</v>
          </cell>
          <cell r="DX396">
            <v>40</v>
          </cell>
          <cell r="DY396">
            <v>30</v>
          </cell>
          <cell r="DZ396" t="str">
            <v>Постоянный</v>
          </cell>
          <cell r="EA396">
            <v>24</v>
          </cell>
          <cell r="EB396">
            <v>0</v>
          </cell>
          <cell r="EC396">
            <v>7.6017479999999997</v>
          </cell>
          <cell r="ED396">
            <v>12.99</v>
          </cell>
          <cell r="EE396">
            <v>30</v>
          </cell>
          <cell r="EF396">
            <v>26</v>
          </cell>
          <cell r="EG396">
            <v>2104.7790587112331</v>
          </cell>
          <cell r="EH396">
            <v>78</v>
          </cell>
          <cell r="EI396">
            <v>10</v>
          </cell>
          <cell r="EJ396">
            <v>60</v>
          </cell>
          <cell r="EK396">
            <v>18</v>
          </cell>
          <cell r="EL396">
            <v>32</v>
          </cell>
          <cell r="EM396">
            <v>40</v>
          </cell>
          <cell r="EN396">
            <v>30</v>
          </cell>
          <cell r="EO396" t="str">
            <v>Постоянный</v>
          </cell>
          <cell r="EP396">
            <v>24</v>
          </cell>
          <cell r="EQ396">
            <v>0</v>
          </cell>
          <cell r="ER396">
            <v>7.6017479999999997</v>
          </cell>
          <cell r="ES396">
            <v>12.99</v>
          </cell>
          <cell r="ET396">
            <v>30</v>
          </cell>
          <cell r="EU396">
            <v>26</v>
          </cell>
          <cell r="EV396">
            <v>2104.7790587112331</v>
          </cell>
          <cell r="EW396">
            <v>78</v>
          </cell>
          <cell r="EX396">
            <v>10</v>
          </cell>
          <cell r="EY396">
            <v>60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</row>
        <row r="397">
          <cell r="J397">
            <v>3224</v>
          </cell>
          <cell r="K397" t="str">
            <v>Без куста</v>
          </cell>
          <cell r="L397">
            <v>43363</v>
          </cell>
          <cell r="M397" t="str">
            <v>Гор.</v>
          </cell>
          <cell r="N397" t="str">
            <v>P1ar_Block III</v>
          </cell>
          <cell r="O397" t="str">
            <v>Действующий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143.80000000000001</v>
          </cell>
          <cell r="U397">
            <v>135</v>
          </cell>
          <cell r="V397">
            <v>4.32</v>
          </cell>
          <cell r="W397">
            <v>1</v>
          </cell>
          <cell r="X397">
            <v>4.32</v>
          </cell>
          <cell r="Y397">
            <v>1.33</v>
          </cell>
          <cell r="Z397">
            <v>0.83599999999999997</v>
          </cell>
          <cell r="AA397">
            <v>0.73299999999999998</v>
          </cell>
          <cell r="AB397">
            <v>38</v>
          </cell>
          <cell r="AC397">
            <v>1.1579999999999999</v>
          </cell>
          <cell r="AD397">
            <v>177.8</v>
          </cell>
          <cell r="AE397">
            <v>0</v>
          </cell>
          <cell r="AF397">
            <v>0</v>
          </cell>
          <cell r="AG397">
            <v>2108</v>
          </cell>
          <cell r="AH397">
            <v>2108</v>
          </cell>
          <cell r="AI397">
            <v>0</v>
          </cell>
          <cell r="AJ397">
            <v>0</v>
          </cell>
          <cell r="AK397" t="str">
            <v>откр ствол</v>
          </cell>
          <cell r="AL397" t="str">
            <v>2108-2714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 t="str">
            <v>Газлифт</v>
          </cell>
          <cell r="AT397" t="e">
            <v>#N/A</v>
          </cell>
          <cell r="AU397" t="e">
            <v>#N/A</v>
          </cell>
          <cell r="AV397" t="e">
            <v>#N/A</v>
          </cell>
          <cell r="AW397" t="e">
            <v>#N/A</v>
          </cell>
          <cell r="AX397" t="e">
            <v>#N/A</v>
          </cell>
          <cell r="AY397" t="e">
            <v>#N/A</v>
          </cell>
          <cell r="AZ397" t="e">
            <v>#N/A</v>
          </cell>
          <cell r="BA397" t="e">
            <v>#N/A</v>
          </cell>
          <cell r="BB397" t="e">
            <v>#N/A</v>
          </cell>
          <cell r="BC397" t="e">
            <v>#N/A</v>
          </cell>
          <cell r="BD397" t="e">
            <v>#N/A</v>
          </cell>
          <cell r="BE397" t="e">
            <v>#N/A</v>
          </cell>
          <cell r="BF397" t="e">
            <v>#N/A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1832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18</v>
          </cell>
          <cell r="BX397" t="str">
            <v>Угловик</v>
          </cell>
          <cell r="BY397" t="str">
            <v>Постоянный</v>
          </cell>
          <cell r="BZ397">
            <v>24</v>
          </cell>
          <cell r="CA397">
            <v>0</v>
          </cell>
          <cell r="CB397">
            <v>35</v>
          </cell>
          <cell r="CC397">
            <v>54</v>
          </cell>
          <cell r="CD397">
            <v>34</v>
          </cell>
          <cell r="CE397">
            <v>0</v>
          </cell>
          <cell r="CF397">
            <v>206</v>
          </cell>
          <cell r="CG397">
            <v>90</v>
          </cell>
          <cell r="CH397">
            <v>6</v>
          </cell>
          <cell r="CI397">
            <v>0</v>
          </cell>
          <cell r="CJ397">
            <v>0</v>
          </cell>
          <cell r="CK397">
            <v>62</v>
          </cell>
          <cell r="CL397">
            <v>19.227999999999998</v>
          </cell>
          <cell r="CM397">
            <v>23</v>
          </cell>
          <cell r="CN397">
            <v>0</v>
          </cell>
          <cell r="CO397">
            <v>0</v>
          </cell>
          <cell r="CP397">
            <v>36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10</v>
          </cell>
          <cell r="CZ397">
            <v>26</v>
          </cell>
          <cell r="DA397">
            <v>1352.1947160391098</v>
          </cell>
          <cell r="DB397">
            <v>1872.2696068233827</v>
          </cell>
          <cell r="DC397">
            <v>0.18650770577213613</v>
          </cell>
          <cell r="DD397">
            <v>0</v>
          </cell>
          <cell r="DE397" t="str">
            <v>Газлифт</v>
          </cell>
          <cell r="DF397">
            <v>19.227999999999998</v>
          </cell>
          <cell r="DG397">
            <v>23</v>
          </cell>
          <cell r="DH397">
            <v>0</v>
          </cell>
          <cell r="DI397">
            <v>26</v>
          </cell>
          <cell r="DJ397">
            <v>62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18</v>
          </cell>
          <cell r="DW397">
            <v>37</v>
          </cell>
          <cell r="DX397">
            <v>72</v>
          </cell>
          <cell r="DY397">
            <v>36</v>
          </cell>
          <cell r="DZ397" t="str">
            <v>Постоянный</v>
          </cell>
          <cell r="EA397">
            <v>24</v>
          </cell>
          <cell r="EB397">
            <v>0</v>
          </cell>
          <cell r="EC397">
            <v>44.889951889199999</v>
          </cell>
          <cell r="ED397">
            <v>57.57</v>
          </cell>
          <cell r="EE397">
            <v>6.7290000000000001</v>
          </cell>
          <cell r="EF397">
            <v>18.899999999999999</v>
          </cell>
          <cell r="EG397">
            <v>305.1907926703762</v>
          </cell>
          <cell r="EH397">
            <v>90</v>
          </cell>
          <cell r="EI397">
            <v>5.2</v>
          </cell>
          <cell r="EJ397">
            <v>97</v>
          </cell>
          <cell r="EK397">
            <v>18</v>
          </cell>
          <cell r="EL397">
            <v>35</v>
          </cell>
          <cell r="EM397">
            <v>54</v>
          </cell>
          <cell r="EN397">
            <v>34</v>
          </cell>
          <cell r="EO397" t="str">
            <v>Постоянный</v>
          </cell>
          <cell r="EP397">
            <v>24</v>
          </cell>
          <cell r="EQ397">
            <v>0</v>
          </cell>
          <cell r="ER397">
            <v>19.227999999999998</v>
          </cell>
          <cell r="ES397">
            <v>23</v>
          </cell>
          <cell r="ET397">
            <v>0</v>
          </cell>
          <cell r="EU397">
            <v>36</v>
          </cell>
          <cell r="EV397">
            <v>1352.1947160391098</v>
          </cell>
          <cell r="EW397">
            <v>90</v>
          </cell>
          <cell r="EX397">
            <v>10</v>
          </cell>
          <cell r="EY397">
            <v>62</v>
          </cell>
          <cell r="EZ397">
            <v>0</v>
          </cell>
          <cell r="FA397">
            <v>-2</v>
          </cell>
          <cell r="FB397">
            <v>-18</v>
          </cell>
          <cell r="FC397">
            <v>-2</v>
          </cell>
          <cell r="FD397">
            <v>0</v>
          </cell>
          <cell r="FE397">
            <v>0</v>
          </cell>
          <cell r="FF397">
            <v>-25.661951889200001</v>
          </cell>
        </row>
        <row r="398">
          <cell r="J398">
            <v>3230</v>
          </cell>
          <cell r="K398" t="str">
            <v>К - 17</v>
          </cell>
          <cell r="L398">
            <v>42138</v>
          </cell>
          <cell r="M398" t="str">
            <v>Гор.</v>
          </cell>
          <cell r="N398" t="str">
            <v>P1ar_Block I</v>
          </cell>
          <cell r="O398" t="str">
            <v>Действующий</v>
          </cell>
          <cell r="P398">
            <v>-4</v>
          </cell>
          <cell r="Q398">
            <v>0</v>
          </cell>
          <cell r="R398">
            <v>0</v>
          </cell>
          <cell r="S398">
            <v>0</v>
          </cell>
          <cell r="T398">
            <v>143.80000000000001</v>
          </cell>
          <cell r="U398">
            <v>135</v>
          </cell>
          <cell r="V398">
            <v>4.32</v>
          </cell>
          <cell r="W398">
            <v>1</v>
          </cell>
          <cell r="X398">
            <v>2.8522382147101544</v>
          </cell>
          <cell r="Y398">
            <v>1.33</v>
          </cell>
          <cell r="Z398">
            <v>0.83599999999999997</v>
          </cell>
          <cell r="AA398">
            <v>0.73299999999999998</v>
          </cell>
          <cell r="AB398">
            <v>38</v>
          </cell>
          <cell r="AC398">
            <v>1.1579999999999999</v>
          </cell>
          <cell r="AD398">
            <v>177.8</v>
          </cell>
          <cell r="AE398">
            <v>9.19</v>
          </cell>
          <cell r="AF398">
            <v>2069</v>
          </cell>
          <cell r="AG398" t="str">
            <v>1 ств 2558
2 ств 2699</v>
          </cell>
          <cell r="AH398" t="str">
            <v>1 ств 2558
2 ств 2699</v>
          </cell>
          <cell r="AI398">
            <v>0</v>
          </cell>
          <cell r="AJ398">
            <v>0</v>
          </cell>
          <cell r="AK398" t="str">
            <v>откр ствол</v>
          </cell>
          <cell r="AL398" t="str">
            <v>1ый ст-л 2069-2558;
2ой ст-л 2098-2699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 t="str">
            <v>Газлифт</v>
          </cell>
          <cell r="AT398">
            <v>350</v>
          </cell>
          <cell r="AU398" t="str">
            <v>ГП</v>
          </cell>
          <cell r="AV398">
            <v>670</v>
          </cell>
          <cell r="AW398" t="str">
            <v>ГП</v>
          </cell>
          <cell r="AX398">
            <v>980</v>
          </cell>
          <cell r="AY398" t="str">
            <v>ГП</v>
          </cell>
          <cell r="AZ398">
            <v>1240</v>
          </cell>
          <cell r="BA398" t="str">
            <v>ГК50 (сл. Лов.)</v>
          </cell>
          <cell r="BB398">
            <v>1450</v>
          </cell>
          <cell r="BC398" t="str">
            <v>ЦКсОК/5</v>
          </cell>
          <cell r="BD398">
            <v>0</v>
          </cell>
          <cell r="BE398">
            <v>0</v>
          </cell>
          <cell r="BF398">
            <v>1720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2080</v>
          </cell>
          <cell r="BN398" t="str">
            <v>Есть</v>
          </cell>
          <cell r="BO398">
            <v>0</v>
          </cell>
          <cell r="BP398">
            <v>80</v>
          </cell>
          <cell r="BQ398">
            <v>49</v>
          </cell>
          <cell r="BR398">
            <v>13.391999999999999</v>
          </cell>
          <cell r="BS398">
            <v>0</v>
          </cell>
          <cell r="BT398">
            <v>0</v>
          </cell>
          <cell r="BU398">
            <v>73</v>
          </cell>
          <cell r="BV398">
            <v>5.5</v>
          </cell>
          <cell r="BW398">
            <v>18</v>
          </cell>
          <cell r="BX398" t="str">
            <v>Угловик</v>
          </cell>
          <cell r="BY398" t="str">
            <v>Постоянный</v>
          </cell>
          <cell r="BZ398">
            <v>24</v>
          </cell>
          <cell r="CA398">
            <v>0</v>
          </cell>
          <cell r="CB398">
            <v>27</v>
          </cell>
          <cell r="CC398">
            <v>49</v>
          </cell>
          <cell r="CD398">
            <v>26</v>
          </cell>
          <cell r="CE398">
            <v>43313</v>
          </cell>
          <cell r="CF398">
            <v>133</v>
          </cell>
          <cell r="CG398">
            <v>80</v>
          </cell>
          <cell r="CH398">
            <v>6</v>
          </cell>
          <cell r="CI398">
            <v>0</v>
          </cell>
          <cell r="CJ398">
            <v>0</v>
          </cell>
          <cell r="CK398">
            <v>70</v>
          </cell>
          <cell r="CL398">
            <v>14.128399999999997</v>
          </cell>
          <cell r="CM398">
            <v>20</v>
          </cell>
          <cell r="CN398">
            <v>15.5</v>
          </cell>
          <cell r="CO398">
            <v>374</v>
          </cell>
          <cell r="CP398">
            <v>25.8</v>
          </cell>
          <cell r="CQ398">
            <v>63</v>
          </cell>
          <cell r="CR398" t="str">
            <v>-</v>
          </cell>
          <cell r="CS398" t="str">
            <v>-</v>
          </cell>
          <cell r="CT398" t="str">
            <v>-</v>
          </cell>
          <cell r="CU398">
            <v>48.871600000000001</v>
          </cell>
          <cell r="CV398" t="str">
            <v>-</v>
          </cell>
          <cell r="CW398" t="str">
            <v>-</v>
          </cell>
          <cell r="CX398" t="str">
            <v>-</v>
          </cell>
          <cell r="CY398">
            <v>13.391999999999999</v>
          </cell>
          <cell r="CZ398">
            <v>12.408000000000001</v>
          </cell>
          <cell r="DA398">
            <v>878.23108066023076</v>
          </cell>
          <cell r="DB398">
            <v>1826.1091135585066</v>
          </cell>
          <cell r="DC398">
            <v>0.40211640211640209</v>
          </cell>
          <cell r="DD398">
            <v>0</v>
          </cell>
          <cell r="DE398" t="str">
            <v>Газлифт</v>
          </cell>
          <cell r="DF398">
            <v>14.128399999999997</v>
          </cell>
          <cell r="DG398">
            <v>20</v>
          </cell>
          <cell r="DH398">
            <v>15.5</v>
          </cell>
          <cell r="DI398">
            <v>12.408000000000001</v>
          </cell>
          <cell r="DJ398">
            <v>70</v>
          </cell>
          <cell r="DK398" t="str">
            <v>Планируется ОПЗ. План запуска 25.11.2018</v>
          </cell>
          <cell r="DL398">
            <v>42124</v>
          </cell>
          <cell r="DM398">
            <v>42138</v>
          </cell>
          <cell r="DN398">
            <v>1268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42131</v>
          </cell>
          <cell r="DT398" t="str">
            <v>ВНС</v>
          </cell>
          <cell r="DU398">
            <v>0</v>
          </cell>
          <cell r="DV398">
            <v>18</v>
          </cell>
          <cell r="DW398">
            <v>27</v>
          </cell>
          <cell r="DX398">
            <v>49</v>
          </cell>
          <cell r="DY398">
            <v>26</v>
          </cell>
          <cell r="DZ398" t="str">
            <v>Постоянный</v>
          </cell>
          <cell r="EA398">
            <v>24</v>
          </cell>
          <cell r="EB398">
            <v>0</v>
          </cell>
          <cell r="EC398">
            <v>14.128399999999997</v>
          </cell>
          <cell r="ED398">
            <v>20</v>
          </cell>
          <cell r="EE398">
            <v>15.5</v>
          </cell>
          <cell r="EF398">
            <v>25.8</v>
          </cell>
          <cell r="EG398">
            <v>878.23108066023076</v>
          </cell>
          <cell r="EH398">
            <v>80</v>
          </cell>
          <cell r="EI398">
            <v>13.391999999999999</v>
          </cell>
          <cell r="EJ398">
            <v>70</v>
          </cell>
          <cell r="EK398">
            <v>18</v>
          </cell>
          <cell r="EL398">
            <v>27</v>
          </cell>
          <cell r="EM398">
            <v>49</v>
          </cell>
          <cell r="EN398">
            <v>26</v>
          </cell>
          <cell r="EO398" t="str">
            <v>Постоянный</v>
          </cell>
          <cell r="EP398">
            <v>24</v>
          </cell>
          <cell r="EQ398">
            <v>0</v>
          </cell>
          <cell r="ER398">
            <v>14.128399999999997</v>
          </cell>
          <cell r="ES398">
            <v>20</v>
          </cell>
          <cell r="ET398">
            <v>15.5</v>
          </cell>
          <cell r="EU398">
            <v>25.8</v>
          </cell>
          <cell r="EV398">
            <v>878.23108066023076</v>
          </cell>
          <cell r="EW398">
            <v>80</v>
          </cell>
          <cell r="EX398">
            <v>13.391999999999999</v>
          </cell>
          <cell r="EY398">
            <v>70</v>
          </cell>
          <cell r="EZ398">
            <v>0</v>
          </cell>
          <cell r="FA398">
            <v>0</v>
          </cell>
          <cell r="FB398">
            <v>0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</row>
        <row r="399">
          <cell r="J399">
            <v>3232</v>
          </cell>
          <cell r="K399" t="str">
            <v>К - 55</v>
          </cell>
          <cell r="L399">
            <v>42122</v>
          </cell>
          <cell r="M399" t="str">
            <v>Гор.</v>
          </cell>
          <cell r="N399" t="str">
            <v>P1ar_Block II</v>
          </cell>
          <cell r="O399" t="str">
            <v>Действующий</v>
          </cell>
          <cell r="P399">
            <v>-4</v>
          </cell>
          <cell r="Q399">
            <v>0</v>
          </cell>
          <cell r="R399">
            <v>0</v>
          </cell>
          <cell r="S399">
            <v>0</v>
          </cell>
          <cell r="T399">
            <v>143.80000000000001</v>
          </cell>
          <cell r="U399">
            <v>135</v>
          </cell>
          <cell r="V399">
            <v>4.32</v>
          </cell>
          <cell r="W399">
            <v>1</v>
          </cell>
          <cell r="X399">
            <v>4.32</v>
          </cell>
          <cell r="Y399">
            <v>1.33</v>
          </cell>
          <cell r="Z399">
            <v>0.83599999999999997</v>
          </cell>
          <cell r="AA399">
            <v>0.73299999999999998</v>
          </cell>
          <cell r="AB399">
            <v>38</v>
          </cell>
          <cell r="AC399">
            <v>1.1579999999999999</v>
          </cell>
          <cell r="AD399">
            <v>177.8</v>
          </cell>
          <cell r="AE399">
            <v>9.19</v>
          </cell>
          <cell r="AF399">
            <v>2602</v>
          </cell>
          <cell r="AG399">
            <v>3356</v>
          </cell>
          <cell r="AH399">
            <v>3356</v>
          </cell>
          <cell r="AI399">
            <v>0</v>
          </cell>
          <cell r="AJ399">
            <v>0</v>
          </cell>
          <cell r="AK399" t="str">
            <v>откр ствол</v>
          </cell>
          <cell r="AL399" t="str">
            <v>2602-3356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 t="str">
            <v>Фонтан</v>
          </cell>
          <cell r="AT399">
            <v>290</v>
          </cell>
          <cell r="AU399" t="str">
            <v>ГП</v>
          </cell>
          <cell r="AV399">
            <v>560</v>
          </cell>
          <cell r="AW399" t="str">
            <v>ГП</v>
          </cell>
          <cell r="AX399">
            <v>880</v>
          </cell>
          <cell r="AY399" t="str">
            <v>ГП</v>
          </cell>
          <cell r="AZ399">
            <v>1210</v>
          </cell>
          <cell r="BA399" t="str">
            <v>ГП</v>
          </cell>
          <cell r="BB399">
            <v>1510</v>
          </cell>
          <cell r="BC399" t="str">
            <v>ГП</v>
          </cell>
          <cell r="BD399">
            <v>0</v>
          </cell>
          <cell r="BE399">
            <v>0</v>
          </cell>
          <cell r="BF399">
            <v>1790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2620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73</v>
          </cell>
          <cell r="BV399">
            <v>5.5</v>
          </cell>
          <cell r="BW399">
            <v>0</v>
          </cell>
          <cell r="BX399" t="str">
            <v>Угловик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43313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375</v>
          </cell>
          <cell r="CP399">
            <v>0</v>
          </cell>
          <cell r="CQ399">
            <v>0</v>
          </cell>
          <cell r="CR399" t="str">
            <v>-</v>
          </cell>
          <cell r="CS399" t="str">
            <v>-</v>
          </cell>
          <cell r="CT399" t="str">
            <v>-</v>
          </cell>
          <cell r="CU399">
            <v>0</v>
          </cell>
          <cell r="CV399" t="str">
            <v>-</v>
          </cell>
          <cell r="CW399" t="str">
            <v>-</v>
          </cell>
          <cell r="CX399" t="str">
            <v>-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 t="e">
            <v>#DIV/0!</v>
          </cell>
          <cell r="DD399" t="str">
            <v>КРС (ПВР, ОПЗ)</v>
          </cell>
          <cell r="DE399" t="str">
            <v>Фонтан</v>
          </cell>
          <cell r="DF399">
            <v>23.2</v>
          </cell>
          <cell r="DG399">
            <v>28</v>
          </cell>
          <cell r="DH399">
            <v>0.1</v>
          </cell>
          <cell r="DI399">
            <v>52.3</v>
          </cell>
          <cell r="DJ399">
            <v>60</v>
          </cell>
          <cell r="DK399" t="str">
            <v>План запуска 23.11.2018 (ПВР, ОПЗ)</v>
          </cell>
          <cell r="DL399">
            <v>42793.083333333336</v>
          </cell>
          <cell r="DM399">
            <v>42823</v>
          </cell>
          <cell r="DN399">
            <v>583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42823</v>
          </cell>
          <cell r="DT399" t="str">
            <v>ОПЗ</v>
          </cell>
          <cell r="DU399">
            <v>0</v>
          </cell>
          <cell r="DV399">
            <v>18</v>
          </cell>
          <cell r="DW399">
            <v>35</v>
          </cell>
          <cell r="DX399">
            <v>50</v>
          </cell>
          <cell r="DY399">
            <v>34</v>
          </cell>
          <cell r="DZ399" t="str">
            <v>Постоянный</v>
          </cell>
          <cell r="EA399">
            <v>24</v>
          </cell>
          <cell r="EB399">
            <v>0</v>
          </cell>
          <cell r="EC399">
            <v>16.21053324</v>
          </cell>
          <cell r="ED399">
            <v>19.41</v>
          </cell>
          <cell r="EE399">
            <v>0.1</v>
          </cell>
          <cell r="EF399">
            <v>52.3</v>
          </cell>
          <cell r="EG399">
            <v>3226.2973232088448</v>
          </cell>
          <cell r="EH399">
            <v>0</v>
          </cell>
          <cell r="EI399">
            <v>0</v>
          </cell>
          <cell r="EJ399">
            <v>60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-18</v>
          </cell>
          <cell r="FA399">
            <v>-35</v>
          </cell>
          <cell r="FB399">
            <v>-50</v>
          </cell>
          <cell r="FC399">
            <v>-34</v>
          </cell>
          <cell r="FD399">
            <v>-24</v>
          </cell>
          <cell r="FE399">
            <v>0</v>
          </cell>
          <cell r="FF399">
            <v>-16.21053324</v>
          </cell>
        </row>
        <row r="400">
          <cell r="J400">
            <v>3239</v>
          </cell>
          <cell r="K400" t="str">
            <v>К - 30</v>
          </cell>
          <cell r="L400">
            <v>42124</v>
          </cell>
          <cell r="M400" t="str">
            <v>Гор.</v>
          </cell>
          <cell r="N400" t="str">
            <v>P1ar_Block II</v>
          </cell>
          <cell r="O400" t="str">
            <v>Действующий</v>
          </cell>
          <cell r="P400">
            <v>-4</v>
          </cell>
          <cell r="Q400">
            <v>0</v>
          </cell>
          <cell r="R400">
            <v>0</v>
          </cell>
          <cell r="S400">
            <v>0</v>
          </cell>
          <cell r="T400">
            <v>143.80000000000001</v>
          </cell>
          <cell r="U400">
            <v>135</v>
          </cell>
          <cell r="V400">
            <v>4.32</v>
          </cell>
          <cell r="W400">
            <v>1</v>
          </cell>
          <cell r="X400">
            <v>4.32</v>
          </cell>
          <cell r="Y400">
            <v>1.33</v>
          </cell>
          <cell r="Z400">
            <v>0.83599999999999997</v>
          </cell>
          <cell r="AA400">
            <v>0.73299999999999998</v>
          </cell>
          <cell r="AB400">
            <v>38</v>
          </cell>
          <cell r="AC400">
            <v>1.1579999999999999</v>
          </cell>
          <cell r="AD400" t="str">
            <v>177,8;
114,3</v>
          </cell>
          <cell r="AE400">
            <v>9.19</v>
          </cell>
          <cell r="AF400">
            <v>2077.6</v>
          </cell>
          <cell r="AG400">
            <v>2800</v>
          </cell>
          <cell r="AH400">
            <v>2800</v>
          </cell>
          <cell r="AI400">
            <v>0</v>
          </cell>
          <cell r="AJ400">
            <v>0</v>
          </cell>
          <cell r="AK400" t="str">
            <v>откр ствол</v>
          </cell>
          <cell r="AL400" t="str">
            <v>2104-2800</v>
          </cell>
          <cell r="AM400">
            <v>0</v>
          </cell>
          <cell r="AN400">
            <v>0</v>
          </cell>
          <cell r="AO400">
            <v>0</v>
          </cell>
          <cell r="AP400" t="str">
            <v>1926-2200</v>
          </cell>
          <cell r="AQ400">
            <v>114</v>
          </cell>
          <cell r="AR400">
            <v>0</v>
          </cell>
          <cell r="AS400" t="str">
            <v>Газлифт</v>
          </cell>
          <cell r="AT400">
            <v>325</v>
          </cell>
          <cell r="AU400" t="str">
            <v>ГП</v>
          </cell>
          <cell r="AV400">
            <v>630</v>
          </cell>
          <cell r="AW400" t="str">
            <v>ГП</v>
          </cell>
          <cell r="AX400">
            <v>900</v>
          </cell>
          <cell r="AY400" t="str">
            <v>ГП</v>
          </cell>
          <cell r="AZ400">
            <v>1150</v>
          </cell>
          <cell r="BA400" t="str">
            <v>ГК77(1)</v>
          </cell>
          <cell r="BB400">
            <v>1360</v>
          </cell>
          <cell r="BC400" t="str">
            <v>ЦКсОК</v>
          </cell>
          <cell r="BD400">
            <v>0</v>
          </cell>
          <cell r="BE400">
            <v>0</v>
          </cell>
          <cell r="BF400">
            <v>1550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1935</v>
          </cell>
          <cell r="BN400" t="str">
            <v>Есть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73</v>
          </cell>
          <cell r="BV400">
            <v>5.5</v>
          </cell>
          <cell r="BW400">
            <v>18</v>
          </cell>
          <cell r="BX400" t="str">
            <v>Угловик</v>
          </cell>
          <cell r="BY400" t="str">
            <v>Постоянный</v>
          </cell>
          <cell r="BZ400">
            <v>24</v>
          </cell>
          <cell r="CA400">
            <v>0</v>
          </cell>
          <cell r="CB400">
            <v>23</v>
          </cell>
          <cell r="CC400">
            <v>46</v>
          </cell>
          <cell r="CD400">
            <v>22</v>
          </cell>
          <cell r="CE400">
            <v>43313</v>
          </cell>
          <cell r="CF400">
            <v>127</v>
          </cell>
          <cell r="CG400">
            <v>78</v>
          </cell>
          <cell r="CH400">
            <v>6</v>
          </cell>
          <cell r="CI400">
            <v>0</v>
          </cell>
          <cell r="CJ400">
            <v>0</v>
          </cell>
          <cell r="CK400">
            <v>54</v>
          </cell>
          <cell r="CL400">
            <v>12.289199999999999</v>
          </cell>
          <cell r="CM400">
            <v>14.7</v>
          </cell>
          <cell r="CN400">
            <v>0</v>
          </cell>
          <cell r="CO400">
            <v>376</v>
          </cell>
          <cell r="CP400">
            <v>12</v>
          </cell>
          <cell r="CQ400">
            <v>73</v>
          </cell>
          <cell r="CR400" t="str">
            <v>-</v>
          </cell>
          <cell r="CS400" t="str">
            <v>-</v>
          </cell>
          <cell r="CT400" t="str">
            <v>-</v>
          </cell>
          <cell r="CU400">
            <v>60.710799999999999</v>
          </cell>
          <cell r="CV400" t="str">
            <v>-</v>
          </cell>
          <cell r="CW400" t="str">
            <v>-</v>
          </cell>
          <cell r="CX400" t="str">
            <v>-</v>
          </cell>
          <cell r="CY400">
            <v>9.8000000000000007</v>
          </cell>
          <cell r="CZ400">
            <v>2.1999999999999993</v>
          </cell>
          <cell r="DA400">
            <v>179.01897601145714</v>
          </cell>
          <cell r="DB400">
            <v>976.46714188067574</v>
          </cell>
          <cell r="DC400">
            <v>0.27046504515235908</v>
          </cell>
          <cell r="DD400">
            <v>0</v>
          </cell>
          <cell r="DE400" t="str">
            <v>Газлифт</v>
          </cell>
          <cell r="DF400">
            <v>12.289199999999999</v>
          </cell>
          <cell r="DG400">
            <v>14.7</v>
          </cell>
          <cell r="DH400">
            <v>0</v>
          </cell>
          <cell r="DI400">
            <v>2.1999999999999993</v>
          </cell>
          <cell r="DJ400">
            <v>54</v>
          </cell>
          <cell r="DK400">
            <v>0</v>
          </cell>
          <cell r="DL400">
            <v>42063</v>
          </cell>
          <cell r="DM400">
            <v>42124</v>
          </cell>
          <cell r="DN400">
            <v>1282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42124</v>
          </cell>
          <cell r="DT400" t="str">
            <v>ВНС с КГРП</v>
          </cell>
          <cell r="DU400">
            <v>0</v>
          </cell>
          <cell r="DV400">
            <v>18</v>
          </cell>
          <cell r="DW400">
            <v>23</v>
          </cell>
          <cell r="DX400">
            <v>46</v>
          </cell>
          <cell r="DY400">
            <v>22</v>
          </cell>
          <cell r="DZ400" t="str">
            <v>Постоянный</v>
          </cell>
          <cell r="EA400">
            <v>24</v>
          </cell>
          <cell r="EB400">
            <v>0</v>
          </cell>
          <cell r="EC400">
            <v>12.289199999999999</v>
          </cell>
          <cell r="ED400">
            <v>14.7</v>
          </cell>
          <cell r="EE400">
            <v>0</v>
          </cell>
          <cell r="EF400">
            <v>12</v>
          </cell>
          <cell r="EG400">
            <v>179.01897601145714</v>
          </cell>
          <cell r="EH400">
            <v>78</v>
          </cell>
          <cell r="EI400">
            <v>9.8000000000000007</v>
          </cell>
          <cell r="EJ400">
            <v>54</v>
          </cell>
          <cell r="EK400">
            <v>18</v>
          </cell>
          <cell r="EL400">
            <v>23</v>
          </cell>
          <cell r="EM400">
            <v>46</v>
          </cell>
          <cell r="EN400">
            <v>22</v>
          </cell>
          <cell r="EO400" t="str">
            <v>Постоянный</v>
          </cell>
          <cell r="EP400">
            <v>24</v>
          </cell>
          <cell r="EQ400">
            <v>0</v>
          </cell>
          <cell r="ER400">
            <v>12.289199999999999</v>
          </cell>
          <cell r="ES400">
            <v>14.7</v>
          </cell>
          <cell r="ET400">
            <v>0</v>
          </cell>
          <cell r="EU400">
            <v>12</v>
          </cell>
          <cell r="EV400">
            <v>179.01897601145714</v>
          </cell>
          <cell r="EW400">
            <v>78</v>
          </cell>
          <cell r="EX400">
            <v>9.8000000000000007</v>
          </cell>
          <cell r="EY400">
            <v>54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</row>
        <row r="401">
          <cell r="J401">
            <v>3240</v>
          </cell>
          <cell r="K401" t="str">
            <v>К - 32</v>
          </cell>
          <cell r="L401">
            <v>42258</v>
          </cell>
          <cell r="M401" t="str">
            <v>Гор.</v>
          </cell>
          <cell r="N401" t="str">
            <v>P1ar_Block II</v>
          </cell>
          <cell r="O401" t="str">
            <v>Действующий</v>
          </cell>
          <cell r="P401">
            <v>-4</v>
          </cell>
          <cell r="Q401">
            <v>0</v>
          </cell>
          <cell r="R401">
            <v>0</v>
          </cell>
          <cell r="S401">
            <v>0</v>
          </cell>
          <cell r="T401">
            <v>143.80000000000001</v>
          </cell>
          <cell r="U401">
            <v>135</v>
          </cell>
          <cell r="V401">
            <v>4.32</v>
          </cell>
          <cell r="W401">
            <v>1</v>
          </cell>
          <cell r="X401">
            <v>4.32</v>
          </cell>
          <cell r="Y401">
            <v>1.33</v>
          </cell>
          <cell r="Z401">
            <v>0.83599999999999997</v>
          </cell>
          <cell r="AA401">
            <v>0.73299999999999998</v>
          </cell>
          <cell r="AB401">
            <v>38</v>
          </cell>
          <cell r="AC401">
            <v>1.1579999999999999</v>
          </cell>
          <cell r="AD401">
            <v>177.8</v>
          </cell>
          <cell r="AE401">
            <v>9.19</v>
          </cell>
          <cell r="AF401">
            <v>2162</v>
          </cell>
          <cell r="AG401">
            <v>2775</v>
          </cell>
          <cell r="AH401">
            <v>2775</v>
          </cell>
          <cell r="AI401">
            <v>0</v>
          </cell>
          <cell r="AJ401">
            <v>0</v>
          </cell>
          <cell r="AK401" t="str">
            <v>откр ствол</v>
          </cell>
          <cell r="AL401" t="str">
            <v>2162-2775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 t="str">
            <v>Газлифт</v>
          </cell>
          <cell r="AT401">
            <v>515</v>
          </cell>
          <cell r="AU401" t="str">
            <v>ГП</v>
          </cell>
          <cell r="AV401">
            <v>900</v>
          </cell>
          <cell r="AW401" t="str">
            <v>ГК77/3</v>
          </cell>
          <cell r="AX401">
            <v>1280</v>
          </cell>
          <cell r="AY401" t="str">
            <v>ГК79/3</v>
          </cell>
          <cell r="AZ401">
            <v>1625</v>
          </cell>
          <cell r="BA401" t="str">
            <v>ЦКсОК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1760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2175</v>
          </cell>
          <cell r="BN401" t="str">
            <v>Есть</v>
          </cell>
          <cell r="BO401">
            <v>0</v>
          </cell>
          <cell r="BP401">
            <v>79.38095238095238</v>
          </cell>
          <cell r="BQ401">
            <v>66</v>
          </cell>
          <cell r="BR401">
            <v>10.752000000000001</v>
          </cell>
          <cell r="BS401">
            <v>0</v>
          </cell>
          <cell r="BT401">
            <v>0</v>
          </cell>
          <cell r="BU401">
            <v>73</v>
          </cell>
          <cell r="BV401">
            <v>5.5</v>
          </cell>
          <cell r="BW401">
            <v>18</v>
          </cell>
          <cell r="BX401" t="str">
            <v>Угловик</v>
          </cell>
          <cell r="BY401" t="str">
            <v>Постоянный</v>
          </cell>
          <cell r="BZ401">
            <v>24</v>
          </cell>
          <cell r="CA401">
            <v>0</v>
          </cell>
          <cell r="CB401">
            <v>25</v>
          </cell>
          <cell r="CC401">
            <v>66</v>
          </cell>
          <cell r="CD401">
            <v>22</v>
          </cell>
          <cell r="CE401">
            <v>43313</v>
          </cell>
          <cell r="CF401">
            <v>132</v>
          </cell>
          <cell r="CG401">
            <v>79.38095238095238</v>
          </cell>
          <cell r="CH401">
            <v>6</v>
          </cell>
          <cell r="CI401">
            <v>0</v>
          </cell>
          <cell r="CJ401">
            <v>0</v>
          </cell>
          <cell r="CK401">
            <v>52</v>
          </cell>
          <cell r="CL401">
            <v>7.8583999999999996</v>
          </cell>
          <cell r="CM401">
            <v>9.4</v>
          </cell>
          <cell r="CN401">
            <v>0</v>
          </cell>
          <cell r="CO401">
            <v>377</v>
          </cell>
          <cell r="CP401">
            <v>20</v>
          </cell>
          <cell r="CQ401">
            <v>3</v>
          </cell>
          <cell r="CR401" t="str">
            <v>-</v>
          </cell>
          <cell r="CS401" t="str">
            <v>-</v>
          </cell>
          <cell r="CT401" t="str">
            <v>-</v>
          </cell>
          <cell r="CU401">
            <v>-4.8583999999999996</v>
          </cell>
          <cell r="CV401" t="str">
            <v>-</v>
          </cell>
          <cell r="CW401" t="str">
            <v>-</v>
          </cell>
          <cell r="CX401" t="str">
            <v>-</v>
          </cell>
          <cell r="CY401">
            <v>10.752000000000001</v>
          </cell>
          <cell r="CZ401">
            <v>9.2479999999999993</v>
          </cell>
          <cell r="DA401">
            <v>1176.829889035936</v>
          </cell>
          <cell r="DB401">
            <v>2545.0473378804845</v>
          </cell>
          <cell r="DC401">
            <v>0.16081797235023043</v>
          </cell>
          <cell r="DD401">
            <v>0</v>
          </cell>
          <cell r="DE401" t="str">
            <v>Газлифт</v>
          </cell>
          <cell r="DF401">
            <v>7.8583999999999996</v>
          </cell>
          <cell r="DG401">
            <v>9.4</v>
          </cell>
          <cell r="DH401">
            <v>0</v>
          </cell>
          <cell r="DI401">
            <v>9.2479999999999993</v>
          </cell>
          <cell r="DJ401">
            <v>52</v>
          </cell>
          <cell r="DK401">
            <v>0</v>
          </cell>
          <cell r="DL401">
            <v>42252</v>
          </cell>
          <cell r="DM401">
            <v>42258</v>
          </cell>
          <cell r="DN401">
            <v>1148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42258</v>
          </cell>
          <cell r="DT401" t="str">
            <v>ВНС</v>
          </cell>
          <cell r="DU401">
            <v>0</v>
          </cell>
          <cell r="DV401">
            <v>18</v>
          </cell>
          <cell r="DW401">
            <v>25</v>
          </cell>
          <cell r="DX401">
            <v>76</v>
          </cell>
          <cell r="DY401">
            <v>23</v>
          </cell>
          <cell r="DZ401" t="str">
            <v>Постоянный</v>
          </cell>
          <cell r="EA401">
            <v>24</v>
          </cell>
          <cell r="EB401">
            <v>0</v>
          </cell>
          <cell r="EC401">
            <v>7.8583999999999996</v>
          </cell>
          <cell r="ED401">
            <v>9.4</v>
          </cell>
          <cell r="EE401">
            <v>0</v>
          </cell>
          <cell r="EF401">
            <v>20</v>
          </cell>
          <cell r="EG401">
            <v>1176.829889035936</v>
          </cell>
          <cell r="EH401">
            <v>79.38095238095238</v>
          </cell>
          <cell r="EI401">
            <v>10.752000000000001</v>
          </cell>
          <cell r="EJ401">
            <v>52</v>
          </cell>
          <cell r="EK401">
            <v>18</v>
          </cell>
          <cell r="EL401">
            <v>25</v>
          </cell>
          <cell r="EM401">
            <v>66</v>
          </cell>
          <cell r="EN401">
            <v>22</v>
          </cell>
          <cell r="EO401" t="str">
            <v>Постоянный</v>
          </cell>
          <cell r="EP401">
            <v>24</v>
          </cell>
          <cell r="EQ401">
            <v>0</v>
          </cell>
          <cell r="ER401">
            <v>7.8583999999999996</v>
          </cell>
          <cell r="ES401">
            <v>9.4</v>
          </cell>
          <cell r="ET401">
            <v>0</v>
          </cell>
          <cell r="EU401">
            <v>20</v>
          </cell>
          <cell r="EV401">
            <v>1176.829889035936</v>
          </cell>
          <cell r="EW401">
            <v>79.38095238095238</v>
          </cell>
          <cell r="EX401">
            <v>10.752000000000001</v>
          </cell>
          <cell r="EY401">
            <v>52</v>
          </cell>
          <cell r="EZ401">
            <v>0</v>
          </cell>
          <cell r="FA401">
            <v>0</v>
          </cell>
          <cell r="FB401">
            <v>-10</v>
          </cell>
          <cell r="FC401">
            <v>-1</v>
          </cell>
          <cell r="FD401">
            <v>0</v>
          </cell>
          <cell r="FE401">
            <v>0</v>
          </cell>
          <cell r="FF401">
            <v>0</v>
          </cell>
        </row>
        <row r="402">
          <cell r="J402">
            <v>3241</v>
          </cell>
          <cell r="K402" t="str">
            <v>К - 33</v>
          </cell>
          <cell r="L402">
            <v>41940</v>
          </cell>
          <cell r="M402" t="str">
            <v>Гор.</v>
          </cell>
          <cell r="N402" t="str">
            <v>P1ar_Block I</v>
          </cell>
          <cell r="O402" t="str">
            <v>Действующий</v>
          </cell>
          <cell r="P402">
            <v>-4</v>
          </cell>
          <cell r="Q402">
            <v>0</v>
          </cell>
          <cell r="R402">
            <v>0</v>
          </cell>
          <cell r="S402">
            <v>0</v>
          </cell>
          <cell r="T402">
            <v>143.80000000000001</v>
          </cell>
          <cell r="U402">
            <v>135</v>
          </cell>
          <cell r="V402">
            <v>4.32</v>
          </cell>
          <cell r="W402">
            <v>1</v>
          </cell>
          <cell r="X402">
            <v>4.32</v>
          </cell>
          <cell r="Y402">
            <v>1.33</v>
          </cell>
          <cell r="Z402">
            <v>0.83599999999999997</v>
          </cell>
          <cell r="AA402">
            <v>0.73299999999999998</v>
          </cell>
          <cell r="AB402">
            <v>38</v>
          </cell>
          <cell r="AC402">
            <v>1.1579999999999999</v>
          </cell>
          <cell r="AD402">
            <v>177.8</v>
          </cell>
          <cell r="AE402">
            <v>9.19</v>
          </cell>
          <cell r="AF402">
            <v>2342</v>
          </cell>
          <cell r="AG402">
            <v>2961</v>
          </cell>
          <cell r="AH402">
            <v>2961</v>
          </cell>
          <cell r="AI402">
            <v>0</v>
          </cell>
          <cell r="AJ402">
            <v>0</v>
          </cell>
          <cell r="AK402" t="str">
            <v>откр ствол</v>
          </cell>
          <cell r="AL402" t="str">
            <v>2342-2961</v>
          </cell>
          <cell r="AM402">
            <v>0</v>
          </cell>
          <cell r="AN402">
            <v>2342</v>
          </cell>
          <cell r="AO402">
            <v>400.04</v>
          </cell>
          <cell r="AP402">
            <v>0</v>
          </cell>
          <cell r="AQ402">
            <v>0</v>
          </cell>
          <cell r="AR402">
            <v>0</v>
          </cell>
          <cell r="AS402" t="str">
            <v>Газлифт</v>
          </cell>
          <cell r="AT402">
            <v>600</v>
          </cell>
          <cell r="AU402" t="str">
            <v>ГП</v>
          </cell>
          <cell r="AV402">
            <v>1200</v>
          </cell>
          <cell r="AW402" t="str">
            <v>ГП</v>
          </cell>
          <cell r="AX402">
            <v>1500</v>
          </cell>
          <cell r="AY402" t="str">
            <v xml:space="preserve"> ГК 77/ 2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1840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2360</v>
          </cell>
          <cell r="BN402" t="str">
            <v>Есть</v>
          </cell>
          <cell r="BO402">
            <v>0</v>
          </cell>
          <cell r="BP402">
            <v>83</v>
          </cell>
          <cell r="BQ402">
            <v>35</v>
          </cell>
          <cell r="BR402">
            <v>9.2160000000000011</v>
          </cell>
          <cell r="BS402">
            <v>0</v>
          </cell>
          <cell r="BT402">
            <v>0</v>
          </cell>
          <cell r="BU402">
            <v>73</v>
          </cell>
          <cell r="BV402">
            <v>5.5</v>
          </cell>
          <cell r="BW402">
            <v>18</v>
          </cell>
          <cell r="BX402" t="str">
            <v>Угловик</v>
          </cell>
          <cell r="BY402" t="str">
            <v>Периодический</v>
          </cell>
          <cell r="BZ402">
            <v>72</v>
          </cell>
          <cell r="CA402">
            <v>72</v>
          </cell>
          <cell r="CB402">
            <v>22</v>
          </cell>
          <cell r="CC402">
            <v>35</v>
          </cell>
          <cell r="CD402">
            <v>21</v>
          </cell>
          <cell r="CE402">
            <v>43313</v>
          </cell>
          <cell r="CF402">
            <v>112</v>
          </cell>
          <cell r="CG402">
            <v>83</v>
          </cell>
          <cell r="CH402">
            <v>6</v>
          </cell>
          <cell r="CI402">
            <v>0</v>
          </cell>
          <cell r="CJ402">
            <v>0</v>
          </cell>
          <cell r="CK402">
            <v>64</v>
          </cell>
          <cell r="CL402">
            <v>5.016</v>
          </cell>
          <cell r="CM402">
            <v>6</v>
          </cell>
          <cell r="CN402">
            <v>0</v>
          </cell>
          <cell r="CO402">
            <v>378</v>
          </cell>
          <cell r="CP402">
            <v>8</v>
          </cell>
          <cell r="CQ402">
            <v>48</v>
          </cell>
          <cell r="CR402" t="str">
            <v>-</v>
          </cell>
          <cell r="CS402" t="str">
            <v>-</v>
          </cell>
          <cell r="CT402" t="str">
            <v>-</v>
          </cell>
          <cell r="CU402">
            <v>42.984000000000002</v>
          </cell>
          <cell r="CV402" t="str">
            <v>-</v>
          </cell>
          <cell r="CW402" t="str">
            <v>-</v>
          </cell>
          <cell r="CX402" t="str">
            <v>-</v>
          </cell>
          <cell r="CY402">
            <v>4.6080000000000005</v>
          </cell>
          <cell r="CZ402">
            <v>3.3919999999999995</v>
          </cell>
          <cell r="DA402">
            <v>676.23604465709718</v>
          </cell>
          <cell r="DB402">
            <v>1594.8963317384371</v>
          </cell>
          <cell r="DC402">
            <v>0.15441176470588236</v>
          </cell>
          <cell r="DD402">
            <v>0</v>
          </cell>
          <cell r="DE402" t="str">
            <v>Газлифт</v>
          </cell>
          <cell r="DF402">
            <v>5.016</v>
          </cell>
          <cell r="DG402">
            <v>6</v>
          </cell>
          <cell r="DH402">
            <v>0</v>
          </cell>
          <cell r="DI402">
            <v>3.3919999999999995</v>
          </cell>
          <cell r="DJ402">
            <v>64</v>
          </cell>
          <cell r="DK402">
            <v>0</v>
          </cell>
          <cell r="DL402" t="str">
            <v>-</v>
          </cell>
          <cell r="DM402">
            <v>41940</v>
          </cell>
          <cell r="DN402">
            <v>1466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41940</v>
          </cell>
          <cell r="DT402" t="str">
            <v>ВНС</v>
          </cell>
          <cell r="DU402">
            <v>0</v>
          </cell>
          <cell r="DV402">
            <v>18</v>
          </cell>
          <cell r="DW402">
            <v>22</v>
          </cell>
          <cell r="DX402">
            <v>35</v>
          </cell>
          <cell r="DY402">
            <v>21</v>
          </cell>
          <cell r="DZ402" t="str">
            <v>Периодический</v>
          </cell>
          <cell r="EA402">
            <v>72</v>
          </cell>
          <cell r="EB402">
            <v>72</v>
          </cell>
          <cell r="EC402">
            <v>5.016</v>
          </cell>
          <cell r="ED402">
            <v>6</v>
          </cell>
          <cell r="EE402">
            <v>0</v>
          </cell>
          <cell r="EF402">
            <v>8</v>
          </cell>
          <cell r="EG402">
            <v>676.23604465709718</v>
          </cell>
          <cell r="EH402">
            <v>83</v>
          </cell>
          <cell r="EI402">
            <v>4.6080000000000005</v>
          </cell>
          <cell r="EJ402">
            <v>64</v>
          </cell>
          <cell r="EK402">
            <v>18</v>
          </cell>
          <cell r="EL402">
            <v>22</v>
          </cell>
          <cell r="EM402">
            <v>35</v>
          </cell>
          <cell r="EN402">
            <v>21</v>
          </cell>
          <cell r="EO402" t="str">
            <v>Периодический</v>
          </cell>
          <cell r="EP402">
            <v>72</v>
          </cell>
          <cell r="EQ402">
            <v>72</v>
          </cell>
          <cell r="ER402">
            <v>5.016</v>
          </cell>
          <cell r="ES402">
            <v>6</v>
          </cell>
          <cell r="ET402">
            <v>0</v>
          </cell>
          <cell r="EU402">
            <v>8</v>
          </cell>
          <cell r="EV402">
            <v>676.23604465709718</v>
          </cell>
          <cell r="EW402">
            <v>83</v>
          </cell>
          <cell r="EX402">
            <v>4.6080000000000005</v>
          </cell>
          <cell r="EY402">
            <v>64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</row>
        <row r="403">
          <cell r="J403">
            <v>3243</v>
          </cell>
          <cell r="K403" t="str">
            <v>К - 62</v>
          </cell>
          <cell r="L403">
            <v>42101</v>
          </cell>
          <cell r="M403" t="str">
            <v>Гор.</v>
          </cell>
          <cell r="N403" t="str">
            <v>P1ar_Block III</v>
          </cell>
          <cell r="O403" t="str">
            <v>Действующий</v>
          </cell>
          <cell r="P403">
            <v>-4</v>
          </cell>
          <cell r="Q403">
            <v>0</v>
          </cell>
          <cell r="R403">
            <v>0</v>
          </cell>
          <cell r="S403">
            <v>0</v>
          </cell>
          <cell r="T403">
            <v>143.80000000000001</v>
          </cell>
          <cell r="U403">
            <v>135</v>
          </cell>
          <cell r="V403">
            <v>4.32</v>
          </cell>
          <cell r="W403">
            <v>1</v>
          </cell>
          <cell r="X403">
            <v>4.32</v>
          </cell>
          <cell r="Y403">
            <v>1.33</v>
          </cell>
          <cell r="Z403">
            <v>0.83599999999999997</v>
          </cell>
          <cell r="AA403">
            <v>0.73299999999999998</v>
          </cell>
          <cell r="AB403">
            <v>38</v>
          </cell>
          <cell r="AC403">
            <v>1.1579999999999999</v>
          </cell>
          <cell r="AD403" t="str">
            <v>177,8;
114,3</v>
          </cell>
          <cell r="AE403">
            <v>9.19</v>
          </cell>
          <cell r="AF403">
            <v>2017.1</v>
          </cell>
          <cell r="AG403">
            <v>2590</v>
          </cell>
          <cell r="AH403">
            <v>2590</v>
          </cell>
          <cell r="AI403">
            <v>0</v>
          </cell>
          <cell r="AJ403">
            <v>0</v>
          </cell>
          <cell r="AK403" t="str">
            <v>Закрытый</v>
          </cell>
          <cell r="AL403" t="str">
            <v>2079,1-2079,8; 2208-2208,7; 2327,2-2327,9; 2486,3-2487; 2546,1-2546,8</v>
          </cell>
          <cell r="AM403">
            <v>0</v>
          </cell>
          <cell r="AN403">
            <v>0</v>
          </cell>
          <cell r="AO403">
            <v>0</v>
          </cell>
          <cell r="AP403" t="str">
            <v>1865-2547</v>
          </cell>
          <cell r="AQ403">
            <v>114</v>
          </cell>
          <cell r="AR403">
            <v>0</v>
          </cell>
          <cell r="AS403" t="str">
            <v>Фонтан</v>
          </cell>
          <cell r="AT403">
            <v>415</v>
          </cell>
          <cell r="AU403">
            <v>0</v>
          </cell>
          <cell r="AV403">
            <v>810</v>
          </cell>
          <cell r="AW403">
            <v>0</v>
          </cell>
          <cell r="AX403">
            <v>1175</v>
          </cell>
          <cell r="AY403">
            <v>0</v>
          </cell>
          <cell r="AZ403">
            <v>1510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1750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1870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73</v>
          </cell>
          <cell r="BV403">
            <v>5.5</v>
          </cell>
          <cell r="BW403">
            <v>18</v>
          </cell>
          <cell r="BX403" t="str">
            <v>Угловик</v>
          </cell>
          <cell r="BY403" t="str">
            <v>Постоянный</v>
          </cell>
          <cell r="BZ403">
            <v>24</v>
          </cell>
          <cell r="CA403">
            <v>0</v>
          </cell>
          <cell r="CB403">
            <v>29</v>
          </cell>
          <cell r="CC403">
            <v>75</v>
          </cell>
          <cell r="CD403">
            <v>28</v>
          </cell>
          <cell r="CE403">
            <v>43313</v>
          </cell>
          <cell r="CF403">
            <v>132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59</v>
          </cell>
          <cell r="CL403">
            <v>31.767999999999997</v>
          </cell>
          <cell r="CM403">
            <v>38</v>
          </cell>
          <cell r="CN403">
            <v>0</v>
          </cell>
          <cell r="CO403">
            <v>379</v>
          </cell>
          <cell r="CP403">
            <v>24</v>
          </cell>
          <cell r="CQ403">
            <v>73</v>
          </cell>
          <cell r="CR403" t="str">
            <v>-</v>
          </cell>
          <cell r="CS403" t="str">
            <v>-</v>
          </cell>
          <cell r="CT403" t="str">
            <v>-</v>
          </cell>
          <cell r="CU403">
            <v>41.231999999999999</v>
          </cell>
          <cell r="CV403" t="str">
            <v>-</v>
          </cell>
          <cell r="CW403" t="str">
            <v>-</v>
          </cell>
          <cell r="CX403" t="str">
            <v>-</v>
          </cell>
          <cell r="CY403">
            <v>0</v>
          </cell>
          <cell r="CZ403">
            <v>24</v>
          </cell>
          <cell r="DA403">
            <v>755.47720977083861</v>
          </cell>
          <cell r="DB403">
            <v>755.47720977083861</v>
          </cell>
          <cell r="DC403">
            <v>0.69019080234833663</v>
          </cell>
          <cell r="DD403">
            <v>0</v>
          </cell>
          <cell r="DE403" t="str">
            <v>Фонтан</v>
          </cell>
          <cell r="DF403">
            <v>31.767999999999997</v>
          </cell>
          <cell r="DG403">
            <v>38</v>
          </cell>
          <cell r="DH403">
            <v>0</v>
          </cell>
          <cell r="DI403">
            <v>24</v>
          </cell>
          <cell r="DJ403">
            <v>59</v>
          </cell>
          <cell r="DK403">
            <v>0</v>
          </cell>
          <cell r="DL403">
            <v>42094</v>
          </cell>
          <cell r="DM403">
            <v>42101</v>
          </cell>
          <cell r="DN403">
            <v>1305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42101</v>
          </cell>
          <cell r="DT403" t="str">
            <v>ВНС</v>
          </cell>
          <cell r="DU403">
            <v>0</v>
          </cell>
          <cell r="DV403">
            <v>18</v>
          </cell>
          <cell r="DW403">
            <v>34</v>
          </cell>
          <cell r="DX403">
            <v>75</v>
          </cell>
          <cell r="DY403">
            <v>32</v>
          </cell>
          <cell r="DZ403" t="str">
            <v>Постоянный</v>
          </cell>
          <cell r="EA403">
            <v>24</v>
          </cell>
          <cell r="EB403">
            <v>0</v>
          </cell>
          <cell r="EC403">
            <v>15.382399999999999</v>
          </cell>
          <cell r="ED403">
            <v>18.399999999999999</v>
          </cell>
          <cell r="EE403">
            <v>0</v>
          </cell>
          <cell r="EF403">
            <v>18.7</v>
          </cell>
          <cell r="EG403">
            <v>1215.6750572082381</v>
          </cell>
          <cell r="EH403">
            <v>0</v>
          </cell>
          <cell r="EI403">
            <v>0</v>
          </cell>
          <cell r="EJ403">
            <v>68</v>
          </cell>
          <cell r="EK403">
            <v>18</v>
          </cell>
          <cell r="EL403">
            <v>29</v>
          </cell>
          <cell r="EM403">
            <v>75</v>
          </cell>
          <cell r="EN403">
            <v>28</v>
          </cell>
          <cell r="EO403" t="str">
            <v>Постоянный</v>
          </cell>
          <cell r="EP403">
            <v>24</v>
          </cell>
          <cell r="EQ403">
            <v>0</v>
          </cell>
          <cell r="ER403">
            <v>31.767999999999997</v>
          </cell>
          <cell r="ES403">
            <v>38</v>
          </cell>
          <cell r="ET403">
            <v>0</v>
          </cell>
          <cell r="EU403">
            <v>24</v>
          </cell>
          <cell r="EV403">
            <v>755.47720977083861</v>
          </cell>
          <cell r="EW403">
            <v>0</v>
          </cell>
          <cell r="EX403">
            <v>0</v>
          </cell>
          <cell r="EY403">
            <v>59</v>
          </cell>
          <cell r="EZ403">
            <v>0</v>
          </cell>
          <cell r="FA403">
            <v>-5</v>
          </cell>
          <cell r="FB403">
            <v>0</v>
          </cell>
          <cell r="FC403">
            <v>-4</v>
          </cell>
          <cell r="FD403">
            <v>0</v>
          </cell>
          <cell r="FE403">
            <v>0</v>
          </cell>
          <cell r="FF403">
            <v>16.385599999999997</v>
          </cell>
        </row>
        <row r="404">
          <cell r="J404">
            <v>3244</v>
          </cell>
          <cell r="K404" t="str">
            <v>К - 40</v>
          </cell>
          <cell r="L404">
            <v>42463</v>
          </cell>
          <cell r="M404" t="str">
            <v>Гор.</v>
          </cell>
          <cell r="N404" t="str">
            <v>P1ar_Block III</v>
          </cell>
          <cell r="O404" t="str">
            <v>Действующий</v>
          </cell>
          <cell r="P404">
            <v>-4</v>
          </cell>
          <cell r="Q404">
            <v>0</v>
          </cell>
          <cell r="R404">
            <v>0</v>
          </cell>
          <cell r="S404">
            <v>0</v>
          </cell>
          <cell r="T404">
            <v>143.80000000000001</v>
          </cell>
          <cell r="U404">
            <v>135</v>
          </cell>
          <cell r="V404">
            <v>4.32</v>
          </cell>
          <cell r="W404">
            <v>1</v>
          </cell>
          <cell r="X404">
            <v>4.32</v>
          </cell>
          <cell r="Y404">
            <v>1.33</v>
          </cell>
          <cell r="Z404">
            <v>0.83599999999999997</v>
          </cell>
          <cell r="AA404">
            <v>0.73299999999999998</v>
          </cell>
          <cell r="AB404">
            <v>38</v>
          </cell>
          <cell r="AC404">
            <v>1.1579999999999999</v>
          </cell>
          <cell r="AD404">
            <v>177.8</v>
          </cell>
          <cell r="AE404">
            <v>9.19</v>
          </cell>
          <cell r="AF404">
            <v>2584</v>
          </cell>
          <cell r="AG404">
            <v>3259</v>
          </cell>
          <cell r="AH404">
            <v>3174</v>
          </cell>
          <cell r="AI404">
            <v>0</v>
          </cell>
          <cell r="AJ404">
            <v>0</v>
          </cell>
          <cell r="AK404" t="str">
            <v>откр ствол</v>
          </cell>
          <cell r="AL404" t="str">
            <v>2584-3174</v>
          </cell>
          <cell r="AM404">
            <v>14</v>
          </cell>
          <cell r="AN404">
            <v>2450</v>
          </cell>
          <cell r="AO404">
            <v>798.3</v>
          </cell>
          <cell r="AP404">
            <v>0</v>
          </cell>
          <cell r="AQ404">
            <v>0</v>
          </cell>
          <cell r="AR404">
            <v>0</v>
          </cell>
          <cell r="AS404" t="str">
            <v>Газлифт</v>
          </cell>
          <cell r="AT404">
            <v>440</v>
          </cell>
          <cell r="AU404" t="str">
            <v>ГП</v>
          </cell>
          <cell r="AV404">
            <v>800</v>
          </cell>
          <cell r="AW404" t="str">
            <v>ГП</v>
          </cell>
          <cell r="AX404">
            <v>1080</v>
          </cell>
          <cell r="AY404" t="str">
            <v>ГП</v>
          </cell>
          <cell r="AZ404">
            <v>1320</v>
          </cell>
          <cell r="BA404" t="str">
            <v>ГП</v>
          </cell>
          <cell r="BB404">
            <v>1520</v>
          </cell>
          <cell r="BC404" t="str">
            <v>ГК89/1,5</v>
          </cell>
          <cell r="BD404">
            <v>1700</v>
          </cell>
          <cell r="BE404">
            <v>0</v>
          </cell>
          <cell r="BF404">
            <v>1720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2600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73</v>
          </cell>
          <cell r="BV404">
            <v>5.5</v>
          </cell>
          <cell r="BW404">
            <v>18</v>
          </cell>
          <cell r="BX404" t="str">
            <v>Угловик</v>
          </cell>
          <cell r="BY404" t="str">
            <v>Постоянный</v>
          </cell>
          <cell r="BZ404">
            <v>24</v>
          </cell>
          <cell r="CA404">
            <v>0</v>
          </cell>
          <cell r="CB404">
            <v>31</v>
          </cell>
          <cell r="CC404">
            <v>52</v>
          </cell>
          <cell r="CD404">
            <v>30</v>
          </cell>
          <cell r="CE404">
            <v>43313</v>
          </cell>
          <cell r="CF404">
            <v>144</v>
          </cell>
          <cell r="CG404">
            <v>82</v>
          </cell>
          <cell r="CH404">
            <v>6</v>
          </cell>
          <cell r="CI404">
            <v>0</v>
          </cell>
          <cell r="CJ404">
            <v>0</v>
          </cell>
          <cell r="CK404">
            <v>60</v>
          </cell>
          <cell r="CL404">
            <v>20.064</v>
          </cell>
          <cell r="CM404">
            <v>24</v>
          </cell>
          <cell r="CN404">
            <v>0</v>
          </cell>
          <cell r="CO404">
            <v>380</v>
          </cell>
          <cell r="CP404">
            <v>32</v>
          </cell>
          <cell r="CQ404">
            <v>84</v>
          </cell>
          <cell r="CR404" t="str">
            <v>-</v>
          </cell>
          <cell r="CS404" t="str">
            <v>-</v>
          </cell>
          <cell r="CT404" t="str">
            <v>-</v>
          </cell>
          <cell r="CU404">
            <v>63.936</v>
          </cell>
          <cell r="CV404" t="str">
            <v>-</v>
          </cell>
          <cell r="CW404" t="str">
            <v>-</v>
          </cell>
          <cell r="CX404" t="str">
            <v>-</v>
          </cell>
          <cell r="CY404">
            <v>22.2</v>
          </cell>
          <cell r="CZ404">
            <v>9.8000000000000007</v>
          </cell>
          <cell r="DA404">
            <v>488.43700159489634</v>
          </cell>
          <cell r="DB404">
            <v>1594.8963317384371</v>
          </cell>
          <cell r="DC404">
            <v>0.3852595982488381</v>
          </cell>
          <cell r="DD404">
            <v>0</v>
          </cell>
          <cell r="DE404" t="str">
            <v>Газлифт</v>
          </cell>
          <cell r="DF404">
            <v>20.064</v>
          </cell>
          <cell r="DG404">
            <v>24</v>
          </cell>
          <cell r="DH404">
            <v>0</v>
          </cell>
          <cell r="DI404">
            <v>9.8000000000000007</v>
          </cell>
          <cell r="DJ404">
            <v>60</v>
          </cell>
          <cell r="DK404">
            <v>0</v>
          </cell>
          <cell r="DL404">
            <v>0</v>
          </cell>
          <cell r="DM404">
            <v>42470</v>
          </cell>
          <cell r="DN404">
            <v>936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42470</v>
          </cell>
          <cell r="DT404" t="str">
            <v>ВНС</v>
          </cell>
          <cell r="DU404">
            <v>0</v>
          </cell>
          <cell r="DV404">
            <v>18</v>
          </cell>
          <cell r="DW404">
            <v>36</v>
          </cell>
          <cell r="DX404">
            <v>52</v>
          </cell>
          <cell r="DY404">
            <v>34</v>
          </cell>
          <cell r="DZ404" t="str">
            <v>Постоянный</v>
          </cell>
          <cell r="EA404">
            <v>24</v>
          </cell>
          <cell r="EB404">
            <v>0</v>
          </cell>
          <cell r="EC404">
            <v>18.642800000000001</v>
          </cell>
          <cell r="ED404">
            <v>22.3</v>
          </cell>
          <cell r="EE404">
            <v>0</v>
          </cell>
          <cell r="EF404">
            <v>30.7</v>
          </cell>
          <cell r="EG404">
            <v>455.9400948355397</v>
          </cell>
          <cell r="EH404">
            <v>82</v>
          </cell>
          <cell r="EI404">
            <v>22.2</v>
          </cell>
          <cell r="EJ404">
            <v>60</v>
          </cell>
          <cell r="EK404">
            <v>18</v>
          </cell>
          <cell r="EL404">
            <v>31</v>
          </cell>
          <cell r="EM404">
            <v>52</v>
          </cell>
          <cell r="EN404">
            <v>30</v>
          </cell>
          <cell r="EO404" t="str">
            <v>Постоянный</v>
          </cell>
          <cell r="EP404">
            <v>24</v>
          </cell>
          <cell r="EQ404">
            <v>0</v>
          </cell>
          <cell r="ER404">
            <v>20.064</v>
          </cell>
          <cell r="ES404">
            <v>24</v>
          </cell>
          <cell r="ET404">
            <v>0</v>
          </cell>
          <cell r="EU404">
            <v>32</v>
          </cell>
          <cell r="EV404">
            <v>488.43700159489634</v>
          </cell>
          <cell r="EW404">
            <v>82</v>
          </cell>
          <cell r="EX404">
            <v>22.2</v>
          </cell>
          <cell r="EY404">
            <v>60</v>
          </cell>
          <cell r="EZ404">
            <v>0</v>
          </cell>
          <cell r="FA404">
            <v>-5</v>
          </cell>
          <cell r="FB404">
            <v>0</v>
          </cell>
          <cell r="FC404">
            <v>-4</v>
          </cell>
          <cell r="FD404">
            <v>0</v>
          </cell>
          <cell r="FE404">
            <v>0</v>
          </cell>
          <cell r="FF404">
            <v>1.4211999999999989</v>
          </cell>
        </row>
        <row r="405">
          <cell r="J405">
            <v>3246</v>
          </cell>
          <cell r="K405" t="str">
            <v>К - 31/1</v>
          </cell>
          <cell r="L405">
            <v>42331</v>
          </cell>
          <cell r="M405" t="str">
            <v>Гор.</v>
          </cell>
          <cell r="N405" t="str">
            <v>P1ar_Block II</v>
          </cell>
          <cell r="O405" t="str">
            <v>Действующий</v>
          </cell>
          <cell r="P405">
            <v>-4</v>
          </cell>
          <cell r="Q405">
            <v>42499</v>
          </cell>
          <cell r="R405" t="str">
            <v>МеКаМиНефть</v>
          </cell>
          <cell r="S405" t="str">
            <v>Всего кислоты 180м3, жидкость 342.9м3</v>
          </cell>
          <cell r="T405">
            <v>143.80000000000001</v>
          </cell>
          <cell r="U405">
            <v>135</v>
          </cell>
          <cell r="V405">
            <v>4.32</v>
          </cell>
          <cell r="W405">
            <v>1</v>
          </cell>
          <cell r="X405">
            <v>4.2773971246385996</v>
          </cell>
          <cell r="Y405">
            <v>1.33</v>
          </cell>
          <cell r="Z405">
            <v>0.83599999999999997</v>
          </cell>
          <cell r="AA405">
            <v>0.73299999999999998</v>
          </cell>
          <cell r="AB405">
            <v>38</v>
          </cell>
          <cell r="AC405">
            <v>1.1579999999999999</v>
          </cell>
          <cell r="AD405">
            <v>177.8</v>
          </cell>
          <cell r="AE405">
            <v>9.19</v>
          </cell>
          <cell r="AF405">
            <v>2685</v>
          </cell>
          <cell r="AG405">
            <v>3380</v>
          </cell>
          <cell r="AH405">
            <v>3380</v>
          </cell>
          <cell r="AI405">
            <v>0</v>
          </cell>
          <cell r="AJ405">
            <v>0</v>
          </cell>
          <cell r="AK405" t="str">
            <v>Закрытый</v>
          </cell>
          <cell r="AL405" t="str">
            <v>2677-3100</v>
          </cell>
          <cell r="AM405">
            <v>0</v>
          </cell>
          <cell r="AN405">
            <v>0</v>
          </cell>
          <cell r="AO405">
            <v>0</v>
          </cell>
          <cell r="AP405" t="str">
            <v>2677-3100</v>
          </cell>
          <cell r="AQ405">
            <v>114</v>
          </cell>
          <cell r="AR405">
            <v>7.37</v>
          </cell>
          <cell r="AS405" t="str">
            <v>Газлифт</v>
          </cell>
          <cell r="AT405">
            <v>580</v>
          </cell>
          <cell r="AU405" t="str">
            <v>ГК82/2</v>
          </cell>
          <cell r="AV405">
            <v>1030</v>
          </cell>
          <cell r="AW405" t="str">
            <v>ГК83/3</v>
          </cell>
          <cell r="AX405">
            <v>1390</v>
          </cell>
          <cell r="AY405" t="str">
            <v>ГК84/3</v>
          </cell>
          <cell r="AZ405">
            <v>1700</v>
          </cell>
          <cell r="BA405" t="str">
            <v>ЦКсОК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1730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2685</v>
          </cell>
          <cell r="BN405" t="str">
            <v>Есть</v>
          </cell>
          <cell r="BO405">
            <v>0</v>
          </cell>
          <cell r="BP405">
            <v>88</v>
          </cell>
          <cell r="BQ405">
            <v>52</v>
          </cell>
          <cell r="BR405">
            <v>9.84</v>
          </cell>
          <cell r="BS405">
            <v>0</v>
          </cell>
          <cell r="BT405">
            <v>0</v>
          </cell>
          <cell r="BU405">
            <v>73</v>
          </cell>
          <cell r="BV405">
            <v>5.5</v>
          </cell>
          <cell r="BW405">
            <v>18</v>
          </cell>
          <cell r="BX405" t="str">
            <v>Угловик</v>
          </cell>
          <cell r="BY405" t="str">
            <v>Периодический</v>
          </cell>
          <cell r="BZ405">
            <v>24</v>
          </cell>
          <cell r="CA405">
            <v>24</v>
          </cell>
          <cell r="CB405">
            <v>19</v>
          </cell>
          <cell r="CC405">
            <v>52</v>
          </cell>
          <cell r="CD405">
            <v>18</v>
          </cell>
          <cell r="CE405">
            <v>43313</v>
          </cell>
          <cell r="CF405">
            <v>144</v>
          </cell>
          <cell r="CG405">
            <v>88</v>
          </cell>
          <cell r="CH405">
            <v>6</v>
          </cell>
          <cell r="CI405">
            <v>0</v>
          </cell>
          <cell r="CJ405">
            <v>0</v>
          </cell>
          <cell r="CK405">
            <v>51</v>
          </cell>
          <cell r="CL405">
            <v>27.688604239999997</v>
          </cell>
          <cell r="CM405">
            <v>33.22</v>
          </cell>
          <cell r="CN405">
            <v>0.3</v>
          </cell>
          <cell r="CO405">
            <v>381</v>
          </cell>
          <cell r="CP405">
            <v>33</v>
          </cell>
          <cell r="CQ405">
            <v>93</v>
          </cell>
          <cell r="CR405" t="str">
            <v>-</v>
          </cell>
          <cell r="CS405" t="str">
            <v>-</v>
          </cell>
          <cell r="CT405" t="str">
            <v>-</v>
          </cell>
          <cell r="CU405">
            <v>65.311395760000011</v>
          </cell>
          <cell r="CV405" t="str">
            <v>-</v>
          </cell>
          <cell r="CW405" t="str">
            <v>-</v>
          </cell>
          <cell r="CX405" t="str">
            <v>-</v>
          </cell>
          <cell r="CY405">
            <v>8.3000000000000007</v>
          </cell>
          <cell r="CZ405">
            <v>24.7</v>
          </cell>
          <cell r="DA405">
            <v>892.06374528324739</v>
          </cell>
          <cell r="DB405">
            <v>1191.8260564513021</v>
          </cell>
          <cell r="DC405">
            <v>0.50042722169481668</v>
          </cell>
          <cell r="DD405">
            <v>0</v>
          </cell>
          <cell r="DE405" t="str">
            <v>Газлифт</v>
          </cell>
          <cell r="DF405">
            <v>27.688604239999997</v>
          </cell>
          <cell r="DG405">
            <v>33.22</v>
          </cell>
          <cell r="DH405">
            <v>0.3</v>
          </cell>
          <cell r="DI405">
            <v>24.7</v>
          </cell>
          <cell r="DJ405">
            <v>51</v>
          </cell>
          <cell r="DK405">
            <v>0</v>
          </cell>
          <cell r="DL405">
            <v>42411</v>
          </cell>
          <cell r="DM405">
            <v>42525</v>
          </cell>
          <cell r="DN405">
            <v>881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42525</v>
          </cell>
          <cell r="DT405" t="str">
            <v>КГРП</v>
          </cell>
          <cell r="DU405">
            <v>0</v>
          </cell>
          <cell r="DV405">
            <v>18</v>
          </cell>
          <cell r="DW405">
            <v>21</v>
          </cell>
          <cell r="DX405">
            <v>70</v>
          </cell>
          <cell r="DY405">
            <v>20</v>
          </cell>
          <cell r="DZ405" t="str">
            <v>Периодический</v>
          </cell>
          <cell r="EA405">
            <v>24</v>
          </cell>
          <cell r="EB405">
            <v>48</v>
          </cell>
          <cell r="EC405">
            <v>13.504468119999999</v>
          </cell>
          <cell r="ED405">
            <v>17.809999999999999</v>
          </cell>
          <cell r="EE405">
            <v>9.3000000000000007</v>
          </cell>
          <cell r="EF405">
            <v>9.1</v>
          </cell>
          <cell r="EG405">
            <v>430.96847267761927</v>
          </cell>
          <cell r="EH405">
            <v>88</v>
          </cell>
          <cell r="EI405">
            <v>3.28</v>
          </cell>
          <cell r="EJ405">
            <v>76</v>
          </cell>
          <cell r="EK405">
            <v>18</v>
          </cell>
          <cell r="EL405">
            <v>19</v>
          </cell>
          <cell r="EM405">
            <v>52</v>
          </cell>
          <cell r="EN405">
            <v>18</v>
          </cell>
          <cell r="EO405" t="str">
            <v>Периодический</v>
          </cell>
          <cell r="EP405">
            <v>24</v>
          </cell>
          <cell r="EQ405">
            <v>24</v>
          </cell>
          <cell r="ER405">
            <v>27.688604239999997</v>
          </cell>
          <cell r="ES405">
            <v>33.22</v>
          </cell>
          <cell r="ET405">
            <v>0.3</v>
          </cell>
          <cell r="EU405">
            <v>33</v>
          </cell>
          <cell r="EV405">
            <v>892.06374528324739</v>
          </cell>
          <cell r="EW405">
            <v>88</v>
          </cell>
          <cell r="EX405">
            <v>8.3000000000000007</v>
          </cell>
          <cell r="EY405">
            <v>51</v>
          </cell>
          <cell r="EZ405">
            <v>0</v>
          </cell>
          <cell r="FA405">
            <v>-2</v>
          </cell>
          <cell r="FB405">
            <v>-18</v>
          </cell>
          <cell r="FC405">
            <v>-2</v>
          </cell>
          <cell r="FD405">
            <v>0</v>
          </cell>
          <cell r="FE405">
            <v>-24</v>
          </cell>
          <cell r="FF405">
            <v>14.184136119999998</v>
          </cell>
        </row>
        <row r="406">
          <cell r="J406">
            <v>3248</v>
          </cell>
          <cell r="K406" t="str">
            <v>К - 61</v>
          </cell>
          <cell r="L406">
            <v>42349</v>
          </cell>
          <cell r="M406" t="str">
            <v>Гор.</v>
          </cell>
          <cell r="N406" t="str">
            <v>P1ar_Block II</v>
          </cell>
          <cell r="O406" t="str">
            <v>Действующий</v>
          </cell>
          <cell r="P406">
            <v>-4</v>
          </cell>
          <cell r="Q406">
            <v>0</v>
          </cell>
          <cell r="R406">
            <v>0</v>
          </cell>
          <cell r="S406">
            <v>0</v>
          </cell>
          <cell r="T406">
            <v>143.80000000000001</v>
          </cell>
          <cell r="U406">
            <v>135</v>
          </cell>
          <cell r="V406">
            <v>4.32</v>
          </cell>
          <cell r="W406">
            <v>1</v>
          </cell>
          <cell r="X406">
            <v>4.291504410712867</v>
          </cell>
          <cell r="Y406">
            <v>1.33</v>
          </cell>
          <cell r="Z406">
            <v>0.83599999999999997</v>
          </cell>
          <cell r="AA406">
            <v>0.73299999999999998</v>
          </cell>
          <cell r="AB406">
            <v>38</v>
          </cell>
          <cell r="AC406">
            <v>1.1579999999999999</v>
          </cell>
          <cell r="AD406">
            <v>177.8</v>
          </cell>
          <cell r="AE406">
            <v>9.19</v>
          </cell>
          <cell r="AF406">
            <v>2626</v>
          </cell>
          <cell r="AG406">
            <v>3173</v>
          </cell>
          <cell r="AH406">
            <v>3173</v>
          </cell>
          <cell r="AI406">
            <v>0</v>
          </cell>
          <cell r="AJ406">
            <v>0</v>
          </cell>
          <cell r="AK406" t="str">
            <v>откр ствол</v>
          </cell>
          <cell r="AL406" t="str">
            <v>2626-3173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 t="str">
            <v>Газлифт</v>
          </cell>
          <cell r="AT406">
            <v>445</v>
          </cell>
          <cell r="AU406" t="str">
            <v>ГК82(1)</v>
          </cell>
          <cell r="AV406">
            <v>920</v>
          </cell>
          <cell r="AW406" t="str">
            <v>ГК77(2)</v>
          </cell>
          <cell r="AX406">
            <v>1395</v>
          </cell>
          <cell r="AY406" t="str">
            <v>ГК65(3)</v>
          </cell>
          <cell r="AZ406">
            <v>1710</v>
          </cell>
          <cell r="BA406" t="str">
            <v>ЦКсОК/5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 t="str">
            <v>отсутствует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2630</v>
          </cell>
          <cell r="BN406" t="str">
            <v>Есть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73</v>
          </cell>
          <cell r="BV406">
            <v>5.5</v>
          </cell>
          <cell r="BW406">
            <v>18</v>
          </cell>
          <cell r="BX406" t="str">
            <v>Угловик</v>
          </cell>
          <cell r="BY406" t="str">
            <v>Постоянный</v>
          </cell>
          <cell r="BZ406">
            <v>24</v>
          </cell>
          <cell r="CA406">
            <v>0</v>
          </cell>
          <cell r="CB406">
            <v>29</v>
          </cell>
          <cell r="CC406">
            <v>68</v>
          </cell>
          <cell r="CD406">
            <v>28</v>
          </cell>
          <cell r="CE406" t="str">
            <v>-</v>
          </cell>
          <cell r="CF406">
            <v>141</v>
          </cell>
          <cell r="CG406">
            <v>83</v>
          </cell>
          <cell r="CH406">
            <v>5</v>
          </cell>
          <cell r="CI406">
            <v>0</v>
          </cell>
          <cell r="CJ406">
            <v>0</v>
          </cell>
          <cell r="CK406">
            <v>71</v>
          </cell>
          <cell r="CL406">
            <v>13.432680800000002</v>
          </cell>
          <cell r="CM406">
            <v>16.100000000000001</v>
          </cell>
          <cell r="CN406">
            <v>0.2</v>
          </cell>
          <cell r="CO406">
            <v>0</v>
          </cell>
          <cell r="CP406">
            <v>24.7</v>
          </cell>
          <cell r="CQ406">
            <v>0</v>
          </cell>
          <cell r="CR406">
            <v>0</v>
          </cell>
          <cell r="CS406" t="str">
            <v>-</v>
          </cell>
          <cell r="CT406" t="str">
            <v>-</v>
          </cell>
          <cell r="CU406">
            <v>-13.432680800000002</v>
          </cell>
          <cell r="CV406">
            <v>-16.100000000000001</v>
          </cell>
          <cell r="CW406" t="str">
            <v>-</v>
          </cell>
          <cell r="CX406" t="str">
            <v>-</v>
          </cell>
          <cell r="CY406">
            <v>12.4</v>
          </cell>
          <cell r="CZ406">
            <v>12.299999999999999</v>
          </cell>
          <cell r="DA406">
            <v>915.67723398891428</v>
          </cell>
          <cell r="DB406">
            <v>1838.7989983354623</v>
          </cell>
          <cell r="DC406">
            <v>0.29511627906976751</v>
          </cell>
          <cell r="DD406">
            <v>0</v>
          </cell>
          <cell r="DE406" t="str">
            <v>Газлифт</v>
          </cell>
          <cell r="DF406">
            <v>13.432680800000002</v>
          </cell>
          <cell r="DG406">
            <v>16.100000000000001</v>
          </cell>
          <cell r="DH406">
            <v>0.2</v>
          </cell>
          <cell r="DI406">
            <v>12.299999999999999</v>
          </cell>
          <cell r="DJ406">
            <v>71</v>
          </cell>
          <cell r="DK406">
            <v>0</v>
          </cell>
          <cell r="DL406">
            <v>42343</v>
          </cell>
          <cell r="DM406">
            <v>42349</v>
          </cell>
          <cell r="DN406">
            <v>1057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42349</v>
          </cell>
          <cell r="DT406" t="str">
            <v>ВНС</v>
          </cell>
          <cell r="DU406">
            <v>0</v>
          </cell>
          <cell r="DV406" t="str">
            <v>-</v>
          </cell>
          <cell r="DW406" t="str">
            <v>-</v>
          </cell>
          <cell r="DX406" t="str">
            <v>-</v>
          </cell>
          <cell r="DY406" t="str">
            <v>-</v>
          </cell>
          <cell r="DZ406" t="str">
            <v>-</v>
          </cell>
          <cell r="EA406" t="str">
            <v>-</v>
          </cell>
          <cell r="EB406" t="str">
            <v>-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 t="str">
            <v>-</v>
          </cell>
          <cell r="EI406">
            <v>0</v>
          </cell>
          <cell r="EJ406">
            <v>0</v>
          </cell>
          <cell r="EK406">
            <v>18</v>
          </cell>
          <cell r="EL406">
            <v>29</v>
          </cell>
          <cell r="EM406">
            <v>68</v>
          </cell>
          <cell r="EN406">
            <v>28</v>
          </cell>
          <cell r="EO406" t="str">
            <v>Постоянный</v>
          </cell>
          <cell r="EP406">
            <v>24</v>
          </cell>
          <cell r="EQ406">
            <v>0</v>
          </cell>
          <cell r="ER406">
            <v>13.432680800000002</v>
          </cell>
          <cell r="ES406">
            <v>16.100000000000001</v>
          </cell>
          <cell r="ET406">
            <v>0.2</v>
          </cell>
          <cell r="EU406">
            <v>24.7</v>
          </cell>
          <cell r="EV406">
            <v>915.67723398891428</v>
          </cell>
          <cell r="EW406">
            <v>83</v>
          </cell>
          <cell r="EX406">
            <v>12.4</v>
          </cell>
          <cell r="EY406">
            <v>71</v>
          </cell>
          <cell r="EZ406" t="e">
            <v>#VALUE!</v>
          </cell>
          <cell r="FA406" t="e">
            <v>#VALUE!</v>
          </cell>
          <cell r="FB406" t="e">
            <v>#VALUE!</v>
          </cell>
          <cell r="FC406" t="e">
            <v>#VALUE!</v>
          </cell>
          <cell r="FD406" t="e">
            <v>#VALUE!</v>
          </cell>
          <cell r="FE406" t="e">
            <v>#VALUE!</v>
          </cell>
          <cell r="FF406">
            <v>13.432680800000002</v>
          </cell>
        </row>
        <row r="407">
          <cell r="J407">
            <v>3249</v>
          </cell>
          <cell r="K407" t="str">
            <v>К - 61</v>
          </cell>
          <cell r="L407">
            <v>42259</v>
          </cell>
          <cell r="M407" t="str">
            <v>Гор.</v>
          </cell>
          <cell r="N407" t="str">
            <v>P1ar_Block II</v>
          </cell>
          <cell r="O407" t="str">
            <v>контрольный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143.80000000000001</v>
          </cell>
          <cell r="U407">
            <v>135</v>
          </cell>
          <cell r="V407">
            <v>4.32</v>
          </cell>
          <cell r="W407">
            <v>1</v>
          </cell>
          <cell r="X407">
            <v>4.32</v>
          </cell>
          <cell r="Y407">
            <v>1.33</v>
          </cell>
          <cell r="Z407">
            <v>0.83599999999999997</v>
          </cell>
          <cell r="AA407">
            <v>0.73299999999999998</v>
          </cell>
          <cell r="AB407">
            <v>38</v>
          </cell>
          <cell r="AC407">
            <v>1.1579999999999999</v>
          </cell>
          <cell r="AD407">
            <v>177.8</v>
          </cell>
          <cell r="AE407">
            <v>9.19</v>
          </cell>
          <cell r="AF407">
            <v>2062</v>
          </cell>
          <cell r="AG407">
            <v>2651</v>
          </cell>
          <cell r="AH407">
            <v>2651</v>
          </cell>
          <cell r="AI407">
            <v>0</v>
          </cell>
          <cell r="AJ407">
            <v>0</v>
          </cell>
          <cell r="AK407" t="str">
            <v>откр ствол</v>
          </cell>
          <cell r="AL407" t="str">
            <v>2062-2651</v>
          </cell>
          <cell r="AM407">
            <v>0</v>
          </cell>
          <cell r="AN407">
            <v>2062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 t="str">
            <v>Газлифт</v>
          </cell>
          <cell r="AT407">
            <v>565</v>
          </cell>
          <cell r="AU407" t="str">
            <v>ГП</v>
          </cell>
          <cell r="AV407">
            <v>930</v>
          </cell>
          <cell r="AW407" t="str">
            <v>ГП</v>
          </cell>
          <cell r="AX407">
            <v>1275</v>
          </cell>
          <cell r="AY407" t="str">
            <v>ИЗВЛЕЧ</v>
          </cell>
          <cell r="AZ407">
            <v>1575</v>
          </cell>
          <cell r="BA407" t="str">
            <v>ИЗВЛЕЧ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1740</v>
          </cell>
          <cell r="BG407">
            <v>0</v>
          </cell>
          <cell r="BH407">
            <v>0</v>
          </cell>
          <cell r="BI407">
            <v>0</v>
          </cell>
          <cell r="BJ407" t="e">
            <v>#N/A</v>
          </cell>
          <cell r="BK407">
            <v>0</v>
          </cell>
          <cell r="BL407">
            <v>0</v>
          </cell>
          <cell r="BM407">
            <v>2075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73</v>
          </cell>
          <cell r="BV407">
            <v>5.5</v>
          </cell>
          <cell r="BW407">
            <v>0</v>
          </cell>
          <cell r="BX407">
            <v>0</v>
          </cell>
          <cell r="BY407" t="str">
            <v>Постоянный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43313</v>
          </cell>
          <cell r="CF407">
            <v>163.80000000000001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383</v>
          </cell>
          <cell r="CP407">
            <v>0</v>
          </cell>
          <cell r="CQ407" t="str">
            <v>-</v>
          </cell>
          <cell r="CR407" t="str">
            <v>-</v>
          </cell>
          <cell r="CS407" t="str">
            <v>-</v>
          </cell>
          <cell r="CT407" t="str">
            <v>-</v>
          </cell>
          <cell r="CU407" t="str">
            <v>-</v>
          </cell>
          <cell r="CV407" t="str">
            <v>-</v>
          </cell>
          <cell r="CW407" t="str">
            <v>-</v>
          </cell>
          <cell r="CX407" t="str">
            <v>-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 t="str">
            <v>Газлифт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42578</v>
          </cell>
          <cell r="DM407">
            <v>42259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42259</v>
          </cell>
          <cell r="DT407" t="str">
            <v>ВНС</v>
          </cell>
          <cell r="DU407">
            <v>0</v>
          </cell>
          <cell r="DV407">
            <v>18</v>
          </cell>
          <cell r="DW407">
            <v>80</v>
          </cell>
          <cell r="DX407">
            <v>80</v>
          </cell>
          <cell r="DY407">
            <v>0</v>
          </cell>
          <cell r="DZ407" t="str">
            <v>Постоянный</v>
          </cell>
          <cell r="EA407">
            <v>24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 t="str">
            <v>Постоянный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-18</v>
          </cell>
          <cell r="FA407">
            <v>-80</v>
          </cell>
          <cell r="FB407">
            <v>-80</v>
          </cell>
          <cell r="FC407">
            <v>0</v>
          </cell>
          <cell r="FD407">
            <v>-24</v>
          </cell>
          <cell r="FE407">
            <v>0</v>
          </cell>
          <cell r="FF407">
            <v>0</v>
          </cell>
        </row>
        <row r="408">
          <cell r="J408">
            <v>3252</v>
          </cell>
          <cell r="K408" t="str">
            <v>К - 52</v>
          </cell>
          <cell r="L408">
            <v>42124</v>
          </cell>
          <cell r="M408" t="str">
            <v>Гор.</v>
          </cell>
          <cell r="N408" t="str">
            <v>P1ar_Block III</v>
          </cell>
          <cell r="O408" t="str">
            <v>Действующий</v>
          </cell>
          <cell r="P408">
            <v>-4</v>
          </cell>
          <cell r="Q408">
            <v>0</v>
          </cell>
          <cell r="R408">
            <v>0</v>
          </cell>
          <cell r="S408">
            <v>0</v>
          </cell>
          <cell r="T408">
            <v>143.80000000000001</v>
          </cell>
          <cell r="U408">
            <v>135</v>
          </cell>
          <cell r="V408">
            <v>4.32</v>
          </cell>
          <cell r="W408">
            <v>1</v>
          </cell>
          <cell r="X408">
            <v>4.32</v>
          </cell>
          <cell r="Y408">
            <v>1.33</v>
          </cell>
          <cell r="Z408">
            <v>0.83599999999999997</v>
          </cell>
          <cell r="AA408">
            <v>0.73299999999999998</v>
          </cell>
          <cell r="AB408">
            <v>38</v>
          </cell>
          <cell r="AC408">
            <v>1.1579999999999999</v>
          </cell>
          <cell r="AD408" t="str">
            <v>177,8;
114,3</v>
          </cell>
          <cell r="AE408">
            <v>9.19</v>
          </cell>
          <cell r="AF408">
            <v>2092</v>
          </cell>
          <cell r="AG408">
            <v>2660</v>
          </cell>
          <cell r="AH408">
            <v>2660</v>
          </cell>
          <cell r="AI408">
            <v>0</v>
          </cell>
          <cell r="AJ408">
            <v>0</v>
          </cell>
          <cell r="AK408" t="str">
            <v>Закрытый</v>
          </cell>
          <cell r="AL408" t="str">
            <v>2193,8-2252,8; 2303,7-2342; 2411,9-2462,4; 2514,3-2565; 2616,6-2617</v>
          </cell>
          <cell r="AM408">
            <v>0</v>
          </cell>
          <cell r="AN408">
            <v>0</v>
          </cell>
          <cell r="AO408">
            <v>0</v>
          </cell>
          <cell r="AP408" t="str">
            <v>1935-2657</v>
          </cell>
          <cell r="AQ408">
            <v>114</v>
          </cell>
          <cell r="AR408">
            <v>7.37</v>
          </cell>
          <cell r="AS408" t="str">
            <v>Газлифт</v>
          </cell>
          <cell r="AT408">
            <v>355</v>
          </cell>
          <cell r="AU408" t="str">
            <v>ГП</v>
          </cell>
          <cell r="AV408">
            <v>695</v>
          </cell>
          <cell r="AW408" t="str">
            <v>ГП</v>
          </cell>
          <cell r="AX408">
            <v>1020</v>
          </cell>
          <cell r="AY408" t="str">
            <v>ГП</v>
          </cell>
          <cell r="AZ408">
            <v>1315</v>
          </cell>
          <cell r="BA408" t="str">
            <v>ГК83/1,5</v>
          </cell>
          <cell r="BB408">
            <v>1585</v>
          </cell>
          <cell r="BC408" t="str">
            <v>ЦКсОК/4</v>
          </cell>
          <cell r="BD408">
            <v>0</v>
          </cell>
          <cell r="BE408">
            <v>0</v>
          </cell>
          <cell r="BF408">
            <v>1750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1940</v>
          </cell>
          <cell r="BN408" t="str">
            <v>Есть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73</v>
          </cell>
          <cell r="BV408">
            <v>5.5</v>
          </cell>
          <cell r="BW408">
            <v>18</v>
          </cell>
          <cell r="BX408" t="str">
            <v>Угловик</v>
          </cell>
          <cell r="BY408" t="str">
            <v>Постоянный</v>
          </cell>
          <cell r="BZ408">
            <v>24</v>
          </cell>
          <cell r="CA408">
            <v>0</v>
          </cell>
          <cell r="CB408">
            <v>30</v>
          </cell>
          <cell r="CC408">
            <v>52</v>
          </cell>
          <cell r="CD408">
            <v>29</v>
          </cell>
          <cell r="CE408">
            <v>43313</v>
          </cell>
          <cell r="CF408">
            <v>121</v>
          </cell>
          <cell r="CG408">
            <v>80</v>
          </cell>
          <cell r="CH408">
            <v>6</v>
          </cell>
          <cell r="CI408">
            <v>0</v>
          </cell>
          <cell r="CJ408">
            <v>0</v>
          </cell>
          <cell r="CK408">
            <v>57</v>
          </cell>
          <cell r="CL408">
            <v>15.248639999999998</v>
          </cell>
          <cell r="CM408">
            <v>18.239999999999998</v>
          </cell>
          <cell r="CN408">
            <v>0</v>
          </cell>
          <cell r="CO408">
            <v>384</v>
          </cell>
          <cell r="CP408">
            <v>19.5</v>
          </cell>
          <cell r="CQ408">
            <v>64</v>
          </cell>
          <cell r="CR408" t="str">
            <v>-</v>
          </cell>
          <cell r="CS408" t="str">
            <v>-</v>
          </cell>
          <cell r="CT408" t="str">
            <v>-</v>
          </cell>
          <cell r="CU408">
            <v>48.751360000000005</v>
          </cell>
          <cell r="CV408" t="str">
            <v>-</v>
          </cell>
          <cell r="CW408" t="str">
            <v>-</v>
          </cell>
          <cell r="CX408" t="str">
            <v>-</v>
          </cell>
          <cell r="CY408">
            <v>12.5</v>
          </cell>
          <cell r="CZ408">
            <v>7</v>
          </cell>
          <cell r="DA408">
            <v>459.05733232603046</v>
          </cell>
          <cell r="DB408">
            <v>1278.8025686225133</v>
          </cell>
          <cell r="DC408">
            <v>0.37258703481392558</v>
          </cell>
          <cell r="DD408">
            <v>0</v>
          </cell>
          <cell r="DE408" t="str">
            <v>Газлифт</v>
          </cell>
          <cell r="DF408">
            <v>15.248639999999998</v>
          </cell>
          <cell r="DG408">
            <v>18.239999999999998</v>
          </cell>
          <cell r="DH408">
            <v>0</v>
          </cell>
          <cell r="DI408">
            <v>7</v>
          </cell>
          <cell r="DJ408">
            <v>57</v>
          </cell>
          <cell r="DK408">
            <v>0</v>
          </cell>
          <cell r="DL408">
            <v>42095</v>
          </cell>
          <cell r="DM408">
            <v>42124</v>
          </cell>
          <cell r="DN408">
            <v>1282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42124</v>
          </cell>
          <cell r="DT408" t="str">
            <v>ВНС</v>
          </cell>
          <cell r="DU408">
            <v>0</v>
          </cell>
          <cell r="DV408">
            <v>18</v>
          </cell>
          <cell r="DW408">
            <v>30</v>
          </cell>
          <cell r="DX408">
            <v>52</v>
          </cell>
          <cell r="DY408">
            <v>29</v>
          </cell>
          <cell r="DZ408" t="str">
            <v>Постоянный</v>
          </cell>
          <cell r="EA408">
            <v>24</v>
          </cell>
          <cell r="EB408">
            <v>0</v>
          </cell>
          <cell r="EC408">
            <v>15.248639999999998</v>
          </cell>
          <cell r="ED408">
            <v>18.239999999999998</v>
          </cell>
          <cell r="EE408">
            <v>0</v>
          </cell>
          <cell r="EF408">
            <v>19.5</v>
          </cell>
          <cell r="EG408">
            <v>459.05733232603046</v>
          </cell>
          <cell r="EH408">
            <v>80</v>
          </cell>
          <cell r="EI408">
            <v>12.5</v>
          </cell>
          <cell r="EJ408">
            <v>57</v>
          </cell>
          <cell r="EK408">
            <v>18</v>
          </cell>
          <cell r="EL408">
            <v>30</v>
          </cell>
          <cell r="EM408">
            <v>52</v>
          </cell>
          <cell r="EN408">
            <v>29</v>
          </cell>
          <cell r="EO408" t="str">
            <v>Постоянный</v>
          </cell>
          <cell r="EP408">
            <v>24</v>
          </cell>
          <cell r="EQ408">
            <v>0</v>
          </cell>
          <cell r="ER408">
            <v>15.248639999999998</v>
          </cell>
          <cell r="ES408">
            <v>18.239999999999998</v>
          </cell>
          <cell r="ET408">
            <v>0</v>
          </cell>
          <cell r="EU408">
            <v>19.5</v>
          </cell>
          <cell r="EV408">
            <v>459.05733232603046</v>
          </cell>
          <cell r="EW408">
            <v>80</v>
          </cell>
          <cell r="EX408">
            <v>12.5</v>
          </cell>
          <cell r="EY408">
            <v>57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</row>
        <row r="409">
          <cell r="J409">
            <v>3255</v>
          </cell>
          <cell r="K409" t="str">
            <v xml:space="preserve">К -28 </v>
          </cell>
          <cell r="L409">
            <v>43394</v>
          </cell>
          <cell r="M409" t="str">
            <v>Гор.</v>
          </cell>
          <cell r="N409" t="str">
            <v>P1ar_Block II</v>
          </cell>
          <cell r="O409" t="str">
            <v>Действующий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143.80000000000001</v>
          </cell>
          <cell r="U409">
            <v>135</v>
          </cell>
          <cell r="V409">
            <v>4.32</v>
          </cell>
          <cell r="W409">
            <v>1</v>
          </cell>
          <cell r="X409">
            <v>4.32</v>
          </cell>
          <cell r="Y409">
            <v>1.33</v>
          </cell>
          <cell r="Z409">
            <v>0.83599999999999997</v>
          </cell>
          <cell r="AA409">
            <v>0.73299999999999998</v>
          </cell>
          <cell r="AB409">
            <v>38</v>
          </cell>
          <cell r="AC409">
            <v>1.1579999999999999</v>
          </cell>
          <cell r="AD409">
            <v>177.8</v>
          </cell>
          <cell r="AE409">
            <v>0</v>
          </cell>
          <cell r="AF409">
            <v>0</v>
          </cell>
          <cell r="AG409">
            <v>2962</v>
          </cell>
          <cell r="AH409">
            <v>2962</v>
          </cell>
          <cell r="AI409" t="str">
            <v>-</v>
          </cell>
          <cell r="AJ409" t="str">
            <v>-</v>
          </cell>
          <cell r="AK409" t="str">
            <v>откр ствол</v>
          </cell>
          <cell r="AL409" t="str">
            <v>2269-2962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 t="str">
            <v>Газлифт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2387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18</v>
          </cell>
          <cell r="BX409" t="str">
            <v>Угловик</v>
          </cell>
          <cell r="BY409" t="str">
            <v>Постоянный</v>
          </cell>
          <cell r="BZ409">
            <v>24</v>
          </cell>
          <cell r="CA409">
            <v>0</v>
          </cell>
          <cell r="CB409">
            <v>23</v>
          </cell>
          <cell r="CC409">
            <v>80</v>
          </cell>
          <cell r="CD409">
            <v>22</v>
          </cell>
          <cell r="CE409" t="str">
            <v>-</v>
          </cell>
          <cell r="CF409" t="str">
            <v>-</v>
          </cell>
          <cell r="CG409">
            <v>80</v>
          </cell>
          <cell r="CH409">
            <v>6</v>
          </cell>
          <cell r="CI409">
            <v>0</v>
          </cell>
          <cell r="CJ409">
            <v>0</v>
          </cell>
          <cell r="CK409">
            <v>57</v>
          </cell>
          <cell r="CL409">
            <v>25.400188</v>
          </cell>
          <cell r="CM409">
            <v>30.382999999999999</v>
          </cell>
          <cell r="CN409">
            <v>0</v>
          </cell>
          <cell r="CO409">
            <v>384</v>
          </cell>
          <cell r="CP409">
            <v>35.4</v>
          </cell>
          <cell r="CQ409" t="e">
            <v>#VALUE!</v>
          </cell>
          <cell r="CR409" t="str">
            <v>-</v>
          </cell>
          <cell r="CS409" t="str">
            <v>-</v>
          </cell>
          <cell r="CT409" t="str">
            <v>-</v>
          </cell>
          <cell r="CU409" t="str">
            <v>-</v>
          </cell>
          <cell r="CV409" t="str">
            <v>-</v>
          </cell>
          <cell r="CW409" t="str">
            <v>-</v>
          </cell>
          <cell r="CX409" t="str">
            <v>-</v>
          </cell>
          <cell r="CY409">
            <v>13.3</v>
          </cell>
          <cell r="CZ409">
            <v>22.099999999999998</v>
          </cell>
          <cell r="DA409">
            <v>870.07230025226568</v>
          </cell>
          <cell r="DB409">
            <v>1393.6904718972946</v>
          </cell>
          <cell r="DC409">
            <v>0</v>
          </cell>
          <cell r="DD409">
            <v>0</v>
          </cell>
          <cell r="DE409" t="str">
            <v>Газлифт</v>
          </cell>
          <cell r="DF409">
            <v>25.400188</v>
          </cell>
          <cell r="DG409">
            <v>30.382999999999999</v>
          </cell>
          <cell r="DH409">
            <v>0</v>
          </cell>
          <cell r="DI409">
            <v>22.099999999999998</v>
          </cell>
          <cell r="DJ409">
            <v>57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18</v>
          </cell>
          <cell r="DW409" t="str">
            <v>-</v>
          </cell>
          <cell r="DX409" t="str">
            <v>-</v>
          </cell>
          <cell r="DY409" t="str">
            <v>-</v>
          </cell>
          <cell r="DZ409" t="str">
            <v>Постоянный</v>
          </cell>
          <cell r="EA409">
            <v>24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 t="str">
            <v>-</v>
          </cell>
          <cell r="EI409">
            <v>0</v>
          </cell>
          <cell r="EJ409" t="str">
            <v>-</v>
          </cell>
          <cell r="EK409">
            <v>18</v>
          </cell>
          <cell r="EL409">
            <v>23</v>
          </cell>
          <cell r="EM409">
            <v>80</v>
          </cell>
          <cell r="EN409">
            <v>22</v>
          </cell>
          <cell r="EO409" t="str">
            <v>Постоянный</v>
          </cell>
          <cell r="EP409">
            <v>24</v>
          </cell>
          <cell r="EQ409">
            <v>0</v>
          </cell>
          <cell r="ER409">
            <v>25.400188</v>
          </cell>
          <cell r="ES409">
            <v>30.382999999999999</v>
          </cell>
          <cell r="ET409">
            <v>0</v>
          </cell>
          <cell r="EU409">
            <v>35.4</v>
          </cell>
          <cell r="EV409">
            <v>870.07230025226568</v>
          </cell>
          <cell r="EW409">
            <v>80</v>
          </cell>
          <cell r="EX409">
            <v>13.3</v>
          </cell>
          <cell r="EY409">
            <v>57</v>
          </cell>
          <cell r="EZ409">
            <v>0</v>
          </cell>
          <cell r="FA409" t="e">
            <v>#VALUE!</v>
          </cell>
          <cell r="FB409" t="e">
            <v>#VALUE!</v>
          </cell>
          <cell r="FC409" t="e">
            <v>#VALUE!</v>
          </cell>
          <cell r="FD409">
            <v>0</v>
          </cell>
          <cell r="FE409">
            <v>0</v>
          </cell>
          <cell r="FF409">
            <v>25.400188</v>
          </cell>
        </row>
        <row r="410">
          <cell r="J410">
            <v>3256</v>
          </cell>
          <cell r="K410" t="str">
            <v>К - 20</v>
          </cell>
          <cell r="L410">
            <v>42225</v>
          </cell>
          <cell r="M410" t="str">
            <v>Гор.</v>
          </cell>
          <cell r="N410" t="str">
            <v>P1ar_Block II</v>
          </cell>
          <cell r="O410" t="str">
            <v>Действующий</v>
          </cell>
          <cell r="P410">
            <v>-4</v>
          </cell>
          <cell r="Q410">
            <v>42193</v>
          </cell>
          <cell r="R410" t="str">
            <v>МеКаМиНефть</v>
          </cell>
          <cell r="S410">
            <v>0</v>
          </cell>
          <cell r="T410">
            <v>143.80000000000001</v>
          </cell>
          <cell r="U410">
            <v>135</v>
          </cell>
          <cell r="V410">
            <v>4.32</v>
          </cell>
          <cell r="W410">
            <v>1</v>
          </cell>
          <cell r="X410">
            <v>4.291504410712867</v>
          </cell>
          <cell r="Y410">
            <v>1.33</v>
          </cell>
          <cell r="Z410">
            <v>0.83599999999999997</v>
          </cell>
          <cell r="AA410">
            <v>0.73299999999999998</v>
          </cell>
          <cell r="AB410">
            <v>38</v>
          </cell>
          <cell r="AC410">
            <v>1.1579999999999999</v>
          </cell>
          <cell r="AD410">
            <v>177.8</v>
          </cell>
          <cell r="AE410">
            <v>9.19</v>
          </cell>
          <cell r="AF410">
            <v>2150</v>
          </cell>
          <cell r="AG410">
            <v>2476</v>
          </cell>
          <cell r="AH410">
            <v>2476</v>
          </cell>
          <cell r="AI410">
            <v>0</v>
          </cell>
          <cell r="AJ410">
            <v>0</v>
          </cell>
          <cell r="AK410" t="str">
            <v>Закрытый</v>
          </cell>
          <cell r="AL410" t="str">
            <v>2220,86-2222,19; 2285,79-2287,12; 2399,18-2400,51; 2463,67-2465 (цирк. клапана)</v>
          </cell>
          <cell r="AM410">
            <v>5.32</v>
          </cell>
          <cell r="AN410">
            <v>2220.86</v>
          </cell>
          <cell r="AO410">
            <v>216.84</v>
          </cell>
          <cell r="AP410" t="str">
            <v>2070-2750</v>
          </cell>
          <cell r="AQ410">
            <v>114</v>
          </cell>
          <cell r="AR410">
            <v>7.37</v>
          </cell>
          <cell r="AS410" t="str">
            <v>Газлифт</v>
          </cell>
          <cell r="AT410">
            <v>420</v>
          </cell>
          <cell r="AU410" t="str">
            <v>ГП</v>
          </cell>
          <cell r="AV410">
            <v>780</v>
          </cell>
          <cell r="AW410" t="str">
            <v>ГК81/2</v>
          </cell>
          <cell r="AX410">
            <v>1085</v>
          </cell>
          <cell r="AY410" t="str">
            <v>ГК80/2</v>
          </cell>
          <cell r="AZ410">
            <v>1350</v>
          </cell>
          <cell r="BA410" t="str">
            <v>ГК78/3</v>
          </cell>
          <cell r="BB410">
            <v>1595</v>
          </cell>
          <cell r="BC410" t="str">
            <v>ГК77/3</v>
          </cell>
          <cell r="BD410">
            <v>0</v>
          </cell>
          <cell r="BE410">
            <v>0</v>
          </cell>
          <cell r="BF410">
            <v>1800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2070</v>
          </cell>
          <cell r="BN410" t="str">
            <v>Есть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73</v>
          </cell>
          <cell r="BV410">
            <v>5.5</v>
          </cell>
          <cell r="BW410">
            <v>18</v>
          </cell>
          <cell r="BX410" t="str">
            <v>Угловик</v>
          </cell>
          <cell r="BY410" t="str">
            <v>Постоянный</v>
          </cell>
          <cell r="BZ410">
            <v>24</v>
          </cell>
          <cell r="CA410">
            <v>0</v>
          </cell>
          <cell r="CB410">
            <v>24</v>
          </cell>
          <cell r="CC410">
            <v>50</v>
          </cell>
          <cell r="CD410">
            <v>23</v>
          </cell>
          <cell r="CE410">
            <v>43313</v>
          </cell>
          <cell r="CF410">
            <v>143</v>
          </cell>
          <cell r="CG410">
            <v>82</v>
          </cell>
          <cell r="CH410">
            <v>6</v>
          </cell>
          <cell r="CI410">
            <v>0</v>
          </cell>
          <cell r="CJ410">
            <v>0</v>
          </cell>
          <cell r="CK410">
            <v>48</v>
          </cell>
          <cell r="CL410">
            <v>12.0143232</v>
          </cell>
          <cell r="CM410">
            <v>14.4</v>
          </cell>
          <cell r="CN410">
            <v>0.2</v>
          </cell>
          <cell r="CO410">
            <v>385</v>
          </cell>
          <cell r="CP410">
            <v>18.13</v>
          </cell>
          <cell r="CQ410">
            <v>95</v>
          </cell>
          <cell r="CR410" t="str">
            <v>-</v>
          </cell>
          <cell r="CS410" t="str">
            <v>-</v>
          </cell>
          <cell r="CT410" t="str">
            <v>-</v>
          </cell>
          <cell r="CU410">
            <v>82.985676799999993</v>
          </cell>
          <cell r="CV410" t="str">
            <v>-</v>
          </cell>
          <cell r="CW410" t="str">
            <v>-</v>
          </cell>
          <cell r="CX410" t="str">
            <v>-</v>
          </cell>
          <cell r="CY410">
            <v>9.6999999999999993</v>
          </cell>
          <cell r="CZ410">
            <v>8.43</v>
          </cell>
          <cell r="DA410">
            <v>701.66249564519785</v>
          </cell>
          <cell r="DB410">
            <v>1509.0321525560425</v>
          </cell>
          <cell r="DC410">
            <v>0.21508501131549937</v>
          </cell>
          <cell r="DD410">
            <v>0</v>
          </cell>
          <cell r="DE410" t="str">
            <v>Газлифт</v>
          </cell>
          <cell r="DF410">
            <v>12.0143232</v>
          </cell>
          <cell r="DG410">
            <v>14.4</v>
          </cell>
          <cell r="DH410">
            <v>0.2</v>
          </cell>
          <cell r="DI410">
            <v>8.43</v>
          </cell>
          <cell r="DJ410">
            <v>48</v>
          </cell>
          <cell r="DK410">
            <v>0</v>
          </cell>
          <cell r="DL410">
            <v>42138</v>
          </cell>
          <cell r="DM410">
            <v>42225</v>
          </cell>
          <cell r="DN410">
            <v>1181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43059</v>
          </cell>
          <cell r="DT410" t="str">
            <v>Бесп ОПЗ</v>
          </cell>
          <cell r="DU410">
            <v>0</v>
          </cell>
          <cell r="DV410">
            <v>18</v>
          </cell>
          <cell r="DW410">
            <v>24</v>
          </cell>
          <cell r="DX410">
            <v>50</v>
          </cell>
          <cell r="DY410">
            <v>23</v>
          </cell>
          <cell r="DZ410" t="str">
            <v>Постоянный</v>
          </cell>
          <cell r="EA410">
            <v>24</v>
          </cell>
          <cell r="EB410">
            <v>0</v>
          </cell>
          <cell r="EC410">
            <v>21.684184719999998</v>
          </cell>
          <cell r="ED410">
            <v>25.99</v>
          </cell>
          <cell r="EE410">
            <v>0.2</v>
          </cell>
          <cell r="EF410">
            <v>19.8</v>
          </cell>
          <cell r="EG410">
            <v>465.77725334927891</v>
          </cell>
          <cell r="EH410">
            <v>82</v>
          </cell>
          <cell r="EI410">
            <v>9.6999999999999993</v>
          </cell>
          <cell r="EJ410">
            <v>48</v>
          </cell>
          <cell r="EK410">
            <v>18</v>
          </cell>
          <cell r="EL410">
            <v>24</v>
          </cell>
          <cell r="EM410">
            <v>50</v>
          </cell>
          <cell r="EN410">
            <v>23</v>
          </cell>
          <cell r="EO410" t="str">
            <v>Постоянный</v>
          </cell>
          <cell r="EP410">
            <v>24</v>
          </cell>
          <cell r="EQ410">
            <v>0</v>
          </cell>
          <cell r="ER410">
            <v>12.0143232</v>
          </cell>
          <cell r="ES410">
            <v>14.4</v>
          </cell>
          <cell r="ET410">
            <v>0.2</v>
          </cell>
          <cell r="EU410">
            <v>18.13</v>
          </cell>
          <cell r="EV410">
            <v>701.66249564519785</v>
          </cell>
          <cell r="EW410">
            <v>82</v>
          </cell>
          <cell r="EX410">
            <v>9.6999999999999993</v>
          </cell>
          <cell r="EY410">
            <v>48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-9.6698615199999978</v>
          </cell>
        </row>
        <row r="411">
          <cell r="J411">
            <v>3257</v>
          </cell>
          <cell r="K411" t="str">
            <v>К - 56</v>
          </cell>
          <cell r="L411">
            <v>42062</v>
          </cell>
          <cell r="M411" t="str">
            <v>Гор.</v>
          </cell>
          <cell r="N411" t="str">
            <v>P1ar_Block I</v>
          </cell>
          <cell r="O411" t="str">
            <v>Действующий</v>
          </cell>
          <cell r="P411">
            <v>-4</v>
          </cell>
          <cell r="Q411">
            <v>0</v>
          </cell>
          <cell r="R411">
            <v>0</v>
          </cell>
          <cell r="S411">
            <v>0</v>
          </cell>
          <cell r="T411">
            <v>143.80000000000001</v>
          </cell>
          <cell r="U411">
            <v>135</v>
          </cell>
          <cell r="V411">
            <v>4.32</v>
          </cell>
          <cell r="W411">
            <v>1</v>
          </cell>
          <cell r="X411">
            <v>4.32</v>
          </cell>
          <cell r="Y411">
            <v>1.33</v>
          </cell>
          <cell r="Z411">
            <v>0.83599999999999997</v>
          </cell>
          <cell r="AA411">
            <v>0.73299999999999998</v>
          </cell>
          <cell r="AB411">
            <v>38</v>
          </cell>
          <cell r="AC411">
            <v>1.1579999999999999</v>
          </cell>
          <cell r="AD411">
            <v>177.8</v>
          </cell>
          <cell r="AE411">
            <v>9.19</v>
          </cell>
          <cell r="AF411">
            <v>2322.87</v>
          </cell>
          <cell r="AG411">
            <v>3060</v>
          </cell>
          <cell r="AH411">
            <v>3060</v>
          </cell>
          <cell r="AI411">
            <v>0</v>
          </cell>
          <cell r="AJ411">
            <v>0</v>
          </cell>
          <cell r="AK411" t="str">
            <v>откр ствол</v>
          </cell>
          <cell r="AL411" t="str">
            <v>2323-3060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 t="str">
            <v>Газлифт</v>
          </cell>
          <cell r="AT411">
            <v>380</v>
          </cell>
          <cell r="AU411" t="str">
            <v>ГП</v>
          </cell>
          <cell r="AV411">
            <v>710</v>
          </cell>
          <cell r="AW411" t="str">
            <v>ГП</v>
          </cell>
          <cell r="AX411">
            <v>980</v>
          </cell>
          <cell r="AY411" t="str">
            <v>ГК79/3</v>
          </cell>
          <cell r="AZ411">
            <v>1220</v>
          </cell>
          <cell r="BA411" t="str">
            <v>ГК77/3</v>
          </cell>
          <cell r="BB411">
            <v>1410</v>
          </cell>
          <cell r="BC411" t="str">
            <v>ГК77/3</v>
          </cell>
          <cell r="BD411">
            <v>0</v>
          </cell>
          <cell r="BE411">
            <v>0</v>
          </cell>
          <cell r="BF411">
            <v>1840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2330</v>
          </cell>
          <cell r="BN411" t="str">
            <v>Есть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73</v>
          </cell>
          <cell r="BV411">
            <v>5.5</v>
          </cell>
          <cell r="BW411">
            <v>18</v>
          </cell>
          <cell r="BX411" t="str">
            <v>Угловик</v>
          </cell>
          <cell r="BY411" t="str">
            <v>Постоянный</v>
          </cell>
          <cell r="BZ411">
            <v>24</v>
          </cell>
          <cell r="CA411">
            <v>0</v>
          </cell>
          <cell r="CB411">
            <v>26</v>
          </cell>
          <cell r="CC411">
            <v>44</v>
          </cell>
          <cell r="CD411">
            <v>25</v>
          </cell>
          <cell r="CE411">
            <v>43313</v>
          </cell>
          <cell r="CF411">
            <v>142</v>
          </cell>
          <cell r="CG411">
            <v>78</v>
          </cell>
          <cell r="CH411">
            <v>6</v>
          </cell>
          <cell r="CI411">
            <v>0</v>
          </cell>
          <cell r="CJ411">
            <v>0</v>
          </cell>
          <cell r="CK411">
            <v>59</v>
          </cell>
          <cell r="CL411">
            <v>29.259999999999998</v>
          </cell>
          <cell r="CM411">
            <v>35</v>
          </cell>
          <cell r="CN411">
            <v>0</v>
          </cell>
          <cell r="CO411">
            <v>386</v>
          </cell>
          <cell r="CP411">
            <v>24.7</v>
          </cell>
          <cell r="CQ411">
            <v>83</v>
          </cell>
          <cell r="CR411" t="str">
            <v>-</v>
          </cell>
          <cell r="CS411" t="str">
            <v>-</v>
          </cell>
          <cell r="CT411" t="str">
            <v>-</v>
          </cell>
          <cell r="CU411">
            <v>53.74</v>
          </cell>
          <cell r="CV411" t="str">
            <v>-</v>
          </cell>
          <cell r="CW411" t="str">
            <v>-</v>
          </cell>
          <cell r="CX411" t="str">
            <v>-</v>
          </cell>
          <cell r="CY411">
            <v>11</v>
          </cell>
          <cell r="CZ411">
            <v>13.7</v>
          </cell>
          <cell r="DA411">
            <v>468.21599453178402</v>
          </cell>
          <cell r="DB411">
            <v>844.15584415584419</v>
          </cell>
          <cell r="DC411">
            <v>0.56967829032833239</v>
          </cell>
          <cell r="DD411">
            <v>0</v>
          </cell>
          <cell r="DE411" t="str">
            <v>Газлифт</v>
          </cell>
          <cell r="DF411">
            <v>29.259999999999998</v>
          </cell>
          <cell r="DG411">
            <v>35</v>
          </cell>
          <cell r="DH411">
            <v>0</v>
          </cell>
          <cell r="DI411">
            <v>13.7</v>
          </cell>
          <cell r="DJ411">
            <v>59</v>
          </cell>
          <cell r="DK411">
            <v>0</v>
          </cell>
          <cell r="DL411" t="str">
            <v>-</v>
          </cell>
          <cell r="DM411">
            <v>42062</v>
          </cell>
          <cell r="DN411">
            <v>1344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42059</v>
          </cell>
          <cell r="DT411" t="str">
            <v>ВНС</v>
          </cell>
          <cell r="DU411">
            <v>0</v>
          </cell>
          <cell r="DV411">
            <v>18</v>
          </cell>
          <cell r="DW411">
            <v>26</v>
          </cell>
          <cell r="DX411">
            <v>40</v>
          </cell>
          <cell r="DY411">
            <v>25</v>
          </cell>
          <cell r="DZ411" t="str">
            <v>Постоянный</v>
          </cell>
          <cell r="EA411">
            <v>24</v>
          </cell>
          <cell r="EB411">
            <v>0</v>
          </cell>
          <cell r="EC411">
            <v>33.44</v>
          </cell>
          <cell r="ED411">
            <v>40</v>
          </cell>
          <cell r="EE411">
            <v>0</v>
          </cell>
          <cell r="EF411">
            <v>28.9</v>
          </cell>
          <cell r="EG411">
            <v>535.28708133971293</v>
          </cell>
          <cell r="EH411">
            <v>74</v>
          </cell>
          <cell r="EI411">
            <v>11</v>
          </cell>
          <cell r="EJ411">
            <v>60</v>
          </cell>
          <cell r="EK411">
            <v>18</v>
          </cell>
          <cell r="EL411">
            <v>26</v>
          </cell>
          <cell r="EM411">
            <v>44</v>
          </cell>
          <cell r="EN411">
            <v>25</v>
          </cell>
          <cell r="EO411" t="str">
            <v>Постоянный</v>
          </cell>
          <cell r="EP411">
            <v>24</v>
          </cell>
          <cell r="EQ411">
            <v>0</v>
          </cell>
          <cell r="ER411">
            <v>29.259999999999998</v>
          </cell>
          <cell r="ES411">
            <v>35</v>
          </cell>
          <cell r="ET411">
            <v>0</v>
          </cell>
          <cell r="EU411">
            <v>24.7</v>
          </cell>
          <cell r="EV411">
            <v>468.21599453178402</v>
          </cell>
          <cell r="EW411">
            <v>78</v>
          </cell>
          <cell r="EX411">
            <v>11</v>
          </cell>
          <cell r="EY411">
            <v>59</v>
          </cell>
          <cell r="EZ411">
            <v>0</v>
          </cell>
          <cell r="FA411">
            <v>0</v>
          </cell>
          <cell r="FB411">
            <v>4</v>
          </cell>
          <cell r="FC411">
            <v>0</v>
          </cell>
          <cell r="FD411">
            <v>0</v>
          </cell>
          <cell r="FE411">
            <v>0</v>
          </cell>
          <cell r="FF411">
            <v>-4.18</v>
          </cell>
        </row>
        <row r="412">
          <cell r="J412">
            <v>3259</v>
          </cell>
          <cell r="K412" t="str">
            <v>К - 52</v>
          </cell>
          <cell r="L412">
            <v>42194</v>
          </cell>
          <cell r="M412" t="str">
            <v>Гор.</v>
          </cell>
          <cell r="N412" t="str">
            <v>P1ar_Block III</v>
          </cell>
          <cell r="O412" t="str">
            <v>Действующий</v>
          </cell>
          <cell r="P412">
            <v>-4</v>
          </cell>
          <cell r="Q412">
            <v>0</v>
          </cell>
          <cell r="R412">
            <v>0</v>
          </cell>
          <cell r="S412">
            <v>0</v>
          </cell>
          <cell r="T412">
            <v>143.80000000000001</v>
          </cell>
          <cell r="U412">
            <v>135</v>
          </cell>
          <cell r="V412">
            <v>4.32</v>
          </cell>
          <cell r="W412">
            <v>1</v>
          </cell>
          <cell r="X412">
            <v>4.3057050592034445</v>
          </cell>
          <cell r="Y412">
            <v>1.33</v>
          </cell>
          <cell r="Z412">
            <v>0.83599999999999997</v>
          </cell>
          <cell r="AA412">
            <v>0.73299999999999998</v>
          </cell>
          <cell r="AB412">
            <v>38</v>
          </cell>
          <cell r="AC412">
            <v>1.1579999999999999</v>
          </cell>
          <cell r="AD412">
            <v>177.8</v>
          </cell>
          <cell r="AE412">
            <v>9.19</v>
          </cell>
          <cell r="AF412">
            <v>2120</v>
          </cell>
          <cell r="AG412">
            <v>3000</v>
          </cell>
          <cell r="AH412">
            <v>3000</v>
          </cell>
          <cell r="AI412">
            <v>0</v>
          </cell>
          <cell r="AJ412">
            <v>0</v>
          </cell>
          <cell r="AK412" t="str">
            <v>Закрытый</v>
          </cell>
          <cell r="AL412" t="str">
            <v>2199,17-2199,79; 2369,21-2369,83; 2548,95-2549,57; 2750,25-2750,87; 2956,98-2958,61</v>
          </cell>
          <cell r="AM412">
            <v>0</v>
          </cell>
          <cell r="AN412">
            <v>0</v>
          </cell>
          <cell r="AO412">
            <v>0</v>
          </cell>
          <cell r="AP412" t="str">
            <v>1960-2999,37</v>
          </cell>
          <cell r="AQ412">
            <v>114</v>
          </cell>
          <cell r="AR412">
            <v>7.37</v>
          </cell>
          <cell r="AS412" t="str">
            <v>Газлифт</v>
          </cell>
          <cell r="AT412">
            <v>375</v>
          </cell>
          <cell r="AU412" t="str">
            <v>ГП</v>
          </cell>
          <cell r="AV412">
            <v>710</v>
          </cell>
          <cell r="AW412" t="str">
            <v>ГП</v>
          </cell>
          <cell r="AX412">
            <v>1025</v>
          </cell>
          <cell r="AY412" t="str">
            <v>ГП</v>
          </cell>
          <cell r="AZ412">
            <v>1295</v>
          </cell>
          <cell r="BA412" t="str">
            <v>ГК90/2</v>
          </cell>
          <cell r="BB412">
            <v>1545</v>
          </cell>
          <cell r="BC412" t="str">
            <v>ГК85/3</v>
          </cell>
          <cell r="BD412">
            <v>0</v>
          </cell>
          <cell r="BE412">
            <v>0</v>
          </cell>
          <cell r="BF412">
            <v>1780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1965</v>
          </cell>
          <cell r="BN412" t="str">
            <v>Есть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73</v>
          </cell>
          <cell r="BV412">
            <v>5.5</v>
          </cell>
          <cell r="BW412">
            <v>18</v>
          </cell>
          <cell r="BX412" t="str">
            <v>Угловик</v>
          </cell>
          <cell r="BY412" t="str">
            <v>Постоянный</v>
          </cell>
          <cell r="BZ412">
            <v>24</v>
          </cell>
          <cell r="CA412">
            <v>0</v>
          </cell>
          <cell r="CB412">
            <v>30</v>
          </cell>
          <cell r="CC412">
            <v>65</v>
          </cell>
          <cell r="CD412">
            <v>29</v>
          </cell>
          <cell r="CE412">
            <v>43313</v>
          </cell>
          <cell r="CF412">
            <v>140</v>
          </cell>
          <cell r="CG412">
            <v>79</v>
          </cell>
          <cell r="CH412">
            <v>6</v>
          </cell>
          <cell r="CI412">
            <v>0</v>
          </cell>
          <cell r="CJ412">
            <v>0</v>
          </cell>
          <cell r="CK412">
            <v>69</v>
          </cell>
          <cell r="CL412">
            <v>12.109878</v>
          </cell>
          <cell r="CM412">
            <v>14.5</v>
          </cell>
          <cell r="CN412">
            <v>0.1</v>
          </cell>
          <cell r="CO412">
            <v>387</v>
          </cell>
          <cell r="CP412">
            <v>17.350000000000001</v>
          </cell>
          <cell r="CQ412">
            <v>71</v>
          </cell>
          <cell r="CR412" t="str">
            <v>-</v>
          </cell>
          <cell r="CS412" t="str">
            <v>-</v>
          </cell>
          <cell r="CT412" t="str">
            <v>-</v>
          </cell>
          <cell r="CU412">
            <v>58.890121999999998</v>
          </cell>
          <cell r="CV412" t="str">
            <v>-</v>
          </cell>
          <cell r="CW412" t="str">
            <v>-</v>
          </cell>
          <cell r="CX412" t="str">
            <v>-</v>
          </cell>
          <cell r="CY412">
            <v>14.5</v>
          </cell>
          <cell r="CZ412">
            <v>2.8500000000000014</v>
          </cell>
          <cell r="DA412">
            <v>235.34506293126995</v>
          </cell>
          <cell r="DB412">
            <v>1432.7146813535198</v>
          </cell>
          <cell r="DC412">
            <v>0.26365158162087277</v>
          </cell>
          <cell r="DD412">
            <v>0</v>
          </cell>
          <cell r="DE412" t="str">
            <v>Газлифт</v>
          </cell>
          <cell r="DF412">
            <v>12.109878</v>
          </cell>
          <cell r="DG412">
            <v>14.5</v>
          </cell>
          <cell r="DH412">
            <v>0.1</v>
          </cell>
          <cell r="DI412">
            <v>2.8500000000000014</v>
          </cell>
          <cell r="DJ412">
            <v>69</v>
          </cell>
          <cell r="DK412">
            <v>0</v>
          </cell>
          <cell r="DL412">
            <v>42150</v>
          </cell>
          <cell r="DM412">
            <v>42194</v>
          </cell>
          <cell r="DN412">
            <v>1212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43030</v>
          </cell>
          <cell r="DT412" t="str">
            <v>Бесп. ОПЗ</v>
          </cell>
          <cell r="DU412">
            <v>0</v>
          </cell>
          <cell r="DV412">
            <v>18</v>
          </cell>
          <cell r="DW412">
            <v>30</v>
          </cell>
          <cell r="DX412">
            <v>65</v>
          </cell>
          <cell r="DY412">
            <v>29</v>
          </cell>
          <cell r="DZ412" t="str">
            <v>Постоянный</v>
          </cell>
          <cell r="EA412">
            <v>24</v>
          </cell>
          <cell r="EB412">
            <v>0</v>
          </cell>
          <cell r="EC412">
            <v>12.109878</v>
          </cell>
          <cell r="ED412">
            <v>14.5</v>
          </cell>
          <cell r="EE412">
            <v>0.1</v>
          </cell>
          <cell r="EF412">
            <v>17.350000000000001</v>
          </cell>
          <cell r="EG412">
            <v>235.34506293126995</v>
          </cell>
          <cell r="EH412">
            <v>79</v>
          </cell>
          <cell r="EI412">
            <v>14.5</v>
          </cell>
          <cell r="EJ412">
            <v>69</v>
          </cell>
          <cell r="EK412">
            <v>18</v>
          </cell>
          <cell r="EL412">
            <v>30</v>
          </cell>
          <cell r="EM412">
            <v>65</v>
          </cell>
          <cell r="EN412">
            <v>29</v>
          </cell>
          <cell r="EO412" t="str">
            <v>Постоянный</v>
          </cell>
          <cell r="EP412">
            <v>24</v>
          </cell>
          <cell r="EQ412">
            <v>0</v>
          </cell>
          <cell r="ER412">
            <v>12.109878</v>
          </cell>
          <cell r="ES412">
            <v>14.5</v>
          </cell>
          <cell r="ET412">
            <v>0.1</v>
          </cell>
          <cell r="EU412">
            <v>17.350000000000001</v>
          </cell>
          <cell r="EV412">
            <v>235.34506293126995</v>
          </cell>
          <cell r="EW412">
            <v>79</v>
          </cell>
          <cell r="EX412">
            <v>14.5</v>
          </cell>
          <cell r="EY412">
            <v>69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</row>
        <row r="413">
          <cell r="J413">
            <v>3260</v>
          </cell>
          <cell r="K413" t="str">
            <v>К - 60</v>
          </cell>
          <cell r="L413">
            <v>42232</v>
          </cell>
          <cell r="M413" t="str">
            <v>Гор.</v>
          </cell>
          <cell r="N413" t="str">
            <v>P1ar_Block III</v>
          </cell>
          <cell r="O413" t="str">
            <v>Действующий</v>
          </cell>
          <cell r="P413">
            <v>-4</v>
          </cell>
          <cell r="Q413">
            <v>0</v>
          </cell>
          <cell r="R413">
            <v>0</v>
          </cell>
          <cell r="S413">
            <v>0</v>
          </cell>
          <cell r="T413">
            <v>143.80000000000001</v>
          </cell>
          <cell r="U413">
            <v>135</v>
          </cell>
          <cell r="V413">
            <v>4.32</v>
          </cell>
          <cell r="W413">
            <v>1</v>
          </cell>
          <cell r="X413">
            <v>4.2773971246385996</v>
          </cell>
          <cell r="Y413">
            <v>1.33</v>
          </cell>
          <cell r="Z413">
            <v>0.83599999999999997</v>
          </cell>
          <cell r="AA413">
            <v>0.73299999999999998</v>
          </cell>
          <cell r="AB413">
            <v>38</v>
          </cell>
          <cell r="AC413">
            <v>1.1579999999999999</v>
          </cell>
          <cell r="AD413">
            <v>177.8</v>
          </cell>
          <cell r="AE413">
            <v>9.19</v>
          </cell>
          <cell r="AF413">
            <v>2126</v>
          </cell>
          <cell r="AG413">
            <v>2775</v>
          </cell>
          <cell r="AH413">
            <v>2775</v>
          </cell>
          <cell r="AI413">
            <v>0</v>
          </cell>
          <cell r="AJ413">
            <v>0</v>
          </cell>
          <cell r="AK413" t="str">
            <v>закрытый</v>
          </cell>
          <cell r="AL413" t="str">
            <v>2215-2216; 2309-2310; 2454-2456; 2578-2579; 2713-2714</v>
          </cell>
          <cell r="AM413">
            <v>0</v>
          </cell>
          <cell r="AN413">
            <v>0</v>
          </cell>
          <cell r="AO413">
            <v>0</v>
          </cell>
          <cell r="AP413" t="str">
            <v>1971-2775</v>
          </cell>
          <cell r="AQ413">
            <v>114</v>
          </cell>
          <cell r="AR413">
            <v>7.37</v>
          </cell>
          <cell r="AS413" t="str">
            <v>Газлифт</v>
          </cell>
          <cell r="AT413">
            <v>380</v>
          </cell>
          <cell r="AU413" t="str">
            <v>ГП</v>
          </cell>
          <cell r="AV413">
            <v>715</v>
          </cell>
          <cell r="AW413" t="str">
            <v>ГК78/2</v>
          </cell>
          <cell r="AX413">
            <v>1015</v>
          </cell>
          <cell r="AY413" t="str">
            <v>ГК80/3</v>
          </cell>
          <cell r="AZ413">
            <v>1295</v>
          </cell>
          <cell r="BA413" t="str">
            <v>ГК81/3</v>
          </cell>
          <cell r="BB413">
            <v>1530</v>
          </cell>
          <cell r="BC413" t="str">
            <v>ЦКсОК</v>
          </cell>
          <cell r="BD413">
            <v>0</v>
          </cell>
          <cell r="BE413">
            <v>0</v>
          </cell>
          <cell r="BF413">
            <v>1700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1975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73</v>
          </cell>
          <cell r="BV413">
            <v>5.5</v>
          </cell>
          <cell r="BW413">
            <v>18</v>
          </cell>
          <cell r="BX413" t="str">
            <v>Угловик</v>
          </cell>
          <cell r="BY413" t="str">
            <v>Постоянный</v>
          </cell>
          <cell r="BZ413">
            <v>24</v>
          </cell>
          <cell r="CA413">
            <v>0</v>
          </cell>
          <cell r="CB413">
            <v>30</v>
          </cell>
          <cell r="CC413">
            <v>65</v>
          </cell>
          <cell r="CD413">
            <v>29</v>
          </cell>
          <cell r="CE413">
            <v>43313</v>
          </cell>
          <cell r="CF413">
            <v>140</v>
          </cell>
          <cell r="CG413">
            <v>83</v>
          </cell>
          <cell r="CH413">
            <v>6</v>
          </cell>
          <cell r="CI413">
            <v>0</v>
          </cell>
          <cell r="CJ413">
            <v>0</v>
          </cell>
          <cell r="CK413">
            <v>61</v>
          </cell>
          <cell r="CL413">
            <v>8.77667076</v>
          </cell>
          <cell r="CM413">
            <v>10.53</v>
          </cell>
          <cell r="CN413">
            <v>0.3</v>
          </cell>
          <cell r="CO413">
            <v>388</v>
          </cell>
          <cell r="CP413">
            <v>18.899999999999999</v>
          </cell>
          <cell r="CQ413">
            <v>79</v>
          </cell>
          <cell r="CR413" t="str">
            <v>-</v>
          </cell>
          <cell r="CS413" t="str">
            <v>-</v>
          </cell>
          <cell r="CT413" t="str">
            <v>-</v>
          </cell>
          <cell r="CU413">
            <v>70.223329239999998</v>
          </cell>
          <cell r="CV413" t="str">
            <v>-</v>
          </cell>
          <cell r="CW413" t="str">
            <v>-</v>
          </cell>
          <cell r="CX413" t="str">
            <v>-</v>
          </cell>
          <cell r="CY413">
            <v>13.2</v>
          </cell>
          <cell r="CZ413">
            <v>5.6999999999999993</v>
          </cell>
          <cell r="DA413">
            <v>649.44899448409967</v>
          </cell>
          <cell r="DB413">
            <v>2153.4361396051731</v>
          </cell>
          <cell r="DC413">
            <v>0.17790978330830295</v>
          </cell>
          <cell r="DD413">
            <v>0</v>
          </cell>
          <cell r="DE413" t="str">
            <v>Газлифт</v>
          </cell>
          <cell r="DF413">
            <v>8.77667076</v>
          </cell>
          <cell r="DG413">
            <v>10.53</v>
          </cell>
          <cell r="DH413">
            <v>0.3</v>
          </cell>
          <cell r="DI413">
            <v>5.6999999999999993</v>
          </cell>
          <cell r="DJ413">
            <v>61</v>
          </cell>
          <cell r="DK413">
            <v>0</v>
          </cell>
          <cell r="DL413">
            <v>42958.083333333336</v>
          </cell>
          <cell r="DM413">
            <v>42964</v>
          </cell>
          <cell r="DN413">
            <v>442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42958</v>
          </cell>
          <cell r="DT413" t="str">
            <v>Бесп. ОПЗ</v>
          </cell>
          <cell r="DU413">
            <v>0</v>
          </cell>
          <cell r="DV413">
            <v>18</v>
          </cell>
          <cell r="DW413">
            <v>30</v>
          </cell>
          <cell r="DX413">
            <v>65</v>
          </cell>
          <cell r="DY413">
            <v>29</v>
          </cell>
          <cell r="DZ413" t="str">
            <v>Постоянный</v>
          </cell>
          <cell r="EA413">
            <v>24</v>
          </cell>
          <cell r="EB413">
            <v>0</v>
          </cell>
          <cell r="EC413">
            <v>8.77667076</v>
          </cell>
          <cell r="ED413">
            <v>10.53</v>
          </cell>
          <cell r="EE413">
            <v>0.3</v>
          </cell>
          <cell r="EF413">
            <v>18.899999999999999</v>
          </cell>
          <cell r="EG413">
            <v>649.44899448409967</v>
          </cell>
          <cell r="EH413">
            <v>83</v>
          </cell>
          <cell r="EI413">
            <v>13.2</v>
          </cell>
          <cell r="EJ413">
            <v>60</v>
          </cell>
          <cell r="EK413">
            <v>18</v>
          </cell>
          <cell r="EL413">
            <v>30</v>
          </cell>
          <cell r="EM413">
            <v>65</v>
          </cell>
          <cell r="EN413">
            <v>29</v>
          </cell>
          <cell r="EO413" t="str">
            <v>Постоянный</v>
          </cell>
          <cell r="EP413">
            <v>24</v>
          </cell>
          <cell r="EQ413">
            <v>0</v>
          </cell>
          <cell r="ER413">
            <v>8.77667076</v>
          </cell>
          <cell r="ES413">
            <v>10.53</v>
          </cell>
          <cell r="ET413">
            <v>0.3</v>
          </cell>
          <cell r="EU413">
            <v>18.899999999999999</v>
          </cell>
          <cell r="EV413">
            <v>649.44899448409967</v>
          </cell>
          <cell r="EW413">
            <v>83</v>
          </cell>
          <cell r="EX413">
            <v>13.2</v>
          </cell>
          <cell r="EY413">
            <v>61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</row>
        <row r="414">
          <cell r="J414">
            <v>3285</v>
          </cell>
          <cell r="K414" t="str">
            <v>К - 19</v>
          </cell>
          <cell r="L414">
            <v>41999</v>
          </cell>
          <cell r="M414" t="str">
            <v>Гор.</v>
          </cell>
          <cell r="N414" t="str">
            <v>P1ar_Block I</v>
          </cell>
          <cell r="O414" t="str">
            <v>Действующий</v>
          </cell>
          <cell r="P414">
            <v>-4</v>
          </cell>
          <cell r="Q414" t="str">
            <v xml:space="preserve"> </v>
          </cell>
          <cell r="R414" t="str">
            <v xml:space="preserve"> </v>
          </cell>
          <cell r="S414">
            <v>0</v>
          </cell>
          <cell r="T414">
            <v>143.80000000000001</v>
          </cell>
          <cell r="U414">
            <v>135</v>
          </cell>
          <cell r="V414">
            <v>4.32</v>
          </cell>
          <cell r="W414">
            <v>1</v>
          </cell>
          <cell r="X414">
            <v>4.32</v>
          </cell>
          <cell r="Y414">
            <v>1.33</v>
          </cell>
          <cell r="Z414">
            <v>0.83599999999999997</v>
          </cell>
          <cell r="AA414">
            <v>0.73299999999999998</v>
          </cell>
          <cell r="AB414">
            <v>38</v>
          </cell>
          <cell r="AC414">
            <v>1.1579999999999999</v>
          </cell>
          <cell r="AD414">
            <v>177.8</v>
          </cell>
          <cell r="AE414">
            <v>9.19</v>
          </cell>
          <cell r="AF414">
            <v>2081.4</v>
          </cell>
          <cell r="AG414">
            <v>2762</v>
          </cell>
          <cell r="AH414">
            <v>2762</v>
          </cell>
          <cell r="AI414">
            <v>0</v>
          </cell>
          <cell r="AJ414">
            <v>0</v>
          </cell>
          <cell r="AK414" t="str">
            <v>откр ствол</v>
          </cell>
          <cell r="AL414" t="str">
            <v>2081,4-2762</v>
          </cell>
          <cell r="AM414">
            <v>18</v>
          </cell>
          <cell r="AN414">
            <v>2081.4</v>
          </cell>
          <cell r="AO414">
            <v>230.4</v>
          </cell>
          <cell r="AP414">
            <v>0</v>
          </cell>
          <cell r="AQ414">
            <v>0</v>
          </cell>
          <cell r="AR414">
            <v>0</v>
          </cell>
          <cell r="AS414" t="str">
            <v>Газлифт</v>
          </cell>
          <cell r="AT414">
            <v>355</v>
          </cell>
          <cell r="AU414" t="str">
            <v>ГП</v>
          </cell>
          <cell r="AV414">
            <v>670</v>
          </cell>
          <cell r="AW414" t="str">
            <v>ГК80/3</v>
          </cell>
          <cell r="AX414">
            <v>940</v>
          </cell>
          <cell r="AY414" t="str">
            <v>ГК81/3</v>
          </cell>
          <cell r="AZ414">
            <v>1165</v>
          </cell>
          <cell r="BA414" t="str">
            <v>ГК82/3</v>
          </cell>
          <cell r="BB414">
            <v>1335</v>
          </cell>
          <cell r="BC414" t="str">
            <v>ГК79/3</v>
          </cell>
          <cell r="BD414">
            <v>1420</v>
          </cell>
          <cell r="BE414" t="str">
            <v>ГК78/3</v>
          </cell>
          <cell r="BF414">
            <v>1770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2100</v>
          </cell>
          <cell r="BN414" t="str">
            <v>Есть</v>
          </cell>
          <cell r="BO414">
            <v>0</v>
          </cell>
          <cell r="BP414">
            <v>80</v>
          </cell>
          <cell r="BQ414">
            <v>42</v>
          </cell>
          <cell r="BR414">
            <v>7.3920000000000003</v>
          </cell>
          <cell r="BS414">
            <v>0</v>
          </cell>
          <cell r="BT414">
            <v>0</v>
          </cell>
          <cell r="BU414">
            <v>73</v>
          </cell>
          <cell r="BV414">
            <v>5.5</v>
          </cell>
          <cell r="BW414">
            <v>18</v>
          </cell>
          <cell r="BX414" t="str">
            <v>Угловик</v>
          </cell>
          <cell r="BY414" t="str">
            <v>Постоянный</v>
          </cell>
          <cell r="BZ414">
            <v>24</v>
          </cell>
          <cell r="CA414">
            <v>0</v>
          </cell>
          <cell r="CB414">
            <v>27</v>
          </cell>
          <cell r="CC414">
            <v>42</v>
          </cell>
          <cell r="CD414">
            <v>26</v>
          </cell>
          <cell r="CE414">
            <v>43313</v>
          </cell>
          <cell r="CF414">
            <v>163</v>
          </cell>
          <cell r="CG414">
            <v>80</v>
          </cell>
          <cell r="CH414">
            <v>5</v>
          </cell>
          <cell r="CI414">
            <v>0</v>
          </cell>
          <cell r="CJ414">
            <v>0</v>
          </cell>
          <cell r="CK414">
            <v>56</v>
          </cell>
          <cell r="CL414">
            <v>10.032</v>
          </cell>
          <cell r="CM414">
            <v>12</v>
          </cell>
          <cell r="CN414">
            <v>0</v>
          </cell>
          <cell r="CO414">
            <v>389</v>
          </cell>
          <cell r="CP414">
            <v>28</v>
          </cell>
          <cell r="CQ414">
            <v>107</v>
          </cell>
          <cell r="CR414" t="str">
            <v>-</v>
          </cell>
          <cell r="CS414" t="str">
            <v>-</v>
          </cell>
          <cell r="CT414" t="str">
            <v>-</v>
          </cell>
          <cell r="CU414">
            <v>96.968000000000004</v>
          </cell>
          <cell r="CV414" t="str">
            <v>-</v>
          </cell>
          <cell r="CW414" t="str">
            <v>-</v>
          </cell>
          <cell r="CX414" t="str">
            <v>-</v>
          </cell>
          <cell r="CY414">
            <v>10</v>
          </cell>
          <cell r="CZ414">
            <v>18</v>
          </cell>
          <cell r="DA414">
            <v>1794.2583732057417</v>
          </cell>
          <cell r="DB414">
            <v>2791.068580542265</v>
          </cell>
          <cell r="DC414">
            <v>0.14427552143156275</v>
          </cell>
          <cell r="DD414">
            <v>0</v>
          </cell>
          <cell r="DE414" t="str">
            <v>Газлифт</v>
          </cell>
          <cell r="DF414">
            <v>10.032</v>
          </cell>
          <cell r="DG414">
            <v>12</v>
          </cell>
          <cell r="DH414">
            <v>0</v>
          </cell>
          <cell r="DI414">
            <v>18</v>
          </cell>
          <cell r="DJ414">
            <v>56</v>
          </cell>
          <cell r="DK414">
            <v>0</v>
          </cell>
          <cell r="DL414">
            <v>42243</v>
          </cell>
          <cell r="DM414">
            <v>42324</v>
          </cell>
          <cell r="DN414">
            <v>1082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43154</v>
          </cell>
          <cell r="DT414" t="str">
            <v>Бесп. ОПЗ</v>
          </cell>
          <cell r="DU414" t="str">
            <v>ВНС - 2014г.</v>
          </cell>
          <cell r="DV414">
            <v>18</v>
          </cell>
          <cell r="DW414">
            <v>27</v>
          </cell>
          <cell r="DX414">
            <v>42</v>
          </cell>
          <cell r="DY414">
            <v>26</v>
          </cell>
          <cell r="DZ414" t="str">
            <v>Постоянный</v>
          </cell>
          <cell r="EA414">
            <v>24</v>
          </cell>
          <cell r="EB414">
            <v>0</v>
          </cell>
          <cell r="EC414">
            <v>10.032</v>
          </cell>
          <cell r="ED414">
            <v>12</v>
          </cell>
          <cell r="EE414">
            <v>0</v>
          </cell>
          <cell r="EF414">
            <v>28</v>
          </cell>
          <cell r="EG414">
            <v>1794.2583732057417</v>
          </cell>
          <cell r="EH414">
            <v>80</v>
          </cell>
          <cell r="EI414">
            <v>10</v>
          </cell>
          <cell r="EJ414">
            <v>56</v>
          </cell>
          <cell r="EK414">
            <v>18</v>
          </cell>
          <cell r="EL414">
            <v>27</v>
          </cell>
          <cell r="EM414">
            <v>42</v>
          </cell>
          <cell r="EN414">
            <v>26</v>
          </cell>
          <cell r="EO414" t="str">
            <v>Постоянный</v>
          </cell>
          <cell r="EP414">
            <v>24</v>
          </cell>
          <cell r="EQ414">
            <v>0</v>
          </cell>
          <cell r="ER414">
            <v>10.032</v>
          </cell>
          <cell r="ES414">
            <v>12</v>
          </cell>
          <cell r="ET414">
            <v>0</v>
          </cell>
          <cell r="EU414">
            <v>28</v>
          </cell>
          <cell r="EV414">
            <v>1794.2583732057417</v>
          </cell>
          <cell r="EW414">
            <v>80</v>
          </cell>
          <cell r="EX414">
            <v>10</v>
          </cell>
          <cell r="EY414">
            <v>56</v>
          </cell>
          <cell r="EZ414">
            <v>0</v>
          </cell>
          <cell r="FA414">
            <v>0</v>
          </cell>
          <cell r="FB414">
            <v>0</v>
          </cell>
          <cell r="FC414">
            <v>0</v>
          </cell>
          <cell r="FD414">
            <v>0</v>
          </cell>
          <cell r="FE414">
            <v>0</v>
          </cell>
          <cell r="FF414">
            <v>0</v>
          </cell>
        </row>
        <row r="415">
          <cell r="J415">
            <v>3291</v>
          </cell>
          <cell r="K415" t="str">
            <v>К - 22</v>
          </cell>
          <cell r="L415">
            <v>43350</v>
          </cell>
          <cell r="M415" t="str">
            <v>Гор.</v>
          </cell>
          <cell r="N415" t="str">
            <v>P1ar_Block I</v>
          </cell>
          <cell r="O415" t="str">
            <v>Действующий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143.80000000000001</v>
          </cell>
          <cell r="U415">
            <v>135</v>
          </cell>
          <cell r="V415">
            <v>4.32</v>
          </cell>
          <cell r="W415">
            <v>1</v>
          </cell>
          <cell r="X415">
            <v>4.32</v>
          </cell>
          <cell r="Y415">
            <v>1.33</v>
          </cell>
          <cell r="Z415">
            <v>0.83599999999999997</v>
          </cell>
          <cell r="AA415">
            <v>0.73299999999999998</v>
          </cell>
          <cell r="AB415">
            <v>38</v>
          </cell>
          <cell r="AC415">
            <v>1.1579999999999999</v>
          </cell>
          <cell r="AD415">
            <v>177.8</v>
          </cell>
          <cell r="AE415">
            <v>0</v>
          </cell>
          <cell r="AF415">
            <v>0</v>
          </cell>
          <cell r="AG415">
            <v>3221</v>
          </cell>
          <cell r="AH415">
            <v>3221</v>
          </cell>
          <cell r="AI415">
            <v>0</v>
          </cell>
          <cell r="AJ415">
            <v>0</v>
          </cell>
          <cell r="AK415" t="str">
            <v>Закрытый</v>
          </cell>
          <cell r="AL415" t="str">
            <v>2494,81-2495,96; 2558,63-2559,78; 2665,15-2666,3; 2828,99-2830,14; 2981,11-2982,26; 3090,11-3091,26; 3208,77-3209,92м.      (цирк. клапана)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 t="str">
            <v>Газлифт</v>
          </cell>
          <cell r="AT415" t="e">
            <v>#N/A</v>
          </cell>
          <cell r="AU415" t="e">
            <v>#N/A</v>
          </cell>
          <cell r="AV415" t="e">
            <v>#N/A</v>
          </cell>
          <cell r="AW415" t="e">
            <v>#N/A</v>
          </cell>
          <cell r="AX415" t="e">
            <v>#N/A</v>
          </cell>
          <cell r="AY415" t="e">
            <v>#N/A</v>
          </cell>
          <cell r="AZ415" t="e">
            <v>#N/A</v>
          </cell>
          <cell r="BA415" t="e">
            <v>#N/A</v>
          </cell>
          <cell r="BB415" t="e">
            <v>#N/A</v>
          </cell>
          <cell r="BC415" t="e">
            <v>#N/A</v>
          </cell>
          <cell r="BD415" t="e">
            <v>#N/A</v>
          </cell>
          <cell r="BE415" t="e">
            <v>#N/A</v>
          </cell>
          <cell r="BF415" t="e">
            <v>#N/A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1912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18</v>
          </cell>
          <cell r="BX415" t="str">
            <v>Угловик</v>
          </cell>
          <cell r="BY415" t="str">
            <v>Постоянный</v>
          </cell>
          <cell r="BZ415">
            <v>24</v>
          </cell>
          <cell r="CA415">
            <v>0</v>
          </cell>
          <cell r="CB415">
            <v>28</v>
          </cell>
          <cell r="CC415">
            <v>65</v>
          </cell>
          <cell r="CD415">
            <v>27</v>
          </cell>
          <cell r="CE415">
            <v>43313</v>
          </cell>
          <cell r="CF415">
            <v>206</v>
          </cell>
          <cell r="CG415">
            <v>74</v>
          </cell>
          <cell r="CH415">
            <v>5</v>
          </cell>
          <cell r="CI415">
            <v>0</v>
          </cell>
          <cell r="CJ415">
            <v>0</v>
          </cell>
          <cell r="CK415">
            <v>93</v>
          </cell>
          <cell r="CL415">
            <v>48.822399999999995</v>
          </cell>
          <cell r="CM415">
            <v>58.4</v>
          </cell>
          <cell r="CN415">
            <v>0</v>
          </cell>
          <cell r="CO415">
            <v>0</v>
          </cell>
          <cell r="CP415">
            <v>38</v>
          </cell>
          <cell r="CQ415">
            <v>0</v>
          </cell>
          <cell r="CR415" t="str">
            <v>-</v>
          </cell>
          <cell r="CS415" t="str">
            <v>-</v>
          </cell>
          <cell r="CT415" t="str">
            <v>-</v>
          </cell>
          <cell r="CU415">
            <v>0</v>
          </cell>
          <cell r="CV415" t="str">
            <v>-</v>
          </cell>
          <cell r="CW415" t="str">
            <v>-</v>
          </cell>
          <cell r="CX415" t="str">
            <v>-</v>
          </cell>
          <cell r="CY415">
            <v>16.100000000000001</v>
          </cell>
          <cell r="CZ415">
            <v>21.9</v>
          </cell>
          <cell r="DA415">
            <v>448.56459330143548</v>
          </cell>
          <cell r="DB415">
            <v>778.33125778331271</v>
          </cell>
          <cell r="DC415">
            <v>0</v>
          </cell>
          <cell r="DD415" t="str">
            <v>Ввоз из бурения в текущем году</v>
          </cell>
          <cell r="DE415" t="str">
            <v>Газлифт</v>
          </cell>
          <cell r="DF415">
            <v>48.822399999999995</v>
          </cell>
          <cell r="DG415">
            <v>58.4</v>
          </cell>
          <cell r="DH415">
            <v>0</v>
          </cell>
          <cell r="DI415">
            <v>21.9</v>
          </cell>
          <cell r="DJ415">
            <v>93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18</v>
          </cell>
          <cell r="DW415">
            <v>28</v>
          </cell>
          <cell r="DX415">
            <v>77</v>
          </cell>
          <cell r="DY415">
            <v>27</v>
          </cell>
          <cell r="DZ415" t="str">
            <v>Постоянный</v>
          </cell>
          <cell r="EA415">
            <v>24</v>
          </cell>
          <cell r="EB415">
            <v>0</v>
          </cell>
          <cell r="EC415">
            <v>48.822399999999995</v>
          </cell>
          <cell r="ED415">
            <v>58.4</v>
          </cell>
          <cell r="EE415">
            <v>0</v>
          </cell>
          <cell r="EF415">
            <v>38</v>
          </cell>
          <cell r="EG415">
            <v>448.56459330143548</v>
          </cell>
          <cell r="EH415">
            <v>77</v>
          </cell>
          <cell r="EI415">
            <v>16.100000000000001</v>
          </cell>
          <cell r="EJ415">
            <v>110</v>
          </cell>
          <cell r="EK415">
            <v>18</v>
          </cell>
          <cell r="EL415">
            <v>28</v>
          </cell>
          <cell r="EM415">
            <v>65</v>
          </cell>
          <cell r="EN415">
            <v>27</v>
          </cell>
          <cell r="EO415" t="str">
            <v>Постоянный</v>
          </cell>
          <cell r="EP415">
            <v>24</v>
          </cell>
          <cell r="EQ415">
            <v>0</v>
          </cell>
          <cell r="ER415">
            <v>48.822399999999995</v>
          </cell>
          <cell r="ES415">
            <v>58.4</v>
          </cell>
          <cell r="ET415">
            <v>0</v>
          </cell>
          <cell r="EU415">
            <v>38</v>
          </cell>
          <cell r="EV415">
            <v>448.56459330143548</v>
          </cell>
          <cell r="EW415">
            <v>74</v>
          </cell>
          <cell r="EX415">
            <v>16.100000000000001</v>
          </cell>
          <cell r="EY415">
            <v>93</v>
          </cell>
          <cell r="EZ415">
            <v>0</v>
          </cell>
          <cell r="FA415">
            <v>0</v>
          </cell>
          <cell r="FB415">
            <v>-12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</row>
        <row r="416">
          <cell r="J416">
            <v>3292</v>
          </cell>
          <cell r="K416" t="str">
            <v>К-88</v>
          </cell>
          <cell r="L416">
            <v>43325</v>
          </cell>
          <cell r="M416" t="str">
            <v>Гор.</v>
          </cell>
          <cell r="N416" t="str">
            <v>P1ar_Block I</v>
          </cell>
          <cell r="O416" t="str">
            <v>Действующий</v>
          </cell>
          <cell r="P416">
            <v>-4</v>
          </cell>
          <cell r="Q416">
            <v>43245</v>
          </cell>
          <cell r="R416" t="str">
            <v>МеКаМиНефть</v>
          </cell>
          <cell r="S416" t="str">
            <v>КГРП 7стадий
250 м3 15% HCl</v>
          </cell>
          <cell r="T416">
            <v>143.80000000000001</v>
          </cell>
          <cell r="U416">
            <v>135</v>
          </cell>
          <cell r="V416">
            <v>4.32</v>
          </cell>
          <cell r="W416">
            <v>1</v>
          </cell>
          <cell r="X416">
            <v>4.32</v>
          </cell>
          <cell r="Y416">
            <v>1.33</v>
          </cell>
          <cell r="Z416">
            <v>0.83599999999999997</v>
          </cell>
          <cell r="AA416">
            <v>0.73299999999999998</v>
          </cell>
          <cell r="AB416">
            <v>38</v>
          </cell>
          <cell r="AC416">
            <v>1.1579999999999999</v>
          </cell>
          <cell r="AD416">
            <v>177.8</v>
          </cell>
          <cell r="AE416">
            <v>9.19</v>
          </cell>
          <cell r="AF416">
            <v>2270.14</v>
          </cell>
          <cell r="AG416">
            <v>2958.36</v>
          </cell>
          <cell r="AH416">
            <v>2958.36</v>
          </cell>
          <cell r="AI416">
            <v>43233</v>
          </cell>
          <cell r="AJ416" t="str">
            <v>По спущенной компановке</v>
          </cell>
          <cell r="AK416" t="str">
            <v>закрытый</v>
          </cell>
          <cell r="AL416" t="str">
            <v>2491,08-2492,28; 2556,02-2557,22; 2631,18-2632,38; 2746,11-2747,31; 2924,71-2925,91 (цирк. клапана)</v>
          </cell>
          <cell r="AM416">
            <v>6</v>
          </cell>
          <cell r="AN416">
            <v>1923.6110000000001</v>
          </cell>
          <cell r="AO416">
            <v>567.46</v>
          </cell>
          <cell r="AP416" t="str">
            <v>2211,65-2970</v>
          </cell>
          <cell r="AQ416">
            <v>114</v>
          </cell>
          <cell r="AR416">
            <v>7.37</v>
          </cell>
          <cell r="AS416" t="str">
            <v>Газлифт</v>
          </cell>
          <cell r="AT416">
            <v>550</v>
          </cell>
          <cell r="AU416" t="str">
            <v>ГП</v>
          </cell>
          <cell r="AV416">
            <v>1020</v>
          </cell>
          <cell r="AW416" t="str">
            <v>ГП</v>
          </cell>
          <cell r="AX416">
            <v>1440</v>
          </cell>
          <cell r="AY416" t="str">
            <v>ГП</v>
          </cell>
          <cell r="AZ416">
            <v>1805</v>
          </cell>
          <cell r="BA416" t="str">
            <v>ГП</v>
          </cell>
          <cell r="BB416">
            <v>2080</v>
          </cell>
          <cell r="BC416" t="str">
            <v>ГП</v>
          </cell>
          <cell r="BD416">
            <v>0</v>
          </cell>
          <cell r="BE416">
            <v>0</v>
          </cell>
          <cell r="BF416">
            <v>2090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2112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18</v>
          </cell>
          <cell r="BX416" t="str">
            <v>Угловик</v>
          </cell>
          <cell r="BY416" t="str">
            <v>Постоянный</v>
          </cell>
          <cell r="BZ416">
            <v>24</v>
          </cell>
          <cell r="CA416">
            <v>0</v>
          </cell>
          <cell r="CB416">
            <v>26</v>
          </cell>
          <cell r="CC416">
            <v>50</v>
          </cell>
          <cell r="CD416">
            <v>25</v>
          </cell>
          <cell r="CE416">
            <v>43313</v>
          </cell>
          <cell r="CF416">
            <v>206</v>
          </cell>
          <cell r="CG416">
            <v>74</v>
          </cell>
          <cell r="CH416">
            <v>6</v>
          </cell>
          <cell r="CI416">
            <v>0</v>
          </cell>
          <cell r="CJ416">
            <v>0</v>
          </cell>
          <cell r="CK416">
            <v>82</v>
          </cell>
          <cell r="CL416">
            <v>29.259999999999998</v>
          </cell>
          <cell r="CM416">
            <v>35</v>
          </cell>
          <cell r="CN416">
            <v>0</v>
          </cell>
          <cell r="CO416">
            <v>390</v>
          </cell>
          <cell r="CP416">
            <v>29</v>
          </cell>
          <cell r="CQ416">
            <v>124</v>
          </cell>
          <cell r="CR416" t="str">
            <v>-</v>
          </cell>
          <cell r="CS416" t="str">
            <v>-</v>
          </cell>
          <cell r="CT416" t="str">
            <v>-</v>
          </cell>
          <cell r="CU416">
            <v>94.740000000000009</v>
          </cell>
          <cell r="CV416" t="str">
            <v>-</v>
          </cell>
          <cell r="CW416" t="str">
            <v>-</v>
          </cell>
          <cell r="CX416" t="str">
            <v>-</v>
          </cell>
          <cell r="CY416">
            <v>18.899999999999999</v>
          </cell>
          <cell r="CZ416">
            <v>10.100000000000001</v>
          </cell>
          <cell r="DA416">
            <v>345.18113465481895</v>
          </cell>
          <cell r="DB416">
            <v>991.11414900888587</v>
          </cell>
          <cell r="DC416">
            <v>0</v>
          </cell>
          <cell r="DD416" t="str">
            <v>Ввоз из бурения в текущем году</v>
          </cell>
          <cell r="DE416" t="str">
            <v>Газлифт</v>
          </cell>
          <cell r="DF416">
            <v>29.259999999999998</v>
          </cell>
          <cell r="DG416">
            <v>35</v>
          </cell>
          <cell r="DH416">
            <v>0</v>
          </cell>
          <cell r="DI416">
            <v>10.100000000000001</v>
          </cell>
          <cell r="DJ416">
            <v>82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18</v>
          </cell>
          <cell r="DW416">
            <v>28</v>
          </cell>
          <cell r="DX416">
            <v>55</v>
          </cell>
          <cell r="DY416">
            <v>26</v>
          </cell>
          <cell r="DZ416" t="str">
            <v>Постоянный</v>
          </cell>
          <cell r="EA416">
            <v>24</v>
          </cell>
          <cell r="EB416">
            <v>0</v>
          </cell>
          <cell r="EC416">
            <v>29.259999999999998</v>
          </cell>
          <cell r="ED416">
            <v>35</v>
          </cell>
          <cell r="EE416">
            <v>0</v>
          </cell>
          <cell r="EF416">
            <v>29</v>
          </cell>
          <cell r="EG416">
            <v>345.18113465481895</v>
          </cell>
          <cell r="EH416">
            <v>78</v>
          </cell>
          <cell r="EI416">
            <v>18.899999999999999</v>
          </cell>
          <cell r="EJ416">
            <v>82</v>
          </cell>
          <cell r="EK416">
            <v>18</v>
          </cell>
          <cell r="EL416">
            <v>26</v>
          </cell>
          <cell r="EM416">
            <v>50</v>
          </cell>
          <cell r="EN416">
            <v>25</v>
          </cell>
          <cell r="EO416" t="str">
            <v>Постоянный</v>
          </cell>
          <cell r="EP416">
            <v>24</v>
          </cell>
          <cell r="EQ416">
            <v>0</v>
          </cell>
          <cell r="ER416">
            <v>29.259999999999998</v>
          </cell>
          <cell r="ES416">
            <v>35</v>
          </cell>
          <cell r="ET416">
            <v>0</v>
          </cell>
          <cell r="EU416">
            <v>29</v>
          </cell>
          <cell r="EV416">
            <v>345.18113465481895</v>
          </cell>
          <cell r="EW416">
            <v>74</v>
          </cell>
          <cell r="EX416">
            <v>18.899999999999999</v>
          </cell>
          <cell r="EY416">
            <v>82</v>
          </cell>
          <cell r="EZ416">
            <v>0</v>
          </cell>
          <cell r="FA416">
            <v>-2</v>
          </cell>
          <cell r="FB416">
            <v>-5</v>
          </cell>
          <cell r="FC416">
            <v>-1</v>
          </cell>
          <cell r="FD416">
            <v>0</v>
          </cell>
          <cell r="FE416">
            <v>0</v>
          </cell>
          <cell r="FF416">
            <v>0</v>
          </cell>
        </row>
        <row r="417">
          <cell r="J417">
            <v>3293</v>
          </cell>
          <cell r="K417" t="str">
            <v>К - 36</v>
          </cell>
          <cell r="L417">
            <v>41882</v>
          </cell>
          <cell r="M417" t="str">
            <v>Гор.</v>
          </cell>
          <cell r="N417" t="str">
            <v>P1ar_Block I</v>
          </cell>
          <cell r="O417" t="str">
            <v>Действующий</v>
          </cell>
          <cell r="P417">
            <v>-4</v>
          </cell>
          <cell r="Q417">
            <v>0</v>
          </cell>
          <cell r="R417">
            <v>0</v>
          </cell>
          <cell r="S417">
            <v>0</v>
          </cell>
          <cell r="T417">
            <v>143.80000000000001</v>
          </cell>
          <cell r="U417">
            <v>135</v>
          </cell>
          <cell r="V417">
            <v>4.32</v>
          </cell>
          <cell r="W417">
            <v>1</v>
          </cell>
          <cell r="X417">
            <v>3.4404765697174349</v>
          </cell>
          <cell r="Y417">
            <v>1.33</v>
          </cell>
          <cell r="Z417">
            <v>0.83599999999999997</v>
          </cell>
          <cell r="AA417">
            <v>0.73299999999999998</v>
          </cell>
          <cell r="AB417">
            <v>38</v>
          </cell>
          <cell r="AC417">
            <v>1.1579999999999999</v>
          </cell>
          <cell r="AD417">
            <v>177.8</v>
          </cell>
          <cell r="AE417">
            <v>9.19</v>
          </cell>
          <cell r="AF417">
            <v>2120</v>
          </cell>
          <cell r="AG417">
            <v>2830</v>
          </cell>
          <cell r="AH417">
            <v>2830</v>
          </cell>
          <cell r="AI417">
            <v>0</v>
          </cell>
          <cell r="AJ417">
            <v>0</v>
          </cell>
          <cell r="AK417" t="str">
            <v>откр ствол</v>
          </cell>
          <cell r="AL417" t="str">
            <v>2120-2830</v>
          </cell>
          <cell r="AM417">
            <v>16.600000000000001</v>
          </cell>
          <cell r="AN417">
            <v>2120</v>
          </cell>
          <cell r="AO417">
            <v>228.72</v>
          </cell>
          <cell r="AP417">
            <v>0</v>
          </cell>
          <cell r="AQ417">
            <v>0</v>
          </cell>
          <cell r="AR417">
            <v>0</v>
          </cell>
          <cell r="AS417" t="str">
            <v>Газлифт</v>
          </cell>
          <cell r="AT417">
            <v>550</v>
          </cell>
          <cell r="AU417" t="str">
            <v>ГК 74/3</v>
          </cell>
          <cell r="AV417">
            <v>970</v>
          </cell>
          <cell r="AW417" t="str">
            <v xml:space="preserve"> ГК 75/3</v>
          </cell>
          <cell r="AX417">
            <v>1260</v>
          </cell>
          <cell r="AY417" t="str">
            <v>ГК 75/3</v>
          </cell>
          <cell r="AZ417">
            <v>1490</v>
          </cell>
          <cell r="BA417" t="str">
            <v>ГК 76/4</v>
          </cell>
          <cell r="BB417">
            <v>1670</v>
          </cell>
          <cell r="BC417" t="str">
            <v>ГК 73/4</v>
          </cell>
          <cell r="BD417">
            <v>1850</v>
          </cell>
          <cell r="BE417" t="str">
            <v>извлечен</v>
          </cell>
          <cell r="BF417">
            <v>1860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 t="str">
            <v>56-117</v>
          </cell>
          <cell r="BM417">
            <v>1825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1737.8</v>
          </cell>
          <cell r="BT417">
            <v>87.2</v>
          </cell>
          <cell r="BU417">
            <v>73</v>
          </cell>
          <cell r="BV417">
            <v>5.5</v>
          </cell>
          <cell r="BW417">
            <v>18</v>
          </cell>
          <cell r="BX417" t="str">
            <v>Угловик</v>
          </cell>
          <cell r="BY417" t="str">
            <v>Постоянный</v>
          </cell>
          <cell r="BZ417">
            <v>24</v>
          </cell>
          <cell r="CA417">
            <v>0</v>
          </cell>
          <cell r="CB417">
            <v>30</v>
          </cell>
          <cell r="CC417">
            <v>63</v>
          </cell>
          <cell r="CD417">
            <v>26</v>
          </cell>
          <cell r="CE417">
            <v>43313</v>
          </cell>
          <cell r="CF417">
            <v>115.2</v>
          </cell>
          <cell r="CG417">
            <v>75</v>
          </cell>
          <cell r="CH417">
            <v>6</v>
          </cell>
          <cell r="CI417">
            <v>0</v>
          </cell>
          <cell r="CJ417">
            <v>0</v>
          </cell>
          <cell r="CK417">
            <v>86</v>
          </cell>
          <cell r="CL417">
            <v>16.204188000000002</v>
          </cell>
          <cell r="CM417">
            <v>21</v>
          </cell>
          <cell r="CN417">
            <v>7.7</v>
          </cell>
          <cell r="CO417">
            <v>391</v>
          </cell>
          <cell r="CP417">
            <v>20</v>
          </cell>
          <cell r="CQ417">
            <v>29.200000000000003</v>
          </cell>
          <cell r="CR417" t="str">
            <v>-</v>
          </cell>
          <cell r="CS417" t="str">
            <v>-</v>
          </cell>
          <cell r="CT417" t="str">
            <v>-</v>
          </cell>
          <cell r="CU417">
            <v>12.995812000000001</v>
          </cell>
          <cell r="CV417" t="str">
            <v>-</v>
          </cell>
          <cell r="CW417" t="str">
            <v>-</v>
          </cell>
          <cell r="CX417" t="str">
            <v>-</v>
          </cell>
          <cell r="CY417">
            <v>10</v>
          </cell>
          <cell r="CZ417">
            <v>10</v>
          </cell>
          <cell r="DA417">
            <v>617.12441252841541</v>
          </cell>
          <cell r="DB417">
            <v>1234.2488250568308</v>
          </cell>
          <cell r="DC417">
            <v>0.81048243001786779</v>
          </cell>
          <cell r="DD417">
            <v>0</v>
          </cell>
          <cell r="DE417" t="str">
            <v>Газлифт</v>
          </cell>
          <cell r="DF417">
            <v>16.204188000000002</v>
          </cell>
          <cell r="DG417">
            <v>21</v>
          </cell>
          <cell r="DH417">
            <v>7.7</v>
          </cell>
          <cell r="DI417">
            <v>10</v>
          </cell>
          <cell r="DJ417">
            <v>86</v>
          </cell>
          <cell r="DK417">
            <v>0</v>
          </cell>
          <cell r="DL417">
            <v>42472.083333333336</v>
          </cell>
          <cell r="DM417">
            <v>42499</v>
          </cell>
          <cell r="DN417">
            <v>907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41882</v>
          </cell>
          <cell r="DT417" t="str">
            <v>ВНС</v>
          </cell>
          <cell r="DU417">
            <v>0</v>
          </cell>
          <cell r="DV417">
            <v>18</v>
          </cell>
          <cell r="DW417">
            <v>30</v>
          </cell>
          <cell r="DX417">
            <v>63</v>
          </cell>
          <cell r="DY417">
            <v>26</v>
          </cell>
          <cell r="DZ417" t="str">
            <v>Постоянный</v>
          </cell>
          <cell r="EA417">
            <v>24</v>
          </cell>
          <cell r="EB417">
            <v>0</v>
          </cell>
          <cell r="EC417">
            <v>16.204188000000002</v>
          </cell>
          <cell r="ED417">
            <v>21</v>
          </cell>
          <cell r="EE417">
            <v>7.7</v>
          </cell>
          <cell r="EF417">
            <v>20</v>
          </cell>
          <cell r="EG417">
            <v>617.12441252841541</v>
          </cell>
          <cell r="EH417">
            <v>75</v>
          </cell>
          <cell r="EI417">
            <v>10</v>
          </cell>
          <cell r="EJ417">
            <v>96</v>
          </cell>
          <cell r="EK417">
            <v>18</v>
          </cell>
          <cell r="EL417">
            <v>30</v>
          </cell>
          <cell r="EM417">
            <v>63</v>
          </cell>
          <cell r="EN417">
            <v>26</v>
          </cell>
          <cell r="EO417" t="str">
            <v>Постоянный</v>
          </cell>
          <cell r="EP417">
            <v>24</v>
          </cell>
          <cell r="EQ417">
            <v>0</v>
          </cell>
          <cell r="ER417">
            <v>16.204188000000002</v>
          </cell>
          <cell r="ES417">
            <v>21</v>
          </cell>
          <cell r="ET417">
            <v>7.7</v>
          </cell>
          <cell r="EU417">
            <v>20</v>
          </cell>
          <cell r="EV417">
            <v>617.12441252841541</v>
          </cell>
          <cell r="EW417">
            <v>75</v>
          </cell>
          <cell r="EX417">
            <v>10</v>
          </cell>
          <cell r="EY417">
            <v>86</v>
          </cell>
          <cell r="EZ417">
            <v>0</v>
          </cell>
          <cell r="FA417">
            <v>0</v>
          </cell>
          <cell r="FB417">
            <v>0</v>
          </cell>
          <cell r="FC417">
            <v>0</v>
          </cell>
          <cell r="FD417">
            <v>0</v>
          </cell>
          <cell r="FE417">
            <v>0</v>
          </cell>
          <cell r="FF417">
            <v>0</v>
          </cell>
        </row>
        <row r="418">
          <cell r="J418">
            <v>3294</v>
          </cell>
          <cell r="K418" t="str">
            <v>К - 35</v>
          </cell>
          <cell r="L418">
            <v>41818</v>
          </cell>
          <cell r="M418" t="str">
            <v>Гор.</v>
          </cell>
          <cell r="N418" t="str">
            <v>P1ar_Block I</v>
          </cell>
          <cell r="O418" t="str">
            <v>Действующий</v>
          </cell>
          <cell r="P418">
            <v>-4</v>
          </cell>
          <cell r="Q418" t="str">
            <v xml:space="preserve"> </v>
          </cell>
          <cell r="R418" t="str">
            <v xml:space="preserve"> </v>
          </cell>
          <cell r="S418">
            <v>0</v>
          </cell>
          <cell r="T418">
            <v>143.80000000000001</v>
          </cell>
          <cell r="U418">
            <v>135</v>
          </cell>
          <cell r="V418">
            <v>4.32</v>
          </cell>
          <cell r="W418">
            <v>1</v>
          </cell>
          <cell r="X418">
            <v>4.166457700809759</v>
          </cell>
          <cell r="Y418">
            <v>1.33</v>
          </cell>
          <cell r="Z418">
            <v>0.83599999999999997</v>
          </cell>
          <cell r="AA418">
            <v>0.73299999999999998</v>
          </cell>
          <cell r="AB418">
            <v>38</v>
          </cell>
          <cell r="AC418">
            <v>1.1579999999999999</v>
          </cell>
          <cell r="AD418">
            <v>177.8</v>
          </cell>
          <cell r="AE418">
            <v>9.19</v>
          </cell>
          <cell r="AF418">
            <v>2144</v>
          </cell>
          <cell r="AG418">
            <v>2944</v>
          </cell>
          <cell r="AH418">
            <v>2944</v>
          </cell>
          <cell r="AI418">
            <v>0</v>
          </cell>
          <cell r="AJ418">
            <v>0</v>
          </cell>
          <cell r="AK418" t="str">
            <v>откр ствол</v>
          </cell>
          <cell r="AL418" t="str">
            <v>2144-2944</v>
          </cell>
          <cell r="AM418">
            <v>17</v>
          </cell>
          <cell r="AN418">
            <v>2144</v>
          </cell>
          <cell r="AO418">
            <v>315.95999999999998</v>
          </cell>
          <cell r="AP418">
            <v>0</v>
          </cell>
          <cell r="AQ418">
            <v>0</v>
          </cell>
          <cell r="AR418">
            <v>0</v>
          </cell>
          <cell r="AS418" t="str">
            <v>Газлифт</v>
          </cell>
          <cell r="AT418">
            <v>550</v>
          </cell>
          <cell r="AU418" t="str">
            <v>ГП</v>
          </cell>
          <cell r="AV418">
            <v>1100</v>
          </cell>
          <cell r="AW418" t="str">
            <v>ГК86/1</v>
          </cell>
          <cell r="AX418">
            <v>1610</v>
          </cell>
          <cell r="AY418" t="str">
            <v>ЦКсОК/4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1620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2370</v>
          </cell>
          <cell r="BN418" t="str">
            <v>Есть</v>
          </cell>
          <cell r="BO418">
            <v>0</v>
          </cell>
          <cell r="BP418">
            <v>75</v>
          </cell>
          <cell r="BQ418">
            <v>66</v>
          </cell>
          <cell r="BR418">
            <v>9.1752000000000002</v>
          </cell>
          <cell r="BS418">
            <v>0</v>
          </cell>
          <cell r="BT418">
            <v>0</v>
          </cell>
          <cell r="BU418">
            <v>73</v>
          </cell>
          <cell r="BV418">
            <v>5.5</v>
          </cell>
          <cell r="BW418">
            <v>18</v>
          </cell>
          <cell r="BX418" t="str">
            <v>Угловик</v>
          </cell>
          <cell r="BY418" t="str">
            <v>Постоянный</v>
          </cell>
          <cell r="BZ418">
            <v>24</v>
          </cell>
          <cell r="CA418">
            <v>0</v>
          </cell>
          <cell r="CB418">
            <v>34</v>
          </cell>
          <cell r="CC418">
            <v>66</v>
          </cell>
          <cell r="CD418">
            <v>32</v>
          </cell>
          <cell r="CE418">
            <v>43313</v>
          </cell>
          <cell r="CF418">
            <v>125.1</v>
          </cell>
          <cell r="CG418">
            <v>75</v>
          </cell>
          <cell r="CH418">
            <v>5</v>
          </cell>
          <cell r="CI418">
            <v>0</v>
          </cell>
          <cell r="CJ418">
            <v>0</v>
          </cell>
          <cell r="CK418">
            <v>58</v>
          </cell>
          <cell r="CL418">
            <v>4.1336019999999998</v>
          </cell>
          <cell r="CM418">
            <v>5</v>
          </cell>
          <cell r="CN418">
            <v>1.1100000000000001</v>
          </cell>
          <cell r="CO418">
            <v>392</v>
          </cell>
          <cell r="CP418">
            <v>17.8</v>
          </cell>
          <cell r="CQ418">
            <v>67.099999999999994</v>
          </cell>
          <cell r="CR418" t="str">
            <v>-</v>
          </cell>
          <cell r="CS418" t="str">
            <v>-</v>
          </cell>
          <cell r="CT418" t="str">
            <v>-</v>
          </cell>
          <cell r="CU418">
            <v>62.966397999999998</v>
          </cell>
          <cell r="CV418" t="str">
            <v>-</v>
          </cell>
          <cell r="CW418" t="str">
            <v>-</v>
          </cell>
          <cell r="CX418" t="str">
            <v>-</v>
          </cell>
          <cell r="CY418">
            <v>7</v>
          </cell>
          <cell r="CZ418">
            <v>10.8</v>
          </cell>
          <cell r="DA418">
            <v>2612.7333981355728</v>
          </cell>
          <cell r="DB418">
            <v>4306.171711741963</v>
          </cell>
          <cell r="DC418">
            <v>0</v>
          </cell>
          <cell r="DD418">
            <v>0</v>
          </cell>
          <cell r="DE418" t="str">
            <v>Газлифт</v>
          </cell>
          <cell r="DF418">
            <v>4.1336019999999998</v>
          </cell>
          <cell r="DG418">
            <v>5</v>
          </cell>
          <cell r="DH418">
            <v>1.1100000000000001</v>
          </cell>
          <cell r="DI418">
            <v>10.8</v>
          </cell>
          <cell r="DJ418">
            <v>58</v>
          </cell>
          <cell r="DK418">
            <v>0</v>
          </cell>
          <cell r="DL418" t="str">
            <v>-</v>
          </cell>
          <cell r="DM418">
            <v>42259</v>
          </cell>
          <cell r="DN418">
            <v>1147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42259</v>
          </cell>
          <cell r="DT418" t="str">
            <v>ВНС</v>
          </cell>
          <cell r="DU418">
            <v>0</v>
          </cell>
          <cell r="DV418">
            <v>18</v>
          </cell>
          <cell r="DW418">
            <v>34</v>
          </cell>
          <cell r="DX418">
            <v>66</v>
          </cell>
          <cell r="DY418">
            <v>32</v>
          </cell>
          <cell r="DZ418" t="str">
            <v>Постоянный</v>
          </cell>
          <cell r="EA418">
            <v>24</v>
          </cell>
          <cell r="EB418">
            <v>0</v>
          </cell>
          <cell r="EC418">
            <v>4.1336019999999998</v>
          </cell>
          <cell r="ED418">
            <v>5</v>
          </cell>
          <cell r="EE418">
            <v>1.1100000000000001</v>
          </cell>
          <cell r="EF418">
            <v>17.8</v>
          </cell>
          <cell r="EG418">
            <v>2612.7333981355728</v>
          </cell>
          <cell r="EH418">
            <v>75</v>
          </cell>
          <cell r="EI418">
            <v>7</v>
          </cell>
          <cell r="EJ418">
            <v>58</v>
          </cell>
          <cell r="EK418">
            <v>18</v>
          </cell>
          <cell r="EL418">
            <v>34</v>
          </cell>
          <cell r="EM418">
            <v>66</v>
          </cell>
          <cell r="EN418">
            <v>32</v>
          </cell>
          <cell r="EO418" t="str">
            <v>Постоянный</v>
          </cell>
          <cell r="EP418">
            <v>24</v>
          </cell>
          <cell r="EQ418">
            <v>0</v>
          </cell>
          <cell r="ER418">
            <v>4.1336019999999998</v>
          </cell>
          <cell r="ES418">
            <v>5</v>
          </cell>
          <cell r="ET418">
            <v>1.1100000000000001</v>
          </cell>
          <cell r="EU418">
            <v>17.8</v>
          </cell>
          <cell r="EV418">
            <v>2612.7333981355728</v>
          </cell>
          <cell r="EW418">
            <v>75</v>
          </cell>
          <cell r="EX418">
            <v>7</v>
          </cell>
          <cell r="EY418">
            <v>58</v>
          </cell>
          <cell r="EZ418">
            <v>0</v>
          </cell>
          <cell r="FA418">
            <v>0</v>
          </cell>
          <cell r="FB418">
            <v>0</v>
          </cell>
          <cell r="FC418">
            <v>0</v>
          </cell>
          <cell r="FD418">
            <v>0</v>
          </cell>
          <cell r="FE418">
            <v>0</v>
          </cell>
          <cell r="FF418">
            <v>0</v>
          </cell>
        </row>
        <row r="419">
          <cell r="J419">
            <v>3297</v>
          </cell>
          <cell r="K419" t="str">
            <v>К - 35</v>
          </cell>
          <cell r="L419">
            <v>41870</v>
          </cell>
          <cell r="M419" t="str">
            <v>Гор.</v>
          </cell>
          <cell r="N419" t="str">
            <v>P1ar_Block I</v>
          </cell>
          <cell r="O419" t="str">
            <v>Действующий</v>
          </cell>
          <cell r="P419">
            <v>-4</v>
          </cell>
          <cell r="Q419">
            <v>0</v>
          </cell>
          <cell r="R419">
            <v>0</v>
          </cell>
          <cell r="S419">
            <v>0</v>
          </cell>
          <cell r="T419">
            <v>143.80000000000001</v>
          </cell>
          <cell r="U419">
            <v>135</v>
          </cell>
          <cell r="V419">
            <v>4.32</v>
          </cell>
          <cell r="W419">
            <v>1</v>
          </cell>
          <cell r="X419">
            <v>4.3014350065118947</v>
          </cell>
          <cell r="Y419">
            <v>1.33</v>
          </cell>
          <cell r="Z419">
            <v>0.83599999999999997</v>
          </cell>
          <cell r="AA419">
            <v>0.73299999999999998</v>
          </cell>
          <cell r="AB419">
            <v>38</v>
          </cell>
          <cell r="AC419">
            <v>1.1579999999999999</v>
          </cell>
          <cell r="AD419">
            <v>177.8</v>
          </cell>
          <cell r="AE419">
            <v>9.19</v>
          </cell>
          <cell r="AF419">
            <v>2297</v>
          </cell>
          <cell r="AG419" t="str">
            <v>1 ств 2900
2 ств 2950</v>
          </cell>
          <cell r="AH419" t="str">
            <v>1 ств 2900
2 ств 2950</v>
          </cell>
          <cell r="AI419">
            <v>0</v>
          </cell>
          <cell r="AJ419">
            <v>0</v>
          </cell>
          <cell r="AK419" t="str">
            <v>откр ствол</v>
          </cell>
          <cell r="AL419" t="str">
            <v>1ый ст-л 2296-2900;
2ой ст- 2326-2950</v>
          </cell>
          <cell r="AM419">
            <v>13.6</v>
          </cell>
          <cell r="AN419">
            <v>2297</v>
          </cell>
          <cell r="AO419">
            <v>899.24</v>
          </cell>
          <cell r="AP419">
            <v>0</v>
          </cell>
          <cell r="AQ419">
            <v>0</v>
          </cell>
          <cell r="AR419">
            <v>0</v>
          </cell>
          <cell r="AS419" t="str">
            <v>Газлифт</v>
          </cell>
          <cell r="AT419">
            <v>370</v>
          </cell>
          <cell r="AU419" t="str">
            <v>ГП</v>
          </cell>
          <cell r="AV419">
            <v>680</v>
          </cell>
          <cell r="AW419" t="str">
            <v>ГП</v>
          </cell>
          <cell r="AX419">
            <v>950</v>
          </cell>
          <cell r="AY419" t="str">
            <v>ГП</v>
          </cell>
          <cell r="AZ419">
            <v>1180</v>
          </cell>
          <cell r="BA419" t="str">
            <v>ГК80/1</v>
          </cell>
          <cell r="BB419">
            <v>1350</v>
          </cell>
          <cell r="BC419" t="str">
            <v>ГК78/2</v>
          </cell>
          <cell r="BD419">
            <v>0</v>
          </cell>
          <cell r="BE419">
            <v>0</v>
          </cell>
          <cell r="BF419">
            <v>1835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2310</v>
          </cell>
          <cell r="BN419" t="str">
            <v>Есть</v>
          </cell>
          <cell r="BO419">
            <v>0</v>
          </cell>
          <cell r="BP419">
            <v>79.571428571428569</v>
          </cell>
          <cell r="BQ419">
            <v>54.4</v>
          </cell>
          <cell r="BR419">
            <v>6.6959999999999997</v>
          </cell>
          <cell r="BS419">
            <v>0</v>
          </cell>
          <cell r="BT419">
            <v>0</v>
          </cell>
          <cell r="BU419">
            <v>73</v>
          </cell>
          <cell r="BV419">
            <v>5.5</v>
          </cell>
          <cell r="BW419">
            <v>18</v>
          </cell>
          <cell r="BX419" t="str">
            <v>Угловик</v>
          </cell>
          <cell r="BY419" t="str">
            <v>Постоянный</v>
          </cell>
          <cell r="BZ419">
            <v>24</v>
          </cell>
          <cell r="CA419">
            <v>0</v>
          </cell>
          <cell r="CB419">
            <v>34</v>
          </cell>
          <cell r="CC419">
            <v>54.4</v>
          </cell>
          <cell r="CD419">
            <v>32</v>
          </cell>
          <cell r="CE419">
            <v>43313</v>
          </cell>
          <cell r="CF419">
            <v>99.5</v>
          </cell>
          <cell r="CG419">
            <v>79.571428571428569</v>
          </cell>
          <cell r="CH419">
            <v>5</v>
          </cell>
          <cell r="CI419">
            <v>0</v>
          </cell>
          <cell r="CJ419">
            <v>0</v>
          </cell>
          <cell r="CK419">
            <v>66</v>
          </cell>
          <cell r="CL419">
            <v>5.0929705199999997</v>
          </cell>
          <cell r="CM419">
            <v>6.1</v>
          </cell>
          <cell r="CN419">
            <v>0.13</v>
          </cell>
          <cell r="CO419">
            <v>393</v>
          </cell>
          <cell r="CP419">
            <v>19.600000000000001</v>
          </cell>
          <cell r="CQ419">
            <v>33.5</v>
          </cell>
          <cell r="CR419" t="str">
            <v>-</v>
          </cell>
          <cell r="CS419" t="str">
            <v>-</v>
          </cell>
          <cell r="CT419" t="str">
            <v>-</v>
          </cell>
          <cell r="CU419">
            <v>28.407029479999999</v>
          </cell>
          <cell r="CV419" t="str">
            <v>-</v>
          </cell>
          <cell r="CW419" t="str">
            <v>-</v>
          </cell>
          <cell r="CX419" t="str">
            <v>-</v>
          </cell>
          <cell r="CY419">
            <v>5.5</v>
          </cell>
          <cell r="CZ419">
            <v>14.100000000000001</v>
          </cell>
          <cell r="DA419">
            <v>2768.5218174009779</v>
          </cell>
          <cell r="DB419">
            <v>3848.4416752524226</v>
          </cell>
          <cell r="DC419">
            <v>0.21413157456316576</v>
          </cell>
          <cell r="DD419">
            <v>0</v>
          </cell>
          <cell r="DE419" t="str">
            <v>Газлифт</v>
          </cell>
          <cell r="DF419">
            <v>5.0929705199999997</v>
          </cell>
          <cell r="DG419">
            <v>6.1</v>
          </cell>
          <cell r="DH419">
            <v>0.13</v>
          </cell>
          <cell r="DI419">
            <v>14.100000000000001</v>
          </cell>
          <cell r="DJ419">
            <v>66</v>
          </cell>
          <cell r="DK419">
            <v>0</v>
          </cell>
          <cell r="DL419">
            <v>42358</v>
          </cell>
          <cell r="DM419">
            <v>42361</v>
          </cell>
          <cell r="DN419">
            <v>1045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41880</v>
          </cell>
          <cell r="DT419" t="str">
            <v>ВНС</v>
          </cell>
          <cell r="DU419">
            <v>0</v>
          </cell>
          <cell r="DV419">
            <v>18</v>
          </cell>
          <cell r="DW419">
            <v>34</v>
          </cell>
          <cell r="DX419">
            <v>54.4</v>
          </cell>
          <cell r="DY419">
            <v>32</v>
          </cell>
          <cell r="DZ419" t="str">
            <v>Постоянный</v>
          </cell>
          <cell r="EA419">
            <v>24</v>
          </cell>
          <cell r="EB419">
            <v>0</v>
          </cell>
          <cell r="EC419">
            <v>5.0929705199999997</v>
          </cell>
          <cell r="ED419">
            <v>6.1</v>
          </cell>
          <cell r="EE419">
            <v>0.13</v>
          </cell>
          <cell r="EF419">
            <v>19.600000000000001</v>
          </cell>
          <cell r="EG419">
            <v>2768.5218174009779</v>
          </cell>
          <cell r="EH419">
            <v>79.571428571428569</v>
          </cell>
          <cell r="EI419">
            <v>5.5</v>
          </cell>
          <cell r="EJ419">
            <v>66</v>
          </cell>
          <cell r="EK419">
            <v>18</v>
          </cell>
          <cell r="EL419">
            <v>34</v>
          </cell>
          <cell r="EM419">
            <v>54.4</v>
          </cell>
          <cell r="EN419">
            <v>32</v>
          </cell>
          <cell r="EO419" t="str">
            <v>Постоянный</v>
          </cell>
          <cell r="EP419">
            <v>24</v>
          </cell>
          <cell r="EQ419">
            <v>0</v>
          </cell>
          <cell r="ER419">
            <v>5.0929705199999997</v>
          </cell>
          <cell r="ES419">
            <v>6.1</v>
          </cell>
          <cell r="ET419">
            <v>0.13</v>
          </cell>
          <cell r="EU419">
            <v>19.600000000000001</v>
          </cell>
          <cell r="EV419">
            <v>2768.5218174009779</v>
          </cell>
          <cell r="EW419">
            <v>79.571428571428569</v>
          </cell>
          <cell r="EX419">
            <v>5.5</v>
          </cell>
          <cell r="EY419">
            <v>66</v>
          </cell>
          <cell r="EZ419">
            <v>0</v>
          </cell>
          <cell r="FA419">
            <v>0</v>
          </cell>
          <cell r="FB419">
            <v>0</v>
          </cell>
          <cell r="FC419">
            <v>0</v>
          </cell>
          <cell r="FD419">
            <v>0</v>
          </cell>
          <cell r="FE419">
            <v>0</v>
          </cell>
          <cell r="FF419">
            <v>0</v>
          </cell>
        </row>
        <row r="420">
          <cell r="J420">
            <v>3299</v>
          </cell>
          <cell r="K420" t="str">
            <v>К - 11</v>
          </cell>
          <cell r="L420">
            <v>42334</v>
          </cell>
          <cell r="M420" t="str">
            <v>Гор.</v>
          </cell>
          <cell r="N420" t="str">
            <v>P1ar_Block I</v>
          </cell>
          <cell r="O420" t="str">
            <v>Действующий</v>
          </cell>
          <cell r="P420">
            <v>-4</v>
          </cell>
          <cell r="Q420">
            <v>0</v>
          </cell>
          <cell r="R420">
            <v>0</v>
          </cell>
          <cell r="S420">
            <v>0</v>
          </cell>
          <cell r="T420">
            <v>143.80000000000001</v>
          </cell>
          <cell r="U420">
            <v>135</v>
          </cell>
          <cell r="V420">
            <v>4.32</v>
          </cell>
          <cell r="W420">
            <v>1</v>
          </cell>
          <cell r="X420">
            <v>4.32</v>
          </cell>
          <cell r="Y420">
            <v>1.33</v>
          </cell>
          <cell r="Z420">
            <v>0.83599999999999997</v>
          </cell>
          <cell r="AA420">
            <v>0.73299999999999998</v>
          </cell>
          <cell r="AB420">
            <v>38</v>
          </cell>
          <cell r="AC420">
            <v>1.1579999999999999</v>
          </cell>
          <cell r="AD420">
            <v>177.8</v>
          </cell>
          <cell r="AE420">
            <v>9.19</v>
          </cell>
          <cell r="AF420">
            <v>2250</v>
          </cell>
          <cell r="AG420">
            <v>3164</v>
          </cell>
          <cell r="AH420">
            <v>3160</v>
          </cell>
          <cell r="AI420">
            <v>0</v>
          </cell>
          <cell r="AJ420">
            <v>0</v>
          </cell>
          <cell r="AK420" t="str">
            <v>Закрытый</v>
          </cell>
          <cell r="AL420" t="str">
            <v>2093-3160</v>
          </cell>
          <cell r="AM420">
            <v>0</v>
          </cell>
          <cell r="AN420">
            <v>0</v>
          </cell>
          <cell r="AO420">
            <v>0</v>
          </cell>
          <cell r="AP420" t="str">
            <v>2093-3160</v>
          </cell>
          <cell r="AQ420">
            <v>0</v>
          </cell>
          <cell r="AR420">
            <v>0</v>
          </cell>
          <cell r="AS420" t="str">
            <v>Газлифт</v>
          </cell>
          <cell r="AT420">
            <v>460</v>
          </cell>
          <cell r="AU420" t="str">
            <v>ГП</v>
          </cell>
          <cell r="AV420">
            <v>1180</v>
          </cell>
          <cell r="AW420" t="str">
            <v>ГП</v>
          </cell>
          <cell r="AX420">
            <v>1700</v>
          </cell>
          <cell r="AY420" t="str">
            <v>ГК70(1,5)</v>
          </cell>
          <cell r="AZ420">
            <v>1820</v>
          </cell>
          <cell r="BA420" t="str">
            <v>ЦКсОК(3)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1840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2100</v>
          </cell>
          <cell r="BN420" t="str">
            <v>Есть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73</v>
          </cell>
          <cell r="BV420">
            <v>5.5</v>
          </cell>
          <cell r="BW420">
            <v>18</v>
          </cell>
          <cell r="BX420" t="str">
            <v>Угловик</v>
          </cell>
          <cell r="BY420" t="str">
            <v>Периодический</v>
          </cell>
          <cell r="BZ420">
            <v>48</v>
          </cell>
          <cell r="CA420">
            <v>48</v>
          </cell>
          <cell r="CB420">
            <v>25</v>
          </cell>
          <cell r="CC420">
            <v>54</v>
          </cell>
          <cell r="CD420">
            <v>24</v>
          </cell>
          <cell r="CE420">
            <v>43313</v>
          </cell>
          <cell r="CF420">
            <v>140.5</v>
          </cell>
          <cell r="CG420">
            <v>77</v>
          </cell>
          <cell r="CH420">
            <v>6</v>
          </cell>
          <cell r="CI420">
            <v>0</v>
          </cell>
          <cell r="CJ420">
            <v>0</v>
          </cell>
          <cell r="CK420">
            <v>71</v>
          </cell>
          <cell r="CL420">
            <v>0.83599999999999997</v>
          </cell>
          <cell r="CM420">
            <v>1</v>
          </cell>
          <cell r="CN420">
            <v>0</v>
          </cell>
          <cell r="CO420">
            <v>394</v>
          </cell>
          <cell r="CP420">
            <v>3.4</v>
          </cell>
          <cell r="CQ420">
            <v>69.5</v>
          </cell>
          <cell r="CR420" t="str">
            <v>-</v>
          </cell>
          <cell r="CS420" t="str">
            <v>-</v>
          </cell>
          <cell r="CT420" t="str">
            <v>-</v>
          </cell>
          <cell r="CU420">
            <v>68.664000000000001</v>
          </cell>
          <cell r="CV420" t="str">
            <v>-</v>
          </cell>
          <cell r="CW420" t="str">
            <v>-</v>
          </cell>
          <cell r="CX420" t="str">
            <v>-</v>
          </cell>
          <cell r="CY420">
            <v>2.5</v>
          </cell>
          <cell r="CZ420">
            <v>0.89999999999999991</v>
          </cell>
          <cell r="DA420">
            <v>1076.5550239234449</v>
          </cell>
          <cell r="DB420">
            <v>4066.9856459330144</v>
          </cell>
          <cell r="DC420">
            <v>1.8443228184811502E-2</v>
          </cell>
          <cell r="DD420">
            <v>0</v>
          </cell>
          <cell r="DE420" t="str">
            <v>Газлифт</v>
          </cell>
          <cell r="DF420">
            <v>0.83599999999999997</v>
          </cell>
          <cell r="DG420">
            <v>1</v>
          </cell>
          <cell r="DH420">
            <v>0</v>
          </cell>
          <cell r="DI420">
            <v>0.89999999999999991</v>
          </cell>
          <cell r="DJ420">
            <v>71</v>
          </cell>
          <cell r="DK420">
            <v>0</v>
          </cell>
          <cell r="DL420">
            <v>42275</v>
          </cell>
          <cell r="DM420">
            <v>42334</v>
          </cell>
          <cell r="DN420">
            <v>1072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42290</v>
          </cell>
          <cell r="DT420" t="str">
            <v>ВНС</v>
          </cell>
          <cell r="DU420">
            <v>0</v>
          </cell>
          <cell r="DV420">
            <v>18</v>
          </cell>
          <cell r="DW420">
            <v>25</v>
          </cell>
          <cell r="DX420">
            <v>54</v>
          </cell>
          <cell r="DY420">
            <v>24</v>
          </cell>
          <cell r="DZ420" t="str">
            <v>Периодический</v>
          </cell>
          <cell r="EA420">
            <v>48</v>
          </cell>
          <cell r="EB420">
            <v>48</v>
          </cell>
          <cell r="EC420">
            <v>0.83599999999999997</v>
          </cell>
          <cell r="ED420">
            <v>1</v>
          </cell>
          <cell r="EE420">
            <v>0</v>
          </cell>
          <cell r="EF420">
            <v>3.4</v>
          </cell>
          <cell r="EG420">
            <v>1076.5550239234449</v>
          </cell>
          <cell r="EH420">
            <v>77</v>
          </cell>
          <cell r="EI420">
            <v>2.5</v>
          </cell>
          <cell r="EJ420">
            <v>71</v>
          </cell>
          <cell r="EK420">
            <v>18</v>
          </cell>
          <cell r="EL420">
            <v>25</v>
          </cell>
          <cell r="EM420">
            <v>54</v>
          </cell>
          <cell r="EN420">
            <v>24</v>
          </cell>
          <cell r="EO420" t="str">
            <v>Периодический</v>
          </cell>
          <cell r="EP420">
            <v>48</v>
          </cell>
          <cell r="EQ420">
            <v>48</v>
          </cell>
          <cell r="ER420">
            <v>0.83599999999999997</v>
          </cell>
          <cell r="ES420">
            <v>1</v>
          </cell>
          <cell r="ET420">
            <v>0</v>
          </cell>
          <cell r="EU420">
            <v>3.4</v>
          </cell>
          <cell r="EV420">
            <v>1076.5550239234449</v>
          </cell>
          <cell r="EW420">
            <v>77</v>
          </cell>
          <cell r="EX420">
            <v>2.5</v>
          </cell>
          <cell r="EY420">
            <v>71</v>
          </cell>
          <cell r="EZ420">
            <v>0</v>
          </cell>
          <cell r="FA420">
            <v>0</v>
          </cell>
          <cell r="FB420">
            <v>0</v>
          </cell>
          <cell r="FC420">
            <v>0</v>
          </cell>
          <cell r="FD420">
            <v>0</v>
          </cell>
          <cell r="FE420">
            <v>0</v>
          </cell>
          <cell r="FF420">
            <v>0</v>
          </cell>
        </row>
        <row r="421">
          <cell r="J421">
            <v>3306</v>
          </cell>
          <cell r="K421" t="str">
            <v>К - 40</v>
          </cell>
          <cell r="L421">
            <v>41988</v>
          </cell>
          <cell r="M421" t="str">
            <v>Гор.</v>
          </cell>
          <cell r="N421" t="str">
            <v>P1ar_Block III</v>
          </cell>
          <cell r="O421" t="str">
            <v>Действующий</v>
          </cell>
          <cell r="P421">
            <v>-4</v>
          </cell>
          <cell r="Q421">
            <v>0</v>
          </cell>
          <cell r="R421">
            <v>0</v>
          </cell>
          <cell r="S421">
            <v>0</v>
          </cell>
          <cell r="T421">
            <v>143.80000000000001</v>
          </cell>
          <cell r="U421">
            <v>135</v>
          </cell>
          <cell r="V421">
            <v>4.32</v>
          </cell>
          <cell r="W421">
            <v>1</v>
          </cell>
          <cell r="X421">
            <v>4.32</v>
          </cell>
          <cell r="Y421">
            <v>1.33</v>
          </cell>
          <cell r="Z421">
            <v>0.83599999999999997</v>
          </cell>
          <cell r="AA421">
            <v>0.73299999999999998</v>
          </cell>
          <cell r="AB421">
            <v>38</v>
          </cell>
          <cell r="AC421">
            <v>1.1579999999999999</v>
          </cell>
          <cell r="AD421">
            <v>177.8</v>
          </cell>
          <cell r="AE421">
            <v>9.19</v>
          </cell>
          <cell r="AF421">
            <v>2248</v>
          </cell>
          <cell r="AG421">
            <v>2852</v>
          </cell>
          <cell r="AH421">
            <v>2852</v>
          </cell>
          <cell r="AI421">
            <v>0</v>
          </cell>
          <cell r="AJ421">
            <v>0</v>
          </cell>
          <cell r="AK421" t="str">
            <v>откр ствол</v>
          </cell>
          <cell r="AL421" t="str">
            <v>2248-2852</v>
          </cell>
          <cell r="AM421">
            <v>0</v>
          </cell>
          <cell r="AN421">
            <v>2248</v>
          </cell>
          <cell r="AO421">
            <v>344.89</v>
          </cell>
          <cell r="AP421">
            <v>0</v>
          </cell>
          <cell r="AQ421">
            <v>0</v>
          </cell>
          <cell r="AR421">
            <v>0</v>
          </cell>
          <cell r="AS421" t="str">
            <v>Газлифт</v>
          </cell>
          <cell r="AT421">
            <v>450</v>
          </cell>
          <cell r="AU421" t="str">
            <v xml:space="preserve">ГП </v>
          </cell>
          <cell r="AV421">
            <v>820</v>
          </cell>
          <cell r="AW421" t="str">
            <v xml:space="preserve">ГП </v>
          </cell>
          <cell r="AX421">
            <v>1130</v>
          </cell>
          <cell r="AY421" t="str">
            <v xml:space="preserve">ГП </v>
          </cell>
          <cell r="AZ421">
            <v>1360</v>
          </cell>
          <cell r="BA421" t="str">
            <v xml:space="preserve">ГП </v>
          </cell>
          <cell r="BB421">
            <v>1540</v>
          </cell>
          <cell r="BC421" t="str">
            <v xml:space="preserve"> ГК 84/1,5</v>
          </cell>
          <cell r="BD421">
            <v>0</v>
          </cell>
          <cell r="BE421">
            <v>0</v>
          </cell>
          <cell r="BF421">
            <v>1970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2275</v>
          </cell>
          <cell r="BN421" t="str">
            <v>Есть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73</v>
          </cell>
          <cell r="BV421">
            <v>5.5</v>
          </cell>
          <cell r="BW421">
            <v>18</v>
          </cell>
          <cell r="BX421" t="str">
            <v>Угловик</v>
          </cell>
          <cell r="BY421" t="str">
            <v>Постоянный</v>
          </cell>
          <cell r="BZ421">
            <v>24</v>
          </cell>
          <cell r="CA421">
            <v>0</v>
          </cell>
          <cell r="CB421">
            <v>36</v>
          </cell>
          <cell r="CC421">
            <v>54</v>
          </cell>
          <cell r="CD421">
            <v>34</v>
          </cell>
          <cell r="CE421">
            <v>43313</v>
          </cell>
          <cell r="CF421">
            <v>102</v>
          </cell>
          <cell r="CG421">
            <v>74</v>
          </cell>
          <cell r="CH421">
            <v>6</v>
          </cell>
          <cell r="CI421">
            <v>0</v>
          </cell>
          <cell r="CJ421">
            <v>0</v>
          </cell>
          <cell r="CK421">
            <v>77</v>
          </cell>
          <cell r="CL421">
            <v>4.18</v>
          </cell>
          <cell r="CM421">
            <v>5</v>
          </cell>
          <cell r="CN421">
            <v>0</v>
          </cell>
          <cell r="CO421">
            <v>395</v>
          </cell>
          <cell r="CP421">
            <v>14</v>
          </cell>
          <cell r="CQ421">
            <v>25</v>
          </cell>
          <cell r="CR421" t="str">
            <v>-</v>
          </cell>
          <cell r="CS421" t="str">
            <v>-</v>
          </cell>
          <cell r="CT421" t="str">
            <v>-</v>
          </cell>
          <cell r="CU421">
            <v>20.82</v>
          </cell>
          <cell r="CV421" t="str">
            <v>-</v>
          </cell>
          <cell r="CW421" t="str">
            <v>-</v>
          </cell>
          <cell r="CX421" t="str">
            <v>-</v>
          </cell>
          <cell r="CY421">
            <v>10.8</v>
          </cell>
          <cell r="CZ421">
            <v>3.1999999999999993</v>
          </cell>
          <cell r="DA421">
            <v>765.55023923444958</v>
          </cell>
          <cell r="DB421">
            <v>3349.2822966507179</v>
          </cell>
          <cell r="DC421">
            <v>0.22444987775061126</v>
          </cell>
          <cell r="DD421">
            <v>0</v>
          </cell>
          <cell r="DE421" t="str">
            <v>Газлифт</v>
          </cell>
          <cell r="DF421">
            <v>4.18</v>
          </cell>
          <cell r="DG421">
            <v>5</v>
          </cell>
          <cell r="DH421">
            <v>0</v>
          </cell>
          <cell r="DI421">
            <v>3.1999999999999993</v>
          </cell>
          <cell r="DJ421">
            <v>77</v>
          </cell>
          <cell r="DK421">
            <v>0</v>
          </cell>
          <cell r="DL421">
            <v>42808.083333333336</v>
          </cell>
          <cell r="DM421">
            <v>42814</v>
          </cell>
          <cell r="DN421">
            <v>592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42814</v>
          </cell>
          <cell r="DT421" t="str">
            <v>ОПЗ</v>
          </cell>
          <cell r="DU421">
            <v>0</v>
          </cell>
          <cell r="DV421">
            <v>18</v>
          </cell>
          <cell r="DW421">
            <v>36</v>
          </cell>
          <cell r="DX421">
            <v>54</v>
          </cell>
          <cell r="DY421">
            <v>34</v>
          </cell>
          <cell r="DZ421" t="str">
            <v>Постоянный</v>
          </cell>
          <cell r="EA421">
            <v>24</v>
          </cell>
          <cell r="EB421">
            <v>0</v>
          </cell>
          <cell r="EC421">
            <v>4.18</v>
          </cell>
          <cell r="ED421">
            <v>5</v>
          </cell>
          <cell r="EE421">
            <v>0</v>
          </cell>
          <cell r="EF421">
            <v>14</v>
          </cell>
          <cell r="EG421">
            <v>765.55023923444958</v>
          </cell>
          <cell r="EH421">
            <v>74</v>
          </cell>
          <cell r="EI421">
            <v>10.8</v>
          </cell>
          <cell r="EJ421">
            <v>77</v>
          </cell>
          <cell r="EK421">
            <v>18</v>
          </cell>
          <cell r="EL421">
            <v>36</v>
          </cell>
          <cell r="EM421">
            <v>54</v>
          </cell>
          <cell r="EN421">
            <v>34</v>
          </cell>
          <cell r="EO421" t="str">
            <v>Постоянный</v>
          </cell>
          <cell r="EP421">
            <v>24</v>
          </cell>
          <cell r="EQ421">
            <v>0</v>
          </cell>
          <cell r="ER421">
            <v>4.18</v>
          </cell>
          <cell r="ES421">
            <v>5</v>
          </cell>
          <cell r="ET421">
            <v>0</v>
          </cell>
          <cell r="EU421">
            <v>14</v>
          </cell>
          <cell r="EV421">
            <v>765.55023923444958</v>
          </cell>
          <cell r="EW421">
            <v>74</v>
          </cell>
          <cell r="EX421">
            <v>10.8</v>
          </cell>
          <cell r="EY421">
            <v>77</v>
          </cell>
          <cell r="EZ421">
            <v>0</v>
          </cell>
          <cell r="FA421">
            <v>0</v>
          </cell>
          <cell r="FB421">
            <v>0</v>
          </cell>
          <cell r="FC421">
            <v>0</v>
          </cell>
          <cell r="FD421">
            <v>0</v>
          </cell>
          <cell r="FE421">
            <v>0</v>
          </cell>
          <cell r="FF421">
            <v>0</v>
          </cell>
        </row>
        <row r="422">
          <cell r="J422">
            <v>3307</v>
          </cell>
          <cell r="K422" t="str">
            <v>К - 40</v>
          </cell>
          <cell r="L422">
            <v>42047</v>
          </cell>
          <cell r="M422" t="str">
            <v>Гор.</v>
          </cell>
          <cell r="N422" t="str">
            <v>P1ar_Block III</v>
          </cell>
          <cell r="O422" t="str">
            <v>Действующий</v>
          </cell>
          <cell r="P422">
            <v>-4</v>
          </cell>
          <cell r="Q422">
            <v>0</v>
          </cell>
          <cell r="R422">
            <v>0</v>
          </cell>
          <cell r="S422">
            <v>0</v>
          </cell>
          <cell r="T422">
            <v>143.80000000000001</v>
          </cell>
          <cell r="U422">
            <v>135</v>
          </cell>
          <cell r="V422">
            <v>4.32</v>
          </cell>
          <cell r="W422">
            <v>1</v>
          </cell>
          <cell r="X422">
            <v>3.8135593220338984</v>
          </cell>
          <cell r="Y422">
            <v>1.33</v>
          </cell>
          <cell r="Z422">
            <v>0.83599999999999997</v>
          </cell>
          <cell r="AA422">
            <v>0.73299999999999998</v>
          </cell>
          <cell r="AB422">
            <v>38</v>
          </cell>
          <cell r="AC422">
            <v>1.1579999999999999</v>
          </cell>
          <cell r="AD422">
            <v>177.8</v>
          </cell>
          <cell r="AE422">
            <v>9.19</v>
          </cell>
          <cell r="AF422">
            <v>2168</v>
          </cell>
          <cell r="AG422">
            <v>3013</v>
          </cell>
          <cell r="AH422">
            <v>3013</v>
          </cell>
          <cell r="AI422">
            <v>0</v>
          </cell>
          <cell r="AJ422">
            <v>0</v>
          </cell>
          <cell r="AK422" t="str">
            <v>откр ствол</v>
          </cell>
          <cell r="AL422" t="str">
            <v>2168-3013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 t="str">
            <v>Газлифт</v>
          </cell>
          <cell r="AT422">
            <v>480</v>
          </cell>
          <cell r="AU422" t="str">
            <v>ГП</v>
          </cell>
          <cell r="AV422">
            <v>870</v>
          </cell>
          <cell r="AW422" t="str">
            <v>ГП</v>
          </cell>
          <cell r="AX422">
            <v>1190</v>
          </cell>
          <cell r="AY422" t="str">
            <v>ГП</v>
          </cell>
          <cell r="AZ422">
            <v>1450</v>
          </cell>
          <cell r="BA422" t="str">
            <v>ГК81/2</v>
          </cell>
          <cell r="BB422">
            <v>1650</v>
          </cell>
          <cell r="BC422" t="str">
            <v>ГК75/3</v>
          </cell>
          <cell r="BD422">
            <v>1850</v>
          </cell>
          <cell r="BE422" t="str">
            <v>ЦКсОК</v>
          </cell>
          <cell r="BF422">
            <v>1860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2260</v>
          </cell>
          <cell r="BN422" t="str">
            <v>Есть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73</v>
          </cell>
          <cell r="BV422">
            <v>5.5</v>
          </cell>
          <cell r="BW422">
            <v>18</v>
          </cell>
          <cell r="BX422" t="str">
            <v>Угловик</v>
          </cell>
          <cell r="BY422" t="str">
            <v>Постоянный</v>
          </cell>
          <cell r="BZ422">
            <v>24</v>
          </cell>
          <cell r="CA422">
            <v>0</v>
          </cell>
          <cell r="CB422">
            <v>36</v>
          </cell>
          <cell r="CC422">
            <v>70</v>
          </cell>
          <cell r="CD422">
            <v>35</v>
          </cell>
          <cell r="CE422">
            <v>43313</v>
          </cell>
          <cell r="CF422">
            <v>114</v>
          </cell>
          <cell r="CG422">
            <v>76</v>
          </cell>
          <cell r="CH422">
            <v>6</v>
          </cell>
          <cell r="CI422">
            <v>0</v>
          </cell>
          <cell r="CJ422">
            <v>0</v>
          </cell>
          <cell r="CK422">
            <v>85</v>
          </cell>
          <cell r="CL422">
            <v>4.0127999999999995</v>
          </cell>
          <cell r="CM422">
            <v>5</v>
          </cell>
          <cell r="CN422">
            <v>4</v>
          </cell>
          <cell r="CO422">
            <v>396</v>
          </cell>
          <cell r="CP422">
            <v>17.600000000000001</v>
          </cell>
          <cell r="CQ422">
            <v>29</v>
          </cell>
          <cell r="CR422" t="str">
            <v>-</v>
          </cell>
          <cell r="CS422" t="str">
            <v>-</v>
          </cell>
          <cell r="CT422" t="str">
            <v>-</v>
          </cell>
          <cell r="CU422">
            <v>24.987200000000001</v>
          </cell>
          <cell r="CV422" t="str">
            <v>-</v>
          </cell>
          <cell r="CW422" t="str">
            <v>-</v>
          </cell>
          <cell r="CX422" t="str">
            <v>-</v>
          </cell>
          <cell r="CY422">
            <v>11.8</v>
          </cell>
          <cell r="CZ422">
            <v>5.8000000000000007</v>
          </cell>
          <cell r="DA422">
            <v>1445.374800637959</v>
          </cell>
          <cell r="DB422">
            <v>4385.9649122807023</v>
          </cell>
          <cell r="DC422">
            <v>0.19439181508147027</v>
          </cell>
          <cell r="DD422" t="str">
            <v xml:space="preserve">Планируется постановка бригады ПРГС для оптимизации работы газлифтного подъемника </v>
          </cell>
          <cell r="DE422" t="str">
            <v>Газлифт</v>
          </cell>
          <cell r="DF422">
            <v>4.0127999999999995</v>
          </cell>
          <cell r="DG422">
            <v>5</v>
          </cell>
          <cell r="DH422">
            <v>4</v>
          </cell>
          <cell r="DI422">
            <v>5.8000000000000007</v>
          </cell>
          <cell r="DJ422">
            <v>85</v>
          </cell>
          <cell r="DK422">
            <v>0</v>
          </cell>
          <cell r="DL422">
            <v>42640.083333333336</v>
          </cell>
          <cell r="DM422">
            <v>42656</v>
          </cell>
          <cell r="DN422">
            <v>750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42656</v>
          </cell>
          <cell r="DT422" t="str">
            <v>ОПЗ</v>
          </cell>
          <cell r="DU422">
            <v>0</v>
          </cell>
          <cell r="DV422">
            <v>18</v>
          </cell>
          <cell r="DW422">
            <v>36</v>
          </cell>
          <cell r="DX422">
            <v>70</v>
          </cell>
          <cell r="DY422">
            <v>35</v>
          </cell>
          <cell r="DZ422" t="str">
            <v>Постоянный</v>
          </cell>
          <cell r="EA422">
            <v>24</v>
          </cell>
          <cell r="EB422">
            <v>0</v>
          </cell>
          <cell r="EC422">
            <v>4.0127999999999995</v>
          </cell>
          <cell r="ED422">
            <v>5</v>
          </cell>
          <cell r="EE422">
            <v>4</v>
          </cell>
          <cell r="EF422">
            <v>17.600000000000001</v>
          </cell>
          <cell r="EG422">
            <v>1445.374800637959</v>
          </cell>
          <cell r="EH422">
            <v>76</v>
          </cell>
          <cell r="EI422">
            <v>11.8</v>
          </cell>
          <cell r="EJ422">
            <v>85</v>
          </cell>
          <cell r="EK422">
            <v>18</v>
          </cell>
          <cell r="EL422">
            <v>36</v>
          </cell>
          <cell r="EM422">
            <v>70</v>
          </cell>
          <cell r="EN422">
            <v>35</v>
          </cell>
          <cell r="EO422" t="str">
            <v>Постоянный</v>
          </cell>
          <cell r="EP422">
            <v>24</v>
          </cell>
          <cell r="EQ422">
            <v>0</v>
          </cell>
          <cell r="ER422">
            <v>4.0127999999999995</v>
          </cell>
          <cell r="ES422">
            <v>5</v>
          </cell>
          <cell r="ET422">
            <v>4</v>
          </cell>
          <cell r="EU422">
            <v>17.600000000000001</v>
          </cell>
          <cell r="EV422">
            <v>1445.374800637959</v>
          </cell>
          <cell r="EW422">
            <v>76</v>
          </cell>
          <cell r="EX422">
            <v>11.8</v>
          </cell>
          <cell r="EY422">
            <v>85</v>
          </cell>
          <cell r="EZ422">
            <v>0</v>
          </cell>
          <cell r="FA422">
            <v>0</v>
          </cell>
          <cell r="FB422">
            <v>0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</row>
        <row r="423">
          <cell r="J423">
            <v>3315</v>
          </cell>
          <cell r="K423" t="str">
            <v>К - 44</v>
          </cell>
          <cell r="L423">
            <v>43231</v>
          </cell>
          <cell r="M423" t="str">
            <v>Гор.</v>
          </cell>
          <cell r="N423" t="str">
            <v>P1ar_Block I</v>
          </cell>
          <cell r="O423" t="str">
            <v>Действующий</v>
          </cell>
          <cell r="P423">
            <v>-4</v>
          </cell>
          <cell r="Q423">
            <v>43170</v>
          </cell>
          <cell r="R423" t="str">
            <v>МеКаМиНефть</v>
          </cell>
          <cell r="S423" t="str">
            <v>КГРП 7стадий
350 м3 15% HCl</v>
          </cell>
          <cell r="T423">
            <v>143.80000000000001</v>
          </cell>
          <cell r="U423">
            <v>135</v>
          </cell>
          <cell r="V423">
            <v>4.32</v>
          </cell>
          <cell r="W423">
            <v>1</v>
          </cell>
          <cell r="X423">
            <v>4.32</v>
          </cell>
          <cell r="Y423">
            <v>1.33</v>
          </cell>
          <cell r="Z423">
            <v>0.83599999999999997</v>
          </cell>
          <cell r="AA423">
            <v>0.73299999999999998</v>
          </cell>
          <cell r="AB423">
            <v>38</v>
          </cell>
          <cell r="AC423">
            <v>1.1579999999999999</v>
          </cell>
          <cell r="AD423">
            <v>177.8</v>
          </cell>
          <cell r="AE423">
            <v>9.19</v>
          </cell>
          <cell r="AF423">
            <v>2047</v>
          </cell>
          <cell r="AG423">
            <v>3155</v>
          </cell>
          <cell r="AH423">
            <v>3155</v>
          </cell>
          <cell r="AI423">
            <v>0</v>
          </cell>
          <cell r="AJ423">
            <v>0</v>
          </cell>
          <cell r="AK423" t="str">
            <v>Закрытый</v>
          </cell>
          <cell r="AL423" t="str">
            <v>2237,59-2238,99; 2356,36-2357,76; 2522,65-2524,05; 2653,63-2655,03; 2739,65-2741,05; 2871,7-2873,1; 3047,52-3048,75</v>
          </cell>
          <cell r="AM423">
            <v>0</v>
          </cell>
          <cell r="AN423">
            <v>0</v>
          </cell>
          <cell r="AO423">
            <v>0</v>
          </cell>
          <cell r="AP423" t="str">
            <v>1991-3155</v>
          </cell>
          <cell r="AQ423">
            <v>114</v>
          </cell>
          <cell r="AR423">
            <v>7.37</v>
          </cell>
          <cell r="AS423" t="str">
            <v>Газлифт</v>
          </cell>
          <cell r="AT423">
            <v>430</v>
          </cell>
          <cell r="AU423" t="str">
            <v>ГК75/3</v>
          </cell>
          <cell r="AV423">
            <v>840</v>
          </cell>
          <cell r="AW423" t="str">
            <v>ГК76/3</v>
          </cell>
          <cell r="AX423">
            <v>1180</v>
          </cell>
          <cell r="AY423" t="str">
            <v>ГК77/3</v>
          </cell>
          <cell r="AZ423">
            <v>1440</v>
          </cell>
          <cell r="BA423" t="str">
            <v>ГК75/4</v>
          </cell>
          <cell r="BB423">
            <v>1640</v>
          </cell>
          <cell r="BC423" t="str">
            <v>ГК75/4</v>
          </cell>
          <cell r="BD423">
            <v>1800</v>
          </cell>
          <cell r="BE423" t="str">
            <v>ЦКсОК</v>
          </cell>
          <cell r="BF423">
            <v>1920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1996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73</v>
          </cell>
          <cell r="BV423">
            <v>5.5</v>
          </cell>
          <cell r="BW423">
            <v>18</v>
          </cell>
          <cell r="BX423" t="str">
            <v>Угловик</v>
          </cell>
          <cell r="BY423" t="str">
            <v>Постоянный</v>
          </cell>
          <cell r="BZ423">
            <v>24</v>
          </cell>
          <cell r="CA423">
            <v>0</v>
          </cell>
          <cell r="CB423">
            <v>29</v>
          </cell>
          <cell r="CC423">
            <v>66</v>
          </cell>
          <cell r="CD423">
            <v>28</v>
          </cell>
          <cell r="CE423">
            <v>43313</v>
          </cell>
          <cell r="CF423">
            <v>170</v>
          </cell>
          <cell r="CG423">
            <v>72</v>
          </cell>
          <cell r="CH423">
            <v>6</v>
          </cell>
          <cell r="CI423">
            <v>0</v>
          </cell>
          <cell r="CJ423">
            <v>0</v>
          </cell>
          <cell r="CK423">
            <v>76</v>
          </cell>
          <cell r="CL423">
            <v>43.472000000000001</v>
          </cell>
          <cell r="CM423">
            <v>52</v>
          </cell>
          <cell r="CN423">
            <v>0</v>
          </cell>
          <cell r="CO423">
            <v>397</v>
          </cell>
          <cell r="CP423">
            <v>47.5</v>
          </cell>
          <cell r="CQ423">
            <v>94</v>
          </cell>
          <cell r="CR423" t="str">
            <v>-</v>
          </cell>
          <cell r="CS423" t="str">
            <v>-</v>
          </cell>
          <cell r="CT423" t="str">
            <v>-</v>
          </cell>
          <cell r="CU423">
            <v>50.527999999999999</v>
          </cell>
          <cell r="CV423" t="str">
            <v>-</v>
          </cell>
          <cell r="CW423" t="str">
            <v>-</v>
          </cell>
          <cell r="CX423" t="str">
            <v>-</v>
          </cell>
          <cell r="CY423">
            <v>24</v>
          </cell>
          <cell r="CZ423">
            <v>23.5</v>
          </cell>
          <cell r="DA423">
            <v>540.5778432094221</v>
          </cell>
          <cell r="DB423">
            <v>1092.6573426573427</v>
          </cell>
          <cell r="DC423">
            <v>0.65169040696661029</v>
          </cell>
          <cell r="DD423">
            <v>0</v>
          </cell>
          <cell r="DE423" t="str">
            <v>Газлифт</v>
          </cell>
          <cell r="DF423">
            <v>43.472000000000001</v>
          </cell>
          <cell r="DG423">
            <v>52</v>
          </cell>
          <cell r="DH423">
            <v>0</v>
          </cell>
          <cell r="DI423">
            <v>23.5</v>
          </cell>
          <cell r="DJ423">
            <v>76</v>
          </cell>
          <cell r="DK423">
            <v>0</v>
          </cell>
          <cell r="DL423" t="str">
            <v>-</v>
          </cell>
          <cell r="DM423">
            <v>43231</v>
          </cell>
          <cell r="DN423">
            <v>175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43231</v>
          </cell>
          <cell r="DT423" t="str">
            <v>ВНС</v>
          </cell>
          <cell r="DU423">
            <v>0</v>
          </cell>
          <cell r="DV423">
            <v>18</v>
          </cell>
          <cell r="DW423">
            <v>32</v>
          </cell>
          <cell r="DX423">
            <v>70</v>
          </cell>
          <cell r="DY423">
            <v>31</v>
          </cell>
          <cell r="DZ423" t="str">
            <v>Постоянный</v>
          </cell>
          <cell r="EA423">
            <v>24</v>
          </cell>
          <cell r="EB423">
            <v>0</v>
          </cell>
          <cell r="EC423">
            <v>43.472000000000001</v>
          </cell>
          <cell r="ED423">
            <v>52</v>
          </cell>
          <cell r="EE423">
            <v>0</v>
          </cell>
          <cell r="EF423">
            <v>47.5</v>
          </cell>
          <cell r="EG423">
            <v>540.5778432094221</v>
          </cell>
          <cell r="EH423">
            <v>72</v>
          </cell>
          <cell r="EI423">
            <v>24</v>
          </cell>
          <cell r="EJ423">
            <v>86</v>
          </cell>
          <cell r="EK423">
            <v>18</v>
          </cell>
          <cell r="EL423">
            <v>29</v>
          </cell>
          <cell r="EM423">
            <v>66</v>
          </cell>
          <cell r="EN423">
            <v>28</v>
          </cell>
          <cell r="EO423" t="str">
            <v>Постоянный</v>
          </cell>
          <cell r="EP423">
            <v>24</v>
          </cell>
          <cell r="EQ423">
            <v>0</v>
          </cell>
          <cell r="ER423">
            <v>43.472000000000001</v>
          </cell>
          <cell r="ES423">
            <v>52</v>
          </cell>
          <cell r="ET423">
            <v>0</v>
          </cell>
          <cell r="EU423">
            <v>47.5</v>
          </cell>
          <cell r="EV423">
            <v>540.5778432094221</v>
          </cell>
          <cell r="EW423">
            <v>72</v>
          </cell>
          <cell r="EX423">
            <v>24</v>
          </cell>
          <cell r="EY423">
            <v>76</v>
          </cell>
          <cell r="EZ423">
            <v>0</v>
          </cell>
          <cell r="FA423">
            <v>-3</v>
          </cell>
          <cell r="FB423">
            <v>-4</v>
          </cell>
          <cell r="FC423">
            <v>-3</v>
          </cell>
          <cell r="FD423">
            <v>0</v>
          </cell>
          <cell r="FE423">
            <v>0</v>
          </cell>
          <cell r="FF423">
            <v>0</v>
          </cell>
        </row>
        <row r="424">
          <cell r="J424">
            <v>3316</v>
          </cell>
          <cell r="K424" t="str">
            <v>К - 44</v>
          </cell>
          <cell r="L424">
            <v>42338</v>
          </cell>
          <cell r="M424" t="str">
            <v>Гор.</v>
          </cell>
          <cell r="N424" t="str">
            <v>P1ar_Block I</v>
          </cell>
          <cell r="O424" t="str">
            <v>Действующий</v>
          </cell>
          <cell r="P424">
            <v>-4</v>
          </cell>
          <cell r="Q424">
            <v>0</v>
          </cell>
          <cell r="R424">
            <v>0</v>
          </cell>
          <cell r="S424">
            <v>0</v>
          </cell>
          <cell r="T424">
            <v>143.80000000000001</v>
          </cell>
          <cell r="U424">
            <v>135</v>
          </cell>
          <cell r="V424">
            <v>4.32</v>
          </cell>
          <cell r="W424">
            <v>1</v>
          </cell>
          <cell r="X424">
            <v>4.28021115708375</v>
          </cell>
          <cell r="Y424">
            <v>1.33</v>
          </cell>
          <cell r="Z424">
            <v>0.83599999999999997</v>
          </cell>
          <cell r="AA424">
            <v>0.73299999999999998</v>
          </cell>
          <cell r="AB424">
            <v>38</v>
          </cell>
          <cell r="AC424">
            <v>1.1579999999999999</v>
          </cell>
          <cell r="AD424">
            <v>177.8</v>
          </cell>
          <cell r="AE424">
            <v>9.19</v>
          </cell>
          <cell r="AF424">
            <v>2162</v>
          </cell>
          <cell r="AG424">
            <v>2762</v>
          </cell>
          <cell r="AH424">
            <v>2762</v>
          </cell>
          <cell r="AI424">
            <v>0</v>
          </cell>
          <cell r="AJ424">
            <v>0</v>
          </cell>
          <cell r="AK424" t="str">
            <v>откр ствол</v>
          </cell>
          <cell r="AL424" t="str">
            <v>2162-2762</v>
          </cell>
          <cell r="AM424">
            <v>0</v>
          </cell>
          <cell r="AN424">
            <v>2162</v>
          </cell>
          <cell r="AO424">
            <v>248.57</v>
          </cell>
          <cell r="AP424">
            <v>0</v>
          </cell>
          <cell r="AQ424">
            <v>0</v>
          </cell>
          <cell r="AR424">
            <v>0</v>
          </cell>
          <cell r="AS424" t="str">
            <v>Газлифт</v>
          </cell>
          <cell r="AT424">
            <v>300</v>
          </cell>
          <cell r="AU424" t="str">
            <v>ГП</v>
          </cell>
          <cell r="AV424">
            <v>1780</v>
          </cell>
          <cell r="AW424" t="str">
            <v>ГП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 t="str">
            <v>-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 t="str">
            <v>47-117</v>
          </cell>
          <cell r="BM424">
            <v>1912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1790.69</v>
          </cell>
          <cell r="BT424">
            <v>121.31</v>
          </cell>
          <cell r="BU424">
            <v>73</v>
          </cell>
          <cell r="BV424">
            <v>5.5</v>
          </cell>
          <cell r="BW424">
            <v>18</v>
          </cell>
          <cell r="BX424" t="str">
            <v>Угловик</v>
          </cell>
          <cell r="BY424" t="str">
            <v>Постоянный</v>
          </cell>
          <cell r="BZ424">
            <v>24</v>
          </cell>
          <cell r="CA424">
            <v>0</v>
          </cell>
          <cell r="CB424">
            <v>30</v>
          </cell>
          <cell r="CC424">
            <v>70</v>
          </cell>
          <cell r="CD424">
            <v>29</v>
          </cell>
          <cell r="CE424">
            <v>43313</v>
          </cell>
          <cell r="CF424">
            <v>103</v>
          </cell>
          <cell r="CG424">
            <v>72</v>
          </cell>
          <cell r="CH424">
            <v>6</v>
          </cell>
          <cell r="CI424">
            <v>0</v>
          </cell>
          <cell r="CJ424">
            <v>0</v>
          </cell>
          <cell r="CK424">
            <v>87</v>
          </cell>
          <cell r="CL424">
            <v>5.835614399999999</v>
          </cell>
          <cell r="CM424">
            <v>7</v>
          </cell>
          <cell r="CN424">
            <v>0.28000000000000003</v>
          </cell>
          <cell r="CO424">
            <v>398</v>
          </cell>
          <cell r="CP424">
            <v>54</v>
          </cell>
          <cell r="CQ424">
            <v>16</v>
          </cell>
          <cell r="CR424" t="str">
            <v>-</v>
          </cell>
          <cell r="CS424" t="str">
            <v>-</v>
          </cell>
          <cell r="CT424" t="str">
            <v>-</v>
          </cell>
          <cell r="CU424">
            <v>10.164385600000001</v>
          </cell>
          <cell r="CV424" t="str">
            <v>-</v>
          </cell>
          <cell r="CW424" t="str">
            <v>-</v>
          </cell>
          <cell r="CX424" t="str">
            <v>-</v>
          </cell>
          <cell r="CY424">
            <v>25</v>
          </cell>
          <cell r="CZ424">
            <v>29</v>
          </cell>
          <cell r="DA424">
            <v>4969.485303895337</v>
          </cell>
          <cell r="DB424">
            <v>9253.5243589775237</v>
          </cell>
          <cell r="DC424">
            <v>0.4699449594438006</v>
          </cell>
          <cell r="DD424" t="str">
            <v xml:space="preserve">Планируется постановка бригады ПРГС для оптимизации работы газлифтного подъемника </v>
          </cell>
          <cell r="DE424" t="str">
            <v>Газлифт</v>
          </cell>
          <cell r="DF424">
            <v>5.835614399999999</v>
          </cell>
          <cell r="DG424">
            <v>7</v>
          </cell>
          <cell r="DH424">
            <v>0.28000000000000003</v>
          </cell>
          <cell r="DI424">
            <v>29</v>
          </cell>
          <cell r="DJ424">
            <v>87</v>
          </cell>
          <cell r="DK424">
            <v>0</v>
          </cell>
          <cell r="DL424">
            <v>42346</v>
          </cell>
          <cell r="DM424">
            <v>42363</v>
          </cell>
          <cell r="DN424">
            <v>1043</v>
          </cell>
          <cell r="DO424">
            <v>29</v>
          </cell>
          <cell r="DP424">
            <v>66</v>
          </cell>
          <cell r="DQ424">
            <v>0</v>
          </cell>
          <cell r="DR424">
            <v>0</v>
          </cell>
          <cell r="DS424">
            <v>42338</v>
          </cell>
          <cell r="DT424" t="str">
            <v>ВНС с КГРП</v>
          </cell>
          <cell r="DU424">
            <v>0</v>
          </cell>
          <cell r="DV424">
            <v>65</v>
          </cell>
          <cell r="DW424">
            <v>30</v>
          </cell>
          <cell r="DX424">
            <v>70</v>
          </cell>
          <cell r="DY424">
            <v>29</v>
          </cell>
          <cell r="DZ424" t="str">
            <v>Постоянный</v>
          </cell>
          <cell r="EA424">
            <v>24</v>
          </cell>
          <cell r="EB424">
            <v>0</v>
          </cell>
          <cell r="EC424">
            <v>5.835614399999999</v>
          </cell>
          <cell r="ED424">
            <v>7</v>
          </cell>
          <cell r="EE424">
            <v>0.28000000000000003</v>
          </cell>
          <cell r="EF424">
            <v>54</v>
          </cell>
          <cell r="EG424">
            <v>4969.485303895337</v>
          </cell>
          <cell r="EH424">
            <v>72</v>
          </cell>
          <cell r="EI424">
            <v>25</v>
          </cell>
          <cell r="EJ424">
            <v>87</v>
          </cell>
          <cell r="EK424">
            <v>18</v>
          </cell>
          <cell r="EL424">
            <v>30</v>
          </cell>
          <cell r="EM424">
            <v>70</v>
          </cell>
          <cell r="EN424">
            <v>29</v>
          </cell>
          <cell r="EO424" t="str">
            <v>Постоянный</v>
          </cell>
          <cell r="EP424">
            <v>24</v>
          </cell>
          <cell r="EQ424">
            <v>0</v>
          </cell>
          <cell r="ER424">
            <v>5.835614399999999</v>
          </cell>
          <cell r="ES424">
            <v>7</v>
          </cell>
          <cell r="ET424">
            <v>0.28000000000000003</v>
          </cell>
          <cell r="EU424">
            <v>54</v>
          </cell>
          <cell r="EV424">
            <v>4969.485303895337</v>
          </cell>
          <cell r="EW424">
            <v>72</v>
          </cell>
          <cell r="EX424">
            <v>25</v>
          </cell>
          <cell r="EY424">
            <v>87</v>
          </cell>
          <cell r="EZ424">
            <v>-47</v>
          </cell>
          <cell r="FA424">
            <v>0</v>
          </cell>
          <cell r="FB424">
            <v>0</v>
          </cell>
          <cell r="FC424">
            <v>0</v>
          </cell>
          <cell r="FD424">
            <v>0</v>
          </cell>
          <cell r="FE424">
            <v>0</v>
          </cell>
          <cell r="FF424">
            <v>0</v>
          </cell>
        </row>
        <row r="425">
          <cell r="J425">
            <v>3320</v>
          </cell>
          <cell r="K425" t="str">
            <v>К -42</v>
          </cell>
          <cell r="L425" t="str">
            <v>-</v>
          </cell>
          <cell r="M425" t="str">
            <v>Гор.</v>
          </cell>
          <cell r="N425" t="str">
            <v>P1ar_Block I</v>
          </cell>
          <cell r="O425" t="str">
            <v>Освоение.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143.80000000000001</v>
          </cell>
          <cell r="U425">
            <v>135</v>
          </cell>
          <cell r="V425">
            <v>4.32</v>
          </cell>
          <cell r="W425">
            <v>1</v>
          </cell>
          <cell r="X425">
            <v>4.32</v>
          </cell>
          <cell r="Y425">
            <v>1.33</v>
          </cell>
          <cell r="Z425">
            <v>0.83599999999999997</v>
          </cell>
          <cell r="AA425">
            <v>0.73299999999999998</v>
          </cell>
          <cell r="AB425">
            <v>38</v>
          </cell>
          <cell r="AC425">
            <v>1.1579999999999999</v>
          </cell>
          <cell r="AD425">
            <v>177.8</v>
          </cell>
          <cell r="AE425" t="str">
            <v>-</v>
          </cell>
          <cell r="AF425" t="str">
            <v>-</v>
          </cell>
          <cell r="AG425">
            <v>2980</v>
          </cell>
          <cell r="AH425">
            <v>2980</v>
          </cell>
          <cell r="AI425" t="str">
            <v>-</v>
          </cell>
          <cell r="AJ425" t="str">
            <v>-</v>
          </cell>
          <cell r="AK425" t="str">
            <v>Закрытый</v>
          </cell>
          <cell r="AL425" t="str">
            <v>2308-2309, 2418-2420, 2548-2549, 2647-2648, 2768-2769, 2899-2900, 2966-2967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 t="str">
            <v>Газлифт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2108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 t="str">
            <v>Угловик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 t="str">
            <v>-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398</v>
          </cell>
          <cell r="CP425">
            <v>0</v>
          </cell>
          <cell r="CQ425">
            <v>0</v>
          </cell>
          <cell r="CR425" t="str">
            <v>-</v>
          </cell>
          <cell r="CS425" t="str">
            <v>-</v>
          </cell>
          <cell r="CT425" t="str">
            <v>-</v>
          </cell>
          <cell r="CU425">
            <v>0</v>
          </cell>
          <cell r="CV425" t="str">
            <v>-</v>
          </cell>
          <cell r="CW425" t="str">
            <v>-</v>
          </cell>
          <cell r="CX425" t="str">
            <v>-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 t="str">
            <v>Газлифт</v>
          </cell>
          <cell r="DF425">
            <v>48.989599999999996</v>
          </cell>
          <cell r="DG425">
            <v>58.6</v>
          </cell>
          <cell r="DH425">
            <v>0</v>
          </cell>
          <cell r="DI425">
            <v>44</v>
          </cell>
          <cell r="DJ425">
            <v>60</v>
          </cell>
          <cell r="DK425" t="str">
            <v>ВНС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18</v>
          </cell>
          <cell r="DW425" t="str">
            <v>-</v>
          </cell>
          <cell r="DX425" t="str">
            <v>-</v>
          </cell>
          <cell r="DY425" t="str">
            <v>-</v>
          </cell>
          <cell r="DZ425" t="str">
            <v>Постоянный</v>
          </cell>
          <cell r="EA425">
            <v>24</v>
          </cell>
          <cell r="EB425">
            <v>0</v>
          </cell>
          <cell r="EC425">
            <v>0</v>
          </cell>
          <cell r="ED425">
            <v>0</v>
          </cell>
          <cell r="EE425">
            <v>0.28000000000000003</v>
          </cell>
          <cell r="EF425">
            <v>0</v>
          </cell>
          <cell r="EG425">
            <v>0</v>
          </cell>
          <cell r="EH425" t="str">
            <v>-</v>
          </cell>
          <cell r="EI425">
            <v>0</v>
          </cell>
          <cell r="EJ425" t="str">
            <v>-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  <cell r="EW425">
            <v>0</v>
          </cell>
          <cell r="EX425">
            <v>0</v>
          </cell>
          <cell r="EY425">
            <v>0</v>
          </cell>
          <cell r="EZ425">
            <v>-18</v>
          </cell>
          <cell r="FA425" t="e">
            <v>#VALUE!</v>
          </cell>
          <cell r="FB425" t="e">
            <v>#VALUE!</v>
          </cell>
          <cell r="FC425" t="e">
            <v>#VALUE!</v>
          </cell>
          <cell r="FD425">
            <v>-24</v>
          </cell>
          <cell r="FE425">
            <v>0</v>
          </cell>
          <cell r="FF425">
            <v>0</v>
          </cell>
        </row>
        <row r="426">
          <cell r="J426">
            <v>3321</v>
          </cell>
          <cell r="K426" t="str">
            <v>К - 41</v>
          </cell>
          <cell r="L426">
            <v>42555</v>
          </cell>
          <cell r="M426" t="str">
            <v>Гор.</v>
          </cell>
          <cell r="N426" t="str">
            <v>P1ar_Block I</v>
          </cell>
          <cell r="O426" t="str">
            <v>Действующий</v>
          </cell>
          <cell r="P426">
            <v>-4</v>
          </cell>
          <cell r="Q426">
            <v>0</v>
          </cell>
          <cell r="R426">
            <v>0</v>
          </cell>
          <cell r="S426">
            <v>0</v>
          </cell>
          <cell r="T426">
            <v>143.80000000000001</v>
          </cell>
          <cell r="U426">
            <v>135</v>
          </cell>
          <cell r="V426">
            <v>4.32</v>
          </cell>
          <cell r="W426">
            <v>1</v>
          </cell>
          <cell r="X426">
            <v>4.2633822832780677</v>
          </cell>
          <cell r="Y426">
            <v>1.33</v>
          </cell>
          <cell r="Z426">
            <v>0.83599999999999997</v>
          </cell>
          <cell r="AA426">
            <v>0.73299999999999998</v>
          </cell>
          <cell r="AB426">
            <v>38</v>
          </cell>
          <cell r="AC426">
            <v>1.1579999999999999</v>
          </cell>
          <cell r="AD426">
            <v>177.8</v>
          </cell>
          <cell r="AE426">
            <v>9.19</v>
          </cell>
          <cell r="AF426">
            <v>2091.8000000000002</v>
          </cell>
          <cell r="AG426">
            <v>2716</v>
          </cell>
          <cell r="AH426">
            <v>2716</v>
          </cell>
          <cell r="AI426">
            <v>0</v>
          </cell>
          <cell r="AJ426">
            <v>0</v>
          </cell>
          <cell r="AK426" t="str">
            <v>откр ствол</v>
          </cell>
          <cell r="AL426" t="str">
            <v>2286-2681</v>
          </cell>
          <cell r="AM426">
            <v>0</v>
          </cell>
          <cell r="AN426">
            <v>2286</v>
          </cell>
          <cell r="AO426">
            <v>377.95</v>
          </cell>
          <cell r="AP426">
            <v>0</v>
          </cell>
          <cell r="AQ426">
            <v>0</v>
          </cell>
          <cell r="AR426">
            <v>0</v>
          </cell>
          <cell r="AS426" t="str">
            <v>УЭЦН</v>
          </cell>
          <cell r="AT426">
            <v>300</v>
          </cell>
          <cell r="AU426" t="str">
            <v>ГП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1695</v>
          </cell>
          <cell r="BG426">
            <v>0</v>
          </cell>
          <cell r="BH426">
            <v>0</v>
          </cell>
          <cell r="BI426" t="str">
            <v>D1050N</v>
          </cell>
          <cell r="BJ426">
            <v>2493</v>
          </cell>
          <cell r="BK426">
            <v>40</v>
          </cell>
          <cell r="BL426" t="str">
            <v>47-117</v>
          </cell>
          <cell r="BM426">
            <v>1718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1679.54</v>
          </cell>
          <cell r="BT426">
            <v>38.46</v>
          </cell>
          <cell r="BU426">
            <v>73</v>
          </cell>
          <cell r="BV426">
            <v>5.5</v>
          </cell>
          <cell r="BW426">
            <v>65</v>
          </cell>
          <cell r="BX426" t="str">
            <v>Угловик</v>
          </cell>
          <cell r="BY426" t="str">
            <v>ПКВ</v>
          </cell>
          <cell r="BZ426">
            <v>2.5</v>
          </cell>
          <cell r="CA426">
            <v>4</v>
          </cell>
          <cell r="CB426">
            <v>26</v>
          </cell>
          <cell r="CC426">
            <v>26</v>
          </cell>
          <cell r="CD426">
            <v>25</v>
          </cell>
          <cell r="CE426">
            <v>43313</v>
          </cell>
          <cell r="CF426">
            <v>142</v>
          </cell>
          <cell r="CG426">
            <v>0</v>
          </cell>
          <cell r="CH426">
            <v>0</v>
          </cell>
          <cell r="CI426">
            <v>1380.3763574875456</v>
          </cell>
          <cell r="CJ426">
            <v>49</v>
          </cell>
          <cell r="CK426">
            <v>65.469645735699999</v>
          </cell>
          <cell r="CL426">
            <v>8.3265600000000006</v>
          </cell>
          <cell r="CM426">
            <v>10</v>
          </cell>
          <cell r="CN426">
            <v>0.4</v>
          </cell>
          <cell r="CO426">
            <v>399</v>
          </cell>
          <cell r="CP426">
            <v>3.35</v>
          </cell>
          <cell r="CQ426">
            <v>76.530354264300001</v>
          </cell>
          <cell r="CR426" t="str">
            <v>-</v>
          </cell>
          <cell r="CS426" t="str">
            <v>-</v>
          </cell>
          <cell r="CT426" t="str">
            <v>-</v>
          </cell>
          <cell r="CU426">
            <v>68.203794264300001</v>
          </cell>
          <cell r="CV426" t="str">
            <v>-</v>
          </cell>
          <cell r="CW426" t="str">
            <v>-</v>
          </cell>
          <cell r="CX426" t="str">
            <v>-</v>
          </cell>
          <cell r="CY426">
            <v>0</v>
          </cell>
          <cell r="CZ426">
            <v>3.35</v>
          </cell>
          <cell r="DA426">
            <v>402.3270113948617</v>
          </cell>
          <cell r="DB426">
            <v>402.3270113948617</v>
          </cell>
          <cell r="DC426">
            <v>0.17182451167649668</v>
          </cell>
          <cell r="DD426">
            <v>0</v>
          </cell>
          <cell r="DE426" t="str">
            <v>УЭЦН</v>
          </cell>
          <cell r="DF426">
            <v>8.3265600000000006</v>
          </cell>
          <cell r="DG426">
            <v>10</v>
          </cell>
          <cell r="DH426">
            <v>0.4</v>
          </cell>
          <cell r="DI426">
            <v>3.35</v>
          </cell>
          <cell r="DJ426">
            <v>65.469645735699999</v>
          </cell>
          <cell r="DK426">
            <v>0</v>
          </cell>
          <cell r="DL426">
            <v>42552</v>
          </cell>
          <cell r="DM426">
            <v>42555</v>
          </cell>
          <cell r="DN426">
            <v>851</v>
          </cell>
          <cell r="DO426">
            <v>25</v>
          </cell>
          <cell r="DP426">
            <v>62</v>
          </cell>
          <cell r="DQ426">
            <v>0</v>
          </cell>
          <cell r="DR426">
            <v>0</v>
          </cell>
          <cell r="DS426">
            <v>42555</v>
          </cell>
          <cell r="DT426" t="str">
            <v>ВНС</v>
          </cell>
          <cell r="DU426">
            <v>0</v>
          </cell>
          <cell r="DV426">
            <v>65</v>
          </cell>
          <cell r="DW426">
            <v>30</v>
          </cell>
          <cell r="DX426">
            <v>30</v>
          </cell>
          <cell r="DY426">
            <v>29</v>
          </cell>
          <cell r="DZ426" t="str">
            <v>ПКВ</v>
          </cell>
          <cell r="EA426">
            <v>9.1999999999999993</v>
          </cell>
          <cell r="EB426">
            <v>14.8</v>
          </cell>
          <cell r="EC426">
            <v>8.3265600000000006</v>
          </cell>
          <cell r="ED426">
            <v>10</v>
          </cell>
          <cell r="EE426">
            <v>0.4</v>
          </cell>
          <cell r="EF426">
            <v>4.4000000000000004</v>
          </cell>
          <cell r="EG426">
            <v>528.42950750369891</v>
          </cell>
          <cell r="EH426">
            <v>0</v>
          </cell>
          <cell r="EI426">
            <v>0</v>
          </cell>
          <cell r="EJ426">
            <v>65.469645735699999</v>
          </cell>
          <cell r="EK426">
            <v>65</v>
          </cell>
          <cell r="EL426">
            <v>26</v>
          </cell>
          <cell r="EM426">
            <v>26</v>
          </cell>
          <cell r="EN426">
            <v>25</v>
          </cell>
          <cell r="EO426" t="str">
            <v>ПКВ</v>
          </cell>
          <cell r="EP426">
            <v>2.5</v>
          </cell>
          <cell r="EQ426">
            <v>4</v>
          </cell>
          <cell r="ER426">
            <v>8.3265600000000006</v>
          </cell>
          <cell r="ES426">
            <v>10</v>
          </cell>
          <cell r="ET426">
            <v>0.4</v>
          </cell>
          <cell r="EU426">
            <v>3.35</v>
          </cell>
          <cell r="EV426">
            <v>402.3270113948617</v>
          </cell>
          <cell r="EW426">
            <v>0</v>
          </cell>
          <cell r="EX426">
            <v>0</v>
          </cell>
          <cell r="EY426">
            <v>65.469645735699999</v>
          </cell>
          <cell r="EZ426">
            <v>0</v>
          </cell>
          <cell r="FA426">
            <v>-4</v>
          </cell>
          <cell r="FB426">
            <v>-4</v>
          </cell>
          <cell r="FC426">
            <v>-4</v>
          </cell>
          <cell r="FD426">
            <v>-6.6999999999999993</v>
          </cell>
          <cell r="FE426">
            <v>-10.8</v>
          </cell>
          <cell r="FF426">
            <v>0</v>
          </cell>
        </row>
        <row r="427">
          <cell r="J427">
            <v>3322</v>
          </cell>
          <cell r="K427" t="str">
            <v>К - 41</v>
          </cell>
          <cell r="L427">
            <v>42515</v>
          </cell>
          <cell r="M427" t="str">
            <v>Гор.</v>
          </cell>
          <cell r="N427" t="str">
            <v>P1ar_Block I</v>
          </cell>
          <cell r="O427" t="str">
            <v>Действующий</v>
          </cell>
          <cell r="P427">
            <v>-4</v>
          </cell>
          <cell r="Q427">
            <v>0</v>
          </cell>
          <cell r="R427">
            <v>0</v>
          </cell>
          <cell r="S427">
            <v>0</v>
          </cell>
          <cell r="T427">
            <v>143.80000000000001</v>
          </cell>
          <cell r="U427">
            <v>135</v>
          </cell>
          <cell r="V427">
            <v>4.32</v>
          </cell>
          <cell r="W427">
            <v>1</v>
          </cell>
          <cell r="X427">
            <v>4.32</v>
          </cell>
          <cell r="Y427">
            <v>1.33</v>
          </cell>
          <cell r="Z427">
            <v>0.83599999999999997</v>
          </cell>
          <cell r="AA427">
            <v>0.73299999999999998</v>
          </cell>
          <cell r="AB427">
            <v>38</v>
          </cell>
          <cell r="AC427">
            <v>1.1579999999999999</v>
          </cell>
          <cell r="AD427">
            <v>177.8</v>
          </cell>
          <cell r="AE427">
            <v>9.19</v>
          </cell>
          <cell r="AF427">
            <v>2071.8000000000002</v>
          </cell>
          <cell r="AG427">
            <v>2700</v>
          </cell>
          <cell r="AH427">
            <v>2700</v>
          </cell>
          <cell r="AI427">
            <v>0</v>
          </cell>
          <cell r="AJ427">
            <v>0</v>
          </cell>
          <cell r="AK427" t="str">
            <v>откр ствол</v>
          </cell>
          <cell r="AL427" t="str">
            <v>2169-2456</v>
          </cell>
          <cell r="AM427">
            <v>0</v>
          </cell>
          <cell r="AN427">
            <v>2169</v>
          </cell>
          <cell r="AO427">
            <v>287.32</v>
          </cell>
          <cell r="AP427">
            <v>0</v>
          </cell>
          <cell r="AQ427">
            <v>0</v>
          </cell>
          <cell r="AR427">
            <v>0</v>
          </cell>
          <cell r="AS427" t="str">
            <v>УЭЦН</v>
          </cell>
          <cell r="AT427">
            <v>300</v>
          </cell>
          <cell r="AU427" t="str">
            <v>ЦКсОК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>
            <v>D1050N</v>
          </cell>
          <cell r="BJ427">
            <v>2493</v>
          </cell>
          <cell r="BK427">
            <v>42</v>
          </cell>
          <cell r="BL427" t="str">
            <v>47-117</v>
          </cell>
          <cell r="BM427">
            <v>1760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1692.14</v>
          </cell>
          <cell r="BT427">
            <v>67.86</v>
          </cell>
          <cell r="BU427">
            <v>73</v>
          </cell>
          <cell r="BV427">
            <v>5.5</v>
          </cell>
          <cell r="BW427">
            <v>65</v>
          </cell>
          <cell r="BX427" t="str">
            <v>Угловик</v>
          </cell>
          <cell r="BY427" t="str">
            <v>АПВ</v>
          </cell>
          <cell r="BZ427">
            <v>2.5</v>
          </cell>
          <cell r="CA427">
            <v>3</v>
          </cell>
          <cell r="CB427">
            <v>27</v>
          </cell>
          <cell r="CC427">
            <v>27</v>
          </cell>
          <cell r="CD427">
            <v>26</v>
          </cell>
          <cell r="CE427">
            <v>43313</v>
          </cell>
          <cell r="CF427">
            <v>142</v>
          </cell>
          <cell r="CG427">
            <v>0</v>
          </cell>
          <cell r="CH427">
            <v>0</v>
          </cell>
          <cell r="CI427">
            <v>1471.0190468386209</v>
          </cell>
          <cell r="CJ427">
            <v>44</v>
          </cell>
          <cell r="CK427">
            <v>57.629309641999996</v>
          </cell>
          <cell r="CL427">
            <v>9.6975999999999996</v>
          </cell>
          <cell r="CM427">
            <v>11.6</v>
          </cell>
          <cell r="CN427">
            <v>0</v>
          </cell>
          <cell r="CO427">
            <v>400</v>
          </cell>
          <cell r="CP427">
            <v>3.8</v>
          </cell>
          <cell r="CQ427">
            <v>84.370690358000004</v>
          </cell>
          <cell r="CR427" t="str">
            <v>-</v>
          </cell>
          <cell r="CS427" t="str">
            <v>-</v>
          </cell>
          <cell r="CT427" t="str">
            <v>-</v>
          </cell>
          <cell r="CU427">
            <v>74.67309035800001</v>
          </cell>
          <cell r="CV427" t="str">
            <v>-</v>
          </cell>
          <cell r="CW427" t="str">
            <v>-</v>
          </cell>
          <cell r="CX427" t="str">
            <v>-</v>
          </cell>
          <cell r="CY427">
            <v>0</v>
          </cell>
          <cell r="CZ427">
            <v>3.8</v>
          </cell>
          <cell r="DA427">
            <v>391.8495297805643</v>
          </cell>
          <cell r="DB427">
            <v>391.8495297805643</v>
          </cell>
          <cell r="DC427">
            <v>0.18682305961577325</v>
          </cell>
          <cell r="DD427">
            <v>0</v>
          </cell>
          <cell r="DE427" t="str">
            <v>УЭЦН</v>
          </cell>
          <cell r="DF427">
            <v>9.6975999999999996</v>
          </cell>
          <cell r="DG427">
            <v>11.6</v>
          </cell>
          <cell r="DH427">
            <v>0</v>
          </cell>
          <cell r="DI427">
            <v>3.8</v>
          </cell>
          <cell r="DJ427">
            <v>57.629309641999996</v>
          </cell>
          <cell r="DK427">
            <v>0</v>
          </cell>
          <cell r="DL427">
            <v>42507</v>
          </cell>
          <cell r="DM427">
            <v>42515</v>
          </cell>
          <cell r="DN427">
            <v>891</v>
          </cell>
          <cell r="DO427">
            <v>23</v>
          </cell>
          <cell r="DP427">
            <v>52</v>
          </cell>
          <cell r="DQ427">
            <v>0</v>
          </cell>
          <cell r="DR427">
            <v>0</v>
          </cell>
          <cell r="DS427">
            <v>42515</v>
          </cell>
          <cell r="DT427" t="str">
            <v>ВНС</v>
          </cell>
          <cell r="DU427">
            <v>0</v>
          </cell>
          <cell r="DV427">
            <v>65</v>
          </cell>
          <cell r="DW427">
            <v>30</v>
          </cell>
          <cell r="DX427">
            <v>30</v>
          </cell>
          <cell r="DY427">
            <v>29</v>
          </cell>
          <cell r="DZ427" t="str">
            <v>АПВ</v>
          </cell>
          <cell r="EA427">
            <v>9.8000000000000007</v>
          </cell>
          <cell r="EB427">
            <v>14.2</v>
          </cell>
          <cell r="EC427">
            <v>7.8416800000000002</v>
          </cell>
          <cell r="ED427">
            <v>9.3800000000000008</v>
          </cell>
          <cell r="EE427">
            <v>0</v>
          </cell>
          <cell r="EF427">
            <v>4.2</v>
          </cell>
          <cell r="EG427">
            <v>535.59951438977362</v>
          </cell>
          <cell r="EH427">
            <v>0</v>
          </cell>
          <cell r="EI427">
            <v>0</v>
          </cell>
          <cell r="EJ427">
            <v>57.629309641999996</v>
          </cell>
          <cell r="EK427">
            <v>65</v>
          </cell>
          <cell r="EL427">
            <v>27</v>
          </cell>
          <cell r="EM427">
            <v>27</v>
          </cell>
          <cell r="EN427">
            <v>26</v>
          </cell>
          <cell r="EO427" t="str">
            <v>АПВ</v>
          </cell>
          <cell r="EP427">
            <v>2.5</v>
          </cell>
          <cell r="EQ427">
            <v>3</v>
          </cell>
          <cell r="ER427">
            <v>9.6975999999999996</v>
          </cell>
          <cell r="ES427">
            <v>11.6</v>
          </cell>
          <cell r="ET427">
            <v>0</v>
          </cell>
          <cell r="EU427">
            <v>3.8</v>
          </cell>
          <cell r="EV427">
            <v>391.8495297805643</v>
          </cell>
          <cell r="EW427">
            <v>0</v>
          </cell>
          <cell r="EX427">
            <v>0</v>
          </cell>
          <cell r="EY427">
            <v>57.629309641999996</v>
          </cell>
          <cell r="EZ427">
            <v>0</v>
          </cell>
          <cell r="FA427">
            <v>-3</v>
          </cell>
          <cell r="FB427">
            <v>-3</v>
          </cell>
          <cell r="FC427">
            <v>-3</v>
          </cell>
          <cell r="FD427">
            <v>-7.3000000000000007</v>
          </cell>
          <cell r="FE427">
            <v>-11.2</v>
          </cell>
          <cell r="FF427">
            <v>1.8559199999999993</v>
          </cell>
        </row>
        <row r="428">
          <cell r="J428">
            <v>3325</v>
          </cell>
          <cell r="K428" t="str">
            <v>К - 65</v>
          </cell>
          <cell r="L428">
            <v>43291</v>
          </cell>
          <cell r="M428" t="str">
            <v>Гор.</v>
          </cell>
          <cell r="N428" t="str">
            <v>P1ar_Block I</v>
          </cell>
          <cell r="O428" t="str">
            <v>Действующий</v>
          </cell>
          <cell r="P428">
            <v>-4</v>
          </cell>
          <cell r="Q428">
            <v>43233</v>
          </cell>
          <cell r="R428" t="str">
            <v>МеКаМиНефть</v>
          </cell>
          <cell r="S428" t="str">
            <v>КГРП 10ст.
500м3 15% HCl</v>
          </cell>
          <cell r="T428">
            <v>143.80000000000001</v>
          </cell>
          <cell r="U428">
            <v>135</v>
          </cell>
          <cell r="V428">
            <v>4.32</v>
          </cell>
          <cell r="W428">
            <v>1</v>
          </cell>
          <cell r="X428">
            <v>4.32</v>
          </cell>
          <cell r="Y428">
            <v>1.33</v>
          </cell>
          <cell r="Z428">
            <v>0.83599999999999997</v>
          </cell>
          <cell r="AA428">
            <v>0.73299999999999998</v>
          </cell>
          <cell r="AB428">
            <v>38</v>
          </cell>
          <cell r="AC428">
            <v>1.1579999999999999</v>
          </cell>
          <cell r="AD428">
            <v>177.8</v>
          </cell>
          <cell r="AE428">
            <v>9.19</v>
          </cell>
          <cell r="AF428">
            <v>2213.09</v>
          </cell>
          <cell r="AG428">
            <v>3374.29</v>
          </cell>
          <cell r="AH428">
            <v>3374.29</v>
          </cell>
          <cell r="AI428">
            <v>43098</v>
          </cell>
          <cell r="AJ428" t="str">
            <v>По спущенной компановке</v>
          </cell>
          <cell r="AK428" t="str">
            <v>закрытый</v>
          </cell>
          <cell r="AL428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M428">
            <v>12</v>
          </cell>
          <cell r="AN428">
            <v>1926.297</v>
          </cell>
          <cell r="AO428">
            <v>434.89</v>
          </cell>
          <cell r="AP428" t="str">
            <v>2151,82-3417</v>
          </cell>
          <cell r="AQ428">
            <v>114</v>
          </cell>
          <cell r="AR428">
            <v>7.37</v>
          </cell>
          <cell r="AS428" t="str">
            <v>Газлифт</v>
          </cell>
          <cell r="AT428">
            <v>490</v>
          </cell>
          <cell r="AU428" t="str">
            <v>ГП</v>
          </cell>
          <cell r="AV428">
            <v>880</v>
          </cell>
          <cell r="AW428" t="str">
            <v>ГП</v>
          </cell>
          <cell r="AX428">
            <v>1250</v>
          </cell>
          <cell r="AY428" t="str">
            <v>ГК81/3</v>
          </cell>
          <cell r="AZ428">
            <v>1545</v>
          </cell>
          <cell r="BA428" t="str">
            <v>ГК82/3</v>
          </cell>
          <cell r="BB428">
            <v>1780</v>
          </cell>
          <cell r="BC428" t="str">
            <v>ГК83/3</v>
          </cell>
          <cell r="BD428">
            <v>1970</v>
          </cell>
          <cell r="BE428" t="str">
            <v>извлечен</v>
          </cell>
          <cell r="BF428">
            <v>2050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2072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18</v>
          </cell>
          <cell r="BX428" t="str">
            <v>Угловик</v>
          </cell>
          <cell r="BY428" t="str">
            <v>Постоянный</v>
          </cell>
          <cell r="BZ428">
            <v>24</v>
          </cell>
          <cell r="CA428">
            <v>0</v>
          </cell>
          <cell r="CB428">
            <v>31</v>
          </cell>
          <cell r="CC428">
            <v>70</v>
          </cell>
          <cell r="CD428">
            <v>29</v>
          </cell>
          <cell r="CE428">
            <v>43313</v>
          </cell>
          <cell r="CF428">
            <v>206</v>
          </cell>
          <cell r="CG428">
            <v>72</v>
          </cell>
          <cell r="CH428">
            <v>6</v>
          </cell>
          <cell r="CI428">
            <v>0</v>
          </cell>
          <cell r="CJ428">
            <v>0</v>
          </cell>
          <cell r="CK428">
            <v>135</v>
          </cell>
          <cell r="CL428">
            <v>25.08</v>
          </cell>
          <cell r="CM428">
            <v>30</v>
          </cell>
          <cell r="CN428">
            <v>0</v>
          </cell>
          <cell r="CO428">
            <v>401</v>
          </cell>
          <cell r="CP428">
            <v>21</v>
          </cell>
          <cell r="CQ428">
            <v>71</v>
          </cell>
          <cell r="CR428" t="str">
            <v>-</v>
          </cell>
          <cell r="CS428" t="str">
            <v>-</v>
          </cell>
          <cell r="CT428" t="str">
            <v>-</v>
          </cell>
          <cell r="CU428">
            <v>45.92</v>
          </cell>
          <cell r="CV428" t="str">
            <v>-</v>
          </cell>
          <cell r="CW428" t="str">
            <v>-</v>
          </cell>
          <cell r="CX428" t="str">
            <v>-</v>
          </cell>
          <cell r="CY428">
            <v>15.1</v>
          </cell>
          <cell r="CZ428">
            <v>5.9</v>
          </cell>
          <cell r="DA428">
            <v>235.24720893141946</v>
          </cell>
          <cell r="DB428">
            <v>837.32057416267946</v>
          </cell>
          <cell r="DC428">
            <v>0</v>
          </cell>
          <cell r="DD428" t="str">
            <v>Ввоз из бурения в текущем году</v>
          </cell>
          <cell r="DE428" t="str">
            <v>Газлифт</v>
          </cell>
          <cell r="DF428">
            <v>25.08</v>
          </cell>
          <cell r="DG428">
            <v>30</v>
          </cell>
          <cell r="DH428">
            <v>0</v>
          </cell>
          <cell r="DI428">
            <v>5.9</v>
          </cell>
          <cell r="DJ428">
            <v>135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18</v>
          </cell>
          <cell r="DW428">
            <v>31</v>
          </cell>
          <cell r="DX428">
            <v>70</v>
          </cell>
          <cell r="DY428">
            <v>29</v>
          </cell>
          <cell r="DZ428" t="str">
            <v>Постоянный</v>
          </cell>
          <cell r="EA428">
            <v>24</v>
          </cell>
          <cell r="EB428">
            <v>0</v>
          </cell>
          <cell r="EC428">
            <v>25.08</v>
          </cell>
          <cell r="ED428">
            <v>30</v>
          </cell>
          <cell r="EE428">
            <v>0</v>
          </cell>
          <cell r="EF428">
            <v>21</v>
          </cell>
          <cell r="EG428">
            <v>235.24720893141946</v>
          </cell>
          <cell r="EH428">
            <v>72</v>
          </cell>
          <cell r="EI428">
            <v>15.1</v>
          </cell>
          <cell r="EJ428">
            <v>73</v>
          </cell>
          <cell r="EK428">
            <v>18</v>
          </cell>
          <cell r="EL428">
            <v>31</v>
          </cell>
          <cell r="EM428">
            <v>70</v>
          </cell>
          <cell r="EN428">
            <v>29</v>
          </cell>
          <cell r="EO428" t="str">
            <v>Постоянный</v>
          </cell>
          <cell r="EP428">
            <v>24</v>
          </cell>
          <cell r="EQ428">
            <v>0</v>
          </cell>
          <cell r="ER428">
            <v>25.08</v>
          </cell>
          <cell r="ES428">
            <v>30</v>
          </cell>
          <cell r="ET428">
            <v>0</v>
          </cell>
          <cell r="EU428">
            <v>21</v>
          </cell>
          <cell r="EV428">
            <v>235.24720893141946</v>
          </cell>
          <cell r="EW428">
            <v>72</v>
          </cell>
          <cell r="EX428">
            <v>15.1</v>
          </cell>
          <cell r="EY428">
            <v>135</v>
          </cell>
          <cell r="EZ428">
            <v>0</v>
          </cell>
          <cell r="FA428">
            <v>0</v>
          </cell>
          <cell r="FB428">
            <v>0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</row>
        <row r="429">
          <cell r="J429">
            <v>3327</v>
          </cell>
          <cell r="K429" t="str">
            <v>К - 34</v>
          </cell>
          <cell r="L429">
            <v>43381</v>
          </cell>
          <cell r="M429" t="str">
            <v>Гор.</v>
          </cell>
          <cell r="N429" t="str">
            <v>P1ar_Block I</v>
          </cell>
          <cell r="O429" t="str">
            <v>Действующий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143.80000000000001</v>
          </cell>
          <cell r="U429">
            <v>135</v>
          </cell>
          <cell r="V429">
            <v>4.32</v>
          </cell>
          <cell r="W429">
            <v>1</v>
          </cell>
          <cell r="X429">
            <v>4.32</v>
          </cell>
          <cell r="Y429">
            <v>1.33</v>
          </cell>
          <cell r="Z429">
            <v>0.83599999999999997</v>
          </cell>
          <cell r="AA429">
            <v>0.73299999999999998</v>
          </cell>
          <cell r="AB429">
            <v>38</v>
          </cell>
          <cell r="AC429">
            <v>1.1579999999999999</v>
          </cell>
          <cell r="AD429">
            <v>177.8</v>
          </cell>
          <cell r="AE429">
            <v>0</v>
          </cell>
          <cell r="AF429">
            <v>0</v>
          </cell>
          <cell r="AG429">
            <v>2998.6</v>
          </cell>
          <cell r="AH429">
            <v>2998.6</v>
          </cell>
          <cell r="AI429">
            <v>0</v>
          </cell>
          <cell r="AJ429">
            <v>0</v>
          </cell>
          <cell r="AK429" t="str">
            <v>закрытый</v>
          </cell>
          <cell r="AL429" t="str">
            <v xml:space="preserve">2239,17-2240,37; 2326,87-2328,07; 2468,77-2469,97; 2578,53- 2579,73; 2717,79-2718,99; 2815,83-2817,03; 2944,77- 2945,97 (цирк. клапана) 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 t="str">
            <v>Газлифт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2087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18</v>
          </cell>
          <cell r="BX429" t="str">
            <v>Угловик</v>
          </cell>
          <cell r="BY429" t="str">
            <v>Постоянный</v>
          </cell>
          <cell r="BZ429">
            <v>24</v>
          </cell>
          <cell r="CA429">
            <v>0</v>
          </cell>
          <cell r="CB429">
            <v>27</v>
          </cell>
          <cell r="CC429">
            <v>70</v>
          </cell>
          <cell r="CD429">
            <v>26</v>
          </cell>
          <cell r="CE429" t="str">
            <v>-</v>
          </cell>
          <cell r="CF429">
            <v>180</v>
          </cell>
          <cell r="CG429">
            <v>72</v>
          </cell>
          <cell r="CH429">
            <v>6</v>
          </cell>
          <cell r="CI429">
            <v>0</v>
          </cell>
          <cell r="CJ429">
            <v>0</v>
          </cell>
          <cell r="CK429">
            <v>129</v>
          </cell>
          <cell r="CL429">
            <v>46.314399999999999</v>
          </cell>
          <cell r="CM429">
            <v>55.4</v>
          </cell>
          <cell r="CN429">
            <v>0</v>
          </cell>
          <cell r="CO429">
            <v>401</v>
          </cell>
          <cell r="CP429">
            <v>38</v>
          </cell>
          <cell r="CQ429">
            <v>51</v>
          </cell>
          <cell r="CR429" t="str">
            <v>-</v>
          </cell>
          <cell r="CS429" t="str">
            <v>-</v>
          </cell>
          <cell r="CT429" t="str">
            <v>-</v>
          </cell>
          <cell r="CU429">
            <v>4.6856000000000009</v>
          </cell>
          <cell r="CV429" t="str">
            <v>-</v>
          </cell>
          <cell r="CW429" t="str">
            <v>-</v>
          </cell>
          <cell r="CX429" t="str">
            <v>-</v>
          </cell>
          <cell r="CY429">
            <v>19.8</v>
          </cell>
          <cell r="CZ429">
            <v>18.2</v>
          </cell>
          <cell r="DA429">
            <v>392.96633444457882</v>
          </cell>
          <cell r="DB429">
            <v>820.47915982934035</v>
          </cell>
          <cell r="DC429">
            <v>0</v>
          </cell>
          <cell r="DD429" t="str">
            <v>Ввоз из бурения в текущем году</v>
          </cell>
          <cell r="DE429" t="str">
            <v>Газлифт</v>
          </cell>
          <cell r="DF429">
            <v>46.314399999999999</v>
          </cell>
          <cell r="DG429">
            <v>55.4</v>
          </cell>
          <cell r="DH429">
            <v>0</v>
          </cell>
          <cell r="DI429">
            <v>18.2</v>
          </cell>
          <cell r="DJ429">
            <v>129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18</v>
          </cell>
          <cell r="DW429" t="str">
            <v>-</v>
          </cell>
          <cell r="DX429" t="str">
            <v>-</v>
          </cell>
          <cell r="DY429" t="str">
            <v>-</v>
          </cell>
          <cell r="DZ429" t="str">
            <v>Постоянный</v>
          </cell>
          <cell r="EA429">
            <v>24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 t="str">
            <v>-</v>
          </cell>
          <cell r="EI429">
            <v>0</v>
          </cell>
          <cell r="EJ429" t="str">
            <v>-</v>
          </cell>
          <cell r="EK429">
            <v>18</v>
          </cell>
          <cell r="EL429">
            <v>27</v>
          </cell>
          <cell r="EM429">
            <v>70</v>
          </cell>
          <cell r="EN429">
            <v>26</v>
          </cell>
          <cell r="EO429" t="str">
            <v>Постоянный</v>
          </cell>
          <cell r="EP429">
            <v>24</v>
          </cell>
          <cell r="EQ429">
            <v>0</v>
          </cell>
          <cell r="ER429">
            <v>46.314399999999999</v>
          </cell>
          <cell r="ES429">
            <v>55.4</v>
          </cell>
          <cell r="ET429">
            <v>0</v>
          </cell>
          <cell r="EU429">
            <v>38</v>
          </cell>
          <cell r="EV429">
            <v>392.96633444457882</v>
          </cell>
          <cell r="EW429">
            <v>72</v>
          </cell>
          <cell r="EX429">
            <v>19.8</v>
          </cell>
          <cell r="EY429">
            <v>129</v>
          </cell>
          <cell r="EZ429">
            <v>0</v>
          </cell>
          <cell r="FA429" t="e">
            <v>#VALUE!</v>
          </cell>
          <cell r="FB429" t="e">
            <v>#VALUE!</v>
          </cell>
          <cell r="FC429" t="e">
            <v>#VALUE!</v>
          </cell>
          <cell r="FD429">
            <v>0</v>
          </cell>
          <cell r="FE429">
            <v>0</v>
          </cell>
          <cell r="FF429">
            <v>46.314399999999999</v>
          </cell>
        </row>
        <row r="430">
          <cell r="J430">
            <v>3411</v>
          </cell>
          <cell r="K430" t="str">
            <v>К - 129</v>
          </cell>
          <cell r="L430">
            <v>43060</v>
          </cell>
          <cell r="M430" t="str">
            <v>Гор.</v>
          </cell>
          <cell r="N430" t="str">
            <v>P1ar_Block I</v>
          </cell>
          <cell r="O430" t="str">
            <v>Действующий</v>
          </cell>
          <cell r="P430">
            <v>-4</v>
          </cell>
          <cell r="Q430">
            <v>0</v>
          </cell>
          <cell r="R430">
            <v>0</v>
          </cell>
          <cell r="S430">
            <v>0</v>
          </cell>
          <cell r="T430">
            <v>143.80000000000001</v>
          </cell>
          <cell r="U430">
            <v>135</v>
          </cell>
          <cell r="V430">
            <v>4.32</v>
          </cell>
          <cell r="W430">
            <v>1</v>
          </cell>
          <cell r="X430">
            <v>4.32</v>
          </cell>
          <cell r="Y430">
            <v>1.33</v>
          </cell>
          <cell r="Z430">
            <v>0.83599999999999997</v>
          </cell>
          <cell r="AA430">
            <v>0.73299999999999998</v>
          </cell>
          <cell r="AB430">
            <v>38</v>
          </cell>
          <cell r="AC430">
            <v>1.1579999999999999</v>
          </cell>
          <cell r="AD430">
            <v>177.8</v>
          </cell>
          <cell r="AE430">
            <v>9.19</v>
          </cell>
          <cell r="AF430">
            <v>2197.64</v>
          </cell>
          <cell r="AG430" t="str">
            <v>1 ств 2509;
2 ств 2838</v>
          </cell>
          <cell r="AH430" t="str">
            <v>1 ств 2509;
2 ств 2838</v>
          </cell>
          <cell r="AI430">
            <v>42947</v>
          </cell>
          <cell r="AJ430" t="str">
            <v>По спущенной компановке</v>
          </cell>
          <cell r="AK430" t="str">
            <v>откр ствол</v>
          </cell>
          <cell r="AL430" t="str">
            <v>1 ств 2198-2509;
2 ств 2232-2838</v>
          </cell>
          <cell r="AM430">
            <v>0</v>
          </cell>
          <cell r="AN430" t="str">
            <v>2198;
2232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 t="str">
            <v>Газлифт</v>
          </cell>
          <cell r="AT430">
            <v>500</v>
          </cell>
          <cell r="AU430" t="str">
            <v>ГК81/3</v>
          </cell>
          <cell r="AV430">
            <v>900</v>
          </cell>
          <cell r="AW430" t="str">
            <v>ГК80/3</v>
          </cell>
          <cell r="AX430">
            <v>1220</v>
          </cell>
          <cell r="AY430" t="str">
            <v>ГК79/3</v>
          </cell>
          <cell r="AZ430">
            <v>1490</v>
          </cell>
          <cell r="BA430" t="str">
            <v>ГК79/4</v>
          </cell>
          <cell r="BB430">
            <v>1710</v>
          </cell>
          <cell r="BC430" t="str">
            <v>ГК77/4</v>
          </cell>
          <cell r="BD430">
            <v>1910</v>
          </cell>
          <cell r="BE430" t="str">
            <v>ЦКсОК</v>
          </cell>
          <cell r="BF430">
            <v>1920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2210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1813.31</v>
          </cell>
          <cell r="BT430">
            <v>396.69</v>
          </cell>
          <cell r="BU430">
            <v>73</v>
          </cell>
          <cell r="BV430">
            <v>5.5</v>
          </cell>
          <cell r="BW430">
            <v>18</v>
          </cell>
          <cell r="BX430" t="str">
            <v>Угловик</v>
          </cell>
          <cell r="BY430" t="str">
            <v>Постоянный</v>
          </cell>
          <cell r="BZ430">
            <v>24</v>
          </cell>
          <cell r="CA430">
            <v>0</v>
          </cell>
          <cell r="CB430">
            <v>26</v>
          </cell>
          <cell r="CC430">
            <v>60</v>
          </cell>
          <cell r="CD430">
            <v>25</v>
          </cell>
          <cell r="CE430">
            <v>43313</v>
          </cell>
          <cell r="CF430">
            <v>194</v>
          </cell>
          <cell r="CG430">
            <v>76</v>
          </cell>
          <cell r="CH430">
            <v>6</v>
          </cell>
          <cell r="CI430">
            <v>0</v>
          </cell>
          <cell r="CJ430">
            <v>0</v>
          </cell>
          <cell r="CK430">
            <v>62</v>
          </cell>
          <cell r="CL430">
            <v>16.970800000000001</v>
          </cell>
          <cell r="CM430">
            <v>20.3</v>
          </cell>
          <cell r="CN430">
            <v>0</v>
          </cell>
          <cell r="CO430">
            <v>402</v>
          </cell>
          <cell r="CP430">
            <v>15</v>
          </cell>
          <cell r="CQ430">
            <v>132</v>
          </cell>
          <cell r="CR430" t="str">
            <v>-</v>
          </cell>
          <cell r="CS430" t="str">
            <v>-</v>
          </cell>
          <cell r="CT430" t="str">
            <v>-</v>
          </cell>
          <cell r="CU430">
            <v>115.0292</v>
          </cell>
          <cell r="CV430" t="str">
            <v>-</v>
          </cell>
          <cell r="CW430" t="str">
            <v>-</v>
          </cell>
          <cell r="CX430" t="str">
            <v>-</v>
          </cell>
          <cell r="CY430">
            <v>11</v>
          </cell>
          <cell r="CZ430">
            <v>4</v>
          </cell>
          <cell r="DA430">
            <v>235.6989652815424</v>
          </cell>
          <cell r="DB430">
            <v>883.87111980578402</v>
          </cell>
          <cell r="DC430">
            <v>0.18235831276917577</v>
          </cell>
          <cell r="DD430">
            <v>0</v>
          </cell>
          <cell r="DE430" t="str">
            <v>Газлифт</v>
          </cell>
          <cell r="DF430">
            <v>16.970800000000001</v>
          </cell>
          <cell r="DG430">
            <v>20.3</v>
          </cell>
          <cell r="DH430">
            <v>0</v>
          </cell>
          <cell r="DI430">
            <v>4</v>
          </cell>
          <cell r="DJ430">
            <v>62</v>
          </cell>
          <cell r="DK430">
            <v>0</v>
          </cell>
          <cell r="DL430">
            <v>0</v>
          </cell>
          <cell r="DM430">
            <v>43060</v>
          </cell>
          <cell r="DN430">
            <v>346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43060</v>
          </cell>
          <cell r="DT430" t="str">
            <v>ВНС</v>
          </cell>
          <cell r="DU430">
            <v>0</v>
          </cell>
          <cell r="DV430">
            <v>18</v>
          </cell>
          <cell r="DW430">
            <v>26</v>
          </cell>
          <cell r="DX430">
            <v>50</v>
          </cell>
          <cell r="DY430">
            <v>25</v>
          </cell>
          <cell r="DZ430" t="str">
            <v>Постоянный</v>
          </cell>
          <cell r="EA430">
            <v>24</v>
          </cell>
          <cell r="EB430">
            <v>0</v>
          </cell>
          <cell r="EC430">
            <v>12.54</v>
          </cell>
          <cell r="ED430">
            <v>15</v>
          </cell>
          <cell r="EE430">
            <v>0</v>
          </cell>
          <cell r="EF430">
            <v>18</v>
          </cell>
          <cell r="EG430">
            <v>223.28548644338127</v>
          </cell>
          <cell r="EH430">
            <v>79</v>
          </cell>
          <cell r="EI430">
            <v>15.2</v>
          </cell>
          <cell r="EJ430">
            <v>61</v>
          </cell>
          <cell r="EK430">
            <v>18</v>
          </cell>
          <cell r="EL430">
            <v>26</v>
          </cell>
          <cell r="EM430">
            <v>60</v>
          </cell>
          <cell r="EN430">
            <v>25</v>
          </cell>
          <cell r="EO430" t="str">
            <v>Постоянный</v>
          </cell>
          <cell r="EP430">
            <v>24</v>
          </cell>
          <cell r="EQ430">
            <v>0</v>
          </cell>
          <cell r="ER430">
            <v>16.970800000000001</v>
          </cell>
          <cell r="ES430">
            <v>20.3</v>
          </cell>
          <cell r="ET430">
            <v>0</v>
          </cell>
          <cell r="EU430">
            <v>15</v>
          </cell>
          <cell r="EV430">
            <v>235.6989652815424</v>
          </cell>
          <cell r="EW430">
            <v>76</v>
          </cell>
          <cell r="EX430">
            <v>11</v>
          </cell>
          <cell r="EY430">
            <v>62</v>
          </cell>
          <cell r="EZ430">
            <v>0</v>
          </cell>
          <cell r="FA430">
            <v>0</v>
          </cell>
          <cell r="FB430">
            <v>10</v>
          </cell>
          <cell r="FC430">
            <v>0</v>
          </cell>
          <cell r="FD430">
            <v>0</v>
          </cell>
          <cell r="FE430">
            <v>0</v>
          </cell>
          <cell r="FF430">
            <v>4.4308000000000014</v>
          </cell>
        </row>
        <row r="431">
          <cell r="J431">
            <v>3413</v>
          </cell>
          <cell r="K431" t="str">
            <v>К - 129</v>
          </cell>
          <cell r="L431">
            <v>43069</v>
          </cell>
          <cell r="M431" t="str">
            <v>Гор.</v>
          </cell>
          <cell r="N431" t="str">
            <v>P1ar_Block I</v>
          </cell>
          <cell r="O431" t="str">
            <v>Действующий</v>
          </cell>
          <cell r="P431">
            <v>-4</v>
          </cell>
          <cell r="Q431">
            <v>0</v>
          </cell>
          <cell r="R431">
            <v>0</v>
          </cell>
          <cell r="S431">
            <v>0</v>
          </cell>
          <cell r="T431">
            <v>143.80000000000001</v>
          </cell>
          <cell r="U431">
            <v>135</v>
          </cell>
          <cell r="V431">
            <v>4.32</v>
          </cell>
          <cell r="W431">
            <v>1</v>
          </cell>
          <cell r="X431">
            <v>4.2703782052549384</v>
          </cell>
          <cell r="Y431">
            <v>1.33</v>
          </cell>
          <cell r="Z431">
            <v>0.83599999999999997</v>
          </cell>
          <cell r="AA431">
            <v>0.73299999999999998</v>
          </cell>
          <cell r="AB431">
            <v>38</v>
          </cell>
          <cell r="AC431">
            <v>1.1579999999999999</v>
          </cell>
          <cell r="AD431">
            <v>177.8</v>
          </cell>
          <cell r="AE431">
            <v>9.19</v>
          </cell>
          <cell r="AF431">
            <v>2056</v>
          </cell>
          <cell r="AG431">
            <v>2047</v>
          </cell>
          <cell r="AH431">
            <v>2047</v>
          </cell>
          <cell r="AI431">
            <v>43028</v>
          </cell>
          <cell r="AJ431" t="str">
            <v>ГИС</v>
          </cell>
          <cell r="AK431" t="str">
            <v>Закрытый</v>
          </cell>
          <cell r="AL431" t="str">
            <v>1990-2002; 2008-2020; 2028-2032; 2036-2046</v>
          </cell>
          <cell r="AM431">
            <v>38</v>
          </cell>
          <cell r="AN431">
            <v>1990</v>
          </cell>
          <cell r="AO431">
            <v>193.13</v>
          </cell>
          <cell r="AP431">
            <v>0</v>
          </cell>
          <cell r="AQ431">
            <v>0</v>
          </cell>
          <cell r="AR431">
            <v>0</v>
          </cell>
          <cell r="AS431" t="str">
            <v>Газлифт</v>
          </cell>
          <cell r="AT431">
            <v>500</v>
          </cell>
          <cell r="AU431" t="str">
            <v>ГК76/3</v>
          </cell>
          <cell r="AV431">
            <v>900</v>
          </cell>
          <cell r="AW431" t="str">
            <v>Гк78/3</v>
          </cell>
          <cell r="AX431">
            <v>1240</v>
          </cell>
          <cell r="AY431" t="str">
            <v>ГК78/3</v>
          </cell>
          <cell r="AZ431">
            <v>1520</v>
          </cell>
          <cell r="BA431" t="str">
            <v>ГК75/3</v>
          </cell>
          <cell r="BB431">
            <v>1780</v>
          </cell>
          <cell r="BC431" t="str">
            <v>ЦКсОК</v>
          </cell>
          <cell r="BD431">
            <v>0</v>
          </cell>
          <cell r="BE431">
            <v>0</v>
          </cell>
          <cell r="BF431">
            <v>1830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1970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1758.12</v>
          </cell>
          <cell r="BT431">
            <v>211.88</v>
          </cell>
          <cell r="BU431">
            <v>73</v>
          </cell>
          <cell r="BV431">
            <v>5.5</v>
          </cell>
          <cell r="BW431">
            <v>18</v>
          </cell>
          <cell r="BX431" t="str">
            <v>Угловик</v>
          </cell>
          <cell r="BY431" t="str">
            <v>Периодический</v>
          </cell>
          <cell r="BZ431">
            <v>24</v>
          </cell>
          <cell r="CA431">
            <v>120</v>
          </cell>
          <cell r="CB431">
            <v>27</v>
          </cell>
          <cell r="CC431">
            <v>40</v>
          </cell>
          <cell r="CD431">
            <v>25</v>
          </cell>
          <cell r="CE431">
            <v>43313</v>
          </cell>
          <cell r="CF431">
            <v>198</v>
          </cell>
          <cell r="CG431">
            <v>79</v>
          </cell>
          <cell r="CH431">
            <v>6</v>
          </cell>
          <cell r="CI431">
            <v>0</v>
          </cell>
          <cell r="CJ431">
            <v>0</v>
          </cell>
          <cell r="CK431">
            <v>47</v>
          </cell>
          <cell r="CL431">
            <v>4.1653699999999994</v>
          </cell>
          <cell r="CM431">
            <v>5</v>
          </cell>
          <cell r="CN431">
            <v>0.35</v>
          </cell>
          <cell r="CO431">
            <v>403</v>
          </cell>
          <cell r="CP431">
            <v>5.5</v>
          </cell>
          <cell r="CQ431">
            <v>151</v>
          </cell>
          <cell r="CR431" t="str">
            <v>-</v>
          </cell>
          <cell r="CS431" t="str">
            <v>-</v>
          </cell>
          <cell r="CT431" t="str">
            <v>-</v>
          </cell>
          <cell r="CU431">
            <v>146.83463</v>
          </cell>
          <cell r="CV431" t="str">
            <v>-</v>
          </cell>
          <cell r="CW431" t="str">
            <v>-</v>
          </cell>
          <cell r="CX431" t="str">
            <v>-</v>
          </cell>
          <cell r="CY431">
            <v>3.3</v>
          </cell>
          <cell r="CZ431">
            <v>2.2000000000000002</v>
          </cell>
          <cell r="DA431">
            <v>528.16436475031037</v>
          </cell>
          <cell r="DB431">
            <v>1320.410911875776</v>
          </cell>
          <cell r="DC431">
            <v>4.0970414434957775E-2</v>
          </cell>
          <cell r="DD431">
            <v>0</v>
          </cell>
          <cell r="DE431" t="str">
            <v>Газлифт</v>
          </cell>
          <cell r="DF431">
            <v>4.1653699999999994</v>
          </cell>
          <cell r="DG431">
            <v>5</v>
          </cell>
          <cell r="DH431">
            <v>0.35</v>
          </cell>
          <cell r="DI431">
            <v>2.2000000000000002</v>
          </cell>
          <cell r="DJ431">
            <v>47</v>
          </cell>
          <cell r="DK431">
            <v>0</v>
          </cell>
          <cell r="DL431">
            <v>0</v>
          </cell>
          <cell r="DM431">
            <v>43069</v>
          </cell>
          <cell r="DN431">
            <v>337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43069</v>
          </cell>
          <cell r="DT431" t="str">
            <v>ВНС</v>
          </cell>
          <cell r="DU431">
            <v>0</v>
          </cell>
          <cell r="DV431">
            <v>18</v>
          </cell>
          <cell r="DW431">
            <v>27</v>
          </cell>
          <cell r="DX431">
            <v>40</v>
          </cell>
          <cell r="DY431">
            <v>25</v>
          </cell>
          <cell r="DZ431" t="str">
            <v>Периодический</v>
          </cell>
          <cell r="EA431">
            <v>24</v>
          </cell>
          <cell r="EB431">
            <v>120</v>
          </cell>
          <cell r="EC431">
            <v>4.1653699999999994</v>
          </cell>
          <cell r="ED431">
            <v>5</v>
          </cell>
          <cell r="EE431">
            <v>0.35</v>
          </cell>
          <cell r="EF431">
            <v>5.5</v>
          </cell>
          <cell r="EG431">
            <v>528.16436475031037</v>
          </cell>
          <cell r="EH431">
            <v>79</v>
          </cell>
          <cell r="EI431">
            <v>3.3</v>
          </cell>
          <cell r="EJ431">
            <v>47</v>
          </cell>
          <cell r="EK431">
            <v>18</v>
          </cell>
          <cell r="EL431">
            <v>27</v>
          </cell>
          <cell r="EM431">
            <v>40</v>
          </cell>
          <cell r="EN431">
            <v>25</v>
          </cell>
          <cell r="EO431" t="str">
            <v>Периодический</v>
          </cell>
          <cell r="EP431">
            <v>24</v>
          </cell>
          <cell r="EQ431">
            <v>120</v>
          </cell>
          <cell r="ER431">
            <v>4.1653699999999994</v>
          </cell>
          <cell r="ES431">
            <v>5</v>
          </cell>
          <cell r="ET431">
            <v>0.35</v>
          </cell>
          <cell r="EU431">
            <v>5.5</v>
          </cell>
          <cell r="EV431">
            <v>528.16436475031037</v>
          </cell>
          <cell r="EW431">
            <v>79</v>
          </cell>
          <cell r="EX431">
            <v>3.3</v>
          </cell>
          <cell r="EY431">
            <v>47</v>
          </cell>
          <cell r="EZ431">
            <v>0</v>
          </cell>
          <cell r="FA431">
            <v>0</v>
          </cell>
          <cell r="FB431">
            <v>0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</row>
        <row r="432">
          <cell r="J432">
            <v>3419</v>
          </cell>
          <cell r="K432" t="str">
            <v>К - 127</v>
          </cell>
          <cell r="L432">
            <v>42999</v>
          </cell>
          <cell r="M432" t="str">
            <v>Гор.</v>
          </cell>
          <cell r="N432" t="str">
            <v>P1ar_Block II</v>
          </cell>
          <cell r="O432" t="str">
            <v>Действующий</v>
          </cell>
          <cell r="P432">
            <v>-4</v>
          </cell>
          <cell r="Q432">
            <v>0</v>
          </cell>
          <cell r="R432">
            <v>0</v>
          </cell>
          <cell r="S432">
            <v>0</v>
          </cell>
          <cell r="T432">
            <v>143.80000000000001</v>
          </cell>
          <cell r="U432">
            <v>135</v>
          </cell>
          <cell r="V432">
            <v>4.32</v>
          </cell>
          <cell r="W432">
            <v>1</v>
          </cell>
          <cell r="X432">
            <v>4.32</v>
          </cell>
          <cell r="Y432">
            <v>1.33</v>
          </cell>
          <cell r="Z432">
            <v>0.83599999999999997</v>
          </cell>
          <cell r="AA432">
            <v>0.73299999999999998</v>
          </cell>
          <cell r="AB432">
            <v>38</v>
          </cell>
          <cell r="AC432">
            <v>1.1579999999999999</v>
          </cell>
          <cell r="AD432">
            <v>177.8</v>
          </cell>
          <cell r="AE432">
            <v>9.19</v>
          </cell>
          <cell r="AF432">
            <v>2278.9499999999998</v>
          </cell>
          <cell r="AG432">
            <v>2890</v>
          </cell>
          <cell r="AH432">
            <v>2890</v>
          </cell>
          <cell r="AI432">
            <v>42951</v>
          </cell>
          <cell r="AJ432" t="str">
            <v>По спущенной компановке</v>
          </cell>
          <cell r="AK432" t="str">
            <v>откр ствол</v>
          </cell>
          <cell r="AL432" t="str">
            <v>2278,95-2890</v>
          </cell>
          <cell r="AM432">
            <v>0</v>
          </cell>
          <cell r="AN432">
            <v>2278.9499999999998</v>
          </cell>
          <cell r="AO432">
            <v>399</v>
          </cell>
          <cell r="AP432">
            <v>0</v>
          </cell>
          <cell r="AQ432">
            <v>0</v>
          </cell>
          <cell r="AR432">
            <v>0</v>
          </cell>
          <cell r="AS432" t="str">
            <v>Газлифт</v>
          </cell>
          <cell r="AT432">
            <v>600</v>
          </cell>
          <cell r="AU432" t="str">
            <v>ГК84/2</v>
          </cell>
          <cell r="AV432">
            <v>1030</v>
          </cell>
          <cell r="AW432" t="str">
            <v>ГК85/2</v>
          </cell>
          <cell r="AX432">
            <v>1350</v>
          </cell>
          <cell r="AY432" t="str">
            <v>ГК82/3</v>
          </cell>
          <cell r="AZ432">
            <v>1600</v>
          </cell>
          <cell r="BA432" t="str">
            <v>ГК78/4</v>
          </cell>
          <cell r="BB432">
            <v>1970</v>
          </cell>
          <cell r="BC432" t="str">
            <v>ЦКсОК</v>
          </cell>
          <cell r="BD432">
            <v>0</v>
          </cell>
          <cell r="BE432">
            <v>0</v>
          </cell>
          <cell r="BF432">
            <v>1980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2300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1895.3</v>
          </cell>
          <cell r="BT432">
            <v>404.7</v>
          </cell>
          <cell r="BU432">
            <v>73</v>
          </cell>
          <cell r="BV432">
            <v>5.5</v>
          </cell>
          <cell r="BW432">
            <v>18</v>
          </cell>
          <cell r="BX432" t="str">
            <v>Угловик</v>
          </cell>
          <cell r="BY432" t="str">
            <v>Постоянный</v>
          </cell>
          <cell r="BZ432">
            <v>24</v>
          </cell>
          <cell r="CA432">
            <v>0</v>
          </cell>
          <cell r="CB432">
            <v>35</v>
          </cell>
          <cell r="CC432">
            <v>50</v>
          </cell>
          <cell r="CD432">
            <v>34</v>
          </cell>
          <cell r="CE432">
            <v>43313</v>
          </cell>
          <cell r="CF432">
            <v>177</v>
          </cell>
          <cell r="CG432">
            <v>82</v>
          </cell>
          <cell r="CH432">
            <v>6</v>
          </cell>
          <cell r="CI432">
            <v>0</v>
          </cell>
          <cell r="CJ432">
            <v>0</v>
          </cell>
          <cell r="CK432">
            <v>60</v>
          </cell>
          <cell r="CL432">
            <v>12.640319999999999</v>
          </cell>
          <cell r="CM432">
            <v>15.12</v>
          </cell>
          <cell r="CN432">
            <v>0</v>
          </cell>
          <cell r="CO432">
            <v>404</v>
          </cell>
          <cell r="CP432">
            <v>18.7</v>
          </cell>
          <cell r="CQ432">
            <v>117</v>
          </cell>
          <cell r="CR432" t="str">
            <v>-</v>
          </cell>
          <cell r="CS432" t="str">
            <v>-</v>
          </cell>
          <cell r="CT432" t="str">
            <v>-</v>
          </cell>
          <cell r="CU432">
            <v>104.35968</v>
          </cell>
          <cell r="CV432" t="str">
            <v>-</v>
          </cell>
          <cell r="CW432" t="str">
            <v>-</v>
          </cell>
          <cell r="CX432" t="str">
            <v>-</v>
          </cell>
          <cell r="CY432">
            <v>10</v>
          </cell>
          <cell r="CZ432">
            <v>8.6999999999999993</v>
          </cell>
          <cell r="DA432">
            <v>688.27371458950415</v>
          </cell>
          <cell r="DB432">
            <v>1479.392926761348</v>
          </cell>
          <cell r="DC432">
            <v>0.15866410273957274</v>
          </cell>
          <cell r="DD432">
            <v>0</v>
          </cell>
          <cell r="DE432" t="str">
            <v>Газлифт</v>
          </cell>
          <cell r="DF432">
            <v>12.640319999999999</v>
          </cell>
          <cell r="DG432">
            <v>15.12</v>
          </cell>
          <cell r="DH432">
            <v>0</v>
          </cell>
          <cell r="DI432">
            <v>8.6999999999999993</v>
          </cell>
          <cell r="DJ432">
            <v>60</v>
          </cell>
          <cell r="DK432">
            <v>0</v>
          </cell>
          <cell r="DL432" t="str">
            <v>-</v>
          </cell>
          <cell r="DM432">
            <v>42999</v>
          </cell>
          <cell r="DN432">
            <v>407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42999</v>
          </cell>
          <cell r="DT432" t="str">
            <v>ВНС</v>
          </cell>
          <cell r="DU432">
            <v>0</v>
          </cell>
          <cell r="DV432">
            <v>18</v>
          </cell>
          <cell r="DW432">
            <v>35</v>
          </cell>
          <cell r="DX432">
            <v>50</v>
          </cell>
          <cell r="DY432">
            <v>34</v>
          </cell>
          <cell r="DZ432" t="str">
            <v>Постоянный</v>
          </cell>
          <cell r="EA432">
            <v>24</v>
          </cell>
          <cell r="EB432">
            <v>0</v>
          </cell>
          <cell r="EC432">
            <v>12.640319999999999</v>
          </cell>
          <cell r="ED432">
            <v>15.12</v>
          </cell>
          <cell r="EE432">
            <v>0</v>
          </cell>
          <cell r="EF432">
            <v>18.7</v>
          </cell>
          <cell r="EG432">
            <v>688.27371458950415</v>
          </cell>
          <cell r="EH432">
            <v>82</v>
          </cell>
          <cell r="EI432">
            <v>10</v>
          </cell>
          <cell r="EJ432">
            <v>60</v>
          </cell>
          <cell r="EK432">
            <v>18</v>
          </cell>
          <cell r="EL432">
            <v>35</v>
          </cell>
          <cell r="EM432">
            <v>50</v>
          </cell>
          <cell r="EN432">
            <v>34</v>
          </cell>
          <cell r="EO432" t="str">
            <v>Постоянный</v>
          </cell>
          <cell r="EP432">
            <v>24</v>
          </cell>
          <cell r="EQ432">
            <v>0</v>
          </cell>
          <cell r="ER432">
            <v>12.640319999999999</v>
          </cell>
          <cell r="ES432">
            <v>15.12</v>
          </cell>
          <cell r="ET432">
            <v>0</v>
          </cell>
          <cell r="EU432">
            <v>18.7</v>
          </cell>
          <cell r="EV432">
            <v>688.27371458950415</v>
          </cell>
          <cell r="EW432">
            <v>82</v>
          </cell>
          <cell r="EX432">
            <v>10</v>
          </cell>
          <cell r="EY432">
            <v>60</v>
          </cell>
          <cell r="EZ432">
            <v>0</v>
          </cell>
          <cell r="FA432">
            <v>0</v>
          </cell>
          <cell r="FB432">
            <v>0</v>
          </cell>
          <cell r="FC432">
            <v>0</v>
          </cell>
          <cell r="FD432">
            <v>0</v>
          </cell>
          <cell r="FE432">
            <v>0</v>
          </cell>
          <cell r="FF432">
            <v>0</v>
          </cell>
        </row>
        <row r="433">
          <cell r="J433">
            <v>3500</v>
          </cell>
          <cell r="K433" t="str">
            <v>К - 40</v>
          </cell>
          <cell r="L433">
            <v>42792</v>
          </cell>
          <cell r="M433" t="str">
            <v>Гор.</v>
          </cell>
          <cell r="N433" t="str">
            <v>P1ar_Block III</v>
          </cell>
          <cell r="O433" t="str">
            <v>Действующий</v>
          </cell>
          <cell r="P433">
            <v>-4</v>
          </cell>
          <cell r="Q433">
            <v>42754</v>
          </cell>
          <cell r="R433" t="str">
            <v>МеКаМиНефть</v>
          </cell>
          <cell r="S433" t="str">
            <v>КГРП 5стадий
210м3 15% HCl</v>
          </cell>
          <cell r="T433">
            <v>143.80000000000001</v>
          </cell>
          <cell r="U433">
            <v>135</v>
          </cell>
          <cell r="V433">
            <v>4.32</v>
          </cell>
          <cell r="W433">
            <v>1</v>
          </cell>
          <cell r="X433">
            <v>4.32</v>
          </cell>
          <cell r="Y433">
            <v>1.33</v>
          </cell>
          <cell r="Z433">
            <v>0.83599999999999997</v>
          </cell>
          <cell r="AA433">
            <v>0.73299999999999998</v>
          </cell>
          <cell r="AB433">
            <v>38</v>
          </cell>
          <cell r="AC433">
            <v>1.1579999999999999</v>
          </cell>
          <cell r="AD433">
            <v>177.8</v>
          </cell>
          <cell r="AE433">
            <v>9.19</v>
          </cell>
          <cell r="AF433">
            <v>2115</v>
          </cell>
          <cell r="AG433">
            <v>2735</v>
          </cell>
          <cell r="AH433">
            <v>2732</v>
          </cell>
          <cell r="AI433">
            <v>0</v>
          </cell>
          <cell r="AJ433">
            <v>0</v>
          </cell>
          <cell r="AK433" t="str">
            <v>Закрытый</v>
          </cell>
          <cell r="AL433" t="str">
            <v>1934-2732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 t="str">
            <v>Газлифт</v>
          </cell>
          <cell r="AT433">
            <v>600</v>
          </cell>
          <cell r="AU433" t="str">
            <v>ГП</v>
          </cell>
          <cell r="AV433">
            <v>1100</v>
          </cell>
          <cell r="AW433" t="str">
            <v>ГП</v>
          </cell>
          <cell r="AX433">
            <v>1470</v>
          </cell>
          <cell r="AY433" t="str">
            <v>ГП</v>
          </cell>
          <cell r="AZ433">
            <v>1770</v>
          </cell>
          <cell r="BA433" t="str">
            <v>ГП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1780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1940</v>
          </cell>
          <cell r="BN433" t="str">
            <v>Есть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73</v>
          </cell>
          <cell r="BV433">
            <v>5.5</v>
          </cell>
          <cell r="BW433">
            <v>18</v>
          </cell>
          <cell r="BX433" t="str">
            <v>Угловик</v>
          </cell>
          <cell r="BY433" t="str">
            <v>Постоянный</v>
          </cell>
          <cell r="BZ433">
            <v>24</v>
          </cell>
          <cell r="CA433">
            <v>0</v>
          </cell>
          <cell r="CB433">
            <v>36</v>
          </cell>
          <cell r="CC433">
            <v>65</v>
          </cell>
          <cell r="CD433">
            <v>34</v>
          </cell>
          <cell r="CE433">
            <v>43313</v>
          </cell>
          <cell r="CF433">
            <v>172</v>
          </cell>
          <cell r="CG433">
            <v>87</v>
          </cell>
          <cell r="CH433">
            <v>6</v>
          </cell>
          <cell r="CI433">
            <v>0</v>
          </cell>
          <cell r="CJ433">
            <v>0</v>
          </cell>
          <cell r="CK433">
            <v>61</v>
          </cell>
          <cell r="CL433">
            <v>20.064</v>
          </cell>
          <cell r="CM433">
            <v>24</v>
          </cell>
          <cell r="CN433">
            <v>0</v>
          </cell>
          <cell r="CO433">
            <v>405</v>
          </cell>
          <cell r="CP433">
            <v>20.399999999999999</v>
          </cell>
          <cell r="CQ433">
            <v>111</v>
          </cell>
          <cell r="CR433" t="str">
            <v>-</v>
          </cell>
          <cell r="CS433" t="str">
            <v>-</v>
          </cell>
          <cell r="CT433" t="str">
            <v>-</v>
          </cell>
          <cell r="CU433">
            <v>90.936000000000007</v>
          </cell>
          <cell r="CV433" t="str">
            <v>-</v>
          </cell>
          <cell r="CW433" t="str">
            <v>-</v>
          </cell>
          <cell r="CX433" t="str">
            <v>-</v>
          </cell>
          <cell r="CY433">
            <v>12.6</v>
          </cell>
          <cell r="CZ433">
            <v>7.7999999999999989</v>
          </cell>
          <cell r="DA433">
            <v>388.75598086124398</v>
          </cell>
          <cell r="DB433">
            <v>1016.7464114832536</v>
          </cell>
          <cell r="DC433">
            <v>0.26722912388615816</v>
          </cell>
          <cell r="DD433">
            <v>0</v>
          </cell>
          <cell r="DE433" t="str">
            <v>Газлифт</v>
          </cell>
          <cell r="DF433">
            <v>20.064</v>
          </cell>
          <cell r="DG433">
            <v>24</v>
          </cell>
          <cell r="DH433">
            <v>0</v>
          </cell>
          <cell r="DI433">
            <v>7.7999999999999989</v>
          </cell>
          <cell r="DJ433">
            <v>61</v>
          </cell>
          <cell r="DK433">
            <v>0</v>
          </cell>
          <cell r="DL433">
            <v>0</v>
          </cell>
          <cell r="DM433">
            <v>42792</v>
          </cell>
          <cell r="DN433">
            <v>614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42792</v>
          </cell>
          <cell r="DT433" t="str">
            <v>ВНС</v>
          </cell>
          <cell r="DU433">
            <v>0</v>
          </cell>
          <cell r="DV433">
            <v>18</v>
          </cell>
          <cell r="DW433">
            <v>36</v>
          </cell>
          <cell r="DX433">
            <v>65</v>
          </cell>
          <cell r="DY433">
            <v>34</v>
          </cell>
          <cell r="DZ433" t="str">
            <v>Постоянный</v>
          </cell>
          <cell r="EA433">
            <v>24</v>
          </cell>
          <cell r="EB433">
            <v>0</v>
          </cell>
          <cell r="EC433">
            <v>20.064</v>
          </cell>
          <cell r="ED433">
            <v>24</v>
          </cell>
          <cell r="EE433">
            <v>0</v>
          </cell>
          <cell r="EF433">
            <v>21.5</v>
          </cell>
          <cell r="EG433">
            <v>443.58054226475281</v>
          </cell>
          <cell r="EH433">
            <v>87</v>
          </cell>
          <cell r="EI433">
            <v>12.6</v>
          </cell>
          <cell r="EJ433">
            <v>61</v>
          </cell>
          <cell r="EK433">
            <v>18</v>
          </cell>
          <cell r="EL433">
            <v>36</v>
          </cell>
          <cell r="EM433">
            <v>65</v>
          </cell>
          <cell r="EN433">
            <v>34</v>
          </cell>
          <cell r="EO433" t="str">
            <v>Постоянный</v>
          </cell>
          <cell r="EP433">
            <v>24</v>
          </cell>
          <cell r="EQ433">
            <v>0</v>
          </cell>
          <cell r="ER433">
            <v>20.064</v>
          </cell>
          <cell r="ES433">
            <v>24</v>
          </cell>
          <cell r="ET433">
            <v>0</v>
          </cell>
          <cell r="EU433">
            <v>20.399999999999999</v>
          </cell>
          <cell r="EV433">
            <v>388.75598086124398</v>
          </cell>
          <cell r="EW433">
            <v>87</v>
          </cell>
          <cell r="EX433">
            <v>12.6</v>
          </cell>
          <cell r="EY433">
            <v>61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</row>
        <row r="434">
          <cell r="J434">
            <v>3999</v>
          </cell>
          <cell r="K434" t="str">
            <v>Без куста</v>
          </cell>
          <cell r="L434">
            <v>43301</v>
          </cell>
          <cell r="M434" t="str">
            <v>Гор.</v>
          </cell>
          <cell r="N434" t="str">
            <v>P1ar_Block III</v>
          </cell>
          <cell r="O434" t="str">
            <v>Действующий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143.80000000000001</v>
          </cell>
          <cell r="U434">
            <v>135</v>
          </cell>
          <cell r="V434">
            <v>4.32</v>
          </cell>
          <cell r="W434">
            <v>1</v>
          </cell>
          <cell r="X434">
            <v>4.32</v>
          </cell>
          <cell r="Y434">
            <v>1.33</v>
          </cell>
          <cell r="Z434">
            <v>0.83599999999999997</v>
          </cell>
          <cell r="AA434">
            <v>0.73299999999999998</v>
          </cell>
          <cell r="AB434">
            <v>38</v>
          </cell>
          <cell r="AC434">
            <v>1.1579999999999999</v>
          </cell>
          <cell r="AD434">
            <v>177.8</v>
          </cell>
          <cell r="AE434">
            <v>0</v>
          </cell>
          <cell r="AF434">
            <v>0</v>
          </cell>
          <cell r="AG434">
            <v>2218</v>
          </cell>
          <cell r="AH434">
            <v>2218</v>
          </cell>
          <cell r="AI434">
            <v>0</v>
          </cell>
          <cell r="AJ434">
            <v>0</v>
          </cell>
          <cell r="AK434" t="str">
            <v>откр ствол</v>
          </cell>
          <cell r="AL434" t="str">
            <v>2218-2816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 t="str">
            <v>Газлифт</v>
          </cell>
          <cell r="AT434">
            <v>520</v>
          </cell>
          <cell r="AU434" t="str">
            <v>ГК73/0,313</v>
          </cell>
          <cell r="AV434">
            <v>945</v>
          </cell>
          <cell r="AW434" t="str">
            <v>ГК75/0,313</v>
          </cell>
          <cell r="AX434">
            <v>1295</v>
          </cell>
          <cell r="AY434" t="str">
            <v>ГК76/0,313</v>
          </cell>
          <cell r="AZ434">
            <v>1565</v>
          </cell>
          <cell r="BA434" t="str">
            <v>ГК72/0,313</v>
          </cell>
          <cell r="BB434">
            <v>1900</v>
          </cell>
          <cell r="BC434" t="str">
            <v>ЦКсОК</v>
          </cell>
          <cell r="BD434">
            <v>0</v>
          </cell>
          <cell r="BE434">
            <v>0</v>
          </cell>
          <cell r="BF434">
            <v>1950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1971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18</v>
          </cell>
          <cell r="BX434" t="str">
            <v>Угловик</v>
          </cell>
          <cell r="BY434" t="str">
            <v>Постоянный</v>
          </cell>
          <cell r="BZ434">
            <v>24</v>
          </cell>
          <cell r="CA434">
            <v>0</v>
          </cell>
          <cell r="CB434">
            <v>34</v>
          </cell>
          <cell r="CC434">
            <v>65</v>
          </cell>
          <cell r="CD434">
            <v>32</v>
          </cell>
          <cell r="CE434" t="str">
            <v>01.08.2018</v>
          </cell>
          <cell r="CF434">
            <v>206</v>
          </cell>
          <cell r="CG434">
            <v>79</v>
          </cell>
          <cell r="CH434">
            <v>6</v>
          </cell>
          <cell r="CI434">
            <v>0</v>
          </cell>
          <cell r="CJ434">
            <v>0</v>
          </cell>
          <cell r="CK434">
            <v>68</v>
          </cell>
          <cell r="CL434">
            <v>10.617199999999999</v>
          </cell>
          <cell r="CM434">
            <v>12.7</v>
          </cell>
          <cell r="CN434">
            <v>0</v>
          </cell>
          <cell r="CO434">
            <v>406</v>
          </cell>
          <cell r="CP434">
            <v>26</v>
          </cell>
          <cell r="CQ434">
            <v>138</v>
          </cell>
          <cell r="CR434" t="str">
            <v>-</v>
          </cell>
          <cell r="CS434" t="str">
            <v>-</v>
          </cell>
          <cell r="CT434" t="str">
            <v>-</v>
          </cell>
          <cell r="CU434">
            <v>127.3828</v>
          </cell>
          <cell r="CV434" t="str">
            <v>-</v>
          </cell>
          <cell r="CW434" t="str">
            <v>-</v>
          </cell>
          <cell r="CX434" t="str">
            <v>-</v>
          </cell>
          <cell r="CY434">
            <v>17</v>
          </cell>
          <cell r="CZ434">
            <v>9</v>
          </cell>
          <cell r="DA434">
            <v>847.68112119956311</v>
          </cell>
          <cell r="DB434">
            <v>2448.8565723542933</v>
          </cell>
          <cell r="DC434">
            <v>0.10562043848154418</v>
          </cell>
          <cell r="DD434">
            <v>0</v>
          </cell>
          <cell r="DE434" t="str">
            <v>Газлифт</v>
          </cell>
          <cell r="DF434">
            <v>10.617199999999999</v>
          </cell>
          <cell r="DG434">
            <v>12.7</v>
          </cell>
          <cell r="DH434">
            <v>0</v>
          </cell>
          <cell r="DI434">
            <v>9</v>
          </cell>
          <cell r="DJ434">
            <v>68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18</v>
          </cell>
          <cell r="DW434">
            <v>34</v>
          </cell>
          <cell r="DX434">
            <v>65</v>
          </cell>
          <cell r="DY434">
            <v>32</v>
          </cell>
          <cell r="DZ434" t="str">
            <v>Постоянный</v>
          </cell>
          <cell r="EA434">
            <v>24</v>
          </cell>
          <cell r="EB434">
            <v>0</v>
          </cell>
          <cell r="EC434">
            <v>10.617199999999999</v>
          </cell>
          <cell r="ED434">
            <v>12.7</v>
          </cell>
          <cell r="EE434">
            <v>0</v>
          </cell>
          <cell r="EF434">
            <v>26</v>
          </cell>
          <cell r="EG434">
            <v>847.68112119956311</v>
          </cell>
          <cell r="EH434">
            <v>79</v>
          </cell>
          <cell r="EI434">
            <v>17</v>
          </cell>
          <cell r="EJ434">
            <v>68</v>
          </cell>
          <cell r="EK434">
            <v>18</v>
          </cell>
          <cell r="EL434">
            <v>34</v>
          </cell>
          <cell r="EM434">
            <v>65</v>
          </cell>
          <cell r="EN434">
            <v>32</v>
          </cell>
          <cell r="EO434" t="str">
            <v>Постоянный</v>
          </cell>
          <cell r="EP434">
            <v>24</v>
          </cell>
          <cell r="EQ434">
            <v>0</v>
          </cell>
          <cell r="ER434">
            <v>10.617199999999999</v>
          </cell>
          <cell r="ES434">
            <v>12.7</v>
          </cell>
          <cell r="ET434">
            <v>0</v>
          </cell>
          <cell r="EU434">
            <v>26</v>
          </cell>
          <cell r="EV434">
            <v>847.68112119956311</v>
          </cell>
          <cell r="EW434">
            <v>79</v>
          </cell>
          <cell r="EX434">
            <v>17</v>
          </cell>
          <cell r="EY434">
            <v>68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ыча"/>
      <sheetName val="Добыча СцЭПУ"/>
      <sheetName val="Лист1"/>
    </sheetNames>
    <sheetDataSet>
      <sheetData sheetId="0" refreshError="1"/>
      <sheetData sheetId="1" refreshError="1"/>
      <sheetData sheetId="2">
        <row r="7">
          <cell r="B7" t="str">
            <v>1009-2</v>
          </cell>
          <cell r="C7">
            <v>56.25</v>
          </cell>
          <cell r="E7">
            <v>56.25</v>
          </cell>
        </row>
        <row r="8">
          <cell r="B8">
            <v>1034</v>
          </cell>
          <cell r="C8">
            <v>113</v>
          </cell>
          <cell r="E8">
            <v>113</v>
          </cell>
        </row>
        <row r="9">
          <cell r="B9">
            <v>1074</v>
          </cell>
          <cell r="C9">
            <v>56</v>
          </cell>
          <cell r="D9" t="str">
            <v>69-116</v>
          </cell>
          <cell r="E9" t="str">
            <v>69-116</v>
          </cell>
        </row>
        <row r="10">
          <cell r="B10" t="str">
            <v>1074-2</v>
          </cell>
          <cell r="C10">
            <v>100</v>
          </cell>
          <cell r="D10" t="str">
            <v>74-116</v>
          </cell>
          <cell r="E10" t="str">
            <v>74-116</v>
          </cell>
        </row>
        <row r="11">
          <cell r="B11">
            <v>1099</v>
          </cell>
          <cell r="C11" t="str">
            <v>56-117</v>
          </cell>
          <cell r="E11" t="str">
            <v>56-117</v>
          </cell>
        </row>
        <row r="12">
          <cell r="B12">
            <v>1103</v>
          </cell>
          <cell r="C12">
            <v>120</v>
          </cell>
          <cell r="D12" t="str">
            <v>69-116</v>
          </cell>
          <cell r="E12" t="str">
            <v>69-116</v>
          </cell>
        </row>
        <row r="13">
          <cell r="B13" t="str">
            <v>1103-1</v>
          </cell>
          <cell r="C13" t="e">
            <v>#N/A</v>
          </cell>
          <cell r="D13" t="str">
            <v>69-116</v>
          </cell>
          <cell r="E13" t="str">
            <v>69-116</v>
          </cell>
        </row>
        <row r="14">
          <cell r="B14" t="str">
            <v>1105-2</v>
          </cell>
          <cell r="C14" t="str">
            <v>80-117</v>
          </cell>
          <cell r="D14" t="str">
            <v>156-116</v>
          </cell>
          <cell r="E14" t="str">
            <v>156-116</v>
          </cell>
        </row>
        <row r="15">
          <cell r="B15" t="str">
            <v>1105-1</v>
          </cell>
          <cell r="C15">
            <v>100</v>
          </cell>
          <cell r="D15" t="str">
            <v>74-116</v>
          </cell>
          <cell r="E15" t="str">
            <v>74-116</v>
          </cell>
        </row>
        <row r="16">
          <cell r="B16">
            <v>1108</v>
          </cell>
          <cell r="C16">
            <v>75</v>
          </cell>
          <cell r="D16" t="str">
            <v>56-117</v>
          </cell>
          <cell r="E16" t="str">
            <v>56-117</v>
          </cell>
        </row>
        <row r="17">
          <cell r="B17" t="str">
            <v>1108-2</v>
          </cell>
          <cell r="C17" t="str">
            <v>56-117</v>
          </cell>
          <cell r="D17" t="str">
            <v>74-116</v>
          </cell>
          <cell r="E17" t="str">
            <v>74-116</v>
          </cell>
        </row>
        <row r="18">
          <cell r="B18">
            <v>1113</v>
          </cell>
          <cell r="C18" t="e">
            <v>#N/A</v>
          </cell>
          <cell r="D18" t="str">
            <v>83-116</v>
          </cell>
          <cell r="E18" t="str">
            <v>83-116</v>
          </cell>
        </row>
        <row r="19">
          <cell r="B19" t="str">
            <v>1118-1</v>
          </cell>
          <cell r="C19" t="str">
            <v>80-117</v>
          </cell>
          <cell r="E19" t="str">
            <v>80-117</v>
          </cell>
        </row>
        <row r="20">
          <cell r="B20" t="str">
            <v>1123-2</v>
          </cell>
          <cell r="C20" t="e">
            <v>#N/A</v>
          </cell>
          <cell r="D20" t="str">
            <v>44-116</v>
          </cell>
          <cell r="E20" t="str">
            <v>44-116</v>
          </cell>
        </row>
        <row r="21">
          <cell r="B21" t="str">
            <v>1131-1</v>
          </cell>
          <cell r="C21" t="e">
            <v>#N/A</v>
          </cell>
          <cell r="D21" t="str">
            <v>55-116</v>
          </cell>
          <cell r="E21" t="str">
            <v>55-116</v>
          </cell>
        </row>
        <row r="22">
          <cell r="B22" t="str">
            <v>1135-1</v>
          </cell>
          <cell r="C22">
            <v>140</v>
          </cell>
          <cell r="D22" t="str">
            <v>148-116</v>
          </cell>
          <cell r="E22" t="str">
            <v>148-116</v>
          </cell>
        </row>
        <row r="23">
          <cell r="B23" t="str">
            <v>1135-2</v>
          </cell>
          <cell r="C23" t="e">
            <v>#N/A</v>
          </cell>
          <cell r="D23" t="str">
            <v>55-116</v>
          </cell>
          <cell r="E23" t="str">
            <v>55-116</v>
          </cell>
        </row>
        <row r="24">
          <cell r="B24">
            <v>1141</v>
          </cell>
          <cell r="C24">
            <v>100</v>
          </cell>
          <cell r="D24" t="str">
            <v>74-116</v>
          </cell>
          <cell r="E24" t="str">
            <v>74-116</v>
          </cell>
        </row>
        <row r="25">
          <cell r="B25" t="str">
            <v>1162-1</v>
          </cell>
          <cell r="C25">
            <v>100</v>
          </cell>
          <cell r="D25" t="str">
            <v>74-116</v>
          </cell>
          <cell r="E25" t="str">
            <v>74-116</v>
          </cell>
        </row>
        <row r="26">
          <cell r="B26">
            <v>1200</v>
          </cell>
          <cell r="C26">
            <v>140</v>
          </cell>
          <cell r="E26">
            <v>140</v>
          </cell>
        </row>
        <row r="27">
          <cell r="B27">
            <v>1201</v>
          </cell>
          <cell r="C27" t="str">
            <v>80-117</v>
          </cell>
          <cell r="D27" t="str">
            <v>74-116</v>
          </cell>
          <cell r="E27" t="str">
            <v>74-116</v>
          </cell>
        </row>
        <row r="28">
          <cell r="B28">
            <v>1202</v>
          </cell>
          <cell r="C28" t="str">
            <v>62.5</v>
          </cell>
          <cell r="E28" t="str">
            <v>62.5</v>
          </cell>
        </row>
        <row r="29">
          <cell r="B29" t="str">
            <v>1202-1</v>
          </cell>
          <cell r="C29">
            <v>62.5</v>
          </cell>
          <cell r="D29" t="str">
            <v>46-116</v>
          </cell>
          <cell r="E29" t="str">
            <v>46-116</v>
          </cell>
        </row>
        <row r="30">
          <cell r="B30" t="str">
            <v>1206-1</v>
          </cell>
          <cell r="C30">
            <v>80</v>
          </cell>
          <cell r="D30" t="str">
            <v>74-116</v>
          </cell>
          <cell r="E30" t="str">
            <v>74-116</v>
          </cell>
        </row>
        <row r="31">
          <cell r="B31">
            <v>1240</v>
          </cell>
          <cell r="C31">
            <v>75</v>
          </cell>
          <cell r="E31">
            <v>75</v>
          </cell>
        </row>
        <row r="32">
          <cell r="B32">
            <v>1297</v>
          </cell>
          <cell r="C32" t="e">
            <v>#N/A</v>
          </cell>
          <cell r="D32" t="str">
            <v>74-116</v>
          </cell>
          <cell r="E32" t="str">
            <v>74-116</v>
          </cell>
        </row>
        <row r="33">
          <cell r="B33">
            <v>1300</v>
          </cell>
          <cell r="C33" t="e">
            <v>#N/A</v>
          </cell>
          <cell r="D33" t="str">
            <v>46-116</v>
          </cell>
          <cell r="E33" t="str">
            <v>46-116</v>
          </cell>
        </row>
        <row r="34">
          <cell r="B34" t="str">
            <v>1314-1</v>
          </cell>
          <cell r="C34" t="str">
            <v>MOTOR: 117, 15, 1PEDMT-M1, 63KW, RR-S, BTB</v>
          </cell>
          <cell r="E34" t="str">
            <v>MOTOR: 117, 15, 1PEDMT-M1, 63KW, RR-S, BTB</v>
          </cell>
        </row>
        <row r="35">
          <cell r="B35">
            <v>1323</v>
          </cell>
          <cell r="C35" t="e">
            <v>#N/A</v>
          </cell>
          <cell r="D35" t="str">
            <v>74-116</v>
          </cell>
          <cell r="E35" t="str">
            <v>74-116</v>
          </cell>
        </row>
        <row r="36">
          <cell r="B36">
            <v>1330</v>
          </cell>
          <cell r="C36" t="e">
            <v>#N/A</v>
          </cell>
          <cell r="D36" t="str">
            <v>46-116</v>
          </cell>
          <cell r="E36" t="str">
            <v>46-116</v>
          </cell>
        </row>
        <row r="37">
          <cell r="B37">
            <v>1331</v>
          </cell>
          <cell r="C37" t="e">
            <v>#N/A</v>
          </cell>
          <cell r="D37" t="str">
            <v>55-116</v>
          </cell>
          <cell r="E37" t="str">
            <v>55-116</v>
          </cell>
        </row>
        <row r="38">
          <cell r="B38">
            <v>1349</v>
          </cell>
          <cell r="C38">
            <v>0</v>
          </cell>
          <cell r="E38">
            <v>0</v>
          </cell>
        </row>
        <row r="39">
          <cell r="B39">
            <v>1367</v>
          </cell>
          <cell r="C39" t="str">
            <v>70-117</v>
          </cell>
          <cell r="E39" t="str">
            <v>70-117</v>
          </cell>
        </row>
        <row r="40">
          <cell r="B40">
            <v>1368</v>
          </cell>
          <cell r="C40" t="str">
            <v>56-117</v>
          </cell>
          <cell r="E40" t="str">
            <v>56-117</v>
          </cell>
        </row>
        <row r="41">
          <cell r="B41">
            <v>1370</v>
          </cell>
          <cell r="C41" t="str">
            <v>140-117</v>
          </cell>
          <cell r="E41" t="str">
            <v>140-117</v>
          </cell>
        </row>
        <row r="42">
          <cell r="B42">
            <v>1410</v>
          </cell>
          <cell r="C42" t="str">
            <v>187.5-117</v>
          </cell>
          <cell r="E42" t="str">
            <v>187.5-117</v>
          </cell>
        </row>
        <row r="43">
          <cell r="B43">
            <v>1440</v>
          </cell>
          <cell r="C43" t="str">
            <v>56-117</v>
          </cell>
          <cell r="E43" t="str">
            <v>56-117</v>
          </cell>
        </row>
        <row r="44">
          <cell r="B44">
            <v>1442</v>
          </cell>
          <cell r="C44" t="str">
            <v>121-117</v>
          </cell>
          <cell r="D44" t="str">
            <v>138-116</v>
          </cell>
          <cell r="E44" t="str">
            <v>138-116</v>
          </cell>
        </row>
        <row r="45">
          <cell r="B45">
            <v>1443</v>
          </cell>
          <cell r="C45" t="e">
            <v>#N/A</v>
          </cell>
          <cell r="D45" t="str">
            <v>119-116</v>
          </cell>
          <cell r="E45" t="str">
            <v>119-116</v>
          </cell>
        </row>
        <row r="46">
          <cell r="B46">
            <v>1449</v>
          </cell>
          <cell r="C46" t="e">
            <v>#N/A</v>
          </cell>
          <cell r="D46" t="str">
            <v>66-116</v>
          </cell>
          <cell r="E46" t="str">
            <v>66-116</v>
          </cell>
        </row>
        <row r="47">
          <cell r="B47">
            <v>1451</v>
          </cell>
          <cell r="C47" t="e">
            <v>#N/A</v>
          </cell>
          <cell r="D47" t="str">
            <v>74-116</v>
          </cell>
          <cell r="E47" t="str">
            <v>74-116</v>
          </cell>
        </row>
        <row r="48">
          <cell r="B48">
            <v>1452</v>
          </cell>
          <cell r="C48" t="e">
            <v>#N/A</v>
          </cell>
          <cell r="E48" t="str">
            <v/>
          </cell>
        </row>
        <row r="49">
          <cell r="B49">
            <v>1459</v>
          </cell>
          <cell r="C49" t="str">
            <v>ПЭДЮТ 80-117 М1В5</v>
          </cell>
          <cell r="E49" t="str">
            <v>ПЭДЮТ 80-117 М1В5</v>
          </cell>
        </row>
        <row r="50">
          <cell r="B50">
            <v>1460</v>
          </cell>
          <cell r="C50" t="str">
            <v>ПЭДЮТ 80-117 М1В5</v>
          </cell>
          <cell r="E50" t="str">
            <v>ПЭДЮТ 80-117 М1В5</v>
          </cell>
        </row>
        <row r="51">
          <cell r="B51">
            <v>1471</v>
          </cell>
          <cell r="C51" t="e">
            <v>#N/A</v>
          </cell>
          <cell r="D51" t="str">
            <v>46-116</v>
          </cell>
          <cell r="E51" t="str">
            <v>46-116</v>
          </cell>
        </row>
        <row r="52">
          <cell r="B52">
            <v>1472</v>
          </cell>
          <cell r="C52" t="e">
            <v>#N/A</v>
          </cell>
          <cell r="D52" t="str">
            <v>55-116</v>
          </cell>
          <cell r="E52" t="str">
            <v>55-116</v>
          </cell>
        </row>
        <row r="53">
          <cell r="B53">
            <v>1476</v>
          </cell>
          <cell r="C53" t="e">
            <v>#N/A</v>
          </cell>
          <cell r="D53" t="str">
            <v>46-116</v>
          </cell>
          <cell r="E53" t="str">
            <v>46-116</v>
          </cell>
        </row>
        <row r="54">
          <cell r="B54">
            <v>1478</v>
          </cell>
          <cell r="C54" t="str">
            <v>ПЭДЮТ 63-117 М1В5</v>
          </cell>
          <cell r="E54" t="str">
            <v>ПЭДЮТ 63-117 М1В5</v>
          </cell>
        </row>
        <row r="55">
          <cell r="B55">
            <v>1482</v>
          </cell>
          <cell r="C55" t="str">
            <v>ПЭДЮТ 63-117 М1В5</v>
          </cell>
          <cell r="E55" t="str">
            <v>ПЭДЮТ 63-117 М1В5</v>
          </cell>
        </row>
        <row r="56">
          <cell r="B56">
            <v>1490</v>
          </cell>
          <cell r="C56" t="e">
            <v>#N/A</v>
          </cell>
          <cell r="D56" t="str">
            <v>74-116</v>
          </cell>
          <cell r="E56" t="str">
            <v>74-116</v>
          </cell>
        </row>
        <row r="57">
          <cell r="B57">
            <v>1495</v>
          </cell>
          <cell r="C57" t="e">
            <v>#N/A</v>
          </cell>
          <cell r="D57" t="str">
            <v>46-116</v>
          </cell>
          <cell r="E57" t="str">
            <v>46-116</v>
          </cell>
        </row>
        <row r="58">
          <cell r="B58">
            <v>1512</v>
          </cell>
          <cell r="C58" t="e">
            <v>#N/A</v>
          </cell>
          <cell r="E58" t="str">
            <v/>
          </cell>
        </row>
        <row r="59">
          <cell r="B59" t="str">
            <v>1512-1</v>
          </cell>
          <cell r="C59" t="e">
            <v>#N/A</v>
          </cell>
          <cell r="E59" t="str">
            <v/>
          </cell>
        </row>
        <row r="60">
          <cell r="B60">
            <v>1513</v>
          </cell>
          <cell r="C60" t="e">
            <v>#N/A</v>
          </cell>
          <cell r="E60" t="str">
            <v/>
          </cell>
        </row>
        <row r="61">
          <cell r="B61">
            <v>1515</v>
          </cell>
          <cell r="C61" t="e">
            <v>#N/A</v>
          </cell>
          <cell r="E61" t="str">
            <v/>
          </cell>
        </row>
        <row r="62">
          <cell r="B62">
            <v>1517</v>
          </cell>
          <cell r="C62" t="e">
            <v>#N/A</v>
          </cell>
          <cell r="E62" t="str">
            <v/>
          </cell>
        </row>
        <row r="63">
          <cell r="B63">
            <v>1519</v>
          </cell>
          <cell r="C63" t="str">
            <v>80-117</v>
          </cell>
          <cell r="E63" t="str">
            <v>80-117</v>
          </cell>
        </row>
        <row r="64">
          <cell r="B64">
            <v>1529</v>
          </cell>
          <cell r="C64" t="e">
            <v>#N/A</v>
          </cell>
          <cell r="D64" t="str">
            <v>55-116</v>
          </cell>
          <cell r="E64" t="str">
            <v>55-116</v>
          </cell>
        </row>
        <row r="65">
          <cell r="B65">
            <v>1530</v>
          </cell>
          <cell r="C65" t="e">
            <v>#N/A</v>
          </cell>
          <cell r="E65" t="str">
            <v/>
          </cell>
        </row>
        <row r="66">
          <cell r="B66">
            <v>3226</v>
          </cell>
          <cell r="C66" t="e">
            <v>#N/A</v>
          </cell>
          <cell r="E66" t="str">
            <v/>
          </cell>
        </row>
        <row r="67">
          <cell r="B67">
            <v>3234</v>
          </cell>
          <cell r="C67" t="e">
            <v>#N/A</v>
          </cell>
          <cell r="E67" t="str">
            <v/>
          </cell>
        </row>
        <row r="68">
          <cell r="B68" t="str">
            <v>3284-1</v>
          </cell>
          <cell r="C68" t="e">
            <v>#N/A</v>
          </cell>
          <cell r="D68" t="str">
            <v>46-116</v>
          </cell>
          <cell r="E68" t="str">
            <v>46-116</v>
          </cell>
        </row>
        <row r="69">
          <cell r="B69">
            <v>3308</v>
          </cell>
          <cell r="C69" t="e">
            <v>#N/A</v>
          </cell>
          <cell r="E69" t="str">
            <v/>
          </cell>
        </row>
        <row r="70">
          <cell r="B70">
            <v>3317</v>
          </cell>
          <cell r="C70" t="str">
            <v>ПЭДЮТ 80-117 М1В5</v>
          </cell>
          <cell r="E70" t="str">
            <v>ПЭДЮТ 80-117 М1В5</v>
          </cell>
        </row>
        <row r="71">
          <cell r="B71">
            <v>3321</v>
          </cell>
          <cell r="C71" t="e">
            <v>#N/A</v>
          </cell>
          <cell r="D71" t="str">
            <v>59-116</v>
          </cell>
          <cell r="E71" t="str">
            <v>59-116</v>
          </cell>
        </row>
        <row r="72">
          <cell r="B72">
            <v>3322</v>
          </cell>
          <cell r="C72" t="e">
            <v>#N/A</v>
          </cell>
          <cell r="D72" t="str">
            <v>46-117</v>
          </cell>
          <cell r="E72" t="str">
            <v>46-117</v>
          </cell>
        </row>
        <row r="73">
          <cell r="B73">
            <v>3399</v>
          </cell>
          <cell r="C73" t="e">
            <v>#N/A</v>
          </cell>
          <cell r="E73" t="str">
            <v/>
          </cell>
        </row>
        <row r="74">
          <cell r="B74">
            <v>3998</v>
          </cell>
          <cell r="C74" t="e">
            <v>#N/A</v>
          </cell>
          <cell r="E74" t="str">
            <v/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definedNames>
      <definedName name="IPR_pwf_atma"/>
      <definedName name="MF_p_choke_atma"/>
      <definedName name="MF_p_pipeline_atma"/>
      <definedName name="PVT_encode_string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.bin"/><Relationship Id="rId13" Type="http://schemas.openxmlformats.org/officeDocument/2006/relationships/printerSettings" Target="../printerSettings/printerSettings31.bin"/><Relationship Id="rId3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25.bin"/><Relationship Id="rId12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0.bin"/><Relationship Id="rId16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11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23.bin"/><Relationship Id="rId15" Type="http://schemas.openxmlformats.org/officeDocument/2006/relationships/printerSettings" Target="../printerSettings/printerSettings33.bin"/><Relationship Id="rId10" Type="http://schemas.openxmlformats.org/officeDocument/2006/relationships/printerSettings" Target="../printerSettings/printerSettings28.bin"/><Relationship Id="rId4" Type="http://schemas.openxmlformats.org/officeDocument/2006/relationships/printerSettings" Target="../printerSettings/printerSettings22.bin"/><Relationship Id="rId9" Type="http://schemas.openxmlformats.org/officeDocument/2006/relationships/printerSettings" Target="../printerSettings/printerSettings27.bin"/><Relationship Id="rId14" Type="http://schemas.openxmlformats.org/officeDocument/2006/relationships/printerSettings" Target="../printerSettings/printerSettings3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2.bin"/><Relationship Id="rId13" Type="http://schemas.openxmlformats.org/officeDocument/2006/relationships/printerSettings" Target="../printerSettings/printerSettings47.bin"/><Relationship Id="rId3" Type="http://schemas.openxmlformats.org/officeDocument/2006/relationships/printerSettings" Target="../printerSettings/printerSettings37.bin"/><Relationship Id="rId7" Type="http://schemas.openxmlformats.org/officeDocument/2006/relationships/printerSettings" Target="../printerSettings/printerSettings41.bin"/><Relationship Id="rId12" Type="http://schemas.openxmlformats.org/officeDocument/2006/relationships/printerSettings" Target="../printerSettings/printerSettings46.bin"/><Relationship Id="rId2" Type="http://schemas.openxmlformats.org/officeDocument/2006/relationships/printerSettings" Target="../printerSettings/printerSettings36.bin"/><Relationship Id="rId16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35.bin"/><Relationship Id="rId6" Type="http://schemas.openxmlformats.org/officeDocument/2006/relationships/printerSettings" Target="../printerSettings/printerSettings40.bin"/><Relationship Id="rId11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39.bin"/><Relationship Id="rId15" Type="http://schemas.openxmlformats.org/officeDocument/2006/relationships/printerSettings" Target="../printerSettings/printerSettings49.bin"/><Relationship Id="rId10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38.bin"/><Relationship Id="rId9" Type="http://schemas.openxmlformats.org/officeDocument/2006/relationships/printerSettings" Target="../printerSettings/printerSettings43.bin"/><Relationship Id="rId14" Type="http://schemas.openxmlformats.org/officeDocument/2006/relationships/printerSettings" Target="../printerSettings/printerSettings48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8.bin"/><Relationship Id="rId13" Type="http://schemas.openxmlformats.org/officeDocument/2006/relationships/printerSettings" Target="../printerSettings/printerSettings63.bin"/><Relationship Id="rId3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57.bin"/><Relationship Id="rId12" Type="http://schemas.openxmlformats.org/officeDocument/2006/relationships/printerSettings" Target="../printerSettings/printerSettings62.bin"/><Relationship Id="rId2" Type="http://schemas.openxmlformats.org/officeDocument/2006/relationships/printerSettings" Target="../printerSettings/printerSettings52.bin"/><Relationship Id="rId16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51.bin"/><Relationship Id="rId6" Type="http://schemas.openxmlformats.org/officeDocument/2006/relationships/printerSettings" Target="../printerSettings/printerSettings56.bin"/><Relationship Id="rId11" Type="http://schemas.openxmlformats.org/officeDocument/2006/relationships/printerSettings" Target="../printerSettings/printerSettings61.bin"/><Relationship Id="rId5" Type="http://schemas.openxmlformats.org/officeDocument/2006/relationships/printerSettings" Target="../printerSettings/printerSettings55.bin"/><Relationship Id="rId15" Type="http://schemas.openxmlformats.org/officeDocument/2006/relationships/printerSettings" Target="../printerSettings/printerSettings65.bin"/><Relationship Id="rId10" Type="http://schemas.openxmlformats.org/officeDocument/2006/relationships/printerSettings" Target="../printerSettings/printerSettings60.bin"/><Relationship Id="rId4" Type="http://schemas.openxmlformats.org/officeDocument/2006/relationships/printerSettings" Target="../printerSettings/printerSettings54.bin"/><Relationship Id="rId9" Type="http://schemas.openxmlformats.org/officeDocument/2006/relationships/printerSettings" Target="../printerSettings/printerSettings59.bin"/><Relationship Id="rId14" Type="http://schemas.openxmlformats.org/officeDocument/2006/relationships/printerSettings" Target="../printerSettings/printerSettings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QG802"/>
  <sheetViews>
    <sheetView topLeftCell="A25" zoomScaleNormal="100" zoomScaleSheetLayoutView="100" workbookViewId="0">
      <pane xSplit="11" ySplit="4" topLeftCell="CP29" activePane="bottomRight" state="frozen"/>
      <selection activeCell="B25" sqref="B25"/>
      <selection pane="topRight" activeCell="L25" sqref="L25"/>
      <selection pane="bottomLeft" activeCell="B29" sqref="B29"/>
      <selection pane="bottomRight" activeCell="FX33" sqref="FX33"/>
    </sheetView>
  </sheetViews>
  <sheetFormatPr defaultRowHeight="14.5" outlineLevelRow="1" outlineLevelCol="3" x14ac:dyDescent="0.35"/>
  <cols>
    <col min="1" max="1" width="9.1796875" customWidth="1" outlineLevel="1"/>
    <col min="2" max="2" width="6.26953125" customWidth="1"/>
    <col min="3" max="3" width="12.453125" customWidth="1"/>
    <col min="4" max="5" width="20.1796875" bestFit="1" customWidth="1"/>
    <col min="6" max="6" width="20.1796875" bestFit="1" customWidth="1" outlineLevel="1"/>
    <col min="7" max="7" width="6.1796875" bestFit="1" customWidth="1"/>
    <col min="8" max="8" width="6.1796875" style="56" customWidth="1"/>
    <col min="9" max="9" width="9.1796875" style="56" customWidth="1"/>
    <col min="10" max="10" width="9.1796875" style="302" customWidth="1"/>
    <col min="11" max="11" width="20" customWidth="1"/>
    <col min="12" max="12" width="15.1796875" customWidth="1"/>
    <col min="13" max="13" width="9.1796875" customWidth="1"/>
    <col min="14" max="14" width="17.26953125" customWidth="1"/>
    <col min="15" max="15" width="29.81640625" customWidth="1"/>
    <col min="16" max="16" width="20.1796875" style="56" customWidth="1"/>
    <col min="17" max="17" width="13.26953125" hidden="1" customWidth="1" outlineLevel="1"/>
    <col min="18" max="30" width="9.1796875" hidden="1" customWidth="1" outlineLevel="1"/>
    <col min="31" max="31" width="11.7265625" customWidth="1" collapsed="1"/>
    <col min="32" max="33" width="9.1796875" hidden="1" customWidth="1" outlineLevel="1"/>
    <col min="34" max="34" width="12.26953125" customWidth="1" collapsed="1"/>
    <col min="35" max="35" width="12.54296875" customWidth="1"/>
    <col min="36" max="36" width="9.1796875" hidden="1" customWidth="1" outlineLevel="1"/>
    <col min="37" max="37" width="9.7265625" hidden="1" customWidth="1" outlineLevel="1"/>
    <col min="38" max="38" width="13.1796875" customWidth="1" collapsed="1"/>
    <col min="39" max="39" width="45.81640625" customWidth="1"/>
    <col min="40" max="42" width="9.1796875" hidden="1" customWidth="1" outlineLevel="1"/>
    <col min="43" max="43" width="9.1796875" style="203" hidden="1" customWidth="1" outlineLevel="1"/>
    <col min="44" max="44" width="9.1796875" hidden="1" customWidth="1" outlineLevel="1"/>
    <col min="45" max="45" width="7.81640625" hidden="1" customWidth="1" outlineLevel="1"/>
    <col min="46" max="46" width="7" style="56" customWidth="1" collapsed="1"/>
    <col min="47" max="59" width="10.54296875" hidden="1" customWidth="1" outlineLevel="1"/>
    <col min="60" max="60" width="10.54296875" style="1" hidden="1" customWidth="1" outlineLevel="1"/>
    <col min="61" max="61" width="10.54296875" hidden="1" customWidth="1" outlineLevel="1"/>
    <col min="62" max="62" width="12.453125" style="56" customWidth="1" collapsed="1"/>
    <col min="63" max="63" width="9.1796875" style="56" customWidth="1"/>
    <col min="64" max="64" width="9.1796875" customWidth="1"/>
    <col min="65" max="65" width="9.1796875" hidden="1" customWidth="1" outlineLevel="1"/>
    <col min="66" max="66" width="9.1796875" customWidth="1" collapsed="1"/>
    <col min="67" max="70" width="9.1796875" style="1" hidden="1" customWidth="1" outlineLevel="1"/>
    <col min="71" max="71" width="9.1796875" style="108" customWidth="1" collapsed="1"/>
    <col min="72" max="72" width="9.1796875" style="342" customWidth="1"/>
    <col min="73" max="74" width="9.1796875" style="108" customWidth="1"/>
    <col min="75" max="75" width="9.7265625" style="108" customWidth="1"/>
    <col min="76" max="76" width="6.1796875" customWidth="1"/>
    <col min="77" max="77" width="9.1796875" customWidth="1"/>
    <col min="78" max="78" width="11.81640625" customWidth="1"/>
    <col min="79" max="79" width="7.7265625" customWidth="1"/>
    <col min="80" max="80" width="7.1796875" customWidth="1"/>
    <col min="81" max="81" width="6.1796875" customWidth="1"/>
    <col min="82" max="82" width="6.54296875" customWidth="1"/>
    <col min="83" max="83" width="5.26953125" customWidth="1"/>
    <col min="84" max="84" width="9.54296875" hidden="1" customWidth="1" outlineLevel="1"/>
    <col min="85" max="85" width="8.1796875" customWidth="1" collapsed="1"/>
    <col min="86" max="86" width="8.1796875" customWidth="1"/>
    <col min="87" max="87" width="7.26953125" customWidth="1"/>
    <col min="88" max="88" width="6.26953125" customWidth="1"/>
    <col min="89" max="89" width="6.54296875" customWidth="1"/>
    <col min="90" max="90" width="8.1796875" customWidth="1"/>
    <col min="91" max="91" width="8.1796875" style="160" customWidth="1"/>
    <col min="92" max="92" width="7.453125" style="161" customWidth="1"/>
    <col min="93" max="93" width="10.26953125" style="162" customWidth="1"/>
    <col min="94" max="94" width="10.26953125" customWidth="1"/>
    <col min="95" max="95" width="8.453125" customWidth="1"/>
    <col min="96" max="96" width="8.1796875" customWidth="1"/>
    <col min="97" max="98" width="10.26953125" customWidth="1"/>
    <col min="99" max="99" width="10.26953125" style="1" customWidth="1"/>
    <col min="100" max="100" width="10.26953125" hidden="1" customWidth="1" outlineLevel="1"/>
    <col min="101" max="101" width="34.26953125" customWidth="1" collapsed="1"/>
    <col min="102" max="102" width="10.26953125" hidden="1" customWidth="1"/>
    <col min="103" max="103" width="10.26953125" style="160" hidden="1" customWidth="1"/>
    <col min="104" max="104" width="10.26953125" style="161" hidden="1" customWidth="1"/>
    <col min="105" max="105" width="10.26953125" style="162" hidden="1" customWidth="1"/>
    <col min="106" max="106" width="10.26953125" style="119" hidden="1" customWidth="1"/>
    <col min="107" max="107" width="10.26953125" hidden="1" customWidth="1"/>
    <col min="108" max="108" width="34.26953125" hidden="1" customWidth="1"/>
    <col min="109" max="115" width="10.1796875" style="136" hidden="1" customWidth="1" outlineLevel="3"/>
    <col min="116" max="116" width="14.453125" style="136" hidden="1" customWidth="1" outlineLevel="2" collapsed="1"/>
    <col min="117" max="117" width="14.453125" style="136" hidden="1" customWidth="1" outlineLevel="2"/>
    <col min="118" max="118" width="14.453125" style="157" hidden="1" customWidth="1" outlineLevel="2"/>
    <col min="119" max="119" width="9.1796875" style="1" hidden="1" customWidth="1" outlineLevel="1" collapsed="1"/>
    <col min="120" max="120" width="9.1796875" style="1" hidden="1" customWidth="1" outlineLevel="1"/>
    <col min="121" max="121" width="9.1796875" style="128" hidden="1" customWidth="1" outlineLevel="1"/>
    <col min="122" max="122" width="9.1796875" style="125" hidden="1" customWidth="1" outlineLevel="1"/>
    <col min="123" max="123" width="9.1796875" style="121" hidden="1" customWidth="1" outlineLevel="1"/>
    <col min="124" max="124" width="9.1796875" style="119" hidden="1" customWidth="1" outlineLevel="1"/>
    <col min="125" max="125" width="9.1796875" style="128" hidden="1" customWidth="1" outlineLevel="1"/>
    <col min="126" max="126" width="9.1796875" style="125" hidden="1" customWidth="1" outlineLevel="1"/>
    <col min="127" max="127" width="9.1796875" style="121" hidden="1" customWidth="1" outlineLevel="1"/>
    <col min="128" max="128" width="9.1796875" style="119" hidden="1" customWidth="1" outlineLevel="1"/>
    <col min="129" max="129" width="43.1796875" hidden="1" customWidth="1" outlineLevel="1"/>
    <col min="130" max="130" width="8.54296875" customWidth="1" collapsed="1"/>
    <col min="131" max="133" width="8.54296875" customWidth="1"/>
    <col min="134" max="134" width="14.1796875" customWidth="1"/>
    <col min="135" max="136" width="8.54296875" customWidth="1"/>
    <col min="137" max="137" width="8.54296875" style="133" customWidth="1"/>
    <col min="138" max="138" width="8.54296875" style="134" customWidth="1"/>
    <col min="139" max="139" width="8.54296875" style="135" customWidth="1"/>
    <col min="140" max="148" width="8.54296875" customWidth="1"/>
    <col min="149" max="149" width="14.1796875" customWidth="1"/>
    <col min="150" max="151" width="8.54296875" customWidth="1"/>
    <col min="152" max="152" width="8.54296875" style="133" customWidth="1"/>
    <col min="153" max="153" width="8.54296875" style="134" customWidth="1"/>
    <col min="154" max="154" width="8.54296875" style="135" customWidth="1"/>
    <col min="155" max="155" width="8.54296875" style="119" customWidth="1"/>
    <col min="156" max="165" width="8.54296875" customWidth="1"/>
    <col min="166" max="166" width="8.54296875" style="133" customWidth="1"/>
    <col min="167" max="167" width="8.54296875" style="134" customWidth="1"/>
    <col min="168" max="168" width="8.54296875" style="135" customWidth="1"/>
    <col min="169" max="169" width="8.54296875" style="119" customWidth="1"/>
    <col min="170" max="173" width="8.54296875" customWidth="1"/>
    <col min="174" max="174" width="15.453125" customWidth="1"/>
    <col min="175" max="175" width="49.54296875" customWidth="1"/>
    <col min="176" max="176" width="15.453125" customWidth="1" collapsed="1"/>
    <col min="177" max="177" width="49.54296875" customWidth="1"/>
    <col min="178" max="178" width="20.7265625" style="1" customWidth="1"/>
    <col min="179" max="179" width="19.1796875" style="1" customWidth="1"/>
    <col min="180" max="180" width="17" style="1" customWidth="1"/>
    <col min="181" max="181" width="15.26953125" style="1" customWidth="1"/>
    <col min="182" max="182" width="9.7265625" style="1" customWidth="1"/>
    <col min="183" max="183" width="13.26953125" style="1" customWidth="1"/>
    <col min="184" max="184" width="11.81640625" style="1" customWidth="1"/>
    <col min="185" max="185" width="13" style="1" customWidth="1"/>
    <col min="186" max="186" width="9.1796875" style="1" customWidth="1"/>
    <col min="187" max="205" width="10.26953125" style="1" customWidth="1"/>
    <col min="206" max="206" width="10.26953125" style="204" customWidth="1"/>
    <col min="207" max="210" width="10.26953125" style="1" customWidth="1"/>
    <col min="211" max="216" width="10.26953125" style="108" customWidth="1"/>
    <col min="217" max="226" width="10.26953125" style="1" customWidth="1"/>
    <col min="227" max="276" width="10.26953125" customWidth="1"/>
    <col min="277" max="277" width="9.1796875" style="1" customWidth="1"/>
    <col min="278" max="278" width="11.81640625" style="169" customWidth="1"/>
    <col min="279" max="279" width="27.54296875" style="1" customWidth="1"/>
    <col min="280" max="280" width="11.81640625" style="1" customWidth="1"/>
    <col min="281" max="287" width="10.7265625" customWidth="1"/>
    <col min="288" max="288" width="9.1796875" style="352"/>
    <col min="289" max="290" width="9.1796875" style="1"/>
    <col min="291" max="292" width="10.54296875" style="1" hidden="1" customWidth="1" outlineLevel="1"/>
    <col min="293" max="293" width="9.1796875" style="1" collapsed="1"/>
    <col min="294" max="294" width="10.54296875" style="56" hidden="1" customWidth="1" outlineLevel="1"/>
    <col min="295" max="295" width="9.1796875" style="1" collapsed="1"/>
    <col min="296" max="296" width="9.1796875" style="367"/>
    <col min="297" max="297" width="9.1796875" style="367" hidden="1" customWidth="1" outlineLevel="1"/>
    <col min="298" max="298" width="9.1796875" style="108" hidden="1" customWidth="1" outlineLevel="1"/>
    <col min="299" max="299" width="9.1796875" style="342" hidden="1" customWidth="1" outlineLevel="1"/>
    <col min="300" max="301" width="9.1796875" style="367" hidden="1" customWidth="1" outlineLevel="1"/>
    <col min="302" max="304" width="9.1796875" style="108" hidden="1" customWidth="1" outlineLevel="1"/>
    <col min="305" max="1101" width="9.1796875" style="1" hidden="1" customWidth="1" outlineLevel="1"/>
    <col min="1102" max="1124" width="9.1796875" hidden="1" customWidth="1" outlineLevel="1"/>
    <col min="1125" max="1125" width="9.1796875" collapsed="1"/>
  </cols>
  <sheetData>
    <row r="1" spans="1:304" ht="22.5" hidden="1" customHeight="1" outlineLevel="1" x14ac:dyDescent="0.35">
      <c r="A1" s="2"/>
      <c r="B1" s="3"/>
      <c r="C1" s="3"/>
      <c r="D1" s="3"/>
      <c r="E1" s="3"/>
      <c r="F1" s="3"/>
      <c r="G1" s="3"/>
      <c r="H1" s="305"/>
      <c r="I1" s="305"/>
      <c r="J1" s="301"/>
      <c r="K1" s="3"/>
      <c r="L1" s="3"/>
      <c r="M1" s="3"/>
      <c r="N1" s="3"/>
      <c r="O1" s="5"/>
      <c r="P1" s="82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5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8"/>
      <c r="BT1" s="340"/>
      <c r="BU1" s="8"/>
      <c r="BV1" s="8"/>
      <c r="BW1" s="8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83"/>
      <c r="CZ1" s="83"/>
      <c r="DA1" s="83"/>
      <c r="DB1" s="117"/>
      <c r="DC1" s="3"/>
      <c r="DD1" s="3"/>
      <c r="DE1" s="440"/>
      <c r="DF1" s="440"/>
      <c r="DG1" s="440"/>
      <c r="DH1" s="440"/>
      <c r="DI1" s="440"/>
      <c r="DJ1" s="440"/>
      <c r="DK1" s="441"/>
      <c r="DL1" s="441"/>
      <c r="DM1" s="440"/>
      <c r="DN1" s="440"/>
      <c r="DO1" s="440"/>
      <c r="DP1" s="440"/>
      <c r="DQ1" s="440"/>
      <c r="DR1" s="440"/>
      <c r="DS1" s="440"/>
      <c r="DT1" s="440"/>
      <c r="DU1" s="440"/>
      <c r="DV1" s="144"/>
      <c r="DW1" s="144"/>
      <c r="DX1" s="145"/>
      <c r="DY1" s="2"/>
      <c r="DZ1" s="2"/>
      <c r="EA1" s="2"/>
      <c r="EB1" s="2"/>
      <c r="EC1" s="2"/>
      <c r="ED1" s="2"/>
      <c r="EE1" s="2"/>
      <c r="EF1" s="2"/>
      <c r="EG1" s="152"/>
      <c r="EH1" s="153"/>
      <c r="EI1" s="154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152"/>
      <c r="EW1" s="153"/>
      <c r="EX1" s="154"/>
      <c r="EY1" s="145"/>
      <c r="EZ1" s="2"/>
      <c r="FA1" s="2"/>
      <c r="FB1" s="2"/>
      <c r="FC1" s="2"/>
      <c r="FD1" s="2"/>
      <c r="FE1" s="2"/>
      <c r="FF1" s="2"/>
      <c r="FG1" s="2"/>
      <c r="FH1" s="2"/>
      <c r="FI1" s="2"/>
      <c r="FJ1" s="152"/>
      <c r="FK1" s="153"/>
      <c r="FL1" s="154"/>
      <c r="FM1" s="145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05"/>
      <c r="GY1" s="2"/>
      <c r="GZ1" s="2"/>
      <c r="HA1" s="2"/>
      <c r="HB1" s="2"/>
      <c r="HC1" s="114"/>
      <c r="HD1" s="114"/>
      <c r="HE1" s="114"/>
      <c r="HF1" s="114"/>
      <c r="HG1" s="7"/>
      <c r="HH1" s="7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7"/>
      <c r="HV1" s="7"/>
      <c r="HW1" s="7"/>
      <c r="HX1" s="7"/>
      <c r="HY1" s="7"/>
      <c r="HZ1" s="7"/>
      <c r="IA1" s="6"/>
      <c r="IB1" s="6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R1" s="167"/>
      <c r="JS1" s="2"/>
      <c r="JT1" s="2"/>
      <c r="JU1" s="2"/>
      <c r="JV1" s="2"/>
      <c r="JW1" s="2"/>
      <c r="JX1" s="2"/>
      <c r="JY1" s="2"/>
      <c r="JZ1" s="2"/>
      <c r="KA1" s="2"/>
      <c r="KE1" s="3"/>
      <c r="KF1" s="3"/>
      <c r="KH1" s="4"/>
      <c r="KJ1" s="362"/>
      <c r="KK1" s="362"/>
      <c r="KL1" s="360"/>
      <c r="KM1" s="361"/>
      <c r="KN1" s="388"/>
      <c r="KO1" s="388"/>
      <c r="KP1" s="360"/>
      <c r="KQ1" s="360"/>
      <c r="KR1" s="360"/>
    </row>
    <row r="2" spans="1:304" ht="22.5" hidden="1" customHeight="1" outlineLevel="1" x14ac:dyDescent="0.35">
      <c r="A2" s="2"/>
      <c r="B2" s="86" t="s">
        <v>75</v>
      </c>
      <c r="C2" s="86"/>
      <c r="D2" s="86"/>
      <c r="E2" s="86"/>
      <c r="F2" s="86"/>
      <c r="G2" s="81"/>
      <c r="H2" s="305"/>
      <c r="I2" s="305"/>
      <c r="J2" s="301"/>
      <c r="K2" s="83"/>
      <c r="L2" s="83"/>
      <c r="M2" s="83"/>
      <c r="N2" s="83"/>
      <c r="O2" s="82"/>
      <c r="P2" s="82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3"/>
      <c r="AK2" s="3"/>
      <c r="AL2" s="3"/>
      <c r="AM2" s="3"/>
      <c r="AN2" s="3"/>
      <c r="AO2" s="3"/>
      <c r="AP2" s="3"/>
      <c r="AQ2" s="5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8"/>
      <c r="BT2" s="340"/>
      <c r="BU2" s="8"/>
      <c r="BV2" s="8"/>
      <c r="BW2" s="8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86"/>
      <c r="CS2" s="86"/>
      <c r="CT2" s="86"/>
      <c r="CU2" s="83"/>
      <c r="CV2" s="83"/>
      <c r="CW2" s="86" t="s">
        <v>274</v>
      </c>
      <c r="CX2" s="86"/>
      <c r="CY2" s="83"/>
      <c r="CZ2" s="83"/>
      <c r="DA2" s="83"/>
      <c r="DB2" s="123"/>
      <c r="DC2" s="83"/>
      <c r="DD2" s="83"/>
      <c r="DE2" s="440"/>
      <c r="DF2" s="440"/>
      <c r="DG2" s="440"/>
      <c r="DH2" s="440"/>
      <c r="DI2" s="440"/>
      <c r="DJ2" s="440"/>
      <c r="DK2" s="441"/>
      <c r="DL2" s="441"/>
      <c r="DM2" s="440"/>
      <c r="DN2" s="440"/>
      <c r="DO2" s="440"/>
      <c r="DP2" s="440"/>
      <c r="DQ2" s="440"/>
      <c r="DR2" s="440"/>
      <c r="DS2" s="440"/>
      <c r="DT2" s="440"/>
      <c r="DU2" s="440"/>
      <c r="DV2" s="144"/>
      <c r="DW2" s="144"/>
      <c r="DX2" s="145"/>
      <c r="DY2" s="2"/>
      <c r="DZ2" s="2"/>
      <c r="EA2" s="2"/>
      <c r="EB2" s="2"/>
      <c r="EC2" s="2"/>
      <c r="ED2" s="2"/>
      <c r="EE2" s="2"/>
      <c r="EF2" s="2"/>
      <c r="EG2" s="152"/>
      <c r="EH2" s="153"/>
      <c r="EI2" s="154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152"/>
      <c r="EW2" s="153"/>
      <c r="EX2" s="154"/>
      <c r="EY2" s="145"/>
      <c r="EZ2" s="2"/>
      <c r="FA2" s="2"/>
      <c r="FB2" s="2"/>
      <c r="FC2" s="2"/>
      <c r="FD2" s="2"/>
      <c r="FE2" s="2"/>
      <c r="FF2" s="2"/>
      <c r="FG2" s="2"/>
      <c r="FH2" s="2"/>
      <c r="FI2" s="2"/>
      <c r="FJ2" s="152"/>
      <c r="FK2" s="153"/>
      <c r="FL2" s="154"/>
      <c r="FM2" s="145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05"/>
      <c r="GY2" s="2"/>
      <c r="GZ2" s="2"/>
      <c r="HA2" s="2"/>
      <c r="HB2" s="2"/>
      <c r="HC2" s="114"/>
      <c r="HD2" s="114"/>
      <c r="HE2" s="114"/>
      <c r="HF2" s="114"/>
      <c r="HG2" s="7"/>
      <c r="HH2" s="7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7"/>
      <c r="HV2" s="7"/>
      <c r="HW2" s="7"/>
      <c r="HX2" s="7"/>
      <c r="HY2" s="7"/>
      <c r="HZ2" s="7"/>
      <c r="IA2" s="6"/>
      <c r="IB2" s="6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R2" s="167"/>
      <c r="JS2" s="2"/>
      <c r="JT2" s="2"/>
      <c r="JU2" s="2"/>
      <c r="JV2" s="2"/>
      <c r="JW2" s="2"/>
      <c r="JX2" s="2"/>
      <c r="JY2" s="2"/>
      <c r="JZ2" s="2"/>
      <c r="KA2" s="2"/>
      <c r="KE2" s="3"/>
      <c r="KF2" s="3"/>
      <c r="KH2" s="4"/>
      <c r="KJ2" s="362"/>
      <c r="KK2" s="362"/>
      <c r="KL2" s="360"/>
      <c r="KM2" s="361"/>
      <c r="KN2" s="388"/>
      <c r="KO2" s="388"/>
      <c r="KP2" s="360"/>
      <c r="KQ2" s="360"/>
      <c r="KR2" s="360"/>
    </row>
    <row r="3" spans="1:304" ht="22.5" hidden="1" customHeight="1" outlineLevel="1" x14ac:dyDescent="0.35">
      <c r="A3" s="2"/>
      <c r="B3" s="84" t="s">
        <v>472</v>
      </c>
      <c r="C3" s="81"/>
      <c r="D3" s="81"/>
      <c r="E3" s="81"/>
      <c r="F3" s="81"/>
      <c r="G3" s="83"/>
      <c r="H3" s="305"/>
      <c r="I3" s="305"/>
      <c r="J3" s="301"/>
      <c r="K3" s="83"/>
      <c r="L3" s="83"/>
      <c r="M3" s="83"/>
      <c r="N3" s="83"/>
      <c r="O3" s="82"/>
      <c r="P3" s="82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3"/>
      <c r="AK3" s="3"/>
      <c r="AL3" s="3"/>
      <c r="AM3" s="3"/>
      <c r="AN3" s="3"/>
      <c r="AO3" s="3"/>
      <c r="AP3" s="3"/>
      <c r="AQ3" s="5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8"/>
      <c r="BT3" s="340"/>
      <c r="BU3" s="8"/>
      <c r="BV3" s="8"/>
      <c r="BW3" s="8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84"/>
      <c r="CS3" s="84"/>
      <c r="CT3" s="84"/>
      <c r="CU3" s="83"/>
      <c r="CV3" s="83"/>
      <c r="CW3" s="84" t="s">
        <v>417</v>
      </c>
      <c r="CX3" s="84"/>
      <c r="CY3" s="83"/>
      <c r="CZ3" s="83"/>
      <c r="DA3" s="83"/>
      <c r="DB3" s="123"/>
      <c r="DC3" s="83"/>
      <c r="DD3" s="83"/>
      <c r="DE3" s="440"/>
      <c r="DF3" s="440"/>
      <c r="DG3" s="440"/>
      <c r="DH3" s="440"/>
      <c r="DI3" s="440"/>
      <c r="DJ3" s="440"/>
      <c r="DK3" s="441"/>
      <c r="DL3" s="441"/>
      <c r="DM3" s="440"/>
      <c r="DN3" s="440"/>
      <c r="DO3" s="440"/>
      <c r="DP3" s="440"/>
      <c r="DQ3" s="440"/>
      <c r="DR3" s="440"/>
      <c r="DS3" s="440"/>
      <c r="DT3" s="440"/>
      <c r="DU3" s="440"/>
      <c r="DV3" s="144"/>
      <c r="DW3" s="144"/>
      <c r="DX3" s="145"/>
      <c r="DY3" s="2"/>
      <c r="DZ3" s="2"/>
      <c r="EA3" s="2"/>
      <c r="EB3" s="2"/>
      <c r="EC3" s="2"/>
      <c r="ED3" s="2"/>
      <c r="EE3" s="2"/>
      <c r="EF3" s="2"/>
      <c r="EG3" s="152"/>
      <c r="EH3" s="153"/>
      <c r="EI3" s="154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152"/>
      <c r="EW3" s="153"/>
      <c r="EX3" s="154"/>
      <c r="EY3" s="145"/>
      <c r="EZ3" s="2"/>
      <c r="FA3" s="2"/>
      <c r="FB3" s="2"/>
      <c r="FC3" s="2"/>
      <c r="FD3" s="2"/>
      <c r="FE3" s="2"/>
      <c r="FF3" s="2"/>
      <c r="FG3" s="2"/>
      <c r="FH3" s="2"/>
      <c r="FI3" s="2"/>
      <c r="FJ3" s="152"/>
      <c r="FK3" s="153"/>
      <c r="FL3" s="154"/>
      <c r="FM3" s="145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05"/>
      <c r="GY3" s="2"/>
      <c r="GZ3" s="2"/>
      <c r="HA3" s="2"/>
      <c r="HB3" s="2"/>
      <c r="HC3" s="114"/>
      <c r="HD3" s="114"/>
      <c r="HE3" s="114"/>
      <c r="HF3" s="114"/>
      <c r="HG3" s="7"/>
      <c r="HH3" s="7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7"/>
      <c r="HV3" s="7"/>
      <c r="HW3" s="7"/>
      <c r="HX3" s="7"/>
      <c r="HY3" s="7"/>
      <c r="HZ3" s="7"/>
      <c r="IA3" s="6"/>
      <c r="IB3" s="6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R3" s="167"/>
      <c r="JS3" s="2"/>
      <c r="JT3" s="2"/>
      <c r="JU3" s="2"/>
      <c r="JV3" s="2"/>
      <c r="JW3" s="2"/>
      <c r="JX3" s="2"/>
      <c r="JY3" s="2"/>
      <c r="JZ3" s="2"/>
      <c r="KA3" s="2"/>
      <c r="KE3" s="3"/>
      <c r="KF3" s="3"/>
      <c r="KH3" s="4"/>
      <c r="KJ3" s="362"/>
      <c r="KK3" s="362"/>
      <c r="KL3" s="360"/>
      <c r="KM3" s="361"/>
      <c r="KN3" s="388"/>
      <c r="KO3" s="388"/>
      <c r="KP3" s="360"/>
      <c r="KQ3" s="360"/>
      <c r="KR3" s="360"/>
    </row>
    <row r="4" spans="1:304" ht="22.5" hidden="1" customHeight="1" outlineLevel="1" x14ac:dyDescent="0.35">
      <c r="A4" s="2"/>
      <c r="B4" s="84" t="s">
        <v>275</v>
      </c>
      <c r="C4" s="81"/>
      <c r="D4" s="81"/>
      <c r="E4" s="84" t="s">
        <v>473</v>
      </c>
      <c r="F4" s="86"/>
      <c r="G4" s="83"/>
      <c r="H4" s="305"/>
      <c r="I4" s="305"/>
      <c r="J4" s="305"/>
      <c r="K4" s="83"/>
      <c r="L4" s="83"/>
      <c r="M4" s="83"/>
      <c r="N4" s="83"/>
      <c r="O4" s="82"/>
      <c r="P4" s="82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3"/>
      <c r="AK4" s="3"/>
      <c r="AL4" s="3"/>
      <c r="AM4" s="3"/>
      <c r="AN4" s="3"/>
      <c r="AO4" s="3"/>
      <c r="AP4" s="3"/>
      <c r="AQ4" s="5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8"/>
      <c r="BT4" s="340"/>
      <c r="BU4" s="8"/>
      <c r="BV4" s="8"/>
      <c r="BW4" s="8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84"/>
      <c r="CS4" s="84"/>
      <c r="CT4" s="84"/>
      <c r="CU4" s="83"/>
      <c r="CV4" s="83"/>
      <c r="CW4" s="84" t="s">
        <v>76</v>
      </c>
      <c r="CX4" s="84"/>
      <c r="CY4" s="83"/>
      <c r="CZ4" s="83"/>
      <c r="DA4" s="83"/>
      <c r="DB4" s="123"/>
      <c r="DC4" s="83"/>
      <c r="DD4" s="83"/>
      <c r="DE4" s="440"/>
      <c r="DF4" s="440"/>
      <c r="DG4" s="440"/>
      <c r="DH4" s="440"/>
      <c r="DI4" s="440"/>
      <c r="DJ4" s="440"/>
      <c r="DK4" s="441"/>
      <c r="DL4" s="441"/>
      <c r="DM4" s="440"/>
      <c r="DN4" s="440"/>
      <c r="DO4" s="440"/>
      <c r="DP4" s="440"/>
      <c r="DQ4" s="440"/>
      <c r="DR4" s="440"/>
      <c r="DS4" s="440"/>
      <c r="DT4" s="440"/>
      <c r="DU4" s="440"/>
      <c r="DV4" s="144"/>
      <c r="DW4" s="144"/>
      <c r="DX4" s="145"/>
      <c r="DY4" s="2"/>
      <c r="DZ4" s="2"/>
      <c r="EA4" s="2"/>
      <c r="EB4" s="2"/>
      <c r="EC4" s="2"/>
      <c r="ED4" s="2"/>
      <c r="EE4" s="2"/>
      <c r="EF4" s="2"/>
      <c r="EG4" s="152"/>
      <c r="EH4" s="153"/>
      <c r="EI4" s="154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152"/>
      <c r="EW4" s="153"/>
      <c r="EX4" s="154"/>
      <c r="EY4" s="145"/>
      <c r="EZ4" s="2"/>
      <c r="FA4" s="2"/>
      <c r="FB4" s="2"/>
      <c r="FC4" s="2"/>
      <c r="FD4" s="2"/>
      <c r="FE4" s="2"/>
      <c r="FF4" s="2"/>
      <c r="FG4" s="2"/>
      <c r="FH4" s="2"/>
      <c r="FI4" s="2"/>
      <c r="FJ4" s="152"/>
      <c r="FK4" s="153"/>
      <c r="FL4" s="154"/>
      <c r="FM4" s="145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05"/>
      <c r="GY4" s="2"/>
      <c r="GZ4" s="2"/>
      <c r="HA4" s="2"/>
      <c r="HB4" s="2"/>
      <c r="HC4" s="114"/>
      <c r="HD4" s="114"/>
      <c r="HE4" s="114"/>
      <c r="HF4" s="114"/>
      <c r="HG4" s="7"/>
      <c r="HH4" s="7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7"/>
      <c r="HV4" s="7"/>
      <c r="HW4" s="7"/>
      <c r="HX4" s="7"/>
      <c r="HY4" s="7"/>
      <c r="HZ4" s="7"/>
      <c r="IA4" s="6"/>
      <c r="IB4" s="6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R4" s="167"/>
      <c r="JS4" s="2"/>
      <c r="JT4" s="2"/>
      <c r="JU4" s="2"/>
      <c r="JV4" s="2"/>
      <c r="JW4" s="2"/>
      <c r="JX4" s="2"/>
      <c r="JY4" s="2"/>
      <c r="JZ4" s="2"/>
      <c r="KA4" s="2"/>
      <c r="KE4" s="3"/>
      <c r="KF4" s="3"/>
      <c r="KH4" s="4"/>
      <c r="KJ4" s="362"/>
      <c r="KK4" s="362"/>
      <c r="KL4" s="360"/>
      <c r="KM4" s="361"/>
      <c r="KN4" s="388"/>
      <c r="KO4" s="388"/>
      <c r="KP4" s="360"/>
      <c r="KQ4" s="360"/>
      <c r="KR4" s="360"/>
    </row>
    <row r="5" spans="1:304" ht="22.5" hidden="1" customHeight="1" outlineLevel="1" x14ac:dyDescent="0.35">
      <c r="A5" s="2"/>
      <c r="B5" s="84" t="s">
        <v>476</v>
      </c>
      <c r="C5" s="81"/>
      <c r="D5" s="81"/>
      <c r="E5" s="81"/>
      <c r="F5" s="81"/>
      <c r="G5" s="83"/>
      <c r="H5" s="305"/>
      <c r="I5" s="305"/>
      <c r="J5" s="305"/>
      <c r="K5" s="83"/>
      <c r="L5" s="83"/>
      <c r="M5" s="83"/>
      <c r="N5" s="83"/>
      <c r="O5" s="82"/>
      <c r="P5" s="82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3"/>
      <c r="AK5" s="3"/>
      <c r="AL5" s="3"/>
      <c r="AM5" s="3"/>
      <c r="AN5" s="3"/>
      <c r="AO5" s="3"/>
      <c r="AP5" s="3"/>
      <c r="AQ5" s="5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8"/>
      <c r="BT5" s="340"/>
      <c r="BU5" s="8"/>
      <c r="BV5" s="8"/>
      <c r="BW5" s="8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84"/>
      <c r="CS5" s="84"/>
      <c r="CT5" s="84"/>
      <c r="CU5" s="83"/>
      <c r="CV5" s="83"/>
      <c r="CW5" s="84" t="s">
        <v>424</v>
      </c>
      <c r="CX5" s="84"/>
      <c r="CY5" s="83"/>
      <c r="CZ5" s="83"/>
      <c r="DA5" s="83"/>
      <c r="DB5" s="123"/>
      <c r="DC5" s="83"/>
      <c r="DD5" s="83"/>
      <c r="DE5" s="440"/>
      <c r="DF5" s="440"/>
      <c r="DG5" s="440"/>
      <c r="DH5" s="440"/>
      <c r="DI5" s="440"/>
      <c r="DJ5" s="440"/>
      <c r="DK5" s="441"/>
      <c r="DL5" s="441"/>
      <c r="DM5" s="440"/>
      <c r="DN5" s="440"/>
      <c r="DO5" s="440"/>
      <c r="DP5" s="440"/>
      <c r="DQ5" s="440"/>
      <c r="DR5" s="440"/>
      <c r="DS5" s="440"/>
      <c r="DT5" s="440"/>
      <c r="DU5" s="440"/>
      <c r="DV5" s="144"/>
      <c r="DW5" s="144"/>
      <c r="DX5" s="145"/>
      <c r="DY5" s="2"/>
      <c r="DZ5" s="2"/>
      <c r="EA5" s="2"/>
      <c r="EB5" s="2"/>
      <c r="EC5" s="2"/>
      <c r="ED5" s="2"/>
      <c r="EE5" s="2"/>
      <c r="EF5" s="2"/>
      <c r="EG5" s="152"/>
      <c r="EH5" s="153"/>
      <c r="EI5" s="154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152"/>
      <c r="EW5" s="153"/>
      <c r="EX5" s="154"/>
      <c r="EY5" s="145"/>
      <c r="EZ5" s="2"/>
      <c r="FA5" s="2"/>
      <c r="FB5" s="2"/>
      <c r="FC5" s="2"/>
      <c r="FD5" s="2"/>
      <c r="FE5" s="2"/>
      <c r="FF5" s="2"/>
      <c r="FG5" s="2"/>
      <c r="FH5" s="2"/>
      <c r="FI5" s="2"/>
      <c r="FJ5" s="152"/>
      <c r="FK5" s="153"/>
      <c r="FL5" s="154"/>
      <c r="FM5" s="145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05"/>
      <c r="GY5" s="2"/>
      <c r="GZ5" s="2"/>
      <c r="HA5" s="2"/>
      <c r="HB5" s="2"/>
      <c r="HC5" s="114"/>
      <c r="HD5" s="114"/>
      <c r="HE5" s="114"/>
      <c r="HF5" s="114"/>
      <c r="HG5" s="7"/>
      <c r="HH5" s="7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7"/>
      <c r="HV5" s="7"/>
      <c r="HW5" s="7"/>
      <c r="HX5" s="7"/>
      <c r="HY5" s="7"/>
      <c r="HZ5" s="7"/>
      <c r="IA5" s="6"/>
      <c r="IB5" s="6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R5" s="167"/>
      <c r="JS5" s="2"/>
      <c r="JT5" s="2"/>
      <c r="JU5" s="2"/>
      <c r="JV5" s="2"/>
      <c r="JW5" s="2"/>
      <c r="JX5" s="2"/>
      <c r="JY5" s="2"/>
      <c r="JZ5" s="2"/>
      <c r="KA5" s="2"/>
      <c r="KE5" s="3"/>
      <c r="KF5" s="3"/>
      <c r="KH5" s="4"/>
      <c r="KJ5" s="362"/>
      <c r="KK5" s="362"/>
      <c r="KL5" s="360"/>
      <c r="KM5" s="361"/>
      <c r="KN5" s="388"/>
      <c r="KO5" s="388"/>
      <c r="KP5" s="360"/>
      <c r="KQ5" s="360"/>
      <c r="KR5" s="360"/>
    </row>
    <row r="6" spans="1:304" ht="22.5" hidden="1" customHeight="1" outlineLevel="1" x14ac:dyDescent="0.35">
      <c r="A6" s="2"/>
      <c r="B6" s="84"/>
      <c r="C6" s="81"/>
      <c r="D6" s="81"/>
      <c r="E6" s="81"/>
      <c r="F6" s="81"/>
      <c r="G6" s="81"/>
      <c r="H6" s="305"/>
      <c r="I6" s="305"/>
      <c r="J6" s="305"/>
      <c r="K6" s="83"/>
      <c r="L6" s="83"/>
      <c r="M6" s="83"/>
      <c r="N6" s="83"/>
      <c r="O6" s="82"/>
      <c r="P6" s="82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3"/>
      <c r="AK6" s="3"/>
      <c r="AL6" s="3"/>
      <c r="AM6" s="3"/>
      <c r="AN6" s="3"/>
      <c r="AO6" s="3"/>
      <c r="AP6" s="3"/>
      <c r="AQ6" s="5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8"/>
      <c r="BT6" s="340"/>
      <c r="BU6" s="8"/>
      <c r="BV6" s="8"/>
      <c r="BW6" s="8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86"/>
      <c r="CS6" s="86"/>
      <c r="CT6" s="86"/>
      <c r="CU6" s="83"/>
      <c r="CV6" s="83"/>
      <c r="CW6" s="86"/>
      <c r="CX6" s="86"/>
      <c r="CY6" s="83"/>
      <c r="CZ6" s="83"/>
      <c r="DA6" s="83"/>
      <c r="DB6" s="123"/>
      <c r="DC6" s="83"/>
      <c r="DD6" s="83"/>
      <c r="DE6" s="440"/>
      <c r="DF6" s="440"/>
      <c r="DG6" s="440"/>
      <c r="DH6" s="440"/>
      <c r="DI6" s="440"/>
      <c r="DJ6" s="440"/>
      <c r="DK6" s="441"/>
      <c r="DL6" s="441"/>
      <c r="DM6" s="440"/>
      <c r="DN6" s="440"/>
      <c r="DO6" s="440"/>
      <c r="DP6" s="440"/>
      <c r="DQ6" s="440"/>
      <c r="DR6" s="440"/>
      <c r="DS6" s="440"/>
      <c r="DT6" s="440"/>
      <c r="DU6" s="440"/>
      <c r="DV6" s="144"/>
      <c r="DW6" s="144"/>
      <c r="DX6" s="145"/>
      <c r="DY6" s="2"/>
      <c r="DZ6" s="2"/>
      <c r="EA6" s="2"/>
      <c r="EB6" s="2"/>
      <c r="EC6" s="2"/>
      <c r="ED6" s="2"/>
      <c r="EE6" s="2"/>
      <c r="EF6" s="2"/>
      <c r="EG6" s="152"/>
      <c r="EH6" s="153"/>
      <c r="EI6" s="154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152"/>
      <c r="EW6" s="153"/>
      <c r="EX6" s="154"/>
      <c r="EY6" s="145"/>
      <c r="EZ6" s="2"/>
      <c r="FA6" s="2"/>
      <c r="FB6" s="2"/>
      <c r="FC6" s="2"/>
      <c r="FD6" s="2"/>
      <c r="FE6" s="2"/>
      <c r="FF6" s="2"/>
      <c r="FG6" s="2"/>
      <c r="FH6" s="2"/>
      <c r="FI6" s="2"/>
      <c r="FJ6" s="152"/>
      <c r="FK6" s="153"/>
      <c r="FL6" s="154"/>
      <c r="FM6" s="145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05"/>
      <c r="GY6" s="2"/>
      <c r="GZ6" s="2"/>
      <c r="HA6" s="2"/>
      <c r="HB6" s="2"/>
      <c r="HC6" s="114"/>
      <c r="HD6" s="114"/>
      <c r="HE6" s="114"/>
      <c r="HF6" s="114"/>
      <c r="HG6" s="7"/>
      <c r="HH6" s="7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7"/>
      <c r="HX6" s="7"/>
      <c r="HY6" s="7"/>
      <c r="HZ6" s="7"/>
      <c r="IA6" s="6"/>
      <c r="IB6" s="6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R6" s="167"/>
      <c r="JS6" s="2"/>
      <c r="JT6" s="2"/>
      <c r="JU6" s="2"/>
      <c r="JV6" s="2"/>
      <c r="JW6" s="2"/>
      <c r="JX6" s="2"/>
      <c r="JY6" s="2"/>
      <c r="JZ6" s="2"/>
      <c r="KA6" s="2"/>
      <c r="KE6" s="3"/>
      <c r="KF6" s="3"/>
      <c r="KH6" s="4"/>
      <c r="KJ6" s="362"/>
      <c r="KK6" s="362"/>
      <c r="KL6" s="360"/>
      <c r="KM6" s="361"/>
      <c r="KN6" s="388"/>
      <c r="KO6" s="388"/>
      <c r="KP6" s="360"/>
      <c r="KQ6" s="360"/>
      <c r="KR6" s="360"/>
    </row>
    <row r="7" spans="1:304" ht="22.5" hidden="1" customHeight="1" outlineLevel="1" x14ac:dyDescent="0.35">
      <c r="A7" s="2"/>
      <c r="B7" s="84" t="s">
        <v>454</v>
      </c>
      <c r="C7" s="81"/>
      <c r="D7" s="81"/>
      <c r="E7" s="81"/>
      <c r="F7" s="81"/>
      <c r="G7" s="81"/>
      <c r="H7" s="305"/>
      <c r="I7" s="305"/>
      <c r="J7" s="305"/>
      <c r="K7" s="83"/>
      <c r="L7" s="83"/>
      <c r="M7" s="83"/>
      <c r="N7" s="83"/>
      <c r="O7" s="82"/>
      <c r="P7" s="82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3"/>
      <c r="AK7" s="3"/>
      <c r="AL7" s="3"/>
      <c r="AM7" s="3"/>
      <c r="AN7" s="3"/>
      <c r="AO7" s="3"/>
      <c r="AP7" s="3"/>
      <c r="AQ7" s="5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8"/>
      <c r="BT7" s="340"/>
      <c r="BU7" s="8"/>
      <c r="BV7" s="8"/>
      <c r="BW7" s="8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84"/>
      <c r="CS7" s="84"/>
      <c r="CT7" s="84"/>
      <c r="CU7" s="83"/>
      <c r="CV7" s="83"/>
      <c r="CW7" s="84" t="s">
        <v>476</v>
      </c>
      <c r="CX7" s="84"/>
      <c r="CY7" s="83"/>
      <c r="CZ7" s="83"/>
      <c r="DA7" s="83"/>
      <c r="DB7" s="123"/>
      <c r="DC7" s="83"/>
      <c r="DD7" s="83"/>
      <c r="DE7" s="440"/>
      <c r="DF7" s="440"/>
      <c r="DG7" s="440"/>
      <c r="DH7" s="440"/>
      <c r="DI7" s="440"/>
      <c r="DJ7" s="440"/>
      <c r="DK7" s="441"/>
      <c r="DL7" s="441"/>
      <c r="DM7" s="440"/>
      <c r="DN7" s="440"/>
      <c r="DO7" s="440"/>
      <c r="DP7" s="440"/>
      <c r="DQ7" s="440"/>
      <c r="DR7" s="440"/>
      <c r="DS7" s="440"/>
      <c r="DT7" s="440"/>
      <c r="DU7" s="440"/>
      <c r="DV7" s="144"/>
      <c r="DW7" s="144"/>
      <c r="DX7" s="145"/>
      <c r="DY7" s="2"/>
      <c r="DZ7" s="2"/>
      <c r="EA7" s="2"/>
      <c r="EB7" s="2"/>
      <c r="EC7" s="2"/>
      <c r="ED7" s="2"/>
      <c r="EE7" s="2"/>
      <c r="EF7" s="2"/>
      <c r="EG7" s="152"/>
      <c r="EH7" s="153"/>
      <c r="EI7" s="154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152"/>
      <c r="EW7" s="153"/>
      <c r="EX7" s="154"/>
      <c r="EY7" s="145"/>
      <c r="EZ7" s="2"/>
      <c r="FA7" s="2"/>
      <c r="FB7" s="2"/>
      <c r="FC7" s="2"/>
      <c r="FD7" s="2"/>
      <c r="FE7" s="2"/>
      <c r="FF7" s="2"/>
      <c r="FG7" s="2"/>
      <c r="FH7" s="2"/>
      <c r="FI7" s="2"/>
      <c r="FJ7" s="152"/>
      <c r="FK7" s="153"/>
      <c r="FL7" s="154"/>
      <c r="FM7" s="145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05"/>
      <c r="GY7" s="2"/>
      <c r="GZ7" s="2"/>
      <c r="HA7" s="2"/>
      <c r="HB7" s="2"/>
      <c r="HC7" s="114"/>
      <c r="HD7" s="114"/>
      <c r="HE7" s="114"/>
      <c r="HF7" s="114"/>
      <c r="HG7" s="7"/>
      <c r="HH7" s="7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7"/>
      <c r="HX7" s="7"/>
      <c r="HY7" s="7"/>
      <c r="HZ7" s="7"/>
      <c r="IA7" s="6"/>
      <c r="IB7" s="6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R7" s="167"/>
      <c r="JS7" s="2"/>
      <c r="JT7" s="2"/>
      <c r="JU7" s="2"/>
      <c r="JV7" s="2"/>
      <c r="JW7" s="2"/>
      <c r="JX7" s="2"/>
      <c r="JY7" s="2"/>
      <c r="JZ7" s="2"/>
      <c r="KA7" s="2"/>
      <c r="KE7" s="3"/>
      <c r="KF7" s="3"/>
      <c r="KH7" s="4"/>
      <c r="KJ7" s="362"/>
      <c r="KK7" s="362"/>
      <c r="KL7" s="360"/>
      <c r="KM7" s="361"/>
      <c r="KN7" s="388"/>
      <c r="KO7" s="388"/>
      <c r="KP7" s="360"/>
      <c r="KQ7" s="360"/>
      <c r="KR7" s="360"/>
    </row>
    <row r="8" spans="1:304" ht="22.5" hidden="1" customHeight="1" outlineLevel="1" x14ac:dyDescent="0.35">
      <c r="A8" s="2"/>
      <c r="B8" s="87" t="s">
        <v>275</v>
      </c>
      <c r="C8" s="81"/>
      <c r="D8" s="81"/>
      <c r="E8" s="84" t="s">
        <v>450</v>
      </c>
      <c r="F8" s="84"/>
      <c r="G8" s="88"/>
      <c r="H8" s="305"/>
      <c r="I8" s="305"/>
      <c r="J8" s="305"/>
      <c r="K8" s="83"/>
      <c r="L8" s="83"/>
      <c r="M8" s="83"/>
      <c r="N8" s="83"/>
      <c r="O8" s="82"/>
      <c r="P8" s="82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3"/>
      <c r="AK8" s="3"/>
      <c r="AL8" s="3"/>
      <c r="AM8" s="3"/>
      <c r="AN8" s="3"/>
      <c r="AO8" s="3"/>
      <c r="AP8" s="3"/>
      <c r="AQ8" s="5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8"/>
      <c r="BT8" s="340"/>
      <c r="BU8" s="8"/>
      <c r="BV8" s="8"/>
      <c r="BW8" s="8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84"/>
      <c r="CS8" s="84"/>
      <c r="CT8" s="84"/>
      <c r="CU8" s="83"/>
      <c r="CV8" s="83"/>
      <c r="CW8" s="84"/>
      <c r="CX8" s="84"/>
      <c r="CY8" s="83"/>
      <c r="CZ8" s="83"/>
      <c r="DA8" s="83"/>
      <c r="DB8" s="123"/>
      <c r="DC8" s="83"/>
      <c r="DD8" s="83"/>
      <c r="DE8" s="440"/>
      <c r="DF8" s="440"/>
      <c r="DG8" s="440"/>
      <c r="DH8" s="440"/>
      <c r="DI8" s="440"/>
      <c r="DJ8" s="440"/>
      <c r="DK8" s="441"/>
      <c r="DL8" s="441"/>
      <c r="DM8" s="440"/>
      <c r="DN8" s="440"/>
      <c r="DO8" s="440"/>
      <c r="DP8" s="440"/>
      <c r="DQ8" s="440"/>
      <c r="DR8" s="440"/>
      <c r="DS8" s="440"/>
      <c r="DT8" s="440"/>
      <c r="DU8" s="440"/>
      <c r="DV8" s="144"/>
      <c r="DW8" s="144"/>
      <c r="DX8" s="145"/>
      <c r="DY8" s="2"/>
      <c r="DZ8" s="2"/>
      <c r="EA8" s="2"/>
      <c r="EB8" s="2"/>
      <c r="EC8" s="2"/>
      <c r="ED8" s="2"/>
      <c r="EE8" s="2"/>
      <c r="EF8" s="2"/>
      <c r="EG8" s="152"/>
      <c r="EH8" s="153"/>
      <c r="EI8" s="154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52"/>
      <c r="EW8" s="153"/>
      <c r="EX8" s="154"/>
      <c r="EY8" s="145"/>
      <c r="EZ8" s="2"/>
      <c r="FA8" s="2"/>
      <c r="FB8" s="2"/>
      <c r="FC8" s="2"/>
      <c r="FD8" s="2"/>
      <c r="FE8" s="2"/>
      <c r="FF8" s="2"/>
      <c r="FG8" s="2"/>
      <c r="FH8" s="2"/>
      <c r="FI8" s="2"/>
      <c r="FJ8" s="152"/>
      <c r="FK8" s="153"/>
      <c r="FL8" s="154"/>
      <c r="FM8" s="145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05"/>
      <c r="GY8" s="2"/>
      <c r="GZ8" s="2"/>
      <c r="HA8" s="2"/>
      <c r="HB8" s="2"/>
      <c r="HC8" s="114"/>
      <c r="HD8" s="114"/>
      <c r="HE8" s="114"/>
      <c r="HF8" s="114"/>
      <c r="HG8" s="7"/>
      <c r="HH8" s="7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7"/>
      <c r="HX8" s="7"/>
      <c r="HY8" s="7"/>
      <c r="HZ8" s="7"/>
      <c r="IA8" s="6"/>
      <c r="IB8" s="6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R8" s="167"/>
      <c r="JS8" s="2"/>
      <c r="JT8" s="2"/>
      <c r="JU8" s="2"/>
      <c r="JV8" s="2"/>
      <c r="JW8" s="2"/>
      <c r="JX8" s="2"/>
      <c r="JY8" s="2"/>
      <c r="JZ8" s="2"/>
      <c r="KA8" s="2"/>
      <c r="KE8" s="3"/>
      <c r="KF8" s="3"/>
      <c r="KH8" s="4"/>
      <c r="KJ8" s="362"/>
      <c r="KK8" s="362"/>
      <c r="KL8" s="360"/>
      <c r="KM8" s="361"/>
      <c r="KN8" s="388"/>
      <c r="KO8" s="388"/>
      <c r="KP8" s="360"/>
      <c r="KQ8" s="360"/>
      <c r="KR8" s="360"/>
    </row>
    <row r="9" spans="1:304" ht="22.5" hidden="1" customHeight="1" outlineLevel="1" x14ac:dyDescent="0.35">
      <c r="A9" s="2"/>
      <c r="B9" s="84" t="s">
        <v>476</v>
      </c>
      <c r="C9" s="81"/>
      <c r="D9" s="81"/>
      <c r="E9" s="81"/>
      <c r="F9" s="81"/>
      <c r="G9" s="81"/>
      <c r="H9" s="305"/>
      <c r="I9" s="305"/>
      <c r="J9" s="305"/>
      <c r="K9" s="83"/>
      <c r="L9" s="83"/>
      <c r="M9" s="83"/>
      <c r="N9" s="83"/>
      <c r="O9" s="82"/>
      <c r="P9" s="82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3"/>
      <c r="AK9" s="3"/>
      <c r="AL9" s="3"/>
      <c r="AM9" s="3"/>
      <c r="AN9" s="3"/>
      <c r="AO9" s="3"/>
      <c r="AP9" s="3"/>
      <c r="AQ9" s="5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8"/>
      <c r="BT9" s="340"/>
      <c r="BU9" s="8"/>
      <c r="BV9" s="8"/>
      <c r="BW9" s="8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84"/>
      <c r="CS9" s="84"/>
      <c r="CT9" s="84"/>
      <c r="CU9" s="83"/>
      <c r="CV9" s="83"/>
      <c r="CW9" s="84" t="s">
        <v>418</v>
      </c>
      <c r="CX9" s="84"/>
      <c r="CY9" s="83"/>
      <c r="CZ9" s="83"/>
      <c r="DA9" s="83"/>
      <c r="DB9" s="123"/>
      <c r="DC9" s="83"/>
      <c r="DD9" s="83"/>
      <c r="DE9" s="440"/>
      <c r="DF9" s="440"/>
      <c r="DG9" s="440"/>
      <c r="DH9" s="440"/>
      <c r="DI9" s="440"/>
      <c r="DJ9" s="440"/>
      <c r="DK9" s="441"/>
      <c r="DL9" s="441"/>
      <c r="DM9" s="440"/>
      <c r="DN9" s="440"/>
      <c r="DO9" s="440"/>
      <c r="DP9" s="440"/>
      <c r="DQ9" s="440"/>
      <c r="DR9" s="440"/>
      <c r="DS9" s="440"/>
      <c r="DT9" s="440"/>
      <c r="DU9" s="440"/>
      <c r="DV9" s="144"/>
      <c r="DW9" s="144"/>
      <c r="DX9" s="145"/>
      <c r="DY9" s="2"/>
      <c r="DZ9" s="2"/>
      <c r="EA9" s="2"/>
      <c r="EB9" s="2"/>
      <c r="EC9" s="2"/>
      <c r="ED9" s="2"/>
      <c r="EE9" s="2"/>
      <c r="EF9" s="2"/>
      <c r="EG9" s="152"/>
      <c r="EH9" s="153"/>
      <c r="EI9" s="154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152"/>
      <c r="EW9" s="153"/>
      <c r="EX9" s="154"/>
      <c r="EY9" s="145"/>
      <c r="EZ9" s="2"/>
      <c r="FA9" s="2"/>
      <c r="FB9" s="2"/>
      <c r="FC9" s="2"/>
      <c r="FD9" s="2"/>
      <c r="FE9" s="2"/>
      <c r="FF9" s="2"/>
      <c r="FG9" s="2"/>
      <c r="FH9" s="2"/>
      <c r="FI9" s="2"/>
      <c r="FJ9" s="152"/>
      <c r="FK9" s="153"/>
      <c r="FL9" s="154"/>
      <c r="FM9" s="145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05"/>
      <c r="GY9" s="2"/>
      <c r="GZ9" s="2"/>
      <c r="HA9" s="2"/>
      <c r="HB9" s="2"/>
      <c r="HC9" s="114"/>
      <c r="HD9" s="114"/>
      <c r="HE9" s="114"/>
      <c r="HF9" s="114"/>
      <c r="HG9" s="7"/>
      <c r="HH9" s="7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7"/>
      <c r="HX9" s="7"/>
      <c r="HY9" s="7"/>
      <c r="HZ9" s="7"/>
      <c r="IA9" s="6"/>
      <c r="IB9" s="6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R9" s="167"/>
      <c r="JS9" s="2"/>
      <c r="JT9" s="2"/>
      <c r="JU9" s="2"/>
      <c r="JV9" s="2"/>
      <c r="JW9" s="2"/>
      <c r="JX9" s="2"/>
      <c r="JY9" s="2"/>
      <c r="JZ9" s="2"/>
      <c r="KA9" s="2"/>
      <c r="KE9" s="3"/>
      <c r="KF9" s="3"/>
      <c r="KH9" s="4"/>
      <c r="KJ9" s="362"/>
      <c r="KK9" s="362"/>
      <c r="KL9" s="360"/>
      <c r="KM9" s="361"/>
      <c r="KN9" s="388"/>
      <c r="KO9" s="388"/>
      <c r="KP9" s="360"/>
      <c r="KQ9" s="360"/>
      <c r="KR9" s="360"/>
    </row>
    <row r="10" spans="1:304" ht="22.5" hidden="1" customHeight="1" outlineLevel="1" x14ac:dyDescent="0.35">
      <c r="A10" s="2"/>
      <c r="B10" s="84"/>
      <c r="C10" s="81"/>
      <c r="D10" s="81"/>
      <c r="E10" s="81"/>
      <c r="F10" s="81"/>
      <c r="G10" s="81"/>
      <c r="H10" s="305"/>
      <c r="I10" s="305"/>
      <c r="J10" s="305"/>
      <c r="K10" s="83"/>
      <c r="L10" s="83"/>
      <c r="M10" s="83"/>
      <c r="N10" s="83"/>
      <c r="O10" s="82"/>
      <c r="P10" s="82"/>
      <c r="Q10" s="83">
        <v>18</v>
      </c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3"/>
      <c r="AK10" s="3"/>
      <c r="AL10" s="3"/>
      <c r="AM10" s="3"/>
      <c r="AN10" s="3"/>
      <c r="AO10" s="3"/>
      <c r="AP10" s="3"/>
      <c r="AQ10" s="5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8"/>
      <c r="BT10" s="340"/>
      <c r="BU10" s="8"/>
      <c r="BV10" s="8"/>
      <c r="BW10" s="8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86"/>
      <c r="CS10" s="86"/>
      <c r="CT10" s="86"/>
      <c r="CU10" s="83"/>
      <c r="CV10" s="83"/>
      <c r="CW10" s="86" t="s">
        <v>76</v>
      </c>
      <c r="CX10" s="86"/>
      <c r="CY10" s="83"/>
      <c r="CZ10" s="83"/>
      <c r="DA10" s="83"/>
      <c r="DB10" s="123"/>
      <c r="DC10" s="83"/>
      <c r="DD10" s="83"/>
      <c r="DE10" s="440"/>
      <c r="DF10" s="440"/>
      <c r="DG10" s="440"/>
      <c r="DH10" s="440"/>
      <c r="DI10" s="440"/>
      <c r="DJ10" s="440"/>
      <c r="DK10" s="441"/>
      <c r="DL10" s="441"/>
      <c r="DM10" s="440"/>
      <c r="DN10" s="440"/>
      <c r="DO10" s="440"/>
      <c r="DP10" s="440"/>
      <c r="DQ10" s="440"/>
      <c r="DR10" s="440"/>
      <c r="DS10" s="440"/>
      <c r="DT10" s="440"/>
      <c r="DU10" s="440"/>
      <c r="DV10" s="144"/>
      <c r="DW10" s="144"/>
      <c r="DX10" s="145"/>
      <c r="DY10" s="2"/>
      <c r="DZ10" s="2"/>
      <c r="EA10" s="2"/>
      <c r="EB10" s="2"/>
      <c r="EC10" s="2"/>
      <c r="ED10" s="2"/>
      <c r="EE10" s="2"/>
      <c r="EF10" s="2"/>
      <c r="EG10" s="152"/>
      <c r="EH10" s="153"/>
      <c r="EI10" s="154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152"/>
      <c r="EW10" s="153"/>
      <c r="EX10" s="154"/>
      <c r="EY10" s="145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152"/>
      <c r="FK10" s="153"/>
      <c r="FL10" s="154"/>
      <c r="FM10" s="145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05"/>
      <c r="GY10" s="2"/>
      <c r="GZ10" s="2"/>
      <c r="HA10" s="2"/>
      <c r="HB10" s="2"/>
      <c r="HC10" s="114"/>
      <c r="HD10" s="114"/>
      <c r="HE10" s="114"/>
      <c r="HF10" s="114"/>
      <c r="HG10" s="7"/>
      <c r="HH10" s="7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7"/>
      <c r="HX10" s="7"/>
      <c r="HY10" s="7"/>
      <c r="HZ10" s="7"/>
      <c r="IA10" s="6"/>
      <c r="IB10" s="6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R10" s="167"/>
      <c r="JS10" s="2"/>
      <c r="JT10" s="2"/>
      <c r="JU10" s="2"/>
      <c r="JV10" s="2"/>
      <c r="JW10" s="2"/>
      <c r="JX10" s="2"/>
      <c r="JY10" s="2"/>
      <c r="JZ10" s="2"/>
      <c r="KA10" s="2"/>
      <c r="KE10" s="3"/>
      <c r="KF10" s="3"/>
      <c r="KH10" s="4"/>
      <c r="KJ10" s="362"/>
      <c r="KK10" s="362"/>
      <c r="KL10" s="360"/>
      <c r="KM10" s="361"/>
      <c r="KN10" s="388"/>
      <c r="KO10" s="388"/>
      <c r="KP10" s="360"/>
      <c r="KQ10" s="360"/>
      <c r="KR10" s="360"/>
    </row>
    <row r="11" spans="1:304" ht="22.5" hidden="1" customHeight="1" outlineLevel="1" x14ac:dyDescent="0.35">
      <c r="A11" s="2"/>
      <c r="B11" s="84" t="s">
        <v>467</v>
      </c>
      <c r="C11" s="81"/>
      <c r="D11" s="81"/>
      <c r="E11" s="81"/>
      <c r="F11" s="81"/>
      <c r="G11" s="81"/>
      <c r="H11" s="305"/>
      <c r="I11" s="305"/>
      <c r="J11" s="305"/>
      <c r="K11" s="83"/>
      <c r="L11" s="83"/>
      <c r="M11" s="83"/>
      <c r="N11" s="83"/>
      <c r="O11" s="82"/>
      <c r="P11" s="82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3"/>
      <c r="AK11" s="3"/>
      <c r="AL11" s="3"/>
      <c r="AM11" s="3"/>
      <c r="AN11" s="3"/>
      <c r="AO11" s="3"/>
      <c r="AP11" s="3"/>
      <c r="AQ11" s="5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8"/>
      <c r="BT11" s="340"/>
      <c r="BU11" s="8"/>
      <c r="BV11" s="8"/>
      <c r="BW11" s="8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84"/>
      <c r="CS11" s="84"/>
      <c r="CT11" s="84"/>
      <c r="CU11" s="83"/>
      <c r="CV11" s="83"/>
      <c r="CW11" s="84" t="s">
        <v>356</v>
      </c>
      <c r="CX11" s="84"/>
      <c r="CY11" s="83"/>
      <c r="CZ11" s="83"/>
      <c r="DA11" s="83"/>
      <c r="DB11" s="123"/>
      <c r="DC11" s="83"/>
      <c r="DD11" s="83"/>
      <c r="DE11" s="440"/>
      <c r="DF11" s="440"/>
      <c r="DG11" s="440"/>
      <c r="DH11" s="440"/>
      <c r="DI11" s="440"/>
      <c r="DJ11" s="440"/>
      <c r="DK11" s="441"/>
      <c r="DL11" s="441"/>
      <c r="DM11" s="440"/>
      <c r="DN11" s="440"/>
      <c r="DO11" s="440"/>
      <c r="DP11" s="440"/>
      <c r="DQ11" s="440"/>
      <c r="DR11" s="440"/>
      <c r="DS11" s="440"/>
      <c r="DT11" s="440"/>
      <c r="DU11" s="440"/>
      <c r="DV11" s="144"/>
      <c r="DW11" s="144"/>
      <c r="DX11" s="145"/>
      <c r="DY11" s="2"/>
      <c r="DZ11" s="2"/>
      <c r="EA11" s="2"/>
      <c r="EB11" s="2"/>
      <c r="EC11" s="2"/>
      <c r="ED11" s="2"/>
      <c r="EE11" s="2"/>
      <c r="EF11" s="2"/>
      <c r="EG11" s="152"/>
      <c r="EH11" s="153"/>
      <c r="EI11" s="154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152"/>
      <c r="EW11" s="153"/>
      <c r="EX11" s="154"/>
      <c r="EY11" s="145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152"/>
      <c r="FK11" s="153"/>
      <c r="FL11" s="154"/>
      <c r="FM11" s="145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05"/>
      <c r="GY11" s="2"/>
      <c r="GZ11" s="2"/>
      <c r="HA11" s="2"/>
      <c r="HB11" s="2"/>
      <c r="HC11" s="114"/>
      <c r="HD11" s="114"/>
      <c r="HE11" s="114"/>
      <c r="HF11" s="114"/>
      <c r="HG11" s="7"/>
      <c r="HH11" s="7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7"/>
      <c r="HX11" s="7"/>
      <c r="HY11" s="7"/>
      <c r="HZ11" s="7"/>
      <c r="IA11" s="6"/>
      <c r="IB11" s="6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R11" s="167"/>
      <c r="JS11" s="2"/>
      <c r="JT11" s="2"/>
      <c r="JU11" s="2"/>
      <c r="JV11" s="2"/>
      <c r="JW11" s="2"/>
      <c r="JX11" s="2"/>
      <c r="JY11" s="2"/>
      <c r="JZ11" s="2"/>
      <c r="KA11" s="2"/>
      <c r="KE11" s="3"/>
      <c r="KF11" s="3"/>
      <c r="KH11" s="4"/>
      <c r="KJ11" s="362"/>
      <c r="KK11" s="362"/>
      <c r="KL11" s="360"/>
      <c r="KM11" s="361"/>
      <c r="KN11" s="388"/>
      <c r="KO11" s="388"/>
      <c r="KP11" s="360"/>
      <c r="KQ11" s="360"/>
      <c r="KR11" s="360"/>
    </row>
    <row r="12" spans="1:304" ht="22.5" hidden="1" customHeight="1" outlineLevel="1" x14ac:dyDescent="0.35">
      <c r="A12" s="2"/>
      <c r="B12" s="87" t="s">
        <v>275</v>
      </c>
      <c r="C12" s="81"/>
      <c r="D12" s="81"/>
      <c r="E12" s="84" t="s">
        <v>468</v>
      </c>
      <c r="F12" s="84"/>
      <c r="G12" s="88"/>
      <c r="H12" s="305"/>
      <c r="I12" s="305"/>
      <c r="J12" s="305"/>
      <c r="K12" s="83"/>
      <c r="L12" s="83"/>
      <c r="M12" s="83"/>
      <c r="N12" s="83"/>
      <c r="O12" s="82"/>
      <c r="P12" s="82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427" t="s">
        <v>495</v>
      </c>
      <c r="AK12" s="3"/>
      <c r="AL12" s="3"/>
      <c r="AM12" s="3"/>
      <c r="AN12" s="3"/>
      <c r="AO12" s="3"/>
      <c r="AP12" s="3"/>
      <c r="AQ12" s="5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8"/>
      <c r="BT12" s="340"/>
      <c r="BU12" s="8"/>
      <c r="BV12" s="8"/>
      <c r="BW12" s="8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84"/>
      <c r="CS12" s="84"/>
      <c r="CT12" s="84"/>
      <c r="CU12" s="83"/>
      <c r="CV12" s="83"/>
      <c r="CW12" s="84"/>
      <c r="CX12" s="84"/>
      <c r="CY12" s="83"/>
      <c r="CZ12" s="83"/>
      <c r="DA12" s="83"/>
      <c r="DB12" s="123"/>
      <c r="DC12" s="83"/>
      <c r="DD12" s="83"/>
      <c r="DE12" s="440"/>
      <c r="DF12" s="440"/>
      <c r="DG12" s="440"/>
      <c r="DH12" s="440"/>
      <c r="DI12" s="440"/>
      <c r="DJ12" s="440"/>
      <c r="DK12" s="441"/>
      <c r="DL12" s="441"/>
      <c r="DM12" s="440"/>
      <c r="DN12" s="440"/>
      <c r="DO12" s="440"/>
      <c r="DP12" s="440"/>
      <c r="DQ12" s="440"/>
      <c r="DR12" s="440"/>
      <c r="DS12" s="440"/>
      <c r="DT12" s="440"/>
      <c r="DU12" s="440"/>
      <c r="DV12" s="144"/>
      <c r="DW12" s="144"/>
      <c r="DX12" s="145"/>
      <c r="DY12" s="2"/>
      <c r="DZ12" s="2"/>
      <c r="EA12" s="2"/>
      <c r="EB12" s="2"/>
      <c r="EC12" s="2"/>
      <c r="ED12" s="2"/>
      <c r="EE12" s="2"/>
      <c r="EF12" s="2"/>
      <c r="EG12" s="152"/>
      <c r="EH12" s="153"/>
      <c r="EI12" s="154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152"/>
      <c r="EW12" s="153"/>
      <c r="EX12" s="154"/>
      <c r="EY12" s="145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152"/>
      <c r="FK12" s="153"/>
      <c r="FL12" s="154"/>
      <c r="FM12" s="145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05"/>
      <c r="GY12" s="2"/>
      <c r="GZ12" s="2"/>
      <c r="HA12" s="2"/>
      <c r="HB12" s="2"/>
      <c r="HC12" s="114"/>
      <c r="HD12" s="114"/>
      <c r="HE12" s="114"/>
      <c r="HF12" s="114"/>
      <c r="HG12" s="7"/>
      <c r="HH12" s="7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7"/>
      <c r="HX12" s="7"/>
      <c r="HY12" s="7"/>
      <c r="HZ12" s="7"/>
      <c r="IA12" s="6"/>
      <c r="IB12" s="6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R12" s="167"/>
      <c r="JS12" s="2"/>
      <c r="JT12" s="2"/>
      <c r="JU12" s="2"/>
      <c r="JV12" s="2"/>
      <c r="JW12" s="2"/>
      <c r="JX12" s="2"/>
      <c r="JY12" s="2"/>
      <c r="JZ12" s="2"/>
      <c r="KA12" s="2"/>
      <c r="KE12" s="3"/>
      <c r="KF12" s="3"/>
      <c r="KH12" s="4"/>
      <c r="KJ12" s="362"/>
      <c r="KK12" s="362"/>
      <c r="KL12" s="360"/>
      <c r="KM12" s="361"/>
      <c r="KN12" s="388"/>
      <c r="KO12" s="388"/>
      <c r="KP12" s="360"/>
      <c r="KQ12" s="360"/>
      <c r="KR12" s="360"/>
    </row>
    <row r="13" spans="1:304" ht="22.5" hidden="1" customHeight="1" outlineLevel="1" x14ac:dyDescent="0.35">
      <c r="A13" s="2"/>
      <c r="B13" s="84" t="s">
        <v>476</v>
      </c>
      <c r="C13" s="81"/>
      <c r="D13" s="81"/>
      <c r="E13" s="81"/>
      <c r="F13" s="81"/>
      <c r="G13" s="81"/>
      <c r="H13" s="305"/>
      <c r="I13" s="305"/>
      <c r="J13" s="305"/>
      <c r="K13" s="83"/>
      <c r="L13" s="83"/>
      <c r="M13" s="83"/>
      <c r="N13" s="83"/>
      <c r="O13" s="82"/>
      <c r="P13" s="82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3"/>
      <c r="AK13" s="3"/>
      <c r="AL13" s="3"/>
      <c r="AM13" s="3"/>
      <c r="AN13" s="3"/>
      <c r="AO13" s="3"/>
      <c r="AP13" s="3"/>
      <c r="AQ13" s="5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8"/>
      <c r="BT13" s="340"/>
      <c r="BU13" s="8"/>
      <c r="BV13" s="8"/>
      <c r="BW13" s="8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84"/>
      <c r="CS13" s="84"/>
      <c r="CT13" s="84"/>
      <c r="CU13" s="83"/>
      <c r="CV13" s="83"/>
      <c r="CW13" s="84" t="s">
        <v>477</v>
      </c>
      <c r="CX13" s="84"/>
      <c r="CY13" s="83"/>
      <c r="CZ13" s="83"/>
      <c r="DA13" s="83"/>
      <c r="DB13" s="123"/>
      <c r="DC13" s="83"/>
      <c r="DD13" s="83"/>
      <c r="DE13" s="440"/>
      <c r="DF13" s="440"/>
      <c r="DG13" s="440"/>
      <c r="DH13" s="440"/>
      <c r="DI13" s="440"/>
      <c r="DJ13" s="440"/>
      <c r="DK13" s="441"/>
      <c r="DL13" s="441"/>
      <c r="DM13" s="440"/>
      <c r="DN13" s="440"/>
      <c r="DO13" s="440"/>
      <c r="DP13" s="440"/>
      <c r="DQ13" s="440"/>
      <c r="DR13" s="440"/>
      <c r="DS13" s="440"/>
      <c r="DT13" s="440"/>
      <c r="DU13" s="440"/>
      <c r="DV13" s="144"/>
      <c r="DW13" s="144"/>
      <c r="DX13" s="145"/>
      <c r="DY13" s="2"/>
      <c r="DZ13" s="2"/>
      <c r="EA13" s="2"/>
      <c r="EB13" s="2"/>
      <c r="EC13" s="2"/>
      <c r="ED13" s="2"/>
      <c r="EE13" s="2"/>
      <c r="EF13" s="2"/>
      <c r="EG13" s="152"/>
      <c r="EH13" s="153"/>
      <c r="EI13" s="154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152"/>
      <c r="EW13" s="153"/>
      <c r="EX13" s="154"/>
      <c r="EY13" s="145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152"/>
      <c r="FK13" s="153"/>
      <c r="FL13" s="154"/>
      <c r="FM13" s="145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05"/>
      <c r="GY13" s="2"/>
      <c r="GZ13" s="2"/>
      <c r="HA13" s="2"/>
      <c r="HB13" s="2"/>
      <c r="HC13" s="114"/>
      <c r="HD13" s="114"/>
      <c r="HE13" s="114"/>
      <c r="HF13" s="114"/>
      <c r="HG13" s="7"/>
      <c r="HH13" s="7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7"/>
      <c r="HX13" s="7"/>
      <c r="HY13" s="7"/>
      <c r="HZ13" s="7"/>
      <c r="IA13" s="6"/>
      <c r="IB13" s="6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R13" s="167"/>
      <c r="JS13" s="2"/>
      <c r="JT13" s="2"/>
      <c r="JU13" s="2"/>
      <c r="JV13" s="2"/>
      <c r="JW13" s="2"/>
      <c r="JX13" s="2"/>
      <c r="JY13" s="2"/>
      <c r="JZ13" s="2"/>
      <c r="KA13" s="2"/>
      <c r="KE13" s="3"/>
      <c r="KF13" s="3"/>
      <c r="KH13" s="4"/>
      <c r="KJ13" s="362"/>
      <c r="KK13" s="362"/>
      <c r="KL13" s="360"/>
      <c r="KM13" s="361"/>
      <c r="KN13" s="388"/>
      <c r="KO13" s="388"/>
      <c r="KP13" s="360"/>
      <c r="KQ13" s="360"/>
      <c r="KR13" s="360"/>
    </row>
    <row r="14" spans="1:304" ht="22.5" hidden="1" customHeight="1" outlineLevel="1" x14ac:dyDescent="0.35">
      <c r="A14" s="2"/>
      <c r="B14" s="84"/>
      <c r="C14" s="81"/>
      <c r="D14" s="81"/>
      <c r="E14" s="81"/>
      <c r="F14" s="81"/>
      <c r="G14" s="81"/>
      <c r="H14" s="305"/>
      <c r="I14" s="305"/>
      <c r="J14" s="305"/>
      <c r="K14" s="83"/>
      <c r="L14" s="83"/>
      <c r="M14" s="83"/>
      <c r="N14" s="83"/>
      <c r="O14" s="82"/>
      <c r="P14" s="82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3"/>
      <c r="AK14" s="3"/>
      <c r="AL14" s="3"/>
      <c r="AM14" s="3"/>
      <c r="AN14" s="3"/>
      <c r="AO14" s="3"/>
      <c r="AP14" s="3"/>
      <c r="AQ14" s="5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8"/>
      <c r="BT14" s="340"/>
      <c r="BU14" s="8"/>
      <c r="BV14" s="8"/>
      <c r="BW14" s="8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83"/>
      <c r="CZ14" s="83"/>
      <c r="DA14" s="83"/>
      <c r="DB14" s="117"/>
      <c r="DC14" s="3"/>
      <c r="DD14" s="3"/>
      <c r="DE14" s="440"/>
      <c r="DF14" s="440"/>
      <c r="DG14" s="440"/>
      <c r="DH14" s="440"/>
      <c r="DI14" s="440"/>
      <c r="DJ14" s="440"/>
      <c r="DK14" s="441"/>
      <c r="DL14" s="441"/>
      <c r="DM14" s="440"/>
      <c r="DN14" s="440"/>
      <c r="DO14" s="440"/>
      <c r="DP14" s="440"/>
      <c r="DQ14" s="440"/>
      <c r="DR14" s="440"/>
      <c r="DS14" s="440"/>
      <c r="DT14" s="440"/>
      <c r="DU14" s="440"/>
      <c r="DV14" s="144"/>
      <c r="DW14" s="144"/>
      <c r="DX14" s="145"/>
      <c r="DY14" s="2"/>
      <c r="DZ14" s="2"/>
      <c r="EA14" s="2"/>
      <c r="EB14" s="2"/>
      <c r="EC14" s="2"/>
      <c r="ED14" s="2"/>
      <c r="EE14" s="2"/>
      <c r="EF14" s="2"/>
      <c r="EG14" s="152"/>
      <c r="EH14" s="153"/>
      <c r="EI14" s="154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152"/>
      <c r="EW14" s="153"/>
      <c r="EX14" s="154"/>
      <c r="EY14" s="145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152"/>
      <c r="FK14" s="153"/>
      <c r="FL14" s="154"/>
      <c r="FM14" s="145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05"/>
      <c r="GY14" s="2"/>
      <c r="GZ14" s="2"/>
      <c r="HA14" s="2"/>
      <c r="HB14" s="2"/>
      <c r="HC14" s="114"/>
      <c r="HD14" s="114"/>
      <c r="HE14" s="114"/>
      <c r="HF14" s="114"/>
      <c r="HG14" s="7"/>
      <c r="HH14" s="7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7"/>
      <c r="HX14" s="7"/>
      <c r="HY14" s="7"/>
      <c r="HZ14" s="7"/>
      <c r="IA14" s="6"/>
      <c r="IB14" s="6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R14" s="167"/>
      <c r="JS14" s="2"/>
      <c r="JT14" s="2"/>
      <c r="JU14" s="2"/>
      <c r="JV14" s="2"/>
      <c r="JW14" s="2"/>
      <c r="JX14" s="2"/>
      <c r="JY14" s="2"/>
      <c r="JZ14" s="2"/>
      <c r="KA14" s="2"/>
      <c r="KE14" s="3"/>
      <c r="KF14" s="3"/>
      <c r="KH14" s="4"/>
      <c r="KJ14" s="362"/>
      <c r="KK14" s="362"/>
      <c r="KL14" s="360"/>
      <c r="KM14" s="361"/>
      <c r="KN14" s="388"/>
      <c r="KO14" s="388"/>
      <c r="KP14" s="360"/>
      <c r="KQ14" s="360"/>
      <c r="KR14" s="360"/>
    </row>
    <row r="15" spans="1:304" ht="22.5" hidden="1" customHeight="1" outlineLevel="1" x14ac:dyDescent="0.35">
      <c r="A15" s="2"/>
      <c r="B15" s="84" t="s">
        <v>451</v>
      </c>
      <c r="C15" s="81"/>
      <c r="D15" s="81"/>
      <c r="E15" s="81"/>
      <c r="F15" s="81"/>
      <c r="G15" s="81"/>
      <c r="H15" s="305"/>
      <c r="I15" s="305"/>
      <c r="J15" s="305"/>
      <c r="K15" s="83"/>
      <c r="L15" s="83"/>
      <c r="M15" s="83"/>
      <c r="N15" s="83"/>
      <c r="O15" s="82"/>
      <c r="P15" s="82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3"/>
      <c r="AK15" s="3"/>
      <c r="AL15" s="3"/>
      <c r="AM15" s="3"/>
      <c r="AN15" s="3"/>
      <c r="AO15" s="3"/>
      <c r="AP15" s="3"/>
      <c r="AQ15" s="5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8"/>
      <c r="BT15" s="340"/>
      <c r="BU15" s="8"/>
      <c r="BV15" s="8"/>
      <c r="BW15" s="8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83"/>
      <c r="CZ15" s="83"/>
      <c r="DA15" s="83"/>
      <c r="DB15" s="117"/>
      <c r="DC15" s="3"/>
      <c r="DD15" s="3"/>
      <c r="DE15" s="440"/>
      <c r="DF15" s="440"/>
      <c r="DG15" s="440"/>
      <c r="DH15" s="440"/>
      <c r="DI15" s="440"/>
      <c r="DJ15" s="440"/>
      <c r="DK15" s="441"/>
      <c r="DL15" s="441"/>
      <c r="DM15" s="440"/>
      <c r="DN15" s="440"/>
      <c r="DO15" s="440"/>
      <c r="DP15" s="440"/>
      <c r="DQ15" s="440"/>
      <c r="DR15" s="440"/>
      <c r="DS15" s="440"/>
      <c r="DT15" s="440"/>
      <c r="DU15" s="440"/>
      <c r="DV15" s="144"/>
      <c r="DW15" s="144"/>
      <c r="DX15" s="145"/>
      <c r="DY15" s="2"/>
      <c r="DZ15" s="2"/>
      <c r="EA15" s="2"/>
      <c r="EB15" s="2"/>
      <c r="EC15" s="2"/>
      <c r="ED15" s="2"/>
      <c r="EE15" s="2"/>
      <c r="EF15" s="2"/>
      <c r="EG15" s="152"/>
      <c r="EH15" s="153"/>
      <c r="EI15" s="154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152"/>
      <c r="EW15" s="153"/>
      <c r="EX15" s="154"/>
      <c r="EY15" s="145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152"/>
      <c r="FK15" s="153"/>
      <c r="FL15" s="154"/>
      <c r="FM15" s="145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05"/>
      <c r="GY15" s="2"/>
      <c r="GZ15" s="2"/>
      <c r="HA15" s="2"/>
      <c r="HB15" s="2"/>
      <c r="HC15" s="114"/>
      <c r="HD15" s="114"/>
      <c r="HE15" s="114"/>
      <c r="HF15" s="114"/>
      <c r="HG15" s="7"/>
      <c r="HH15" s="7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7"/>
      <c r="HX15" s="7"/>
      <c r="HY15" s="7"/>
      <c r="HZ15" s="7"/>
      <c r="IA15" s="6"/>
      <c r="IB15" s="6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R15" s="167"/>
      <c r="JS15" s="2"/>
      <c r="JT15" s="2"/>
      <c r="JU15" s="2"/>
      <c r="JV15" s="2"/>
      <c r="JW15" s="2"/>
      <c r="JX15" s="2"/>
      <c r="JY15" s="2"/>
      <c r="JZ15" s="2"/>
      <c r="KA15" s="2"/>
      <c r="KE15" s="3"/>
      <c r="KF15" s="3"/>
      <c r="KH15" s="4"/>
      <c r="KJ15" s="362"/>
      <c r="KK15" s="362"/>
      <c r="KL15" s="360"/>
      <c r="KM15" s="361"/>
      <c r="KN15" s="388"/>
      <c r="KO15" s="388"/>
      <c r="KP15" s="360"/>
      <c r="KQ15" s="360"/>
      <c r="KR15" s="360"/>
    </row>
    <row r="16" spans="1:304" ht="22.5" hidden="1" customHeight="1" outlineLevel="1" x14ac:dyDescent="0.35">
      <c r="A16" s="2"/>
      <c r="B16" s="84" t="s">
        <v>275</v>
      </c>
      <c r="C16" s="81"/>
      <c r="D16" s="81"/>
      <c r="E16" s="84" t="s">
        <v>452</v>
      </c>
      <c r="F16" s="84"/>
      <c r="G16" s="86"/>
      <c r="H16" s="305"/>
      <c r="I16" s="305"/>
      <c r="J16" s="305"/>
      <c r="K16" s="83"/>
      <c r="L16" s="83"/>
      <c r="M16" s="83"/>
      <c r="N16" s="83"/>
      <c r="O16" s="82"/>
      <c r="P16" s="82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3"/>
      <c r="AK16" s="3"/>
      <c r="AL16" s="3"/>
      <c r="AM16" s="3"/>
      <c r="AN16" s="3"/>
      <c r="AO16" s="3"/>
      <c r="AP16" s="3"/>
      <c r="AQ16" s="5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8"/>
      <c r="BT16" s="340"/>
      <c r="BU16" s="8"/>
      <c r="BV16" s="8"/>
      <c r="BW16" s="8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83"/>
      <c r="CZ16" s="83"/>
      <c r="DA16" s="83"/>
      <c r="DB16" s="117"/>
      <c r="DC16" s="3"/>
      <c r="DD16" s="3"/>
      <c r="DE16" s="440"/>
      <c r="DF16" s="440"/>
      <c r="DG16" s="440"/>
      <c r="DH16" s="440"/>
      <c r="DI16" s="440"/>
      <c r="DJ16" s="440"/>
      <c r="DK16" s="441"/>
      <c r="DL16" s="441"/>
      <c r="DM16" s="440"/>
      <c r="DN16" s="440"/>
      <c r="DO16" s="440"/>
      <c r="DP16" s="440"/>
      <c r="DQ16" s="440"/>
      <c r="DR16" s="440"/>
      <c r="DS16" s="440"/>
      <c r="DT16" s="440"/>
      <c r="DU16" s="440"/>
      <c r="DV16" s="124"/>
      <c r="DW16" s="124"/>
      <c r="DX16" s="117"/>
      <c r="DY16" s="3"/>
      <c r="DZ16" s="3"/>
      <c r="EA16" s="3"/>
      <c r="EB16" s="3"/>
      <c r="EC16" s="3"/>
      <c r="ED16" s="3"/>
      <c r="EE16" s="3"/>
      <c r="EF16" s="3"/>
      <c r="EG16" s="129"/>
      <c r="EH16" s="130"/>
      <c r="EI16" s="131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129"/>
      <c r="EW16" s="130"/>
      <c r="EX16" s="131"/>
      <c r="EY16" s="117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129"/>
      <c r="FK16" s="130"/>
      <c r="FL16" s="131"/>
      <c r="FM16" s="117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206"/>
      <c r="GY16" s="3"/>
      <c r="GZ16" s="3"/>
      <c r="HA16" s="3"/>
      <c r="HB16" s="3"/>
      <c r="HC16" s="8"/>
      <c r="HD16" s="8"/>
      <c r="HE16" s="8"/>
      <c r="HF16" s="8"/>
      <c r="HG16" s="8"/>
      <c r="HH16" s="8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8"/>
      <c r="HX16" s="8"/>
      <c r="HY16" s="8"/>
      <c r="HZ16" s="8"/>
      <c r="IA16" s="3"/>
      <c r="IB16" s="3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6"/>
      <c r="JP16" s="6"/>
      <c r="JR16" s="168"/>
      <c r="JS16" s="3"/>
      <c r="JT16" s="3"/>
      <c r="JU16" s="2"/>
      <c r="JV16" s="2"/>
      <c r="JW16" s="2"/>
      <c r="JX16" s="2"/>
      <c r="JY16" s="2"/>
      <c r="JZ16" s="2"/>
      <c r="KA16" s="2"/>
      <c r="KE16" s="3"/>
      <c r="KF16" s="3"/>
      <c r="KH16" s="4"/>
      <c r="KJ16" s="362"/>
      <c r="KK16" s="362"/>
      <c r="KL16" s="360"/>
      <c r="KM16" s="361"/>
      <c r="KN16" s="388"/>
      <c r="KO16" s="388"/>
      <c r="KP16" s="360"/>
      <c r="KQ16" s="360"/>
      <c r="KR16" s="360"/>
    </row>
    <row r="17" spans="1:1101" ht="22.5" hidden="1" customHeight="1" outlineLevel="1" x14ac:dyDescent="0.35">
      <c r="A17" s="2"/>
      <c r="B17" s="84" t="s">
        <v>476</v>
      </c>
      <c r="C17" s="81"/>
      <c r="D17" s="81"/>
      <c r="E17" s="81"/>
      <c r="F17" s="81"/>
      <c r="G17" s="81"/>
      <c r="H17" s="305"/>
      <c r="I17" s="305"/>
      <c r="J17" s="305"/>
      <c r="K17" s="83"/>
      <c r="L17" s="83"/>
      <c r="M17" s="83"/>
      <c r="N17" s="83"/>
      <c r="O17" s="82"/>
      <c r="P17" s="82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3"/>
      <c r="AK17" s="3"/>
      <c r="AL17" s="3"/>
      <c r="AM17" s="3"/>
      <c r="AN17" s="3"/>
      <c r="AO17" s="3"/>
      <c r="AP17" s="3"/>
      <c r="AQ17" s="5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8"/>
      <c r="BT17" s="340"/>
      <c r="BU17" s="8"/>
      <c r="BV17" s="8"/>
      <c r="BW17" s="8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83"/>
      <c r="CZ17" s="83"/>
      <c r="DA17" s="83"/>
      <c r="DB17" s="117"/>
      <c r="DC17" s="3"/>
      <c r="DD17" s="3"/>
      <c r="DE17" s="440"/>
      <c r="DF17" s="440"/>
      <c r="DG17" s="440"/>
      <c r="DH17" s="440"/>
      <c r="DI17" s="440"/>
      <c r="DJ17" s="440"/>
      <c r="DK17" s="441"/>
      <c r="DL17" s="441"/>
      <c r="DM17" s="440"/>
      <c r="DN17" s="440"/>
      <c r="DO17" s="440"/>
      <c r="DP17" s="440"/>
      <c r="DQ17" s="440"/>
      <c r="DR17" s="440"/>
      <c r="DS17" s="440"/>
      <c r="DT17" s="440"/>
      <c r="DU17" s="440"/>
      <c r="DV17" s="144"/>
      <c r="DW17" s="144"/>
      <c r="DX17" s="145"/>
      <c r="DY17" s="2"/>
      <c r="DZ17" s="2"/>
      <c r="EA17" s="2"/>
      <c r="EB17" s="2"/>
      <c r="EC17" s="2"/>
      <c r="ED17" s="2"/>
      <c r="EE17" s="2"/>
      <c r="EF17" s="2"/>
      <c r="EG17" s="152"/>
      <c r="EH17" s="153"/>
      <c r="EI17" s="154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152"/>
      <c r="EW17" s="153"/>
      <c r="EX17" s="154"/>
      <c r="EY17" s="145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152"/>
      <c r="FK17" s="153"/>
      <c r="FL17" s="154"/>
      <c r="FM17" s="145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05"/>
      <c r="GY17" s="2"/>
      <c r="GZ17" s="2"/>
      <c r="HA17" s="2"/>
      <c r="HB17" s="2"/>
      <c r="HC17" s="114"/>
      <c r="HD17" s="114"/>
      <c r="HE17" s="114"/>
      <c r="HF17" s="114"/>
      <c r="HG17" s="7"/>
      <c r="HH17" s="7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7"/>
      <c r="HX17" s="7"/>
      <c r="HY17" s="7"/>
      <c r="HZ17" s="7"/>
      <c r="IA17" s="6"/>
      <c r="IB17" s="6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6"/>
      <c r="JP17" s="6"/>
      <c r="JR17" s="167"/>
      <c r="JS17" s="2"/>
      <c r="JT17" s="2"/>
      <c r="JU17" s="2"/>
      <c r="JV17" s="2"/>
      <c r="JW17" s="2"/>
      <c r="JX17" s="2"/>
      <c r="JY17" s="2"/>
      <c r="JZ17" s="2"/>
      <c r="KA17" s="2"/>
      <c r="KE17" s="3"/>
      <c r="KF17" s="3"/>
      <c r="KH17" s="4"/>
      <c r="KJ17" s="362"/>
      <c r="KK17" s="362"/>
      <c r="KL17" s="360"/>
      <c r="KM17" s="361"/>
      <c r="KN17" s="388"/>
      <c r="KO17" s="388"/>
      <c r="KP17" s="360"/>
      <c r="KQ17" s="360"/>
      <c r="KR17" s="360"/>
    </row>
    <row r="18" spans="1:1101" s="1" customFormat="1" ht="22.5" hidden="1" customHeight="1" outlineLevel="1" x14ac:dyDescent="0.35">
      <c r="A18" s="2"/>
      <c r="B18" s="84"/>
      <c r="C18" s="81"/>
      <c r="D18" s="81"/>
      <c r="E18" s="81"/>
      <c r="F18" s="81"/>
      <c r="G18" s="81"/>
      <c r="H18" s="305"/>
      <c r="I18" s="305"/>
      <c r="J18" s="305"/>
      <c r="K18" s="83"/>
      <c r="L18" s="83"/>
      <c r="M18" s="3"/>
      <c r="N18" s="3"/>
      <c r="O18" s="5"/>
      <c r="P18" s="82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5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8"/>
      <c r="BT18" s="340"/>
      <c r="BU18" s="8"/>
      <c r="BV18" s="8"/>
      <c r="BW18" s="8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83"/>
      <c r="CZ18" s="83"/>
      <c r="DA18" s="83"/>
      <c r="DB18" s="117"/>
      <c r="DC18" s="3"/>
      <c r="DD18" s="3"/>
      <c r="DE18" s="440"/>
      <c r="DF18" s="440"/>
      <c r="DG18" s="440"/>
      <c r="DH18" s="440"/>
      <c r="DI18" s="440"/>
      <c r="DJ18" s="440"/>
      <c r="DK18" s="441"/>
      <c r="DL18" s="441"/>
      <c r="DM18" s="440"/>
      <c r="DN18" s="440"/>
      <c r="DO18" s="440"/>
      <c r="DP18" s="440"/>
      <c r="DQ18" s="440"/>
      <c r="DR18" s="440"/>
      <c r="DS18" s="440"/>
      <c r="DT18" s="440"/>
      <c r="DU18" s="440"/>
      <c r="DV18" s="144"/>
      <c r="DW18" s="144"/>
      <c r="DX18" s="145"/>
      <c r="DY18" s="2"/>
      <c r="DZ18" s="2"/>
      <c r="EA18" s="2"/>
      <c r="EB18" s="2"/>
      <c r="EC18" s="2"/>
      <c r="ED18" s="2"/>
      <c r="EE18" s="2"/>
      <c r="EF18" s="2"/>
      <c r="EG18" s="152"/>
      <c r="EH18" s="153"/>
      <c r="EI18" s="154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152"/>
      <c r="EW18" s="153"/>
      <c r="EX18" s="154"/>
      <c r="EY18" s="145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152"/>
      <c r="FK18" s="153"/>
      <c r="FL18" s="154"/>
      <c r="FM18" s="145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05"/>
      <c r="GY18" s="2"/>
      <c r="GZ18" s="2"/>
      <c r="HA18" s="2"/>
      <c r="HB18" s="2"/>
      <c r="HC18" s="114"/>
      <c r="HD18" s="114"/>
      <c r="HE18" s="114"/>
      <c r="HF18" s="114"/>
      <c r="HG18" s="7"/>
      <c r="HH18" s="7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7"/>
      <c r="HX18" s="7"/>
      <c r="HY18" s="7"/>
      <c r="HZ18" s="7"/>
      <c r="IA18" s="6"/>
      <c r="IB18" s="6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6"/>
      <c r="JP18" s="6"/>
      <c r="JR18" s="167"/>
      <c r="JS18" s="2"/>
      <c r="JT18" s="2"/>
      <c r="JU18" s="2"/>
      <c r="JV18" s="2"/>
      <c r="JW18" s="2"/>
      <c r="JX18" s="2"/>
      <c r="JY18" s="2"/>
      <c r="JZ18" s="2"/>
      <c r="KA18" s="2"/>
      <c r="KB18" s="352"/>
      <c r="KE18" s="3"/>
      <c r="KF18" s="3"/>
      <c r="KH18" s="4"/>
      <c r="KJ18" s="362"/>
      <c r="KK18" s="362"/>
      <c r="KL18" s="360"/>
      <c r="KM18" s="361"/>
      <c r="KN18" s="388"/>
      <c r="KO18" s="388"/>
      <c r="KP18" s="360"/>
      <c r="KQ18" s="360"/>
      <c r="KR18" s="360"/>
    </row>
    <row r="19" spans="1:1101" s="1" customFormat="1" ht="22.5" hidden="1" customHeight="1" outlineLevel="1" x14ac:dyDescent="0.35">
      <c r="A19" s="2"/>
      <c r="B19" s="84" t="s">
        <v>423</v>
      </c>
      <c r="C19" s="81"/>
      <c r="D19" s="81"/>
      <c r="E19" s="81"/>
      <c r="F19" s="81"/>
      <c r="G19" s="83"/>
      <c r="H19" s="305"/>
      <c r="I19" s="305"/>
      <c r="J19" s="305"/>
      <c r="K19" s="83"/>
      <c r="L19" s="84"/>
      <c r="M19" s="81"/>
      <c r="N19" s="81"/>
      <c r="O19" s="81"/>
      <c r="P19" s="81"/>
      <c r="Q19" s="81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5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8"/>
      <c r="BT19" s="340"/>
      <c r="BU19" s="8"/>
      <c r="BV19" s="8"/>
      <c r="BW19" s="8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83"/>
      <c r="CZ19" s="83"/>
      <c r="DA19" s="83"/>
      <c r="DB19" s="117"/>
      <c r="DC19" s="3"/>
      <c r="DD19" s="3"/>
      <c r="DE19" s="440"/>
      <c r="DF19" s="440"/>
      <c r="DG19" s="440"/>
      <c r="DH19" s="440"/>
      <c r="DI19" s="440"/>
      <c r="DJ19" s="440"/>
      <c r="DK19" s="441"/>
      <c r="DL19" s="441"/>
      <c r="DM19" s="440"/>
      <c r="DN19" s="440"/>
      <c r="DO19" s="440"/>
      <c r="DP19" s="440"/>
      <c r="DQ19" s="440"/>
      <c r="DR19" s="440"/>
      <c r="DS19" s="440"/>
      <c r="DT19" s="440"/>
      <c r="DU19" s="440"/>
      <c r="DV19" s="144"/>
      <c r="DW19" s="144"/>
      <c r="DX19" s="145"/>
      <c r="DY19" s="2"/>
      <c r="DZ19" s="2"/>
      <c r="EA19" s="2"/>
      <c r="EB19" s="2"/>
      <c r="EC19" s="2"/>
      <c r="ED19" s="2"/>
      <c r="EE19" s="2"/>
      <c r="EF19" s="2"/>
      <c r="EG19" s="152"/>
      <c r="EH19" s="153"/>
      <c r="EI19" s="154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152"/>
      <c r="EW19" s="153"/>
      <c r="EX19" s="154"/>
      <c r="EY19" s="145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152"/>
      <c r="FK19" s="153"/>
      <c r="FL19" s="154"/>
      <c r="FM19" s="145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05"/>
      <c r="GY19" s="2"/>
      <c r="GZ19" s="2"/>
      <c r="HA19" s="2"/>
      <c r="HB19" s="2"/>
      <c r="HC19" s="114"/>
      <c r="HD19" s="114"/>
      <c r="HE19" s="114"/>
      <c r="HF19" s="114"/>
      <c r="HG19" s="7"/>
      <c r="HH19" s="7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7"/>
      <c r="HX19" s="7"/>
      <c r="HY19" s="7"/>
      <c r="HZ19" s="7"/>
      <c r="IA19" s="6"/>
      <c r="IB19" s="6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6"/>
      <c r="JP19" s="6"/>
      <c r="JR19" s="167"/>
      <c r="JS19" s="2"/>
      <c r="JT19" s="2"/>
      <c r="JU19" s="2"/>
      <c r="JV19" s="2"/>
      <c r="JW19" s="2"/>
      <c r="JX19" s="2"/>
      <c r="JY19" s="2"/>
      <c r="JZ19" s="2"/>
      <c r="KA19" s="2"/>
      <c r="KB19" s="352"/>
      <c r="KE19" s="3"/>
      <c r="KF19" s="3"/>
      <c r="KH19" s="4"/>
      <c r="KJ19" s="362"/>
      <c r="KK19" s="362"/>
      <c r="KL19" s="360"/>
      <c r="KM19" s="361"/>
      <c r="KN19" s="388"/>
      <c r="KO19" s="388"/>
      <c r="KP19" s="360"/>
      <c r="KQ19" s="360"/>
      <c r="KR19" s="360"/>
    </row>
    <row r="20" spans="1:1101" s="1" customFormat="1" ht="22.5" hidden="1" customHeight="1" outlineLevel="1" x14ac:dyDescent="0.35">
      <c r="A20" s="2"/>
      <c r="B20" s="87" t="s">
        <v>275</v>
      </c>
      <c r="C20" s="81"/>
      <c r="D20" s="81"/>
      <c r="E20" s="217" t="s">
        <v>453</v>
      </c>
      <c r="F20" s="86"/>
      <c r="G20" s="83"/>
      <c r="H20" s="305"/>
      <c r="I20" s="305"/>
      <c r="J20" s="305"/>
      <c r="K20" s="83"/>
      <c r="L20" s="87"/>
      <c r="M20" s="81"/>
      <c r="N20" s="81"/>
      <c r="O20" s="217"/>
      <c r="P20" s="84"/>
      <c r="Q20" s="86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5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8"/>
      <c r="BT20" s="340"/>
      <c r="BU20" s="8"/>
      <c r="BV20" s="8"/>
      <c r="BW20" s="8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83"/>
      <c r="CZ20" s="83"/>
      <c r="DA20" s="83"/>
      <c r="DB20" s="117"/>
      <c r="DC20" s="3"/>
      <c r="DD20" s="3"/>
      <c r="DE20" s="440"/>
      <c r="DF20" s="440"/>
      <c r="DG20" s="440"/>
      <c r="DH20" s="440"/>
      <c r="DI20" s="440"/>
      <c r="DJ20" s="440"/>
      <c r="DK20" s="441"/>
      <c r="DL20" s="441"/>
      <c r="DM20" s="440"/>
      <c r="DN20" s="440"/>
      <c r="DO20" s="440"/>
      <c r="DP20" s="440"/>
      <c r="DQ20" s="440"/>
      <c r="DR20" s="440"/>
      <c r="DS20" s="440"/>
      <c r="DT20" s="440"/>
      <c r="DU20" s="440"/>
      <c r="DV20" s="144"/>
      <c r="DW20" s="144"/>
      <c r="DX20" s="145"/>
      <c r="DY20" s="2"/>
      <c r="DZ20" s="2"/>
      <c r="EA20" s="2"/>
      <c r="EB20" s="2"/>
      <c r="EC20" s="2"/>
      <c r="ED20" s="2"/>
      <c r="EE20" s="2"/>
      <c r="EF20" s="2"/>
      <c r="EG20" s="152"/>
      <c r="EH20" s="153"/>
      <c r="EI20" s="154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152"/>
      <c r="EW20" s="153"/>
      <c r="EX20" s="154"/>
      <c r="EY20" s="145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152"/>
      <c r="FK20" s="153"/>
      <c r="FL20" s="154"/>
      <c r="FM20" s="145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05"/>
      <c r="GY20" s="2"/>
      <c r="GZ20" s="2"/>
      <c r="HA20" s="2"/>
      <c r="HB20" s="2"/>
      <c r="HC20" s="114"/>
      <c r="HD20" s="114"/>
      <c r="HE20" s="114"/>
      <c r="HF20" s="114"/>
      <c r="HG20" s="7"/>
      <c r="HH20" s="7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7"/>
      <c r="HX20" s="7"/>
      <c r="HY20" s="7"/>
      <c r="HZ20" s="7"/>
      <c r="IA20" s="6"/>
      <c r="IB20" s="6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6"/>
      <c r="JP20" s="6"/>
      <c r="JR20" s="167"/>
      <c r="JS20" s="2"/>
      <c r="JT20" s="2"/>
      <c r="JU20" s="2"/>
      <c r="JV20" s="2"/>
      <c r="JW20" s="2"/>
      <c r="JX20" s="2"/>
      <c r="JY20" s="2"/>
      <c r="JZ20" s="2"/>
      <c r="KA20" s="2"/>
      <c r="KB20" s="352"/>
      <c r="KE20" s="3"/>
      <c r="KF20" s="3"/>
      <c r="KH20" s="4"/>
      <c r="KJ20" s="362"/>
      <c r="KK20" s="362"/>
      <c r="KL20" s="360"/>
      <c r="KM20" s="361"/>
      <c r="KN20" s="388"/>
      <c r="KO20" s="388"/>
      <c r="KP20" s="360"/>
      <c r="KQ20" s="360"/>
      <c r="KR20" s="360"/>
    </row>
    <row r="21" spans="1:1101" s="1" customFormat="1" ht="22.5" hidden="1" customHeight="1" outlineLevel="1" x14ac:dyDescent="0.35">
      <c r="A21" s="2"/>
      <c r="B21" s="84" t="s">
        <v>476</v>
      </c>
      <c r="C21" s="81"/>
      <c r="D21" s="81"/>
      <c r="E21" s="81"/>
      <c r="F21" s="81"/>
      <c r="G21" s="83"/>
      <c r="H21" s="305"/>
      <c r="I21" s="305"/>
      <c r="J21" s="305"/>
      <c r="K21" s="83"/>
      <c r="L21" s="84"/>
      <c r="M21" s="81"/>
      <c r="N21" s="81"/>
      <c r="O21" s="81"/>
      <c r="P21" s="81"/>
      <c r="Q21" s="81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5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8"/>
      <c r="BT21" s="340"/>
      <c r="BU21" s="8"/>
      <c r="BV21" s="8"/>
      <c r="BW21" s="8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83"/>
      <c r="CZ21" s="83"/>
      <c r="DA21" s="83"/>
      <c r="DB21" s="117"/>
      <c r="DC21" s="3"/>
      <c r="DD21" s="3"/>
      <c r="DE21" s="440"/>
      <c r="DF21" s="440"/>
      <c r="DG21" s="440"/>
      <c r="DH21" s="440"/>
      <c r="DI21" s="440"/>
      <c r="DJ21" s="440"/>
      <c r="DK21" s="441"/>
      <c r="DL21" s="441"/>
      <c r="DM21" s="440"/>
      <c r="DN21" s="440"/>
      <c r="DO21" s="440"/>
      <c r="DP21" s="440"/>
      <c r="DQ21" s="440"/>
      <c r="DR21" s="440"/>
      <c r="DS21" s="440"/>
      <c r="DT21" s="440"/>
      <c r="DU21" s="440"/>
      <c r="DV21" s="144"/>
      <c r="DW21" s="144"/>
      <c r="DX21" s="145"/>
      <c r="DY21" s="2"/>
      <c r="DZ21" s="2"/>
      <c r="EA21" s="2"/>
      <c r="EB21" s="2"/>
      <c r="EC21" s="2"/>
      <c r="ED21" s="2"/>
      <c r="EE21" s="2"/>
      <c r="EF21" s="2"/>
      <c r="EG21" s="152"/>
      <c r="EH21" s="153"/>
      <c r="EI21" s="154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152"/>
      <c r="EW21" s="153"/>
      <c r="EX21" s="154"/>
      <c r="EY21" s="145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152"/>
      <c r="FK21" s="153"/>
      <c r="FL21" s="154"/>
      <c r="FM21" s="145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05"/>
      <c r="GY21" s="2"/>
      <c r="GZ21" s="2"/>
      <c r="HA21" s="2"/>
      <c r="HB21" s="2"/>
      <c r="HC21" s="114"/>
      <c r="HD21" s="114"/>
      <c r="HE21" s="114"/>
      <c r="HF21" s="114"/>
      <c r="HG21" s="7"/>
      <c r="HH21" s="7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7"/>
      <c r="HX21" s="7"/>
      <c r="HY21" s="7"/>
      <c r="HZ21" s="7"/>
      <c r="IA21" s="6"/>
      <c r="IB21" s="6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6"/>
      <c r="JP21" s="6"/>
      <c r="JR21" s="167"/>
      <c r="JS21" s="2"/>
      <c r="JT21" s="2"/>
      <c r="JU21" s="2"/>
      <c r="JV21" s="2"/>
      <c r="JW21" s="2"/>
      <c r="JX21" s="2"/>
      <c r="JY21" s="2"/>
      <c r="JZ21" s="2"/>
      <c r="KA21" s="2"/>
      <c r="KB21" s="352"/>
      <c r="KE21" s="3"/>
      <c r="KF21" s="3"/>
      <c r="KH21" s="4"/>
      <c r="KJ21" s="362"/>
      <c r="KK21" s="362"/>
      <c r="KL21" s="360"/>
      <c r="KM21" s="361"/>
      <c r="KN21" s="388"/>
      <c r="KO21" s="388"/>
      <c r="KP21" s="360"/>
      <c r="KQ21" s="360"/>
      <c r="KR21" s="360"/>
    </row>
    <row r="22" spans="1:1101" ht="22.5" hidden="1" customHeight="1" outlineLevel="1" x14ac:dyDescent="0.35">
      <c r="A22" s="2"/>
      <c r="B22" s="84"/>
      <c r="C22" s="81"/>
      <c r="D22" s="81"/>
      <c r="E22" s="81"/>
      <c r="F22" s="81"/>
      <c r="G22" s="81"/>
      <c r="H22" s="305"/>
      <c r="I22" s="305"/>
      <c r="J22" s="305"/>
      <c r="K22" s="4"/>
      <c r="L22" s="3"/>
      <c r="M22" s="3"/>
      <c r="N22" s="3"/>
      <c r="O22" s="5"/>
      <c r="P22" s="82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5"/>
      <c r="AR22" s="3"/>
      <c r="AS22" s="3"/>
      <c r="AT22" s="4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8"/>
      <c r="BT22" s="340"/>
      <c r="BU22" s="8"/>
      <c r="BV22" s="8"/>
      <c r="BW22" s="8"/>
      <c r="BX22" s="3"/>
      <c r="BY22" s="4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4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83"/>
      <c r="CZ22" s="83"/>
      <c r="DA22" s="83"/>
      <c r="DB22" s="117"/>
      <c r="DC22" s="3"/>
      <c r="DD22" s="3"/>
      <c r="DE22" s="440"/>
      <c r="DF22" s="440"/>
      <c r="DG22" s="440"/>
      <c r="DH22" s="440"/>
      <c r="DI22" s="440"/>
      <c r="DJ22" s="440"/>
      <c r="DK22" s="441"/>
      <c r="DL22" s="441"/>
      <c r="DM22" s="440"/>
      <c r="DN22" s="440"/>
      <c r="DO22" s="440"/>
      <c r="DP22" s="440"/>
      <c r="DQ22" s="440"/>
      <c r="DR22" s="440"/>
      <c r="DS22" s="440"/>
      <c r="DT22" s="440"/>
      <c r="DU22" s="440"/>
      <c r="DV22" s="144"/>
      <c r="DW22" s="144"/>
      <c r="DX22" s="145"/>
      <c r="DY22" s="2"/>
      <c r="DZ22" s="2"/>
      <c r="EA22" s="2"/>
      <c r="EB22" s="2"/>
      <c r="EC22" s="2"/>
      <c r="ED22" s="2"/>
      <c r="EE22" s="2"/>
      <c r="EF22" s="2"/>
      <c r="EG22" s="152"/>
      <c r="EH22" s="153"/>
      <c r="EI22" s="154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152"/>
      <c r="EW22" s="153"/>
      <c r="EX22" s="154"/>
      <c r="EY22" s="145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152"/>
      <c r="FK22" s="153"/>
      <c r="FL22" s="154"/>
      <c r="FM22" s="145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05"/>
      <c r="GY22" s="2"/>
      <c r="GZ22" s="2"/>
      <c r="HA22" s="2"/>
      <c r="HB22" s="2"/>
      <c r="HC22" s="114"/>
      <c r="HD22" s="114"/>
      <c r="HE22" s="114"/>
      <c r="HF22" s="114"/>
      <c r="HG22" s="7"/>
      <c r="HH22" s="7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7"/>
      <c r="HX22" s="7"/>
      <c r="HY22" s="7"/>
      <c r="HZ22" s="7"/>
      <c r="IA22" s="6"/>
      <c r="IB22" s="6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6"/>
      <c r="JP22" s="6"/>
      <c r="JR22" s="167"/>
      <c r="JS22" s="2"/>
      <c r="JT22" s="2"/>
      <c r="JU22" s="2"/>
      <c r="JV22" s="2"/>
      <c r="JW22" s="2"/>
      <c r="JX22" s="2"/>
      <c r="JY22" s="2"/>
      <c r="JZ22" s="2"/>
      <c r="KA22" s="2"/>
      <c r="KE22" s="3"/>
      <c r="KF22" s="3"/>
      <c r="KH22" s="4"/>
      <c r="KJ22" s="362"/>
      <c r="KK22" s="362"/>
      <c r="KL22" s="360"/>
      <c r="KM22" s="361"/>
      <c r="KN22" s="388"/>
      <c r="KO22" s="388"/>
      <c r="KP22" s="360"/>
      <c r="KQ22" s="360"/>
      <c r="KR22" s="360"/>
    </row>
    <row r="23" spans="1:1101" ht="22.5" hidden="1" customHeight="1" outlineLevel="1" x14ac:dyDescent="0.35">
      <c r="A23" s="2"/>
      <c r="B23" s="440" t="s">
        <v>493</v>
      </c>
      <c r="C23" s="440"/>
      <c r="D23" s="440"/>
      <c r="E23" s="440"/>
      <c r="F23" s="440"/>
      <c r="G23" s="440"/>
      <c r="H23" s="440"/>
      <c r="I23" s="441"/>
      <c r="J23" s="441"/>
      <c r="K23" s="440"/>
      <c r="L23" s="440"/>
      <c r="M23" s="440"/>
      <c r="N23" s="440"/>
      <c r="O23" s="440"/>
      <c r="P23" s="440"/>
      <c r="Q23" s="440"/>
      <c r="R23" s="440"/>
      <c r="S23" s="440"/>
      <c r="T23" s="440"/>
      <c r="U23" s="440"/>
      <c r="V23" s="440"/>
      <c r="W23" s="440"/>
      <c r="X23" s="440"/>
      <c r="Y23" s="440"/>
      <c r="Z23" s="440"/>
      <c r="AA23" s="440"/>
      <c r="AB23" s="440"/>
      <c r="AC23" s="440"/>
      <c r="AD23" s="440"/>
      <c r="AE23" s="440"/>
      <c r="AF23" s="440"/>
      <c r="AG23" s="440"/>
      <c r="AH23" s="440"/>
      <c r="AI23" s="440"/>
      <c r="AJ23" s="440"/>
      <c r="AK23" s="440"/>
      <c r="AL23" s="440"/>
      <c r="AM23" s="440"/>
      <c r="AN23" s="440"/>
      <c r="AO23" s="440"/>
      <c r="AP23" s="440"/>
      <c r="AQ23" s="442"/>
      <c r="AR23" s="440"/>
      <c r="AS23" s="440"/>
      <c r="AT23" s="440"/>
      <c r="AU23" s="440"/>
      <c r="AV23" s="440"/>
      <c r="AW23" s="440"/>
      <c r="AX23" s="440"/>
      <c r="AY23" s="440"/>
      <c r="AZ23" s="440"/>
      <c r="BA23" s="440"/>
      <c r="BB23" s="440"/>
      <c r="BC23" s="440"/>
      <c r="BD23" s="440"/>
      <c r="BE23" s="440"/>
      <c r="BF23" s="440"/>
      <c r="BG23" s="440"/>
      <c r="BH23" s="440"/>
      <c r="BI23" s="440"/>
      <c r="BJ23" s="441"/>
      <c r="BK23" s="441"/>
      <c r="BL23" s="440"/>
      <c r="BM23" s="440"/>
      <c r="BN23" s="440"/>
      <c r="BO23" s="440"/>
      <c r="BP23" s="440"/>
      <c r="BQ23" s="440"/>
      <c r="BR23" s="440"/>
      <c r="BS23" s="440"/>
      <c r="BT23" s="442"/>
      <c r="BU23" s="440"/>
      <c r="BV23" s="440"/>
      <c r="BW23" s="440"/>
      <c r="BX23" s="440"/>
      <c r="BY23" s="440"/>
      <c r="BZ23" s="440"/>
      <c r="CA23" s="440"/>
      <c r="CB23" s="440"/>
      <c r="CC23" s="440"/>
      <c r="CD23" s="440"/>
      <c r="CE23" s="440"/>
      <c r="CF23" s="440"/>
      <c r="CG23" s="440"/>
      <c r="CH23" s="440"/>
      <c r="CI23" s="440"/>
      <c r="CJ23" s="440"/>
      <c r="CK23" s="440"/>
      <c r="CL23" s="440"/>
      <c r="CM23" s="443"/>
      <c r="CN23" s="444"/>
      <c r="CO23" s="445"/>
      <c r="CP23" s="441"/>
      <c r="CQ23" s="441"/>
      <c r="CR23" s="441"/>
      <c r="CS23" s="441"/>
      <c r="CT23" s="441"/>
      <c r="CU23" s="441"/>
      <c r="CV23" s="440"/>
      <c r="CW23" s="441"/>
      <c r="CX23" s="441"/>
      <c r="CY23" s="443"/>
      <c r="CZ23" s="441"/>
      <c r="DA23" s="441"/>
      <c r="DB23" s="441"/>
      <c r="DC23" s="441"/>
      <c r="DD23" s="441"/>
      <c r="DE23" s="440"/>
      <c r="DF23" s="440"/>
      <c r="DG23" s="440"/>
      <c r="DH23" s="440"/>
      <c r="DI23" s="440"/>
      <c r="DJ23" s="440"/>
      <c r="DK23" s="441"/>
      <c r="DL23" s="441"/>
      <c r="DM23" s="440"/>
      <c r="DN23" s="440"/>
      <c r="DO23" s="440"/>
      <c r="DP23" s="440"/>
      <c r="DQ23" s="440"/>
      <c r="DR23" s="440"/>
      <c r="DS23" s="440"/>
      <c r="DT23" s="440"/>
      <c r="DU23" s="440"/>
      <c r="DV23" s="144"/>
      <c r="DW23" s="144"/>
      <c r="DX23" s="145"/>
      <c r="DY23" s="2"/>
      <c r="DZ23" s="2"/>
      <c r="EA23" s="2"/>
      <c r="EB23" s="2"/>
      <c r="EC23" s="2"/>
      <c r="ED23" s="2"/>
      <c r="EE23" s="2"/>
      <c r="EF23" s="2"/>
      <c r="EG23" s="152"/>
      <c r="EH23" s="153"/>
      <c r="EI23" s="154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152"/>
      <c r="EW23" s="153"/>
      <c r="EX23" s="154"/>
      <c r="EY23" s="145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152"/>
      <c r="FK23" s="153"/>
      <c r="FL23" s="154"/>
      <c r="FM23" s="145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05"/>
      <c r="GY23" s="2"/>
      <c r="GZ23" s="2"/>
      <c r="HA23" s="2"/>
      <c r="HB23" s="2"/>
      <c r="HC23" s="114"/>
      <c r="HD23" s="114"/>
      <c r="HE23" s="114"/>
      <c r="HF23" s="114"/>
      <c r="HG23" s="7"/>
      <c r="HH23" s="7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7"/>
      <c r="HX23" s="7"/>
      <c r="HY23" s="7"/>
      <c r="HZ23" s="7"/>
      <c r="IA23" s="6"/>
      <c r="IB23" s="6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6"/>
      <c r="JP23" s="6"/>
      <c r="JR23" s="167"/>
      <c r="JS23" s="2"/>
      <c r="JT23" s="2"/>
      <c r="JU23" s="2"/>
      <c r="JV23" s="2"/>
      <c r="JW23" s="2"/>
      <c r="JX23" s="2"/>
      <c r="JY23" s="2"/>
      <c r="JZ23" s="2"/>
      <c r="KA23" s="2"/>
      <c r="KH23" s="1"/>
    </row>
    <row r="24" spans="1:1101" s="1" customFormat="1" ht="22.5" hidden="1" customHeight="1" outlineLevel="1" thickBot="1" x14ac:dyDescent="0.4">
      <c r="A24" s="2"/>
      <c r="B24" s="2"/>
      <c r="C24" s="9"/>
      <c r="D24" s="2"/>
      <c r="E24" s="2"/>
      <c r="F24" s="2"/>
      <c r="G24" s="2"/>
      <c r="H24" s="10"/>
      <c r="I24" s="305"/>
      <c r="J24" s="305"/>
      <c r="K24" s="2"/>
      <c r="L24" s="2"/>
      <c r="M24" s="2"/>
      <c r="N24" s="2"/>
      <c r="O24" s="11"/>
      <c r="P24" s="166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11"/>
      <c r="AR24" s="71"/>
      <c r="AS24" s="71"/>
      <c r="AT24" s="10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12"/>
      <c r="BO24" s="2"/>
      <c r="BP24" s="2"/>
      <c r="BQ24" s="2"/>
      <c r="BR24" s="2"/>
      <c r="BS24" s="339"/>
      <c r="BT24" s="341"/>
      <c r="BU24" s="339"/>
      <c r="BV24" s="339"/>
      <c r="BW24" s="339"/>
      <c r="BX24" s="2"/>
      <c r="BY24" s="10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10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142"/>
      <c r="CZ24" s="83"/>
      <c r="DA24" s="143"/>
      <c r="DB24" s="117"/>
      <c r="DC24" s="3"/>
      <c r="DD24" s="3"/>
      <c r="DE24" s="270"/>
      <c r="DF24" s="270"/>
      <c r="DG24" s="270"/>
      <c r="DH24" s="270"/>
      <c r="DI24" s="270"/>
      <c r="DJ24" s="270"/>
      <c r="DK24" s="271"/>
      <c r="DL24" s="271"/>
      <c r="DM24" s="270"/>
      <c r="DN24" s="270"/>
      <c r="DO24" s="270"/>
      <c r="DP24" s="270"/>
      <c r="DQ24" s="270"/>
      <c r="DR24" s="270"/>
      <c r="DS24" s="270"/>
      <c r="DT24" s="270"/>
      <c r="DU24" s="270"/>
      <c r="DV24" s="144"/>
      <c r="DW24" s="144"/>
      <c r="DX24" s="145"/>
      <c r="DY24" s="2"/>
      <c r="DZ24" s="2"/>
      <c r="EA24" s="2"/>
      <c r="EB24" s="2"/>
      <c r="EC24" s="2"/>
      <c r="ED24" s="2"/>
      <c r="EE24" s="2"/>
      <c r="EF24" s="2"/>
      <c r="EG24" s="152"/>
      <c r="EH24" s="153"/>
      <c r="EI24" s="154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152"/>
      <c r="EW24" s="153"/>
      <c r="EX24" s="154"/>
      <c r="EY24" s="145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152"/>
      <c r="FK24" s="153"/>
      <c r="FL24" s="154"/>
      <c r="FM24" s="145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05"/>
      <c r="GY24" s="2"/>
      <c r="GZ24" s="2"/>
      <c r="HA24" s="2"/>
      <c r="HB24" s="2"/>
      <c r="HC24" s="114"/>
      <c r="HD24" s="114"/>
      <c r="HE24" s="114"/>
      <c r="HF24" s="114"/>
      <c r="HG24" s="7"/>
      <c r="HH24" s="7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7"/>
      <c r="HX24" s="7"/>
      <c r="HY24" s="7"/>
      <c r="HZ24" s="7"/>
      <c r="IA24" s="6"/>
      <c r="IB24" s="6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6"/>
      <c r="JP24" s="6"/>
      <c r="JR24" s="167"/>
      <c r="JS24" s="2"/>
      <c r="JT24" s="2"/>
      <c r="JU24" s="2"/>
      <c r="JV24" s="2"/>
      <c r="JW24" s="2"/>
      <c r="JX24" s="2"/>
      <c r="JY24" s="2"/>
      <c r="JZ24" s="2"/>
      <c r="KA24" s="2"/>
      <c r="KB24" s="352"/>
      <c r="KE24" s="2"/>
      <c r="KF24" s="2"/>
      <c r="KH24" s="10"/>
      <c r="KJ24" s="392"/>
      <c r="KK24" s="392"/>
      <c r="KL24" s="363"/>
      <c r="KM24" s="364"/>
      <c r="KN24" s="377"/>
      <c r="KO24" s="377"/>
      <c r="KP24" s="363"/>
      <c r="KQ24" s="363"/>
      <c r="KR24" s="363"/>
    </row>
    <row r="25" spans="1:1101" s="277" customFormat="1" ht="27" customHeight="1" collapsed="1" thickBot="1" x14ac:dyDescent="0.4">
      <c r="A25" s="13"/>
      <c r="B25" s="274"/>
      <c r="C25" s="275">
        <v>43357</v>
      </c>
      <c r="D25" s="458" t="s">
        <v>379</v>
      </c>
      <c r="E25" s="459"/>
      <c r="F25" s="459"/>
      <c r="G25" s="459"/>
      <c r="H25" s="460"/>
      <c r="I25" s="460"/>
      <c r="J25" s="460"/>
      <c r="K25" s="459"/>
      <c r="L25" s="459"/>
      <c r="M25" s="459"/>
      <c r="N25" s="459"/>
      <c r="O25" s="459"/>
      <c r="P25" s="461"/>
      <c r="Q25" s="184"/>
      <c r="R25" s="185"/>
      <c r="S25" s="185"/>
      <c r="T25" s="186"/>
      <c r="U25" s="446" t="s">
        <v>1</v>
      </c>
      <c r="V25" s="447"/>
      <c r="W25" s="447"/>
      <c r="X25" s="447"/>
      <c r="Y25" s="447"/>
      <c r="Z25" s="447"/>
      <c r="AA25" s="447"/>
      <c r="AB25" s="447"/>
      <c r="AC25" s="447"/>
      <c r="AD25" s="448"/>
      <c r="AE25" s="449" t="s">
        <v>416</v>
      </c>
      <c r="AF25" s="447"/>
      <c r="AG25" s="447"/>
      <c r="AH25" s="447"/>
      <c r="AI25" s="447"/>
      <c r="AJ25" s="447"/>
      <c r="AK25" s="447"/>
      <c r="AL25" s="447"/>
      <c r="AM25" s="447"/>
      <c r="AN25" s="447"/>
      <c r="AO25" s="447"/>
      <c r="AP25" s="447"/>
      <c r="AQ25" s="447"/>
      <c r="AR25" s="447"/>
      <c r="AS25" s="450"/>
      <c r="AT25" s="462" t="s">
        <v>425</v>
      </c>
      <c r="AU25" s="460"/>
      <c r="AV25" s="460"/>
      <c r="AW25" s="460"/>
      <c r="AX25" s="460"/>
      <c r="AY25" s="460"/>
      <c r="AZ25" s="460"/>
      <c r="BA25" s="460"/>
      <c r="BB25" s="460"/>
      <c r="BC25" s="460"/>
      <c r="BD25" s="460"/>
      <c r="BE25" s="460"/>
      <c r="BF25" s="460"/>
      <c r="BG25" s="460"/>
      <c r="BH25" s="460"/>
      <c r="BI25" s="460"/>
      <c r="BJ25" s="460"/>
      <c r="BK25" s="460"/>
      <c r="BL25" s="460"/>
      <c r="BM25" s="460"/>
      <c r="BN25" s="460"/>
      <c r="BO25" s="460"/>
      <c r="BP25" s="460"/>
      <c r="BQ25" s="460"/>
      <c r="BR25" s="460"/>
      <c r="BS25" s="460"/>
      <c r="BT25" s="460"/>
      <c r="BU25" s="460"/>
      <c r="BV25" s="460"/>
      <c r="BW25" s="460"/>
      <c r="BX25" s="460"/>
      <c r="BY25" s="460"/>
      <c r="BZ25" s="460"/>
      <c r="CA25" s="460"/>
      <c r="CB25" s="460"/>
      <c r="CC25" s="460"/>
      <c r="CD25" s="460"/>
      <c r="CE25" s="460"/>
      <c r="CF25" s="460"/>
      <c r="CG25" s="460"/>
      <c r="CH25" s="460"/>
      <c r="CI25" s="460"/>
      <c r="CJ25" s="460"/>
      <c r="CK25" s="460"/>
      <c r="CL25" s="463"/>
      <c r="CM25" s="451" t="s">
        <v>496</v>
      </c>
      <c r="CN25" s="452"/>
      <c r="CO25" s="452"/>
      <c r="CP25" s="452"/>
      <c r="CQ25" s="452"/>
      <c r="CR25" s="452"/>
      <c r="CS25" s="452"/>
      <c r="CT25" s="452"/>
      <c r="CU25" s="452"/>
      <c r="CV25" s="453"/>
      <c r="CW25" s="454"/>
      <c r="CX25" s="455" t="s">
        <v>497</v>
      </c>
      <c r="CY25" s="456"/>
      <c r="CZ25" s="456"/>
      <c r="DA25" s="456"/>
      <c r="DB25" s="456"/>
      <c r="DC25" s="456"/>
      <c r="DD25" s="457"/>
      <c r="DE25" s="475" t="s">
        <v>436</v>
      </c>
      <c r="DF25" s="476"/>
      <c r="DG25" s="477"/>
      <c r="DH25" s="489" t="s">
        <v>437</v>
      </c>
      <c r="DI25" s="490"/>
      <c r="DJ25" s="490"/>
      <c r="DK25" s="491"/>
      <c r="DL25" s="486" t="s">
        <v>74</v>
      </c>
      <c r="DM25" s="487"/>
      <c r="DN25" s="488"/>
      <c r="DO25" s="492" t="s">
        <v>427</v>
      </c>
      <c r="DP25" s="493"/>
      <c r="DQ25" s="493"/>
      <c r="DR25" s="493"/>
      <c r="DS25" s="493"/>
      <c r="DT25" s="494"/>
      <c r="DU25" s="480" t="s">
        <v>413</v>
      </c>
      <c r="DV25" s="480"/>
      <c r="DW25" s="480"/>
      <c r="DX25" s="480"/>
      <c r="DY25" s="60"/>
      <c r="DZ25" s="498" t="s">
        <v>377</v>
      </c>
      <c r="EA25" s="499"/>
      <c r="EB25" s="499"/>
      <c r="EC25" s="499"/>
      <c r="ED25" s="499"/>
      <c r="EE25" s="499"/>
      <c r="EF25" s="499"/>
      <c r="EG25" s="499"/>
      <c r="EH25" s="499"/>
      <c r="EI25" s="499"/>
      <c r="EJ25" s="499"/>
      <c r="EK25" s="499"/>
      <c r="EL25" s="499"/>
      <c r="EM25" s="499"/>
      <c r="EN25" s="500"/>
      <c r="EO25" s="498" t="s">
        <v>378</v>
      </c>
      <c r="EP25" s="499"/>
      <c r="EQ25" s="499"/>
      <c r="ER25" s="499"/>
      <c r="ES25" s="499"/>
      <c r="ET25" s="499"/>
      <c r="EU25" s="499"/>
      <c r="EV25" s="499"/>
      <c r="EW25" s="499"/>
      <c r="EX25" s="499"/>
      <c r="EY25" s="499"/>
      <c r="EZ25" s="499"/>
      <c r="FA25" s="499"/>
      <c r="FB25" s="499"/>
      <c r="FC25" s="500"/>
      <c r="FD25" s="495" t="s">
        <v>5</v>
      </c>
      <c r="FE25" s="496"/>
      <c r="FF25" s="496"/>
      <c r="FG25" s="496"/>
      <c r="FH25" s="496"/>
      <c r="FI25" s="496"/>
      <c r="FJ25" s="496"/>
      <c r="FK25" s="496"/>
      <c r="FL25" s="496"/>
      <c r="FM25" s="496"/>
      <c r="FN25" s="496"/>
      <c r="FO25" s="496"/>
      <c r="FP25" s="496"/>
      <c r="FQ25" s="497"/>
      <c r="FR25" s="501" t="s">
        <v>386</v>
      </c>
      <c r="FS25" s="502"/>
      <c r="FT25" s="501" t="s">
        <v>410</v>
      </c>
      <c r="FU25" s="502"/>
      <c r="FV25" s="355"/>
      <c r="FW25" s="355"/>
      <c r="FX25" s="355"/>
      <c r="FY25" s="355"/>
      <c r="FZ25" s="355"/>
      <c r="GA25" s="355"/>
      <c r="GB25" s="113"/>
      <c r="GC25" s="113"/>
      <c r="GD25" s="113"/>
      <c r="GE25" s="113"/>
      <c r="GF25" s="113"/>
      <c r="GG25" s="113"/>
      <c r="GH25" s="113"/>
      <c r="GI25" s="113"/>
      <c r="GJ25" s="113"/>
      <c r="GK25" s="113"/>
      <c r="GL25" s="113"/>
      <c r="GM25" s="113"/>
      <c r="GN25" s="113"/>
      <c r="GO25" s="113"/>
      <c r="GP25" s="113"/>
      <c r="GQ25" s="113"/>
      <c r="GR25" s="113"/>
      <c r="GS25" s="113"/>
      <c r="GT25" s="113"/>
      <c r="GU25" s="113"/>
      <c r="GV25" s="113"/>
      <c r="GW25" s="113"/>
      <c r="GX25" s="207"/>
      <c r="GY25" s="113"/>
      <c r="GZ25" s="113"/>
      <c r="HA25" s="113"/>
      <c r="HB25" s="113"/>
      <c r="HC25" s="113"/>
      <c r="HD25" s="115"/>
      <c r="HE25" s="113"/>
      <c r="HF25" s="115"/>
      <c r="HG25" s="276"/>
      <c r="HH25" s="276"/>
      <c r="HI25" s="276"/>
      <c r="HJ25" s="276"/>
      <c r="HK25" s="276"/>
      <c r="HL25" s="276"/>
      <c r="HM25" s="276"/>
      <c r="HN25" s="276"/>
      <c r="HO25" s="276"/>
      <c r="HP25" s="276"/>
      <c r="HQ25" s="276"/>
      <c r="HR25" s="276"/>
      <c r="HS25" s="276"/>
      <c r="HT25" s="276"/>
      <c r="HU25" s="276"/>
      <c r="HV25" s="276"/>
      <c r="HW25" s="276"/>
      <c r="HX25" s="276"/>
      <c r="HY25" s="276"/>
      <c r="HZ25" s="276"/>
      <c r="IA25" s="276"/>
      <c r="IB25" s="276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R25" s="437" t="s">
        <v>456</v>
      </c>
      <c r="JS25" s="438"/>
      <c r="JT25" s="332"/>
      <c r="JU25" s="465" t="s">
        <v>363</v>
      </c>
      <c r="JV25" s="466"/>
      <c r="JW25" s="466"/>
      <c r="JX25" s="466"/>
      <c r="JY25" s="466"/>
      <c r="JZ25" s="466"/>
      <c r="KA25" s="467"/>
      <c r="KB25" s="353"/>
      <c r="KJ25" s="378"/>
      <c r="KK25" s="378"/>
      <c r="KL25" s="353" t="s">
        <v>488</v>
      </c>
      <c r="KM25" s="369"/>
      <c r="KN25" s="378"/>
      <c r="KO25" s="378"/>
      <c r="KP25" s="368"/>
      <c r="KQ25" s="368"/>
      <c r="KR25" s="368"/>
    </row>
    <row r="26" spans="1:1101" s="284" customFormat="1" ht="73" thickBot="1" x14ac:dyDescent="0.4">
      <c r="A26" s="107"/>
      <c r="B26" s="15" t="s">
        <v>365</v>
      </c>
      <c r="C26" s="16" t="s">
        <v>393</v>
      </c>
      <c r="D26" s="15" t="s">
        <v>6</v>
      </c>
      <c r="E26" s="68" t="s">
        <v>7</v>
      </c>
      <c r="F26" s="68" t="s">
        <v>8</v>
      </c>
      <c r="G26" s="68" t="s">
        <v>10</v>
      </c>
      <c r="H26" s="68" t="s">
        <v>414</v>
      </c>
      <c r="I26" s="68" t="s">
        <v>9</v>
      </c>
      <c r="J26" s="175" t="s">
        <v>380</v>
      </c>
      <c r="K26" s="175" t="s">
        <v>394</v>
      </c>
      <c r="L26" s="176" t="s">
        <v>395</v>
      </c>
      <c r="M26" s="177" t="s">
        <v>396</v>
      </c>
      <c r="N26" s="177" t="s">
        <v>11</v>
      </c>
      <c r="O26" s="181" t="s">
        <v>397</v>
      </c>
      <c r="P26" s="218" t="s">
        <v>435</v>
      </c>
      <c r="Q26" s="179" t="s">
        <v>12</v>
      </c>
      <c r="R26" s="72" t="s">
        <v>13</v>
      </c>
      <c r="S26" s="72" t="s">
        <v>14</v>
      </c>
      <c r="T26" s="74" t="s">
        <v>15</v>
      </c>
      <c r="U26" s="180" t="s">
        <v>16</v>
      </c>
      <c r="V26" s="68" t="s">
        <v>17</v>
      </c>
      <c r="W26" s="68" t="s">
        <v>18</v>
      </c>
      <c r="X26" s="68" t="s">
        <v>19</v>
      </c>
      <c r="Y26" s="68" t="s">
        <v>20</v>
      </c>
      <c r="Z26" s="68" t="s">
        <v>21</v>
      </c>
      <c r="AA26" s="68" t="s">
        <v>22</v>
      </c>
      <c r="AB26" s="68" t="s">
        <v>23</v>
      </c>
      <c r="AC26" s="68" t="s">
        <v>24</v>
      </c>
      <c r="AD26" s="181" t="s">
        <v>25</v>
      </c>
      <c r="AE26" s="15" t="s">
        <v>446</v>
      </c>
      <c r="AF26" s="72" t="s">
        <v>66</v>
      </c>
      <c r="AG26" s="72" t="s">
        <v>26</v>
      </c>
      <c r="AH26" s="68" t="s">
        <v>398</v>
      </c>
      <c r="AI26" s="68" t="s">
        <v>399</v>
      </c>
      <c r="AJ26" s="72" t="s">
        <v>43</v>
      </c>
      <c r="AK26" s="72" t="s">
        <v>44</v>
      </c>
      <c r="AL26" s="182" t="s">
        <v>400</v>
      </c>
      <c r="AM26" s="177" t="s">
        <v>401</v>
      </c>
      <c r="AN26" s="79" t="s">
        <v>27</v>
      </c>
      <c r="AO26" s="72" t="s">
        <v>28</v>
      </c>
      <c r="AP26" s="72" t="s">
        <v>29</v>
      </c>
      <c r="AQ26" s="73" t="s">
        <v>30</v>
      </c>
      <c r="AR26" s="72" t="s">
        <v>67</v>
      </c>
      <c r="AS26" s="74" t="s">
        <v>68</v>
      </c>
      <c r="AT26" s="183" t="s">
        <v>31</v>
      </c>
      <c r="AU26" s="68" t="s">
        <v>32</v>
      </c>
      <c r="AV26" s="68" t="s">
        <v>458</v>
      </c>
      <c r="AW26" s="68" t="s">
        <v>33</v>
      </c>
      <c r="AX26" s="68" t="s">
        <v>460</v>
      </c>
      <c r="AY26" s="68" t="s">
        <v>34</v>
      </c>
      <c r="AZ26" s="68" t="s">
        <v>461</v>
      </c>
      <c r="BA26" s="68" t="s">
        <v>69</v>
      </c>
      <c r="BB26" s="68" t="s">
        <v>462</v>
      </c>
      <c r="BC26" s="68" t="s">
        <v>70</v>
      </c>
      <c r="BD26" s="68" t="s">
        <v>463</v>
      </c>
      <c r="BE26" s="68" t="s">
        <v>277</v>
      </c>
      <c r="BF26" s="68" t="s">
        <v>464</v>
      </c>
      <c r="BG26" s="68" t="s">
        <v>71</v>
      </c>
      <c r="BH26" s="68" t="s">
        <v>466</v>
      </c>
      <c r="BI26" s="68" t="s">
        <v>35</v>
      </c>
      <c r="BJ26" s="68" t="s">
        <v>426</v>
      </c>
      <c r="BK26" s="68" t="s">
        <v>36</v>
      </c>
      <c r="BL26" s="68" t="s">
        <v>37</v>
      </c>
      <c r="BM26" s="68" t="s">
        <v>38</v>
      </c>
      <c r="BN26" s="68" t="s">
        <v>402</v>
      </c>
      <c r="BO26" s="68" t="s">
        <v>39</v>
      </c>
      <c r="BP26" s="68" t="s">
        <v>40</v>
      </c>
      <c r="BQ26" s="68" t="s">
        <v>41</v>
      </c>
      <c r="BR26" s="68" t="s">
        <v>42</v>
      </c>
      <c r="BS26" s="68" t="s">
        <v>403</v>
      </c>
      <c r="BT26" s="68" t="s">
        <v>404</v>
      </c>
      <c r="BU26" s="68" t="s">
        <v>405</v>
      </c>
      <c r="BV26" s="68" t="s">
        <v>406</v>
      </c>
      <c r="BW26" s="68" t="s">
        <v>384</v>
      </c>
      <c r="BX26" s="68" t="s">
        <v>366</v>
      </c>
      <c r="BY26" s="68" t="s">
        <v>407</v>
      </c>
      <c r="BZ26" s="68" t="s">
        <v>349</v>
      </c>
      <c r="CA26" s="68" t="s">
        <v>392</v>
      </c>
      <c r="CB26" s="68" t="s">
        <v>371</v>
      </c>
      <c r="CC26" s="68" t="s">
        <v>45</v>
      </c>
      <c r="CD26" s="68" t="s">
        <v>367</v>
      </c>
      <c r="CE26" s="68" t="s">
        <v>46</v>
      </c>
      <c r="CF26" s="68" t="s">
        <v>73</v>
      </c>
      <c r="CG26" s="68" t="s">
        <v>47</v>
      </c>
      <c r="CH26" s="68" t="s">
        <v>457</v>
      </c>
      <c r="CI26" s="68" t="s">
        <v>408</v>
      </c>
      <c r="CJ26" s="68" t="s">
        <v>409</v>
      </c>
      <c r="CK26" s="68" t="s">
        <v>368</v>
      </c>
      <c r="CL26" s="178" t="s">
        <v>359</v>
      </c>
      <c r="CM26" s="401" t="s">
        <v>381</v>
      </c>
      <c r="CN26" s="406" t="s">
        <v>382</v>
      </c>
      <c r="CO26" s="163" t="s">
        <v>48</v>
      </c>
      <c r="CP26" s="68" t="s">
        <v>385</v>
      </c>
      <c r="CQ26" s="68" t="s">
        <v>384</v>
      </c>
      <c r="CR26" s="68" t="s">
        <v>388</v>
      </c>
      <c r="CS26" s="68" t="s">
        <v>383</v>
      </c>
      <c r="CT26" s="68" t="s">
        <v>389</v>
      </c>
      <c r="CU26" s="68" t="s">
        <v>415</v>
      </c>
      <c r="CV26" s="68" t="s">
        <v>49</v>
      </c>
      <c r="CW26" s="178" t="s">
        <v>390</v>
      </c>
      <c r="CX26" s="67" t="s">
        <v>31</v>
      </c>
      <c r="CY26" s="411" t="s">
        <v>381</v>
      </c>
      <c r="CZ26" s="406" t="s">
        <v>382</v>
      </c>
      <c r="DA26" s="163" t="s">
        <v>48</v>
      </c>
      <c r="DB26" s="68" t="s">
        <v>388</v>
      </c>
      <c r="DC26" s="68" t="s">
        <v>359</v>
      </c>
      <c r="DD26" s="69" t="s">
        <v>391</v>
      </c>
      <c r="DE26" s="259" t="s">
        <v>438</v>
      </c>
      <c r="DF26" s="260" t="s">
        <v>475</v>
      </c>
      <c r="DG26" s="260" t="s">
        <v>439</v>
      </c>
      <c r="DH26" s="260" t="s">
        <v>440</v>
      </c>
      <c r="DI26" s="260" t="s">
        <v>441</v>
      </c>
      <c r="DJ26" s="260" t="s">
        <v>442</v>
      </c>
      <c r="DK26" s="261" t="s">
        <v>443</v>
      </c>
      <c r="DL26" s="259" t="s">
        <v>2</v>
      </c>
      <c r="DM26" s="260" t="s">
        <v>3</v>
      </c>
      <c r="DN26" s="263" t="s">
        <v>4</v>
      </c>
      <c r="DO26" s="240" t="s">
        <v>369</v>
      </c>
      <c r="DP26" s="17" t="s">
        <v>370</v>
      </c>
      <c r="DQ26" s="139" t="s">
        <v>381</v>
      </c>
      <c r="DR26" s="141" t="s">
        <v>382</v>
      </c>
      <c r="DS26" s="138" t="s">
        <v>48</v>
      </c>
      <c r="DT26" s="58" t="s">
        <v>388</v>
      </c>
      <c r="DU26" s="239" t="s">
        <v>381</v>
      </c>
      <c r="DV26" s="141" t="s">
        <v>382</v>
      </c>
      <c r="DW26" s="138" t="s">
        <v>48</v>
      </c>
      <c r="DX26" s="61" t="s">
        <v>388</v>
      </c>
      <c r="DY26" s="478" t="s">
        <v>412</v>
      </c>
      <c r="DZ26" s="242" t="s">
        <v>50</v>
      </c>
      <c r="EA26" s="72" t="s">
        <v>45</v>
      </c>
      <c r="EB26" s="72" t="s">
        <v>367</v>
      </c>
      <c r="EC26" s="72" t="s">
        <v>46</v>
      </c>
      <c r="ED26" s="72" t="s">
        <v>349</v>
      </c>
      <c r="EE26" s="72" t="s">
        <v>392</v>
      </c>
      <c r="EF26" s="72" t="s">
        <v>371</v>
      </c>
      <c r="EG26" s="417" t="s">
        <v>381</v>
      </c>
      <c r="EH26" s="226" t="s">
        <v>382</v>
      </c>
      <c r="EI26" s="227" t="s">
        <v>48</v>
      </c>
      <c r="EJ26" s="228" t="s">
        <v>385</v>
      </c>
      <c r="EK26" s="228" t="s">
        <v>383</v>
      </c>
      <c r="EL26" s="228" t="s">
        <v>457</v>
      </c>
      <c r="EM26" s="228" t="s">
        <v>384</v>
      </c>
      <c r="EN26" s="243" t="s">
        <v>359</v>
      </c>
      <c r="EO26" s="244" t="s">
        <v>50</v>
      </c>
      <c r="EP26" s="72" t="s">
        <v>45</v>
      </c>
      <c r="EQ26" s="72" t="s">
        <v>367</v>
      </c>
      <c r="ER26" s="72" t="s">
        <v>46</v>
      </c>
      <c r="ES26" s="72" t="s">
        <v>349</v>
      </c>
      <c r="ET26" s="72" t="s">
        <v>392</v>
      </c>
      <c r="EU26" s="72" t="s">
        <v>371</v>
      </c>
      <c r="EV26" s="417" t="s">
        <v>381</v>
      </c>
      <c r="EW26" s="226" t="s">
        <v>382</v>
      </c>
      <c r="EX26" s="227" t="s">
        <v>48</v>
      </c>
      <c r="EY26" s="228" t="s">
        <v>385</v>
      </c>
      <c r="EZ26" s="228" t="s">
        <v>383</v>
      </c>
      <c r="FA26" s="228" t="s">
        <v>457</v>
      </c>
      <c r="FB26" s="228" t="s">
        <v>384</v>
      </c>
      <c r="FC26" s="243" t="s">
        <v>359</v>
      </c>
      <c r="FD26" s="242" t="s">
        <v>50</v>
      </c>
      <c r="FE26" s="72" t="s">
        <v>45</v>
      </c>
      <c r="FF26" s="72" t="s">
        <v>367</v>
      </c>
      <c r="FG26" s="245" t="s">
        <v>46</v>
      </c>
      <c r="FH26" s="72" t="s">
        <v>392</v>
      </c>
      <c r="FI26" s="72" t="s">
        <v>371</v>
      </c>
      <c r="FJ26" s="417" t="s">
        <v>381</v>
      </c>
      <c r="FK26" s="226" t="s">
        <v>382</v>
      </c>
      <c r="FL26" s="227" t="s">
        <v>48</v>
      </c>
      <c r="FM26" s="228" t="s">
        <v>385</v>
      </c>
      <c r="FN26" s="228" t="s">
        <v>457</v>
      </c>
      <c r="FO26" s="246" t="s">
        <v>384</v>
      </c>
      <c r="FP26" s="228" t="s">
        <v>383</v>
      </c>
      <c r="FQ26" s="243" t="s">
        <v>359</v>
      </c>
      <c r="FR26" s="247" t="s">
        <v>386</v>
      </c>
      <c r="FS26" s="248" t="s">
        <v>387</v>
      </c>
      <c r="FT26" s="249" t="s">
        <v>410</v>
      </c>
      <c r="FU26" s="279" t="s">
        <v>411</v>
      </c>
      <c r="FV26" s="356"/>
      <c r="FW26" s="356"/>
      <c r="FX26" s="356"/>
      <c r="FY26" s="356"/>
      <c r="FZ26" s="356"/>
      <c r="GA26" s="356"/>
      <c r="GB26" s="187"/>
      <c r="GC26" s="187"/>
      <c r="GD26" s="187"/>
      <c r="GE26" s="187"/>
      <c r="GF26" s="187"/>
      <c r="GG26" s="187"/>
      <c r="GH26" s="187"/>
      <c r="GI26" s="187"/>
      <c r="GJ26" s="187"/>
      <c r="GK26" s="187"/>
      <c r="GL26" s="187"/>
      <c r="GM26" s="187"/>
      <c r="GN26" s="187"/>
      <c r="GO26" s="187"/>
      <c r="GP26" s="187"/>
      <c r="GQ26" s="187"/>
      <c r="GR26" s="187"/>
      <c r="GS26" s="187"/>
      <c r="GT26" s="187"/>
      <c r="GU26" s="187"/>
      <c r="GV26" s="187"/>
      <c r="GW26" s="187"/>
      <c r="GX26" s="208"/>
      <c r="GY26" s="187"/>
      <c r="GZ26" s="187"/>
      <c r="HA26" s="187"/>
      <c r="HB26" s="187"/>
      <c r="HC26" s="116"/>
      <c r="HD26" s="280"/>
      <c r="HE26" s="116"/>
      <c r="HF26" s="280"/>
      <c r="HG26" s="281"/>
      <c r="HH26" s="281"/>
      <c r="HI26" s="281"/>
      <c r="HJ26" s="281"/>
      <c r="HK26" s="281"/>
      <c r="HL26" s="281"/>
      <c r="HM26" s="281"/>
      <c r="HN26" s="281"/>
      <c r="HO26" s="281"/>
      <c r="HP26" s="281"/>
      <c r="HQ26" s="281"/>
      <c r="HR26" s="281"/>
      <c r="HS26" s="281"/>
      <c r="HT26" s="281"/>
      <c r="HU26" s="281"/>
      <c r="HV26" s="281"/>
      <c r="HW26" s="281"/>
      <c r="HX26" s="281"/>
      <c r="HY26" s="281"/>
      <c r="HZ26" s="281"/>
      <c r="IA26" s="281"/>
      <c r="IB26" s="281"/>
      <c r="IC26" s="109"/>
      <c r="ID26" s="109"/>
      <c r="IE26" s="109"/>
      <c r="IF26" s="109"/>
      <c r="IG26" s="109"/>
      <c r="IH26" s="109"/>
      <c r="II26" s="109"/>
      <c r="IJ26" s="109"/>
      <c r="IK26" s="109"/>
      <c r="IL26" s="109"/>
      <c r="IM26" s="109"/>
      <c r="IN26" s="109"/>
      <c r="IO26" s="109"/>
      <c r="IP26" s="109"/>
      <c r="IQ26" s="109"/>
      <c r="IR26" s="109"/>
      <c r="IS26" s="109"/>
      <c r="IT26" s="109"/>
      <c r="IU26" s="109"/>
      <c r="IV26" s="109"/>
      <c r="IW26" s="109"/>
      <c r="IX26" s="109"/>
      <c r="IY26" s="109"/>
      <c r="IZ26" s="109"/>
      <c r="JA26" s="109"/>
      <c r="JB26" s="109"/>
      <c r="JC26" s="109"/>
      <c r="JD26" s="109"/>
      <c r="JE26" s="109"/>
      <c r="JF26" s="109"/>
      <c r="JG26" s="109"/>
      <c r="JH26" s="109"/>
      <c r="JI26" s="109"/>
      <c r="JJ26" s="109"/>
      <c r="JK26" s="109"/>
      <c r="JL26" s="109"/>
      <c r="JM26" s="109"/>
      <c r="JN26" s="109"/>
      <c r="JO26" s="109"/>
      <c r="JP26" s="109"/>
      <c r="JQ26" s="278"/>
      <c r="JR26" s="282" t="s">
        <v>455</v>
      </c>
      <c r="JS26" s="283" t="s">
        <v>445</v>
      </c>
      <c r="JT26" s="283" t="s">
        <v>469</v>
      </c>
      <c r="JU26" s="468" t="s">
        <v>372</v>
      </c>
      <c r="JV26" s="470" t="s">
        <v>428</v>
      </c>
      <c r="JW26" s="470" t="s">
        <v>348</v>
      </c>
      <c r="JX26" s="474" t="s">
        <v>373</v>
      </c>
      <c r="JY26" s="474" t="s">
        <v>374</v>
      </c>
      <c r="JZ26" s="474" t="s">
        <v>375</v>
      </c>
      <c r="KA26" s="472" t="s">
        <v>376</v>
      </c>
      <c r="KB26" s="484" t="s">
        <v>474</v>
      </c>
      <c r="KC26" s="278"/>
      <c r="KD26" s="278"/>
      <c r="KE26" s="68" t="s">
        <v>459</v>
      </c>
      <c r="KF26" s="68" t="s">
        <v>465</v>
      </c>
      <c r="KG26" s="278"/>
      <c r="KH26" s="68" t="s">
        <v>72</v>
      </c>
      <c r="KI26" s="278"/>
      <c r="KJ26" s="393" t="s">
        <v>392</v>
      </c>
      <c r="KK26" s="393" t="s">
        <v>371</v>
      </c>
      <c r="KL26" s="396" t="s">
        <v>487</v>
      </c>
      <c r="KM26" s="371" t="s">
        <v>38</v>
      </c>
      <c r="KN26" s="379" t="s">
        <v>486</v>
      </c>
      <c r="KO26" s="389" t="s">
        <v>485</v>
      </c>
      <c r="KP26" s="372" t="s">
        <v>484</v>
      </c>
      <c r="KQ26" s="371" t="s">
        <v>483</v>
      </c>
      <c r="KR26" s="387" t="s">
        <v>482</v>
      </c>
      <c r="KS26" s="387" t="s">
        <v>490</v>
      </c>
      <c r="KT26" s="387" t="s">
        <v>491</v>
      </c>
      <c r="KU26" s="278"/>
      <c r="KV26" s="278"/>
      <c r="KW26" s="278"/>
      <c r="KX26" s="278"/>
      <c r="KY26" s="278"/>
      <c r="KZ26" s="278"/>
      <c r="LA26" s="278"/>
      <c r="LB26" s="278"/>
      <c r="LC26" s="278"/>
      <c r="LD26" s="278"/>
      <c r="LE26" s="278"/>
      <c r="LF26" s="278"/>
      <c r="LG26" s="278"/>
      <c r="LH26" s="278"/>
      <c r="LI26" s="278"/>
      <c r="LJ26" s="278"/>
      <c r="LK26" s="278"/>
      <c r="LL26" s="278"/>
      <c r="LM26" s="278"/>
      <c r="LN26" s="278"/>
      <c r="LO26" s="278"/>
      <c r="LP26" s="278"/>
      <c r="LQ26" s="278"/>
      <c r="LR26" s="278"/>
      <c r="LS26" s="278"/>
      <c r="LT26" s="278"/>
      <c r="LU26" s="278"/>
      <c r="LV26" s="278"/>
      <c r="LW26" s="278"/>
      <c r="LX26" s="278"/>
      <c r="LY26" s="278"/>
      <c r="LZ26" s="278"/>
      <c r="MA26" s="278"/>
      <c r="MB26" s="278"/>
      <c r="MC26" s="278"/>
      <c r="MD26" s="278"/>
      <c r="ME26" s="278"/>
      <c r="MF26" s="278"/>
      <c r="MG26" s="278"/>
      <c r="MH26" s="278"/>
      <c r="MI26" s="278"/>
      <c r="MJ26" s="278"/>
      <c r="MK26" s="278"/>
      <c r="ML26" s="278"/>
      <c r="MM26" s="278"/>
      <c r="MN26" s="278"/>
      <c r="MO26" s="278"/>
      <c r="MP26" s="278"/>
      <c r="MQ26" s="278"/>
      <c r="MR26" s="278"/>
      <c r="MS26" s="278"/>
      <c r="MT26" s="278"/>
      <c r="MU26" s="278"/>
      <c r="MV26" s="278"/>
      <c r="MW26" s="278"/>
      <c r="MX26" s="278"/>
      <c r="MY26" s="278"/>
      <c r="MZ26" s="278"/>
      <c r="NA26" s="278"/>
      <c r="NB26" s="278"/>
      <c r="NC26" s="278"/>
      <c r="ND26" s="278"/>
      <c r="NE26" s="278"/>
      <c r="NF26" s="278"/>
      <c r="NG26" s="278"/>
      <c r="NH26" s="278"/>
      <c r="NI26" s="278"/>
      <c r="NJ26" s="278"/>
      <c r="NK26" s="278"/>
      <c r="NL26" s="278"/>
      <c r="NM26" s="278"/>
      <c r="NN26" s="278"/>
      <c r="NO26" s="278"/>
      <c r="NP26" s="278"/>
      <c r="NQ26" s="278"/>
      <c r="NR26" s="278"/>
      <c r="NS26" s="278"/>
      <c r="NT26" s="278"/>
      <c r="NU26" s="278"/>
      <c r="NV26" s="278"/>
      <c r="NW26" s="278"/>
      <c r="NX26" s="278"/>
      <c r="NY26" s="278"/>
      <c r="NZ26" s="278"/>
      <c r="OA26" s="278"/>
      <c r="OB26" s="278"/>
      <c r="OC26" s="278"/>
      <c r="OD26" s="278"/>
      <c r="OE26" s="278"/>
      <c r="OF26" s="278"/>
      <c r="OG26" s="278"/>
      <c r="OH26" s="278"/>
      <c r="OI26" s="278"/>
      <c r="OJ26" s="278"/>
      <c r="OK26" s="278"/>
      <c r="OL26" s="278"/>
      <c r="OM26" s="278"/>
      <c r="ON26" s="278"/>
      <c r="OO26" s="278"/>
      <c r="OP26" s="278"/>
      <c r="OQ26" s="278"/>
      <c r="OR26" s="278"/>
      <c r="OS26" s="278"/>
      <c r="OT26" s="278"/>
      <c r="OU26" s="278"/>
      <c r="OV26" s="278"/>
      <c r="OW26" s="278"/>
      <c r="OX26" s="278"/>
      <c r="OY26" s="278"/>
      <c r="OZ26" s="278"/>
      <c r="PA26" s="278"/>
      <c r="PB26" s="278"/>
      <c r="PC26" s="278"/>
      <c r="PD26" s="278"/>
      <c r="PE26" s="278"/>
      <c r="PF26" s="278"/>
      <c r="PG26" s="278"/>
      <c r="PH26" s="278"/>
      <c r="PI26" s="278"/>
      <c r="PJ26" s="278"/>
      <c r="PK26" s="278"/>
      <c r="PL26" s="278"/>
      <c r="PM26" s="278"/>
      <c r="PN26" s="278"/>
      <c r="PO26" s="278"/>
      <c r="PP26" s="278"/>
      <c r="PQ26" s="278"/>
      <c r="PR26" s="278"/>
      <c r="PS26" s="278"/>
      <c r="PT26" s="278"/>
      <c r="PU26" s="278"/>
      <c r="PV26" s="278"/>
      <c r="PW26" s="278"/>
      <c r="PX26" s="278"/>
      <c r="PY26" s="278"/>
      <c r="PZ26" s="278"/>
      <c r="QA26" s="278"/>
      <c r="QB26" s="278"/>
      <c r="QC26" s="278"/>
      <c r="QD26" s="278"/>
      <c r="QE26" s="278"/>
      <c r="QF26" s="278"/>
      <c r="QG26" s="278"/>
      <c r="QH26" s="278"/>
      <c r="QI26" s="278"/>
      <c r="QJ26" s="278"/>
      <c r="QK26" s="278"/>
      <c r="QL26" s="278"/>
      <c r="QM26" s="278"/>
      <c r="QN26" s="278"/>
      <c r="QO26" s="278"/>
      <c r="QP26" s="278"/>
      <c r="QQ26" s="278"/>
      <c r="QR26" s="278"/>
      <c r="QS26" s="278"/>
      <c r="QT26" s="278"/>
      <c r="QU26" s="278"/>
      <c r="QV26" s="278"/>
      <c r="QW26" s="278"/>
      <c r="QX26" s="278"/>
      <c r="QY26" s="278"/>
      <c r="QZ26" s="278"/>
      <c r="RA26" s="278"/>
      <c r="RB26" s="278"/>
      <c r="RC26" s="278"/>
      <c r="RD26" s="278"/>
      <c r="RE26" s="278"/>
      <c r="RF26" s="278"/>
      <c r="RG26" s="278"/>
      <c r="RH26" s="278"/>
      <c r="RI26" s="278"/>
      <c r="RJ26" s="278"/>
      <c r="RK26" s="278"/>
      <c r="RL26" s="278"/>
      <c r="RM26" s="278"/>
      <c r="RN26" s="278"/>
      <c r="RO26" s="278"/>
      <c r="RP26" s="278"/>
      <c r="RQ26" s="278"/>
      <c r="RR26" s="278"/>
      <c r="RS26" s="278"/>
      <c r="RT26" s="278"/>
      <c r="RU26" s="278"/>
      <c r="RV26" s="278"/>
      <c r="RW26" s="278"/>
      <c r="RX26" s="278"/>
      <c r="RY26" s="278"/>
      <c r="RZ26" s="278"/>
      <c r="SA26" s="278"/>
      <c r="SB26" s="278"/>
      <c r="SC26" s="278"/>
      <c r="SD26" s="278"/>
      <c r="SE26" s="278"/>
      <c r="SF26" s="278"/>
      <c r="SG26" s="278"/>
      <c r="SH26" s="278"/>
      <c r="SI26" s="278"/>
      <c r="SJ26" s="278"/>
      <c r="SK26" s="278"/>
      <c r="SL26" s="278"/>
      <c r="SM26" s="278"/>
      <c r="SN26" s="278"/>
      <c r="SO26" s="278"/>
      <c r="SP26" s="278"/>
      <c r="SQ26" s="278"/>
      <c r="SR26" s="278"/>
      <c r="SS26" s="278"/>
      <c r="ST26" s="278"/>
      <c r="SU26" s="278"/>
      <c r="SV26" s="278"/>
      <c r="SW26" s="278"/>
      <c r="SX26" s="278"/>
      <c r="SY26" s="278"/>
      <c r="SZ26" s="278"/>
      <c r="TA26" s="278"/>
      <c r="TB26" s="278"/>
      <c r="TC26" s="278"/>
      <c r="TD26" s="278"/>
      <c r="TE26" s="278"/>
      <c r="TF26" s="278"/>
      <c r="TG26" s="278"/>
      <c r="TH26" s="278"/>
      <c r="TI26" s="278"/>
      <c r="TJ26" s="278"/>
      <c r="TK26" s="278"/>
      <c r="TL26" s="278"/>
      <c r="TM26" s="278"/>
      <c r="TN26" s="278"/>
      <c r="TO26" s="278"/>
      <c r="TP26" s="278"/>
      <c r="TQ26" s="278"/>
      <c r="TR26" s="278"/>
      <c r="TS26" s="278"/>
      <c r="TT26" s="278"/>
      <c r="TU26" s="278"/>
      <c r="TV26" s="278"/>
      <c r="TW26" s="278"/>
      <c r="TX26" s="278"/>
      <c r="TY26" s="278"/>
      <c r="TZ26" s="278"/>
      <c r="UA26" s="278"/>
      <c r="UB26" s="278"/>
      <c r="UC26" s="278"/>
      <c r="UD26" s="278"/>
      <c r="UE26" s="278"/>
      <c r="UF26" s="278"/>
      <c r="UG26" s="278"/>
      <c r="UH26" s="278"/>
      <c r="UI26" s="278"/>
      <c r="UJ26" s="278"/>
      <c r="UK26" s="278"/>
      <c r="UL26" s="278"/>
      <c r="UM26" s="278"/>
      <c r="UN26" s="278"/>
      <c r="UO26" s="278"/>
      <c r="UP26" s="278"/>
      <c r="UQ26" s="278"/>
      <c r="UR26" s="278"/>
      <c r="US26" s="278"/>
      <c r="UT26" s="278"/>
      <c r="UU26" s="278"/>
      <c r="UV26" s="278"/>
      <c r="UW26" s="278"/>
      <c r="UX26" s="278"/>
      <c r="UY26" s="278"/>
      <c r="UZ26" s="278"/>
      <c r="VA26" s="278"/>
      <c r="VB26" s="278"/>
      <c r="VC26" s="278"/>
      <c r="VD26" s="278"/>
      <c r="VE26" s="278"/>
      <c r="VF26" s="278"/>
      <c r="VG26" s="278"/>
      <c r="VH26" s="278"/>
      <c r="VI26" s="278"/>
      <c r="VJ26" s="278"/>
      <c r="VK26" s="278"/>
      <c r="VL26" s="278"/>
      <c r="VM26" s="278"/>
      <c r="VN26" s="278"/>
      <c r="VO26" s="278"/>
      <c r="VP26" s="278"/>
      <c r="VQ26" s="278"/>
      <c r="VR26" s="278"/>
      <c r="VS26" s="278"/>
      <c r="VT26" s="278"/>
      <c r="VU26" s="278"/>
      <c r="VV26" s="278"/>
      <c r="VW26" s="278"/>
      <c r="VX26" s="278"/>
      <c r="VY26" s="278"/>
      <c r="VZ26" s="278"/>
      <c r="WA26" s="278"/>
      <c r="WB26" s="278"/>
      <c r="WC26" s="278"/>
      <c r="WD26" s="278"/>
      <c r="WE26" s="278"/>
      <c r="WF26" s="278"/>
      <c r="WG26" s="278"/>
      <c r="WH26" s="278"/>
      <c r="WI26" s="278"/>
      <c r="WJ26" s="278"/>
      <c r="WK26" s="278"/>
      <c r="WL26" s="278"/>
      <c r="WM26" s="278"/>
      <c r="WN26" s="278"/>
      <c r="WO26" s="278"/>
      <c r="WP26" s="278"/>
      <c r="WQ26" s="278"/>
      <c r="WR26" s="278"/>
      <c r="WS26" s="278"/>
      <c r="WT26" s="278"/>
      <c r="WU26" s="278"/>
      <c r="WV26" s="278"/>
      <c r="WW26" s="278"/>
      <c r="WX26" s="278"/>
      <c r="WY26" s="278"/>
      <c r="WZ26" s="278"/>
      <c r="XA26" s="278"/>
      <c r="XB26" s="278"/>
      <c r="XC26" s="278"/>
      <c r="XD26" s="278"/>
      <c r="XE26" s="278"/>
      <c r="XF26" s="278"/>
      <c r="XG26" s="278"/>
      <c r="XH26" s="278"/>
      <c r="XI26" s="278"/>
      <c r="XJ26" s="278"/>
      <c r="XK26" s="278"/>
      <c r="XL26" s="278"/>
      <c r="XM26" s="278"/>
      <c r="XN26" s="278"/>
      <c r="XO26" s="278"/>
      <c r="XP26" s="278"/>
      <c r="XQ26" s="278"/>
      <c r="XR26" s="278"/>
      <c r="XS26" s="278"/>
      <c r="XT26" s="278"/>
      <c r="XU26" s="278"/>
      <c r="XV26" s="278"/>
      <c r="XW26" s="278"/>
      <c r="XX26" s="278"/>
      <c r="XY26" s="278"/>
      <c r="XZ26" s="278"/>
      <c r="YA26" s="278"/>
      <c r="YB26" s="278"/>
      <c r="YC26" s="278"/>
      <c r="YD26" s="278"/>
      <c r="YE26" s="278"/>
      <c r="YF26" s="278"/>
      <c r="YG26" s="278"/>
      <c r="YH26" s="278"/>
      <c r="YI26" s="278"/>
      <c r="YJ26" s="278"/>
      <c r="YK26" s="278"/>
      <c r="YL26" s="278"/>
      <c r="YM26" s="278"/>
      <c r="YN26" s="278"/>
      <c r="YO26" s="278"/>
      <c r="YP26" s="278"/>
      <c r="YQ26" s="278"/>
      <c r="YR26" s="278"/>
      <c r="YS26" s="278"/>
      <c r="YT26" s="278"/>
      <c r="YU26" s="278"/>
      <c r="YV26" s="278"/>
      <c r="YW26" s="278"/>
      <c r="YX26" s="278"/>
      <c r="YY26" s="278"/>
      <c r="YZ26" s="278"/>
      <c r="ZA26" s="278"/>
      <c r="ZB26" s="278"/>
      <c r="ZC26" s="278"/>
      <c r="ZD26" s="278"/>
      <c r="ZE26" s="278"/>
      <c r="ZF26" s="278"/>
      <c r="ZG26" s="278"/>
      <c r="ZH26" s="278"/>
      <c r="ZI26" s="278"/>
      <c r="ZJ26" s="278"/>
      <c r="ZK26" s="278"/>
      <c r="ZL26" s="278"/>
      <c r="ZM26" s="278"/>
      <c r="ZN26" s="278"/>
      <c r="ZO26" s="278"/>
      <c r="ZP26" s="278"/>
      <c r="ZQ26" s="278"/>
      <c r="ZR26" s="278"/>
      <c r="ZS26" s="278"/>
      <c r="ZT26" s="278"/>
      <c r="ZU26" s="278"/>
      <c r="ZV26" s="278"/>
      <c r="ZW26" s="278"/>
      <c r="ZX26" s="278"/>
      <c r="ZY26" s="278"/>
      <c r="ZZ26" s="278"/>
      <c r="AAA26" s="278"/>
      <c r="AAB26" s="278"/>
      <c r="AAC26" s="278"/>
      <c r="AAD26" s="278"/>
      <c r="AAE26" s="278"/>
      <c r="AAF26" s="278"/>
      <c r="AAG26" s="278"/>
      <c r="AAH26" s="278"/>
      <c r="AAI26" s="278"/>
      <c r="AAJ26" s="278"/>
      <c r="AAK26" s="278"/>
      <c r="AAL26" s="278"/>
      <c r="AAM26" s="278"/>
      <c r="AAN26" s="278"/>
      <c r="AAO26" s="278"/>
      <c r="AAP26" s="278"/>
      <c r="AAQ26" s="278"/>
      <c r="AAR26" s="278"/>
      <c r="AAS26" s="278"/>
      <c r="AAT26" s="278"/>
      <c r="AAU26" s="278"/>
      <c r="AAV26" s="278"/>
      <c r="AAW26" s="278"/>
      <c r="AAX26" s="278"/>
      <c r="AAY26" s="278"/>
      <c r="AAZ26" s="278"/>
      <c r="ABA26" s="278"/>
      <c r="ABB26" s="278"/>
      <c r="ABC26" s="278"/>
      <c r="ABD26" s="278"/>
      <c r="ABE26" s="278"/>
      <c r="ABF26" s="278"/>
      <c r="ABG26" s="278"/>
      <c r="ABH26" s="278"/>
      <c r="ABI26" s="278"/>
      <c r="ABJ26" s="278"/>
      <c r="ABK26" s="278"/>
      <c r="ABL26" s="278"/>
      <c r="ABM26" s="278"/>
      <c r="ABN26" s="278"/>
      <c r="ABO26" s="278"/>
      <c r="ABP26" s="278"/>
      <c r="ABQ26" s="278"/>
      <c r="ABR26" s="278"/>
      <c r="ABS26" s="278"/>
      <c r="ABT26" s="278"/>
      <c r="ABU26" s="278"/>
      <c r="ABV26" s="278"/>
      <c r="ABW26" s="278"/>
      <c r="ABX26" s="278"/>
      <c r="ABY26" s="278"/>
      <c r="ABZ26" s="278"/>
      <c r="ACA26" s="278"/>
      <c r="ACB26" s="278"/>
      <c r="ACC26" s="278"/>
      <c r="ACD26" s="278"/>
      <c r="ACE26" s="278"/>
      <c r="ACF26" s="278"/>
      <c r="ACG26" s="278"/>
      <c r="ACH26" s="278"/>
      <c r="ACI26" s="278"/>
      <c r="ACJ26" s="278"/>
      <c r="ACK26" s="278"/>
      <c r="ACL26" s="278"/>
      <c r="ACM26" s="278"/>
      <c r="ACN26" s="278"/>
      <c r="ACO26" s="278"/>
      <c r="ACP26" s="278"/>
      <c r="ACQ26" s="278"/>
      <c r="ACR26" s="278"/>
      <c r="ACS26" s="278"/>
      <c r="ACT26" s="278"/>
      <c r="ACU26" s="278"/>
      <c r="ACV26" s="278"/>
      <c r="ACW26" s="278"/>
      <c r="ACX26" s="278"/>
      <c r="ACY26" s="278"/>
      <c r="ACZ26" s="278"/>
      <c r="ADA26" s="278"/>
      <c r="ADB26" s="278"/>
      <c r="ADC26" s="278"/>
      <c r="ADD26" s="278"/>
      <c r="ADE26" s="278"/>
      <c r="ADF26" s="278"/>
      <c r="ADG26" s="278"/>
      <c r="ADH26" s="278"/>
      <c r="ADI26" s="278"/>
      <c r="ADJ26" s="278"/>
      <c r="ADK26" s="278"/>
      <c r="ADL26" s="278"/>
      <c r="ADM26" s="278"/>
      <c r="ADN26" s="278"/>
      <c r="ADO26" s="278"/>
      <c r="ADP26" s="278"/>
      <c r="ADQ26" s="278"/>
      <c r="ADR26" s="278"/>
      <c r="ADS26" s="278"/>
      <c r="ADT26" s="278"/>
      <c r="ADU26" s="278"/>
      <c r="ADV26" s="278"/>
      <c r="ADW26" s="278"/>
      <c r="ADX26" s="278"/>
      <c r="ADY26" s="278"/>
      <c r="ADZ26" s="278"/>
      <c r="AEA26" s="278"/>
      <c r="AEB26" s="278"/>
      <c r="AEC26" s="278"/>
      <c r="AED26" s="278"/>
      <c r="AEE26" s="278"/>
      <c r="AEF26" s="278"/>
      <c r="AEG26" s="278"/>
      <c r="AEH26" s="278"/>
      <c r="AEI26" s="278"/>
      <c r="AEJ26" s="278"/>
      <c r="AEK26" s="278"/>
      <c r="AEL26" s="278"/>
      <c r="AEM26" s="278"/>
      <c r="AEN26" s="278"/>
      <c r="AEO26" s="278"/>
      <c r="AEP26" s="278"/>
      <c r="AEQ26" s="278"/>
      <c r="AER26" s="278"/>
      <c r="AES26" s="278"/>
      <c r="AET26" s="278"/>
      <c r="AEU26" s="278"/>
      <c r="AEV26" s="278"/>
      <c r="AEW26" s="278"/>
      <c r="AEX26" s="278"/>
      <c r="AEY26" s="278"/>
      <c r="AEZ26" s="278"/>
      <c r="AFA26" s="278"/>
      <c r="AFB26" s="278"/>
      <c r="AFC26" s="278"/>
      <c r="AFD26" s="278"/>
      <c r="AFE26" s="278"/>
      <c r="AFF26" s="278"/>
      <c r="AFG26" s="278"/>
      <c r="AFH26" s="278"/>
      <c r="AFI26" s="278"/>
      <c r="AFJ26" s="278"/>
      <c r="AFK26" s="278"/>
      <c r="AFL26" s="278"/>
      <c r="AFM26" s="278"/>
      <c r="AFN26" s="278"/>
      <c r="AFO26" s="278"/>
      <c r="AFP26" s="278"/>
      <c r="AFQ26" s="278"/>
      <c r="AFR26" s="278"/>
      <c r="AFS26" s="278"/>
      <c r="AFT26" s="278"/>
      <c r="AFU26" s="278"/>
      <c r="AFV26" s="278"/>
      <c r="AFW26" s="278"/>
      <c r="AFX26" s="278"/>
      <c r="AFY26" s="278"/>
      <c r="AFZ26" s="278"/>
      <c r="AGA26" s="278"/>
      <c r="AGB26" s="278"/>
      <c r="AGC26" s="278"/>
      <c r="AGD26" s="278"/>
      <c r="AGE26" s="278"/>
      <c r="AGF26" s="278"/>
      <c r="AGG26" s="278"/>
      <c r="AGH26" s="278"/>
      <c r="AGI26" s="278"/>
      <c r="AGJ26" s="278"/>
      <c r="AGK26" s="278"/>
      <c r="AGL26" s="278"/>
      <c r="AGM26" s="278"/>
      <c r="AGN26" s="278"/>
      <c r="AGO26" s="278"/>
      <c r="AGP26" s="278"/>
      <c r="AGQ26" s="278"/>
      <c r="AGR26" s="278"/>
      <c r="AGS26" s="278"/>
      <c r="AGT26" s="278"/>
      <c r="AGU26" s="278"/>
      <c r="AGV26" s="278"/>
      <c r="AGW26" s="278"/>
      <c r="AGX26" s="278"/>
      <c r="AGY26" s="278"/>
      <c r="AGZ26" s="278"/>
      <c r="AHA26" s="278"/>
      <c r="AHB26" s="278"/>
      <c r="AHC26" s="278"/>
      <c r="AHD26" s="278"/>
      <c r="AHE26" s="278"/>
      <c r="AHF26" s="278"/>
      <c r="AHG26" s="278"/>
      <c r="AHH26" s="278"/>
      <c r="AHI26" s="278"/>
      <c r="AHJ26" s="278"/>
      <c r="AHK26" s="278"/>
      <c r="AHL26" s="278"/>
      <c r="AHM26" s="278"/>
      <c r="AHN26" s="278"/>
      <c r="AHO26" s="278"/>
      <c r="AHP26" s="278"/>
      <c r="AHQ26" s="278"/>
      <c r="AHR26" s="278"/>
      <c r="AHS26" s="278"/>
      <c r="AHT26" s="278"/>
      <c r="AHU26" s="278"/>
      <c r="AHV26" s="278"/>
      <c r="AHW26" s="278"/>
      <c r="AHX26" s="278"/>
      <c r="AHY26" s="278"/>
      <c r="AHZ26" s="278"/>
      <c r="AIA26" s="278"/>
      <c r="AIB26" s="278"/>
      <c r="AIC26" s="278"/>
      <c r="AID26" s="278"/>
      <c r="AIE26" s="278"/>
      <c r="AIF26" s="278"/>
      <c r="AIG26" s="278"/>
      <c r="AIH26" s="278"/>
      <c r="AII26" s="278"/>
      <c r="AIJ26" s="278"/>
      <c r="AIK26" s="278"/>
      <c r="AIL26" s="278"/>
      <c r="AIM26" s="278"/>
      <c r="AIN26" s="278"/>
      <c r="AIO26" s="278"/>
      <c r="AIP26" s="278"/>
      <c r="AIQ26" s="278"/>
      <c r="AIR26" s="278"/>
      <c r="AIS26" s="278"/>
      <c r="AIT26" s="278"/>
      <c r="AIU26" s="278"/>
      <c r="AIV26" s="278"/>
      <c r="AIW26" s="278"/>
      <c r="AIX26" s="278"/>
      <c r="AIY26" s="278"/>
      <c r="AIZ26" s="278"/>
      <c r="AJA26" s="278"/>
      <c r="AJB26" s="278"/>
      <c r="AJC26" s="278"/>
      <c r="AJD26" s="278"/>
      <c r="AJE26" s="278"/>
      <c r="AJF26" s="278"/>
      <c r="AJG26" s="278"/>
      <c r="AJH26" s="278"/>
      <c r="AJI26" s="278"/>
      <c r="AJJ26" s="278"/>
      <c r="AJK26" s="278"/>
      <c r="AJL26" s="278"/>
      <c r="AJM26" s="278"/>
      <c r="AJN26" s="278"/>
      <c r="AJO26" s="278"/>
      <c r="AJP26" s="278"/>
      <c r="AJQ26" s="278"/>
      <c r="AJR26" s="278"/>
      <c r="AJS26" s="278"/>
      <c r="AJT26" s="278"/>
      <c r="AJU26" s="278"/>
      <c r="AJV26" s="278"/>
      <c r="AJW26" s="278"/>
      <c r="AJX26" s="278"/>
      <c r="AJY26" s="278"/>
      <c r="AJZ26" s="278"/>
      <c r="AKA26" s="278"/>
      <c r="AKB26" s="278"/>
      <c r="AKC26" s="278"/>
      <c r="AKD26" s="278"/>
      <c r="AKE26" s="278"/>
      <c r="AKF26" s="278"/>
      <c r="AKG26" s="278"/>
      <c r="AKH26" s="278"/>
      <c r="AKI26" s="278"/>
      <c r="AKJ26" s="278"/>
      <c r="AKK26" s="278"/>
      <c r="AKL26" s="278"/>
      <c r="AKM26" s="278"/>
      <c r="AKN26" s="278"/>
      <c r="AKO26" s="278"/>
      <c r="AKP26" s="278"/>
      <c r="AKQ26" s="278"/>
      <c r="AKR26" s="278"/>
      <c r="AKS26" s="278"/>
      <c r="AKT26" s="278"/>
      <c r="AKU26" s="278"/>
      <c r="AKV26" s="278"/>
      <c r="AKW26" s="278"/>
      <c r="AKX26" s="278"/>
      <c r="AKY26" s="278"/>
      <c r="AKZ26" s="278"/>
      <c r="ALA26" s="278"/>
      <c r="ALB26" s="278"/>
      <c r="ALC26" s="278"/>
      <c r="ALD26" s="278"/>
      <c r="ALE26" s="278"/>
      <c r="ALF26" s="278"/>
      <c r="ALG26" s="278"/>
      <c r="ALH26" s="278"/>
      <c r="ALI26" s="278"/>
      <c r="ALJ26" s="278"/>
      <c r="ALK26" s="278"/>
      <c r="ALL26" s="278"/>
      <c r="ALM26" s="278"/>
      <c r="ALN26" s="278"/>
      <c r="ALO26" s="278"/>
      <c r="ALP26" s="278"/>
      <c r="ALQ26" s="278"/>
      <c r="ALR26" s="278"/>
      <c r="ALS26" s="278"/>
      <c r="ALT26" s="278"/>
      <c r="ALU26" s="278"/>
      <c r="ALV26" s="278"/>
      <c r="ALW26" s="278"/>
      <c r="ALX26" s="278"/>
      <c r="ALY26" s="278"/>
      <c r="ALZ26" s="278"/>
      <c r="AMA26" s="278"/>
      <c r="AMB26" s="278"/>
      <c r="AMC26" s="278"/>
      <c r="AMD26" s="278"/>
      <c r="AME26" s="278"/>
      <c r="AMF26" s="278"/>
      <c r="AMG26" s="278"/>
      <c r="AMH26" s="278"/>
      <c r="AMI26" s="278"/>
      <c r="AMJ26" s="278"/>
      <c r="AMK26" s="278"/>
      <c r="AML26" s="278"/>
      <c r="AMM26" s="278"/>
      <c r="AMN26" s="278"/>
      <c r="AMO26" s="278"/>
      <c r="AMP26" s="278"/>
      <c r="AMQ26" s="278"/>
      <c r="AMR26" s="278"/>
      <c r="AMS26" s="278"/>
      <c r="AMT26" s="278"/>
      <c r="AMU26" s="278"/>
      <c r="AMV26" s="278"/>
      <c r="AMW26" s="278"/>
      <c r="AMX26" s="278"/>
      <c r="AMY26" s="278"/>
      <c r="AMZ26" s="278"/>
      <c r="ANA26" s="278"/>
      <c r="ANB26" s="278"/>
      <c r="ANC26" s="278"/>
      <c r="AND26" s="278"/>
      <c r="ANE26" s="278"/>
      <c r="ANF26" s="278"/>
      <c r="ANG26" s="278"/>
      <c r="ANH26" s="278"/>
      <c r="ANI26" s="278"/>
      <c r="ANJ26" s="278"/>
      <c r="ANK26" s="278"/>
      <c r="ANL26" s="278"/>
      <c r="ANM26" s="278"/>
      <c r="ANN26" s="278"/>
      <c r="ANO26" s="278"/>
      <c r="ANP26" s="278"/>
      <c r="ANQ26" s="278"/>
      <c r="ANR26" s="278"/>
      <c r="ANS26" s="278"/>
      <c r="ANT26" s="278"/>
      <c r="ANU26" s="278"/>
      <c r="ANV26" s="278"/>
      <c r="ANW26" s="278"/>
      <c r="ANX26" s="278"/>
      <c r="ANY26" s="278"/>
      <c r="ANZ26" s="278"/>
      <c r="AOA26" s="278"/>
      <c r="AOB26" s="278"/>
      <c r="AOC26" s="278"/>
      <c r="AOD26" s="278"/>
      <c r="AOE26" s="278"/>
      <c r="AOF26" s="278"/>
      <c r="AOG26" s="278"/>
      <c r="AOH26" s="278"/>
      <c r="AOI26" s="278"/>
      <c r="AOJ26" s="278"/>
      <c r="AOK26" s="278"/>
      <c r="AOL26" s="278"/>
      <c r="AOM26" s="278"/>
      <c r="AON26" s="278"/>
      <c r="AOO26" s="278"/>
      <c r="AOP26" s="278"/>
      <c r="AOQ26" s="278"/>
      <c r="AOR26" s="278"/>
      <c r="AOS26" s="278"/>
      <c r="AOT26" s="278"/>
      <c r="AOU26" s="278"/>
      <c r="AOV26" s="278"/>
      <c r="AOW26" s="278"/>
      <c r="AOX26" s="278"/>
      <c r="AOY26" s="278"/>
      <c r="AOZ26" s="278"/>
      <c r="APA26" s="278"/>
      <c r="APB26" s="278"/>
      <c r="APC26" s="278"/>
      <c r="APD26" s="278"/>
      <c r="APE26" s="278"/>
      <c r="APF26" s="278"/>
      <c r="APG26" s="278"/>
      <c r="APH26" s="278"/>
      <c r="API26" s="278"/>
    </row>
    <row r="27" spans="1:1101" s="273" customFormat="1" ht="24" customHeight="1" thickBot="1" x14ac:dyDescent="0.35">
      <c r="A27" s="18"/>
      <c r="B27" s="89"/>
      <c r="C27" s="90"/>
      <c r="D27" s="91"/>
      <c r="E27" s="94"/>
      <c r="F27" s="94"/>
      <c r="G27" s="94"/>
      <c r="H27" s="94"/>
      <c r="I27" s="94"/>
      <c r="J27" s="285"/>
      <c r="K27" s="285"/>
      <c r="L27" s="95"/>
      <c r="M27" s="92"/>
      <c r="N27" s="92"/>
      <c r="O27" s="90"/>
      <c r="P27" s="219"/>
      <c r="Q27" s="165"/>
      <c r="R27" s="93"/>
      <c r="S27" s="93"/>
      <c r="T27" s="96"/>
      <c r="U27" s="97" t="s">
        <v>358</v>
      </c>
      <c r="V27" s="94" t="s">
        <v>52</v>
      </c>
      <c r="W27" s="94" t="s">
        <v>53</v>
      </c>
      <c r="X27" s="94" t="s">
        <v>53</v>
      </c>
      <c r="Y27" s="94" t="s">
        <v>53</v>
      </c>
      <c r="Z27" s="94" t="s">
        <v>54</v>
      </c>
      <c r="AA27" s="94" t="s">
        <v>55</v>
      </c>
      <c r="AB27" s="94" t="s">
        <v>55</v>
      </c>
      <c r="AC27" s="94" t="s">
        <v>56</v>
      </c>
      <c r="AD27" s="98" t="s">
        <v>55</v>
      </c>
      <c r="AE27" s="89" t="s">
        <v>57</v>
      </c>
      <c r="AF27" s="93" t="s">
        <v>57</v>
      </c>
      <c r="AG27" s="93" t="s">
        <v>58</v>
      </c>
      <c r="AH27" s="94" t="s">
        <v>58</v>
      </c>
      <c r="AI27" s="94" t="s">
        <v>58</v>
      </c>
      <c r="AJ27" s="93"/>
      <c r="AK27" s="93"/>
      <c r="AL27" s="92"/>
      <c r="AM27" s="92" t="s">
        <v>58</v>
      </c>
      <c r="AN27" s="99" t="s">
        <v>58</v>
      </c>
      <c r="AO27" s="93" t="s">
        <v>58</v>
      </c>
      <c r="AP27" s="93" t="s">
        <v>58</v>
      </c>
      <c r="AQ27" s="93" t="s">
        <v>58</v>
      </c>
      <c r="AR27" s="93" t="s">
        <v>57</v>
      </c>
      <c r="AS27" s="100" t="s">
        <v>58</v>
      </c>
      <c r="AT27" s="102"/>
      <c r="AU27" s="94" t="s">
        <v>58</v>
      </c>
      <c r="AV27" s="94" t="s">
        <v>51</v>
      </c>
      <c r="AW27" s="94" t="s">
        <v>58</v>
      </c>
      <c r="AX27" s="94" t="s">
        <v>51</v>
      </c>
      <c r="AY27" s="94" t="s">
        <v>58</v>
      </c>
      <c r="AZ27" s="94" t="s">
        <v>51</v>
      </c>
      <c r="BA27" s="94" t="s">
        <v>58</v>
      </c>
      <c r="BB27" s="94" t="s">
        <v>51</v>
      </c>
      <c r="BC27" s="94" t="s">
        <v>58</v>
      </c>
      <c r="BD27" s="94" t="s">
        <v>51</v>
      </c>
      <c r="BE27" s="94"/>
      <c r="BF27" s="94"/>
      <c r="BG27" s="94" t="s">
        <v>58</v>
      </c>
      <c r="BH27" s="94"/>
      <c r="BI27" s="94"/>
      <c r="BJ27" s="94"/>
      <c r="BK27" s="94" t="s">
        <v>58</v>
      </c>
      <c r="BL27" s="92" t="s">
        <v>59</v>
      </c>
      <c r="BM27" s="94" t="s">
        <v>60</v>
      </c>
      <c r="BN27" s="92" t="s">
        <v>58</v>
      </c>
      <c r="BO27" s="94" t="s">
        <v>58</v>
      </c>
      <c r="BP27" s="94" t="s">
        <v>58</v>
      </c>
      <c r="BQ27" s="94" t="s">
        <v>57</v>
      </c>
      <c r="BR27" s="94" t="s">
        <v>57</v>
      </c>
      <c r="BS27" s="92"/>
      <c r="BT27" s="92"/>
      <c r="BU27" s="92" t="s">
        <v>358</v>
      </c>
      <c r="BV27" s="92" t="s">
        <v>358</v>
      </c>
      <c r="BW27" s="92" t="s">
        <v>65</v>
      </c>
      <c r="BX27" s="92" t="s">
        <v>57</v>
      </c>
      <c r="BY27" s="94"/>
      <c r="BZ27" s="92"/>
      <c r="CA27" s="94" t="s">
        <v>62</v>
      </c>
      <c r="CB27" s="94" t="s">
        <v>62</v>
      </c>
      <c r="CC27" s="94" t="s">
        <v>358</v>
      </c>
      <c r="CD27" s="94" t="s">
        <v>358</v>
      </c>
      <c r="CE27" s="94" t="s">
        <v>358</v>
      </c>
      <c r="CF27" s="94"/>
      <c r="CG27" s="94" t="s">
        <v>358</v>
      </c>
      <c r="CH27" s="94" t="s">
        <v>358</v>
      </c>
      <c r="CI27" s="94" t="s">
        <v>57</v>
      </c>
      <c r="CJ27" s="94" t="s">
        <v>58</v>
      </c>
      <c r="CK27" s="94" t="s">
        <v>358</v>
      </c>
      <c r="CL27" s="101" t="s">
        <v>358</v>
      </c>
      <c r="CM27" s="402" t="s">
        <v>63</v>
      </c>
      <c r="CN27" s="407" t="s">
        <v>61</v>
      </c>
      <c r="CO27" s="120" t="s">
        <v>64</v>
      </c>
      <c r="CP27" s="94" t="s">
        <v>65</v>
      </c>
      <c r="CQ27" s="94" t="s">
        <v>65</v>
      </c>
      <c r="CR27" s="94" t="s">
        <v>65</v>
      </c>
      <c r="CS27" s="94" t="s">
        <v>52</v>
      </c>
      <c r="CT27" s="94" t="s">
        <v>52</v>
      </c>
      <c r="CU27" s="94" t="s">
        <v>52</v>
      </c>
      <c r="CV27" s="94" t="s">
        <v>360</v>
      </c>
      <c r="CW27" s="101"/>
      <c r="CX27" s="102"/>
      <c r="CY27" s="412" t="s">
        <v>63</v>
      </c>
      <c r="CZ27" s="407" t="s">
        <v>61</v>
      </c>
      <c r="DA27" s="120" t="s">
        <v>64</v>
      </c>
      <c r="DB27" s="103" t="s">
        <v>65</v>
      </c>
      <c r="DC27" s="94" t="s">
        <v>358</v>
      </c>
      <c r="DD27" s="104"/>
      <c r="DE27" s="264"/>
      <c r="DF27" s="265"/>
      <c r="DG27" s="265"/>
      <c r="DH27" s="265"/>
      <c r="DI27" s="265"/>
      <c r="DJ27" s="265"/>
      <c r="DK27" s="286"/>
      <c r="DL27" s="264"/>
      <c r="DM27" s="265"/>
      <c r="DN27" s="266"/>
      <c r="DO27" s="241" t="s">
        <v>358</v>
      </c>
      <c r="DP27" s="93" t="s">
        <v>360</v>
      </c>
      <c r="DQ27" s="140" t="s">
        <v>63</v>
      </c>
      <c r="DR27" s="126" t="s">
        <v>61</v>
      </c>
      <c r="DS27" s="120" t="s">
        <v>64</v>
      </c>
      <c r="DT27" s="105" t="s">
        <v>65</v>
      </c>
      <c r="DU27" s="164" t="s">
        <v>63</v>
      </c>
      <c r="DV27" s="126" t="s">
        <v>61</v>
      </c>
      <c r="DW27" s="120" t="s">
        <v>64</v>
      </c>
      <c r="DX27" s="105" t="s">
        <v>65</v>
      </c>
      <c r="DY27" s="479"/>
      <c r="DZ27" s="106" t="s">
        <v>57</v>
      </c>
      <c r="EA27" s="103" t="s">
        <v>358</v>
      </c>
      <c r="EB27" s="103" t="s">
        <v>358</v>
      </c>
      <c r="EC27" s="103" t="s">
        <v>358</v>
      </c>
      <c r="ED27" s="103"/>
      <c r="EE27" s="103" t="s">
        <v>350</v>
      </c>
      <c r="EF27" s="103" t="s">
        <v>350</v>
      </c>
      <c r="EG27" s="418" t="s">
        <v>63</v>
      </c>
      <c r="EH27" s="155" t="s">
        <v>61</v>
      </c>
      <c r="EI27" s="156" t="s">
        <v>64</v>
      </c>
      <c r="EJ27" s="103" t="s">
        <v>61</v>
      </c>
      <c r="EK27" s="103" t="s">
        <v>52</v>
      </c>
      <c r="EL27" s="103" t="s">
        <v>358</v>
      </c>
      <c r="EM27" s="103" t="s">
        <v>65</v>
      </c>
      <c r="EN27" s="104" t="s">
        <v>358</v>
      </c>
      <c r="EO27" s="106" t="s">
        <v>57</v>
      </c>
      <c r="EP27" s="103" t="s">
        <v>358</v>
      </c>
      <c r="EQ27" s="103" t="s">
        <v>358</v>
      </c>
      <c r="ER27" s="103" t="s">
        <v>358</v>
      </c>
      <c r="ES27" s="103"/>
      <c r="ET27" s="103" t="s">
        <v>350</v>
      </c>
      <c r="EU27" s="103" t="s">
        <v>350</v>
      </c>
      <c r="EV27" s="418" t="s">
        <v>63</v>
      </c>
      <c r="EW27" s="155" t="s">
        <v>61</v>
      </c>
      <c r="EX27" s="156" t="s">
        <v>64</v>
      </c>
      <c r="EY27" s="103" t="s">
        <v>61</v>
      </c>
      <c r="EZ27" s="103" t="s">
        <v>52</v>
      </c>
      <c r="FA27" s="103" t="s">
        <v>358</v>
      </c>
      <c r="FB27" s="103" t="s">
        <v>65</v>
      </c>
      <c r="FC27" s="104" t="s">
        <v>358</v>
      </c>
      <c r="FD27" s="106" t="s">
        <v>57</v>
      </c>
      <c r="FE27" s="103" t="s">
        <v>358</v>
      </c>
      <c r="FF27" s="103" t="s">
        <v>358</v>
      </c>
      <c r="FG27" s="103" t="s">
        <v>358</v>
      </c>
      <c r="FH27" s="103" t="s">
        <v>350</v>
      </c>
      <c r="FI27" s="103" t="s">
        <v>350</v>
      </c>
      <c r="FJ27" s="418" t="s">
        <v>63</v>
      </c>
      <c r="FK27" s="155" t="s">
        <v>61</v>
      </c>
      <c r="FL27" s="156" t="s">
        <v>64</v>
      </c>
      <c r="FM27" s="103" t="s">
        <v>61</v>
      </c>
      <c r="FN27" s="103" t="s">
        <v>358</v>
      </c>
      <c r="FO27" s="103" t="s">
        <v>65</v>
      </c>
      <c r="FP27" s="103" t="s">
        <v>52</v>
      </c>
      <c r="FQ27" s="170" t="s">
        <v>358</v>
      </c>
      <c r="FR27" s="250"/>
      <c r="FS27" s="251"/>
      <c r="FT27" s="250"/>
      <c r="FU27" s="287"/>
      <c r="FV27" s="357"/>
      <c r="FW27" s="482">
        <v>44197</v>
      </c>
      <c r="FX27" s="483"/>
      <c r="FY27" s="482">
        <v>44166</v>
      </c>
      <c r="FZ27" s="483"/>
      <c r="GA27" s="482">
        <v>44136</v>
      </c>
      <c r="GB27" s="483"/>
      <c r="GC27" s="482">
        <v>44105</v>
      </c>
      <c r="GD27" s="483"/>
      <c r="GE27" s="482">
        <v>44075</v>
      </c>
      <c r="GF27" s="483"/>
      <c r="GG27" s="482">
        <v>44044</v>
      </c>
      <c r="GH27" s="483"/>
      <c r="GI27" s="482">
        <v>44013</v>
      </c>
      <c r="GJ27" s="483"/>
      <c r="GK27" s="481">
        <v>43983</v>
      </c>
      <c r="GL27" s="439"/>
      <c r="GM27" s="481">
        <v>43952</v>
      </c>
      <c r="GN27" s="439"/>
      <c r="GO27" s="481">
        <v>43922</v>
      </c>
      <c r="GP27" s="439"/>
      <c r="GQ27" s="481">
        <v>43891</v>
      </c>
      <c r="GR27" s="439"/>
      <c r="GS27" s="439">
        <v>43862</v>
      </c>
      <c r="GT27" s="439"/>
      <c r="GU27" s="439">
        <v>43831</v>
      </c>
      <c r="GV27" s="439"/>
      <c r="GW27" s="439">
        <v>43800</v>
      </c>
      <c r="GX27" s="439"/>
      <c r="GY27" s="439">
        <v>43770</v>
      </c>
      <c r="GZ27" s="439"/>
      <c r="HA27" s="439">
        <v>43739</v>
      </c>
      <c r="HB27" s="439"/>
      <c r="HC27" s="439">
        <v>43709</v>
      </c>
      <c r="HD27" s="439"/>
      <c r="HE27" s="439">
        <v>43678</v>
      </c>
      <c r="HF27" s="439"/>
      <c r="HG27" s="439">
        <v>43647</v>
      </c>
      <c r="HH27" s="439"/>
      <c r="HI27" s="464">
        <v>43617</v>
      </c>
      <c r="HJ27" s="464"/>
      <c r="HK27" s="464">
        <v>43586</v>
      </c>
      <c r="HL27" s="464"/>
      <c r="HM27" s="464">
        <v>43556</v>
      </c>
      <c r="HN27" s="464"/>
      <c r="HO27" s="464">
        <v>43525</v>
      </c>
      <c r="HP27" s="464"/>
      <c r="HQ27" s="464">
        <v>43497</v>
      </c>
      <c r="HR27" s="464"/>
      <c r="HS27" s="464">
        <v>43466</v>
      </c>
      <c r="HT27" s="464"/>
      <c r="HU27" s="464">
        <v>43435</v>
      </c>
      <c r="HV27" s="464"/>
      <c r="HW27" s="464">
        <v>43405</v>
      </c>
      <c r="HX27" s="464"/>
      <c r="HY27" s="464">
        <v>43374</v>
      </c>
      <c r="HZ27" s="464"/>
      <c r="IA27" s="464">
        <v>43344</v>
      </c>
      <c r="IB27" s="464"/>
      <c r="IC27" s="464">
        <v>43313</v>
      </c>
      <c r="ID27" s="464"/>
      <c r="IE27" s="464">
        <v>43282</v>
      </c>
      <c r="IF27" s="464"/>
      <c r="IG27" s="464">
        <v>43253</v>
      </c>
      <c r="IH27" s="464"/>
      <c r="II27" s="464">
        <v>43222</v>
      </c>
      <c r="IJ27" s="464"/>
      <c r="IK27" s="464">
        <v>43192</v>
      </c>
      <c r="IL27" s="464"/>
      <c r="IM27" s="464">
        <v>43161</v>
      </c>
      <c r="IN27" s="464"/>
      <c r="IO27" s="464">
        <v>43133</v>
      </c>
      <c r="IP27" s="464"/>
      <c r="IQ27" s="464">
        <v>43102</v>
      </c>
      <c r="IR27" s="464"/>
      <c r="IS27" s="464">
        <v>43071</v>
      </c>
      <c r="IT27" s="464"/>
      <c r="IU27" s="464">
        <v>43041</v>
      </c>
      <c r="IV27" s="464"/>
      <c r="IW27" s="464">
        <v>43010</v>
      </c>
      <c r="IX27" s="464"/>
      <c r="IY27" s="464">
        <v>42980</v>
      </c>
      <c r="IZ27" s="464"/>
      <c r="JA27" s="464">
        <v>42949</v>
      </c>
      <c r="JB27" s="464"/>
      <c r="JC27" s="464">
        <v>42918</v>
      </c>
      <c r="JD27" s="464"/>
      <c r="JE27" s="464">
        <v>42888</v>
      </c>
      <c r="JF27" s="464"/>
      <c r="JG27" s="464">
        <v>42857</v>
      </c>
      <c r="JH27" s="464"/>
      <c r="JI27" s="464">
        <v>42827</v>
      </c>
      <c r="JJ27" s="464"/>
      <c r="JK27" s="464">
        <v>42796</v>
      </c>
      <c r="JL27" s="464"/>
      <c r="JM27" s="464">
        <v>42768</v>
      </c>
      <c r="JN27" s="464"/>
      <c r="JO27" s="464">
        <v>42737</v>
      </c>
      <c r="JP27" s="485"/>
      <c r="JR27" s="288"/>
      <c r="JS27" s="289"/>
      <c r="JT27" s="289"/>
      <c r="JU27" s="469"/>
      <c r="JV27" s="471"/>
      <c r="JW27" s="471"/>
      <c r="JX27" s="470"/>
      <c r="JY27" s="470"/>
      <c r="JZ27" s="470"/>
      <c r="KA27" s="473"/>
      <c r="KB27" s="484"/>
      <c r="KE27" s="94"/>
      <c r="KF27" s="94"/>
      <c r="KH27" s="94" t="s">
        <v>58</v>
      </c>
      <c r="KJ27" s="394" t="s">
        <v>62</v>
      </c>
      <c r="KK27" s="394" t="s">
        <v>62</v>
      </c>
      <c r="KL27" s="386" t="s">
        <v>59</v>
      </c>
      <c r="KM27" s="376" t="s">
        <v>60</v>
      </c>
      <c r="KN27" s="380" t="s">
        <v>481</v>
      </c>
      <c r="KO27" s="380" t="s">
        <v>480</v>
      </c>
      <c r="KP27" s="376" t="s">
        <v>65</v>
      </c>
      <c r="KQ27" s="391"/>
      <c r="KR27" s="385"/>
      <c r="KS27" s="385"/>
      <c r="KT27" s="385"/>
    </row>
    <row r="28" spans="1:1101" s="290" customFormat="1" ht="12.5" thickBot="1" x14ac:dyDescent="0.35">
      <c r="A28" s="306"/>
      <c r="B28" s="343">
        <v>1</v>
      </c>
      <c r="C28" s="344">
        <v>2</v>
      </c>
      <c r="D28" s="343">
        <v>3</v>
      </c>
      <c r="E28" s="344">
        <v>4</v>
      </c>
      <c r="F28" s="343">
        <v>5</v>
      </c>
      <c r="G28" s="57">
        <v>5</v>
      </c>
      <c r="H28" s="345">
        <v>6</v>
      </c>
      <c r="I28" s="344">
        <v>6</v>
      </c>
      <c r="J28" s="428">
        <v>7</v>
      </c>
      <c r="K28" s="57">
        <v>8</v>
      </c>
      <c r="L28" s="57">
        <v>9</v>
      </c>
      <c r="M28" s="57">
        <v>10</v>
      </c>
      <c r="N28" s="57">
        <v>11</v>
      </c>
      <c r="O28" s="307">
        <v>12</v>
      </c>
      <c r="P28" s="346">
        <v>13</v>
      </c>
      <c r="Q28" s="347">
        <v>16</v>
      </c>
      <c r="R28" s="343">
        <v>17</v>
      </c>
      <c r="S28" s="344">
        <v>18</v>
      </c>
      <c r="T28" s="346">
        <v>19</v>
      </c>
      <c r="U28" s="347">
        <v>20</v>
      </c>
      <c r="V28" s="343">
        <v>21</v>
      </c>
      <c r="W28" s="344">
        <v>22</v>
      </c>
      <c r="X28" s="343">
        <v>23</v>
      </c>
      <c r="Y28" s="344">
        <v>24</v>
      </c>
      <c r="Z28" s="343">
        <v>25</v>
      </c>
      <c r="AA28" s="344">
        <v>26</v>
      </c>
      <c r="AB28" s="343">
        <v>27</v>
      </c>
      <c r="AC28" s="344">
        <v>28</v>
      </c>
      <c r="AD28" s="348">
        <v>29</v>
      </c>
      <c r="AE28" s="308">
        <v>14</v>
      </c>
      <c r="AF28" s="57">
        <v>31</v>
      </c>
      <c r="AG28" s="57">
        <v>32</v>
      </c>
      <c r="AH28" s="57">
        <v>15</v>
      </c>
      <c r="AI28" s="57">
        <v>16</v>
      </c>
      <c r="AJ28" s="57">
        <v>35</v>
      </c>
      <c r="AK28" s="57">
        <v>36</v>
      </c>
      <c r="AL28" s="57">
        <v>17</v>
      </c>
      <c r="AM28" s="57">
        <v>18</v>
      </c>
      <c r="AN28" s="345">
        <v>39</v>
      </c>
      <c r="AO28" s="344">
        <v>40</v>
      </c>
      <c r="AP28" s="343">
        <v>41</v>
      </c>
      <c r="AQ28" s="349">
        <v>42</v>
      </c>
      <c r="AR28" s="343">
        <v>43</v>
      </c>
      <c r="AS28" s="309">
        <v>44</v>
      </c>
      <c r="AT28" s="308">
        <v>19</v>
      </c>
      <c r="AU28" s="57">
        <v>46</v>
      </c>
      <c r="AV28" s="57">
        <v>47</v>
      </c>
      <c r="AW28" s="57">
        <v>48</v>
      </c>
      <c r="AX28" s="57">
        <v>49</v>
      </c>
      <c r="AY28" s="57">
        <v>50</v>
      </c>
      <c r="AZ28" s="57">
        <v>51</v>
      </c>
      <c r="BA28" s="57">
        <v>52</v>
      </c>
      <c r="BB28" s="57">
        <v>53</v>
      </c>
      <c r="BC28" s="57">
        <v>54</v>
      </c>
      <c r="BD28" s="57">
        <v>55</v>
      </c>
      <c r="BE28" s="57">
        <v>56</v>
      </c>
      <c r="BF28" s="57">
        <v>57</v>
      </c>
      <c r="BG28" s="57">
        <v>58</v>
      </c>
      <c r="BH28" s="57"/>
      <c r="BI28" s="57">
        <v>60</v>
      </c>
      <c r="BJ28" s="57">
        <v>20</v>
      </c>
      <c r="BK28" s="57">
        <v>21</v>
      </c>
      <c r="BL28" s="57">
        <v>22</v>
      </c>
      <c r="BM28" s="57">
        <v>64</v>
      </c>
      <c r="BN28" s="57">
        <v>23</v>
      </c>
      <c r="BO28" s="57">
        <v>71</v>
      </c>
      <c r="BP28" s="57">
        <v>72</v>
      </c>
      <c r="BQ28" s="57">
        <v>73</v>
      </c>
      <c r="BR28" s="57">
        <v>74</v>
      </c>
      <c r="BS28" s="57">
        <v>24</v>
      </c>
      <c r="BT28" s="350">
        <v>25</v>
      </c>
      <c r="BU28" s="57">
        <v>26</v>
      </c>
      <c r="BV28" s="57">
        <v>27</v>
      </c>
      <c r="BW28" s="57">
        <v>28</v>
      </c>
      <c r="BX28" s="57">
        <v>29</v>
      </c>
      <c r="BY28" s="310">
        <v>30</v>
      </c>
      <c r="BZ28" s="57">
        <v>31</v>
      </c>
      <c r="CA28" s="57">
        <v>32</v>
      </c>
      <c r="CB28" s="57">
        <v>33</v>
      </c>
      <c r="CC28" s="57">
        <v>34</v>
      </c>
      <c r="CD28" s="57">
        <v>35</v>
      </c>
      <c r="CE28" s="57">
        <v>36</v>
      </c>
      <c r="CF28" s="57">
        <v>36</v>
      </c>
      <c r="CG28" s="57">
        <v>37</v>
      </c>
      <c r="CH28" s="57">
        <v>38</v>
      </c>
      <c r="CI28" s="57">
        <v>39</v>
      </c>
      <c r="CJ28" s="57">
        <v>40</v>
      </c>
      <c r="CK28" s="57">
        <v>41</v>
      </c>
      <c r="CL28" s="311">
        <v>42</v>
      </c>
      <c r="CM28" s="403">
        <v>43</v>
      </c>
      <c r="CN28" s="320">
        <v>44</v>
      </c>
      <c r="CO28" s="312">
        <v>45</v>
      </c>
      <c r="CP28" s="344">
        <v>46</v>
      </c>
      <c r="CQ28" s="344">
        <v>47</v>
      </c>
      <c r="CR28" s="344">
        <v>48</v>
      </c>
      <c r="CS28" s="344">
        <v>49</v>
      </c>
      <c r="CT28" s="57">
        <v>50</v>
      </c>
      <c r="CU28" s="57">
        <v>51</v>
      </c>
      <c r="CV28" s="345">
        <v>107</v>
      </c>
      <c r="CW28" s="309">
        <v>52</v>
      </c>
      <c r="CX28" s="313">
        <v>53</v>
      </c>
      <c r="CY28" s="413">
        <v>54</v>
      </c>
      <c r="CZ28" s="314">
        <v>55</v>
      </c>
      <c r="DA28" s="315">
        <v>56</v>
      </c>
      <c r="DB28" s="316">
        <v>57</v>
      </c>
      <c r="DC28" s="307">
        <v>58</v>
      </c>
      <c r="DD28" s="311">
        <v>59</v>
      </c>
      <c r="DE28" s="308">
        <v>108</v>
      </c>
      <c r="DF28" s="317">
        <f>DE28+1</f>
        <v>109</v>
      </c>
      <c r="DG28" s="317">
        <f t="shared" ref="DG28:FR28" si="0">DF28+1</f>
        <v>110</v>
      </c>
      <c r="DH28" s="317">
        <f t="shared" si="0"/>
        <v>111</v>
      </c>
      <c r="DI28" s="317">
        <f t="shared" si="0"/>
        <v>112</v>
      </c>
      <c r="DJ28" s="317">
        <f t="shared" si="0"/>
        <v>113</v>
      </c>
      <c r="DK28" s="318">
        <f t="shared" si="0"/>
        <v>114</v>
      </c>
      <c r="DL28" s="308">
        <f t="shared" si="0"/>
        <v>115</v>
      </c>
      <c r="DM28" s="317">
        <f t="shared" si="0"/>
        <v>116</v>
      </c>
      <c r="DN28" s="318">
        <f t="shared" si="0"/>
        <v>117</v>
      </c>
      <c r="DO28" s="308">
        <f t="shared" si="0"/>
        <v>118</v>
      </c>
      <c r="DP28" s="317">
        <f t="shared" si="0"/>
        <v>119</v>
      </c>
      <c r="DQ28" s="317">
        <f t="shared" si="0"/>
        <v>120</v>
      </c>
      <c r="DR28" s="317">
        <f t="shared" si="0"/>
        <v>121</v>
      </c>
      <c r="DS28" s="317">
        <f t="shared" si="0"/>
        <v>122</v>
      </c>
      <c r="DT28" s="318">
        <f t="shared" si="0"/>
        <v>123</v>
      </c>
      <c r="DU28" s="317">
        <f t="shared" si="0"/>
        <v>124</v>
      </c>
      <c r="DV28" s="317">
        <f t="shared" si="0"/>
        <v>125</v>
      </c>
      <c r="DW28" s="317">
        <f t="shared" si="0"/>
        <v>126</v>
      </c>
      <c r="DX28" s="317">
        <f t="shared" si="0"/>
        <v>127</v>
      </c>
      <c r="DY28" s="319">
        <f t="shared" si="0"/>
        <v>128</v>
      </c>
      <c r="DZ28" s="253">
        <f t="shared" si="0"/>
        <v>129</v>
      </c>
      <c r="EA28" s="118">
        <f t="shared" si="0"/>
        <v>130</v>
      </c>
      <c r="EB28" s="118">
        <f t="shared" si="0"/>
        <v>131</v>
      </c>
      <c r="EC28" s="118">
        <f t="shared" si="0"/>
        <v>132</v>
      </c>
      <c r="ED28" s="118">
        <f t="shared" si="0"/>
        <v>133</v>
      </c>
      <c r="EE28" s="118">
        <f t="shared" si="0"/>
        <v>134</v>
      </c>
      <c r="EF28" s="118">
        <f t="shared" si="0"/>
        <v>135</v>
      </c>
      <c r="EG28" s="419">
        <f t="shared" si="0"/>
        <v>136</v>
      </c>
      <c r="EH28" s="320">
        <f t="shared" si="0"/>
        <v>137</v>
      </c>
      <c r="EI28" s="312">
        <f t="shared" si="0"/>
        <v>138</v>
      </c>
      <c r="EJ28" s="118">
        <f t="shared" si="0"/>
        <v>139</v>
      </c>
      <c r="EK28" s="118">
        <f t="shared" si="0"/>
        <v>140</v>
      </c>
      <c r="EL28" s="118">
        <f t="shared" si="0"/>
        <v>141</v>
      </c>
      <c r="EM28" s="118">
        <f t="shared" si="0"/>
        <v>142</v>
      </c>
      <c r="EN28" s="252">
        <f t="shared" si="0"/>
        <v>143</v>
      </c>
      <c r="EO28" s="253">
        <f t="shared" si="0"/>
        <v>144</v>
      </c>
      <c r="EP28" s="118">
        <f t="shared" si="0"/>
        <v>145</v>
      </c>
      <c r="EQ28" s="118">
        <f t="shared" si="0"/>
        <v>146</v>
      </c>
      <c r="ER28" s="118">
        <f t="shared" si="0"/>
        <v>147</v>
      </c>
      <c r="ES28" s="118">
        <f t="shared" si="0"/>
        <v>148</v>
      </c>
      <c r="ET28" s="118">
        <f t="shared" si="0"/>
        <v>149</v>
      </c>
      <c r="EU28" s="118">
        <f t="shared" si="0"/>
        <v>150</v>
      </c>
      <c r="EV28" s="419">
        <f t="shared" si="0"/>
        <v>151</v>
      </c>
      <c r="EW28" s="320">
        <f t="shared" si="0"/>
        <v>152</v>
      </c>
      <c r="EX28" s="312">
        <f t="shared" si="0"/>
        <v>153</v>
      </c>
      <c r="EY28" s="118">
        <f t="shared" si="0"/>
        <v>154</v>
      </c>
      <c r="EZ28" s="118">
        <f t="shared" si="0"/>
        <v>155</v>
      </c>
      <c r="FA28" s="118">
        <f t="shared" si="0"/>
        <v>156</v>
      </c>
      <c r="FB28" s="118">
        <f t="shared" si="0"/>
        <v>157</v>
      </c>
      <c r="FC28" s="252">
        <f t="shared" si="0"/>
        <v>158</v>
      </c>
      <c r="FD28" s="323">
        <f t="shared" si="0"/>
        <v>159</v>
      </c>
      <c r="FE28" s="324">
        <f t="shared" si="0"/>
        <v>160</v>
      </c>
      <c r="FF28" s="324">
        <f t="shared" si="0"/>
        <v>161</v>
      </c>
      <c r="FG28" s="324">
        <f t="shared" si="0"/>
        <v>162</v>
      </c>
      <c r="FH28" s="324">
        <f t="shared" si="0"/>
        <v>163</v>
      </c>
      <c r="FI28" s="324">
        <f t="shared" si="0"/>
        <v>164</v>
      </c>
      <c r="FJ28" s="424">
        <f t="shared" si="0"/>
        <v>165</v>
      </c>
      <c r="FK28" s="325">
        <f t="shared" si="0"/>
        <v>166</v>
      </c>
      <c r="FL28" s="326">
        <f t="shared" si="0"/>
        <v>167</v>
      </c>
      <c r="FM28" s="324">
        <f t="shared" si="0"/>
        <v>168</v>
      </c>
      <c r="FN28" s="324">
        <f t="shared" si="0"/>
        <v>169</v>
      </c>
      <c r="FO28" s="324">
        <f t="shared" si="0"/>
        <v>170</v>
      </c>
      <c r="FP28" s="324">
        <f t="shared" si="0"/>
        <v>171</v>
      </c>
      <c r="FQ28" s="324">
        <f t="shared" si="0"/>
        <v>172</v>
      </c>
      <c r="FR28" s="254">
        <f t="shared" si="0"/>
        <v>173</v>
      </c>
      <c r="FS28" s="252">
        <f t="shared" ref="FS28:FU28" si="1">FR28+1</f>
        <v>174</v>
      </c>
      <c r="FT28" s="255">
        <f t="shared" si="1"/>
        <v>175</v>
      </c>
      <c r="FU28" s="256">
        <f t="shared" si="1"/>
        <v>176</v>
      </c>
      <c r="FV28" s="358"/>
      <c r="FW28" s="330" t="s">
        <v>288</v>
      </c>
      <c r="FX28" s="331" t="s">
        <v>289</v>
      </c>
      <c r="FY28" s="330" t="s">
        <v>288</v>
      </c>
      <c r="FZ28" s="331" t="s">
        <v>289</v>
      </c>
      <c r="GA28" s="330" t="s">
        <v>288</v>
      </c>
      <c r="GB28" s="331" t="s">
        <v>289</v>
      </c>
      <c r="GC28" s="330" t="s">
        <v>288</v>
      </c>
      <c r="GD28" s="331" t="s">
        <v>289</v>
      </c>
      <c r="GE28" s="330" t="s">
        <v>288</v>
      </c>
      <c r="GF28" s="331" t="s">
        <v>289</v>
      </c>
      <c r="GG28" s="330" t="s">
        <v>288</v>
      </c>
      <c r="GH28" s="331" t="s">
        <v>289</v>
      </c>
      <c r="GI28" s="330" t="s">
        <v>288</v>
      </c>
      <c r="GJ28" s="331" t="s">
        <v>289</v>
      </c>
      <c r="GK28" s="236" t="s">
        <v>288</v>
      </c>
      <c r="GL28" s="237" t="s">
        <v>289</v>
      </c>
      <c r="GM28" s="236" t="s">
        <v>288</v>
      </c>
      <c r="GN28" s="237" t="s">
        <v>289</v>
      </c>
      <c r="GO28" s="236" t="s">
        <v>288</v>
      </c>
      <c r="GP28" s="237" t="s">
        <v>289</v>
      </c>
      <c r="GQ28" s="236" t="s">
        <v>288</v>
      </c>
      <c r="GR28" s="237" t="s">
        <v>289</v>
      </c>
      <c r="GS28" s="238" t="s">
        <v>288</v>
      </c>
      <c r="GT28" s="237" t="s">
        <v>289</v>
      </c>
      <c r="GU28" s="238" t="s">
        <v>288</v>
      </c>
      <c r="GV28" s="237" t="s">
        <v>289</v>
      </c>
      <c r="GW28" s="238" t="s">
        <v>288</v>
      </c>
      <c r="GX28" s="237" t="s">
        <v>289</v>
      </c>
      <c r="GY28" s="238" t="s">
        <v>288</v>
      </c>
      <c r="GZ28" s="238" t="s">
        <v>289</v>
      </c>
      <c r="HA28" s="238" t="s">
        <v>288</v>
      </c>
      <c r="HB28" s="238" t="s">
        <v>289</v>
      </c>
      <c r="HC28" s="238" t="s">
        <v>288</v>
      </c>
      <c r="HD28" s="238" t="s">
        <v>289</v>
      </c>
      <c r="HE28" s="238" t="s">
        <v>288</v>
      </c>
      <c r="HF28" s="238" t="s">
        <v>289</v>
      </c>
      <c r="HG28" s="238" t="s">
        <v>288</v>
      </c>
      <c r="HH28" s="238" t="s">
        <v>289</v>
      </c>
      <c r="HI28" s="224" t="s">
        <v>288</v>
      </c>
      <c r="HJ28" s="224" t="s">
        <v>289</v>
      </c>
      <c r="HK28" s="224" t="s">
        <v>288</v>
      </c>
      <c r="HL28" s="224" t="s">
        <v>289</v>
      </c>
      <c r="HM28" s="224" t="s">
        <v>288</v>
      </c>
      <c r="HN28" s="224" t="s">
        <v>289</v>
      </c>
      <c r="HO28" s="224" t="s">
        <v>288</v>
      </c>
      <c r="HP28" s="224" t="s">
        <v>289</v>
      </c>
      <c r="HQ28" s="224" t="s">
        <v>288</v>
      </c>
      <c r="HR28" s="224" t="s">
        <v>289</v>
      </c>
      <c r="HS28" s="224" t="s">
        <v>288</v>
      </c>
      <c r="HT28" s="224" t="s">
        <v>289</v>
      </c>
      <c r="HU28" s="224" t="s">
        <v>288</v>
      </c>
      <c r="HV28" s="224" t="s">
        <v>289</v>
      </c>
      <c r="HW28" s="224" t="s">
        <v>288</v>
      </c>
      <c r="HX28" s="224" t="s">
        <v>289</v>
      </c>
      <c r="HY28" s="224" t="s">
        <v>288</v>
      </c>
      <c r="HZ28" s="224" t="s">
        <v>289</v>
      </c>
      <c r="IA28" s="224" t="s">
        <v>288</v>
      </c>
      <c r="IB28" s="224" t="s">
        <v>289</v>
      </c>
      <c r="IC28" s="224" t="s">
        <v>288</v>
      </c>
      <c r="ID28" s="224" t="s">
        <v>289</v>
      </c>
      <c r="IE28" s="224" t="s">
        <v>288</v>
      </c>
      <c r="IF28" s="224" t="s">
        <v>289</v>
      </c>
      <c r="IG28" s="224" t="s">
        <v>288</v>
      </c>
      <c r="IH28" s="224" t="s">
        <v>289</v>
      </c>
      <c r="II28" s="224" t="s">
        <v>288</v>
      </c>
      <c r="IJ28" s="224" t="s">
        <v>289</v>
      </c>
      <c r="IK28" s="224" t="s">
        <v>288</v>
      </c>
      <c r="IL28" s="224" t="s">
        <v>289</v>
      </c>
      <c r="IM28" s="224" t="s">
        <v>288</v>
      </c>
      <c r="IN28" s="224" t="s">
        <v>289</v>
      </c>
      <c r="IO28" s="224" t="s">
        <v>288</v>
      </c>
      <c r="IP28" s="224" t="s">
        <v>289</v>
      </c>
      <c r="IQ28" s="224" t="s">
        <v>288</v>
      </c>
      <c r="IR28" s="224" t="s">
        <v>289</v>
      </c>
      <c r="IS28" s="224" t="s">
        <v>288</v>
      </c>
      <c r="IT28" s="224" t="s">
        <v>289</v>
      </c>
      <c r="IU28" s="224" t="s">
        <v>288</v>
      </c>
      <c r="IV28" s="224" t="s">
        <v>289</v>
      </c>
      <c r="IW28" s="224" t="s">
        <v>288</v>
      </c>
      <c r="IX28" s="224" t="s">
        <v>289</v>
      </c>
      <c r="IY28" s="224" t="s">
        <v>288</v>
      </c>
      <c r="IZ28" s="224" t="s">
        <v>289</v>
      </c>
      <c r="JA28" s="224" t="s">
        <v>288</v>
      </c>
      <c r="JB28" s="224" t="s">
        <v>289</v>
      </c>
      <c r="JC28" s="224" t="s">
        <v>288</v>
      </c>
      <c r="JD28" s="224" t="s">
        <v>289</v>
      </c>
      <c r="JE28" s="224" t="s">
        <v>288</v>
      </c>
      <c r="JF28" s="224" t="s">
        <v>289</v>
      </c>
      <c r="JG28" s="224" t="s">
        <v>288</v>
      </c>
      <c r="JH28" s="224" t="s">
        <v>289</v>
      </c>
      <c r="JI28" s="224" t="s">
        <v>288</v>
      </c>
      <c r="JJ28" s="224" t="s">
        <v>289</v>
      </c>
      <c r="JK28" s="224" t="s">
        <v>288</v>
      </c>
      <c r="JL28" s="224" t="s">
        <v>289</v>
      </c>
      <c r="JM28" s="224" t="s">
        <v>288</v>
      </c>
      <c r="JN28" s="224" t="s">
        <v>289</v>
      </c>
      <c r="JO28" s="224" t="s">
        <v>288</v>
      </c>
      <c r="JP28" s="225" t="s">
        <v>289</v>
      </c>
      <c r="JR28" s="255">
        <f>FU28+1</f>
        <v>177</v>
      </c>
      <c r="JS28" s="256">
        <f>JR28+1</f>
        <v>178</v>
      </c>
      <c r="JT28" s="256"/>
      <c r="JU28" s="223">
        <f>JS28+1</f>
        <v>179</v>
      </c>
      <c r="JV28" s="337">
        <f t="shared" ref="JV28:KA28" si="2">JU28+1</f>
        <v>180</v>
      </c>
      <c r="JW28" s="337">
        <f t="shared" si="2"/>
        <v>181</v>
      </c>
      <c r="JX28" s="337">
        <f t="shared" si="2"/>
        <v>182</v>
      </c>
      <c r="JY28" s="337">
        <f t="shared" si="2"/>
        <v>183</v>
      </c>
      <c r="JZ28" s="337">
        <f t="shared" si="2"/>
        <v>184</v>
      </c>
      <c r="KA28" s="338">
        <f t="shared" si="2"/>
        <v>185</v>
      </c>
      <c r="KB28" s="354"/>
      <c r="KE28" s="57"/>
      <c r="KF28" s="57"/>
      <c r="KH28" s="57">
        <v>59</v>
      </c>
      <c r="KJ28" s="395">
        <v>32</v>
      </c>
      <c r="KK28" s="395">
        <v>33</v>
      </c>
      <c r="KL28" s="383">
        <v>1</v>
      </c>
      <c r="KM28" s="370">
        <f t="shared" ref="KM28:KR28" si="3">KL28+1</f>
        <v>2</v>
      </c>
      <c r="KN28" s="381">
        <f t="shared" si="3"/>
        <v>3</v>
      </c>
      <c r="KO28" s="381">
        <f t="shared" si="3"/>
        <v>4</v>
      </c>
      <c r="KP28" s="375">
        <f t="shared" si="3"/>
        <v>5</v>
      </c>
      <c r="KQ28" s="390">
        <f t="shared" si="3"/>
        <v>6</v>
      </c>
      <c r="KR28" s="384">
        <f t="shared" si="3"/>
        <v>7</v>
      </c>
      <c r="KS28" s="390"/>
      <c r="KT28" s="390"/>
    </row>
    <row r="29" spans="1:1101" ht="24" x14ac:dyDescent="0.35">
      <c r="A29" s="19">
        <f t="shared" ref="A29:A35" si="4">$J29</f>
        <v>1</v>
      </c>
      <c r="B29" s="40">
        <f>SUBTOTAL(103,$J$29:$J29)</f>
        <v>1</v>
      </c>
      <c r="C29" s="328" t="e">
        <f>#REF!</f>
        <v>#REF!</v>
      </c>
      <c r="D29" s="36" t="s">
        <v>502</v>
      </c>
      <c r="E29" s="36" t="s">
        <v>502</v>
      </c>
      <c r="F29" s="36" t="s">
        <v>502</v>
      </c>
      <c r="G29" s="36">
        <v>9999</v>
      </c>
      <c r="H29" s="36">
        <v>9999</v>
      </c>
      <c r="I29" s="36">
        <v>1</v>
      </c>
      <c r="J29" s="429">
        <v>1</v>
      </c>
      <c r="K29" s="47">
        <v>9999</v>
      </c>
      <c r="L29" s="25">
        <v>37412</v>
      </c>
      <c r="M29" s="36" t="s">
        <v>82</v>
      </c>
      <c r="N29" s="36" t="s">
        <v>503</v>
      </c>
      <c r="O29" s="46" t="s">
        <v>269</v>
      </c>
      <c r="P29" s="85" t="s">
        <v>444</v>
      </c>
      <c r="Q29" s="77">
        <v>-4</v>
      </c>
      <c r="R29" s="48" t="s">
        <v>0</v>
      </c>
      <c r="S29" s="38" t="s">
        <v>0</v>
      </c>
      <c r="T29" s="46"/>
      <c r="U29" s="62">
        <v>206</v>
      </c>
      <c r="V29" s="44">
        <v>213.8</v>
      </c>
      <c r="W29" s="63">
        <v>0.98</v>
      </c>
      <c r="X29" s="63">
        <v>1.66</v>
      </c>
      <c r="Y29" s="44">
        <f t="shared" ref="Y29:Y35" si="5">(W29*X29)/((CO29/100)*W29+(1-CO29/100)*X29)</f>
        <v>0.98</v>
      </c>
      <c r="Z29" s="64">
        <v>1.4490000000000001</v>
      </c>
      <c r="AA29" s="64">
        <v>0.83599999999999997</v>
      </c>
      <c r="AB29" s="63">
        <v>0.72</v>
      </c>
      <c r="AC29" s="54">
        <v>37</v>
      </c>
      <c r="AD29" s="65">
        <v>1.17</v>
      </c>
      <c r="AE29" s="49">
        <v>139.69999999999999</v>
      </c>
      <c r="AF29" s="36">
        <v>7.72</v>
      </c>
      <c r="AG29" s="38">
        <v>1888</v>
      </c>
      <c r="AH29" s="21" t="s">
        <v>447</v>
      </c>
      <c r="AI29" s="21" t="s">
        <v>447</v>
      </c>
      <c r="AJ29" s="20"/>
      <c r="AK29" s="20"/>
      <c r="AL29" s="20" t="s">
        <v>470</v>
      </c>
      <c r="AM29" s="21" t="s">
        <v>448</v>
      </c>
      <c r="AN29" s="20" t="s">
        <v>449</v>
      </c>
      <c r="AO29" s="20">
        <v>1888</v>
      </c>
      <c r="AP29" s="20">
        <v>14.92</v>
      </c>
      <c r="AQ29" s="36"/>
      <c r="AR29" s="20"/>
      <c r="AS29" s="78"/>
      <c r="AT29" s="40" t="s">
        <v>261</v>
      </c>
      <c r="AU29" s="20" t="e">
        <f>VLOOKUP($A29,'[35]Оснащение '!$B$4:$AG$754,5,0)</f>
        <v>#N/A</v>
      </c>
      <c r="AV29" s="20" t="e">
        <f>VLOOKUP($A29,'[35]Оснащение '!$B$4:$AG$754,6,0)</f>
        <v>#N/A</v>
      </c>
      <c r="AW29" s="20" t="e">
        <f>VLOOKUP($A29,'[35]Оснащение '!$B$4:$AG$754,7,0)</f>
        <v>#N/A</v>
      </c>
      <c r="AX29" s="20" t="e">
        <f>VLOOKUP($A29,'[35]Оснащение '!$B$4:$AG$754,8,0)</f>
        <v>#N/A</v>
      </c>
      <c r="AY29" s="20" t="e">
        <f>VLOOKUP($A29,'[35]Оснащение '!$B$4:$AG$754,9,0)</f>
        <v>#N/A</v>
      </c>
      <c r="AZ29" s="20" t="e">
        <f>VLOOKUP($A29,'[35]Оснащение '!$B$4:$AG$754,10,0)</f>
        <v>#N/A</v>
      </c>
      <c r="BA29" s="20" t="e">
        <f>VLOOKUP($A29,'[35]Оснащение '!$B$4:$AG$754,11,0)</f>
        <v>#N/A</v>
      </c>
      <c r="BB29" s="20" t="e">
        <f>VLOOKUP($A29,'[35]Оснащение '!$B$4:$AG$754,12,0)</f>
        <v>#N/A</v>
      </c>
      <c r="BC29" s="20" t="e">
        <f>VLOOKUP($A29,'[35]Оснащение '!$B$4:$AG$754,13,0)</f>
        <v>#N/A</v>
      </c>
      <c r="BD29" s="20" t="e">
        <f>VLOOKUP($A29,'[35]Оснащение '!$B$4:$AG$754,14,0)</f>
        <v>#N/A</v>
      </c>
      <c r="BE29" s="20" t="e">
        <f>VLOOKUP($A29,'[35]Оснащение '!$B$4:$AG$754,15,0)</f>
        <v>#N/A</v>
      </c>
      <c r="BF29" s="20" t="e">
        <f>VLOOKUP($A29,'[35]Оснащение '!$B$4:$AG$754,16,0)</f>
        <v>#N/A</v>
      </c>
      <c r="BG29" s="20" t="e">
        <f>VLOOKUP($A29,'[35]Оснащение '!$B$4:$AG$754,19,0)</f>
        <v>#N/A</v>
      </c>
      <c r="BH29" s="20" t="e">
        <f>VLOOKUP($A29,'[35]Оснащение '!$B$4:$AG$754,20,0)</f>
        <v>#N/A</v>
      </c>
      <c r="BI29" s="36"/>
      <c r="BJ29" s="36"/>
      <c r="BK29" s="36"/>
      <c r="BL29" s="36"/>
      <c r="BM29" s="38"/>
      <c r="BN29" s="210">
        <v>2030</v>
      </c>
      <c r="BO29" s="36">
        <v>1912.5</v>
      </c>
      <c r="BP29" s="210">
        <f t="shared" ref="BP29:BP35" si="6">BN29-BO29</f>
        <v>117.5</v>
      </c>
      <c r="BQ29" s="36">
        <v>73</v>
      </c>
      <c r="BR29" s="36">
        <v>5.5</v>
      </c>
      <c r="BS29" s="210" t="str">
        <f t="shared" ref="BS29:BS35" si="7">IF(BT29&lt;&gt;"","Есть","")</f>
        <v>Есть</v>
      </c>
      <c r="BT29" s="50" t="s">
        <v>434</v>
      </c>
      <c r="BU29" s="210">
        <f t="shared" ref="BU29:BU35" si="8">IF(BT29&lt;&gt;"",CH29,"")</f>
        <v>78</v>
      </c>
      <c r="BV29" s="210">
        <f t="shared" ref="BV29:BV35" si="9">IF(BS29&lt;&gt;"",CD29,"")</f>
        <v>48</v>
      </c>
      <c r="BW29" s="210">
        <f t="shared" ref="BW29:BW35" si="10">IF(BS29&lt;&gt;"",CQ29,"")</f>
        <v>11.6</v>
      </c>
      <c r="BX29" s="36">
        <v>18</v>
      </c>
      <c r="BY29" s="36" t="s">
        <v>262</v>
      </c>
      <c r="BZ29" s="36" t="s">
        <v>352</v>
      </c>
      <c r="CA29" s="41">
        <v>24</v>
      </c>
      <c r="CB29" s="41">
        <v>0</v>
      </c>
      <c r="CC29" s="210">
        <v>22</v>
      </c>
      <c r="CD29" s="210">
        <v>48</v>
      </c>
      <c r="CE29" s="210">
        <v>21</v>
      </c>
      <c r="CF29" s="25" t="e">
        <f>#REF!</f>
        <v>#REF!</v>
      </c>
      <c r="CG29" s="210" t="e">
        <f>VLOOKUP($J29,[36]Лист1!$B$3:$I$636,8,0)</f>
        <v>#N/A</v>
      </c>
      <c r="CH29" s="210">
        <v>78</v>
      </c>
      <c r="CI29" s="36">
        <v>6</v>
      </c>
      <c r="CJ29" s="210"/>
      <c r="CK29" s="36"/>
      <c r="CL29" s="42">
        <v>52</v>
      </c>
      <c r="CM29" s="404">
        <f t="shared" ref="CM29:CM35" si="11">CN29*(1-CO29/100)*0.836</f>
        <v>15.006199999999998</v>
      </c>
      <c r="CN29" s="408">
        <v>17.95</v>
      </c>
      <c r="CO29" s="212">
        <v>0</v>
      </c>
      <c r="CP29" s="210">
        <v>21.6</v>
      </c>
      <c r="CQ29" s="210">
        <v>11.6</v>
      </c>
      <c r="CR29" s="210">
        <f t="shared" ref="CR29:CR35" si="12">IF(CP29&lt;&gt;"0",CP29-CQ29,"0")</f>
        <v>10.000000000000002</v>
      </c>
      <c r="CS29" s="110">
        <f t="shared" ref="CS29:CS35" si="13">(CP29-CQ29)*1000/CM29</f>
        <v>666.39122496034997</v>
      </c>
      <c r="CT29" s="210">
        <f t="shared" ref="CT29:CT35" si="14">IF(CM29&gt;0,(CP29*1000/CM29),0)</f>
        <v>1439.4050459143557</v>
      </c>
      <c r="CU29" s="54" t="e">
        <f>IF(CN29&lt;&gt;0,IF(AT29=#REF!,CQ29/(CM29+(CN29-CM29/0.836)*1.158)*1000,""),"")</f>
        <v>#REF!</v>
      </c>
      <c r="CV29" s="51" t="e">
        <f t="shared" ref="CV29:CV35" si="15">IF(CN29&lt;&gt;0,CN29/(CG29-CL29),0)</f>
        <v>#N/A</v>
      </c>
      <c r="CW29" s="43"/>
      <c r="CX29" s="214" t="str">
        <f t="shared" ref="CX29:CX35" si="16">AT29</f>
        <v>Газлифт</v>
      </c>
      <c r="CY29" s="414">
        <f t="shared" ref="CY29:CY35" si="17">IFERROR(CZ29*(1-DA29/100)*$AA29,"-")</f>
        <v>15.006199999999998</v>
      </c>
      <c r="CZ29" s="409">
        <f t="shared" ref="CZ29:CZ35" si="18">IFERROR(IF(AND(FR29="Технология",FJ29&lt;$GS$26),EH29,CN29),"-")</f>
        <v>17.95</v>
      </c>
      <c r="DA29" s="158">
        <f t="shared" ref="DA29:DA35" si="19">IFERROR(IF(AND(FR29="Технология",FJ29&lt;$GS$26),EI29,CO29),"-")</f>
        <v>0</v>
      </c>
      <c r="DB29" s="215">
        <f t="shared" ref="DB29:DB35" si="20">IFERROR(CS29*CY29/1000,"-")</f>
        <v>10.000000000000002</v>
      </c>
      <c r="DC29" s="54">
        <f t="shared" ref="DC29:DC35" si="21">IFERROR(IF(AND(FR29="Технология",FJ29&lt;$GS$26),EN29,CL29),"-")</f>
        <v>52</v>
      </c>
      <c r="DD29" s="216"/>
      <c r="DE29" s="257" t="str">
        <f>IFERROR(VLOOKUP($J29,[37]Лист1!$D$3:$F$381,3,0),"")</f>
        <v/>
      </c>
      <c r="DF29" s="174">
        <v>43104</v>
      </c>
      <c r="DG29" s="262">
        <v>365</v>
      </c>
      <c r="DH29" s="137"/>
      <c r="DI29" s="137"/>
      <c r="DJ29" s="137"/>
      <c r="DK29" s="258"/>
      <c r="DL29" s="267">
        <v>42639</v>
      </c>
      <c r="DM29" s="268" t="s">
        <v>265</v>
      </c>
      <c r="DN29" s="269"/>
      <c r="DO29" s="111" t="e">
        <f>VLOOKUP($J29,'[38]ТР нефть'!$A$25:$CW$463,101,0)</f>
        <v>#N/A</v>
      </c>
      <c r="DP29" s="55" t="e">
        <f t="shared" ref="DP29:DP35" si="22">DR29/(CG29-DO29)</f>
        <v>#N/A</v>
      </c>
      <c r="DQ29" s="127" t="e">
        <f t="shared" ref="DQ29:DQ35" si="23">DR29*(1-DS29/100)*$AA29</f>
        <v>#N/A</v>
      </c>
      <c r="DR29" s="211" t="e">
        <f t="shared" ref="DR29:DR35" si="24">IF(DO29&lt;CL29,IF(KE29=1,CN29,(1-0.2*(DO29/CG29)-0.8*(DO29/CG29)^2)*(CN29/(1-0.2*(CL29/CG29)-0.8*(CL29/CG29)^2))),CN29)</f>
        <v>#N/A</v>
      </c>
      <c r="DS29" s="122">
        <f t="shared" ref="DS29:DS35" si="25">CO29</f>
        <v>0</v>
      </c>
      <c r="DT29" s="150" t="e">
        <f t="shared" ref="DT29:DT35" si="26">(CS29*DQ29)/1000</f>
        <v>#N/A</v>
      </c>
      <c r="DU29" s="147" t="e">
        <f t="shared" ref="DU29:DU35" si="27">DQ29-CM29</f>
        <v>#N/A</v>
      </c>
      <c r="DV29" s="148" t="e">
        <f t="shared" ref="DV29:DV35" si="28">DR29-CN29</f>
        <v>#N/A</v>
      </c>
      <c r="DW29" s="122">
        <f t="shared" ref="DW29:DW35" si="29">DS29-CO29</f>
        <v>0</v>
      </c>
      <c r="DX29" s="149" t="e">
        <f t="shared" ref="DX29:DX35" si="30">DT29-CR29</f>
        <v>#N/A</v>
      </c>
      <c r="DY29" s="75"/>
      <c r="DZ29" s="40">
        <v>18</v>
      </c>
      <c r="EA29" s="26">
        <v>27</v>
      </c>
      <c r="EB29" s="26">
        <v>46</v>
      </c>
      <c r="EC29" s="26">
        <v>26</v>
      </c>
      <c r="ED29" s="36" t="s">
        <v>352</v>
      </c>
      <c r="EE29" s="41">
        <v>24</v>
      </c>
      <c r="EF29" s="41">
        <v>0</v>
      </c>
      <c r="EG29" s="420">
        <v>15.006199999999998</v>
      </c>
      <c r="EH29" s="422">
        <v>17.95</v>
      </c>
      <c r="EI29" s="132">
        <v>0</v>
      </c>
      <c r="EJ29" s="30">
        <v>21.6</v>
      </c>
      <c r="EK29" s="24">
        <v>666.39122496034997</v>
      </c>
      <c r="EL29" s="28">
        <v>77</v>
      </c>
      <c r="EM29" s="30">
        <v>11.6</v>
      </c>
      <c r="EN29" s="272">
        <v>54</v>
      </c>
      <c r="EO29" s="29">
        <f t="shared" ref="EO29:EO35" si="31">BX29</f>
        <v>18</v>
      </c>
      <c r="EP29" s="24">
        <f t="shared" ref="EP29:EP35" si="32">CC29</f>
        <v>22</v>
      </c>
      <c r="EQ29" s="24">
        <f t="shared" ref="EQ29:EQ35" si="33">CD29</f>
        <v>48</v>
      </c>
      <c r="ER29" s="30">
        <f t="shared" ref="ER29:ER35" si="34">CE29</f>
        <v>21</v>
      </c>
      <c r="ES29" s="30" t="str">
        <f t="shared" ref="ES29:ES35" si="35">BZ29</f>
        <v>Постоянный</v>
      </c>
      <c r="ET29" s="30">
        <f t="shared" ref="ET29:ET35" si="36">CA29</f>
        <v>24</v>
      </c>
      <c r="EU29" s="30">
        <f t="shared" ref="EU29:EU35" si="37">CB29</f>
        <v>0</v>
      </c>
      <c r="EV29" s="420">
        <f t="shared" ref="EV29:EV35" si="38">CM29</f>
        <v>15.006199999999998</v>
      </c>
      <c r="EW29" s="422">
        <f t="shared" ref="EW29:EW35" si="39">CN29</f>
        <v>17.95</v>
      </c>
      <c r="EX29" s="132">
        <f t="shared" ref="EX29:EX35" si="40">CO29</f>
        <v>0</v>
      </c>
      <c r="EY29" s="151">
        <f t="shared" ref="EY29:EY35" si="41">CP29</f>
        <v>21.6</v>
      </c>
      <c r="EZ29" s="23">
        <f t="shared" ref="EZ29:EZ35" si="42">CS29</f>
        <v>666.39122496034997</v>
      </c>
      <c r="FA29" s="27">
        <f t="shared" ref="FA29:FA35" si="43">CH29</f>
        <v>78</v>
      </c>
      <c r="FB29" s="31">
        <f t="shared" ref="FB29:FB35" si="44">CQ29</f>
        <v>11.6</v>
      </c>
      <c r="FC29" s="31">
        <f t="shared" ref="FC29:FC35" si="45">CL29</f>
        <v>52</v>
      </c>
      <c r="FD29" s="173">
        <f t="shared" ref="FD29:FD35" si="46">EO29-DZ29</f>
        <v>0</v>
      </c>
      <c r="FE29" s="28">
        <f t="shared" ref="FE29:FE35" si="47">EP29-EA29</f>
        <v>-5</v>
      </c>
      <c r="FF29" s="28">
        <f t="shared" ref="FF29:FF35" si="48">EQ29-EB29</f>
        <v>2</v>
      </c>
      <c r="FG29" s="28">
        <f t="shared" ref="FG29:FG35" si="49">ER29-EC29</f>
        <v>-5</v>
      </c>
      <c r="FH29" s="28">
        <f t="shared" ref="FH29:FH35" si="50">ET29-EE29</f>
        <v>0</v>
      </c>
      <c r="FI29" s="28">
        <f t="shared" ref="FI29:FI35" si="51">EU29-EF29</f>
        <v>0</v>
      </c>
      <c r="FJ29" s="425">
        <f t="shared" ref="FJ29:FJ35" si="52">EV29-EG29</f>
        <v>0</v>
      </c>
      <c r="FK29" s="426">
        <f t="shared" ref="FK29:FK35" si="53">EW29-EH29</f>
        <v>0</v>
      </c>
      <c r="FL29" s="171">
        <f t="shared" ref="FL29:FL35" si="54">EX29-EI29</f>
        <v>0</v>
      </c>
      <c r="FM29" s="220">
        <f t="shared" ref="FM29:FM35" si="55">EY29-EJ29</f>
        <v>0</v>
      </c>
      <c r="FN29" s="27">
        <f t="shared" ref="FN29:FN35" si="56">FA29-EL29</f>
        <v>1</v>
      </c>
      <c r="FO29" s="27">
        <f t="shared" ref="FO29:FO35" si="57">FB29-EM29</f>
        <v>0</v>
      </c>
      <c r="FP29" s="27">
        <f t="shared" ref="FP29:FP35" si="58">EZ29-EK29</f>
        <v>0</v>
      </c>
      <c r="FQ29" s="172">
        <f t="shared" ref="FQ29:FQ35" si="59">FC29-EN29</f>
        <v>-2</v>
      </c>
      <c r="FR29" s="76"/>
      <c r="FS29" s="39"/>
      <c r="FT29" s="76"/>
      <c r="FU29" s="39"/>
      <c r="FV29" s="359"/>
      <c r="FW29" s="235"/>
      <c r="FX29" s="34">
        <v>0</v>
      </c>
      <c r="FY29" s="235"/>
      <c r="FZ29" s="34">
        <v>0.79419999999999824</v>
      </c>
      <c r="GA29" s="235" t="s">
        <v>290</v>
      </c>
      <c r="GB29" s="34">
        <v>-5.8520000000000003</v>
      </c>
      <c r="GC29" s="235" t="s">
        <v>290</v>
      </c>
      <c r="GD29" s="34">
        <v>2.7588000000000008</v>
      </c>
      <c r="GE29" s="235"/>
      <c r="GF29" s="34">
        <v>0.83600000000000207</v>
      </c>
      <c r="GG29" s="235"/>
      <c r="GH29" s="34">
        <v>-0.83600000000000207</v>
      </c>
      <c r="GI29" s="235" t="s">
        <v>279</v>
      </c>
      <c r="GJ29" s="34">
        <v>-3.5947999999999993</v>
      </c>
      <c r="GK29" s="235"/>
      <c r="GL29" s="34">
        <v>0</v>
      </c>
      <c r="GM29" s="235"/>
      <c r="GN29" s="34">
        <v>0</v>
      </c>
      <c r="GO29" s="235" t="s">
        <v>290</v>
      </c>
      <c r="GP29" s="34">
        <v>5.016</v>
      </c>
      <c r="GQ29" s="235" t="s">
        <v>290</v>
      </c>
      <c r="GR29" s="34">
        <v>-2.2571999999999992</v>
      </c>
      <c r="GS29" s="230"/>
      <c r="GT29" s="34">
        <v>0</v>
      </c>
      <c r="GU29" s="231"/>
      <c r="GV29" s="34">
        <v>0</v>
      </c>
      <c r="GW29" s="231"/>
      <c r="GX29" s="34">
        <v>0</v>
      </c>
      <c r="GY29" s="231"/>
      <c r="GZ29" s="34">
        <v>0</v>
      </c>
      <c r="HA29" s="231" t="s">
        <v>290</v>
      </c>
      <c r="HB29" s="34">
        <v>2.6919199999999979</v>
      </c>
      <c r="HC29" s="232"/>
      <c r="HD29" s="232">
        <v>0</v>
      </c>
      <c r="HE29" s="232" t="s">
        <v>290</v>
      </c>
      <c r="HF29" s="232">
        <v>-3.0263200000000001</v>
      </c>
      <c r="HG29" s="233" t="e">
        <f>VLOOKUP($J29,'[39]ТР нефть'!$J$29:$GY$553,171,0)</f>
        <v>#N/A</v>
      </c>
      <c r="HH29" s="232" t="e">
        <f>VLOOKUP($J29,'[39]ТР нефть'!$J$29:$GY$553,163,0)</f>
        <v>#N/A</v>
      </c>
      <c r="HI29" s="233" t="s">
        <v>291</v>
      </c>
      <c r="HJ29" s="232">
        <v>-4.597999999999999</v>
      </c>
      <c r="HK29" s="233" t="s">
        <v>290</v>
      </c>
      <c r="HL29" s="232">
        <v>5.5175999999999981</v>
      </c>
      <c r="HM29" s="233"/>
      <c r="HN29" s="232">
        <v>0</v>
      </c>
      <c r="HO29" s="233"/>
      <c r="HP29" s="232">
        <v>0</v>
      </c>
      <c r="HQ29" s="233"/>
      <c r="HR29" s="232">
        <v>0</v>
      </c>
      <c r="HS29" s="233"/>
      <c r="HT29" s="232">
        <v>0</v>
      </c>
      <c r="HU29" s="233"/>
      <c r="HV29" s="232">
        <v>0</v>
      </c>
      <c r="HW29" s="233"/>
      <c r="HX29" s="232" t="e">
        <f>VLOOKUP(J29,'[40]ТР нефть'!$J$25:$FF$444,153,0)</f>
        <v>#N/A</v>
      </c>
      <c r="HY29" s="233"/>
      <c r="HZ29" s="232" t="e">
        <f>VLOOKUP(J29,'[41]ТР нефть'!$J$25:$FF$434,153,0)</f>
        <v>#N/A</v>
      </c>
      <c r="IA29" s="233" t="s">
        <v>268</v>
      </c>
      <c r="IB29" s="232">
        <v>2.7081384000000011</v>
      </c>
      <c r="IC29" s="233" t="s">
        <v>268</v>
      </c>
      <c r="ID29" s="232">
        <v>0.28942319999999988</v>
      </c>
      <c r="IE29" s="233" t="s">
        <v>268</v>
      </c>
      <c r="IF29" s="232">
        <v>2.0259624000000009</v>
      </c>
      <c r="IG29" s="233" t="s">
        <v>291</v>
      </c>
      <c r="IH29" s="232">
        <v>-2.5064951999999998</v>
      </c>
      <c r="II29" s="233">
        <v>0</v>
      </c>
      <c r="IJ29" s="232">
        <v>0</v>
      </c>
      <c r="IK29" s="233">
        <v>0</v>
      </c>
      <c r="IL29" s="232">
        <v>0</v>
      </c>
      <c r="IM29" s="233">
        <v>0</v>
      </c>
      <c r="IN29" s="232">
        <v>0</v>
      </c>
      <c r="IO29" s="233">
        <v>0</v>
      </c>
      <c r="IP29" s="232">
        <v>0</v>
      </c>
      <c r="IQ29" s="233">
        <v>0</v>
      </c>
      <c r="IR29" s="232">
        <v>0</v>
      </c>
      <c r="IS29" s="233">
        <v>0</v>
      </c>
      <c r="IT29" s="232">
        <v>-1.746191655999997</v>
      </c>
      <c r="IU29" s="233">
        <v>0</v>
      </c>
      <c r="IV29" s="232">
        <v>0</v>
      </c>
      <c r="IW29" s="233">
        <v>0</v>
      </c>
      <c r="IX29" s="232">
        <v>0</v>
      </c>
      <c r="IY29" s="233">
        <v>0</v>
      </c>
      <c r="IZ29" s="232">
        <v>0</v>
      </c>
      <c r="JA29" s="233" t="s">
        <v>268</v>
      </c>
      <c r="JB29" s="232">
        <v>-3.3610099999999998</v>
      </c>
      <c r="JC29" s="233">
        <v>0</v>
      </c>
      <c r="JD29" s="232">
        <v>0</v>
      </c>
      <c r="JE29" s="233">
        <v>0</v>
      </c>
      <c r="JF29" s="232">
        <v>0</v>
      </c>
      <c r="JG29" s="233">
        <v>0</v>
      </c>
      <c r="JH29" s="232">
        <v>0</v>
      </c>
      <c r="JI29" s="233">
        <v>0</v>
      </c>
      <c r="JJ29" s="232">
        <v>0</v>
      </c>
      <c r="JK29" s="233">
        <v>0</v>
      </c>
      <c r="JL29" s="232">
        <v>3.3758496</v>
      </c>
      <c r="JM29" s="233">
        <v>0</v>
      </c>
      <c r="JN29" s="232">
        <v>0.25286399999983</v>
      </c>
      <c r="JO29" s="233">
        <v>0</v>
      </c>
      <c r="JP29" s="221">
        <v>0</v>
      </c>
      <c r="JR29" s="35">
        <v>1</v>
      </c>
      <c r="JS29" s="222">
        <v>1</v>
      </c>
      <c r="JT29" s="222">
        <v>2</v>
      </c>
      <c r="JU29" s="229"/>
      <c r="JV29" s="34">
        <f t="shared" ref="JV29:JV35" si="60">CY29-CM29</f>
        <v>0</v>
      </c>
      <c r="JW29" s="33">
        <f t="shared" ref="JW29:JW35" si="61">CC29-CE29</f>
        <v>1</v>
      </c>
      <c r="JX29" s="33">
        <f t="shared" ref="JX29:JX35" si="62">CE29-CD29</f>
        <v>-27</v>
      </c>
      <c r="JY29" s="33">
        <f t="shared" ref="JY29:JY35" si="63">CK29-CL29</f>
        <v>-52</v>
      </c>
      <c r="JZ29" s="33" t="e">
        <f t="shared" ref="JZ29:JZ35" si="64">CG29-CL29</f>
        <v>#N/A</v>
      </c>
      <c r="KA29" s="329" t="e">
        <f t="shared" ref="KA29:KA35" si="65">AH29-AI29</f>
        <v>#VALUE!</v>
      </c>
      <c r="KB29" s="352">
        <f t="shared" ref="KB29:KB35" si="66">IF(AT29="УЭЦН",1,IF(AND(CA29&lt;12,CB29&lt;12),1,IF(AND(CA29=12,CB29&lt;&gt;12),"вставить коэффициент",IF(CA29&gt;24,(CA29+CB29)/CA29,(CA29+CB29)/24))))</f>
        <v>1</v>
      </c>
      <c r="KE29" s="20">
        <v>0</v>
      </c>
      <c r="KF29" s="20">
        <v>0</v>
      </c>
      <c r="KH29" s="36">
        <v>1772</v>
      </c>
      <c r="KJ29" s="366">
        <v>24</v>
      </c>
      <c r="KK29" s="366">
        <v>0</v>
      </c>
      <c r="KL29" s="373" t="s">
        <v>353</v>
      </c>
      <c r="KM29" s="234" t="s">
        <v>434</v>
      </c>
      <c r="KN29" s="382">
        <f t="shared" ref="KN29:KN30" si="67">IF(KM29&lt;&gt;"",LC29,"")</f>
        <v>0</v>
      </c>
      <c r="KO29" s="382">
        <f t="shared" ref="KO29:KO30" si="68">IF(KL29&lt;&gt;"",KY29,"")</f>
        <v>0</v>
      </c>
      <c r="KP29" s="365">
        <f t="shared" ref="KP29:KP30" si="69">IF(KL29&lt;&gt;"",LL29,"")</f>
        <v>0</v>
      </c>
      <c r="KQ29" s="365"/>
      <c r="KR29" s="374"/>
      <c r="KT29" s="397"/>
    </row>
    <row r="30" spans="1:1101" ht="36.5" thickBot="1" x14ac:dyDescent="0.4">
      <c r="A30" s="19">
        <f t="shared" si="4"/>
        <v>2</v>
      </c>
      <c r="B30" s="40">
        <f>SUBTOTAL(103,$J$29:$J30)</f>
        <v>2</v>
      </c>
      <c r="C30" s="328" t="e">
        <f>#REF!</f>
        <v>#REF!</v>
      </c>
      <c r="D30" s="36" t="s">
        <v>502</v>
      </c>
      <c r="E30" s="36" t="s">
        <v>502</v>
      </c>
      <c r="F30" s="36" t="s">
        <v>502</v>
      </c>
      <c r="G30" s="36">
        <v>9999</v>
      </c>
      <c r="H30" s="36">
        <v>9999</v>
      </c>
      <c r="I30" s="36">
        <v>1</v>
      </c>
      <c r="J30" s="429">
        <v>2</v>
      </c>
      <c r="K30" s="47">
        <v>9999</v>
      </c>
      <c r="L30" s="25">
        <v>37493</v>
      </c>
      <c r="M30" s="36" t="s">
        <v>79</v>
      </c>
      <c r="N30" s="36" t="s">
        <v>503</v>
      </c>
      <c r="O30" s="46" t="s">
        <v>269</v>
      </c>
      <c r="P30" s="85" t="s">
        <v>444</v>
      </c>
      <c r="Q30" s="77">
        <v>-4</v>
      </c>
      <c r="R30" s="48">
        <v>41399</v>
      </c>
      <c r="S30" s="38" t="s">
        <v>255</v>
      </c>
      <c r="T30" s="46" t="s">
        <v>256</v>
      </c>
      <c r="U30" s="62">
        <v>206</v>
      </c>
      <c r="V30" s="44">
        <v>213.8</v>
      </c>
      <c r="W30" s="63">
        <v>0.98</v>
      </c>
      <c r="X30" s="63">
        <v>1.66</v>
      </c>
      <c r="Y30" s="44">
        <f t="shared" si="5"/>
        <v>0.98020076401190581</v>
      </c>
      <c r="Z30" s="64">
        <v>1.4490000000000001</v>
      </c>
      <c r="AA30" s="64">
        <v>0.83599999999999997</v>
      </c>
      <c r="AB30" s="63">
        <v>0.72</v>
      </c>
      <c r="AC30" s="54">
        <v>37</v>
      </c>
      <c r="AD30" s="65">
        <v>1.17</v>
      </c>
      <c r="AE30" s="49">
        <v>139.69999999999999</v>
      </c>
      <c r="AF30" s="36">
        <v>7.72</v>
      </c>
      <c r="AG30" s="38">
        <v>2220</v>
      </c>
      <c r="AH30" s="21">
        <v>1950</v>
      </c>
      <c r="AI30" s="21">
        <v>1950</v>
      </c>
      <c r="AJ30" s="20"/>
      <c r="AK30" s="20"/>
      <c r="AL30" s="20" t="s">
        <v>257</v>
      </c>
      <c r="AM30" s="21" t="s">
        <v>430</v>
      </c>
      <c r="AN30" s="20">
        <v>82</v>
      </c>
      <c r="AO30" s="20">
        <v>1863</v>
      </c>
      <c r="AP30" s="20">
        <v>0.8</v>
      </c>
      <c r="AQ30" s="36"/>
      <c r="AR30" s="20"/>
      <c r="AS30" s="78"/>
      <c r="AT30" s="40" t="s">
        <v>501</v>
      </c>
      <c r="AU30" s="20" t="e">
        <f>VLOOKUP($A30,'[35]Оснащение '!$B$4:$AG$754,5,0)</f>
        <v>#N/A</v>
      </c>
      <c r="AV30" s="20" t="e">
        <f>VLOOKUP($A30,'[35]Оснащение '!$B$4:$AG$754,6,0)</f>
        <v>#N/A</v>
      </c>
      <c r="AW30" s="20" t="e">
        <f>VLOOKUP($A30,'[35]Оснащение '!$B$4:$AG$754,7,0)</f>
        <v>#N/A</v>
      </c>
      <c r="AX30" s="20" t="e">
        <f>VLOOKUP($A30,'[35]Оснащение '!$B$4:$AG$754,8,0)</f>
        <v>#N/A</v>
      </c>
      <c r="AY30" s="20" t="e">
        <f>VLOOKUP($A30,'[35]Оснащение '!$B$4:$AG$754,9,0)</f>
        <v>#N/A</v>
      </c>
      <c r="AZ30" s="20" t="e">
        <f>VLOOKUP($A30,'[35]Оснащение '!$B$4:$AG$754,10,0)</f>
        <v>#N/A</v>
      </c>
      <c r="BA30" s="20" t="e">
        <f>VLOOKUP($A30,'[35]Оснащение '!$B$4:$AG$754,11,0)</f>
        <v>#N/A</v>
      </c>
      <c r="BB30" s="20" t="e">
        <f>VLOOKUP($A30,'[35]Оснащение '!$B$4:$AG$754,12,0)</f>
        <v>#N/A</v>
      </c>
      <c r="BC30" s="20" t="e">
        <f>VLOOKUP($A30,'[35]Оснащение '!$B$4:$AG$754,13,0)</f>
        <v>#N/A</v>
      </c>
      <c r="BD30" s="20" t="e">
        <f>VLOOKUP($A30,'[35]Оснащение '!$B$4:$AG$754,14,0)</f>
        <v>#N/A</v>
      </c>
      <c r="BE30" s="20" t="e">
        <f>VLOOKUP($A30,'[35]Оснащение '!$B$4:$AG$754,15,0)</f>
        <v>#N/A</v>
      </c>
      <c r="BF30" s="20" t="e">
        <f>VLOOKUP($A30,'[35]Оснащение '!$B$4:$AG$754,16,0)</f>
        <v>#N/A</v>
      </c>
      <c r="BG30" s="20" t="e">
        <f>VLOOKUP($A30,'[35]Оснащение '!$B$4:$AG$754,19,0)</f>
        <v>#N/A</v>
      </c>
      <c r="BH30" s="20" t="e">
        <f>VLOOKUP($A30,'[35]Оснащение '!$B$4:$AG$754,20,0)</f>
        <v>#N/A</v>
      </c>
      <c r="BI30" s="36"/>
      <c r="BJ30" s="36"/>
      <c r="BK30" s="36"/>
      <c r="BL30" s="36"/>
      <c r="BM30" s="38"/>
      <c r="BN30" s="210">
        <v>1849.15</v>
      </c>
      <c r="BO30" s="36">
        <v>1848.6</v>
      </c>
      <c r="BP30" s="210">
        <f t="shared" si="6"/>
        <v>0.5500000000001819</v>
      </c>
      <c r="BQ30" s="36">
        <v>73</v>
      </c>
      <c r="BR30" s="36">
        <v>5.5</v>
      </c>
      <c r="BS30" s="210" t="str">
        <f t="shared" si="7"/>
        <v>Есть</v>
      </c>
      <c r="BT30" s="50" t="s">
        <v>434</v>
      </c>
      <c r="BU30" s="210"/>
      <c r="BV30" s="210"/>
      <c r="BW30" s="210"/>
      <c r="BX30" s="36">
        <v>65</v>
      </c>
      <c r="BY30" s="36" t="s">
        <v>262</v>
      </c>
      <c r="BZ30" s="36" t="s">
        <v>352</v>
      </c>
      <c r="CA30" s="41">
        <v>24</v>
      </c>
      <c r="CB30" s="41">
        <v>0</v>
      </c>
      <c r="CC30" s="210">
        <v>49</v>
      </c>
      <c r="CD30" s="210">
        <v>46</v>
      </c>
      <c r="CE30" s="210">
        <v>46</v>
      </c>
      <c r="CF30" s="25" t="e">
        <f>#REF!</f>
        <v>#REF!</v>
      </c>
      <c r="CG30" s="210" t="e">
        <f>VLOOKUP($J30,[36]Лист1!$B$3:$I$636,8,0)</f>
        <v>#N/A</v>
      </c>
      <c r="CH30" s="210"/>
      <c r="CI30" s="36"/>
      <c r="CJ30" s="210"/>
      <c r="CK30" s="36"/>
      <c r="CL30" s="42">
        <v>81</v>
      </c>
      <c r="CM30" s="404">
        <f t="shared" si="11"/>
        <v>27.156414999999999</v>
      </c>
      <c r="CN30" s="408">
        <v>32.5</v>
      </c>
      <c r="CO30" s="212">
        <v>0.05</v>
      </c>
      <c r="CP30" s="210">
        <v>82.2</v>
      </c>
      <c r="CQ30" s="210"/>
      <c r="CR30" s="210">
        <f t="shared" si="12"/>
        <v>82.2</v>
      </c>
      <c r="CS30" s="110">
        <f t="shared" si="13"/>
        <v>3026.9091115303695</v>
      </c>
      <c r="CT30" s="210">
        <f t="shared" si="14"/>
        <v>3026.9091115303695</v>
      </c>
      <c r="CU30" s="54" t="e">
        <f>IF(CN30&lt;&gt;0,IF(AT30=#REF!,CQ30/(CM30+(CN30-CM30/0.836)*1.158)*1000,""),"")</f>
        <v>#REF!</v>
      </c>
      <c r="CV30" s="51" t="e">
        <f t="shared" si="15"/>
        <v>#N/A</v>
      </c>
      <c r="CW30" s="213"/>
      <c r="CX30" s="214" t="str">
        <f t="shared" si="16"/>
        <v>Фон.</v>
      </c>
      <c r="CY30" s="414">
        <f t="shared" si="17"/>
        <v>27.156414999999999</v>
      </c>
      <c r="CZ30" s="409">
        <f t="shared" si="18"/>
        <v>32.5</v>
      </c>
      <c r="DA30" s="158">
        <f t="shared" si="19"/>
        <v>0.05</v>
      </c>
      <c r="DB30" s="215">
        <f t="shared" si="20"/>
        <v>82.2</v>
      </c>
      <c r="DC30" s="54">
        <f t="shared" si="21"/>
        <v>81</v>
      </c>
      <c r="DD30" s="216"/>
      <c r="DE30" s="257" t="str">
        <f>IFERROR(VLOOKUP($J30,[37]Лист1!$D$3:$F$381,3,0),"")</f>
        <v/>
      </c>
      <c r="DF30" s="174">
        <v>43539</v>
      </c>
      <c r="DG30" s="262">
        <v>231</v>
      </c>
      <c r="DH30" s="137"/>
      <c r="DI30" s="137"/>
      <c r="DJ30" s="137"/>
      <c r="DK30" s="258"/>
      <c r="DL30" s="267">
        <v>42655</v>
      </c>
      <c r="DM30" s="268" t="s">
        <v>263</v>
      </c>
      <c r="DN30" s="269"/>
      <c r="DO30" s="111" t="e">
        <f>VLOOKUP($J30,'[38]ТР нефть'!$A$25:$CW$463,101,0)</f>
        <v>#N/A</v>
      </c>
      <c r="DP30" s="55" t="e">
        <f t="shared" si="22"/>
        <v>#N/A</v>
      </c>
      <c r="DQ30" s="127" t="e">
        <f t="shared" si="23"/>
        <v>#N/A</v>
      </c>
      <c r="DR30" s="211" t="e">
        <f t="shared" si="24"/>
        <v>#N/A</v>
      </c>
      <c r="DS30" s="122">
        <f t="shared" si="25"/>
        <v>0.05</v>
      </c>
      <c r="DT30" s="150" t="e">
        <f t="shared" si="26"/>
        <v>#N/A</v>
      </c>
      <c r="DU30" s="147" t="e">
        <f t="shared" si="27"/>
        <v>#N/A</v>
      </c>
      <c r="DV30" s="148" t="e">
        <f t="shared" si="28"/>
        <v>#N/A</v>
      </c>
      <c r="DW30" s="122">
        <f t="shared" si="29"/>
        <v>0</v>
      </c>
      <c r="DX30" s="149" t="e">
        <f t="shared" si="30"/>
        <v>#N/A</v>
      </c>
      <c r="DY30" s="75"/>
      <c r="DZ30" s="40">
        <v>65</v>
      </c>
      <c r="EA30" s="210">
        <v>33</v>
      </c>
      <c r="EB30" s="210">
        <v>44</v>
      </c>
      <c r="EC30" s="210">
        <v>32</v>
      </c>
      <c r="ED30" s="36" t="s">
        <v>352</v>
      </c>
      <c r="EE30" s="41">
        <v>24</v>
      </c>
      <c r="EF30" s="41">
        <v>0</v>
      </c>
      <c r="EG30" s="420">
        <v>27.156414999999999</v>
      </c>
      <c r="EH30" s="422">
        <v>32.5</v>
      </c>
      <c r="EI30" s="132">
        <v>0.05</v>
      </c>
      <c r="EJ30" s="30">
        <v>82.2</v>
      </c>
      <c r="EK30" s="24">
        <v>3026.9091115303695</v>
      </c>
      <c r="EL30" s="28">
        <v>0</v>
      </c>
      <c r="EM30" s="30">
        <v>0</v>
      </c>
      <c r="EN30" s="272">
        <v>69</v>
      </c>
      <c r="EO30" s="29">
        <f t="shared" si="31"/>
        <v>65</v>
      </c>
      <c r="EP30" s="24">
        <f t="shared" si="32"/>
        <v>49</v>
      </c>
      <c r="EQ30" s="24">
        <f t="shared" si="33"/>
        <v>46</v>
      </c>
      <c r="ER30" s="30">
        <f t="shared" si="34"/>
        <v>46</v>
      </c>
      <c r="ES30" s="30" t="str">
        <f t="shared" si="35"/>
        <v>Постоянный</v>
      </c>
      <c r="ET30" s="30">
        <f t="shared" si="36"/>
        <v>24</v>
      </c>
      <c r="EU30" s="30">
        <f t="shared" si="37"/>
        <v>0</v>
      </c>
      <c r="EV30" s="420">
        <f>CM30</f>
        <v>27.156414999999999</v>
      </c>
      <c r="EW30" s="422">
        <f t="shared" si="39"/>
        <v>32.5</v>
      </c>
      <c r="EX30" s="132">
        <f t="shared" si="40"/>
        <v>0.05</v>
      </c>
      <c r="EY30" s="151">
        <f t="shared" si="41"/>
        <v>82.2</v>
      </c>
      <c r="EZ30" s="23">
        <f t="shared" si="42"/>
        <v>3026.9091115303695</v>
      </c>
      <c r="FA30" s="27">
        <f t="shared" si="43"/>
        <v>0</v>
      </c>
      <c r="FB30" s="31">
        <f t="shared" si="44"/>
        <v>0</v>
      </c>
      <c r="FC30" s="31">
        <f t="shared" si="45"/>
        <v>81</v>
      </c>
      <c r="FD30" s="173">
        <f t="shared" si="46"/>
        <v>0</v>
      </c>
      <c r="FE30" s="28">
        <f t="shared" si="47"/>
        <v>16</v>
      </c>
      <c r="FF30" s="28">
        <f t="shared" si="48"/>
        <v>2</v>
      </c>
      <c r="FG30" s="28">
        <f t="shared" si="49"/>
        <v>14</v>
      </c>
      <c r="FH30" s="28">
        <f t="shared" si="50"/>
        <v>0</v>
      </c>
      <c r="FI30" s="28">
        <f t="shared" si="51"/>
        <v>0</v>
      </c>
      <c r="FJ30" s="425">
        <f t="shared" si="52"/>
        <v>0</v>
      </c>
      <c r="FK30" s="426">
        <f t="shared" si="53"/>
        <v>0</v>
      </c>
      <c r="FL30" s="171">
        <f t="shared" si="54"/>
        <v>0</v>
      </c>
      <c r="FM30" s="220">
        <f t="shared" si="55"/>
        <v>0</v>
      </c>
      <c r="FN30" s="27">
        <f t="shared" si="56"/>
        <v>0</v>
      </c>
      <c r="FO30" s="27">
        <f t="shared" si="57"/>
        <v>0</v>
      </c>
      <c r="FP30" s="27">
        <f t="shared" si="58"/>
        <v>0</v>
      </c>
      <c r="FQ30" s="172">
        <f t="shared" si="59"/>
        <v>12</v>
      </c>
      <c r="FR30" s="321"/>
      <c r="FS30" s="45" t="s">
        <v>498</v>
      </c>
      <c r="FT30" s="32" t="s">
        <v>291</v>
      </c>
      <c r="FU30" s="39" t="s">
        <v>479</v>
      </c>
      <c r="FV30" s="359"/>
      <c r="FW30" s="235" t="s">
        <v>291</v>
      </c>
      <c r="FX30" s="34">
        <v>1.6711639999999974</v>
      </c>
      <c r="FY30" s="235" t="s">
        <v>291</v>
      </c>
      <c r="FZ30" s="34">
        <v>2.293800080000004</v>
      </c>
      <c r="GA30" s="235" t="s">
        <v>290</v>
      </c>
      <c r="GB30" s="34">
        <v>-5.8784925056000006</v>
      </c>
      <c r="GC30" s="235" t="s">
        <v>272</v>
      </c>
      <c r="GD30" s="34">
        <v>-5.7069054284000025</v>
      </c>
      <c r="GE30" s="235" t="s">
        <v>272</v>
      </c>
      <c r="GF30" s="34">
        <v>-3.3655015019999936</v>
      </c>
      <c r="GG30" s="235" t="s">
        <v>272</v>
      </c>
      <c r="GH30" s="34">
        <v>-6.5576496440000085</v>
      </c>
      <c r="GI30" s="235" t="s">
        <v>291</v>
      </c>
      <c r="GJ30" s="34">
        <v>20</v>
      </c>
      <c r="GK30" s="235" t="s">
        <v>74</v>
      </c>
      <c r="GL30" s="34">
        <v>23.8</v>
      </c>
      <c r="GM30" s="235"/>
      <c r="GN30" s="34">
        <v>0</v>
      </c>
      <c r="GO30" s="235"/>
      <c r="GP30" s="34">
        <v>0</v>
      </c>
      <c r="GQ30" s="235"/>
      <c r="GR30" s="34">
        <v>0</v>
      </c>
      <c r="GS30" s="230"/>
      <c r="GT30" s="34">
        <v>0</v>
      </c>
      <c r="GU30" s="231"/>
      <c r="GV30" s="34">
        <v>0</v>
      </c>
      <c r="GW30" s="231"/>
      <c r="GX30" s="34">
        <v>0</v>
      </c>
      <c r="GY30" s="231"/>
      <c r="GZ30" s="34">
        <v>0</v>
      </c>
      <c r="HA30" s="231"/>
      <c r="HB30" s="34">
        <v>0.71643527999999979</v>
      </c>
      <c r="HC30" s="232" t="s">
        <v>290</v>
      </c>
      <c r="HD30" s="232">
        <v>-2.09</v>
      </c>
      <c r="HE30" s="232">
        <v>0</v>
      </c>
      <c r="HF30" s="232">
        <v>0</v>
      </c>
      <c r="HG30" s="233" t="e">
        <f>VLOOKUP($J30,'[39]ТР нефть'!$J$29:$GY$553,171,0)</f>
        <v>#N/A</v>
      </c>
      <c r="HH30" s="232" t="e">
        <f>VLOOKUP($J30,'[39]ТР нефть'!$J$29:$GY$553,163,0)</f>
        <v>#N/A</v>
      </c>
      <c r="HI30" s="233" t="s">
        <v>291</v>
      </c>
      <c r="HJ30" s="232">
        <v>-6.0191999999999997</v>
      </c>
      <c r="HK30" s="233" t="s">
        <v>357</v>
      </c>
      <c r="HL30" s="232">
        <v>1.1369600000000091E-2</v>
      </c>
      <c r="HM30" s="233"/>
      <c r="HN30" s="232">
        <v>0</v>
      </c>
      <c r="HO30" s="233"/>
      <c r="HP30" s="232">
        <v>0</v>
      </c>
      <c r="HQ30" s="233"/>
      <c r="HR30" s="232">
        <v>0</v>
      </c>
      <c r="HS30" s="233"/>
      <c r="HT30" s="232">
        <v>0</v>
      </c>
      <c r="HU30" s="233"/>
      <c r="HV30" s="232">
        <v>0</v>
      </c>
      <c r="HW30" s="233"/>
      <c r="HX30" s="232" t="e">
        <f>VLOOKUP(J30,'[40]ТР нефть'!$J$25:$FF$444,153,0)</f>
        <v>#N/A</v>
      </c>
      <c r="HY30" s="233"/>
      <c r="HZ30" s="232" t="e">
        <f>VLOOKUP(J30,'[41]ТР нефть'!$J$25:$FF$434,153,0)</f>
        <v>#N/A</v>
      </c>
      <c r="IA30" s="233"/>
      <c r="IB30" s="232">
        <v>0</v>
      </c>
      <c r="IC30" s="233"/>
      <c r="ID30" s="232">
        <v>0</v>
      </c>
      <c r="IE30" s="233" t="s">
        <v>285</v>
      </c>
      <c r="IF30" s="232">
        <v>5.0046303999999999</v>
      </c>
      <c r="IG30" s="233">
        <v>0</v>
      </c>
      <c r="IH30" s="232">
        <v>0</v>
      </c>
      <c r="II30" s="233" t="s">
        <v>355</v>
      </c>
      <c r="IJ30" s="232">
        <v>4.18</v>
      </c>
      <c r="IK30" s="233">
        <v>0</v>
      </c>
      <c r="IL30" s="232">
        <v>0</v>
      </c>
      <c r="IM30" s="233">
        <v>0</v>
      </c>
      <c r="IN30" s="232">
        <v>0</v>
      </c>
      <c r="IO30" s="233">
        <v>0</v>
      </c>
      <c r="IP30" s="232">
        <v>0</v>
      </c>
      <c r="IQ30" s="233">
        <v>0</v>
      </c>
      <c r="IR30" s="232">
        <v>0</v>
      </c>
      <c r="IS30" s="233">
        <v>0</v>
      </c>
      <c r="IT30" s="232">
        <v>0</v>
      </c>
      <c r="IU30" s="233">
        <v>0</v>
      </c>
      <c r="IV30" s="232">
        <v>-4.1356000000000002</v>
      </c>
      <c r="IW30" s="233">
        <v>0</v>
      </c>
      <c r="IX30" s="232">
        <v>0</v>
      </c>
      <c r="IY30" s="233">
        <v>0</v>
      </c>
      <c r="IZ30" s="232">
        <v>0</v>
      </c>
      <c r="JA30" s="233" t="s">
        <v>268</v>
      </c>
      <c r="JB30" s="232">
        <v>-0.50475000000000003</v>
      </c>
      <c r="JC30" s="233">
        <v>0</v>
      </c>
      <c r="JD30" s="232">
        <v>-0.39971580000000001</v>
      </c>
      <c r="JE30" s="233" t="s">
        <v>279</v>
      </c>
      <c r="JF30" s="232">
        <v>-1.6693248000000001</v>
      </c>
      <c r="JG30" s="233">
        <v>0</v>
      </c>
      <c r="JH30" s="232">
        <v>0</v>
      </c>
      <c r="JI30" s="233" t="s">
        <v>279</v>
      </c>
      <c r="JJ30" s="232">
        <v>-5.5217800000000006</v>
      </c>
      <c r="JK30" s="233" t="s">
        <v>279</v>
      </c>
      <c r="JL30" s="232">
        <v>-5.2179341279999996</v>
      </c>
      <c r="JM30" s="233" t="s">
        <v>285</v>
      </c>
      <c r="JN30" s="232">
        <v>9.2861919999999998</v>
      </c>
      <c r="JO30" s="233" t="s">
        <v>279</v>
      </c>
      <c r="JP30" s="221">
        <v>-2.7854633839999998</v>
      </c>
      <c r="JR30" s="35">
        <v>1</v>
      </c>
      <c r="JS30" s="222">
        <v>1</v>
      </c>
      <c r="JT30" s="222">
        <v>2</v>
      </c>
      <c r="JU30" s="229"/>
      <c r="JV30" s="34">
        <f t="shared" si="60"/>
        <v>0</v>
      </c>
      <c r="JW30" s="33">
        <f t="shared" si="61"/>
        <v>3</v>
      </c>
      <c r="JX30" s="33">
        <f t="shared" si="62"/>
        <v>0</v>
      </c>
      <c r="JY30" s="33">
        <f t="shared" si="63"/>
        <v>-81</v>
      </c>
      <c r="JZ30" s="33" t="e">
        <f t="shared" si="64"/>
        <v>#N/A</v>
      </c>
      <c r="KA30" s="329">
        <f t="shared" si="65"/>
        <v>0</v>
      </c>
      <c r="KB30" s="352">
        <f t="shared" si="66"/>
        <v>1</v>
      </c>
      <c r="KE30" s="20">
        <v>0</v>
      </c>
      <c r="KF30" s="20">
        <v>0</v>
      </c>
      <c r="KH30" s="36">
        <v>1810.37</v>
      </c>
      <c r="KJ30" s="366">
        <v>24</v>
      </c>
      <c r="KK30" s="366">
        <v>0</v>
      </c>
      <c r="KL30" s="373" t="s">
        <v>353</v>
      </c>
      <c r="KM30" s="234" t="s">
        <v>434</v>
      </c>
      <c r="KN30" s="382">
        <f t="shared" si="67"/>
        <v>0</v>
      </c>
      <c r="KO30" s="382">
        <f t="shared" si="68"/>
        <v>0</v>
      </c>
      <c r="KP30" s="365">
        <f t="shared" si="69"/>
        <v>0</v>
      </c>
      <c r="KQ30" s="365"/>
      <c r="KR30" s="374"/>
      <c r="KT30" s="397"/>
    </row>
    <row r="31" spans="1:1101" ht="15" thickBot="1" x14ac:dyDescent="0.4">
      <c r="A31" s="19">
        <f t="shared" si="4"/>
        <v>3</v>
      </c>
      <c r="B31" s="40">
        <f>SUBTOTAL(103,$J$29:$J31)</f>
        <v>3</v>
      </c>
      <c r="C31" s="328" t="e">
        <f>#REF!</f>
        <v>#REF!</v>
      </c>
      <c r="D31" s="36" t="s">
        <v>502</v>
      </c>
      <c r="E31" s="36" t="s">
        <v>502</v>
      </c>
      <c r="F31" s="36" t="s">
        <v>502</v>
      </c>
      <c r="G31" s="36">
        <v>9999</v>
      </c>
      <c r="H31" s="36">
        <v>9999</v>
      </c>
      <c r="I31" s="36">
        <v>1</v>
      </c>
      <c r="J31" s="429">
        <v>3</v>
      </c>
      <c r="K31" s="47">
        <v>9999</v>
      </c>
      <c r="L31" s="25">
        <v>39912</v>
      </c>
      <c r="M31" s="36" t="s">
        <v>82</v>
      </c>
      <c r="N31" s="36" t="s">
        <v>503</v>
      </c>
      <c r="O31" s="46" t="s">
        <v>269</v>
      </c>
      <c r="P31" s="85" t="s">
        <v>444</v>
      </c>
      <c r="Q31" s="77">
        <v>-4</v>
      </c>
      <c r="R31" s="48" t="s">
        <v>0</v>
      </c>
      <c r="S31" s="38" t="s">
        <v>0</v>
      </c>
      <c r="T31" s="46"/>
      <c r="U31" s="62">
        <v>206</v>
      </c>
      <c r="V31" s="44">
        <v>213.8</v>
      </c>
      <c r="W31" s="63">
        <v>0.98</v>
      </c>
      <c r="X31" s="63">
        <v>1.66</v>
      </c>
      <c r="Y31" s="44">
        <f t="shared" si="5"/>
        <v>0.98484114684230906</v>
      </c>
      <c r="Z31" s="64">
        <v>1.4490000000000001</v>
      </c>
      <c r="AA31" s="64">
        <v>0.83599999999999997</v>
      </c>
      <c r="AB31" s="63">
        <v>0.72</v>
      </c>
      <c r="AC31" s="54">
        <v>37</v>
      </c>
      <c r="AD31" s="65">
        <v>1.17</v>
      </c>
      <c r="AE31" s="49">
        <v>139.69999999999999</v>
      </c>
      <c r="AF31" s="36">
        <v>7.72</v>
      </c>
      <c r="AG31" s="38">
        <v>1851</v>
      </c>
      <c r="AH31" s="21">
        <v>2400</v>
      </c>
      <c r="AI31" s="21">
        <v>2400</v>
      </c>
      <c r="AJ31" s="20"/>
      <c r="AK31" s="20"/>
      <c r="AL31" s="20" t="s">
        <v>470</v>
      </c>
      <c r="AM31" s="21" t="s">
        <v>258</v>
      </c>
      <c r="AN31" s="20">
        <v>4.4299999999998363</v>
      </c>
      <c r="AO31" s="20">
        <v>1851</v>
      </c>
      <c r="AP31" s="20">
        <v>17.97</v>
      </c>
      <c r="AQ31" s="36"/>
      <c r="AR31" s="20"/>
      <c r="AS31" s="78"/>
      <c r="AT31" s="40" t="s">
        <v>501</v>
      </c>
      <c r="AU31" s="20" t="e">
        <f>VLOOKUP($A31,'[35]Оснащение '!$B$4:$AG$754,5,0)</f>
        <v>#N/A</v>
      </c>
      <c r="AV31" s="20" t="e">
        <f>VLOOKUP($A31,'[35]Оснащение '!$B$4:$AG$754,6,0)</f>
        <v>#N/A</v>
      </c>
      <c r="AW31" s="20" t="e">
        <f>VLOOKUP($A31,'[35]Оснащение '!$B$4:$AG$754,7,0)</f>
        <v>#N/A</v>
      </c>
      <c r="AX31" s="20" t="e">
        <f>VLOOKUP($A31,'[35]Оснащение '!$B$4:$AG$754,8,0)</f>
        <v>#N/A</v>
      </c>
      <c r="AY31" s="20" t="e">
        <f>VLOOKUP($A31,'[35]Оснащение '!$B$4:$AG$754,9,0)</f>
        <v>#N/A</v>
      </c>
      <c r="AZ31" s="20" t="e">
        <f>VLOOKUP($A31,'[35]Оснащение '!$B$4:$AG$754,10,0)</f>
        <v>#N/A</v>
      </c>
      <c r="BA31" s="20" t="e">
        <f>VLOOKUP($A31,'[35]Оснащение '!$B$4:$AG$754,11,0)</f>
        <v>#N/A</v>
      </c>
      <c r="BB31" s="20" t="e">
        <f>VLOOKUP($A31,'[35]Оснащение '!$B$4:$AG$754,12,0)</f>
        <v>#N/A</v>
      </c>
      <c r="BC31" s="20" t="e">
        <f>VLOOKUP($A31,'[35]Оснащение '!$B$4:$AG$754,13,0)</f>
        <v>#N/A</v>
      </c>
      <c r="BD31" s="20" t="e">
        <f>VLOOKUP($A31,'[35]Оснащение '!$B$4:$AG$754,14,0)</f>
        <v>#N/A</v>
      </c>
      <c r="BE31" s="20" t="e">
        <f>VLOOKUP($A31,'[35]Оснащение '!$B$4:$AG$754,15,0)</f>
        <v>#N/A</v>
      </c>
      <c r="BF31" s="20" t="e">
        <f>VLOOKUP($A31,'[35]Оснащение '!$B$4:$AG$754,16,0)</f>
        <v>#N/A</v>
      </c>
      <c r="BG31" s="20" t="e">
        <f>VLOOKUP($A31,'[35]Оснащение '!$B$4:$AG$754,19,0)</f>
        <v>#N/A</v>
      </c>
      <c r="BH31" s="20" t="e">
        <f>VLOOKUP($A31,'[35]Оснащение '!$B$4:$AG$754,20,0)</f>
        <v>#N/A</v>
      </c>
      <c r="BI31" s="36"/>
      <c r="BJ31" s="36"/>
      <c r="BK31" s="36"/>
      <c r="BL31" s="36"/>
      <c r="BM31" s="38"/>
      <c r="BN31" s="210">
        <v>2370</v>
      </c>
      <c r="BO31" s="36">
        <v>1884.96</v>
      </c>
      <c r="BP31" s="210">
        <f t="shared" si="6"/>
        <v>485.03999999999996</v>
      </c>
      <c r="BQ31" s="36">
        <v>73</v>
      </c>
      <c r="BR31" s="36">
        <v>5.5</v>
      </c>
      <c r="BS31" s="210" t="str">
        <f t="shared" si="7"/>
        <v/>
      </c>
      <c r="BT31" s="210"/>
      <c r="BU31" s="210" t="str">
        <f t="shared" si="8"/>
        <v/>
      </c>
      <c r="BV31" s="210" t="str">
        <f t="shared" si="9"/>
        <v/>
      </c>
      <c r="BW31" s="210" t="str">
        <f t="shared" si="10"/>
        <v/>
      </c>
      <c r="BX31" s="36">
        <v>12</v>
      </c>
      <c r="BY31" s="36" t="s">
        <v>262</v>
      </c>
      <c r="BZ31" s="36" t="s">
        <v>352</v>
      </c>
      <c r="CA31" s="41">
        <v>24</v>
      </c>
      <c r="CB31" s="41">
        <v>0</v>
      </c>
      <c r="CC31" s="210">
        <v>30</v>
      </c>
      <c r="CD31" s="210">
        <v>45</v>
      </c>
      <c r="CE31" s="210">
        <v>28</v>
      </c>
      <c r="CF31" s="25" t="e">
        <f>#REF!</f>
        <v>#REF!</v>
      </c>
      <c r="CG31" s="210" t="e">
        <f>VLOOKUP($J31,[36]Лист1!$B$3:$I$636,8,0)</f>
        <v>#N/A</v>
      </c>
      <c r="CH31" s="210"/>
      <c r="CI31" s="36"/>
      <c r="CJ31" s="210"/>
      <c r="CK31" s="36"/>
      <c r="CL31" s="42">
        <v>54</v>
      </c>
      <c r="CM31" s="404">
        <f t="shared" si="11"/>
        <v>7.16114256</v>
      </c>
      <c r="CN31" s="408">
        <v>8.67</v>
      </c>
      <c r="CO31" s="212">
        <v>1.2</v>
      </c>
      <c r="CP31" s="210">
        <v>15.23</v>
      </c>
      <c r="CQ31" s="210"/>
      <c r="CR31" s="210">
        <f t="shared" si="12"/>
        <v>15.23</v>
      </c>
      <c r="CS31" s="110">
        <f t="shared" si="13"/>
        <v>2126.7555941520036</v>
      </c>
      <c r="CT31" s="210">
        <f t="shared" si="14"/>
        <v>2126.7555941520036</v>
      </c>
      <c r="CU31" s="54" t="e">
        <f>IF(CN31&lt;&gt;0,IF(AT31=#REF!,CQ31/(CM31+(CN31-CM31/0.836)*1.158)*1000,""),"")</f>
        <v>#REF!</v>
      </c>
      <c r="CV31" s="51" t="e">
        <f t="shared" si="15"/>
        <v>#N/A</v>
      </c>
      <c r="CW31" s="43"/>
      <c r="CX31" s="214" t="str">
        <f t="shared" si="16"/>
        <v>Фон.</v>
      </c>
      <c r="CY31" s="414">
        <f t="shared" si="17"/>
        <v>7.16114256</v>
      </c>
      <c r="CZ31" s="409">
        <f t="shared" si="18"/>
        <v>8.67</v>
      </c>
      <c r="DA31" s="158">
        <f t="shared" si="19"/>
        <v>1.2</v>
      </c>
      <c r="DB31" s="215">
        <f t="shared" si="20"/>
        <v>15.23</v>
      </c>
      <c r="DC31" s="54">
        <f t="shared" si="21"/>
        <v>54</v>
      </c>
      <c r="DD31" s="216"/>
      <c r="DE31" s="257" t="str">
        <f>IFERROR(VLOOKUP($J31,[37]Лист1!$D$3:$F$381,3,0),"")</f>
        <v/>
      </c>
      <c r="DF31" s="174">
        <v>43608</v>
      </c>
      <c r="DG31" s="262">
        <v>162</v>
      </c>
      <c r="DH31" s="137"/>
      <c r="DI31" s="137"/>
      <c r="DJ31" s="137"/>
      <c r="DK31" s="258"/>
      <c r="DL31" s="267">
        <v>43608</v>
      </c>
      <c r="DM31" s="268" t="s">
        <v>263</v>
      </c>
      <c r="DN31" s="269"/>
      <c r="DO31" s="111" t="e">
        <f>VLOOKUP($J31,'[38]ТР нефть'!$A$25:$CW$463,101,0)</f>
        <v>#N/A</v>
      </c>
      <c r="DP31" s="55" t="e">
        <f t="shared" si="22"/>
        <v>#N/A</v>
      </c>
      <c r="DQ31" s="127" t="e">
        <f t="shared" si="23"/>
        <v>#N/A</v>
      </c>
      <c r="DR31" s="211" t="e">
        <f t="shared" si="24"/>
        <v>#N/A</v>
      </c>
      <c r="DS31" s="122">
        <f t="shared" si="25"/>
        <v>1.2</v>
      </c>
      <c r="DT31" s="146" t="e">
        <f t="shared" si="26"/>
        <v>#N/A</v>
      </c>
      <c r="DU31" s="147" t="e">
        <f t="shared" si="27"/>
        <v>#N/A</v>
      </c>
      <c r="DV31" s="148" t="e">
        <f t="shared" si="28"/>
        <v>#N/A</v>
      </c>
      <c r="DW31" s="122">
        <f t="shared" si="29"/>
        <v>0</v>
      </c>
      <c r="DX31" s="149" t="e">
        <f t="shared" si="30"/>
        <v>#N/A</v>
      </c>
      <c r="DY31" s="75"/>
      <c r="DZ31" s="40">
        <v>12</v>
      </c>
      <c r="EA31" s="26">
        <v>36</v>
      </c>
      <c r="EB31" s="26">
        <v>47</v>
      </c>
      <c r="EC31" s="26">
        <v>34</v>
      </c>
      <c r="ED31" s="36" t="s">
        <v>352</v>
      </c>
      <c r="EE31" s="41">
        <v>24</v>
      </c>
      <c r="EF31" s="41">
        <v>0</v>
      </c>
      <c r="EG31" s="420">
        <v>7.16114256</v>
      </c>
      <c r="EH31" s="422">
        <v>8.67</v>
      </c>
      <c r="EI31" s="132">
        <v>1.2</v>
      </c>
      <c r="EJ31" s="30">
        <v>15.23</v>
      </c>
      <c r="EK31" s="24">
        <v>2126.7555941520036</v>
      </c>
      <c r="EL31" s="28">
        <v>0</v>
      </c>
      <c r="EM31" s="30">
        <v>0</v>
      </c>
      <c r="EN31" s="272">
        <v>55</v>
      </c>
      <c r="EO31" s="29">
        <f t="shared" si="31"/>
        <v>12</v>
      </c>
      <c r="EP31" s="24">
        <f t="shared" si="32"/>
        <v>30</v>
      </c>
      <c r="EQ31" s="24">
        <f t="shared" si="33"/>
        <v>45</v>
      </c>
      <c r="ER31" s="30">
        <f t="shared" si="34"/>
        <v>28</v>
      </c>
      <c r="ES31" s="30" t="str">
        <f t="shared" si="35"/>
        <v>Постоянный</v>
      </c>
      <c r="ET31" s="30">
        <f t="shared" si="36"/>
        <v>24</v>
      </c>
      <c r="EU31" s="30">
        <f t="shared" si="37"/>
        <v>0</v>
      </c>
      <c r="EV31" s="420">
        <f t="shared" si="38"/>
        <v>7.16114256</v>
      </c>
      <c r="EW31" s="422">
        <f t="shared" si="39"/>
        <v>8.67</v>
      </c>
      <c r="EX31" s="132">
        <f t="shared" si="40"/>
        <v>1.2</v>
      </c>
      <c r="EY31" s="151">
        <f t="shared" si="41"/>
        <v>15.23</v>
      </c>
      <c r="EZ31" s="23">
        <f t="shared" si="42"/>
        <v>2126.7555941520036</v>
      </c>
      <c r="FA31" s="27">
        <f t="shared" si="43"/>
        <v>0</v>
      </c>
      <c r="FB31" s="31">
        <f t="shared" si="44"/>
        <v>0</v>
      </c>
      <c r="FC31" s="31">
        <f t="shared" si="45"/>
        <v>54</v>
      </c>
      <c r="FD31" s="173">
        <f t="shared" si="46"/>
        <v>0</v>
      </c>
      <c r="FE31" s="28">
        <f t="shared" si="47"/>
        <v>-6</v>
      </c>
      <c r="FF31" s="28">
        <f t="shared" si="48"/>
        <v>-2</v>
      </c>
      <c r="FG31" s="28">
        <f t="shared" si="49"/>
        <v>-6</v>
      </c>
      <c r="FH31" s="28">
        <f t="shared" si="50"/>
        <v>0</v>
      </c>
      <c r="FI31" s="28">
        <f t="shared" si="51"/>
        <v>0</v>
      </c>
      <c r="FJ31" s="425">
        <f t="shared" si="52"/>
        <v>0</v>
      </c>
      <c r="FK31" s="426">
        <f t="shared" si="53"/>
        <v>0</v>
      </c>
      <c r="FL31" s="171">
        <f t="shared" si="54"/>
        <v>0</v>
      </c>
      <c r="FM31" s="220">
        <f t="shared" si="55"/>
        <v>0</v>
      </c>
      <c r="FN31" s="27">
        <f t="shared" si="56"/>
        <v>0</v>
      </c>
      <c r="FO31" s="27">
        <f t="shared" si="57"/>
        <v>0</v>
      </c>
      <c r="FP31" s="27">
        <f t="shared" si="58"/>
        <v>0</v>
      </c>
      <c r="FQ31" s="172">
        <f t="shared" si="59"/>
        <v>-1</v>
      </c>
      <c r="FR31" s="321"/>
      <c r="FS31" s="112" t="s">
        <v>499</v>
      </c>
      <c r="FT31" s="32"/>
      <c r="FU31" s="39"/>
      <c r="FV31" s="359"/>
      <c r="FW31" s="235"/>
      <c r="FX31" s="34">
        <v>-0.10737583999999956</v>
      </c>
      <c r="FY31" s="235"/>
      <c r="FZ31" s="34">
        <v>0</v>
      </c>
      <c r="GA31" s="235" t="s">
        <v>290</v>
      </c>
      <c r="GB31" s="34">
        <v>1.8171296000000003</v>
      </c>
      <c r="GC31" s="235" t="s">
        <v>290</v>
      </c>
      <c r="GD31" s="34">
        <v>-1.9079860799999997</v>
      </c>
      <c r="GE31" s="235" t="s">
        <v>279</v>
      </c>
      <c r="GF31" s="34">
        <v>-1.3628472000000009</v>
      </c>
      <c r="GG31" s="235"/>
      <c r="GH31" s="34">
        <v>0</v>
      </c>
      <c r="GI31" s="235" t="s">
        <v>290</v>
      </c>
      <c r="GJ31" s="34">
        <v>4.1298400000000006</v>
      </c>
      <c r="GK31" s="235" t="s">
        <v>290</v>
      </c>
      <c r="GL31" s="34">
        <v>1.0155560799999992</v>
      </c>
      <c r="GM31" s="235"/>
      <c r="GN31" s="34">
        <v>0</v>
      </c>
      <c r="GO31" s="235"/>
      <c r="GP31" s="34">
        <v>0</v>
      </c>
      <c r="GQ31" s="235" t="s">
        <v>290</v>
      </c>
      <c r="GR31" s="34">
        <v>-5.7395579999999988</v>
      </c>
      <c r="GS31" s="230"/>
      <c r="GT31" s="34">
        <v>0</v>
      </c>
      <c r="GU31" s="231"/>
      <c r="GV31" s="34">
        <v>0</v>
      </c>
      <c r="GW31" s="231"/>
      <c r="GX31" s="34">
        <v>0</v>
      </c>
      <c r="GY31" s="231"/>
      <c r="GZ31" s="34">
        <v>0</v>
      </c>
      <c r="HA31" s="231"/>
      <c r="HB31" s="34">
        <v>0</v>
      </c>
      <c r="HC31" s="232"/>
      <c r="HD31" s="232">
        <v>0</v>
      </c>
      <c r="HE31" s="232">
        <v>0</v>
      </c>
      <c r="HF31" s="232">
        <v>0</v>
      </c>
      <c r="HG31" s="233" t="e">
        <f>VLOOKUP($J31,'[39]ТР нефть'!$J$29:$GY$553,171,0)</f>
        <v>#N/A</v>
      </c>
      <c r="HH31" s="232" t="e">
        <f>VLOOKUP($J31,'[39]ТР нефть'!$J$29:$GY$553,163,0)</f>
        <v>#N/A</v>
      </c>
      <c r="HI31" s="233" t="s">
        <v>272</v>
      </c>
      <c r="HJ31" s="232">
        <v>-6.2896160000000005</v>
      </c>
      <c r="HK31" s="233" t="s">
        <v>74</v>
      </c>
      <c r="HL31" s="232">
        <v>13.1</v>
      </c>
      <c r="HM31" s="233" t="s">
        <v>290</v>
      </c>
      <c r="HN31" s="232">
        <v>-3.3281160000000001</v>
      </c>
      <c r="HO31" s="233"/>
      <c r="HP31" s="232">
        <v>0</v>
      </c>
      <c r="HQ31" s="233" t="s">
        <v>291</v>
      </c>
      <c r="HR31" s="232">
        <v>-1.1138864000000002</v>
      </c>
      <c r="HS31" s="233" t="s">
        <v>290</v>
      </c>
      <c r="HT31" s="232">
        <v>0.73883506399999987</v>
      </c>
      <c r="HU31" s="233" t="s">
        <v>285</v>
      </c>
      <c r="HV31" s="232">
        <v>2.5963200559999997</v>
      </c>
      <c r="HW31" s="233" t="s">
        <v>285</v>
      </c>
      <c r="HX31" s="232" t="e">
        <f>VLOOKUP(J31,'[40]ТР нефть'!$J$25:$FF$444,153,0)</f>
        <v>#N/A</v>
      </c>
      <c r="HY31" s="233"/>
      <c r="HZ31" s="232" t="e">
        <f>VLOOKUP(J31,'[41]ТР нефть'!$J$25:$FF$434,153,0)</f>
        <v>#N/A</v>
      </c>
      <c r="IA31" s="233"/>
      <c r="IB31" s="232">
        <v>0</v>
      </c>
      <c r="IC31" s="233"/>
      <c r="ID31" s="232">
        <v>0</v>
      </c>
      <c r="IE31" s="233" t="s">
        <v>268</v>
      </c>
      <c r="IF31" s="232">
        <v>0</v>
      </c>
      <c r="IG31" s="233" t="s">
        <v>291</v>
      </c>
      <c r="IH31" s="232">
        <v>-0.81309360000000019</v>
      </c>
      <c r="II31" s="233">
        <v>0</v>
      </c>
      <c r="IJ31" s="232">
        <v>0</v>
      </c>
      <c r="IK31" s="233">
        <v>0</v>
      </c>
      <c r="IL31" s="232">
        <v>0</v>
      </c>
      <c r="IM31" s="233">
        <v>0</v>
      </c>
      <c r="IN31" s="232">
        <v>0</v>
      </c>
      <c r="IO31" s="233" t="s">
        <v>291</v>
      </c>
      <c r="IP31" s="232">
        <v>-0.83315759999999983</v>
      </c>
      <c r="IQ31" s="233">
        <v>0</v>
      </c>
      <c r="IR31" s="232">
        <v>0</v>
      </c>
      <c r="IS31" s="233">
        <v>0</v>
      </c>
      <c r="IT31" s="232">
        <v>0</v>
      </c>
      <c r="IU31" s="233">
        <v>0</v>
      </c>
      <c r="IV31" s="232">
        <v>0</v>
      </c>
      <c r="IW31" s="233">
        <v>0</v>
      </c>
      <c r="IX31" s="232">
        <v>0</v>
      </c>
      <c r="IY31" s="233" t="s">
        <v>285</v>
      </c>
      <c r="IZ31" s="232">
        <v>4.4814360000000004</v>
      </c>
      <c r="JA31" s="233" t="s">
        <v>268</v>
      </c>
      <c r="JB31" s="232">
        <v>-1.5413399999999999</v>
      </c>
      <c r="JC31" s="233">
        <v>0</v>
      </c>
      <c r="JD31" s="232">
        <v>0</v>
      </c>
      <c r="JE31" s="233" t="s">
        <v>290</v>
      </c>
      <c r="JF31" s="232">
        <v>3.8814639999999998</v>
      </c>
      <c r="JG31" s="233" t="s">
        <v>268</v>
      </c>
      <c r="JH31" s="232">
        <v>-1.3927759999999978</v>
      </c>
      <c r="JI31" s="233">
        <v>0</v>
      </c>
      <c r="JJ31" s="232">
        <v>0</v>
      </c>
      <c r="JK31" s="233">
        <v>0</v>
      </c>
      <c r="JL31" s="232">
        <v>-1.6385600000000018</v>
      </c>
      <c r="JM31" s="233">
        <v>0</v>
      </c>
      <c r="JN31" s="232">
        <v>0</v>
      </c>
      <c r="JO31" s="233">
        <v>0</v>
      </c>
      <c r="JP31" s="221">
        <v>0</v>
      </c>
      <c r="JR31" s="35">
        <v>1</v>
      </c>
      <c r="JS31" s="222">
        <v>1</v>
      </c>
      <c r="JT31" s="222">
        <v>2</v>
      </c>
      <c r="JU31" s="229"/>
      <c r="JV31" s="34">
        <f t="shared" si="60"/>
        <v>0</v>
      </c>
      <c r="JW31" s="33">
        <f t="shared" si="61"/>
        <v>2</v>
      </c>
      <c r="JX31" s="33">
        <f t="shared" si="62"/>
        <v>-17</v>
      </c>
      <c r="JY31" s="33">
        <f t="shared" si="63"/>
        <v>-54</v>
      </c>
      <c r="JZ31" s="33" t="e">
        <f t="shared" si="64"/>
        <v>#N/A</v>
      </c>
      <c r="KA31" s="329">
        <f t="shared" si="65"/>
        <v>0</v>
      </c>
      <c r="KB31" s="352">
        <f t="shared" si="66"/>
        <v>1</v>
      </c>
      <c r="KE31" s="20">
        <v>0</v>
      </c>
      <c r="KF31" s="20">
        <v>0</v>
      </c>
      <c r="KH31" s="36"/>
      <c r="KJ31" s="366">
        <v>24</v>
      </c>
      <c r="KK31" s="366">
        <v>0</v>
      </c>
      <c r="KL31" s="373" t="s">
        <v>353</v>
      </c>
      <c r="KM31" s="234" t="s">
        <v>434</v>
      </c>
      <c r="KN31" s="382">
        <f t="shared" ref="KN31:KN35" si="70">IF(KM31&lt;&gt;"",LC31,"")</f>
        <v>0</v>
      </c>
      <c r="KO31" s="382">
        <f t="shared" ref="KO31:KO35" si="71">IF(KL31&lt;&gt;"",KY31,"")</f>
        <v>0</v>
      </c>
      <c r="KP31" s="365">
        <f t="shared" ref="KP31:KP35" si="72">IF(KL31&lt;&gt;"",LL31,"")</f>
        <v>0</v>
      </c>
      <c r="KQ31" s="365"/>
      <c r="KR31" s="374"/>
      <c r="KT31" s="387"/>
    </row>
    <row r="32" spans="1:1101" ht="24.5" thickBot="1" x14ac:dyDescent="0.4">
      <c r="A32" s="19">
        <f t="shared" si="4"/>
        <v>4</v>
      </c>
      <c r="B32" s="40">
        <f>SUBTOTAL(103,$J$29:$J32)</f>
        <v>4</v>
      </c>
      <c r="C32" s="328" t="e">
        <f>#REF!</f>
        <v>#REF!</v>
      </c>
      <c r="D32" s="36" t="s">
        <v>502</v>
      </c>
      <c r="E32" s="36" t="s">
        <v>502</v>
      </c>
      <c r="F32" s="36" t="s">
        <v>502</v>
      </c>
      <c r="G32" s="36">
        <v>9999</v>
      </c>
      <c r="H32" s="36">
        <v>9999</v>
      </c>
      <c r="I32" s="36">
        <v>1</v>
      </c>
      <c r="J32" s="429">
        <v>4</v>
      </c>
      <c r="K32" s="47">
        <v>9999</v>
      </c>
      <c r="L32" s="25">
        <v>40047</v>
      </c>
      <c r="M32" s="36" t="s">
        <v>82</v>
      </c>
      <c r="N32" s="36" t="s">
        <v>503</v>
      </c>
      <c r="O32" s="46" t="s">
        <v>269</v>
      </c>
      <c r="P32" s="85" t="s">
        <v>500</v>
      </c>
      <c r="Q32" s="77">
        <v>-4</v>
      </c>
      <c r="R32" s="48" t="s">
        <v>0</v>
      </c>
      <c r="S32" s="38" t="s">
        <v>0</v>
      </c>
      <c r="T32" s="46"/>
      <c r="U32" s="62">
        <v>206</v>
      </c>
      <c r="V32" s="44">
        <v>213.8</v>
      </c>
      <c r="W32" s="63">
        <v>0.98</v>
      </c>
      <c r="X32" s="63">
        <v>1.66</v>
      </c>
      <c r="Y32" s="44">
        <f t="shared" si="5"/>
        <v>0.98</v>
      </c>
      <c r="Z32" s="64">
        <v>1.4490000000000001</v>
      </c>
      <c r="AA32" s="64">
        <v>0.83599999999999997</v>
      </c>
      <c r="AB32" s="63">
        <v>0.72</v>
      </c>
      <c r="AC32" s="54">
        <v>37</v>
      </c>
      <c r="AD32" s="65">
        <v>1.17</v>
      </c>
      <c r="AE32" s="49">
        <v>139.69999999999999</v>
      </c>
      <c r="AF32" s="36">
        <v>7.72</v>
      </c>
      <c r="AG32" s="38">
        <v>1886</v>
      </c>
      <c r="AH32" s="21">
        <v>2514.8000000000002</v>
      </c>
      <c r="AI32" s="21">
        <v>2514.8000000000002</v>
      </c>
      <c r="AJ32" s="20"/>
      <c r="AK32" s="20"/>
      <c r="AL32" s="20" t="s">
        <v>470</v>
      </c>
      <c r="AM32" s="21" t="s">
        <v>431</v>
      </c>
      <c r="AN32" s="20">
        <v>98.990000000000009</v>
      </c>
      <c r="AO32" s="20">
        <v>1577.5</v>
      </c>
      <c r="AP32" s="20">
        <v>37.799999999999997</v>
      </c>
      <c r="AQ32" s="36"/>
      <c r="AR32" s="20"/>
      <c r="AS32" s="78"/>
      <c r="AT32" s="40" t="s">
        <v>261</v>
      </c>
      <c r="AU32" s="20" t="e">
        <f>VLOOKUP($A32,'[35]Оснащение '!$B$4:$AG$754,5,0)</f>
        <v>#N/A</v>
      </c>
      <c r="AV32" s="20" t="e">
        <f>VLOOKUP($A32,'[35]Оснащение '!$B$4:$AG$754,6,0)</f>
        <v>#N/A</v>
      </c>
      <c r="AW32" s="20" t="e">
        <f>VLOOKUP($A32,'[35]Оснащение '!$B$4:$AG$754,7,0)</f>
        <v>#N/A</v>
      </c>
      <c r="AX32" s="20" t="e">
        <f>VLOOKUP($A32,'[35]Оснащение '!$B$4:$AG$754,8,0)</f>
        <v>#N/A</v>
      </c>
      <c r="AY32" s="20" t="e">
        <f>VLOOKUP($A32,'[35]Оснащение '!$B$4:$AG$754,9,0)</f>
        <v>#N/A</v>
      </c>
      <c r="AZ32" s="20" t="e">
        <f>VLOOKUP($A32,'[35]Оснащение '!$B$4:$AG$754,10,0)</f>
        <v>#N/A</v>
      </c>
      <c r="BA32" s="20" t="e">
        <f>VLOOKUP($A32,'[35]Оснащение '!$B$4:$AG$754,11,0)</f>
        <v>#N/A</v>
      </c>
      <c r="BB32" s="20" t="e">
        <f>VLOOKUP($A32,'[35]Оснащение '!$B$4:$AG$754,12,0)</f>
        <v>#N/A</v>
      </c>
      <c r="BC32" s="20" t="e">
        <f>VLOOKUP($A32,'[35]Оснащение '!$B$4:$AG$754,13,0)</f>
        <v>#N/A</v>
      </c>
      <c r="BD32" s="20" t="e">
        <f>VLOOKUP($A32,'[35]Оснащение '!$B$4:$AG$754,14,0)</f>
        <v>#N/A</v>
      </c>
      <c r="BE32" s="20" t="e">
        <f>VLOOKUP($A32,'[35]Оснащение '!$B$4:$AG$754,15,0)</f>
        <v>#N/A</v>
      </c>
      <c r="BF32" s="20" t="e">
        <f>VLOOKUP($A32,'[35]Оснащение '!$B$4:$AG$754,16,0)</f>
        <v>#N/A</v>
      </c>
      <c r="BG32" s="20" t="e">
        <f>VLOOKUP($A32,'[35]Оснащение '!$B$4:$AG$754,19,0)</f>
        <v>#N/A</v>
      </c>
      <c r="BH32" s="20" t="e">
        <f>VLOOKUP($A32,'[35]Оснащение '!$B$4:$AG$754,20,0)</f>
        <v>#N/A</v>
      </c>
      <c r="BI32" s="36"/>
      <c r="BJ32" s="36"/>
      <c r="BK32" s="36"/>
      <c r="BL32" s="36"/>
      <c r="BM32" s="38"/>
      <c r="BN32" s="210">
        <v>1930</v>
      </c>
      <c r="BO32" s="36">
        <v>1839.78</v>
      </c>
      <c r="BP32" s="210">
        <f t="shared" si="6"/>
        <v>90.220000000000027</v>
      </c>
      <c r="BQ32" s="36">
        <v>73</v>
      </c>
      <c r="BR32" s="36">
        <v>5.5</v>
      </c>
      <c r="BS32" s="210" t="str">
        <f t="shared" si="7"/>
        <v/>
      </c>
      <c r="BT32" s="50"/>
      <c r="BU32" s="210" t="str">
        <f t="shared" si="8"/>
        <v/>
      </c>
      <c r="BV32" s="210" t="str">
        <f t="shared" si="9"/>
        <v/>
      </c>
      <c r="BW32" s="210" t="str">
        <f t="shared" si="10"/>
        <v/>
      </c>
      <c r="BX32" s="36">
        <v>18</v>
      </c>
      <c r="BY32" s="36" t="s">
        <v>262</v>
      </c>
      <c r="BZ32" s="36" t="s">
        <v>351</v>
      </c>
      <c r="CA32" s="41">
        <v>24</v>
      </c>
      <c r="CB32" s="41">
        <v>24</v>
      </c>
      <c r="CC32" s="210">
        <v>24</v>
      </c>
      <c r="CD32" s="210">
        <v>48</v>
      </c>
      <c r="CE32" s="210">
        <v>23</v>
      </c>
      <c r="CF32" s="25" t="e">
        <f>#REF!</f>
        <v>#REF!</v>
      </c>
      <c r="CG32" s="210" t="e">
        <f>VLOOKUP($J32,[36]Лист1!$B$3:$I$636,8,0)</f>
        <v>#N/A</v>
      </c>
      <c r="CH32" s="210">
        <v>75</v>
      </c>
      <c r="CI32" s="36">
        <v>6</v>
      </c>
      <c r="CJ32" s="210"/>
      <c r="CK32" s="36"/>
      <c r="CL32" s="42">
        <v>63</v>
      </c>
      <c r="CM32" s="404">
        <f t="shared" si="11"/>
        <v>7.6911999999999994</v>
      </c>
      <c r="CN32" s="408">
        <v>9.1999999999999993</v>
      </c>
      <c r="CO32" s="212">
        <v>0</v>
      </c>
      <c r="CP32" s="210">
        <v>14.5</v>
      </c>
      <c r="CQ32" s="210">
        <v>4.8</v>
      </c>
      <c r="CR32" s="210">
        <f t="shared" si="12"/>
        <v>9.6999999999999993</v>
      </c>
      <c r="CS32" s="110">
        <f t="shared" si="13"/>
        <v>1261.1816101518621</v>
      </c>
      <c r="CT32" s="210">
        <f t="shared" si="14"/>
        <v>1885.2714790929895</v>
      </c>
      <c r="CU32" s="54" t="e">
        <f>IF(CN32&lt;&gt;0,IF(AT32=#REF!,CQ32/(CM32+(CN32-CM32/0.836)*1.158)*1000,""),"")</f>
        <v>#REF!</v>
      </c>
      <c r="CV32" s="51" t="e">
        <f t="shared" si="15"/>
        <v>#N/A</v>
      </c>
      <c r="CW32" s="43"/>
      <c r="CX32" s="214" t="str">
        <f t="shared" si="16"/>
        <v>Газлифт</v>
      </c>
      <c r="CY32" s="414">
        <f t="shared" si="17"/>
        <v>7.6911999999999994</v>
      </c>
      <c r="CZ32" s="409">
        <f t="shared" si="18"/>
        <v>9.1999999999999993</v>
      </c>
      <c r="DA32" s="158">
        <f t="shared" si="19"/>
        <v>0</v>
      </c>
      <c r="DB32" s="215">
        <f t="shared" si="20"/>
        <v>9.6999999999999993</v>
      </c>
      <c r="DC32" s="54">
        <f t="shared" si="21"/>
        <v>63</v>
      </c>
      <c r="DD32" s="216"/>
      <c r="DE32" s="257" t="str">
        <f>IFERROR(VLOOKUP($J32,[37]Лист1!$D$3:$F$381,3,0),"")</f>
        <v/>
      </c>
      <c r="DF32" s="174">
        <v>43742</v>
      </c>
      <c r="DG32" s="262">
        <v>28</v>
      </c>
      <c r="DH32" s="137"/>
      <c r="DI32" s="137"/>
      <c r="DJ32" s="137"/>
      <c r="DK32" s="258"/>
      <c r="DL32" s="267">
        <v>43235</v>
      </c>
      <c r="DM32" s="268" t="s">
        <v>266</v>
      </c>
      <c r="DN32" s="269"/>
      <c r="DO32" s="111" t="e">
        <f>VLOOKUP($J32,'[38]ТР нефть'!$A$25:$CW$463,101,0)</f>
        <v>#N/A</v>
      </c>
      <c r="DP32" s="55" t="e">
        <f t="shared" si="22"/>
        <v>#N/A</v>
      </c>
      <c r="DQ32" s="127" t="e">
        <f t="shared" si="23"/>
        <v>#N/A</v>
      </c>
      <c r="DR32" s="211" t="e">
        <f t="shared" si="24"/>
        <v>#N/A</v>
      </c>
      <c r="DS32" s="122">
        <f t="shared" si="25"/>
        <v>0</v>
      </c>
      <c r="DT32" s="150" t="e">
        <f t="shared" si="26"/>
        <v>#N/A</v>
      </c>
      <c r="DU32" s="147" t="e">
        <f t="shared" si="27"/>
        <v>#N/A</v>
      </c>
      <c r="DV32" s="148" t="e">
        <f t="shared" si="28"/>
        <v>#N/A</v>
      </c>
      <c r="DW32" s="122">
        <f t="shared" si="29"/>
        <v>0</v>
      </c>
      <c r="DX32" s="149" t="e">
        <f t="shared" si="30"/>
        <v>#N/A</v>
      </c>
      <c r="DY32" s="75"/>
      <c r="DZ32" s="40">
        <v>18</v>
      </c>
      <c r="EA32" s="26">
        <v>28</v>
      </c>
      <c r="EB32" s="26">
        <v>43</v>
      </c>
      <c r="EC32" s="26">
        <v>26</v>
      </c>
      <c r="ED32" s="36" t="s">
        <v>351</v>
      </c>
      <c r="EE32" s="41">
        <v>24</v>
      </c>
      <c r="EF32" s="41">
        <v>24</v>
      </c>
      <c r="EG32" s="420">
        <v>7.6911999999999994</v>
      </c>
      <c r="EH32" s="422">
        <v>9.1999999999999993</v>
      </c>
      <c r="EI32" s="132">
        <v>0</v>
      </c>
      <c r="EJ32" s="30">
        <v>14.5</v>
      </c>
      <c r="EK32" s="24">
        <v>1261.1816101518621</v>
      </c>
      <c r="EL32" s="28">
        <v>75</v>
      </c>
      <c r="EM32" s="30">
        <v>4.8</v>
      </c>
      <c r="EN32" s="272">
        <v>63</v>
      </c>
      <c r="EO32" s="29">
        <f t="shared" si="31"/>
        <v>18</v>
      </c>
      <c r="EP32" s="24">
        <f t="shared" si="32"/>
        <v>24</v>
      </c>
      <c r="EQ32" s="24">
        <f t="shared" si="33"/>
        <v>48</v>
      </c>
      <c r="ER32" s="30">
        <f t="shared" si="34"/>
        <v>23</v>
      </c>
      <c r="ES32" s="30" t="str">
        <f t="shared" si="35"/>
        <v>Периодический</v>
      </c>
      <c r="ET32" s="30">
        <f t="shared" si="36"/>
        <v>24</v>
      </c>
      <c r="EU32" s="30">
        <f t="shared" si="37"/>
        <v>24</v>
      </c>
      <c r="EV32" s="420">
        <f t="shared" si="38"/>
        <v>7.6911999999999994</v>
      </c>
      <c r="EW32" s="422">
        <f t="shared" si="39"/>
        <v>9.1999999999999993</v>
      </c>
      <c r="EX32" s="132">
        <f t="shared" si="40"/>
        <v>0</v>
      </c>
      <c r="EY32" s="151">
        <f t="shared" si="41"/>
        <v>14.5</v>
      </c>
      <c r="EZ32" s="23">
        <f t="shared" si="42"/>
        <v>1261.1816101518621</v>
      </c>
      <c r="FA32" s="27">
        <f t="shared" si="43"/>
        <v>75</v>
      </c>
      <c r="FB32" s="31">
        <f t="shared" si="44"/>
        <v>4.8</v>
      </c>
      <c r="FC32" s="31">
        <f t="shared" si="45"/>
        <v>63</v>
      </c>
      <c r="FD32" s="173">
        <f t="shared" si="46"/>
        <v>0</v>
      </c>
      <c r="FE32" s="28">
        <f t="shared" si="47"/>
        <v>-4</v>
      </c>
      <c r="FF32" s="28">
        <f t="shared" si="48"/>
        <v>5</v>
      </c>
      <c r="FG32" s="28">
        <f t="shared" si="49"/>
        <v>-3</v>
      </c>
      <c r="FH32" s="28">
        <f t="shared" si="50"/>
        <v>0</v>
      </c>
      <c r="FI32" s="28">
        <f t="shared" si="51"/>
        <v>0</v>
      </c>
      <c r="FJ32" s="425">
        <f t="shared" si="52"/>
        <v>0</v>
      </c>
      <c r="FK32" s="426">
        <f t="shared" si="53"/>
        <v>0</v>
      </c>
      <c r="FL32" s="171">
        <f t="shared" si="54"/>
        <v>0</v>
      </c>
      <c r="FM32" s="220">
        <f t="shared" si="55"/>
        <v>0</v>
      </c>
      <c r="FN32" s="27">
        <f t="shared" si="56"/>
        <v>0</v>
      </c>
      <c r="FO32" s="27">
        <f t="shared" si="57"/>
        <v>0</v>
      </c>
      <c r="FP32" s="27">
        <f t="shared" si="58"/>
        <v>0</v>
      </c>
      <c r="FQ32" s="172">
        <f t="shared" si="59"/>
        <v>0</v>
      </c>
      <c r="FR32" s="321"/>
      <c r="FS32" s="112" t="s">
        <v>499</v>
      </c>
      <c r="FT32" s="32" t="s">
        <v>290</v>
      </c>
      <c r="FU32" s="39" t="s">
        <v>478</v>
      </c>
      <c r="FV32" s="359"/>
      <c r="FW32" s="235" t="s">
        <v>290</v>
      </c>
      <c r="FX32" s="34">
        <v>6.4333711199999994</v>
      </c>
      <c r="FY32" s="235"/>
      <c r="FZ32" s="34">
        <v>0</v>
      </c>
      <c r="GA32" s="235"/>
      <c r="GB32" s="34">
        <v>0</v>
      </c>
      <c r="GC32" s="235"/>
      <c r="GD32" s="34">
        <v>0</v>
      </c>
      <c r="GE32" s="235" t="s">
        <v>290</v>
      </c>
      <c r="GF32" s="34">
        <v>-3.6332727199999999</v>
      </c>
      <c r="GG32" s="235" t="s">
        <v>291</v>
      </c>
      <c r="GH32" s="34">
        <v>-2.8887144000000005</v>
      </c>
      <c r="GI32" s="235" t="s">
        <v>290</v>
      </c>
      <c r="GJ32" s="34">
        <v>-2.3204015999999985</v>
      </c>
      <c r="GK32" s="235" t="s">
        <v>290</v>
      </c>
      <c r="GL32" s="34">
        <v>4.0376124799999991</v>
      </c>
      <c r="GM32" s="235" t="s">
        <v>290</v>
      </c>
      <c r="GN32" s="34">
        <v>-4.1769904000000002</v>
      </c>
      <c r="GO32" s="235" t="s">
        <v>290</v>
      </c>
      <c r="GP32" s="34">
        <v>4.3678274640000003</v>
      </c>
      <c r="GQ32" s="235" t="s">
        <v>290</v>
      </c>
      <c r="GR32" s="34">
        <v>-4.3184867440000003</v>
      </c>
      <c r="GS32" s="230"/>
      <c r="GT32" s="34">
        <v>0</v>
      </c>
      <c r="GU32" s="231"/>
      <c r="GV32" s="34">
        <v>0</v>
      </c>
      <c r="GW32" s="231"/>
      <c r="GX32" s="34">
        <v>0</v>
      </c>
      <c r="GY32" s="231"/>
      <c r="GZ32" s="34">
        <v>0.43471164000000151</v>
      </c>
      <c r="HA32" s="231" t="s">
        <v>74</v>
      </c>
      <c r="HB32" s="34">
        <v>1.4122631599999984</v>
      </c>
      <c r="HC32" s="232"/>
      <c r="HD32" s="232">
        <v>0</v>
      </c>
      <c r="HE32" s="232">
        <v>0</v>
      </c>
      <c r="HF32" s="232">
        <v>0</v>
      </c>
      <c r="HG32" s="233" t="e">
        <f>VLOOKUP($J32,'[39]ТР нефть'!$J$29:$GY$553,171,0)</f>
        <v>#N/A</v>
      </c>
      <c r="HH32" s="232" t="e">
        <f>VLOOKUP($J32,'[39]ТР нефть'!$J$29:$GY$553,163,0)</f>
        <v>#N/A</v>
      </c>
      <c r="HI32" s="233" t="s">
        <v>291</v>
      </c>
      <c r="HJ32" s="232">
        <v>-7.508951999999999</v>
      </c>
      <c r="HK32" s="233" t="s">
        <v>357</v>
      </c>
      <c r="HL32" s="232">
        <v>0</v>
      </c>
      <c r="HM32" s="233"/>
      <c r="HN32" s="232">
        <v>0</v>
      </c>
      <c r="HO32" s="233" t="s">
        <v>290</v>
      </c>
      <c r="HP32" s="232">
        <v>-4.1716399999999982</v>
      </c>
      <c r="HQ32" s="233" t="s">
        <v>291</v>
      </c>
      <c r="HR32" s="232">
        <v>-3.6710431999999997</v>
      </c>
      <c r="HS32" s="233" t="s">
        <v>290</v>
      </c>
      <c r="HT32" s="232">
        <v>2.5441151999999967</v>
      </c>
      <c r="HU32" s="233" t="s">
        <v>285</v>
      </c>
      <c r="HV32" s="232">
        <v>8.861600000000001</v>
      </c>
      <c r="HW32" s="233" t="s">
        <v>361</v>
      </c>
      <c r="HX32" s="232" t="e">
        <f>VLOOKUP(J32,'[40]ТР нефть'!$J$25:$FF$444,153,0)</f>
        <v>#N/A</v>
      </c>
      <c r="HY32" s="233"/>
      <c r="HZ32" s="232" t="e">
        <f>VLOOKUP(J32,'[41]ТР нефть'!$J$25:$FF$434,153,0)</f>
        <v>#N/A</v>
      </c>
      <c r="IA32" s="233" t="s">
        <v>285</v>
      </c>
      <c r="IB32" s="232">
        <v>25.247200000000007</v>
      </c>
      <c r="IC32" s="233" t="s">
        <v>285</v>
      </c>
      <c r="ID32" s="232">
        <v>-17.555999999999997</v>
      </c>
      <c r="IE32" s="233" t="s">
        <v>268</v>
      </c>
      <c r="IF32" s="232">
        <v>-3.27712</v>
      </c>
      <c r="IG32" s="233" t="s">
        <v>74</v>
      </c>
      <c r="IH32" s="232">
        <v>8.8105896208000019</v>
      </c>
      <c r="II32" s="233" t="s">
        <v>74</v>
      </c>
      <c r="IJ32" s="232">
        <v>19.636254747999999</v>
      </c>
      <c r="IK32" s="233">
        <v>0</v>
      </c>
      <c r="IL32" s="232">
        <v>0</v>
      </c>
      <c r="IM32" s="233">
        <v>0</v>
      </c>
      <c r="IN32" s="232">
        <v>0</v>
      </c>
      <c r="IO32" s="233">
        <v>0</v>
      </c>
      <c r="IP32" s="232">
        <v>0</v>
      </c>
      <c r="IQ32" s="233">
        <v>0</v>
      </c>
      <c r="IR32" s="232">
        <v>0</v>
      </c>
      <c r="IS32" s="233">
        <v>0</v>
      </c>
      <c r="IT32" s="232">
        <v>0</v>
      </c>
      <c r="IU32" s="233">
        <v>0</v>
      </c>
      <c r="IV32" s="232">
        <v>0</v>
      </c>
      <c r="IW32" s="233">
        <v>0</v>
      </c>
      <c r="IX32" s="232">
        <v>0</v>
      </c>
      <c r="IY32" s="233">
        <v>0</v>
      </c>
      <c r="IZ32" s="232">
        <v>0</v>
      </c>
      <c r="JA32" s="233">
        <v>0</v>
      </c>
      <c r="JB32" s="232">
        <v>0</v>
      </c>
      <c r="JC32" s="233">
        <v>0</v>
      </c>
      <c r="JD32" s="232">
        <v>0.58461479999999799</v>
      </c>
      <c r="JE32" s="233">
        <v>0</v>
      </c>
      <c r="JF32" s="232">
        <v>0</v>
      </c>
      <c r="JG32" s="233">
        <v>0</v>
      </c>
      <c r="JH32" s="232">
        <v>0.83614999999999995</v>
      </c>
      <c r="JI32" s="233">
        <v>0</v>
      </c>
      <c r="JJ32" s="232">
        <v>0.82567999999999997</v>
      </c>
      <c r="JK32" s="233">
        <v>0</v>
      </c>
      <c r="JL32" s="232">
        <v>-1.4885481599999999</v>
      </c>
      <c r="JM32" s="233">
        <v>0</v>
      </c>
      <c r="JN32" s="232">
        <v>0</v>
      </c>
      <c r="JO32" s="233">
        <v>0</v>
      </c>
      <c r="JP32" s="221">
        <v>0</v>
      </c>
      <c r="JR32" s="35">
        <v>1</v>
      </c>
      <c r="JS32" s="222">
        <v>1</v>
      </c>
      <c r="JT32" s="222">
        <v>2</v>
      </c>
      <c r="JU32" s="229"/>
      <c r="JV32" s="34">
        <f t="shared" si="60"/>
        <v>0</v>
      </c>
      <c r="JW32" s="33">
        <f t="shared" si="61"/>
        <v>1</v>
      </c>
      <c r="JX32" s="33">
        <f t="shared" si="62"/>
        <v>-25</v>
      </c>
      <c r="JY32" s="33">
        <f t="shared" si="63"/>
        <v>-63</v>
      </c>
      <c r="JZ32" s="33" t="e">
        <f t="shared" si="64"/>
        <v>#N/A</v>
      </c>
      <c r="KA32" s="329">
        <f t="shared" si="65"/>
        <v>0</v>
      </c>
      <c r="KB32" s="352">
        <f t="shared" si="66"/>
        <v>2</v>
      </c>
      <c r="KE32" s="20">
        <v>0</v>
      </c>
      <c r="KF32" s="20">
        <v>0</v>
      </c>
      <c r="KH32" s="36"/>
      <c r="KJ32" s="366">
        <v>24</v>
      </c>
      <c r="KK32" s="366">
        <v>24</v>
      </c>
      <c r="KL32" s="373" t="s">
        <v>353</v>
      </c>
      <c r="KM32" s="234" t="s">
        <v>434</v>
      </c>
      <c r="KN32" s="382">
        <f t="shared" si="70"/>
        <v>0</v>
      </c>
      <c r="KO32" s="382">
        <f t="shared" si="71"/>
        <v>0</v>
      </c>
      <c r="KP32" s="365">
        <f t="shared" si="72"/>
        <v>0</v>
      </c>
      <c r="KQ32" s="365"/>
      <c r="KR32" s="374"/>
      <c r="KT32" s="385"/>
    </row>
    <row r="33" spans="1:306" ht="15" thickBot="1" x14ac:dyDescent="0.4">
      <c r="A33" s="19">
        <f t="shared" si="4"/>
        <v>5</v>
      </c>
      <c r="B33" s="40">
        <f>SUBTOTAL(103,$J$29:$J33)</f>
        <v>5</v>
      </c>
      <c r="C33" s="328" t="e">
        <f>#REF!</f>
        <v>#REF!</v>
      </c>
      <c r="D33" s="36" t="s">
        <v>502</v>
      </c>
      <c r="E33" s="36" t="s">
        <v>502</v>
      </c>
      <c r="F33" s="36" t="s">
        <v>502</v>
      </c>
      <c r="G33" s="36">
        <v>9999</v>
      </c>
      <c r="H33" s="36">
        <v>9999</v>
      </c>
      <c r="I33" s="36">
        <v>1</v>
      </c>
      <c r="J33" s="429">
        <v>5</v>
      </c>
      <c r="K33" s="47">
        <v>9999</v>
      </c>
      <c r="L33" s="25">
        <v>39717</v>
      </c>
      <c r="M33" s="36" t="s">
        <v>82</v>
      </c>
      <c r="N33" s="36" t="s">
        <v>503</v>
      </c>
      <c r="O33" s="46" t="s">
        <v>269</v>
      </c>
      <c r="P33" s="85" t="s">
        <v>444</v>
      </c>
      <c r="Q33" s="77">
        <v>-4</v>
      </c>
      <c r="R33" s="48" t="s">
        <v>0</v>
      </c>
      <c r="S33" s="38" t="s">
        <v>0</v>
      </c>
      <c r="T33" s="46"/>
      <c r="U33" s="62">
        <v>206</v>
      </c>
      <c r="V33" s="44">
        <v>213.8</v>
      </c>
      <c r="W33" s="63">
        <v>0.98</v>
      </c>
      <c r="X33" s="63">
        <v>1.66</v>
      </c>
      <c r="Y33" s="44">
        <f t="shared" si="5"/>
        <v>0.98829933295262629</v>
      </c>
      <c r="Z33" s="64">
        <v>1.4490000000000001</v>
      </c>
      <c r="AA33" s="64">
        <v>0.83599999999999997</v>
      </c>
      <c r="AB33" s="63">
        <v>0.72</v>
      </c>
      <c r="AC33" s="54">
        <v>37</v>
      </c>
      <c r="AD33" s="65">
        <v>1.17</v>
      </c>
      <c r="AE33" s="49">
        <v>139.69999999999999</v>
      </c>
      <c r="AF33" s="36">
        <v>7.72</v>
      </c>
      <c r="AG33" s="38">
        <v>1875</v>
      </c>
      <c r="AH33" s="21">
        <v>2500</v>
      </c>
      <c r="AI33" s="21">
        <v>2500</v>
      </c>
      <c r="AJ33" s="20"/>
      <c r="AK33" s="20"/>
      <c r="AL33" s="20" t="s">
        <v>470</v>
      </c>
      <c r="AM33" s="21" t="s">
        <v>432</v>
      </c>
      <c r="AN33" s="20">
        <v>15.210000000000036</v>
      </c>
      <c r="AO33" s="20">
        <v>1873</v>
      </c>
      <c r="AP33" s="20">
        <v>26.57</v>
      </c>
      <c r="AQ33" s="36"/>
      <c r="AR33" s="20"/>
      <c r="AS33" s="78"/>
      <c r="AT33" s="40" t="s">
        <v>501</v>
      </c>
      <c r="AU33" s="20" t="e">
        <f>VLOOKUP($A33,'[35]Оснащение '!$B$4:$AG$754,5,0)</f>
        <v>#N/A</v>
      </c>
      <c r="AV33" s="20" t="e">
        <f>VLOOKUP($A33,'[35]Оснащение '!$B$4:$AG$754,6,0)</f>
        <v>#N/A</v>
      </c>
      <c r="AW33" s="20" t="e">
        <f>VLOOKUP($A33,'[35]Оснащение '!$B$4:$AG$754,7,0)</f>
        <v>#N/A</v>
      </c>
      <c r="AX33" s="20" t="e">
        <f>VLOOKUP($A33,'[35]Оснащение '!$B$4:$AG$754,8,0)</f>
        <v>#N/A</v>
      </c>
      <c r="AY33" s="20" t="e">
        <f>VLOOKUP($A33,'[35]Оснащение '!$B$4:$AG$754,9,0)</f>
        <v>#N/A</v>
      </c>
      <c r="AZ33" s="20" t="e">
        <f>VLOOKUP($A33,'[35]Оснащение '!$B$4:$AG$754,10,0)</f>
        <v>#N/A</v>
      </c>
      <c r="BA33" s="20" t="e">
        <f>VLOOKUP($A33,'[35]Оснащение '!$B$4:$AG$754,11,0)</f>
        <v>#N/A</v>
      </c>
      <c r="BB33" s="20" t="e">
        <f>VLOOKUP($A33,'[35]Оснащение '!$B$4:$AG$754,12,0)</f>
        <v>#N/A</v>
      </c>
      <c r="BC33" s="20" t="e">
        <f>VLOOKUP($A33,'[35]Оснащение '!$B$4:$AG$754,13,0)</f>
        <v>#N/A</v>
      </c>
      <c r="BD33" s="20" t="e">
        <f>VLOOKUP($A33,'[35]Оснащение '!$B$4:$AG$754,14,0)</f>
        <v>#N/A</v>
      </c>
      <c r="BE33" s="20" t="e">
        <f>VLOOKUP($A33,'[35]Оснащение '!$B$4:$AG$754,15,0)</f>
        <v>#N/A</v>
      </c>
      <c r="BF33" s="20" t="e">
        <f>VLOOKUP($A33,'[35]Оснащение '!$B$4:$AG$754,16,0)</f>
        <v>#N/A</v>
      </c>
      <c r="BG33" s="20" t="e">
        <f>VLOOKUP($A33,'[35]Оснащение '!$B$4:$AG$754,19,0)</f>
        <v>#N/A</v>
      </c>
      <c r="BH33" s="20" t="e">
        <f>VLOOKUP($A33,'[35]Оснащение '!$B$4:$AG$754,20,0)</f>
        <v>#N/A</v>
      </c>
      <c r="BI33" s="36"/>
      <c r="BJ33" s="36"/>
      <c r="BK33" s="36"/>
      <c r="BL33" s="36"/>
      <c r="BM33" s="38"/>
      <c r="BN33" s="210">
        <v>2143</v>
      </c>
      <c r="BO33" s="36">
        <v>1873.34</v>
      </c>
      <c r="BP33" s="210">
        <f t="shared" si="6"/>
        <v>269.66000000000008</v>
      </c>
      <c r="BQ33" s="36">
        <v>73</v>
      </c>
      <c r="BR33" s="36">
        <v>5.5</v>
      </c>
      <c r="BS33" s="210" t="str">
        <f t="shared" si="7"/>
        <v/>
      </c>
      <c r="BT33" s="210"/>
      <c r="BU33" s="210" t="str">
        <f t="shared" si="8"/>
        <v/>
      </c>
      <c r="BV33" s="210" t="str">
        <f t="shared" si="9"/>
        <v/>
      </c>
      <c r="BW33" s="210" t="str">
        <f t="shared" si="10"/>
        <v/>
      </c>
      <c r="BX33" s="36">
        <v>18</v>
      </c>
      <c r="BY33" s="36" t="s">
        <v>262</v>
      </c>
      <c r="BZ33" s="36" t="s">
        <v>352</v>
      </c>
      <c r="CA33" s="41">
        <v>24</v>
      </c>
      <c r="CB33" s="41">
        <v>0</v>
      </c>
      <c r="CC33" s="210">
        <v>29</v>
      </c>
      <c r="CD33" s="210">
        <v>43</v>
      </c>
      <c r="CE33" s="210">
        <v>28</v>
      </c>
      <c r="CF33" s="25" t="e">
        <f>#REF!</f>
        <v>#REF!</v>
      </c>
      <c r="CG33" s="210" t="e">
        <f>VLOOKUP($J33,[36]Лист1!$B$3:$I$636,8,0)</f>
        <v>#N/A</v>
      </c>
      <c r="CH33" s="210"/>
      <c r="CI33" s="36"/>
      <c r="CJ33" s="210"/>
      <c r="CK33" s="36"/>
      <c r="CL33" s="42">
        <v>56</v>
      </c>
      <c r="CM33" s="404">
        <f t="shared" si="11"/>
        <v>8.8355209799999983</v>
      </c>
      <c r="CN33" s="408">
        <v>10.79</v>
      </c>
      <c r="CO33" s="212">
        <v>2.0499999999999998</v>
      </c>
      <c r="CP33" s="210">
        <v>78.599999999999994</v>
      </c>
      <c r="CQ33" s="210"/>
      <c r="CR33" s="210">
        <f t="shared" si="12"/>
        <v>78.599999999999994</v>
      </c>
      <c r="CS33" s="110">
        <f t="shared" si="13"/>
        <v>8895.9100632456448</v>
      </c>
      <c r="CT33" s="210">
        <f t="shared" si="14"/>
        <v>8895.9100632456448</v>
      </c>
      <c r="CU33" s="54" t="e">
        <f>IF(CN33&lt;&gt;0,IF(AT33=#REF!,CQ33/(CM33+(CN33-CM33/0.836)*1.158)*1000,""),"")</f>
        <v>#REF!</v>
      </c>
      <c r="CV33" s="51" t="e">
        <f t="shared" si="15"/>
        <v>#N/A</v>
      </c>
      <c r="CW33" s="43"/>
      <c r="CX33" s="214" t="str">
        <f t="shared" si="16"/>
        <v>Фон.</v>
      </c>
      <c r="CY33" s="414">
        <f t="shared" si="17"/>
        <v>8.8355209799999983</v>
      </c>
      <c r="CZ33" s="409">
        <f t="shared" si="18"/>
        <v>10.79</v>
      </c>
      <c r="DA33" s="158">
        <f t="shared" si="19"/>
        <v>2.0499999999999998</v>
      </c>
      <c r="DB33" s="215">
        <f t="shared" si="20"/>
        <v>78.599999999999994</v>
      </c>
      <c r="DC33" s="54">
        <f t="shared" si="21"/>
        <v>56</v>
      </c>
      <c r="DD33" s="216"/>
      <c r="DE33" s="257" t="str">
        <f>IFERROR(VLOOKUP($J33,[37]Лист1!$D$3:$F$381,3,0),"")</f>
        <v/>
      </c>
      <c r="DF33" s="174">
        <v>43619</v>
      </c>
      <c r="DG33" s="262">
        <v>151</v>
      </c>
      <c r="DH33" s="137"/>
      <c r="DI33" s="137"/>
      <c r="DJ33" s="137"/>
      <c r="DK33" s="258"/>
      <c r="DL33" s="267">
        <v>41483</v>
      </c>
      <c r="DM33" s="268" t="s">
        <v>267</v>
      </c>
      <c r="DN33" s="269"/>
      <c r="DO33" s="111" t="e">
        <f>VLOOKUP($J33,'[38]ТР нефть'!$A$25:$CW$463,101,0)</f>
        <v>#N/A</v>
      </c>
      <c r="DP33" s="55" t="e">
        <f t="shared" si="22"/>
        <v>#N/A</v>
      </c>
      <c r="DQ33" s="127" t="e">
        <f t="shared" si="23"/>
        <v>#N/A</v>
      </c>
      <c r="DR33" s="211" t="e">
        <f t="shared" si="24"/>
        <v>#N/A</v>
      </c>
      <c r="DS33" s="122">
        <f t="shared" si="25"/>
        <v>2.0499999999999998</v>
      </c>
      <c r="DT33" s="146" t="e">
        <f t="shared" si="26"/>
        <v>#N/A</v>
      </c>
      <c r="DU33" s="147" t="e">
        <f t="shared" si="27"/>
        <v>#N/A</v>
      </c>
      <c r="DV33" s="148" t="e">
        <f t="shared" si="28"/>
        <v>#N/A</v>
      </c>
      <c r="DW33" s="122">
        <f t="shared" si="29"/>
        <v>0</v>
      </c>
      <c r="DX33" s="149" t="e">
        <f t="shared" si="30"/>
        <v>#N/A</v>
      </c>
      <c r="DY33" s="75"/>
      <c r="DZ33" s="40">
        <v>18</v>
      </c>
      <c r="EA33" s="26">
        <v>36</v>
      </c>
      <c r="EB33" s="26">
        <v>48</v>
      </c>
      <c r="EC33" s="26">
        <v>36</v>
      </c>
      <c r="ED33" s="36" t="s">
        <v>352</v>
      </c>
      <c r="EE33" s="41">
        <v>24</v>
      </c>
      <c r="EF33" s="41">
        <v>0</v>
      </c>
      <c r="EG33" s="420">
        <v>8.8355209799999983</v>
      </c>
      <c r="EH33" s="422">
        <v>10.79</v>
      </c>
      <c r="EI33" s="132">
        <v>2.0499999999999998</v>
      </c>
      <c r="EJ33" s="30">
        <v>78.599999999999994</v>
      </c>
      <c r="EK33" s="24">
        <v>8895.9100632456448</v>
      </c>
      <c r="EL33" s="28">
        <v>0</v>
      </c>
      <c r="EM33" s="30">
        <v>0</v>
      </c>
      <c r="EN33" s="272">
        <v>50</v>
      </c>
      <c r="EO33" s="29">
        <f t="shared" si="31"/>
        <v>18</v>
      </c>
      <c r="EP33" s="24">
        <f t="shared" si="32"/>
        <v>29</v>
      </c>
      <c r="EQ33" s="24">
        <f t="shared" si="33"/>
        <v>43</v>
      </c>
      <c r="ER33" s="30">
        <f t="shared" si="34"/>
        <v>28</v>
      </c>
      <c r="ES33" s="30" t="str">
        <f t="shared" si="35"/>
        <v>Постоянный</v>
      </c>
      <c r="ET33" s="30">
        <f t="shared" si="36"/>
        <v>24</v>
      </c>
      <c r="EU33" s="30">
        <f t="shared" si="37"/>
        <v>0</v>
      </c>
      <c r="EV33" s="420">
        <f t="shared" si="38"/>
        <v>8.8355209799999983</v>
      </c>
      <c r="EW33" s="422">
        <f t="shared" si="39"/>
        <v>10.79</v>
      </c>
      <c r="EX33" s="132">
        <f t="shared" si="40"/>
        <v>2.0499999999999998</v>
      </c>
      <c r="EY33" s="151">
        <f t="shared" si="41"/>
        <v>78.599999999999994</v>
      </c>
      <c r="EZ33" s="23">
        <f t="shared" si="42"/>
        <v>8895.9100632456448</v>
      </c>
      <c r="FA33" s="27">
        <f t="shared" si="43"/>
        <v>0</v>
      </c>
      <c r="FB33" s="31">
        <f t="shared" si="44"/>
        <v>0</v>
      </c>
      <c r="FC33" s="31">
        <f t="shared" si="45"/>
        <v>56</v>
      </c>
      <c r="FD33" s="173">
        <f t="shared" si="46"/>
        <v>0</v>
      </c>
      <c r="FE33" s="28">
        <f t="shared" si="47"/>
        <v>-7</v>
      </c>
      <c r="FF33" s="28">
        <f t="shared" si="48"/>
        <v>-5</v>
      </c>
      <c r="FG33" s="28">
        <f>ER33-EC33</f>
        <v>-8</v>
      </c>
      <c r="FH33" s="28">
        <f t="shared" si="50"/>
        <v>0</v>
      </c>
      <c r="FI33" s="28">
        <f t="shared" si="51"/>
        <v>0</v>
      </c>
      <c r="FJ33" s="425">
        <f t="shared" si="52"/>
        <v>0</v>
      </c>
      <c r="FK33" s="426">
        <f t="shared" si="53"/>
        <v>0</v>
      </c>
      <c r="FL33" s="171">
        <f t="shared" si="54"/>
        <v>0</v>
      </c>
      <c r="FM33" s="220">
        <f t="shared" si="55"/>
        <v>0</v>
      </c>
      <c r="FN33" s="27">
        <f t="shared" si="56"/>
        <v>0</v>
      </c>
      <c r="FO33" s="27">
        <f t="shared" si="57"/>
        <v>0</v>
      </c>
      <c r="FP33" s="27">
        <f t="shared" si="58"/>
        <v>0</v>
      </c>
      <c r="FQ33" s="172">
        <f t="shared" si="59"/>
        <v>6</v>
      </c>
      <c r="FR33" s="322"/>
      <c r="FS33" s="39"/>
      <c r="FT33" s="32"/>
      <c r="FU33" s="39"/>
      <c r="FV33" s="359"/>
      <c r="FW33" s="235"/>
      <c r="FX33" s="34">
        <v>-0.53603902000000225</v>
      </c>
      <c r="FY33" s="235"/>
      <c r="FZ33" s="34">
        <v>-0.84435999999999822</v>
      </c>
      <c r="GA33" s="235"/>
      <c r="GB33" s="34">
        <v>-0.15478540000000152</v>
      </c>
      <c r="GC33" s="235"/>
      <c r="GD33" s="34">
        <v>0.89046540000000007</v>
      </c>
      <c r="GE33" s="235"/>
      <c r="GF33" s="34">
        <v>0</v>
      </c>
      <c r="GG33" s="235"/>
      <c r="GH33" s="34">
        <v>-0.26333999999999946</v>
      </c>
      <c r="GI33" s="235"/>
      <c r="GJ33" s="34">
        <v>-0.93068619599999813</v>
      </c>
      <c r="GK33" s="235"/>
      <c r="GL33" s="34">
        <v>0</v>
      </c>
      <c r="GM33" s="235"/>
      <c r="GN33" s="34">
        <v>0</v>
      </c>
      <c r="GO33" s="235"/>
      <c r="GP33" s="34">
        <v>0</v>
      </c>
      <c r="GQ33" s="235" t="s">
        <v>290</v>
      </c>
      <c r="GR33" s="34">
        <v>-2.3194636080000013</v>
      </c>
      <c r="GS33" s="230"/>
      <c r="GT33" s="34">
        <v>0</v>
      </c>
      <c r="GU33" s="231"/>
      <c r="GV33" s="34">
        <v>0</v>
      </c>
      <c r="GW33" s="231"/>
      <c r="GX33" s="34">
        <v>0</v>
      </c>
      <c r="GY33" s="231" t="s">
        <v>279</v>
      </c>
      <c r="GZ33" s="34">
        <v>-1.3018701959999976</v>
      </c>
      <c r="HA33" s="231"/>
      <c r="HB33" s="34">
        <v>0</v>
      </c>
      <c r="HC33" s="232"/>
      <c r="HD33" s="232">
        <v>0</v>
      </c>
      <c r="HE33" s="232">
        <v>0</v>
      </c>
      <c r="HF33" s="232">
        <v>0</v>
      </c>
      <c r="HG33" s="233" t="e">
        <f>VLOOKUP($J33,'[39]ТР нефть'!$J$29:$GY$553,171,0)</f>
        <v>#N/A</v>
      </c>
      <c r="HH33" s="232" t="e">
        <f>VLOOKUP($J33,'[39]ТР нефть'!$J$29:$GY$553,163,0)</f>
        <v>#N/A</v>
      </c>
      <c r="HI33" s="233"/>
      <c r="HJ33" s="232">
        <v>0</v>
      </c>
      <c r="HK33" s="233" t="s">
        <v>357</v>
      </c>
      <c r="HL33" s="232">
        <v>0</v>
      </c>
      <c r="HM33" s="233"/>
      <c r="HN33" s="232">
        <v>0</v>
      </c>
      <c r="HO33" s="233"/>
      <c r="HP33" s="232">
        <v>0</v>
      </c>
      <c r="HQ33" s="233" t="s">
        <v>290</v>
      </c>
      <c r="HR33" s="232">
        <v>4.3113355999999996</v>
      </c>
      <c r="HS33" s="233" t="s">
        <v>290</v>
      </c>
      <c r="HT33" s="232">
        <v>-8.8729695999999993</v>
      </c>
      <c r="HU33" s="233" t="s">
        <v>291</v>
      </c>
      <c r="HV33" s="232">
        <v>-4.3940159999999988</v>
      </c>
      <c r="HW33" s="233"/>
      <c r="HX33" s="232" t="e">
        <f>VLOOKUP(J33,'[40]ТР нефть'!$J$25:$FF$444,153,0)</f>
        <v>#N/A</v>
      </c>
      <c r="HY33" s="233" t="s">
        <v>268</v>
      </c>
      <c r="HZ33" s="232" t="e">
        <f>VLOOKUP(J33,'[41]ТР нефть'!$J$25:$FF$434,153,0)</f>
        <v>#N/A</v>
      </c>
      <c r="IA33" s="233" t="s">
        <v>268</v>
      </c>
      <c r="IB33" s="232">
        <v>2.442123200000001</v>
      </c>
      <c r="IC33" s="233"/>
      <c r="ID33" s="232">
        <v>0</v>
      </c>
      <c r="IE33" s="233">
        <v>0</v>
      </c>
      <c r="IF33" s="232">
        <v>0</v>
      </c>
      <c r="IG33" s="233" t="s">
        <v>285</v>
      </c>
      <c r="IH33" s="232">
        <v>-1.0661508000000026</v>
      </c>
      <c r="II33" s="233" t="s">
        <v>285</v>
      </c>
      <c r="IJ33" s="232">
        <v>-5.5263779999999976</v>
      </c>
      <c r="IK33" s="233">
        <v>0</v>
      </c>
      <c r="IL33" s="232">
        <v>0</v>
      </c>
      <c r="IM33" s="233">
        <v>0</v>
      </c>
      <c r="IN33" s="232">
        <v>0</v>
      </c>
      <c r="IO33" s="233" t="s">
        <v>291</v>
      </c>
      <c r="IP33" s="232">
        <v>3.6011536</v>
      </c>
      <c r="IQ33" s="233">
        <v>0</v>
      </c>
      <c r="IR33" s="232">
        <v>0</v>
      </c>
      <c r="IS33" s="233">
        <v>0</v>
      </c>
      <c r="IT33" s="232">
        <v>0</v>
      </c>
      <c r="IU33" s="233">
        <v>0</v>
      </c>
      <c r="IV33" s="232">
        <v>0</v>
      </c>
      <c r="IW33" s="233">
        <v>0</v>
      </c>
      <c r="IX33" s="232">
        <v>0</v>
      </c>
      <c r="IY33" s="233">
        <v>0</v>
      </c>
      <c r="IZ33" s="232">
        <v>0</v>
      </c>
      <c r="JA33" s="233" t="s">
        <v>268</v>
      </c>
      <c r="JB33" s="232">
        <v>-0.73367000000000004</v>
      </c>
      <c r="JC33" s="233">
        <v>0</v>
      </c>
      <c r="JD33" s="232">
        <v>-0.479162961</v>
      </c>
      <c r="JE33" s="233">
        <v>0</v>
      </c>
      <c r="JF33" s="232">
        <v>-0.16757784100000001</v>
      </c>
      <c r="JG33" s="233">
        <v>0</v>
      </c>
      <c r="JH33" s="232">
        <v>0.975444799999998</v>
      </c>
      <c r="JI33" s="233" t="s">
        <v>268</v>
      </c>
      <c r="JJ33" s="232">
        <v>-1.89534</v>
      </c>
      <c r="JK33" s="233">
        <v>0</v>
      </c>
      <c r="JL33" s="232">
        <v>1.8375280000000025</v>
      </c>
      <c r="JM33" s="233" t="s">
        <v>287</v>
      </c>
      <c r="JN33" s="232">
        <v>-0.85539520000000002</v>
      </c>
      <c r="JO33" s="233" t="s">
        <v>268</v>
      </c>
      <c r="JP33" s="221">
        <v>2.1476171199999996</v>
      </c>
      <c r="JR33" s="35">
        <v>1</v>
      </c>
      <c r="JS33" s="222">
        <v>1</v>
      </c>
      <c r="JT33" s="222">
        <v>2</v>
      </c>
      <c r="JU33" s="229"/>
      <c r="JV33" s="34">
        <f t="shared" si="60"/>
        <v>0</v>
      </c>
      <c r="JW33" s="33">
        <f t="shared" si="61"/>
        <v>1</v>
      </c>
      <c r="JX33" s="33">
        <f t="shared" si="62"/>
        <v>-15</v>
      </c>
      <c r="JY33" s="33">
        <f t="shared" si="63"/>
        <v>-56</v>
      </c>
      <c r="JZ33" s="33" t="e">
        <f t="shared" si="64"/>
        <v>#N/A</v>
      </c>
      <c r="KA33" s="329">
        <f t="shared" si="65"/>
        <v>0</v>
      </c>
      <c r="KB33" s="352">
        <f t="shared" si="66"/>
        <v>1</v>
      </c>
      <c r="KE33" s="20">
        <v>0</v>
      </c>
      <c r="KF33" s="20">
        <v>0</v>
      </c>
      <c r="KH33" s="36"/>
      <c r="KJ33" s="366">
        <v>24</v>
      </c>
      <c r="KK33" s="366">
        <v>0</v>
      </c>
      <c r="KL33" s="373" t="s">
        <v>353</v>
      </c>
      <c r="KM33" s="234" t="s">
        <v>434</v>
      </c>
      <c r="KN33" s="382">
        <f t="shared" si="70"/>
        <v>0</v>
      </c>
      <c r="KO33" s="382">
        <f t="shared" si="71"/>
        <v>0</v>
      </c>
      <c r="KP33" s="365">
        <f t="shared" si="72"/>
        <v>0</v>
      </c>
      <c r="KQ33" s="365"/>
      <c r="KR33" s="374"/>
      <c r="KT33" s="390"/>
    </row>
    <row r="34" spans="1:306" x14ac:dyDescent="0.35">
      <c r="A34" s="19">
        <f t="shared" si="4"/>
        <v>6</v>
      </c>
      <c r="B34" s="40">
        <f>SUBTOTAL(103,$J$29:$J34)</f>
        <v>6</v>
      </c>
      <c r="C34" s="328" t="e">
        <f>#REF!</f>
        <v>#REF!</v>
      </c>
      <c r="D34" s="36" t="s">
        <v>502</v>
      </c>
      <c r="E34" s="36" t="s">
        <v>502</v>
      </c>
      <c r="F34" s="36" t="s">
        <v>502</v>
      </c>
      <c r="G34" s="36">
        <v>9999</v>
      </c>
      <c r="H34" s="36">
        <v>9999</v>
      </c>
      <c r="I34" s="36">
        <v>1</v>
      </c>
      <c r="J34" s="429">
        <v>6</v>
      </c>
      <c r="K34" s="47">
        <v>9999</v>
      </c>
      <c r="L34" s="25">
        <v>41202</v>
      </c>
      <c r="M34" s="36" t="s">
        <v>82</v>
      </c>
      <c r="N34" s="36" t="s">
        <v>503</v>
      </c>
      <c r="O34" s="46" t="s">
        <v>269</v>
      </c>
      <c r="P34" s="85" t="s">
        <v>444</v>
      </c>
      <c r="Q34" s="77">
        <v>-4</v>
      </c>
      <c r="R34" s="48" t="s">
        <v>0</v>
      </c>
      <c r="S34" s="38" t="s">
        <v>0</v>
      </c>
      <c r="T34" s="46"/>
      <c r="U34" s="62">
        <v>206</v>
      </c>
      <c r="V34" s="44">
        <v>213.8</v>
      </c>
      <c r="W34" s="63">
        <v>0.98</v>
      </c>
      <c r="X34" s="63">
        <v>1.66</v>
      </c>
      <c r="Y34" s="44">
        <f t="shared" si="5"/>
        <v>0.99425498105366084</v>
      </c>
      <c r="Z34" s="64">
        <v>1.4490000000000001</v>
      </c>
      <c r="AA34" s="64">
        <v>0.83599999999999997</v>
      </c>
      <c r="AB34" s="63">
        <v>0.72</v>
      </c>
      <c r="AC34" s="54">
        <v>37</v>
      </c>
      <c r="AD34" s="65">
        <v>1.17</v>
      </c>
      <c r="AE34" s="49">
        <v>177.8</v>
      </c>
      <c r="AF34" s="36">
        <v>9.19</v>
      </c>
      <c r="AG34" s="38">
        <v>2090</v>
      </c>
      <c r="AH34" s="21">
        <v>2572</v>
      </c>
      <c r="AI34" s="21">
        <v>2572</v>
      </c>
      <c r="AJ34" s="20"/>
      <c r="AK34" s="20"/>
      <c r="AL34" s="20" t="s">
        <v>470</v>
      </c>
      <c r="AM34" s="21" t="s">
        <v>259</v>
      </c>
      <c r="AN34" s="20">
        <v>14.929999999999801</v>
      </c>
      <c r="AO34" s="20">
        <v>2090</v>
      </c>
      <c r="AP34" s="20">
        <v>214.11</v>
      </c>
      <c r="AQ34" s="36"/>
      <c r="AR34" s="20"/>
      <c r="AS34" s="78"/>
      <c r="AT34" s="40" t="s">
        <v>501</v>
      </c>
      <c r="AU34" s="20">
        <v>600</v>
      </c>
      <c r="AV34" s="20">
        <v>0</v>
      </c>
      <c r="AW34" s="20">
        <v>1200</v>
      </c>
      <c r="AX34" s="20">
        <v>0</v>
      </c>
      <c r="AY34" s="20">
        <v>1595</v>
      </c>
      <c r="AZ34" s="20">
        <v>0</v>
      </c>
      <c r="BA34" s="20" t="e">
        <f>VLOOKUP($A34,'[35]Оснащение '!$B$4:$AG$754,11,0)</f>
        <v>#N/A</v>
      </c>
      <c r="BB34" s="20" t="e">
        <f>VLOOKUP($A34,'[35]Оснащение '!$B$4:$AG$754,12,0)</f>
        <v>#N/A</v>
      </c>
      <c r="BC34" s="20" t="e">
        <f>VLOOKUP($A34,'[35]Оснащение '!$B$4:$AG$754,13,0)</f>
        <v>#N/A</v>
      </c>
      <c r="BD34" s="20" t="e">
        <f>VLOOKUP($A34,'[35]Оснащение '!$B$4:$AG$754,14,0)</f>
        <v>#N/A</v>
      </c>
      <c r="BE34" s="20" t="e">
        <f>VLOOKUP($A34,'[35]Оснащение '!$B$4:$AG$754,15,0)</f>
        <v>#N/A</v>
      </c>
      <c r="BF34" s="20" t="e">
        <f>VLOOKUP($A34,'[35]Оснащение '!$B$4:$AG$754,16,0)</f>
        <v>#N/A</v>
      </c>
      <c r="BG34" s="20" t="e">
        <f>VLOOKUP($A34,'[35]Оснащение '!$B$4:$AG$754,19,0)</f>
        <v>#N/A</v>
      </c>
      <c r="BH34" s="20" t="e">
        <f>VLOOKUP($A34,'[35]Оснащение '!$B$4:$AG$754,20,0)</f>
        <v>#N/A</v>
      </c>
      <c r="BI34" s="36"/>
      <c r="BJ34" s="36"/>
      <c r="BK34" s="36"/>
      <c r="BL34" s="36"/>
      <c r="BM34" s="38"/>
      <c r="BN34" s="210">
        <v>2199</v>
      </c>
      <c r="BO34" s="36">
        <v>1879.28</v>
      </c>
      <c r="BP34" s="210">
        <f t="shared" si="6"/>
        <v>319.72000000000003</v>
      </c>
      <c r="BQ34" s="36">
        <v>73</v>
      </c>
      <c r="BR34" s="36">
        <v>5.5</v>
      </c>
      <c r="BS34" s="210" t="str">
        <f t="shared" si="7"/>
        <v/>
      </c>
      <c r="BT34" s="210"/>
      <c r="BU34" s="210" t="str">
        <f t="shared" si="8"/>
        <v/>
      </c>
      <c r="BV34" s="210" t="str">
        <f t="shared" si="9"/>
        <v/>
      </c>
      <c r="BW34" s="210" t="str">
        <f t="shared" si="10"/>
        <v/>
      </c>
      <c r="BX34" s="36">
        <v>18</v>
      </c>
      <c r="BY34" s="36" t="s">
        <v>262</v>
      </c>
      <c r="BZ34" s="36" t="s">
        <v>352</v>
      </c>
      <c r="CA34" s="41">
        <v>24</v>
      </c>
      <c r="CB34" s="41">
        <v>0</v>
      </c>
      <c r="CC34" s="210">
        <v>38</v>
      </c>
      <c r="CD34" s="210">
        <v>47</v>
      </c>
      <c r="CE34" s="210">
        <v>38</v>
      </c>
      <c r="CF34" s="25" t="e">
        <f>#REF!</f>
        <v>#REF!</v>
      </c>
      <c r="CG34" s="210" t="e">
        <f>VLOOKUP($J34,[36]Лист1!$B$3:$I$636,8,0)</f>
        <v>#N/A</v>
      </c>
      <c r="CH34" s="210"/>
      <c r="CI34" s="36"/>
      <c r="CJ34" s="210"/>
      <c r="CK34" s="36"/>
      <c r="CL34" s="42">
        <v>56</v>
      </c>
      <c r="CM34" s="404">
        <f t="shared" si="11"/>
        <v>10.810315999999998</v>
      </c>
      <c r="CN34" s="408">
        <v>13.4</v>
      </c>
      <c r="CO34" s="212">
        <v>3.5</v>
      </c>
      <c r="CP34" s="210">
        <v>12.2</v>
      </c>
      <c r="CQ34" s="210"/>
      <c r="CR34" s="210">
        <f t="shared" si="12"/>
        <v>12.2</v>
      </c>
      <c r="CS34" s="110">
        <f t="shared" si="13"/>
        <v>1128.5516538091949</v>
      </c>
      <c r="CT34" s="210">
        <f t="shared" si="14"/>
        <v>1128.5516538091949</v>
      </c>
      <c r="CU34" s="54" t="e">
        <f>IF(CN34&lt;&gt;0,IF(AT34=#REF!,CQ34/(CM34+(CN34-CM34/0.836)*1.158)*1000,""),"")</f>
        <v>#REF!</v>
      </c>
      <c r="CV34" s="51" t="e">
        <f t="shared" si="15"/>
        <v>#N/A</v>
      </c>
      <c r="CW34" s="43"/>
      <c r="CX34" s="214" t="str">
        <f t="shared" si="16"/>
        <v>Фон.</v>
      </c>
      <c r="CY34" s="414">
        <f t="shared" si="17"/>
        <v>10.810315999999998</v>
      </c>
      <c r="CZ34" s="409">
        <f t="shared" si="18"/>
        <v>13.4</v>
      </c>
      <c r="DA34" s="158">
        <f t="shared" si="19"/>
        <v>3.5</v>
      </c>
      <c r="DB34" s="215">
        <f t="shared" si="20"/>
        <v>12.2</v>
      </c>
      <c r="DC34" s="54">
        <f t="shared" si="21"/>
        <v>56</v>
      </c>
      <c r="DD34" s="216"/>
      <c r="DE34" s="257" t="str">
        <f>IFERROR(VLOOKUP($J34,[37]Лист1!$D$3:$F$381,3,0),"")</f>
        <v/>
      </c>
      <c r="DF34" s="174">
        <v>43564</v>
      </c>
      <c r="DG34" s="262">
        <v>206</v>
      </c>
      <c r="DH34" s="137"/>
      <c r="DI34" s="137"/>
      <c r="DJ34" s="137"/>
      <c r="DK34" s="258"/>
      <c r="DL34" s="267">
        <v>41202</v>
      </c>
      <c r="DM34" s="268" t="s">
        <v>264</v>
      </c>
      <c r="DN34" s="269"/>
      <c r="DO34" s="111" t="e">
        <f>VLOOKUP($J34,'[38]ТР нефть'!$A$25:$CW$463,101,0)</f>
        <v>#N/A</v>
      </c>
      <c r="DP34" s="55" t="e">
        <f t="shared" si="22"/>
        <v>#N/A</v>
      </c>
      <c r="DQ34" s="127" t="e">
        <f t="shared" si="23"/>
        <v>#N/A</v>
      </c>
      <c r="DR34" s="211" t="e">
        <f t="shared" si="24"/>
        <v>#N/A</v>
      </c>
      <c r="DS34" s="122">
        <f t="shared" si="25"/>
        <v>3.5</v>
      </c>
      <c r="DT34" s="146" t="e">
        <f t="shared" si="26"/>
        <v>#N/A</v>
      </c>
      <c r="DU34" s="147" t="e">
        <f t="shared" si="27"/>
        <v>#N/A</v>
      </c>
      <c r="DV34" s="148" t="e">
        <f t="shared" si="28"/>
        <v>#N/A</v>
      </c>
      <c r="DW34" s="122">
        <f t="shared" si="29"/>
        <v>0</v>
      </c>
      <c r="DX34" s="149" t="e">
        <f t="shared" si="30"/>
        <v>#N/A</v>
      </c>
      <c r="DY34" s="75"/>
      <c r="DZ34" s="40">
        <v>18</v>
      </c>
      <c r="EA34" s="26">
        <v>40</v>
      </c>
      <c r="EB34" s="26">
        <v>47</v>
      </c>
      <c r="EC34" s="26">
        <v>39</v>
      </c>
      <c r="ED34" s="36" t="s">
        <v>352</v>
      </c>
      <c r="EE34" s="41">
        <v>24</v>
      </c>
      <c r="EF34" s="41">
        <v>0</v>
      </c>
      <c r="EG34" s="420">
        <v>10.810315999999998</v>
      </c>
      <c r="EH34" s="422">
        <v>13.4</v>
      </c>
      <c r="EI34" s="132">
        <v>3.5</v>
      </c>
      <c r="EJ34" s="30">
        <v>12.2</v>
      </c>
      <c r="EK34" s="24">
        <v>1128.5516538091949</v>
      </c>
      <c r="EL34" s="28">
        <v>0</v>
      </c>
      <c r="EM34" s="30">
        <v>0</v>
      </c>
      <c r="EN34" s="272">
        <v>60</v>
      </c>
      <c r="EO34" s="29">
        <f t="shared" si="31"/>
        <v>18</v>
      </c>
      <c r="EP34" s="24">
        <f t="shared" si="32"/>
        <v>38</v>
      </c>
      <c r="EQ34" s="24">
        <f t="shared" si="33"/>
        <v>47</v>
      </c>
      <c r="ER34" s="30">
        <f t="shared" si="34"/>
        <v>38</v>
      </c>
      <c r="ES34" s="30" t="str">
        <f t="shared" si="35"/>
        <v>Постоянный</v>
      </c>
      <c r="ET34" s="30">
        <f t="shared" si="36"/>
        <v>24</v>
      </c>
      <c r="EU34" s="30">
        <f t="shared" si="37"/>
        <v>0</v>
      </c>
      <c r="EV34" s="420">
        <f t="shared" si="38"/>
        <v>10.810315999999998</v>
      </c>
      <c r="EW34" s="422">
        <f t="shared" si="39"/>
        <v>13.4</v>
      </c>
      <c r="EX34" s="132">
        <f t="shared" si="40"/>
        <v>3.5</v>
      </c>
      <c r="EY34" s="151">
        <f t="shared" si="41"/>
        <v>12.2</v>
      </c>
      <c r="EZ34" s="23">
        <f t="shared" si="42"/>
        <v>1128.5516538091949</v>
      </c>
      <c r="FA34" s="27">
        <f t="shared" si="43"/>
        <v>0</v>
      </c>
      <c r="FB34" s="31">
        <f t="shared" si="44"/>
        <v>0</v>
      </c>
      <c r="FC34" s="31">
        <f t="shared" si="45"/>
        <v>56</v>
      </c>
      <c r="FD34" s="173">
        <f t="shared" si="46"/>
        <v>0</v>
      </c>
      <c r="FE34" s="28">
        <f t="shared" si="47"/>
        <v>-2</v>
      </c>
      <c r="FF34" s="28">
        <f t="shared" si="48"/>
        <v>0</v>
      </c>
      <c r="FG34" s="28">
        <f t="shared" si="49"/>
        <v>-1</v>
      </c>
      <c r="FH34" s="28">
        <f t="shared" si="50"/>
        <v>0</v>
      </c>
      <c r="FI34" s="28">
        <f t="shared" si="51"/>
        <v>0</v>
      </c>
      <c r="FJ34" s="425">
        <f t="shared" si="52"/>
        <v>0</v>
      </c>
      <c r="FK34" s="426">
        <f t="shared" si="53"/>
        <v>0</v>
      </c>
      <c r="FL34" s="171">
        <f t="shared" si="54"/>
        <v>0</v>
      </c>
      <c r="FM34" s="220">
        <f t="shared" si="55"/>
        <v>0</v>
      </c>
      <c r="FN34" s="27">
        <f t="shared" si="56"/>
        <v>0</v>
      </c>
      <c r="FO34" s="27">
        <f t="shared" si="57"/>
        <v>0</v>
      </c>
      <c r="FP34" s="27">
        <f t="shared" si="58"/>
        <v>0</v>
      </c>
      <c r="FQ34" s="172">
        <f t="shared" si="59"/>
        <v>-4</v>
      </c>
      <c r="FR34" s="321"/>
      <c r="FS34" s="112" t="s">
        <v>499</v>
      </c>
      <c r="FT34" s="80"/>
      <c r="FU34" s="22"/>
      <c r="FV34" s="359"/>
      <c r="FW34" s="235"/>
      <c r="FX34" s="34">
        <v>0</v>
      </c>
      <c r="FY34" s="235"/>
      <c r="FZ34" s="34">
        <v>0.49676791999999992</v>
      </c>
      <c r="GA34" s="235" t="s">
        <v>290</v>
      </c>
      <c r="GB34" s="34">
        <v>3.0047344799999989</v>
      </c>
      <c r="GC34" s="235"/>
      <c r="GD34" s="34">
        <v>0</v>
      </c>
      <c r="GE34" s="235"/>
      <c r="GF34" s="34">
        <v>0</v>
      </c>
      <c r="GG34" s="235"/>
      <c r="GH34" s="34">
        <v>0.81209039999999977</v>
      </c>
      <c r="GI34" s="235"/>
      <c r="GJ34" s="34">
        <v>1.6241807999999303E-2</v>
      </c>
      <c r="GK34" s="235" t="s">
        <v>290</v>
      </c>
      <c r="GL34" s="34">
        <v>1.1450625120000009</v>
      </c>
      <c r="GM34" s="235"/>
      <c r="GN34" s="34">
        <v>0</v>
      </c>
      <c r="GO34" s="235" t="s">
        <v>290</v>
      </c>
      <c r="GP34" s="34">
        <v>-7.1694691199999996</v>
      </c>
      <c r="GQ34" s="235" t="s">
        <v>290</v>
      </c>
      <c r="GR34" s="34">
        <v>5.3553324</v>
      </c>
      <c r="GS34" s="230"/>
      <c r="GT34" s="34">
        <v>0</v>
      </c>
      <c r="GU34" s="231"/>
      <c r="GV34" s="34">
        <v>0</v>
      </c>
      <c r="GW34" s="231"/>
      <c r="GX34" s="34">
        <v>0</v>
      </c>
      <c r="GY34" s="231" t="s">
        <v>290</v>
      </c>
      <c r="GZ34" s="34">
        <v>-6.5274044</v>
      </c>
      <c r="HA34" s="231"/>
      <c r="HB34" s="34">
        <v>0</v>
      </c>
      <c r="HC34" s="232"/>
      <c r="HD34" s="232">
        <v>0</v>
      </c>
      <c r="HE34" s="232">
        <v>0</v>
      </c>
      <c r="HF34" s="232">
        <v>0.30095999999999989</v>
      </c>
      <c r="HG34" s="233" t="e">
        <f>VLOOKUP($J34,'[39]ТР нефть'!$J$29:$GY$553,171,0)</f>
        <v>#N/A</v>
      </c>
      <c r="HH34" s="232" t="e">
        <f>VLOOKUP($J34,'[39]ТР нефть'!$J$29:$GY$553,163,0)</f>
        <v>#N/A</v>
      </c>
      <c r="HI34" s="233"/>
      <c r="HJ34" s="232">
        <v>1.8726400000000254E-2</v>
      </c>
      <c r="HK34" s="233" t="s">
        <v>290</v>
      </c>
      <c r="HL34" s="232">
        <v>5.8438071999999988</v>
      </c>
      <c r="HM34" s="233"/>
      <c r="HN34" s="232">
        <v>0</v>
      </c>
      <c r="HO34" s="233"/>
      <c r="HP34" s="232">
        <v>0</v>
      </c>
      <c r="HQ34" s="233" t="s">
        <v>290</v>
      </c>
      <c r="HR34" s="232">
        <v>-1.6696591999999999</v>
      </c>
      <c r="HS34" s="233" t="s">
        <v>290</v>
      </c>
      <c r="HT34" s="232">
        <v>-1.9785461519999981</v>
      </c>
      <c r="HU34" s="233"/>
      <c r="HV34" s="232">
        <v>0</v>
      </c>
      <c r="HW34" s="233" t="s">
        <v>268</v>
      </c>
      <c r="HX34" s="232" t="e">
        <f>VLOOKUP(J34,'[40]ТР нефть'!$J$25:$FF$444,153,0)</f>
        <v>#N/A</v>
      </c>
      <c r="HY34" s="233"/>
      <c r="HZ34" s="232" t="e">
        <f>VLOOKUP(J34,'[41]ТР нефть'!$J$25:$FF$434,153,0)</f>
        <v>#N/A</v>
      </c>
      <c r="IA34" s="233" t="s">
        <v>292</v>
      </c>
      <c r="IB34" s="232">
        <v>5.426392400000001</v>
      </c>
      <c r="IC34" s="233"/>
      <c r="ID34" s="232">
        <v>0</v>
      </c>
      <c r="IE34" s="233">
        <v>0</v>
      </c>
      <c r="IF34" s="232">
        <v>-1.2289199999999667E-2</v>
      </c>
      <c r="IG34" s="233" t="s">
        <v>286</v>
      </c>
      <c r="IH34" s="232">
        <v>-12.121999999999998</v>
      </c>
      <c r="II34" s="233" t="s">
        <v>293</v>
      </c>
      <c r="IJ34" s="232">
        <v>5.016</v>
      </c>
      <c r="IK34" s="233">
        <v>0</v>
      </c>
      <c r="IL34" s="232">
        <v>0</v>
      </c>
      <c r="IM34" s="233">
        <v>0</v>
      </c>
      <c r="IN34" s="232">
        <v>0</v>
      </c>
      <c r="IO34" s="233" t="s">
        <v>291</v>
      </c>
      <c r="IP34" s="232">
        <v>6.6236280000000001</v>
      </c>
      <c r="IQ34" s="233">
        <v>0</v>
      </c>
      <c r="IR34" s="232">
        <v>0</v>
      </c>
      <c r="IS34" s="233">
        <v>0</v>
      </c>
      <c r="IT34" s="232">
        <v>0</v>
      </c>
      <c r="IU34" s="233">
        <v>0</v>
      </c>
      <c r="IV34" s="232">
        <v>-9.6357759999999999</v>
      </c>
      <c r="IW34" s="233">
        <v>0</v>
      </c>
      <c r="IX34" s="232">
        <v>0</v>
      </c>
      <c r="IY34" s="233">
        <v>0</v>
      </c>
      <c r="IZ34" s="232">
        <v>0</v>
      </c>
      <c r="JA34" s="233" t="s">
        <v>268</v>
      </c>
      <c r="JB34" s="232">
        <v>-0.93330999999999997</v>
      </c>
      <c r="JC34" s="233">
        <v>0</v>
      </c>
      <c r="JD34" s="232">
        <v>0</v>
      </c>
      <c r="JE34" s="233">
        <v>0</v>
      </c>
      <c r="JF34" s="232">
        <v>0</v>
      </c>
      <c r="JG34" s="233">
        <v>0</v>
      </c>
      <c r="JH34" s="232">
        <v>0.82862313599999904</v>
      </c>
      <c r="JI34" s="233">
        <v>0</v>
      </c>
      <c r="JJ34" s="232">
        <v>0.59665325999999996</v>
      </c>
      <c r="JK34" s="233">
        <v>0</v>
      </c>
      <c r="JL34" s="232">
        <v>0</v>
      </c>
      <c r="JM34" s="233">
        <v>0</v>
      </c>
      <c r="JN34" s="232">
        <v>0</v>
      </c>
      <c r="JO34" s="233">
        <v>0</v>
      </c>
      <c r="JP34" s="221">
        <v>0.21112344499999999</v>
      </c>
      <c r="JR34" s="35">
        <v>1</v>
      </c>
      <c r="JS34" s="222">
        <v>1</v>
      </c>
      <c r="JT34" s="222">
        <v>2</v>
      </c>
      <c r="JU34" s="229"/>
      <c r="JV34" s="34">
        <f t="shared" si="60"/>
        <v>0</v>
      </c>
      <c r="JW34" s="33">
        <f t="shared" si="61"/>
        <v>0</v>
      </c>
      <c r="JX34" s="33">
        <f t="shared" si="62"/>
        <v>-9</v>
      </c>
      <c r="JY34" s="33">
        <f t="shared" si="63"/>
        <v>-56</v>
      </c>
      <c r="JZ34" s="33" t="e">
        <f t="shared" si="64"/>
        <v>#N/A</v>
      </c>
      <c r="KA34" s="329">
        <f t="shared" si="65"/>
        <v>0</v>
      </c>
      <c r="KB34" s="352">
        <f t="shared" si="66"/>
        <v>1</v>
      </c>
      <c r="KE34" s="20">
        <v>0</v>
      </c>
      <c r="KF34" s="20">
        <v>0</v>
      </c>
      <c r="KH34" s="36"/>
      <c r="KJ34" s="366">
        <v>24</v>
      </c>
      <c r="KK34" s="366">
        <v>0</v>
      </c>
      <c r="KL34" s="373" t="s">
        <v>353</v>
      </c>
      <c r="KM34" s="234" t="s">
        <v>434</v>
      </c>
      <c r="KN34" s="382">
        <f t="shared" si="70"/>
        <v>0</v>
      </c>
      <c r="KO34" s="382">
        <f t="shared" si="71"/>
        <v>0</v>
      </c>
      <c r="KP34" s="365">
        <f t="shared" si="72"/>
        <v>0</v>
      </c>
      <c r="KQ34" s="365"/>
      <c r="KR34" s="374"/>
      <c r="KT34" s="397"/>
    </row>
    <row r="35" spans="1:306" ht="24" x14ac:dyDescent="0.35">
      <c r="A35" s="19">
        <f t="shared" si="4"/>
        <v>7</v>
      </c>
      <c r="B35" s="40">
        <f>SUBTOTAL(103,$J$29:$J35)</f>
        <v>7</v>
      </c>
      <c r="C35" s="328" t="e">
        <f>#REF!</f>
        <v>#REF!</v>
      </c>
      <c r="D35" s="36" t="s">
        <v>502</v>
      </c>
      <c r="E35" s="36" t="s">
        <v>502</v>
      </c>
      <c r="F35" s="36" t="s">
        <v>502</v>
      </c>
      <c r="G35" s="36">
        <v>9999</v>
      </c>
      <c r="H35" s="36">
        <v>9999</v>
      </c>
      <c r="I35" s="36">
        <v>1</v>
      </c>
      <c r="J35" s="429">
        <v>7</v>
      </c>
      <c r="K35" s="47">
        <v>9999</v>
      </c>
      <c r="L35" s="25">
        <v>39590</v>
      </c>
      <c r="M35" s="36" t="s">
        <v>82</v>
      </c>
      <c r="N35" s="36" t="s">
        <v>503</v>
      </c>
      <c r="O35" s="46" t="s">
        <v>269</v>
      </c>
      <c r="P35" s="85" t="s">
        <v>444</v>
      </c>
      <c r="Q35" s="77">
        <v>-4</v>
      </c>
      <c r="R35" s="48" t="s">
        <v>0</v>
      </c>
      <c r="S35" s="38" t="s">
        <v>0</v>
      </c>
      <c r="T35" s="46"/>
      <c r="U35" s="66">
        <v>206</v>
      </c>
      <c r="V35" s="41">
        <v>213.8</v>
      </c>
      <c r="W35" s="51">
        <v>0.98</v>
      </c>
      <c r="X35" s="51">
        <v>1.66</v>
      </c>
      <c r="Y35" s="44">
        <f t="shared" si="5"/>
        <v>0.99050894185783134</v>
      </c>
      <c r="Z35" s="52">
        <v>1.4490000000000001</v>
      </c>
      <c r="AA35" s="52">
        <v>0.83599999999999997</v>
      </c>
      <c r="AB35" s="51">
        <v>0.72</v>
      </c>
      <c r="AC35" s="210">
        <v>37</v>
      </c>
      <c r="AD35" s="53">
        <v>1.17</v>
      </c>
      <c r="AE35" s="49">
        <v>139.69999999999999</v>
      </c>
      <c r="AF35" s="36">
        <v>7.72</v>
      </c>
      <c r="AG35" s="38">
        <v>1979</v>
      </c>
      <c r="AH35" s="21" t="s">
        <v>429</v>
      </c>
      <c r="AI35" s="21" t="s">
        <v>429</v>
      </c>
      <c r="AJ35" s="20"/>
      <c r="AK35" s="20"/>
      <c r="AL35" s="20" t="s">
        <v>470</v>
      </c>
      <c r="AM35" s="21" t="s">
        <v>433</v>
      </c>
      <c r="AN35" s="20">
        <v>49.49</v>
      </c>
      <c r="AO35" s="20">
        <v>1979</v>
      </c>
      <c r="AP35" s="20">
        <v>83.6</v>
      </c>
      <c r="AQ35" s="36"/>
      <c r="AR35" s="20"/>
      <c r="AS35" s="78"/>
      <c r="AT35" s="40" t="s">
        <v>261</v>
      </c>
      <c r="AU35" s="20" t="e">
        <f>VLOOKUP($A35,'[35]Оснащение '!$B$4:$AG$754,5,0)</f>
        <v>#N/A</v>
      </c>
      <c r="AV35" s="20" t="e">
        <f>VLOOKUP($A35,'[35]Оснащение '!$B$4:$AG$754,6,0)</f>
        <v>#N/A</v>
      </c>
      <c r="AW35" s="20" t="e">
        <f>VLOOKUP($A35,'[35]Оснащение '!$B$4:$AG$754,7,0)</f>
        <v>#N/A</v>
      </c>
      <c r="AX35" s="20" t="e">
        <f>VLOOKUP($A35,'[35]Оснащение '!$B$4:$AG$754,8,0)</f>
        <v>#N/A</v>
      </c>
      <c r="AY35" s="20" t="e">
        <f>VLOOKUP($A35,'[35]Оснащение '!$B$4:$AG$754,9,0)</f>
        <v>#N/A</v>
      </c>
      <c r="AZ35" s="20" t="e">
        <f>VLOOKUP($A35,'[35]Оснащение '!$B$4:$AG$754,10,0)</f>
        <v>#N/A</v>
      </c>
      <c r="BA35" s="20" t="e">
        <f>VLOOKUP($A35,'[35]Оснащение '!$B$4:$AG$754,11,0)</f>
        <v>#N/A</v>
      </c>
      <c r="BB35" s="20" t="e">
        <f>VLOOKUP($A35,'[35]Оснащение '!$B$4:$AG$754,12,0)</f>
        <v>#N/A</v>
      </c>
      <c r="BC35" s="20" t="e">
        <f>VLOOKUP($A35,'[35]Оснащение '!$B$4:$AG$754,13,0)</f>
        <v>#N/A</v>
      </c>
      <c r="BD35" s="20" t="e">
        <f>VLOOKUP($A35,'[35]Оснащение '!$B$4:$AG$754,14,0)</f>
        <v>#N/A</v>
      </c>
      <c r="BE35" s="20" t="e">
        <f>VLOOKUP($A35,'[35]Оснащение '!$B$4:$AG$754,15,0)</f>
        <v>#N/A</v>
      </c>
      <c r="BF35" s="20" t="e">
        <f>VLOOKUP($A35,'[35]Оснащение '!$B$4:$AG$754,16,0)</f>
        <v>#N/A</v>
      </c>
      <c r="BG35" s="20" t="e">
        <f>VLOOKUP($A35,'[35]Оснащение '!$B$4:$AG$754,19,0)</f>
        <v>#N/A</v>
      </c>
      <c r="BH35" s="20" t="e">
        <f>VLOOKUP($A35,'[35]Оснащение '!$B$4:$AG$754,20,0)</f>
        <v>#N/A</v>
      </c>
      <c r="BI35" s="36"/>
      <c r="BJ35" s="36"/>
      <c r="BK35" s="36"/>
      <c r="BL35" s="36"/>
      <c r="BM35" s="38"/>
      <c r="BN35" s="210">
        <v>2184</v>
      </c>
      <c r="BO35" s="36">
        <v>1862.19</v>
      </c>
      <c r="BP35" s="210">
        <f t="shared" si="6"/>
        <v>321.80999999999995</v>
      </c>
      <c r="BQ35" s="36">
        <v>73</v>
      </c>
      <c r="BR35" s="36">
        <v>5.5</v>
      </c>
      <c r="BS35" s="210" t="str">
        <f t="shared" si="7"/>
        <v>Есть</v>
      </c>
      <c r="BT35" s="50" t="s">
        <v>434</v>
      </c>
      <c r="BU35" s="210">
        <f t="shared" si="8"/>
        <v>77</v>
      </c>
      <c r="BV35" s="210">
        <f t="shared" si="9"/>
        <v>69</v>
      </c>
      <c r="BW35" s="210">
        <f t="shared" si="10"/>
        <v>4.3</v>
      </c>
      <c r="BX35" s="36">
        <v>18</v>
      </c>
      <c r="BY35" s="36" t="s">
        <v>262</v>
      </c>
      <c r="BZ35" s="36" t="s">
        <v>351</v>
      </c>
      <c r="CA35" s="41">
        <v>24</v>
      </c>
      <c r="CB35" s="41">
        <v>24</v>
      </c>
      <c r="CC35" s="210">
        <v>29</v>
      </c>
      <c r="CD35" s="210">
        <v>69</v>
      </c>
      <c r="CE35" s="210">
        <v>28</v>
      </c>
      <c r="CF35" s="25" t="e">
        <f>#REF!</f>
        <v>#REF!</v>
      </c>
      <c r="CG35" s="210" t="e">
        <f>VLOOKUP($J35,[36]Лист1!$B$3:$I$636,8,0)</f>
        <v>#N/A</v>
      </c>
      <c r="CH35" s="210">
        <v>77</v>
      </c>
      <c r="CI35" s="36">
        <v>6</v>
      </c>
      <c r="CJ35" s="210"/>
      <c r="CK35" s="36"/>
      <c r="CL35" s="42">
        <v>76</v>
      </c>
      <c r="CM35" s="404">
        <f t="shared" si="11"/>
        <v>4.3974770400000001</v>
      </c>
      <c r="CN35" s="408">
        <v>5.4</v>
      </c>
      <c r="CO35" s="212">
        <v>2.59</v>
      </c>
      <c r="CP35" s="210">
        <v>15</v>
      </c>
      <c r="CQ35" s="210">
        <v>4.3</v>
      </c>
      <c r="CR35" s="210">
        <f t="shared" si="12"/>
        <v>10.7</v>
      </c>
      <c r="CS35" s="110">
        <f t="shared" si="13"/>
        <v>2433.2133863739286</v>
      </c>
      <c r="CT35" s="210">
        <f t="shared" si="14"/>
        <v>3411.0468033279371</v>
      </c>
      <c r="CU35" s="54" t="e">
        <f>IF(CN35&lt;&gt;0,IF(AT35=#REF!,CQ35/(CM35+(CN35-CM35/0.836)*1.158)*1000,""),"")</f>
        <v>#REF!</v>
      </c>
      <c r="CV35" s="51" t="e">
        <f t="shared" si="15"/>
        <v>#N/A</v>
      </c>
      <c r="CW35" s="43"/>
      <c r="CX35" s="214" t="str">
        <f t="shared" si="16"/>
        <v>Газлифт</v>
      </c>
      <c r="CY35" s="414">
        <f t="shared" si="17"/>
        <v>4.3974770400000001</v>
      </c>
      <c r="CZ35" s="409">
        <f t="shared" si="18"/>
        <v>5.4</v>
      </c>
      <c r="DA35" s="158">
        <f t="shared" si="19"/>
        <v>2.59</v>
      </c>
      <c r="DB35" s="215">
        <f t="shared" si="20"/>
        <v>10.7</v>
      </c>
      <c r="DC35" s="54">
        <f t="shared" si="21"/>
        <v>76</v>
      </c>
      <c r="DD35" s="216"/>
      <c r="DE35" s="257" t="str">
        <f>IFERROR(VLOOKUP($J35,[37]Лист1!$D$3:$F$381,3,0),"")</f>
        <v/>
      </c>
      <c r="DF35" s="174">
        <v>43662</v>
      </c>
      <c r="DG35" s="262">
        <v>108</v>
      </c>
      <c r="DH35" s="137"/>
      <c r="DI35" s="137"/>
      <c r="DJ35" s="137"/>
      <c r="DK35" s="258"/>
      <c r="DL35" s="267">
        <v>41505</v>
      </c>
      <c r="DM35" s="268" t="s">
        <v>263</v>
      </c>
      <c r="DN35" s="269"/>
      <c r="DO35" s="111" t="e">
        <f>VLOOKUP($J35,'[38]ТР нефть'!$A$25:$CW$463,101,0)</f>
        <v>#N/A</v>
      </c>
      <c r="DP35" s="55" t="e">
        <f t="shared" si="22"/>
        <v>#N/A</v>
      </c>
      <c r="DQ35" s="127" t="e">
        <f t="shared" si="23"/>
        <v>#N/A</v>
      </c>
      <c r="DR35" s="211" t="e">
        <f t="shared" si="24"/>
        <v>#N/A</v>
      </c>
      <c r="DS35" s="122">
        <f t="shared" si="25"/>
        <v>2.59</v>
      </c>
      <c r="DT35" s="150" t="e">
        <f t="shared" si="26"/>
        <v>#N/A</v>
      </c>
      <c r="DU35" s="147" t="e">
        <f t="shared" si="27"/>
        <v>#N/A</v>
      </c>
      <c r="DV35" s="148" t="e">
        <f t="shared" si="28"/>
        <v>#N/A</v>
      </c>
      <c r="DW35" s="122">
        <f t="shared" si="29"/>
        <v>0</v>
      </c>
      <c r="DX35" s="149" t="e">
        <f t="shared" si="30"/>
        <v>#N/A</v>
      </c>
      <c r="DY35" s="76"/>
      <c r="DZ35" s="40">
        <v>18</v>
      </c>
      <c r="EA35" s="26">
        <v>35</v>
      </c>
      <c r="EB35" s="26">
        <v>61</v>
      </c>
      <c r="EC35" s="26">
        <v>34</v>
      </c>
      <c r="ED35" s="36" t="s">
        <v>351</v>
      </c>
      <c r="EE35" s="41">
        <v>24</v>
      </c>
      <c r="EF35" s="41">
        <v>24</v>
      </c>
      <c r="EG35" s="420">
        <v>4.3974770400000001</v>
      </c>
      <c r="EH35" s="422">
        <v>5.4</v>
      </c>
      <c r="EI35" s="132">
        <v>2.59</v>
      </c>
      <c r="EJ35" s="30">
        <v>15</v>
      </c>
      <c r="EK35" s="24">
        <v>2433.2133863739286</v>
      </c>
      <c r="EL35" s="28">
        <v>80</v>
      </c>
      <c r="EM35" s="30">
        <v>4.3</v>
      </c>
      <c r="EN35" s="272">
        <v>76</v>
      </c>
      <c r="EO35" s="29">
        <f t="shared" si="31"/>
        <v>18</v>
      </c>
      <c r="EP35" s="24">
        <f t="shared" si="32"/>
        <v>29</v>
      </c>
      <c r="EQ35" s="24">
        <f t="shared" si="33"/>
        <v>69</v>
      </c>
      <c r="ER35" s="30">
        <f t="shared" si="34"/>
        <v>28</v>
      </c>
      <c r="ES35" s="30" t="str">
        <f t="shared" si="35"/>
        <v>Периодический</v>
      </c>
      <c r="ET35" s="30">
        <f t="shared" si="36"/>
        <v>24</v>
      </c>
      <c r="EU35" s="30">
        <f t="shared" si="37"/>
        <v>24</v>
      </c>
      <c r="EV35" s="420">
        <f t="shared" si="38"/>
        <v>4.3974770400000001</v>
      </c>
      <c r="EW35" s="422">
        <f t="shared" si="39"/>
        <v>5.4</v>
      </c>
      <c r="EX35" s="132">
        <f t="shared" si="40"/>
        <v>2.59</v>
      </c>
      <c r="EY35" s="151">
        <f t="shared" si="41"/>
        <v>15</v>
      </c>
      <c r="EZ35" s="23">
        <f t="shared" si="42"/>
        <v>2433.2133863739286</v>
      </c>
      <c r="FA35" s="27">
        <f t="shared" si="43"/>
        <v>77</v>
      </c>
      <c r="FB35" s="31">
        <f t="shared" si="44"/>
        <v>4.3</v>
      </c>
      <c r="FC35" s="31">
        <f t="shared" si="45"/>
        <v>76</v>
      </c>
      <c r="FD35" s="173">
        <f t="shared" si="46"/>
        <v>0</v>
      </c>
      <c r="FE35" s="28">
        <f t="shared" si="47"/>
        <v>-6</v>
      </c>
      <c r="FF35" s="28">
        <f t="shared" si="48"/>
        <v>8</v>
      </c>
      <c r="FG35" s="28">
        <f t="shared" si="49"/>
        <v>-6</v>
      </c>
      <c r="FH35" s="28">
        <f t="shared" si="50"/>
        <v>0</v>
      </c>
      <c r="FI35" s="28">
        <f t="shared" si="51"/>
        <v>0</v>
      </c>
      <c r="FJ35" s="425">
        <f t="shared" si="52"/>
        <v>0</v>
      </c>
      <c r="FK35" s="426">
        <f t="shared" si="53"/>
        <v>0</v>
      </c>
      <c r="FL35" s="171">
        <f t="shared" si="54"/>
        <v>0</v>
      </c>
      <c r="FM35" s="220">
        <f t="shared" si="55"/>
        <v>0</v>
      </c>
      <c r="FN35" s="27">
        <f t="shared" si="56"/>
        <v>-3</v>
      </c>
      <c r="FO35" s="27">
        <f t="shared" si="57"/>
        <v>0</v>
      </c>
      <c r="FP35" s="27">
        <f t="shared" si="58"/>
        <v>0</v>
      </c>
      <c r="FQ35" s="172">
        <f t="shared" si="59"/>
        <v>0</v>
      </c>
      <c r="FR35" s="321"/>
      <c r="FS35" s="112" t="s">
        <v>499</v>
      </c>
      <c r="FT35" s="32"/>
      <c r="FU35" s="22" t="s">
        <v>489</v>
      </c>
      <c r="FV35" s="359"/>
      <c r="FW35" s="235"/>
      <c r="FX35" s="34">
        <v>0</v>
      </c>
      <c r="FY35" s="235"/>
      <c r="FZ35" s="34">
        <v>0.38342304000000027</v>
      </c>
      <c r="GA35" s="235" t="s">
        <v>291</v>
      </c>
      <c r="GB35" s="34">
        <v>-1.6624578960000003</v>
      </c>
      <c r="GC35" s="235"/>
      <c r="GD35" s="34">
        <v>0</v>
      </c>
      <c r="GE35" s="235"/>
      <c r="GF35" s="34">
        <v>0</v>
      </c>
      <c r="GG35" s="235"/>
      <c r="GH35" s="34">
        <v>0</v>
      </c>
      <c r="GI35" s="235"/>
      <c r="GJ35" s="34">
        <v>0</v>
      </c>
      <c r="GK35" s="235" t="s">
        <v>290</v>
      </c>
      <c r="GL35" s="34">
        <v>1.0744990960000003</v>
      </c>
      <c r="GM35" s="235"/>
      <c r="GN35" s="34">
        <v>0</v>
      </c>
      <c r="GO35" s="235"/>
      <c r="GP35" s="34">
        <v>0</v>
      </c>
      <c r="GQ35" s="235"/>
      <c r="GR35" s="34">
        <v>0</v>
      </c>
      <c r="GS35" s="230"/>
      <c r="GT35" s="34">
        <v>0</v>
      </c>
      <c r="GU35" s="231"/>
      <c r="GV35" s="34">
        <v>0</v>
      </c>
      <c r="GW35" s="231"/>
      <c r="GX35" s="34">
        <v>0</v>
      </c>
      <c r="GY35" s="231" t="s">
        <v>290</v>
      </c>
      <c r="GZ35" s="34">
        <v>-3.5526079160000004</v>
      </c>
      <c r="HA35" s="231"/>
      <c r="HB35" s="34">
        <v>0</v>
      </c>
      <c r="HC35" s="232"/>
      <c r="HD35" s="232">
        <v>0</v>
      </c>
      <c r="HE35" s="232" t="s">
        <v>291</v>
      </c>
      <c r="HF35" s="232">
        <v>2.5987540532799995</v>
      </c>
      <c r="HG35" s="233" t="e">
        <f>VLOOKUP($J35,'[39]ТР нефть'!$J$29:$GY$553,171,0)</f>
        <v>#N/A</v>
      </c>
      <c r="HH35" s="232" t="e">
        <f>VLOOKUP($J35,'[39]ТР нефть'!$J$29:$GY$553,163,0)</f>
        <v>#N/A</v>
      </c>
      <c r="HI35" s="233"/>
      <c r="HJ35" s="232">
        <v>0</v>
      </c>
      <c r="HK35" s="233" t="s">
        <v>357</v>
      </c>
      <c r="HL35" s="232">
        <v>0</v>
      </c>
      <c r="HM35" s="233"/>
      <c r="HN35" s="232">
        <v>0</v>
      </c>
      <c r="HO35" s="233"/>
      <c r="HP35" s="232">
        <v>0</v>
      </c>
      <c r="HQ35" s="233"/>
      <c r="HR35" s="232">
        <v>0</v>
      </c>
      <c r="HS35" s="233" t="s">
        <v>291</v>
      </c>
      <c r="HT35" s="232">
        <v>-0.1671999999999999</v>
      </c>
      <c r="HU35" s="233"/>
      <c r="HV35" s="232">
        <v>0</v>
      </c>
      <c r="HW35" s="233" t="s">
        <v>285</v>
      </c>
      <c r="HX35" s="232" t="e">
        <f>VLOOKUP(J35,'[40]ТР нефть'!$J$25:$FF$444,153,0)</f>
        <v>#N/A</v>
      </c>
      <c r="HY35" s="233"/>
      <c r="HZ35" s="232" t="e">
        <f>VLOOKUP(J35,'[41]ТР нефть'!$J$25:$FF$434,153,0)</f>
        <v>#N/A</v>
      </c>
      <c r="IA35" s="233"/>
      <c r="IB35" s="232">
        <v>0</v>
      </c>
      <c r="IC35" s="233"/>
      <c r="ID35" s="232">
        <v>0</v>
      </c>
      <c r="IE35" s="233">
        <v>0</v>
      </c>
      <c r="IF35" s="232">
        <v>0</v>
      </c>
      <c r="IG35" s="233" t="s">
        <v>286</v>
      </c>
      <c r="IH35" s="232">
        <v>-5.0160000000000018</v>
      </c>
      <c r="II35" s="233" t="s">
        <v>354</v>
      </c>
      <c r="IJ35" s="232">
        <v>8.6108000000000011</v>
      </c>
      <c r="IK35" s="233">
        <v>0</v>
      </c>
      <c r="IL35" s="232">
        <v>0</v>
      </c>
      <c r="IM35" s="233">
        <v>0</v>
      </c>
      <c r="IN35" s="232">
        <v>0</v>
      </c>
      <c r="IO35" s="233">
        <v>0</v>
      </c>
      <c r="IP35" s="232">
        <v>0</v>
      </c>
      <c r="IQ35" s="233">
        <v>0</v>
      </c>
      <c r="IR35" s="232">
        <v>0</v>
      </c>
      <c r="IS35" s="233">
        <v>0</v>
      </c>
      <c r="IT35" s="232">
        <v>0</v>
      </c>
      <c r="IU35" s="233">
        <v>0</v>
      </c>
      <c r="IV35" s="232">
        <v>-9.681756</v>
      </c>
      <c r="IW35" s="233">
        <v>0</v>
      </c>
      <c r="IX35" s="232">
        <v>0</v>
      </c>
      <c r="IY35" s="233">
        <v>0</v>
      </c>
      <c r="IZ35" s="232">
        <v>0</v>
      </c>
      <c r="JA35" s="233" t="s">
        <v>268</v>
      </c>
      <c r="JB35" s="232">
        <v>-0.77295000000000003</v>
      </c>
      <c r="JC35" s="233">
        <v>0</v>
      </c>
      <c r="JD35" s="232">
        <v>0.45188200000000001</v>
      </c>
      <c r="JE35" s="233">
        <v>0</v>
      </c>
      <c r="JF35" s="232">
        <v>-0.375952544</v>
      </c>
      <c r="JG35" s="233" t="s">
        <v>268</v>
      </c>
      <c r="JH35" s="232">
        <v>1.5682189599999994</v>
      </c>
      <c r="JI35" s="233" t="s">
        <v>279</v>
      </c>
      <c r="JJ35" s="232">
        <v>-0.66385879999999997</v>
      </c>
      <c r="JK35" s="233">
        <v>0</v>
      </c>
      <c r="JL35" s="232">
        <v>0</v>
      </c>
      <c r="JM35" s="233">
        <v>0</v>
      </c>
      <c r="JN35" s="232">
        <v>0</v>
      </c>
      <c r="JO35" s="233">
        <v>0</v>
      </c>
      <c r="JP35" s="221">
        <v>-0.36812424700000002</v>
      </c>
      <c r="JR35" s="35">
        <v>1</v>
      </c>
      <c r="JS35" s="222">
        <v>1</v>
      </c>
      <c r="JT35" s="222">
        <v>2</v>
      </c>
      <c r="JU35" s="229"/>
      <c r="JV35" s="34">
        <f t="shared" si="60"/>
        <v>0</v>
      </c>
      <c r="JW35" s="33">
        <f t="shared" si="61"/>
        <v>1</v>
      </c>
      <c r="JX35" s="33">
        <f t="shared" si="62"/>
        <v>-41</v>
      </c>
      <c r="JY35" s="33">
        <f t="shared" si="63"/>
        <v>-76</v>
      </c>
      <c r="JZ35" s="33" t="e">
        <f t="shared" si="64"/>
        <v>#N/A</v>
      </c>
      <c r="KA35" s="329" t="e">
        <f t="shared" si="65"/>
        <v>#VALUE!</v>
      </c>
      <c r="KB35" s="352">
        <f t="shared" si="66"/>
        <v>2</v>
      </c>
      <c r="KE35" s="20">
        <v>0</v>
      </c>
      <c r="KF35" s="20">
        <v>0</v>
      </c>
      <c r="KH35" s="36"/>
      <c r="KJ35" s="366">
        <v>24</v>
      </c>
      <c r="KK35" s="366">
        <v>24</v>
      </c>
      <c r="KL35" s="373" t="s">
        <v>353</v>
      </c>
      <c r="KM35" s="234" t="s">
        <v>434</v>
      </c>
      <c r="KN35" s="382">
        <f t="shared" si="70"/>
        <v>0</v>
      </c>
      <c r="KO35" s="382">
        <f t="shared" si="71"/>
        <v>0</v>
      </c>
      <c r="KP35" s="365">
        <f t="shared" si="72"/>
        <v>0</v>
      </c>
      <c r="KQ35" s="365"/>
      <c r="KR35" s="374"/>
      <c r="KT35" s="397"/>
    </row>
    <row r="36" spans="1:306" x14ac:dyDescent="0.35">
      <c r="A36" s="19">
        <f t="shared" ref="A36:A38" si="73">$J36</f>
        <v>8</v>
      </c>
      <c r="B36" s="40">
        <f>SUBTOTAL(103,$J$29:$J36)</f>
        <v>8</v>
      </c>
      <c r="C36" s="328" t="e">
        <f>#REF!</f>
        <v>#REF!</v>
      </c>
      <c r="D36" s="36" t="s">
        <v>502</v>
      </c>
      <c r="E36" s="36" t="s">
        <v>502</v>
      </c>
      <c r="F36" s="36" t="s">
        <v>502</v>
      </c>
      <c r="G36" s="36">
        <v>9999</v>
      </c>
      <c r="H36" s="36">
        <v>9999</v>
      </c>
      <c r="I36" s="36">
        <v>1</v>
      </c>
      <c r="J36" s="429">
        <v>8</v>
      </c>
      <c r="K36" s="47">
        <v>9999</v>
      </c>
      <c r="L36" s="25">
        <v>39211</v>
      </c>
      <c r="M36" s="36" t="s">
        <v>82</v>
      </c>
      <c r="N36" s="36" t="s">
        <v>503</v>
      </c>
      <c r="O36" s="46" t="s">
        <v>269</v>
      </c>
      <c r="P36" s="85" t="s">
        <v>444</v>
      </c>
      <c r="Q36" s="77">
        <v>-4</v>
      </c>
      <c r="R36" s="48" t="s">
        <v>0</v>
      </c>
      <c r="S36" s="38" t="s">
        <v>0</v>
      </c>
      <c r="T36" s="46"/>
      <c r="U36" s="62">
        <v>206</v>
      </c>
      <c r="V36" s="44">
        <v>213.8</v>
      </c>
      <c r="W36" s="63">
        <v>0.98</v>
      </c>
      <c r="X36" s="63">
        <v>1.66</v>
      </c>
      <c r="Y36" s="44">
        <f t="shared" ref="Y36:Y38" si="74">(W36*X36)/((CO36/100)*W36+(1-CO36/100)*X36)</f>
        <v>1.2842252178004288</v>
      </c>
      <c r="Z36" s="64">
        <v>1.4490000000000001</v>
      </c>
      <c r="AA36" s="64">
        <v>0.83599999999999997</v>
      </c>
      <c r="AB36" s="63">
        <v>0.72</v>
      </c>
      <c r="AC36" s="54">
        <v>37</v>
      </c>
      <c r="AD36" s="65">
        <v>1.17</v>
      </c>
      <c r="AE36" s="49">
        <v>139.69999999999999</v>
      </c>
      <c r="AF36" s="36">
        <v>7.72</v>
      </c>
      <c r="AG36" s="38">
        <v>1913</v>
      </c>
      <c r="AH36" s="21">
        <v>2634</v>
      </c>
      <c r="AI36" s="21">
        <v>2634</v>
      </c>
      <c r="AJ36" s="20"/>
      <c r="AK36" s="20"/>
      <c r="AL36" s="20" t="s">
        <v>470</v>
      </c>
      <c r="AM36" s="21" t="s">
        <v>362</v>
      </c>
      <c r="AN36" s="20">
        <v>60.310000000000173</v>
      </c>
      <c r="AO36" s="20">
        <v>2060</v>
      </c>
      <c r="AP36" s="20">
        <v>173</v>
      </c>
      <c r="AQ36" s="36"/>
      <c r="AR36" s="20"/>
      <c r="AS36" s="78"/>
      <c r="AT36" s="40" t="s">
        <v>261</v>
      </c>
      <c r="AU36" s="20">
        <v>558</v>
      </c>
      <c r="AV36" s="20"/>
      <c r="AW36" s="20">
        <v>1057</v>
      </c>
      <c r="AX36" s="20"/>
      <c r="AY36" s="20">
        <v>1500</v>
      </c>
      <c r="AZ36" s="20"/>
      <c r="BA36" s="20"/>
      <c r="BB36" s="20"/>
      <c r="BC36" s="20"/>
      <c r="BD36" s="20"/>
      <c r="BE36" s="20"/>
      <c r="BF36" s="20"/>
      <c r="BG36" s="20"/>
      <c r="BH36" s="20" t="s">
        <v>471</v>
      </c>
      <c r="BI36" s="36"/>
      <c r="BJ36" s="36"/>
      <c r="BK36" s="38"/>
      <c r="BL36" s="36"/>
      <c r="BM36" s="38" t="e">
        <f>VLOOKUP(J36,[42]Лист1!$B$7:$E$74,4,0)</f>
        <v>#N/A</v>
      </c>
      <c r="BN36" s="210">
        <v>1555</v>
      </c>
      <c r="BO36" s="36">
        <v>1551</v>
      </c>
      <c r="BP36" s="210">
        <f t="shared" ref="BP36:BP38" si="75">BN36-BO36</f>
        <v>4</v>
      </c>
      <c r="BQ36" s="36">
        <v>73</v>
      </c>
      <c r="BR36" s="36">
        <v>5.5</v>
      </c>
      <c r="BS36" s="210" t="str">
        <f t="shared" ref="BS36:BS38" si="76">IF(BT36&lt;&gt;"","Есть","")</f>
        <v/>
      </c>
      <c r="BT36" s="210"/>
      <c r="BU36" s="210" t="str">
        <f t="shared" ref="BU36:BU38" si="77">IF(BT36&lt;&gt;"",CH36,"")</f>
        <v/>
      </c>
      <c r="BV36" s="210" t="str">
        <f t="shared" ref="BV36:BV38" si="78">IF(BS36&lt;&gt;"",CD36,"")</f>
        <v/>
      </c>
      <c r="BW36" s="210" t="str">
        <f t="shared" ref="BW36:BW38" si="79">IF(BS36&lt;&gt;"",CQ36,"")</f>
        <v/>
      </c>
      <c r="BX36" s="36">
        <v>18</v>
      </c>
      <c r="BY36" s="36" t="s">
        <v>262</v>
      </c>
      <c r="BZ36" s="36" t="s">
        <v>352</v>
      </c>
      <c r="CA36" s="41">
        <v>24</v>
      </c>
      <c r="CB36" s="41">
        <v>0</v>
      </c>
      <c r="CC36" s="210">
        <v>28</v>
      </c>
      <c r="CD36" s="210">
        <v>75</v>
      </c>
      <c r="CE36" s="210">
        <v>27</v>
      </c>
      <c r="CF36" s="25" t="e">
        <f>#REF!</f>
        <v>#REF!</v>
      </c>
      <c r="CG36" s="210" t="e">
        <f>VLOOKUP($J36,[36]Лист1!$B$3:$I$636,8,0)</f>
        <v>#N/A</v>
      </c>
      <c r="CH36" s="210">
        <v>83</v>
      </c>
      <c r="CI36" s="36">
        <v>6</v>
      </c>
      <c r="CJ36" s="210"/>
      <c r="CK36" s="36"/>
      <c r="CL36" s="42">
        <v>73</v>
      </c>
      <c r="CM36" s="404">
        <f t="shared" ref="CM36:CM38" si="80">CN36*(1-CO36/100)*0.836</f>
        <v>3.3702938719999995</v>
      </c>
      <c r="CN36" s="408">
        <v>9.56</v>
      </c>
      <c r="CO36" s="159">
        <v>57.83</v>
      </c>
      <c r="CP36" s="210">
        <v>21.47</v>
      </c>
      <c r="CQ36" s="210">
        <v>16.8</v>
      </c>
      <c r="CR36" s="210">
        <f t="shared" ref="CR36:CR38" si="81">IF(CP36&lt;&gt;"0",CP36-CQ36,"0")</f>
        <v>4.6699999999999982</v>
      </c>
      <c r="CS36" s="110">
        <f t="shared" ref="CS36:CS38" si="82">(CP36-CQ36)*1000/CM36</f>
        <v>1385.6358458227642</v>
      </c>
      <c r="CT36" s="210">
        <f t="shared" ref="CT36:CT38" si="83">IF(CM36&gt;0,(CP36*1000/CM36),0)</f>
        <v>6370.3643704100123</v>
      </c>
      <c r="CU36" s="54" t="e">
        <f>IF(CN36&lt;&gt;0,IF(AT36=#REF!,CQ36/(CM36+(CN36-CM36/0.836)*1.158)*1000,""),"")</f>
        <v>#REF!</v>
      </c>
      <c r="CV36" s="51" t="e">
        <f t="shared" ref="CV36:CV38" si="84">IF(CN36&lt;&gt;0,CN36/(CG36-CL36),0)</f>
        <v>#N/A</v>
      </c>
      <c r="CW36" s="43"/>
      <c r="CX36" s="214" t="str">
        <f t="shared" ref="CX36:CX38" si="85">AT36</f>
        <v>Газлифт</v>
      </c>
      <c r="CY36" s="414">
        <f t="shared" ref="CY36:CY38" si="86">IFERROR(CZ36*(1-DA36/100)*$AA36,"-")</f>
        <v>3.3702938719999995</v>
      </c>
      <c r="CZ36" s="409">
        <f t="shared" ref="CZ36:CZ38" si="87">IFERROR(IF(AND(FR36="Технология",FJ36&lt;$GS$26),EH36,CN36),"-")</f>
        <v>9.56</v>
      </c>
      <c r="DA36" s="158">
        <f t="shared" ref="DA36:DA38" si="88">IFERROR(IF(AND(FR36="Технология",FJ36&lt;$GS$26),EI36,CO36),"-")</f>
        <v>57.83</v>
      </c>
      <c r="DB36" s="215">
        <f t="shared" ref="DB36:DB38" si="89">IFERROR(CS36*CY36/1000,"-")</f>
        <v>4.6699999999999982</v>
      </c>
      <c r="DC36" s="54">
        <f t="shared" ref="DC36:DC38" si="90">IFERROR(IF(AND(FR36="Технология",FJ36&lt;$GS$26),EN36,CL36),"-")</f>
        <v>73</v>
      </c>
      <c r="DD36" s="216"/>
      <c r="DE36" s="257" t="str">
        <f>IFERROR(VLOOKUP($J36,[37]Лист1!$D$3:$F$381,3,0),"")</f>
        <v/>
      </c>
      <c r="DF36" s="174">
        <v>43534</v>
      </c>
      <c r="DG36" s="262">
        <v>236</v>
      </c>
      <c r="DH36" s="137"/>
      <c r="DI36" s="137"/>
      <c r="DJ36" s="137"/>
      <c r="DK36" s="258"/>
      <c r="DL36" s="267">
        <v>43397</v>
      </c>
      <c r="DM36" s="268" t="s">
        <v>266</v>
      </c>
      <c r="DN36" s="269"/>
      <c r="DO36" s="111" t="e">
        <f>VLOOKUP($J36,'[38]ТР нефть'!$A$25:$CW$463,101,0)</f>
        <v>#N/A</v>
      </c>
      <c r="DP36" s="55" t="e">
        <f t="shared" ref="DP36:DP38" si="91">DR36/(CG36-DO36)</f>
        <v>#N/A</v>
      </c>
      <c r="DQ36" s="127" t="e">
        <f t="shared" ref="DQ36:DQ38" si="92">DR36*(1-DS36/100)*$AA36</f>
        <v>#N/A</v>
      </c>
      <c r="DR36" s="211" t="e">
        <f t="shared" ref="DR36:DR38" si="93">IF(DO36&lt;CL36,IF(KE36=1,CN36,(1-0.2*(DO36/CG36)-0.8*(DO36/CG36)^2)*(CN36/(1-0.2*(CL36/CG36)-0.8*(CL36/CG36)^2))),CN36)</f>
        <v>#N/A</v>
      </c>
      <c r="DS36" s="122">
        <f t="shared" ref="DS36:DS38" si="94">CO36</f>
        <v>57.83</v>
      </c>
      <c r="DT36" s="150" t="e">
        <f t="shared" ref="DT36:DT38" si="95">(CS36*DQ36)/1000</f>
        <v>#N/A</v>
      </c>
      <c r="DU36" s="147" t="e">
        <f t="shared" ref="DU36:DU38" si="96">DQ36-CM36</f>
        <v>#N/A</v>
      </c>
      <c r="DV36" s="148" t="e">
        <f t="shared" ref="DV36:DV38" si="97">DR36-CN36</f>
        <v>#N/A</v>
      </c>
      <c r="DW36" s="122">
        <f t="shared" ref="DW36:DW38" si="98">DS36-CO36</f>
        <v>0</v>
      </c>
      <c r="DX36" s="149" t="e">
        <f t="shared" ref="DX36:DX38" si="99">DT36-CR36</f>
        <v>#N/A</v>
      </c>
      <c r="DY36" s="75"/>
      <c r="DZ36" s="40">
        <v>18</v>
      </c>
      <c r="EA36" s="26">
        <v>30</v>
      </c>
      <c r="EB36" s="26">
        <v>73</v>
      </c>
      <c r="EC36" s="26">
        <v>29</v>
      </c>
      <c r="ED36" s="36" t="s">
        <v>352</v>
      </c>
      <c r="EE36" s="41">
        <v>24</v>
      </c>
      <c r="EF36" s="41">
        <v>0</v>
      </c>
      <c r="EG36" s="420">
        <v>3.3702938719999995</v>
      </c>
      <c r="EH36" s="422">
        <v>9.56</v>
      </c>
      <c r="EI36" s="132">
        <v>57.83</v>
      </c>
      <c r="EJ36" s="30">
        <v>21.47</v>
      </c>
      <c r="EK36" s="24">
        <v>1385.6358458227642</v>
      </c>
      <c r="EL36" s="28">
        <v>80</v>
      </c>
      <c r="EM36" s="30">
        <v>16.8</v>
      </c>
      <c r="EN36" s="272">
        <v>68</v>
      </c>
      <c r="EO36" s="29">
        <f t="shared" ref="EO36:EO38" si="100">BX36</f>
        <v>18</v>
      </c>
      <c r="EP36" s="24">
        <f t="shared" ref="EP36:EP38" si="101">CC36</f>
        <v>28</v>
      </c>
      <c r="EQ36" s="24">
        <f t="shared" ref="EQ36:EQ38" si="102">CD36</f>
        <v>75</v>
      </c>
      <c r="ER36" s="30">
        <f t="shared" ref="ER36:ER38" si="103">CE36</f>
        <v>27</v>
      </c>
      <c r="ES36" s="30" t="str">
        <f t="shared" ref="ES36:ES38" si="104">BZ36</f>
        <v>Постоянный</v>
      </c>
      <c r="ET36" s="30">
        <f t="shared" ref="ET36:ET38" si="105">CA36</f>
        <v>24</v>
      </c>
      <c r="EU36" s="30">
        <f t="shared" ref="EU36:EU38" si="106">CB36</f>
        <v>0</v>
      </c>
      <c r="EV36" s="420">
        <f t="shared" ref="EV36:EV38" si="107">CM36</f>
        <v>3.3702938719999995</v>
      </c>
      <c r="EW36" s="422">
        <f t="shared" ref="EW36:EW38" si="108">CN36</f>
        <v>9.56</v>
      </c>
      <c r="EX36" s="132">
        <f t="shared" ref="EX36:EX38" si="109">CO36</f>
        <v>57.83</v>
      </c>
      <c r="EY36" s="151">
        <f t="shared" ref="EY36:EY38" si="110">CP36</f>
        <v>21.47</v>
      </c>
      <c r="EZ36" s="23">
        <f t="shared" ref="EZ36:EZ38" si="111">CS36</f>
        <v>1385.6358458227642</v>
      </c>
      <c r="FA36" s="27">
        <f t="shared" ref="FA36:FA38" si="112">CH36</f>
        <v>83</v>
      </c>
      <c r="FB36" s="31">
        <f t="shared" ref="FB36:FB38" si="113">CQ36</f>
        <v>16.8</v>
      </c>
      <c r="FC36" s="31">
        <f t="shared" ref="FC36:FC38" si="114">CL36</f>
        <v>73</v>
      </c>
      <c r="FD36" s="173">
        <f t="shared" ref="FD36:FD38" si="115">EO36-DZ36</f>
        <v>0</v>
      </c>
      <c r="FE36" s="28">
        <f t="shared" ref="FE36:FE38" si="116">EP36-EA36</f>
        <v>-2</v>
      </c>
      <c r="FF36" s="28">
        <f t="shared" ref="FF36:FF38" si="117">EQ36-EB36</f>
        <v>2</v>
      </c>
      <c r="FG36" s="28">
        <f t="shared" ref="FG36:FG38" si="118">ER36-EC36</f>
        <v>-2</v>
      </c>
      <c r="FH36" s="28">
        <f t="shared" ref="FH36:FH38" si="119">ET36-EE36</f>
        <v>0</v>
      </c>
      <c r="FI36" s="28">
        <f t="shared" ref="FI36:FI38" si="120">EU36-EF36</f>
        <v>0</v>
      </c>
      <c r="FJ36" s="425">
        <f t="shared" ref="FJ36:FJ38" si="121">EV36-EG36</f>
        <v>0</v>
      </c>
      <c r="FK36" s="426">
        <f t="shared" ref="FK36:FK38" si="122">EW36-EH36</f>
        <v>0</v>
      </c>
      <c r="FL36" s="171">
        <f t="shared" ref="FL36:FL38" si="123">EX36-EI36</f>
        <v>0</v>
      </c>
      <c r="FM36" s="220">
        <f t="shared" ref="FM36:FM38" si="124">EY36-EJ36</f>
        <v>0</v>
      </c>
      <c r="FN36" s="27">
        <f t="shared" ref="FN36:FN38" si="125">FA36-EL36</f>
        <v>3</v>
      </c>
      <c r="FO36" s="27">
        <f t="shared" ref="FO36:FO38" si="126">FB36-EM36</f>
        <v>0</v>
      </c>
      <c r="FP36" s="27">
        <f t="shared" ref="FP36:FP38" si="127">EZ36-EK36</f>
        <v>0</v>
      </c>
      <c r="FQ36" s="172">
        <f t="shared" ref="FQ36:FQ38" si="128">FC36-EN36</f>
        <v>5</v>
      </c>
      <c r="FR36" s="321"/>
      <c r="FS36" s="39" t="s">
        <v>494</v>
      </c>
      <c r="FT36" s="32" t="s">
        <v>291</v>
      </c>
      <c r="FU36" s="39" t="s">
        <v>479</v>
      </c>
      <c r="FV36" s="359"/>
      <c r="FW36" s="235" t="s">
        <v>291</v>
      </c>
      <c r="FX36" s="34">
        <v>-1.5697068728000003</v>
      </c>
      <c r="FY36" s="235"/>
      <c r="FZ36" s="34">
        <v>0</v>
      </c>
      <c r="GA36" s="235"/>
      <c r="GB36" s="34">
        <v>0</v>
      </c>
      <c r="GC36" s="235"/>
      <c r="GD36" s="34">
        <v>-0.14287925519999867</v>
      </c>
      <c r="GE36" s="235"/>
      <c r="GF36" s="34">
        <v>0</v>
      </c>
      <c r="GG36" s="235"/>
      <c r="GH36" s="34">
        <v>0</v>
      </c>
      <c r="GI36" s="235"/>
      <c r="GJ36" s="34">
        <v>0</v>
      </c>
      <c r="GK36" s="235"/>
      <c r="GL36" s="34">
        <v>0.33548680000000264</v>
      </c>
      <c r="GM36" s="235"/>
      <c r="GN36" s="34">
        <v>0</v>
      </c>
      <c r="GO36" s="235"/>
      <c r="GP36" s="34">
        <v>-4.6481600000001677E-2</v>
      </c>
      <c r="GQ36" s="235"/>
      <c r="GR36" s="34">
        <v>-0.49048120000000051</v>
      </c>
      <c r="GS36" s="230" t="s">
        <v>278</v>
      </c>
      <c r="GT36" s="34">
        <v>-4.3938630120000006</v>
      </c>
      <c r="GU36" s="231"/>
      <c r="GV36" s="34">
        <v>0</v>
      </c>
      <c r="GW36" s="231"/>
      <c r="GX36" s="34">
        <v>0</v>
      </c>
      <c r="GY36" s="231"/>
      <c r="GZ36" s="34">
        <v>0</v>
      </c>
      <c r="HA36" s="231" t="s">
        <v>290</v>
      </c>
      <c r="HB36" s="34">
        <v>-3.9438157879999984</v>
      </c>
      <c r="HC36" s="232"/>
      <c r="HD36" s="232">
        <v>0</v>
      </c>
      <c r="HE36" s="232" t="s">
        <v>278</v>
      </c>
      <c r="HF36" s="232">
        <v>-14.442401599999998</v>
      </c>
      <c r="HG36" s="233" t="e">
        <f>VLOOKUP($J36,'[39]ТР нефть'!$J$29:$GY$553,171,0)</f>
        <v>#N/A</v>
      </c>
      <c r="HH36" s="232" t="e">
        <f>VLOOKUP($J36,'[39]ТР нефть'!$J$29:$GY$553,163,0)</f>
        <v>#N/A</v>
      </c>
      <c r="HI36" s="233" t="s">
        <v>278</v>
      </c>
      <c r="HJ36" s="232">
        <v>9.9768465719999959</v>
      </c>
      <c r="HK36" s="233" t="s">
        <v>272</v>
      </c>
      <c r="HL36" s="232">
        <v>2.7484946280000013</v>
      </c>
      <c r="HM36" s="233" t="s">
        <v>290</v>
      </c>
      <c r="HN36" s="232">
        <v>2.4355244000000003</v>
      </c>
      <c r="HO36" s="233" t="s">
        <v>294</v>
      </c>
      <c r="HP36" s="232">
        <v>-17.555496142800003</v>
      </c>
      <c r="HQ36" s="233"/>
      <c r="HR36" s="232">
        <v>0</v>
      </c>
      <c r="HS36" s="233"/>
      <c r="HT36" s="232">
        <v>0</v>
      </c>
      <c r="HU36" s="233" t="s">
        <v>74</v>
      </c>
      <c r="HV36" s="232">
        <v>22.032276142800001</v>
      </c>
      <c r="HW36" s="233"/>
      <c r="HX36" s="232" t="e">
        <f>VLOOKUP(J36,'[40]ТР нефть'!$J$25:$FF$444,153,0)</f>
        <v>#N/A</v>
      </c>
      <c r="HY36" s="233"/>
      <c r="HZ36" s="232" t="e">
        <f>VLOOKUP(J36,'[41]ТР нефть'!$J$25:$FF$434,153,0)</f>
        <v>#N/A</v>
      </c>
      <c r="IA36" s="233"/>
      <c r="IB36" s="232">
        <v>0</v>
      </c>
      <c r="IC36" s="233"/>
      <c r="ID36" s="232">
        <v>0</v>
      </c>
      <c r="IE36" s="233"/>
      <c r="IF36" s="232"/>
      <c r="IG36" s="233"/>
      <c r="IH36" s="232"/>
      <c r="II36" s="233"/>
      <c r="IJ36" s="232" t="s">
        <v>77</v>
      </c>
      <c r="IK36" s="233"/>
      <c r="IL36" s="232"/>
      <c r="IM36" s="233" t="s">
        <v>357</v>
      </c>
      <c r="IN36" s="232" t="s">
        <v>357</v>
      </c>
      <c r="IO36" s="233" t="s">
        <v>357</v>
      </c>
      <c r="IP36" s="232" t="e">
        <v>#VALUE!</v>
      </c>
      <c r="IQ36" s="233"/>
      <c r="IR36" s="232" t="e">
        <v>#VALUE!</v>
      </c>
      <c r="IS36" s="233" t="e">
        <v>#VALUE!</v>
      </c>
      <c r="IT36" s="232" t="e">
        <v>#VALUE!</v>
      </c>
      <c r="IU36" s="233" t="e">
        <v>#VALUE!</v>
      </c>
      <c r="IV36" s="232" t="e">
        <v>#VALUE!</v>
      </c>
      <c r="IW36" s="233" t="e">
        <v>#VALUE!</v>
      </c>
      <c r="IX36" s="232" t="e">
        <v>#VALUE!</v>
      </c>
      <c r="IY36" s="233" t="e">
        <v>#VALUE!</v>
      </c>
      <c r="IZ36" s="232"/>
      <c r="JA36" s="233"/>
      <c r="JB36" s="232"/>
      <c r="JC36" s="233"/>
      <c r="JD36" s="232"/>
      <c r="JE36" s="233"/>
      <c r="JF36" s="232"/>
      <c r="JG36" s="233"/>
      <c r="JH36" s="232"/>
      <c r="JI36" s="233"/>
      <c r="JJ36" s="232"/>
      <c r="JK36" s="233"/>
      <c r="JL36" s="232"/>
      <c r="JM36" s="233"/>
      <c r="JN36" s="232"/>
      <c r="JO36" s="233"/>
      <c r="JP36" s="221"/>
      <c r="JR36" s="35">
        <v>1</v>
      </c>
      <c r="JS36" s="222">
        <v>1</v>
      </c>
      <c r="JT36" s="222">
        <v>4</v>
      </c>
      <c r="JU36" s="229"/>
      <c r="JV36" s="34">
        <f t="shared" ref="JV36:JV38" si="129">CY36-CM36</f>
        <v>0</v>
      </c>
      <c r="JW36" s="33">
        <f t="shared" ref="JW36:JW38" si="130">CC36-CE36</f>
        <v>1</v>
      </c>
      <c r="JX36" s="33">
        <f t="shared" ref="JX36:JX38" si="131">CE36-CD36</f>
        <v>-48</v>
      </c>
      <c r="JY36" s="33">
        <f t="shared" ref="JY36:JY38" si="132">CK36-CL36</f>
        <v>-73</v>
      </c>
      <c r="JZ36" s="33" t="e">
        <f t="shared" ref="JZ36:JZ38" si="133">CG36-CL36</f>
        <v>#N/A</v>
      </c>
      <c r="KA36" s="329">
        <f t="shared" ref="KA36:KA38" si="134">AH36-AI36</f>
        <v>0</v>
      </c>
      <c r="KB36" s="352">
        <f t="shared" ref="KB36:KB38" si="135">IF(AT36="УЭЦН",1,IF(AND(CA36&lt;12,CB36&lt;12),1,IF(AND(CA36=12,CB36&lt;&gt;12),"вставить коэффициент",IF(CA36&gt;24,(CA36+CB36)/CA36,(CA36+CB36)/24))))</f>
        <v>1</v>
      </c>
      <c r="KE36" s="20">
        <v>0</v>
      </c>
      <c r="KF36" s="20">
        <v>0</v>
      </c>
      <c r="KH36" s="36"/>
      <c r="KJ36" s="366">
        <v>24</v>
      </c>
      <c r="KK36" s="366">
        <v>0</v>
      </c>
      <c r="KL36" s="373" t="s">
        <v>353</v>
      </c>
      <c r="KM36" s="234" t="s">
        <v>434</v>
      </c>
      <c r="KN36" s="382">
        <f t="shared" ref="KN36:KN38" si="136">IF(KM36&lt;&gt;"",LC36,"")</f>
        <v>0</v>
      </c>
      <c r="KO36" s="382">
        <f t="shared" ref="KO36:KO38" si="137">IF(KL36&lt;&gt;"",KY36,"")</f>
        <v>0</v>
      </c>
      <c r="KP36" s="365">
        <f t="shared" ref="KP36:KP38" si="138">IF(KL36&lt;&gt;"",LL36,"")</f>
        <v>0</v>
      </c>
      <c r="KQ36" s="365"/>
      <c r="KR36" s="374"/>
      <c r="KT36" s="397"/>
    </row>
    <row r="37" spans="1:306" x14ac:dyDescent="0.35">
      <c r="A37" s="19">
        <f t="shared" si="73"/>
        <v>9</v>
      </c>
      <c r="B37" s="40">
        <f>SUBTOTAL(103,$J$29:$J37)</f>
        <v>9</v>
      </c>
      <c r="C37" s="328" t="e">
        <f>#REF!</f>
        <v>#REF!</v>
      </c>
      <c r="D37" s="36" t="s">
        <v>502</v>
      </c>
      <c r="E37" s="36" t="s">
        <v>502</v>
      </c>
      <c r="F37" s="36" t="s">
        <v>502</v>
      </c>
      <c r="G37" s="36">
        <v>9999</v>
      </c>
      <c r="H37" s="36">
        <v>9999</v>
      </c>
      <c r="I37" s="36">
        <v>1</v>
      </c>
      <c r="J37" s="37">
        <v>9</v>
      </c>
      <c r="K37" s="47">
        <v>9999</v>
      </c>
      <c r="L37" s="25">
        <v>39344</v>
      </c>
      <c r="M37" s="36" t="s">
        <v>283</v>
      </c>
      <c r="N37" s="36" t="s">
        <v>503</v>
      </c>
      <c r="O37" s="46" t="s">
        <v>269</v>
      </c>
      <c r="P37" s="85" t="s">
        <v>444</v>
      </c>
      <c r="Q37" s="77">
        <v>-4</v>
      </c>
      <c r="R37" s="48"/>
      <c r="S37" s="38"/>
      <c r="T37" s="46"/>
      <c r="U37" s="62">
        <v>206</v>
      </c>
      <c r="V37" s="44">
        <v>213.8</v>
      </c>
      <c r="W37" s="63">
        <v>0.98</v>
      </c>
      <c r="X37" s="63">
        <v>1.66</v>
      </c>
      <c r="Y37" s="44">
        <f t="shared" si="74"/>
        <v>1.0262427453949028</v>
      </c>
      <c r="Z37" s="64">
        <v>1.4490000000000001</v>
      </c>
      <c r="AA37" s="64">
        <v>0.83599999999999997</v>
      </c>
      <c r="AB37" s="63">
        <v>0.72</v>
      </c>
      <c r="AC37" s="54">
        <v>37</v>
      </c>
      <c r="AD37" s="65">
        <v>1.17</v>
      </c>
      <c r="AE37" s="49">
        <v>139.69999999999999</v>
      </c>
      <c r="AF37" s="36">
        <v>7.72</v>
      </c>
      <c r="AG37" s="38">
        <v>1956.6</v>
      </c>
      <c r="AH37" s="21">
        <v>2541.6</v>
      </c>
      <c r="AI37" s="21">
        <v>2541.6</v>
      </c>
      <c r="AJ37" s="20"/>
      <c r="AK37" s="20"/>
      <c r="AL37" s="20" t="s">
        <v>470</v>
      </c>
      <c r="AM37" s="21" t="s">
        <v>276</v>
      </c>
      <c r="AN37" s="20">
        <v>61.059999999999945</v>
      </c>
      <c r="AO37" s="20">
        <v>1941</v>
      </c>
      <c r="AP37" s="20">
        <v>106.16</v>
      </c>
      <c r="AQ37" s="36" t="s">
        <v>282</v>
      </c>
      <c r="AR37" s="20">
        <v>102</v>
      </c>
      <c r="AS37" s="78">
        <v>89</v>
      </c>
      <c r="AT37" s="40" t="s">
        <v>261</v>
      </c>
      <c r="AU37" s="20" t="e">
        <f>VLOOKUP($A37,'[35]Оснащение '!$B$4:$AG$754,5,0)</f>
        <v>#N/A</v>
      </c>
      <c r="AV37" s="20" t="e">
        <f>VLOOKUP($A37,'[35]Оснащение '!$B$4:$AG$754,6,0)</f>
        <v>#N/A</v>
      </c>
      <c r="AW37" s="20" t="e">
        <f>VLOOKUP($A37,'[35]Оснащение '!$B$4:$AG$754,7,0)</f>
        <v>#N/A</v>
      </c>
      <c r="AX37" s="20" t="e">
        <f>VLOOKUP($A37,'[35]Оснащение '!$B$4:$AG$754,8,0)</f>
        <v>#N/A</v>
      </c>
      <c r="AY37" s="20" t="e">
        <f>VLOOKUP($A37,'[35]Оснащение '!$B$4:$AG$754,9,0)</f>
        <v>#N/A</v>
      </c>
      <c r="AZ37" s="20" t="e">
        <f>VLOOKUP($A37,'[35]Оснащение '!$B$4:$AG$754,10,0)</f>
        <v>#N/A</v>
      </c>
      <c r="BA37" s="20" t="e">
        <f>VLOOKUP($A37,'[35]Оснащение '!$B$4:$AG$754,11,0)</f>
        <v>#N/A</v>
      </c>
      <c r="BB37" s="20" t="e">
        <f>VLOOKUP($A37,'[35]Оснащение '!$B$4:$AG$754,12,0)</f>
        <v>#N/A</v>
      </c>
      <c r="BC37" s="20" t="e">
        <f>VLOOKUP($A37,'[35]Оснащение '!$B$4:$AG$754,13,0)</f>
        <v>#N/A</v>
      </c>
      <c r="BD37" s="20" t="e">
        <f>VLOOKUP($A37,'[35]Оснащение '!$B$4:$AG$754,14,0)</f>
        <v>#N/A</v>
      </c>
      <c r="BE37" s="20" t="e">
        <f>VLOOKUP($A37,'[35]Оснащение '!$B$4:$AG$754,15,0)</f>
        <v>#N/A</v>
      </c>
      <c r="BF37" s="20" t="e">
        <f>VLOOKUP($A37,'[35]Оснащение '!$B$4:$AG$754,16,0)</f>
        <v>#N/A</v>
      </c>
      <c r="BG37" s="20" t="e">
        <f>VLOOKUP($A37,'[35]Оснащение '!$B$4:$AG$754,19,0)</f>
        <v>#N/A</v>
      </c>
      <c r="BH37" s="20" t="e">
        <f>VLOOKUP($A37,'[35]Оснащение '!$B$4:$AG$754,20,0)</f>
        <v>#N/A</v>
      </c>
      <c r="BI37" s="36"/>
      <c r="BJ37" s="36"/>
      <c r="BK37" s="36"/>
      <c r="BL37" s="36"/>
      <c r="BM37" s="38"/>
      <c r="BN37" s="50">
        <v>1800</v>
      </c>
      <c r="BO37" s="36">
        <v>1790.27</v>
      </c>
      <c r="BP37" s="210">
        <f t="shared" si="75"/>
        <v>9.7300000000000182</v>
      </c>
      <c r="BQ37" s="36">
        <v>73</v>
      </c>
      <c r="BR37" s="36">
        <v>5.5</v>
      </c>
      <c r="BS37" s="50" t="str">
        <f t="shared" si="76"/>
        <v>Есть</v>
      </c>
      <c r="BT37" s="50" t="s">
        <v>434</v>
      </c>
      <c r="BU37" s="50">
        <f t="shared" si="77"/>
        <v>79</v>
      </c>
      <c r="BV37" s="50">
        <f t="shared" si="78"/>
        <v>58</v>
      </c>
      <c r="BW37" s="50">
        <f t="shared" si="79"/>
        <v>10</v>
      </c>
      <c r="BX37" s="36">
        <v>18</v>
      </c>
      <c r="BY37" s="36" t="s">
        <v>262</v>
      </c>
      <c r="BZ37" s="36" t="s">
        <v>352</v>
      </c>
      <c r="CA37" s="41">
        <v>24</v>
      </c>
      <c r="CB37" s="41">
        <v>0</v>
      </c>
      <c r="CC37" s="210">
        <v>31</v>
      </c>
      <c r="CD37" s="210">
        <v>58</v>
      </c>
      <c r="CE37" s="210">
        <v>28</v>
      </c>
      <c r="CF37" s="25" t="e">
        <f>#REF!</f>
        <v>#REF!</v>
      </c>
      <c r="CG37" s="210" t="e">
        <f>VLOOKUP($J37,[36]Лист1!$B$3:$I$636,8,0)</f>
        <v>#N/A</v>
      </c>
      <c r="CH37" s="210">
        <v>79</v>
      </c>
      <c r="CI37" s="36">
        <v>6</v>
      </c>
      <c r="CJ37" s="210"/>
      <c r="CK37" s="36"/>
      <c r="CL37" s="42">
        <v>76</v>
      </c>
      <c r="CM37" s="404">
        <f t="shared" si="80"/>
        <v>8.8466356000000008</v>
      </c>
      <c r="CN37" s="408">
        <v>11.89</v>
      </c>
      <c r="CO37" s="212">
        <v>11</v>
      </c>
      <c r="CP37" s="210">
        <v>38</v>
      </c>
      <c r="CQ37" s="210">
        <v>10</v>
      </c>
      <c r="CR37" s="210">
        <f t="shared" si="81"/>
        <v>28</v>
      </c>
      <c r="CS37" s="110">
        <f t="shared" si="82"/>
        <v>3165.0450257044608</v>
      </c>
      <c r="CT37" s="210">
        <f t="shared" si="83"/>
        <v>4295.4182491703395</v>
      </c>
      <c r="CU37" s="54" t="e">
        <f>IF(CN37&lt;&gt;0,IF(AT37=#REF!,CQ37/(CM37+(CN37-CM37/0.836)*1.158)*1000,""),"")</f>
        <v>#REF!</v>
      </c>
      <c r="CV37" s="51" t="e">
        <f t="shared" si="84"/>
        <v>#N/A</v>
      </c>
      <c r="CW37" s="43"/>
      <c r="CX37" s="214" t="str">
        <f t="shared" si="85"/>
        <v>Газлифт</v>
      </c>
      <c r="CY37" s="414">
        <f t="shared" si="86"/>
        <v>8.8466356000000008</v>
      </c>
      <c r="CZ37" s="409">
        <f t="shared" si="87"/>
        <v>11.89</v>
      </c>
      <c r="DA37" s="158">
        <f t="shared" si="88"/>
        <v>11</v>
      </c>
      <c r="DB37" s="215">
        <f t="shared" si="89"/>
        <v>28</v>
      </c>
      <c r="DC37" s="54">
        <f t="shared" si="90"/>
        <v>76</v>
      </c>
      <c r="DD37" s="216"/>
      <c r="DE37" s="257" t="str">
        <f>IFERROR(VLOOKUP($J37,[37]Лист1!$D$3:$F$381,3,0),"")</f>
        <v/>
      </c>
      <c r="DF37" s="174">
        <v>43730</v>
      </c>
      <c r="DG37" s="262">
        <v>40</v>
      </c>
      <c r="DH37" s="137"/>
      <c r="DI37" s="137"/>
      <c r="DJ37" s="137"/>
      <c r="DK37" s="258"/>
      <c r="DL37" s="267">
        <v>43110</v>
      </c>
      <c r="DM37" s="268" t="s">
        <v>296</v>
      </c>
      <c r="DN37" s="269"/>
      <c r="DO37" s="111" t="e">
        <f>VLOOKUP($J37,'[38]ТР нефть'!$A$25:$CW$463,101,0)</f>
        <v>#N/A</v>
      </c>
      <c r="DP37" s="55" t="e">
        <f t="shared" si="91"/>
        <v>#N/A</v>
      </c>
      <c r="DQ37" s="127" t="e">
        <f t="shared" si="92"/>
        <v>#N/A</v>
      </c>
      <c r="DR37" s="211" t="e">
        <f t="shared" si="93"/>
        <v>#N/A</v>
      </c>
      <c r="DS37" s="122">
        <f t="shared" si="94"/>
        <v>11</v>
      </c>
      <c r="DT37" s="150" t="e">
        <f t="shared" si="95"/>
        <v>#N/A</v>
      </c>
      <c r="DU37" s="147" t="e">
        <f t="shared" si="96"/>
        <v>#N/A</v>
      </c>
      <c r="DV37" s="148" t="e">
        <f t="shared" si="97"/>
        <v>#N/A</v>
      </c>
      <c r="DW37" s="122">
        <f t="shared" si="98"/>
        <v>0</v>
      </c>
      <c r="DX37" s="149" t="e">
        <f t="shared" si="99"/>
        <v>#N/A</v>
      </c>
      <c r="DY37" s="75"/>
      <c r="DZ37" s="40">
        <v>18</v>
      </c>
      <c r="EA37" s="26">
        <v>31</v>
      </c>
      <c r="EB37" s="26">
        <v>56.4</v>
      </c>
      <c r="EC37" s="26">
        <v>30</v>
      </c>
      <c r="ED37" s="36" t="s">
        <v>352</v>
      </c>
      <c r="EE37" s="41">
        <v>24</v>
      </c>
      <c r="EF37" s="41">
        <v>0</v>
      </c>
      <c r="EG37" s="420">
        <v>8.8466356000000008</v>
      </c>
      <c r="EH37" s="422">
        <v>11.89</v>
      </c>
      <c r="EI37" s="132">
        <v>11</v>
      </c>
      <c r="EJ37" s="30">
        <v>38</v>
      </c>
      <c r="EK37" s="24">
        <v>3730.2316374374</v>
      </c>
      <c r="EL37" s="28">
        <v>76</v>
      </c>
      <c r="EM37" s="30">
        <v>5</v>
      </c>
      <c r="EN37" s="272">
        <v>60</v>
      </c>
      <c r="EO37" s="29">
        <f t="shared" si="100"/>
        <v>18</v>
      </c>
      <c r="EP37" s="24">
        <f t="shared" si="101"/>
        <v>31</v>
      </c>
      <c r="EQ37" s="24">
        <f t="shared" si="102"/>
        <v>58</v>
      </c>
      <c r="ER37" s="30">
        <f t="shared" si="103"/>
        <v>28</v>
      </c>
      <c r="ES37" s="30" t="str">
        <f t="shared" si="104"/>
        <v>Постоянный</v>
      </c>
      <c r="ET37" s="30">
        <f t="shared" si="105"/>
        <v>24</v>
      </c>
      <c r="EU37" s="30">
        <f t="shared" si="106"/>
        <v>0</v>
      </c>
      <c r="EV37" s="420">
        <f t="shared" si="107"/>
        <v>8.8466356000000008</v>
      </c>
      <c r="EW37" s="422">
        <f t="shared" si="108"/>
        <v>11.89</v>
      </c>
      <c r="EX37" s="132">
        <f t="shared" si="109"/>
        <v>11</v>
      </c>
      <c r="EY37" s="151">
        <f t="shared" si="110"/>
        <v>38</v>
      </c>
      <c r="EZ37" s="23">
        <f t="shared" si="111"/>
        <v>3165.0450257044608</v>
      </c>
      <c r="FA37" s="27">
        <f t="shared" si="112"/>
        <v>79</v>
      </c>
      <c r="FB37" s="31">
        <f t="shared" si="113"/>
        <v>10</v>
      </c>
      <c r="FC37" s="31">
        <f t="shared" si="114"/>
        <v>76</v>
      </c>
      <c r="FD37" s="173">
        <f t="shared" si="115"/>
        <v>0</v>
      </c>
      <c r="FE37" s="28">
        <f t="shared" si="116"/>
        <v>0</v>
      </c>
      <c r="FF37" s="28">
        <f t="shared" si="117"/>
        <v>1.6000000000000014</v>
      </c>
      <c r="FG37" s="28">
        <f t="shared" si="118"/>
        <v>-2</v>
      </c>
      <c r="FH37" s="28">
        <f t="shared" si="119"/>
        <v>0</v>
      </c>
      <c r="FI37" s="28">
        <f t="shared" si="120"/>
        <v>0</v>
      </c>
      <c r="FJ37" s="425">
        <f t="shared" si="121"/>
        <v>0</v>
      </c>
      <c r="FK37" s="426">
        <f t="shared" si="122"/>
        <v>0</v>
      </c>
      <c r="FL37" s="171">
        <f t="shared" si="123"/>
        <v>0</v>
      </c>
      <c r="FM37" s="220">
        <f t="shared" si="124"/>
        <v>0</v>
      </c>
      <c r="FN37" s="27">
        <f t="shared" si="125"/>
        <v>3</v>
      </c>
      <c r="FO37" s="27">
        <f t="shared" si="126"/>
        <v>5</v>
      </c>
      <c r="FP37" s="27">
        <f t="shared" si="127"/>
        <v>-565.18661173293913</v>
      </c>
      <c r="FQ37" s="172">
        <f t="shared" si="128"/>
        <v>16</v>
      </c>
      <c r="FR37" s="321"/>
      <c r="FS37" s="39" t="s">
        <v>494</v>
      </c>
      <c r="FT37" s="32"/>
      <c r="FU37" s="59"/>
      <c r="FV37" s="359"/>
      <c r="FW37" s="235"/>
      <c r="FX37" s="34">
        <v>0</v>
      </c>
      <c r="FY37" s="235"/>
      <c r="FZ37" s="34">
        <v>0</v>
      </c>
      <c r="GA37" s="235" t="s">
        <v>290</v>
      </c>
      <c r="GB37" s="34">
        <v>0.87119560000000185</v>
      </c>
      <c r="GC37" s="235"/>
      <c r="GD37" s="34">
        <v>0</v>
      </c>
      <c r="GE37" s="235" t="s">
        <v>291</v>
      </c>
      <c r="GF37" s="34">
        <v>-2.8507599999999993</v>
      </c>
      <c r="GG37" s="235"/>
      <c r="GH37" s="34">
        <v>0</v>
      </c>
      <c r="GI37" s="235" t="s">
        <v>291</v>
      </c>
      <c r="GJ37" s="34">
        <v>3.4359599999999988</v>
      </c>
      <c r="GK37" s="235"/>
      <c r="GL37" s="34">
        <v>0</v>
      </c>
      <c r="GM37" s="235"/>
      <c r="GN37" s="34">
        <v>0</v>
      </c>
      <c r="GO37" s="235"/>
      <c r="GP37" s="34">
        <v>0</v>
      </c>
      <c r="GQ37" s="235"/>
      <c r="GR37" s="34">
        <v>0</v>
      </c>
      <c r="GS37" s="230"/>
      <c r="GT37" s="34">
        <v>0</v>
      </c>
      <c r="GU37" s="231"/>
      <c r="GV37" s="34">
        <v>0</v>
      </c>
      <c r="GW37" s="231" t="s">
        <v>291</v>
      </c>
      <c r="GX37" s="34">
        <v>0.86488547199999921</v>
      </c>
      <c r="GY37" s="231"/>
      <c r="GZ37" s="34">
        <v>0</v>
      </c>
      <c r="HA37" s="231" t="s">
        <v>291</v>
      </c>
      <c r="HB37" s="34">
        <v>-4.1466034719999998</v>
      </c>
      <c r="HC37" s="232"/>
      <c r="HD37" s="232">
        <v>2.9807579999999998</v>
      </c>
      <c r="HE37" s="232">
        <v>0</v>
      </c>
      <c r="HF37" s="232">
        <v>0</v>
      </c>
      <c r="HG37" s="233" t="e">
        <f>VLOOKUP($J37,'[39]ТР нефть'!$J$29:$GY$553,171,0)</f>
        <v>#N/A</v>
      </c>
      <c r="HH37" s="232" t="e">
        <f>VLOOKUP($J37,'[39]ТР нефть'!$J$29:$GY$553,163,0)</f>
        <v>#N/A</v>
      </c>
      <c r="HI37" s="233" t="s">
        <v>291</v>
      </c>
      <c r="HJ37" s="232">
        <v>-5.1636793999999995</v>
      </c>
      <c r="HK37" s="233" t="s">
        <v>357</v>
      </c>
      <c r="HL37" s="232">
        <v>0</v>
      </c>
      <c r="HM37" s="233" t="s">
        <v>291</v>
      </c>
      <c r="HN37" s="232">
        <v>3.1990793999999987</v>
      </c>
      <c r="HO37" s="233"/>
      <c r="HP37" s="232">
        <v>-2.397647999999819E-2</v>
      </c>
      <c r="HQ37" s="233"/>
      <c r="HR37" s="232">
        <v>0</v>
      </c>
      <c r="HS37" s="233"/>
      <c r="HT37" s="232">
        <v>0</v>
      </c>
      <c r="HU37" s="233"/>
      <c r="HV37" s="232">
        <v>0</v>
      </c>
      <c r="HW37" s="233" t="s">
        <v>268</v>
      </c>
      <c r="HX37" s="232" t="e">
        <f>VLOOKUP(J37,'[40]ТР нефть'!$J$25:$FF$444,153,0)</f>
        <v>#N/A</v>
      </c>
      <c r="HY37" s="233" t="s">
        <v>268</v>
      </c>
      <c r="HZ37" s="232" t="e">
        <f>VLOOKUP(J37,'[41]ТР нефть'!$J$25:$FF$434,153,0)</f>
        <v>#N/A</v>
      </c>
      <c r="IA37" s="233"/>
      <c r="IB37" s="232">
        <v>0</v>
      </c>
      <c r="IC37" s="233" t="s">
        <v>268</v>
      </c>
      <c r="ID37" s="232">
        <v>-2.5584943999999998</v>
      </c>
      <c r="IE37" s="233">
        <v>0</v>
      </c>
      <c r="IF37" s="232">
        <v>0</v>
      </c>
      <c r="IG37" s="233" t="s">
        <v>285</v>
      </c>
      <c r="IH37" s="232">
        <v>-4.4806256000000007</v>
      </c>
      <c r="II37" s="233" t="s">
        <v>284</v>
      </c>
      <c r="IJ37" s="232">
        <v>1.7054400000000012</v>
      </c>
      <c r="IK37" s="233" t="s">
        <v>284</v>
      </c>
      <c r="IL37" s="232">
        <v>-3.5195600000000002</v>
      </c>
      <c r="IM37" s="233">
        <v>0</v>
      </c>
      <c r="IN37" s="232">
        <v>0</v>
      </c>
      <c r="IO37" s="233" t="s">
        <v>272</v>
      </c>
      <c r="IP37" s="232">
        <v>-1.8266599999999986</v>
      </c>
      <c r="IQ37" s="233" t="s">
        <v>74</v>
      </c>
      <c r="IR37" s="232">
        <v>5.0185079999999989</v>
      </c>
      <c r="IS37" s="233">
        <v>0</v>
      </c>
      <c r="IT37" s="232">
        <v>0</v>
      </c>
      <c r="IU37" s="233">
        <v>0</v>
      </c>
      <c r="IV37" s="232">
        <v>-1.1992</v>
      </c>
      <c r="IW37" s="233">
        <v>0</v>
      </c>
      <c r="IX37" s="232">
        <v>0</v>
      </c>
      <c r="IY37" s="233">
        <v>0</v>
      </c>
      <c r="IZ37" s="232">
        <v>0</v>
      </c>
      <c r="JA37" s="233">
        <v>0</v>
      </c>
      <c r="JB37" s="232">
        <v>0</v>
      </c>
      <c r="JC37" s="233" t="s">
        <v>268</v>
      </c>
      <c r="JD37" s="232">
        <v>-5.6847999999999992</v>
      </c>
      <c r="JE37" s="233">
        <v>0</v>
      </c>
      <c r="JF37" s="232">
        <v>0</v>
      </c>
      <c r="JG37" s="233">
        <v>0</v>
      </c>
      <c r="JH37" s="232">
        <v>0.42912099999999997</v>
      </c>
      <c r="JI37" s="233">
        <v>0</v>
      </c>
      <c r="JJ37" s="232">
        <v>0</v>
      </c>
      <c r="JK37" s="233">
        <v>0</v>
      </c>
      <c r="JL37" s="232">
        <v>0</v>
      </c>
      <c r="JM37" s="233" t="s">
        <v>268</v>
      </c>
      <c r="JN37" s="232">
        <v>-5.5376221999999995</v>
      </c>
      <c r="JO37" s="233" t="s">
        <v>279</v>
      </c>
      <c r="JP37" s="221">
        <v>-3.4724346800000028</v>
      </c>
      <c r="JR37" s="35">
        <v>1</v>
      </c>
      <c r="JS37" s="222">
        <v>1</v>
      </c>
      <c r="JT37" s="222">
        <v>2</v>
      </c>
      <c r="JU37" s="229"/>
      <c r="JV37" s="34">
        <f t="shared" si="129"/>
        <v>0</v>
      </c>
      <c r="JW37" s="33">
        <f t="shared" si="130"/>
        <v>3</v>
      </c>
      <c r="JX37" s="33">
        <f t="shared" si="131"/>
        <v>-30</v>
      </c>
      <c r="JY37" s="33">
        <f t="shared" si="132"/>
        <v>-76</v>
      </c>
      <c r="JZ37" s="33" t="e">
        <f t="shared" si="133"/>
        <v>#N/A</v>
      </c>
      <c r="KA37" s="329">
        <f t="shared" si="134"/>
        <v>0</v>
      </c>
      <c r="KB37" s="352">
        <f t="shared" si="135"/>
        <v>1</v>
      </c>
      <c r="KE37" s="20">
        <v>0</v>
      </c>
      <c r="KF37" s="20">
        <v>0</v>
      </c>
      <c r="KH37" s="36"/>
      <c r="KJ37" s="366">
        <v>24</v>
      </c>
      <c r="KK37" s="366">
        <v>0</v>
      </c>
      <c r="KL37" s="373" t="s">
        <v>353</v>
      </c>
      <c r="KM37" s="234" t="s">
        <v>434</v>
      </c>
      <c r="KN37" s="382">
        <f t="shared" si="136"/>
        <v>0</v>
      </c>
      <c r="KO37" s="382">
        <f t="shared" si="137"/>
        <v>0</v>
      </c>
      <c r="KP37" s="365">
        <f t="shared" si="138"/>
        <v>0</v>
      </c>
      <c r="KQ37" s="365"/>
      <c r="KR37" s="374"/>
      <c r="KT37" s="397"/>
    </row>
    <row r="38" spans="1:306" ht="24.5" thickBot="1" x14ac:dyDescent="0.4">
      <c r="A38" s="19">
        <f t="shared" si="73"/>
        <v>10</v>
      </c>
      <c r="B38" s="40">
        <f>SUBTOTAL(103,$J$29:$J38)</f>
        <v>10</v>
      </c>
      <c r="C38" s="328" t="e">
        <f>#REF!</f>
        <v>#REF!</v>
      </c>
      <c r="D38" s="36" t="s">
        <v>502</v>
      </c>
      <c r="E38" s="36" t="s">
        <v>502</v>
      </c>
      <c r="F38" s="36" t="s">
        <v>502</v>
      </c>
      <c r="G38" s="36">
        <v>9999</v>
      </c>
      <c r="H38" s="36">
        <v>9999</v>
      </c>
      <c r="I38" s="36">
        <v>1</v>
      </c>
      <c r="J38" s="37">
        <v>10</v>
      </c>
      <c r="K38" s="47">
        <v>9999</v>
      </c>
      <c r="L38" s="25">
        <v>39535</v>
      </c>
      <c r="M38" s="36" t="s">
        <v>82</v>
      </c>
      <c r="N38" s="36" t="s">
        <v>503</v>
      </c>
      <c r="O38" s="46" t="s">
        <v>269</v>
      </c>
      <c r="P38" s="85" t="s">
        <v>500</v>
      </c>
      <c r="Q38" s="77">
        <v>-4</v>
      </c>
      <c r="R38" s="48" t="s">
        <v>0</v>
      </c>
      <c r="S38" s="38" t="s">
        <v>0</v>
      </c>
      <c r="T38" s="46"/>
      <c r="U38" s="62">
        <v>206</v>
      </c>
      <c r="V38" s="44">
        <v>213.8</v>
      </c>
      <c r="W38" s="63">
        <v>0.98</v>
      </c>
      <c r="X38" s="63">
        <v>1.66</v>
      </c>
      <c r="Y38" s="44">
        <f t="shared" si="74"/>
        <v>1.2136675619218142</v>
      </c>
      <c r="Z38" s="64">
        <v>1.4490000000000001</v>
      </c>
      <c r="AA38" s="64">
        <v>0.83599999999999997</v>
      </c>
      <c r="AB38" s="63">
        <v>0.72</v>
      </c>
      <c r="AC38" s="54">
        <v>37</v>
      </c>
      <c r="AD38" s="65">
        <v>1.17</v>
      </c>
      <c r="AE38" s="49">
        <v>139.69999999999999</v>
      </c>
      <c r="AF38" s="36">
        <v>7.72</v>
      </c>
      <c r="AG38" s="38">
        <v>1928</v>
      </c>
      <c r="AH38" s="21">
        <v>2500</v>
      </c>
      <c r="AI38" s="21">
        <v>2500</v>
      </c>
      <c r="AJ38" s="20"/>
      <c r="AK38" s="20"/>
      <c r="AL38" s="20" t="s">
        <v>470</v>
      </c>
      <c r="AM38" s="21" t="s">
        <v>260</v>
      </c>
      <c r="AN38" s="20">
        <v>39.139999999999873</v>
      </c>
      <c r="AO38" s="20">
        <v>1928</v>
      </c>
      <c r="AP38" s="20">
        <v>65.5</v>
      </c>
      <c r="AQ38" s="36"/>
      <c r="AR38" s="20"/>
      <c r="AS38" s="78"/>
      <c r="AT38" s="40" t="s">
        <v>261</v>
      </c>
      <c r="AU38" s="20" t="e">
        <f>VLOOKUP($A38,'[35]Оснащение '!$B$4:$AG$754,5,0)</f>
        <v>#N/A</v>
      </c>
      <c r="AV38" s="20" t="e">
        <f>VLOOKUP($A38,'[35]Оснащение '!$B$4:$AG$754,6,0)</f>
        <v>#N/A</v>
      </c>
      <c r="AW38" s="20" t="e">
        <f>VLOOKUP($A38,'[35]Оснащение '!$B$4:$AG$754,7,0)</f>
        <v>#N/A</v>
      </c>
      <c r="AX38" s="20" t="e">
        <f>VLOOKUP($A38,'[35]Оснащение '!$B$4:$AG$754,8,0)</f>
        <v>#N/A</v>
      </c>
      <c r="AY38" s="20" t="e">
        <f>VLOOKUP($A38,'[35]Оснащение '!$B$4:$AG$754,9,0)</f>
        <v>#N/A</v>
      </c>
      <c r="AZ38" s="20" t="e">
        <f>VLOOKUP($A38,'[35]Оснащение '!$B$4:$AG$754,10,0)</f>
        <v>#N/A</v>
      </c>
      <c r="BA38" s="20" t="e">
        <f>VLOOKUP($A38,'[35]Оснащение '!$B$4:$AG$754,11,0)</f>
        <v>#N/A</v>
      </c>
      <c r="BB38" s="20" t="e">
        <f>VLOOKUP($A38,'[35]Оснащение '!$B$4:$AG$754,12,0)</f>
        <v>#N/A</v>
      </c>
      <c r="BC38" s="20" t="e">
        <f>VLOOKUP($A38,'[35]Оснащение '!$B$4:$AG$754,13,0)</f>
        <v>#N/A</v>
      </c>
      <c r="BD38" s="20" t="e">
        <f>VLOOKUP($A38,'[35]Оснащение '!$B$4:$AG$754,14,0)</f>
        <v>#N/A</v>
      </c>
      <c r="BE38" s="20" t="e">
        <f>VLOOKUP($A38,'[35]Оснащение '!$B$4:$AG$754,15,0)</f>
        <v>#N/A</v>
      </c>
      <c r="BF38" s="20" t="e">
        <f>VLOOKUP($A38,'[35]Оснащение '!$B$4:$AG$754,16,0)</f>
        <v>#N/A</v>
      </c>
      <c r="BG38" s="20" t="e">
        <f>VLOOKUP($A38,'[35]Оснащение '!$B$4:$AG$754,19,0)</f>
        <v>#N/A</v>
      </c>
      <c r="BH38" s="20" t="e">
        <f>VLOOKUP($A38,'[35]Оснащение '!$B$4:$AG$754,20,0)</f>
        <v>#N/A</v>
      </c>
      <c r="BI38" s="36"/>
      <c r="BJ38" s="36"/>
      <c r="BK38" s="36"/>
      <c r="BL38" s="36"/>
      <c r="BM38" s="38"/>
      <c r="BN38" s="210">
        <v>2419</v>
      </c>
      <c r="BO38" s="36">
        <v>1922.11</v>
      </c>
      <c r="BP38" s="210">
        <f t="shared" si="75"/>
        <v>496.8900000000001</v>
      </c>
      <c r="BQ38" s="36">
        <v>73</v>
      </c>
      <c r="BR38" s="36">
        <v>5.5</v>
      </c>
      <c r="BS38" s="210" t="str">
        <f t="shared" si="76"/>
        <v>Есть</v>
      </c>
      <c r="BT38" s="50" t="s">
        <v>492</v>
      </c>
      <c r="BU38" s="210">
        <f t="shared" si="77"/>
        <v>82</v>
      </c>
      <c r="BV38" s="210">
        <f t="shared" si="78"/>
        <v>73</v>
      </c>
      <c r="BW38" s="210">
        <f t="shared" si="79"/>
        <v>4.7</v>
      </c>
      <c r="BX38" s="36">
        <v>65</v>
      </c>
      <c r="BY38" s="36" t="s">
        <v>262</v>
      </c>
      <c r="BZ38" s="36" t="s">
        <v>351</v>
      </c>
      <c r="CA38" s="41">
        <v>24</v>
      </c>
      <c r="CB38" s="41">
        <v>24</v>
      </c>
      <c r="CC38" s="210">
        <v>31</v>
      </c>
      <c r="CD38" s="210">
        <v>73</v>
      </c>
      <c r="CE38" s="210">
        <v>30</v>
      </c>
      <c r="CF38" s="25" t="e">
        <f>#REF!</f>
        <v>#REF!</v>
      </c>
      <c r="CG38" s="210" t="e">
        <f>VLOOKUP($J38,[36]Лист1!$B$3:$I$636,8,0)</f>
        <v>#N/A</v>
      </c>
      <c r="CH38" s="210">
        <v>82</v>
      </c>
      <c r="CI38" s="36">
        <v>6</v>
      </c>
      <c r="CJ38" s="210"/>
      <c r="CK38" s="36"/>
      <c r="CL38" s="42">
        <v>55</v>
      </c>
      <c r="CM38" s="404">
        <f t="shared" si="80"/>
        <v>4.8738799999999998</v>
      </c>
      <c r="CN38" s="408">
        <v>11</v>
      </c>
      <c r="CO38" s="212">
        <v>47</v>
      </c>
      <c r="CP38" s="210">
        <v>18</v>
      </c>
      <c r="CQ38" s="210">
        <v>4.7</v>
      </c>
      <c r="CR38" s="210">
        <f t="shared" si="81"/>
        <v>13.3</v>
      </c>
      <c r="CS38" s="110">
        <f t="shared" si="82"/>
        <v>2728.8320598783721</v>
      </c>
      <c r="CT38" s="210">
        <f t="shared" si="83"/>
        <v>3693.1561712639623</v>
      </c>
      <c r="CU38" s="54" t="e">
        <f>IF(CN38&lt;&gt;0,IF(AT38=#REF!,CQ38/(CM38+(CN38-CM38/0.836)*1.158)*1000,""),"")</f>
        <v>#REF!</v>
      </c>
      <c r="CV38" s="51" t="e">
        <f t="shared" si="84"/>
        <v>#N/A</v>
      </c>
      <c r="CW38" s="43"/>
      <c r="CX38" s="214" t="str">
        <f t="shared" si="85"/>
        <v>Газлифт</v>
      </c>
      <c r="CY38" s="414">
        <f t="shared" si="86"/>
        <v>4.8738799999999998</v>
      </c>
      <c r="CZ38" s="409">
        <f t="shared" si="87"/>
        <v>11</v>
      </c>
      <c r="DA38" s="158">
        <f t="shared" si="88"/>
        <v>47</v>
      </c>
      <c r="DB38" s="215">
        <f t="shared" si="89"/>
        <v>13.3</v>
      </c>
      <c r="DC38" s="54">
        <f t="shared" si="90"/>
        <v>55</v>
      </c>
      <c r="DD38" s="216"/>
      <c r="DE38" s="257" t="str">
        <f>IFERROR(VLOOKUP($J38,[37]Лист1!$D$3:$F$381,3,0),"")</f>
        <v/>
      </c>
      <c r="DF38" s="174">
        <v>43222</v>
      </c>
      <c r="DG38" s="262">
        <v>365</v>
      </c>
      <c r="DH38" s="137"/>
      <c r="DI38" s="137"/>
      <c r="DJ38" s="137"/>
      <c r="DK38" s="258"/>
      <c r="DL38" s="267">
        <v>42869</v>
      </c>
      <c r="DM38" s="268" t="s">
        <v>263</v>
      </c>
      <c r="DN38" s="269"/>
      <c r="DO38" s="111" t="e">
        <f>VLOOKUP($J38,'[38]ТР нефть'!$A$25:$CW$463,101,0)</f>
        <v>#N/A</v>
      </c>
      <c r="DP38" s="55" t="e">
        <f t="shared" si="91"/>
        <v>#N/A</v>
      </c>
      <c r="DQ38" s="127" t="e">
        <f t="shared" si="92"/>
        <v>#N/A</v>
      </c>
      <c r="DR38" s="211" t="e">
        <f t="shared" si="93"/>
        <v>#N/A</v>
      </c>
      <c r="DS38" s="122">
        <f t="shared" si="94"/>
        <v>47</v>
      </c>
      <c r="DT38" s="150" t="e">
        <f t="shared" si="95"/>
        <v>#N/A</v>
      </c>
      <c r="DU38" s="147" t="e">
        <f t="shared" si="96"/>
        <v>#N/A</v>
      </c>
      <c r="DV38" s="148" t="e">
        <f t="shared" si="97"/>
        <v>#N/A</v>
      </c>
      <c r="DW38" s="122">
        <f t="shared" si="98"/>
        <v>0</v>
      </c>
      <c r="DX38" s="149" t="e">
        <f t="shared" si="99"/>
        <v>#N/A</v>
      </c>
      <c r="DY38" s="75"/>
      <c r="DZ38" s="40">
        <v>65</v>
      </c>
      <c r="EA38" s="26">
        <v>33</v>
      </c>
      <c r="EB38" s="26">
        <v>43</v>
      </c>
      <c r="EC38" s="26">
        <v>32</v>
      </c>
      <c r="ED38" s="36" t="s">
        <v>351</v>
      </c>
      <c r="EE38" s="41">
        <v>24</v>
      </c>
      <c r="EF38" s="41">
        <v>24</v>
      </c>
      <c r="EG38" s="420">
        <v>4.8738799999999998</v>
      </c>
      <c r="EH38" s="422">
        <v>11</v>
      </c>
      <c r="EI38" s="132">
        <v>47</v>
      </c>
      <c r="EJ38" s="30">
        <v>18</v>
      </c>
      <c r="EK38" s="24">
        <v>2728.8320598783721</v>
      </c>
      <c r="EL38" s="28">
        <v>80</v>
      </c>
      <c r="EM38" s="30">
        <v>4.7</v>
      </c>
      <c r="EN38" s="272">
        <v>52</v>
      </c>
      <c r="EO38" s="29">
        <f t="shared" si="100"/>
        <v>65</v>
      </c>
      <c r="EP38" s="24">
        <f t="shared" si="101"/>
        <v>31</v>
      </c>
      <c r="EQ38" s="24">
        <f t="shared" si="102"/>
        <v>73</v>
      </c>
      <c r="ER38" s="30">
        <f t="shared" si="103"/>
        <v>30</v>
      </c>
      <c r="ES38" s="30" t="str">
        <f t="shared" si="104"/>
        <v>Периодический</v>
      </c>
      <c r="ET38" s="30">
        <f t="shared" si="105"/>
        <v>24</v>
      </c>
      <c r="EU38" s="30">
        <f t="shared" si="106"/>
        <v>24</v>
      </c>
      <c r="EV38" s="420">
        <f t="shared" si="107"/>
        <v>4.8738799999999998</v>
      </c>
      <c r="EW38" s="422">
        <f t="shared" si="108"/>
        <v>11</v>
      </c>
      <c r="EX38" s="132">
        <f t="shared" si="109"/>
        <v>47</v>
      </c>
      <c r="EY38" s="151">
        <f t="shared" si="110"/>
        <v>18</v>
      </c>
      <c r="EZ38" s="23">
        <f t="shared" si="111"/>
        <v>2728.8320598783721</v>
      </c>
      <c r="FA38" s="27">
        <f t="shared" si="112"/>
        <v>82</v>
      </c>
      <c r="FB38" s="31">
        <f t="shared" si="113"/>
        <v>4.7</v>
      </c>
      <c r="FC38" s="31">
        <f t="shared" si="114"/>
        <v>55</v>
      </c>
      <c r="FD38" s="173">
        <f t="shared" si="115"/>
        <v>0</v>
      </c>
      <c r="FE38" s="28">
        <f t="shared" si="116"/>
        <v>-2</v>
      </c>
      <c r="FF38" s="28">
        <f t="shared" si="117"/>
        <v>30</v>
      </c>
      <c r="FG38" s="28">
        <f t="shared" si="118"/>
        <v>-2</v>
      </c>
      <c r="FH38" s="28">
        <f t="shared" si="119"/>
        <v>0</v>
      </c>
      <c r="FI38" s="28">
        <f t="shared" si="120"/>
        <v>0</v>
      </c>
      <c r="FJ38" s="425">
        <f t="shared" si="121"/>
        <v>0</v>
      </c>
      <c r="FK38" s="426">
        <f t="shared" si="122"/>
        <v>0</v>
      </c>
      <c r="FL38" s="171">
        <f t="shared" si="123"/>
        <v>0</v>
      </c>
      <c r="FM38" s="220">
        <f t="shared" si="124"/>
        <v>0</v>
      </c>
      <c r="FN38" s="27">
        <f t="shared" si="125"/>
        <v>2</v>
      </c>
      <c r="FO38" s="27">
        <f t="shared" si="126"/>
        <v>0</v>
      </c>
      <c r="FP38" s="27">
        <f t="shared" si="127"/>
        <v>0</v>
      </c>
      <c r="FQ38" s="172">
        <f t="shared" si="128"/>
        <v>3</v>
      </c>
      <c r="FR38" s="321"/>
      <c r="FS38" s="39" t="s">
        <v>494</v>
      </c>
      <c r="FT38" s="32"/>
      <c r="FU38" s="39"/>
      <c r="FV38" s="359"/>
      <c r="FW38" s="235"/>
      <c r="FX38" s="34">
        <v>0</v>
      </c>
      <c r="FY38" s="235"/>
      <c r="FZ38" s="34">
        <v>0</v>
      </c>
      <c r="GA38" s="235"/>
      <c r="GB38" s="34">
        <v>0</v>
      </c>
      <c r="GC38" s="235"/>
      <c r="GD38" s="34">
        <v>0</v>
      </c>
      <c r="GE38" s="235"/>
      <c r="GF38" s="34">
        <v>0</v>
      </c>
      <c r="GG38" s="235"/>
      <c r="GH38" s="34">
        <v>-0.34276000000000018</v>
      </c>
      <c r="GI38" s="235" t="s">
        <v>291</v>
      </c>
      <c r="GJ38" s="34">
        <v>-1.3041599999999995</v>
      </c>
      <c r="GK38" s="235"/>
      <c r="GL38" s="34">
        <v>0</v>
      </c>
      <c r="GM38" s="235"/>
      <c r="GN38" s="34">
        <v>0</v>
      </c>
      <c r="GO38" s="235"/>
      <c r="GP38" s="34">
        <v>0</v>
      </c>
      <c r="GQ38" s="235"/>
      <c r="GR38" s="34">
        <v>0</v>
      </c>
      <c r="GS38" s="230"/>
      <c r="GT38" s="34">
        <v>0</v>
      </c>
      <c r="GU38" s="231"/>
      <c r="GV38" s="34">
        <v>0</v>
      </c>
      <c r="GW38" s="231"/>
      <c r="GX38" s="34">
        <v>0</v>
      </c>
      <c r="GY38" s="231"/>
      <c r="GZ38" s="34">
        <v>0</v>
      </c>
      <c r="HA38" s="231"/>
      <c r="HB38" s="34">
        <v>0</v>
      </c>
      <c r="HC38" s="232" t="s">
        <v>291</v>
      </c>
      <c r="HD38" s="232">
        <v>-1.9211279999999995</v>
      </c>
      <c r="HE38" s="232" t="s">
        <v>291</v>
      </c>
      <c r="HF38" s="232">
        <v>4.4291279999999986</v>
      </c>
      <c r="HG38" s="233" t="e">
        <f>VLOOKUP($J38,'[39]ТР нефть'!$J$29:$GY$553,171,0)</f>
        <v>#N/A</v>
      </c>
      <c r="HH38" s="232" t="e">
        <f>VLOOKUP($J38,'[39]ТР нефть'!$J$29:$GY$553,163,0)</f>
        <v>#N/A</v>
      </c>
      <c r="HI38" s="233" t="s">
        <v>291</v>
      </c>
      <c r="HJ38" s="232">
        <v>-2.8431356799999987</v>
      </c>
      <c r="HK38" s="233" t="s">
        <v>357</v>
      </c>
      <c r="HL38" s="232">
        <v>0</v>
      </c>
      <c r="HM38" s="233" t="s">
        <v>291</v>
      </c>
      <c r="HN38" s="232">
        <v>1.7061756799999994</v>
      </c>
      <c r="HO38" s="233"/>
      <c r="HP38" s="232">
        <v>3.2524579999999581E-2</v>
      </c>
      <c r="HQ38" s="233"/>
      <c r="HR38" s="232">
        <v>0</v>
      </c>
      <c r="HS38" s="233"/>
      <c r="HT38" s="232">
        <v>0</v>
      </c>
      <c r="HU38" s="233"/>
      <c r="HV38" s="232">
        <v>0</v>
      </c>
      <c r="HW38" s="233" t="s">
        <v>268</v>
      </c>
      <c r="HX38" s="232" t="e">
        <f>VLOOKUP(J38,'[40]ТР нефть'!$J$25:$FF$444,153,0)</f>
        <v>#N/A</v>
      </c>
      <c r="HY38" s="233"/>
      <c r="HZ38" s="232" t="e">
        <f>VLOOKUP(J38,'[41]ТР нефть'!$J$25:$FF$434,153,0)</f>
        <v>#N/A</v>
      </c>
      <c r="IA38" s="233"/>
      <c r="IB38" s="232">
        <v>-5.2087632079999997</v>
      </c>
      <c r="IC38" s="233" t="s">
        <v>268</v>
      </c>
      <c r="ID38" s="232">
        <v>2.5960608959999991</v>
      </c>
      <c r="IE38" s="233">
        <v>0</v>
      </c>
      <c r="IF38" s="232">
        <v>0</v>
      </c>
      <c r="IG38" s="233" t="s">
        <v>286</v>
      </c>
      <c r="IH38" s="232">
        <v>-5.0922732959999983</v>
      </c>
      <c r="II38" s="233" t="s">
        <v>354</v>
      </c>
      <c r="IJ38" s="232">
        <v>13.313132799999998</v>
      </c>
      <c r="IK38" s="233">
        <v>0</v>
      </c>
      <c r="IL38" s="232">
        <v>0</v>
      </c>
      <c r="IM38" s="233">
        <v>0</v>
      </c>
      <c r="IN38" s="232">
        <v>0</v>
      </c>
      <c r="IO38" s="233">
        <v>0</v>
      </c>
      <c r="IP38" s="232">
        <v>0</v>
      </c>
      <c r="IQ38" s="233">
        <v>0</v>
      </c>
      <c r="IR38" s="232">
        <v>0</v>
      </c>
      <c r="IS38" s="233">
        <v>0</v>
      </c>
      <c r="IT38" s="232">
        <v>0</v>
      </c>
      <c r="IU38" s="233" t="s">
        <v>291</v>
      </c>
      <c r="IV38" s="232">
        <v>-2.6842647999999998</v>
      </c>
      <c r="IW38" s="233">
        <v>0</v>
      </c>
      <c r="IX38" s="232">
        <v>0</v>
      </c>
      <c r="IY38" s="233">
        <v>0</v>
      </c>
      <c r="IZ38" s="232">
        <v>0</v>
      </c>
      <c r="JA38" s="233">
        <v>0</v>
      </c>
      <c r="JB38" s="232">
        <v>0</v>
      </c>
      <c r="JC38" s="233">
        <v>0</v>
      </c>
      <c r="JD38" s="232">
        <v>0</v>
      </c>
      <c r="JE38" s="233">
        <v>0</v>
      </c>
      <c r="JF38" s="232">
        <v>0</v>
      </c>
      <c r="JG38" s="233">
        <v>0</v>
      </c>
      <c r="JH38" s="232">
        <v>5.6455972000000001</v>
      </c>
      <c r="JI38" s="233">
        <v>0</v>
      </c>
      <c r="JJ38" s="232">
        <v>4.977633452000001</v>
      </c>
      <c r="JK38" s="233">
        <v>0</v>
      </c>
      <c r="JL38" s="232">
        <v>0</v>
      </c>
      <c r="JM38" s="233" t="s">
        <v>268</v>
      </c>
      <c r="JN38" s="232">
        <v>-2.1389221200000001</v>
      </c>
      <c r="JO38" s="233">
        <v>0</v>
      </c>
      <c r="JP38" s="221">
        <v>0.34585821620000001</v>
      </c>
      <c r="JR38" s="35">
        <v>1</v>
      </c>
      <c r="JS38" s="222">
        <v>1</v>
      </c>
      <c r="JT38" s="222">
        <v>4</v>
      </c>
      <c r="JU38" s="229"/>
      <c r="JV38" s="34">
        <f t="shared" si="129"/>
        <v>0</v>
      </c>
      <c r="JW38" s="33">
        <f t="shared" si="130"/>
        <v>1</v>
      </c>
      <c r="JX38" s="33">
        <f t="shared" si="131"/>
        <v>-43</v>
      </c>
      <c r="JY38" s="33">
        <f t="shared" si="132"/>
        <v>-55</v>
      </c>
      <c r="JZ38" s="33" t="e">
        <f t="shared" si="133"/>
        <v>#N/A</v>
      </c>
      <c r="KA38" s="329">
        <f t="shared" si="134"/>
        <v>0</v>
      </c>
      <c r="KB38" s="352">
        <f t="shared" si="135"/>
        <v>2</v>
      </c>
      <c r="KE38" s="20">
        <v>0</v>
      </c>
      <c r="KF38" s="20">
        <v>0</v>
      </c>
      <c r="KH38" s="36"/>
      <c r="KJ38" s="366">
        <v>24</v>
      </c>
      <c r="KK38" s="366">
        <v>24</v>
      </c>
      <c r="KL38" s="373" t="s">
        <v>353</v>
      </c>
      <c r="KM38" s="234" t="s">
        <v>434</v>
      </c>
      <c r="KN38" s="382">
        <f t="shared" si="136"/>
        <v>0</v>
      </c>
      <c r="KO38" s="382">
        <f t="shared" si="137"/>
        <v>0</v>
      </c>
      <c r="KP38" s="365">
        <f t="shared" si="138"/>
        <v>0</v>
      </c>
      <c r="KQ38" s="365"/>
      <c r="KR38" s="374"/>
      <c r="KT38" s="397"/>
    </row>
    <row r="39" spans="1:306" s="188" customFormat="1" ht="20.25" customHeight="1" thickBot="1" x14ac:dyDescent="0.4">
      <c r="B39" s="3"/>
      <c r="C39" s="3"/>
      <c r="D39" s="3"/>
      <c r="E39" s="3"/>
      <c r="F39" s="3"/>
      <c r="G39" s="3"/>
      <c r="H39" s="4"/>
      <c r="I39" s="4"/>
      <c r="J39" s="4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5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8"/>
      <c r="BT39" s="340"/>
      <c r="BU39" s="8"/>
      <c r="BV39" s="8"/>
      <c r="BW39" s="8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405">
        <f>SUBTOTAL(9,CM29:CM38)</f>
        <v>98.149081052</v>
      </c>
      <c r="CN39" s="410">
        <f>SUBTOTAL(9,CN29:CN38)</f>
        <v>130.36000000000001</v>
      </c>
      <c r="CO39" s="299">
        <f>(CN39-CM39/0.836)/CN39*100</f>
        <v>9.9392397974838946</v>
      </c>
      <c r="CP39" s="300">
        <f>SUBTOTAL(9,CP29:CP38)</f>
        <v>316.8</v>
      </c>
      <c r="CQ39" s="300">
        <f>SUBTOTAL(9,CQ29:CQ38)</f>
        <v>52.2</v>
      </c>
      <c r="CR39" s="300">
        <f>SUBTOTAL(9,CR29:CR38)</f>
        <v>264.59999999999997</v>
      </c>
      <c r="CS39" s="3"/>
      <c r="CT39" s="3"/>
      <c r="CU39" s="3"/>
      <c r="CV39" s="3"/>
      <c r="CW39" s="3"/>
      <c r="CX39" s="3"/>
      <c r="CY39" s="415">
        <f>SUBTOTAL(9,CY29:CY38)</f>
        <v>98.149081052</v>
      </c>
      <c r="CZ39" s="416">
        <f>SUBTOTAL(9,CZ29:CZ38)</f>
        <v>130.36000000000001</v>
      </c>
      <c r="DA39" s="297">
        <f>(CZ39-CY39/0.836)/CZ39*100</f>
        <v>9.9392397974838946</v>
      </c>
      <c r="DB39" s="298">
        <f>SUBTOTAL(9,DB29:DB38)</f>
        <v>264.59999999999997</v>
      </c>
      <c r="DC39" s="3"/>
      <c r="DD39" s="3"/>
      <c r="DE39" s="189"/>
      <c r="DF39" s="189"/>
      <c r="DG39" s="189"/>
      <c r="DH39" s="189"/>
      <c r="DI39" s="189"/>
      <c r="DJ39" s="189"/>
      <c r="DK39" s="189"/>
      <c r="DL39" s="189"/>
      <c r="DM39" s="189"/>
      <c r="DN39" s="190"/>
      <c r="DQ39" s="293" t="e">
        <f>SUBTOTAL(9,DQ29:DQ38)</f>
        <v>#N/A</v>
      </c>
      <c r="DR39" s="294" t="e">
        <f>SUBTOTAL(9,DR29:DR38)</f>
        <v>#N/A</v>
      </c>
      <c r="DS39" s="295" t="e">
        <f>(DR39-DQ39/0.836)/DR39*100</f>
        <v>#N/A</v>
      </c>
      <c r="DT39" s="296" t="e">
        <f>SUBTOTAL(9,DT29:DT38)</f>
        <v>#N/A</v>
      </c>
      <c r="DU39" s="293" t="e">
        <f>SUBTOTAL(9,DU29:DU38)</f>
        <v>#N/A</v>
      </c>
      <c r="DV39" s="294" t="e">
        <f>SUBTOTAL(9,DV29:DV38)</f>
        <v>#N/A</v>
      </c>
      <c r="DW39" s="295" t="e">
        <f>(DV39-DU39/0.836)/DV39*100</f>
        <v>#N/A</v>
      </c>
      <c r="DX39" s="296" t="e">
        <f>SUBTOTAL(9,DX29:DX38)</f>
        <v>#N/A</v>
      </c>
      <c r="EG39" s="421">
        <f>SUBTOTAL(9,EG29:EG38)</f>
        <v>98.149081052</v>
      </c>
      <c r="EH39" s="423">
        <f>SUBTOTAL(9,EH29:EH38)</f>
        <v>130.36000000000001</v>
      </c>
      <c r="EI39" s="291">
        <f>(EH39-EG39/0.836)/EH39*100</f>
        <v>9.9392397974838946</v>
      </c>
      <c r="EJ39" s="292">
        <f>SUBTOTAL(9,EJ29:EJ38)</f>
        <v>316.8</v>
      </c>
      <c r="EM39" s="292">
        <f>SUBTOTAL(9,EM29:EM38)</f>
        <v>47.2</v>
      </c>
      <c r="EN39" s="292">
        <f>SUBTOTAL(1,EN29:EN38)</f>
        <v>60.7</v>
      </c>
      <c r="EV39" s="421">
        <f>SUBTOTAL(9,EV29:EV38)</f>
        <v>98.149081052</v>
      </c>
      <c r="EW39" s="423">
        <f>SUBTOTAL(9,EW29:EW38)</f>
        <v>130.36000000000001</v>
      </c>
      <c r="EX39" s="291">
        <f>(EW39-EV39/0.836)/EW39*100</f>
        <v>9.9392397974838946</v>
      </c>
      <c r="EY39" s="292">
        <f>SUBTOTAL(9,EY29:EY38)</f>
        <v>316.8</v>
      </c>
      <c r="FB39" s="292">
        <f>SUBTOTAL(9,FB29:FB38)</f>
        <v>52.2</v>
      </c>
      <c r="FC39" s="292">
        <f>SUBTOTAL(1,FC29:FC38)</f>
        <v>64.2</v>
      </c>
      <c r="FJ39" s="421">
        <f>SUBTOTAL(9,FJ29:FJ38)</f>
        <v>0</v>
      </c>
      <c r="FK39" s="423">
        <f>SUBTOTAL(9,FK29:FK38)</f>
        <v>0</v>
      </c>
      <c r="FL39" s="291">
        <f>EX39-EI39</f>
        <v>0</v>
      </c>
      <c r="FM39" s="292">
        <f>SUBTOTAL(9,FM29:FM38)</f>
        <v>0</v>
      </c>
      <c r="FO39" s="292">
        <f>SUBTOTAL(9,FO29:FO38)</f>
        <v>5</v>
      </c>
      <c r="FQ39" s="292">
        <f t="shared" ref="FQ39" si="139">FC39-EN39</f>
        <v>3.5</v>
      </c>
      <c r="GX39" s="209"/>
      <c r="JS39" s="191"/>
      <c r="JT39" s="191"/>
      <c r="KB39" s="352"/>
      <c r="KE39" s="3"/>
      <c r="KF39" s="3"/>
      <c r="KH39" s="4"/>
      <c r="KJ39" s="388"/>
      <c r="KK39" s="388"/>
      <c r="KL39" s="108"/>
      <c r="KM39" s="342"/>
      <c r="KN39" s="367"/>
      <c r="KO39" s="367"/>
      <c r="KP39" s="108"/>
      <c r="KQ39" s="108"/>
      <c r="KR39" s="108"/>
      <c r="KT39" s="397"/>
    </row>
    <row r="40" spans="1:306" s="188" customFormat="1" ht="19.5" customHeight="1" x14ac:dyDescent="0.35">
      <c r="B40" s="3"/>
      <c r="C40" s="3"/>
      <c r="D40" s="3"/>
      <c r="E40" s="3"/>
      <c r="F40" s="3"/>
      <c r="G40" s="3"/>
      <c r="H40" s="4"/>
      <c r="I40" s="4"/>
      <c r="J40" s="4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5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200"/>
      <c r="BL40" s="3"/>
      <c r="BM40" s="3"/>
      <c r="BN40" s="3"/>
      <c r="BO40" s="3"/>
      <c r="BP40" s="3"/>
      <c r="BQ40" s="3"/>
      <c r="BR40" s="3"/>
      <c r="BS40" s="8"/>
      <c r="BT40" s="340"/>
      <c r="BU40" s="8"/>
      <c r="BV40" s="8"/>
      <c r="BW40" s="8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117"/>
      <c r="DC40" s="3"/>
      <c r="DD40" s="3"/>
      <c r="DE40" s="189"/>
      <c r="DF40" s="189"/>
      <c r="DG40" s="189"/>
      <c r="DH40" s="189"/>
      <c r="DI40" s="189"/>
      <c r="DJ40" s="189"/>
      <c r="DK40" s="189"/>
      <c r="DL40" s="189"/>
      <c r="DM40" s="189"/>
      <c r="DN40" s="190"/>
      <c r="DQ40" s="192"/>
      <c r="DR40" s="193"/>
      <c r="DS40" s="194"/>
      <c r="DT40" s="195"/>
      <c r="DU40" s="192"/>
      <c r="DV40" s="193"/>
      <c r="DW40" s="194"/>
      <c r="DX40" s="195"/>
      <c r="EG40" s="196"/>
      <c r="EH40" s="197"/>
      <c r="EI40" s="198"/>
      <c r="EV40" s="196"/>
      <c r="EW40" s="197"/>
      <c r="EX40" s="198"/>
      <c r="EY40" s="195"/>
      <c r="GX40" s="209"/>
      <c r="JR40" s="199"/>
      <c r="KB40" s="352"/>
      <c r="KE40" s="3"/>
      <c r="KF40" s="3"/>
      <c r="KH40" s="3"/>
      <c r="KJ40" s="388"/>
      <c r="KK40" s="388"/>
      <c r="KL40" s="108"/>
      <c r="KM40" s="342"/>
      <c r="KN40" s="367"/>
      <c r="KO40" s="367"/>
      <c r="KP40" s="108"/>
      <c r="KQ40" s="108"/>
      <c r="KR40" s="108"/>
      <c r="KT40" s="397"/>
    </row>
    <row r="41" spans="1:306" s="188" customFormat="1" ht="19.5" customHeight="1" x14ac:dyDescent="0.35">
      <c r="B41" s="3"/>
      <c r="C41" s="3"/>
      <c r="D41" s="3"/>
      <c r="E41" s="3"/>
      <c r="F41" s="3"/>
      <c r="G41" s="3"/>
      <c r="H41" s="4"/>
      <c r="I41" s="4"/>
      <c r="J41" s="4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5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8"/>
      <c r="BT41" s="340"/>
      <c r="BU41" s="8"/>
      <c r="BV41" s="8"/>
      <c r="BW41" s="8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117"/>
      <c r="DC41" s="3"/>
      <c r="DD41" s="3"/>
      <c r="DE41" s="189"/>
      <c r="DF41" s="189"/>
      <c r="DG41" s="189"/>
      <c r="DH41" s="189"/>
      <c r="DI41" s="189"/>
      <c r="DJ41" s="189"/>
      <c r="DK41" s="189"/>
      <c r="DL41" s="189"/>
      <c r="DM41" s="189"/>
      <c r="DN41" s="190"/>
      <c r="DQ41" s="192"/>
      <c r="DR41" s="193"/>
      <c r="DS41" s="194"/>
      <c r="DT41" s="195"/>
      <c r="DU41" s="192"/>
      <c r="DV41" s="193"/>
      <c r="DW41" s="194"/>
      <c r="DX41" s="195"/>
      <c r="EG41" s="196"/>
      <c r="EH41" s="197"/>
      <c r="EI41" s="198"/>
      <c r="EV41" s="196"/>
      <c r="EW41" s="197"/>
      <c r="EX41" s="198"/>
      <c r="EY41" s="195"/>
      <c r="GX41" s="209"/>
      <c r="JR41" s="199"/>
      <c r="KB41" s="352"/>
      <c r="KE41" s="3"/>
      <c r="KF41" s="3"/>
      <c r="KH41" s="3"/>
      <c r="KJ41" s="388"/>
      <c r="KK41" s="388"/>
      <c r="KL41" s="108"/>
      <c r="KM41" s="342"/>
      <c r="KN41" s="367"/>
      <c r="KO41" s="367"/>
      <c r="KP41" s="108"/>
      <c r="KQ41" s="108"/>
      <c r="KR41" s="108"/>
      <c r="KT41" s="397"/>
    </row>
    <row r="42" spans="1:306" s="188" customFormat="1" ht="19.5" customHeight="1" x14ac:dyDescent="0.35">
      <c r="B42" s="3"/>
      <c r="C42" s="3"/>
      <c r="D42" s="3"/>
      <c r="E42" s="3"/>
      <c r="F42" s="3"/>
      <c r="G42" s="3"/>
      <c r="H42" s="4"/>
      <c r="I42" s="4"/>
      <c r="J42" s="4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5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200"/>
      <c r="BL42" s="3"/>
      <c r="BM42" s="3"/>
      <c r="BN42" s="3"/>
      <c r="BO42" s="3"/>
      <c r="BP42" s="3"/>
      <c r="BQ42" s="3"/>
      <c r="BR42" s="3"/>
      <c r="BS42" s="8"/>
      <c r="BT42" s="340"/>
      <c r="BU42" s="8"/>
      <c r="BV42" s="8"/>
      <c r="BW42" s="8"/>
      <c r="BX42" s="3"/>
      <c r="BY42" s="3"/>
      <c r="BZ42" s="3"/>
      <c r="CA42" s="3"/>
      <c r="CB42" s="3"/>
      <c r="CC42" s="200"/>
      <c r="CD42" s="201"/>
      <c r="CE42" s="201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117"/>
      <c r="DC42" s="3"/>
      <c r="DD42" s="3"/>
      <c r="DE42" s="189"/>
      <c r="DF42" s="189"/>
      <c r="DG42" s="189"/>
      <c r="DH42" s="189"/>
      <c r="DI42" s="189"/>
      <c r="DJ42" s="189"/>
      <c r="DK42" s="189"/>
      <c r="DL42" s="189"/>
      <c r="DM42" s="189"/>
      <c r="DN42" s="190"/>
      <c r="DQ42" s="192"/>
      <c r="DR42" s="193"/>
      <c r="DS42" s="194"/>
      <c r="DT42" s="195"/>
      <c r="DU42" s="192"/>
      <c r="DV42" s="193"/>
      <c r="DW42" s="194"/>
      <c r="DX42" s="195"/>
      <c r="EG42" s="196"/>
      <c r="EH42" s="197"/>
      <c r="EI42" s="198"/>
      <c r="EV42" s="196"/>
      <c r="EW42" s="197"/>
      <c r="EX42" s="198"/>
      <c r="EY42" s="195"/>
      <c r="GX42" s="209"/>
      <c r="JR42" s="199"/>
      <c r="KB42" s="352"/>
      <c r="KE42" s="3"/>
      <c r="KF42" s="3"/>
      <c r="KH42" s="3"/>
      <c r="KJ42" s="388"/>
      <c r="KK42" s="388"/>
      <c r="KL42" s="108"/>
      <c r="KM42" s="342"/>
      <c r="KN42" s="367"/>
      <c r="KO42" s="367"/>
      <c r="KP42" s="108"/>
      <c r="KQ42" s="108"/>
      <c r="KR42" s="108"/>
      <c r="KT42" s="397"/>
    </row>
    <row r="43" spans="1:306" s="188" customFormat="1" ht="19.5" customHeight="1" x14ac:dyDescent="0.35">
      <c r="B43" s="3"/>
      <c r="C43" s="3"/>
      <c r="D43" s="3"/>
      <c r="E43" s="3"/>
      <c r="F43" s="3"/>
      <c r="G43" s="3"/>
      <c r="H43" s="4"/>
      <c r="I43" s="4"/>
      <c r="J43" s="351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5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8"/>
      <c r="BT43" s="340"/>
      <c r="BU43" s="8"/>
      <c r="BV43" s="8"/>
      <c r="BW43" s="8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117"/>
      <c r="DC43" s="3"/>
      <c r="DD43" s="3"/>
      <c r="DE43" s="189"/>
      <c r="DF43" s="189"/>
      <c r="DG43" s="189"/>
      <c r="DH43" s="189"/>
      <c r="DI43" s="189"/>
      <c r="DJ43" s="189"/>
      <c r="DK43" s="189"/>
      <c r="DL43" s="189"/>
      <c r="DM43" s="189"/>
      <c r="DN43" s="190"/>
      <c r="DQ43" s="192"/>
      <c r="DR43" s="193"/>
      <c r="DS43" s="194"/>
      <c r="DT43" s="195"/>
      <c r="DU43" s="192"/>
      <c r="DV43" s="193"/>
      <c r="DW43" s="194"/>
      <c r="DX43" s="195"/>
      <c r="EG43" s="196"/>
      <c r="EH43" s="197"/>
      <c r="EI43" s="198"/>
      <c r="EV43" s="196"/>
      <c r="EW43" s="197"/>
      <c r="EX43" s="198"/>
      <c r="EY43" s="195"/>
      <c r="GX43" s="209"/>
      <c r="JR43" s="199"/>
      <c r="KB43" s="352"/>
      <c r="KE43" s="3"/>
      <c r="KF43" s="3"/>
      <c r="KH43" s="3"/>
      <c r="KJ43" s="388"/>
      <c r="KK43" s="388"/>
      <c r="KL43" s="108"/>
      <c r="KM43" s="342"/>
      <c r="KN43" s="367"/>
      <c r="KO43" s="367"/>
      <c r="KP43" s="108"/>
      <c r="KQ43" s="108"/>
      <c r="KR43" s="108"/>
      <c r="KT43" s="397"/>
    </row>
    <row r="44" spans="1:306" s="188" customFormat="1" ht="19.5" customHeight="1" x14ac:dyDescent="0.35">
      <c r="B44" s="3"/>
      <c r="C44" s="3"/>
      <c r="D44" s="3"/>
      <c r="E44" s="3"/>
      <c r="F44" s="3"/>
      <c r="G44" s="3"/>
      <c r="H44" s="4"/>
      <c r="I44" s="4"/>
      <c r="J44" s="351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5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8"/>
      <c r="BT44" s="340"/>
      <c r="BU44" s="8"/>
      <c r="BV44" s="8"/>
      <c r="BW44" s="8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33"/>
      <c r="CX44" s="3"/>
      <c r="CY44" s="3"/>
      <c r="CZ44" s="3"/>
      <c r="DA44" s="3"/>
      <c r="DB44" s="117"/>
      <c r="DC44" s="3"/>
      <c r="DD44" s="3"/>
      <c r="DE44" s="189"/>
      <c r="DF44" s="189"/>
      <c r="DG44" s="189"/>
      <c r="DH44" s="189"/>
      <c r="DI44" s="189"/>
      <c r="DJ44" s="189"/>
      <c r="DK44" s="189"/>
      <c r="DL44" s="189"/>
      <c r="DM44" s="189"/>
      <c r="DN44" s="190"/>
      <c r="DQ44" s="192"/>
      <c r="DR44" s="193"/>
      <c r="DS44" s="194"/>
      <c r="DT44" s="195"/>
      <c r="DU44" s="192"/>
      <c r="DV44" s="193"/>
      <c r="DW44" s="194"/>
      <c r="DX44" s="195"/>
      <c r="EG44" s="196"/>
      <c r="EH44" s="197"/>
      <c r="EI44" s="198"/>
      <c r="EV44" s="196"/>
      <c r="EW44" s="197"/>
      <c r="EX44" s="198"/>
      <c r="EY44" s="195"/>
      <c r="GX44" s="209"/>
      <c r="JR44" s="199"/>
      <c r="KB44" s="352"/>
      <c r="KE44" s="3"/>
      <c r="KF44" s="3"/>
      <c r="KH44" s="3"/>
      <c r="KJ44" s="388"/>
      <c r="KK44" s="388"/>
      <c r="KL44" s="108"/>
      <c r="KM44" s="342"/>
      <c r="KN44" s="367"/>
      <c r="KO44" s="367"/>
      <c r="KP44" s="108"/>
      <c r="KQ44" s="108"/>
      <c r="KR44" s="108"/>
      <c r="KT44" s="397"/>
    </row>
    <row r="45" spans="1:306" s="188" customFormat="1" ht="19.5" customHeight="1" x14ac:dyDescent="0.35">
      <c r="B45" s="3"/>
      <c r="C45" s="3"/>
      <c r="D45" s="3"/>
      <c r="E45" s="3"/>
      <c r="F45" s="3"/>
      <c r="G45" s="3"/>
      <c r="H45" s="4"/>
      <c r="I45" s="4"/>
      <c r="J45" s="35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70">
        <v>43589</v>
      </c>
      <c r="AN45" s="3"/>
      <c r="AO45" s="3"/>
      <c r="AP45" s="3"/>
      <c r="AQ45" s="5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200"/>
      <c r="BL45" s="3"/>
      <c r="BM45" s="3"/>
      <c r="BN45" s="3"/>
      <c r="BO45" s="3"/>
      <c r="BP45" s="3"/>
      <c r="BQ45" s="3"/>
      <c r="BR45" s="3"/>
      <c r="BS45" s="8"/>
      <c r="BT45" s="340"/>
      <c r="BU45" s="8"/>
      <c r="BV45" s="8"/>
      <c r="BW45" s="8"/>
      <c r="BX45" s="3"/>
      <c r="BY45" s="3"/>
      <c r="BZ45" s="3"/>
      <c r="CA45" s="3"/>
      <c r="CB45" s="3"/>
      <c r="CC45" s="200"/>
      <c r="CD45" s="201"/>
      <c r="CE45" s="201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117"/>
      <c r="DC45" s="3"/>
      <c r="DD45" s="3"/>
      <c r="DE45" s="189"/>
      <c r="DF45" s="189"/>
      <c r="DG45" s="189"/>
      <c r="DH45" s="189"/>
      <c r="DI45" s="189"/>
      <c r="DJ45" s="189"/>
      <c r="DK45" s="189"/>
      <c r="DL45" s="189"/>
      <c r="DM45" s="189"/>
      <c r="DN45" s="190"/>
      <c r="DQ45" s="192"/>
      <c r="DR45" s="193"/>
      <c r="DS45" s="194"/>
      <c r="DT45" s="195"/>
      <c r="DU45" s="192"/>
      <c r="DV45" s="193"/>
      <c r="DW45" s="194"/>
      <c r="DX45" s="195"/>
      <c r="EG45" s="196"/>
      <c r="EH45" s="197"/>
      <c r="EI45" s="198"/>
      <c r="EV45" s="196"/>
      <c r="EW45" s="197"/>
      <c r="EX45" s="198"/>
      <c r="EY45" s="195"/>
      <c r="FA45" s="202"/>
      <c r="FB45" s="202"/>
      <c r="GX45" s="209"/>
      <c r="JR45" s="199"/>
      <c r="KB45" s="352"/>
      <c r="KE45" s="3"/>
      <c r="KF45" s="3"/>
      <c r="KH45" s="3"/>
      <c r="KJ45" s="388"/>
      <c r="KK45" s="388"/>
      <c r="KL45" s="108"/>
      <c r="KM45" s="342"/>
      <c r="KN45" s="367"/>
      <c r="KO45" s="367"/>
      <c r="KP45" s="108"/>
      <c r="KQ45" s="108"/>
      <c r="KR45" s="108"/>
      <c r="KT45" s="397"/>
    </row>
    <row r="46" spans="1:306" s="188" customFormat="1" ht="19.5" customHeight="1" x14ac:dyDescent="0.35">
      <c r="B46" s="3"/>
      <c r="C46" s="3"/>
      <c r="D46" s="3"/>
      <c r="E46" s="3"/>
      <c r="F46" s="3"/>
      <c r="G46" s="3"/>
      <c r="H46" s="4"/>
      <c r="I46" s="4"/>
      <c r="J46" s="351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5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8"/>
      <c r="BT46" s="340"/>
      <c r="BU46" s="8"/>
      <c r="BV46" s="8"/>
      <c r="BW46" s="8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117"/>
      <c r="DC46" s="3"/>
      <c r="DD46" s="3"/>
      <c r="DE46" s="189"/>
      <c r="DF46" s="189"/>
      <c r="DG46" s="189"/>
      <c r="DH46" s="189"/>
      <c r="DI46" s="189"/>
      <c r="DJ46" s="189"/>
      <c r="DK46" s="189"/>
      <c r="DL46" s="189"/>
      <c r="DM46" s="189"/>
      <c r="DN46" s="190"/>
      <c r="DQ46" s="192"/>
      <c r="DR46" s="193"/>
      <c r="DS46" s="194"/>
      <c r="DT46" s="195"/>
      <c r="DU46" s="192"/>
      <c r="DV46" s="193"/>
      <c r="DW46" s="194"/>
      <c r="DX46" s="195"/>
      <c r="EG46" s="196"/>
      <c r="EH46" s="197"/>
      <c r="EI46" s="198"/>
      <c r="EV46" s="196"/>
      <c r="EW46" s="197"/>
      <c r="EX46" s="198"/>
      <c r="EY46" s="195"/>
      <c r="GX46" s="209"/>
      <c r="JR46" s="199"/>
      <c r="KB46" s="352"/>
      <c r="KE46" s="3"/>
      <c r="KF46" s="3"/>
      <c r="KH46" s="3"/>
      <c r="KJ46" s="388"/>
      <c r="KK46" s="388"/>
      <c r="KL46" s="108"/>
      <c r="KM46" s="342"/>
      <c r="KN46" s="367"/>
      <c r="KO46" s="367"/>
      <c r="KP46" s="108"/>
      <c r="KQ46" s="108"/>
      <c r="KR46" s="108"/>
      <c r="KT46" s="397"/>
    </row>
    <row r="47" spans="1:306" s="188" customFormat="1" ht="19.5" customHeight="1" x14ac:dyDescent="0.35">
      <c r="B47" s="3"/>
      <c r="C47" s="3"/>
      <c r="D47" s="3"/>
      <c r="E47" s="3"/>
      <c r="F47" s="3"/>
      <c r="G47" s="3"/>
      <c r="H47" s="4"/>
      <c r="I47" s="4"/>
      <c r="J47" s="351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5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8"/>
      <c r="BT47" s="340"/>
      <c r="BU47" s="8"/>
      <c r="BV47" s="8"/>
      <c r="BW47" s="8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117"/>
      <c r="DC47" s="3"/>
      <c r="DD47" s="3"/>
      <c r="DE47" s="189"/>
      <c r="DF47" s="189"/>
      <c r="DG47" s="189"/>
      <c r="DH47" s="189"/>
      <c r="DI47" s="189"/>
      <c r="DJ47" s="189"/>
      <c r="DK47" s="189"/>
      <c r="DL47" s="189"/>
      <c r="DM47" s="189"/>
      <c r="DN47" s="190"/>
      <c r="DQ47" s="192"/>
      <c r="DR47" s="193"/>
      <c r="DS47" s="194"/>
      <c r="DT47" s="195"/>
      <c r="DU47" s="192"/>
      <c r="DV47" s="193"/>
      <c r="DW47" s="194"/>
      <c r="DX47" s="195"/>
      <c r="EG47" s="196"/>
      <c r="EH47" s="197"/>
      <c r="EI47" s="198"/>
      <c r="EV47" s="196"/>
      <c r="EW47" s="197"/>
      <c r="EX47" s="198"/>
      <c r="EY47" s="195"/>
      <c r="FA47" s="202"/>
      <c r="GX47" s="209"/>
      <c r="JR47" s="199"/>
      <c r="KB47" s="352"/>
      <c r="KE47" s="3"/>
      <c r="KF47" s="3"/>
      <c r="KH47" s="3"/>
      <c r="KJ47" s="388"/>
      <c r="KK47" s="388"/>
      <c r="KL47" s="108"/>
      <c r="KM47" s="342"/>
      <c r="KN47" s="367"/>
      <c r="KO47" s="367"/>
      <c r="KP47" s="108"/>
      <c r="KQ47" s="108"/>
      <c r="KR47" s="108"/>
      <c r="KT47" s="397"/>
    </row>
    <row r="48" spans="1:306" s="188" customFormat="1" ht="19.5" customHeight="1" x14ac:dyDescent="0.35">
      <c r="B48" s="3"/>
      <c r="C48" s="3"/>
      <c r="D48" s="3"/>
      <c r="E48" s="3"/>
      <c r="F48" s="3"/>
      <c r="G48" s="3"/>
      <c r="H48" s="4"/>
      <c r="I48" s="4"/>
      <c r="J48" s="351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5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200"/>
      <c r="BL48" s="3"/>
      <c r="BM48" s="3"/>
      <c r="BN48" s="3"/>
      <c r="BO48" s="3"/>
      <c r="BP48" s="3"/>
      <c r="BQ48" s="3"/>
      <c r="BR48" s="3"/>
      <c r="BS48" s="8"/>
      <c r="BT48" s="340"/>
      <c r="BU48" s="8"/>
      <c r="BV48" s="8"/>
      <c r="BW48" s="8"/>
      <c r="BX48" s="3"/>
      <c r="BY48" s="3"/>
      <c r="BZ48" s="3"/>
      <c r="CA48" s="3"/>
      <c r="CB48" s="3"/>
      <c r="CC48" s="200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117"/>
      <c r="DC48" s="3"/>
      <c r="DD48" s="3"/>
      <c r="DE48" s="189"/>
      <c r="DF48" s="189"/>
      <c r="DG48" s="189"/>
      <c r="DH48" s="189"/>
      <c r="DI48" s="189"/>
      <c r="DJ48" s="189"/>
      <c r="DK48" s="189"/>
      <c r="DL48" s="189"/>
      <c r="DM48" s="189"/>
      <c r="DN48" s="190"/>
      <c r="DQ48" s="192"/>
      <c r="DR48" s="193"/>
      <c r="DS48" s="194"/>
      <c r="DT48" s="195"/>
      <c r="DU48" s="192"/>
      <c r="DV48" s="193"/>
      <c r="DW48" s="194"/>
      <c r="DX48" s="195"/>
      <c r="EG48" s="196"/>
      <c r="EH48" s="197"/>
      <c r="EI48" s="198"/>
      <c r="EV48" s="196"/>
      <c r="EW48" s="197"/>
      <c r="EX48" s="198"/>
      <c r="EY48" s="195"/>
      <c r="GX48" s="209"/>
      <c r="JR48" s="199"/>
      <c r="KB48" s="352"/>
      <c r="KE48" s="3"/>
      <c r="KF48" s="3"/>
      <c r="KH48" s="3"/>
      <c r="KJ48" s="388"/>
      <c r="KK48" s="388"/>
      <c r="KL48" s="108"/>
      <c r="KM48" s="342"/>
      <c r="KN48" s="367"/>
      <c r="KO48" s="367"/>
      <c r="KP48" s="108"/>
      <c r="KQ48" s="108"/>
      <c r="KR48" s="108"/>
      <c r="KT48" s="397"/>
    </row>
    <row r="49" spans="2:306" s="188" customFormat="1" ht="19.5" customHeight="1" x14ac:dyDescent="0.35">
      <c r="B49" s="3"/>
      <c r="C49" s="3"/>
      <c r="D49" s="3"/>
      <c r="E49" s="3"/>
      <c r="F49" s="3"/>
      <c r="G49" s="3"/>
      <c r="H49" s="4"/>
      <c r="I49" s="4"/>
      <c r="J49" s="351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5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8"/>
      <c r="BT49" s="340"/>
      <c r="BU49" s="8"/>
      <c r="BV49" s="8"/>
      <c r="BW49" s="8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117"/>
      <c r="DC49" s="3"/>
      <c r="DD49" s="3"/>
      <c r="DE49" s="189"/>
      <c r="DF49" s="189"/>
      <c r="DG49" s="189"/>
      <c r="DH49" s="189"/>
      <c r="DI49" s="189"/>
      <c r="DJ49" s="189"/>
      <c r="DK49" s="189"/>
      <c r="DL49" s="189"/>
      <c r="DM49" s="189"/>
      <c r="DN49" s="190"/>
      <c r="DQ49" s="192"/>
      <c r="DR49" s="193"/>
      <c r="DS49" s="194"/>
      <c r="DT49" s="195"/>
      <c r="DU49" s="192"/>
      <c r="DV49" s="193"/>
      <c r="DW49" s="194"/>
      <c r="DX49" s="195"/>
      <c r="EG49" s="196"/>
      <c r="EH49" s="197"/>
      <c r="EI49" s="198"/>
      <c r="EV49" s="196"/>
      <c r="EW49" s="197"/>
      <c r="EX49" s="198"/>
      <c r="EY49" s="195"/>
      <c r="GX49" s="209"/>
      <c r="JR49" s="199"/>
      <c r="KB49" s="352"/>
      <c r="KE49" s="3"/>
      <c r="KF49" s="3"/>
      <c r="KH49" s="3"/>
      <c r="KJ49" s="388"/>
      <c r="KK49" s="388"/>
      <c r="KL49" s="108"/>
      <c r="KM49" s="342"/>
      <c r="KN49" s="367"/>
      <c r="KO49" s="367"/>
      <c r="KP49" s="108"/>
      <c r="KQ49" s="108"/>
      <c r="KR49" s="108"/>
      <c r="KT49" s="397"/>
    </row>
    <row r="50" spans="2:306" s="188" customFormat="1" ht="19.5" customHeight="1" x14ac:dyDescent="0.35">
      <c r="B50" s="3"/>
      <c r="C50" s="3"/>
      <c r="D50" s="3"/>
      <c r="E50" s="3"/>
      <c r="F50" s="3"/>
      <c r="G50" s="3"/>
      <c r="H50" s="4"/>
      <c r="I50" s="4"/>
      <c r="J50" s="351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5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8"/>
      <c r="BT50" s="340"/>
      <c r="BU50" s="8"/>
      <c r="BV50" s="8"/>
      <c r="BW50" s="8"/>
      <c r="BX50" s="3"/>
      <c r="BY50" s="3"/>
      <c r="BZ50" s="3"/>
      <c r="CA50" s="3"/>
      <c r="CB50" s="3"/>
      <c r="CC50" s="3"/>
      <c r="CD50" s="3"/>
      <c r="CE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117"/>
      <c r="DC50" s="3"/>
      <c r="DD50" s="3"/>
      <c r="DE50" s="189"/>
      <c r="DF50" s="189"/>
      <c r="DG50" s="189"/>
      <c r="DH50" s="189"/>
      <c r="DI50" s="189"/>
      <c r="DJ50" s="189"/>
      <c r="DK50" s="189"/>
      <c r="DL50" s="189"/>
      <c r="DM50" s="189"/>
      <c r="DN50" s="190"/>
      <c r="DQ50" s="192"/>
      <c r="DR50" s="193"/>
      <c r="DS50" s="194"/>
      <c r="DT50" s="195"/>
      <c r="DU50" s="192"/>
      <c r="DV50" s="193"/>
      <c r="DW50" s="194"/>
      <c r="DX50" s="195"/>
      <c r="EG50" s="196"/>
      <c r="EH50" s="197"/>
      <c r="EI50" s="198"/>
      <c r="EV50" s="196"/>
      <c r="EW50" s="197"/>
      <c r="EX50" s="198"/>
      <c r="EY50" s="195"/>
      <c r="GX50" s="209"/>
      <c r="JR50" s="199"/>
      <c r="KB50" s="352"/>
      <c r="KE50" s="3"/>
      <c r="KF50" s="3"/>
      <c r="KH50" s="4"/>
      <c r="KJ50" s="388"/>
      <c r="KK50" s="388"/>
      <c r="KL50" s="108"/>
      <c r="KM50" s="342"/>
      <c r="KN50" s="367"/>
      <c r="KO50" s="367"/>
      <c r="KP50" s="108"/>
      <c r="KQ50" s="108"/>
      <c r="KR50" s="108"/>
      <c r="KT50" s="397"/>
    </row>
    <row r="51" spans="2:306" s="188" customFormat="1" ht="19.5" customHeight="1" x14ac:dyDescent="0.35">
      <c r="B51" s="3"/>
      <c r="C51" s="3"/>
      <c r="D51" s="3"/>
      <c r="E51" s="3"/>
      <c r="F51" s="3"/>
      <c r="G51" s="3"/>
      <c r="H51" s="4"/>
      <c r="I51" s="4"/>
      <c r="J51" s="351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5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8"/>
      <c r="BT51" s="340"/>
      <c r="BU51" s="8"/>
      <c r="BV51" s="8"/>
      <c r="BW51" s="8"/>
      <c r="BX51" s="3"/>
      <c r="BY51" s="3"/>
      <c r="BZ51" s="3"/>
      <c r="CA51" s="3"/>
      <c r="CB51" s="3"/>
      <c r="CC51" s="3"/>
      <c r="CD51" s="3"/>
      <c r="CE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>
        <v>2406</v>
      </c>
      <c r="CT51" s="3"/>
      <c r="CU51" s="3"/>
      <c r="CV51" s="3"/>
      <c r="CW51" s="3"/>
      <c r="CX51" s="3"/>
      <c r="CY51" s="3"/>
      <c r="CZ51" s="3"/>
      <c r="DA51" s="3"/>
      <c r="DB51" s="117"/>
      <c r="DC51" s="3"/>
      <c r="DD51" s="3"/>
      <c r="DE51" s="189"/>
      <c r="DF51" s="189"/>
      <c r="DG51" s="189"/>
      <c r="DH51" s="189"/>
      <c r="DI51" s="189"/>
      <c r="DJ51" s="189"/>
      <c r="DK51" s="189"/>
      <c r="DL51" s="189"/>
      <c r="DM51" s="189"/>
      <c r="DN51" s="190"/>
      <c r="DQ51" s="192"/>
      <c r="DR51" s="193"/>
      <c r="DS51" s="194"/>
      <c r="DT51" s="195"/>
      <c r="DU51" s="192"/>
      <c r="DV51" s="193"/>
      <c r="DW51" s="194"/>
      <c r="DX51" s="195"/>
      <c r="EG51" s="196"/>
      <c r="EH51" s="197"/>
      <c r="EI51" s="198"/>
      <c r="EV51" s="196"/>
      <c r="EW51" s="197"/>
      <c r="EX51" s="198"/>
      <c r="EY51" s="195"/>
      <c r="GX51" s="209"/>
      <c r="JR51" s="199"/>
      <c r="KB51" s="352"/>
      <c r="KE51" s="3"/>
      <c r="KF51" s="3"/>
      <c r="KH51" s="4"/>
      <c r="KJ51" s="388"/>
      <c r="KK51" s="388"/>
      <c r="KL51" s="108"/>
      <c r="KM51" s="342"/>
      <c r="KN51" s="367"/>
      <c r="KO51" s="367"/>
      <c r="KP51" s="108"/>
      <c r="KQ51" s="108"/>
      <c r="KR51" s="108"/>
      <c r="KT51" s="397"/>
    </row>
    <row r="52" spans="2:306" s="188" customFormat="1" ht="19.5" customHeight="1" x14ac:dyDescent="0.35">
      <c r="B52" s="3"/>
      <c r="C52" s="3"/>
      <c r="D52" s="3"/>
      <c r="E52" s="3"/>
      <c r="F52" s="3"/>
      <c r="G52" s="3"/>
      <c r="H52" s="4"/>
      <c r="I52" s="4"/>
      <c r="J52" s="39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5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8"/>
      <c r="BT52" s="340"/>
      <c r="BU52" s="8"/>
      <c r="BV52" s="8"/>
      <c r="BW52" s="8"/>
      <c r="BX52" s="3"/>
      <c r="BY52" s="3"/>
      <c r="BZ52" s="3"/>
      <c r="CA52" s="3"/>
      <c r="CB52" s="3"/>
      <c r="CC52" s="3"/>
      <c r="CD52" s="3"/>
      <c r="CE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117"/>
      <c r="DC52" s="3"/>
      <c r="DD52" s="3"/>
      <c r="DE52" s="189"/>
      <c r="DF52" s="189"/>
      <c r="DG52" s="189"/>
      <c r="DH52" s="189"/>
      <c r="DI52" s="189"/>
      <c r="DJ52" s="189"/>
      <c r="DK52" s="189"/>
      <c r="DL52" s="189"/>
      <c r="DM52" s="189"/>
      <c r="DN52" s="190"/>
      <c r="DQ52" s="192"/>
      <c r="DR52" s="193"/>
      <c r="DS52" s="194"/>
      <c r="DT52" s="195"/>
      <c r="DU52" s="192"/>
      <c r="DV52" s="193"/>
      <c r="DW52" s="194"/>
      <c r="DX52" s="195"/>
      <c r="EG52" s="196"/>
      <c r="EH52" s="197"/>
      <c r="EI52" s="198"/>
      <c r="EV52" s="196"/>
      <c r="EW52" s="197"/>
      <c r="EX52" s="198"/>
      <c r="EY52" s="195"/>
      <c r="GX52" s="209"/>
      <c r="JR52" s="199"/>
      <c r="KB52" s="352"/>
      <c r="KE52" s="3"/>
      <c r="KF52" s="3"/>
      <c r="KH52" s="4"/>
      <c r="KJ52" s="388"/>
      <c r="KK52" s="388"/>
      <c r="KL52" s="108"/>
      <c r="KM52" s="342"/>
      <c r="KN52" s="367"/>
      <c r="KO52" s="367"/>
      <c r="KP52" s="108"/>
      <c r="KQ52" s="108"/>
      <c r="KR52" s="108"/>
      <c r="KT52" s="397"/>
    </row>
    <row r="53" spans="2:306" s="188" customFormat="1" ht="19.5" customHeight="1" x14ac:dyDescent="0.35">
      <c r="B53" s="3"/>
      <c r="C53" s="3"/>
      <c r="D53" s="3"/>
      <c r="E53" s="3"/>
      <c r="F53" s="3"/>
      <c r="G53" s="3"/>
      <c r="H53" s="4"/>
      <c r="I53" s="4"/>
      <c r="J53" s="39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5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8"/>
      <c r="BT53" s="340"/>
      <c r="BU53" s="8"/>
      <c r="BV53" s="8"/>
      <c r="BW53" s="8"/>
      <c r="BX53" s="3"/>
      <c r="BY53" s="3"/>
      <c r="BZ53" s="3"/>
      <c r="CA53" s="3"/>
      <c r="CB53" s="3"/>
      <c r="CC53" s="3"/>
      <c r="CD53" s="3"/>
      <c r="CE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117"/>
      <c r="DC53" s="3"/>
      <c r="DD53" s="3"/>
      <c r="DE53" s="189"/>
      <c r="DF53" s="189"/>
      <c r="DG53" s="189"/>
      <c r="DH53" s="189"/>
      <c r="DI53" s="189"/>
      <c r="DJ53" s="189"/>
      <c r="DK53" s="189"/>
      <c r="DL53" s="189"/>
      <c r="DM53" s="189"/>
      <c r="DN53" s="190"/>
      <c r="DQ53" s="192"/>
      <c r="DR53" s="193"/>
      <c r="DS53" s="194"/>
      <c r="DT53" s="195"/>
      <c r="DU53" s="192"/>
      <c r="DV53" s="193"/>
      <c r="DW53" s="194"/>
      <c r="DX53" s="195"/>
      <c r="EG53" s="196"/>
      <c r="EH53" s="197"/>
      <c r="EI53" s="198"/>
      <c r="EV53" s="196"/>
      <c r="EW53" s="197"/>
      <c r="EX53" s="198"/>
      <c r="EY53" s="195"/>
      <c r="GX53" s="209"/>
      <c r="JR53" s="199"/>
      <c r="KB53" s="352"/>
      <c r="KE53" s="3"/>
      <c r="KF53" s="3"/>
      <c r="KH53" s="4"/>
      <c r="KJ53" s="388"/>
      <c r="KK53" s="388"/>
      <c r="KL53" s="108"/>
      <c r="KM53" s="342"/>
      <c r="KN53" s="367"/>
      <c r="KO53" s="367"/>
      <c r="KP53" s="108"/>
      <c r="KQ53" s="108"/>
      <c r="KR53" s="108"/>
      <c r="KT53" s="397"/>
    </row>
    <row r="54" spans="2:306" s="188" customFormat="1" ht="19.5" customHeight="1" x14ac:dyDescent="0.35">
      <c r="B54" s="3"/>
      <c r="C54" s="3"/>
      <c r="D54" s="3"/>
      <c r="E54" s="3"/>
      <c r="F54" s="3"/>
      <c r="G54" s="3"/>
      <c r="H54" s="4"/>
      <c r="I54" s="4"/>
      <c r="J54" s="39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5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8"/>
      <c r="BT54" s="340"/>
      <c r="BU54" s="8"/>
      <c r="BV54" s="8"/>
      <c r="BW54" s="8"/>
      <c r="BX54" s="3"/>
      <c r="BY54" s="3"/>
      <c r="BZ54" s="3"/>
      <c r="CA54" s="3"/>
      <c r="CB54" s="3"/>
      <c r="CC54" s="3"/>
      <c r="CD54" s="3"/>
      <c r="CE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117"/>
      <c r="DC54" s="3"/>
      <c r="DD54" s="3"/>
      <c r="DE54" s="189"/>
      <c r="DF54" s="189"/>
      <c r="DG54" s="189"/>
      <c r="DH54" s="189"/>
      <c r="DI54" s="189"/>
      <c r="DJ54" s="189"/>
      <c r="DK54" s="189"/>
      <c r="DL54" s="189"/>
      <c r="DM54" s="189"/>
      <c r="DN54" s="190"/>
      <c r="DQ54" s="192"/>
      <c r="DR54" s="193"/>
      <c r="DS54" s="194"/>
      <c r="DT54" s="195"/>
      <c r="DU54" s="192"/>
      <c r="DV54" s="193"/>
      <c r="DW54" s="194"/>
      <c r="DX54" s="195"/>
      <c r="EG54" s="196"/>
      <c r="EH54" s="197"/>
      <c r="EI54" s="198"/>
      <c r="EV54" s="196"/>
      <c r="EW54" s="197"/>
      <c r="EX54" s="198"/>
      <c r="EY54" s="195"/>
      <c r="GX54" s="209"/>
      <c r="JR54" s="199"/>
      <c r="KB54" s="352"/>
      <c r="KE54" s="3"/>
      <c r="KF54" s="3"/>
      <c r="KH54" s="4"/>
      <c r="KJ54" s="388"/>
      <c r="KK54" s="388"/>
      <c r="KL54" s="108"/>
      <c r="KM54" s="342"/>
      <c r="KN54" s="367"/>
      <c r="KO54" s="367"/>
      <c r="KP54" s="108"/>
      <c r="KQ54" s="108"/>
      <c r="KR54" s="108"/>
      <c r="KT54" s="397"/>
    </row>
    <row r="55" spans="2:306" s="188" customFormat="1" ht="19.5" customHeight="1" x14ac:dyDescent="0.35">
      <c r="B55" s="3"/>
      <c r="C55" s="3"/>
      <c r="D55" s="3"/>
      <c r="E55" s="3"/>
      <c r="F55" s="3"/>
      <c r="G55" s="3"/>
      <c r="H55" s="4"/>
      <c r="I55" s="4"/>
      <c r="J55" s="39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5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8"/>
      <c r="BT55" s="340"/>
      <c r="BU55" s="8"/>
      <c r="BV55" s="8"/>
      <c r="BW55" s="8"/>
      <c r="BX55" s="3"/>
      <c r="BY55" s="3"/>
      <c r="BZ55" s="3"/>
      <c r="CA55" s="3"/>
      <c r="CB55" s="3"/>
      <c r="CC55" s="3"/>
      <c r="CD55" s="3"/>
      <c r="CE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117"/>
      <c r="DC55" s="3"/>
      <c r="DD55" s="3"/>
      <c r="DE55" s="189"/>
      <c r="DF55" s="189"/>
      <c r="DG55" s="189"/>
      <c r="DH55" s="189"/>
      <c r="DI55" s="189"/>
      <c r="DJ55" s="189"/>
      <c r="DK55" s="189"/>
      <c r="DL55" s="189"/>
      <c r="DM55" s="189"/>
      <c r="DN55" s="190"/>
      <c r="DQ55" s="192"/>
      <c r="DR55" s="193"/>
      <c r="DS55" s="194"/>
      <c r="DT55" s="195"/>
      <c r="DU55" s="192"/>
      <c r="DV55" s="193"/>
      <c r="DW55" s="194"/>
      <c r="DX55" s="195"/>
      <c r="EG55" s="196"/>
      <c r="EH55" s="197"/>
      <c r="EI55" s="198"/>
      <c r="EV55" s="196"/>
      <c r="EW55" s="197"/>
      <c r="EX55" s="198"/>
      <c r="EY55" s="195"/>
      <c r="GX55" s="209"/>
      <c r="JR55" s="199"/>
      <c r="KB55" s="352"/>
      <c r="KE55" s="3"/>
      <c r="KF55" s="3"/>
      <c r="KH55" s="4"/>
      <c r="KJ55" s="388"/>
      <c r="KK55" s="388"/>
      <c r="KL55" s="108"/>
      <c r="KM55" s="342"/>
      <c r="KN55" s="367"/>
      <c r="KO55" s="367"/>
      <c r="KP55" s="108"/>
      <c r="KQ55" s="108"/>
      <c r="KR55" s="108"/>
      <c r="KT55" s="397"/>
    </row>
    <row r="56" spans="2:306" s="188" customFormat="1" ht="19.5" customHeight="1" x14ac:dyDescent="0.35">
      <c r="B56" s="3"/>
      <c r="C56" s="3"/>
      <c r="D56" s="3"/>
      <c r="E56" s="3"/>
      <c r="F56" s="3"/>
      <c r="G56" s="3"/>
      <c r="H56" s="4"/>
      <c r="I56" s="4"/>
      <c r="J56" s="399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5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8"/>
      <c r="BT56" s="340"/>
      <c r="BU56" s="8"/>
      <c r="BV56" s="8"/>
      <c r="BW56" s="8"/>
      <c r="BX56" s="3"/>
      <c r="BY56" s="3"/>
      <c r="BZ56" s="3"/>
      <c r="CA56" s="3"/>
      <c r="CB56" s="3"/>
      <c r="CC56" s="3"/>
      <c r="CD56" s="3"/>
      <c r="CE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117"/>
      <c r="DC56" s="3"/>
      <c r="DD56" s="3"/>
      <c r="DE56" s="189"/>
      <c r="DF56" s="189"/>
      <c r="DG56" s="189"/>
      <c r="DH56" s="189"/>
      <c r="DI56" s="189"/>
      <c r="DJ56" s="189"/>
      <c r="DK56" s="189"/>
      <c r="DL56" s="189"/>
      <c r="DM56" s="189"/>
      <c r="DN56" s="190"/>
      <c r="DQ56" s="192"/>
      <c r="DR56" s="193"/>
      <c r="DS56" s="194"/>
      <c r="DT56" s="195"/>
      <c r="DU56" s="192"/>
      <c r="DV56" s="193"/>
      <c r="DW56" s="194"/>
      <c r="DX56" s="195"/>
      <c r="EG56" s="196"/>
      <c r="EH56" s="197"/>
      <c r="EI56" s="198"/>
      <c r="EV56" s="196"/>
      <c r="EW56" s="197"/>
      <c r="EX56" s="198"/>
      <c r="EY56" s="195"/>
      <c r="GX56" s="209"/>
      <c r="JR56" s="199"/>
      <c r="KB56" s="352"/>
      <c r="KE56" s="3"/>
      <c r="KF56" s="3"/>
      <c r="KH56" s="4"/>
      <c r="KJ56" s="388"/>
      <c r="KK56" s="388"/>
      <c r="KL56" s="108"/>
      <c r="KM56" s="342"/>
      <c r="KN56" s="367"/>
      <c r="KO56" s="367"/>
      <c r="KP56" s="108"/>
      <c r="KQ56" s="108"/>
      <c r="KR56" s="108"/>
      <c r="KT56" s="397"/>
    </row>
    <row r="57" spans="2:306" s="188" customFormat="1" ht="19.5" customHeight="1" x14ac:dyDescent="0.35">
      <c r="B57" s="3"/>
      <c r="C57" s="3"/>
      <c r="D57" s="3"/>
      <c r="E57" s="3"/>
      <c r="F57" s="3"/>
      <c r="G57" s="3"/>
      <c r="H57" s="4"/>
      <c r="I57" s="4"/>
      <c r="J57" s="399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5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8"/>
      <c r="BT57" s="340"/>
      <c r="BU57" s="8"/>
      <c r="BV57" s="8"/>
      <c r="BW57" s="8"/>
      <c r="BX57" s="3"/>
      <c r="BY57" s="3"/>
      <c r="BZ57" s="3"/>
      <c r="CA57" s="3"/>
      <c r="CB57" s="3"/>
      <c r="CC57" s="3"/>
      <c r="CD57" s="3"/>
      <c r="CE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117"/>
      <c r="DC57" s="3"/>
      <c r="DD57" s="3"/>
      <c r="DE57" s="189"/>
      <c r="DF57" s="189"/>
      <c r="DG57" s="189"/>
      <c r="DH57" s="189"/>
      <c r="DI57" s="189"/>
      <c r="DJ57" s="189"/>
      <c r="DK57" s="189"/>
      <c r="DL57" s="189"/>
      <c r="DM57" s="189"/>
      <c r="DN57" s="190"/>
      <c r="DQ57" s="192"/>
      <c r="DR57" s="193"/>
      <c r="DS57" s="194"/>
      <c r="DT57" s="195"/>
      <c r="DU57" s="192"/>
      <c r="DV57" s="193"/>
      <c r="DW57" s="194"/>
      <c r="DX57" s="195"/>
      <c r="EG57" s="196"/>
      <c r="EH57" s="197"/>
      <c r="EI57" s="198"/>
      <c r="EV57" s="196"/>
      <c r="EW57" s="197"/>
      <c r="EX57" s="198"/>
      <c r="EY57" s="195"/>
      <c r="GX57" s="209"/>
      <c r="JR57" s="199"/>
      <c r="KB57" s="352"/>
      <c r="KE57" s="3"/>
      <c r="KF57" s="3"/>
      <c r="KH57" s="4"/>
      <c r="KJ57" s="388"/>
      <c r="KK57" s="388"/>
      <c r="KL57" s="108"/>
      <c r="KM57" s="342"/>
      <c r="KN57" s="367"/>
      <c r="KO57" s="367"/>
      <c r="KP57" s="108"/>
      <c r="KQ57" s="108"/>
      <c r="KR57" s="108"/>
      <c r="KT57" s="397"/>
    </row>
    <row r="58" spans="2:306" s="188" customFormat="1" ht="19.5" customHeight="1" x14ac:dyDescent="0.35">
      <c r="B58" s="3"/>
      <c r="C58" s="3"/>
      <c r="D58" s="3"/>
      <c r="E58" s="3"/>
      <c r="F58" s="3"/>
      <c r="G58" s="3"/>
      <c r="H58" s="4"/>
      <c r="I58" s="4"/>
      <c r="J58" s="399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5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8"/>
      <c r="BT58" s="340"/>
      <c r="BU58" s="8"/>
      <c r="BV58" s="8"/>
      <c r="BW58" s="8"/>
      <c r="BX58" s="3"/>
      <c r="BY58" s="3"/>
      <c r="BZ58" s="3"/>
      <c r="CA58" s="3"/>
      <c r="CB58" s="3"/>
      <c r="CC58" s="3"/>
      <c r="CD58" s="3"/>
      <c r="CE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117"/>
      <c r="DC58" s="3"/>
      <c r="DD58" s="3"/>
      <c r="DE58" s="189"/>
      <c r="DF58" s="189"/>
      <c r="DG58" s="189"/>
      <c r="DH58" s="189"/>
      <c r="DI58" s="189"/>
      <c r="DJ58" s="189"/>
      <c r="DK58" s="189"/>
      <c r="DL58" s="189"/>
      <c r="DM58" s="189"/>
      <c r="DN58" s="190"/>
      <c r="DQ58" s="192"/>
      <c r="DR58" s="193"/>
      <c r="DS58" s="194"/>
      <c r="DT58" s="195"/>
      <c r="DU58" s="192"/>
      <c r="DV58" s="193"/>
      <c r="DW58" s="194"/>
      <c r="DX58" s="195"/>
      <c r="EG58" s="196"/>
      <c r="EH58" s="197"/>
      <c r="EI58" s="198"/>
      <c r="EV58" s="196"/>
      <c r="EW58" s="197"/>
      <c r="EX58" s="198"/>
      <c r="EY58" s="195"/>
      <c r="GX58" s="209"/>
      <c r="JR58" s="199"/>
      <c r="KB58" s="352"/>
      <c r="KE58" s="3"/>
      <c r="KF58" s="3"/>
      <c r="KH58" s="4"/>
      <c r="KJ58" s="388"/>
      <c r="KK58" s="388"/>
      <c r="KL58" s="108"/>
      <c r="KM58" s="342"/>
      <c r="KN58" s="367"/>
      <c r="KO58" s="367"/>
      <c r="KP58" s="108"/>
      <c r="KQ58" s="108"/>
      <c r="KR58" s="108"/>
      <c r="KT58" s="397"/>
    </row>
    <row r="59" spans="2:306" s="188" customFormat="1" ht="19.5" customHeight="1" x14ac:dyDescent="0.35">
      <c r="B59" s="3"/>
      <c r="C59" s="3"/>
      <c r="D59" s="3"/>
      <c r="E59" s="3"/>
      <c r="F59" s="3"/>
      <c r="G59" s="3"/>
      <c r="H59" s="4"/>
      <c r="I59" s="4"/>
      <c r="J59" s="399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5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8"/>
      <c r="BT59" s="340"/>
      <c r="BU59" s="8"/>
      <c r="BV59" s="8"/>
      <c r="BW59" s="8"/>
      <c r="BX59" s="3"/>
      <c r="BY59" s="3"/>
      <c r="BZ59" s="3"/>
      <c r="CA59" s="3"/>
      <c r="CB59" s="3"/>
      <c r="CC59" s="3"/>
      <c r="CD59" s="3"/>
      <c r="CE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117"/>
      <c r="DC59" s="3"/>
      <c r="DD59" s="3"/>
      <c r="DE59" s="189"/>
      <c r="DF59" s="189"/>
      <c r="DG59" s="189"/>
      <c r="DH59" s="189"/>
      <c r="DI59" s="189"/>
      <c r="DJ59" s="189"/>
      <c r="DK59" s="189"/>
      <c r="DL59" s="189"/>
      <c r="DM59" s="189"/>
      <c r="DN59" s="190"/>
      <c r="DQ59" s="192"/>
      <c r="DR59" s="193"/>
      <c r="DS59" s="194"/>
      <c r="DT59" s="195"/>
      <c r="DU59" s="192"/>
      <c r="DV59" s="193"/>
      <c r="DW59" s="194"/>
      <c r="DX59" s="195"/>
      <c r="EG59" s="196"/>
      <c r="EH59" s="197"/>
      <c r="EI59" s="198"/>
      <c r="EV59" s="196"/>
      <c r="EW59" s="197"/>
      <c r="EX59" s="198"/>
      <c r="EY59" s="195"/>
      <c r="GX59" s="209"/>
      <c r="JR59" s="199"/>
      <c r="KB59" s="352"/>
      <c r="KE59" s="3"/>
      <c r="KF59" s="3"/>
      <c r="KH59" s="4"/>
      <c r="KJ59" s="388"/>
      <c r="KK59" s="388"/>
      <c r="KL59" s="108"/>
      <c r="KM59" s="342"/>
      <c r="KN59" s="367"/>
      <c r="KO59" s="367"/>
      <c r="KP59" s="108"/>
      <c r="KQ59" s="108"/>
      <c r="KR59" s="108"/>
      <c r="KT59" s="397"/>
    </row>
    <row r="60" spans="2:306" s="188" customFormat="1" ht="19.5" customHeight="1" x14ac:dyDescent="0.35">
      <c r="B60" s="3"/>
      <c r="C60" s="3"/>
      <c r="D60" s="3"/>
      <c r="E60" s="3"/>
      <c r="F60" s="3"/>
      <c r="G60" s="3"/>
      <c r="H60" s="4"/>
      <c r="I60" s="4"/>
      <c r="J60" s="399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5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8"/>
      <c r="BT60" s="340"/>
      <c r="BU60" s="8"/>
      <c r="BV60" s="8"/>
      <c r="BW60" s="8"/>
      <c r="BX60" s="3"/>
      <c r="BY60" s="3"/>
      <c r="BZ60" s="3"/>
      <c r="CA60" s="3"/>
      <c r="CB60" s="3"/>
      <c r="CC60" s="3"/>
      <c r="CD60" s="3"/>
      <c r="CE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117"/>
      <c r="DC60" s="3"/>
      <c r="DD60" s="3"/>
      <c r="DE60" s="189"/>
      <c r="DF60" s="189"/>
      <c r="DG60" s="189"/>
      <c r="DH60" s="189"/>
      <c r="DI60" s="189"/>
      <c r="DJ60" s="189"/>
      <c r="DK60" s="189"/>
      <c r="DL60" s="189"/>
      <c r="DM60" s="189"/>
      <c r="DN60" s="190"/>
      <c r="DQ60" s="192"/>
      <c r="DR60" s="193"/>
      <c r="DS60" s="194"/>
      <c r="DT60" s="195"/>
      <c r="DU60" s="192"/>
      <c r="DV60" s="193"/>
      <c r="DW60" s="194"/>
      <c r="DX60" s="195"/>
      <c r="EG60" s="196"/>
      <c r="EH60" s="197"/>
      <c r="EI60" s="198"/>
      <c r="EV60" s="196"/>
      <c r="EW60" s="197"/>
      <c r="EX60" s="198"/>
      <c r="EY60" s="195"/>
      <c r="GX60" s="209"/>
      <c r="JR60" s="199"/>
      <c r="KB60" s="352"/>
      <c r="KE60" s="3"/>
      <c r="KF60" s="3"/>
      <c r="KH60" s="4"/>
      <c r="KJ60" s="388"/>
      <c r="KK60" s="388"/>
      <c r="KL60" s="108"/>
      <c r="KM60" s="342"/>
      <c r="KN60" s="367"/>
      <c r="KO60" s="367"/>
      <c r="KP60" s="108"/>
      <c r="KQ60" s="108"/>
      <c r="KR60" s="108"/>
      <c r="KT60" s="397"/>
    </row>
    <row r="61" spans="2:306" s="188" customFormat="1" ht="19.5" customHeight="1" x14ac:dyDescent="0.35">
      <c r="B61" s="3"/>
      <c r="C61" s="3"/>
      <c r="D61" s="3"/>
      <c r="E61" s="3"/>
      <c r="F61" s="3"/>
      <c r="G61" s="3"/>
      <c r="H61" s="4"/>
      <c r="I61" s="4"/>
      <c r="J61" s="399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5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8"/>
      <c r="BT61" s="340"/>
      <c r="BU61" s="8"/>
      <c r="BV61" s="8"/>
      <c r="BW61" s="8"/>
      <c r="BX61" s="3"/>
      <c r="BY61" s="3"/>
      <c r="BZ61" s="3"/>
      <c r="CA61" s="3"/>
      <c r="CB61" s="3"/>
      <c r="CC61" s="3"/>
      <c r="CD61" s="3"/>
      <c r="CE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117"/>
      <c r="DC61" s="3"/>
      <c r="DD61" s="3"/>
      <c r="DE61" s="189"/>
      <c r="DF61" s="189"/>
      <c r="DG61" s="189"/>
      <c r="DH61" s="189"/>
      <c r="DI61" s="189"/>
      <c r="DJ61" s="189"/>
      <c r="DK61" s="189"/>
      <c r="DL61" s="189"/>
      <c r="DM61" s="189"/>
      <c r="DN61" s="190"/>
      <c r="DQ61" s="192"/>
      <c r="DR61" s="193"/>
      <c r="DS61" s="194"/>
      <c r="DT61" s="195"/>
      <c r="DU61" s="192"/>
      <c r="DV61" s="193"/>
      <c r="DW61" s="194"/>
      <c r="DX61" s="195"/>
      <c r="EG61" s="196"/>
      <c r="EH61" s="197"/>
      <c r="EI61" s="198"/>
      <c r="EV61" s="196"/>
      <c r="EW61" s="197"/>
      <c r="EX61" s="198"/>
      <c r="EY61" s="195"/>
      <c r="GX61" s="209"/>
      <c r="JR61" s="199"/>
      <c r="KB61" s="352"/>
      <c r="KE61" s="3"/>
      <c r="KF61" s="3"/>
      <c r="KH61" s="4"/>
      <c r="KJ61" s="388"/>
      <c r="KK61" s="388"/>
      <c r="KL61" s="108"/>
      <c r="KM61" s="342"/>
      <c r="KN61" s="367"/>
      <c r="KO61" s="367"/>
      <c r="KP61" s="108"/>
      <c r="KQ61" s="108"/>
      <c r="KR61" s="108"/>
      <c r="KT61" s="397"/>
    </row>
    <row r="62" spans="2:306" s="188" customFormat="1" ht="19.5" customHeight="1" x14ac:dyDescent="0.35">
      <c r="B62" s="3"/>
      <c r="C62" s="3"/>
      <c r="D62" s="3"/>
      <c r="E62" s="3"/>
      <c r="F62" s="3"/>
      <c r="G62" s="3"/>
      <c r="H62" s="4"/>
      <c r="I62" s="4"/>
      <c r="J62" s="399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5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8"/>
      <c r="BT62" s="340"/>
      <c r="BU62" s="8"/>
      <c r="BV62" s="8"/>
      <c r="BW62" s="8"/>
      <c r="BX62" s="3"/>
      <c r="BY62" s="3"/>
      <c r="BZ62" s="3"/>
      <c r="CA62" s="3"/>
      <c r="CB62" s="3"/>
      <c r="CC62" s="3"/>
      <c r="CD62" s="3"/>
      <c r="CE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117"/>
      <c r="DC62" s="3"/>
      <c r="DD62" s="3"/>
      <c r="DE62" s="189"/>
      <c r="DF62" s="189"/>
      <c r="DG62" s="189"/>
      <c r="DH62" s="189"/>
      <c r="DI62" s="189"/>
      <c r="DJ62" s="189"/>
      <c r="DK62" s="189"/>
      <c r="DL62" s="189"/>
      <c r="DM62" s="189"/>
      <c r="DN62" s="190"/>
      <c r="DQ62" s="192"/>
      <c r="DR62" s="193"/>
      <c r="DS62" s="194"/>
      <c r="DT62" s="195"/>
      <c r="DU62" s="192"/>
      <c r="DV62" s="193"/>
      <c r="DW62" s="194"/>
      <c r="DX62" s="195"/>
      <c r="EG62" s="196"/>
      <c r="EH62" s="197"/>
      <c r="EI62" s="198"/>
      <c r="EV62" s="196"/>
      <c r="EW62" s="197"/>
      <c r="EX62" s="198"/>
      <c r="EY62" s="195"/>
      <c r="GX62" s="209"/>
      <c r="JR62" s="199"/>
      <c r="KB62" s="352"/>
      <c r="KE62" s="3"/>
      <c r="KF62" s="3"/>
      <c r="KH62" s="4"/>
      <c r="KJ62" s="388"/>
      <c r="KK62" s="388"/>
      <c r="KL62" s="108"/>
      <c r="KM62" s="342"/>
      <c r="KN62" s="367"/>
      <c r="KO62" s="367"/>
      <c r="KP62" s="108"/>
      <c r="KQ62" s="108"/>
      <c r="KR62" s="108"/>
      <c r="KT62" s="397"/>
    </row>
    <row r="63" spans="2:306" s="188" customFormat="1" ht="19.5" customHeight="1" x14ac:dyDescent="0.35">
      <c r="B63" s="3"/>
      <c r="C63" s="3"/>
      <c r="D63" s="3"/>
      <c r="E63" s="3"/>
      <c r="F63" s="3"/>
      <c r="G63" s="3"/>
      <c r="H63" s="4"/>
      <c r="I63" s="4"/>
      <c r="J63" s="399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5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8"/>
      <c r="BT63" s="340"/>
      <c r="BU63" s="8"/>
      <c r="BV63" s="8"/>
      <c r="BW63" s="8"/>
      <c r="BX63" s="3"/>
      <c r="BY63" s="3"/>
      <c r="BZ63" s="3"/>
      <c r="CA63" s="3"/>
      <c r="CB63" s="3"/>
      <c r="CC63" s="3"/>
      <c r="CD63" s="3"/>
      <c r="CE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117"/>
      <c r="DC63" s="3"/>
      <c r="DD63" s="3"/>
      <c r="DE63" s="189"/>
      <c r="DF63" s="189"/>
      <c r="DG63" s="189"/>
      <c r="DH63" s="189"/>
      <c r="DI63" s="189"/>
      <c r="DJ63" s="189"/>
      <c r="DK63" s="189"/>
      <c r="DL63" s="189"/>
      <c r="DM63" s="189"/>
      <c r="DN63" s="190"/>
      <c r="DQ63" s="192"/>
      <c r="DR63" s="193"/>
      <c r="DS63" s="194"/>
      <c r="DT63" s="195"/>
      <c r="DU63" s="192"/>
      <c r="DV63" s="193"/>
      <c r="DW63" s="194"/>
      <c r="DX63" s="195"/>
      <c r="EG63" s="196"/>
      <c r="EH63" s="197"/>
      <c r="EI63" s="198"/>
      <c r="EV63" s="196"/>
      <c r="EW63" s="197"/>
      <c r="EX63" s="198"/>
      <c r="EY63" s="195"/>
      <c r="GX63" s="209"/>
      <c r="JR63" s="199"/>
      <c r="KB63" s="352"/>
      <c r="KE63" s="3"/>
      <c r="KF63" s="3"/>
      <c r="KH63" s="4"/>
      <c r="KJ63" s="388"/>
      <c r="KK63" s="388"/>
      <c r="KL63" s="108"/>
      <c r="KM63" s="342"/>
      <c r="KN63" s="367"/>
      <c r="KO63" s="367"/>
      <c r="KP63" s="108"/>
      <c r="KQ63" s="108"/>
      <c r="KR63" s="108"/>
      <c r="KT63" s="397"/>
    </row>
    <row r="64" spans="2:306" x14ac:dyDescent="0.35">
      <c r="J64" s="399"/>
      <c r="CC64" s="327"/>
    </row>
    <row r="65" spans="10:10" x14ac:dyDescent="0.35">
      <c r="J65" s="399"/>
    </row>
    <row r="66" spans="10:10" x14ac:dyDescent="0.35">
      <c r="J66" s="399"/>
    </row>
    <row r="67" spans="10:10" x14ac:dyDescent="0.35">
      <c r="J67" s="400"/>
    </row>
    <row r="68" spans="10:10" x14ac:dyDescent="0.35">
      <c r="J68" s="400"/>
    </row>
    <row r="69" spans="10:10" x14ac:dyDescent="0.35">
      <c r="J69" s="400"/>
    </row>
    <row r="70" spans="10:10" x14ac:dyDescent="0.35">
      <c r="J70" s="400"/>
    </row>
    <row r="71" spans="10:10" x14ac:dyDescent="0.35">
      <c r="J71" s="400"/>
    </row>
    <row r="72" spans="10:10" x14ac:dyDescent="0.35">
      <c r="J72" s="400"/>
    </row>
    <row r="73" spans="10:10" x14ac:dyDescent="0.35">
      <c r="J73" s="400"/>
    </row>
    <row r="74" spans="10:10" x14ac:dyDescent="0.35">
      <c r="J74" s="400"/>
    </row>
    <row r="75" spans="10:10" x14ac:dyDescent="0.35">
      <c r="J75" s="400"/>
    </row>
    <row r="76" spans="10:10" x14ac:dyDescent="0.35">
      <c r="J76" s="400"/>
    </row>
    <row r="77" spans="10:10" x14ac:dyDescent="0.35">
      <c r="J77" s="400"/>
    </row>
    <row r="78" spans="10:10" x14ac:dyDescent="0.35">
      <c r="J78" s="400"/>
    </row>
    <row r="79" spans="10:10" x14ac:dyDescent="0.35">
      <c r="J79" s="400"/>
    </row>
    <row r="80" spans="10:10" x14ac:dyDescent="0.35">
      <c r="J80" s="400"/>
    </row>
    <row r="81" spans="10:10" x14ac:dyDescent="0.35">
      <c r="J81" s="400"/>
    </row>
    <row r="82" spans="10:10" x14ac:dyDescent="0.35">
      <c r="J82" s="400"/>
    </row>
    <row r="83" spans="10:10" x14ac:dyDescent="0.35">
      <c r="J83" s="400"/>
    </row>
    <row r="84" spans="10:10" x14ac:dyDescent="0.35">
      <c r="J84" s="400"/>
    </row>
    <row r="85" spans="10:10" x14ac:dyDescent="0.35">
      <c r="J85" s="400"/>
    </row>
    <row r="86" spans="10:10" x14ac:dyDescent="0.35">
      <c r="J86" s="400"/>
    </row>
    <row r="87" spans="10:10" x14ac:dyDescent="0.35">
      <c r="J87" s="400"/>
    </row>
    <row r="88" spans="10:10" x14ac:dyDescent="0.35">
      <c r="J88" s="400"/>
    </row>
    <row r="89" spans="10:10" x14ac:dyDescent="0.35">
      <c r="J89" s="400"/>
    </row>
    <row r="90" spans="10:10" x14ac:dyDescent="0.35">
      <c r="J90" s="400"/>
    </row>
    <row r="91" spans="10:10" x14ac:dyDescent="0.35">
      <c r="J91" s="400"/>
    </row>
    <row r="92" spans="10:10" x14ac:dyDescent="0.35">
      <c r="J92" s="400"/>
    </row>
    <row r="93" spans="10:10" x14ac:dyDescent="0.35">
      <c r="J93" s="400"/>
    </row>
    <row r="94" spans="10:10" x14ac:dyDescent="0.35">
      <c r="J94" s="400"/>
    </row>
    <row r="95" spans="10:10" x14ac:dyDescent="0.35">
      <c r="J95" s="400"/>
    </row>
    <row r="96" spans="10:10" x14ac:dyDescent="0.35">
      <c r="J96" s="400"/>
    </row>
    <row r="97" spans="10:10" x14ac:dyDescent="0.35">
      <c r="J97" s="400"/>
    </row>
    <row r="98" spans="10:10" x14ac:dyDescent="0.35">
      <c r="J98" s="400"/>
    </row>
    <row r="99" spans="10:10" x14ac:dyDescent="0.35">
      <c r="J99" s="400"/>
    </row>
    <row r="100" spans="10:10" x14ac:dyDescent="0.35">
      <c r="J100" s="400"/>
    </row>
    <row r="101" spans="10:10" x14ac:dyDescent="0.35">
      <c r="J101" s="400"/>
    </row>
    <row r="102" spans="10:10" x14ac:dyDescent="0.35">
      <c r="J102" s="400"/>
    </row>
    <row r="103" spans="10:10" x14ac:dyDescent="0.35">
      <c r="J103" s="400"/>
    </row>
    <row r="104" spans="10:10" x14ac:dyDescent="0.35">
      <c r="J104" s="400"/>
    </row>
    <row r="105" spans="10:10" x14ac:dyDescent="0.35">
      <c r="J105" s="399"/>
    </row>
    <row r="106" spans="10:10" x14ac:dyDescent="0.35">
      <c r="J106" s="399"/>
    </row>
    <row r="107" spans="10:10" x14ac:dyDescent="0.35">
      <c r="J107" s="399"/>
    </row>
    <row r="108" spans="10:10" x14ac:dyDescent="0.35">
      <c r="J108" s="399"/>
    </row>
    <row r="109" spans="10:10" x14ac:dyDescent="0.35">
      <c r="J109" s="399"/>
    </row>
    <row r="110" spans="10:10" x14ac:dyDescent="0.35">
      <c r="J110" s="399"/>
    </row>
    <row r="111" spans="10:10" x14ac:dyDescent="0.35">
      <c r="J111" s="399"/>
    </row>
    <row r="112" spans="10:10" x14ac:dyDescent="0.35">
      <c r="J112" s="399"/>
    </row>
    <row r="113" spans="10:10" x14ac:dyDescent="0.35">
      <c r="J113" s="399"/>
    </row>
    <row r="114" spans="10:10" x14ac:dyDescent="0.35">
      <c r="J114" s="399"/>
    </row>
    <row r="115" spans="10:10" x14ac:dyDescent="0.35">
      <c r="J115" s="399"/>
    </row>
    <row r="116" spans="10:10" x14ac:dyDescent="0.35">
      <c r="J116" s="399"/>
    </row>
    <row r="117" spans="10:10" x14ac:dyDescent="0.35">
      <c r="J117" s="399"/>
    </row>
    <row r="118" spans="10:10" x14ac:dyDescent="0.35">
      <c r="J118" s="399"/>
    </row>
    <row r="119" spans="10:10" x14ac:dyDescent="0.35">
      <c r="J119" s="399"/>
    </row>
    <row r="120" spans="10:10" x14ac:dyDescent="0.35">
      <c r="J120" s="399"/>
    </row>
    <row r="121" spans="10:10" x14ac:dyDescent="0.35">
      <c r="J121" s="399"/>
    </row>
    <row r="122" spans="10:10" x14ac:dyDescent="0.35">
      <c r="J122" s="399"/>
    </row>
    <row r="123" spans="10:10" x14ac:dyDescent="0.35">
      <c r="J123" s="399"/>
    </row>
    <row r="124" spans="10:10" x14ac:dyDescent="0.35">
      <c r="J124" s="399"/>
    </row>
    <row r="125" spans="10:10" x14ac:dyDescent="0.35">
      <c r="J125" s="399"/>
    </row>
    <row r="126" spans="10:10" x14ac:dyDescent="0.35">
      <c r="J126" s="399"/>
    </row>
    <row r="127" spans="10:10" x14ac:dyDescent="0.35">
      <c r="J127" s="399"/>
    </row>
    <row r="128" spans="10:10" x14ac:dyDescent="0.35">
      <c r="J128" s="399"/>
    </row>
    <row r="129" spans="10:10" x14ac:dyDescent="0.35">
      <c r="J129" s="399"/>
    </row>
    <row r="130" spans="10:10" x14ac:dyDescent="0.35">
      <c r="J130" s="399"/>
    </row>
    <row r="131" spans="10:10" x14ac:dyDescent="0.35">
      <c r="J131" s="399"/>
    </row>
    <row r="132" spans="10:10" x14ac:dyDescent="0.35">
      <c r="J132" s="399"/>
    </row>
    <row r="133" spans="10:10" x14ac:dyDescent="0.35">
      <c r="J133" s="399"/>
    </row>
    <row r="134" spans="10:10" x14ac:dyDescent="0.35">
      <c r="J134" s="399"/>
    </row>
    <row r="135" spans="10:10" x14ac:dyDescent="0.35">
      <c r="J135" s="399"/>
    </row>
    <row r="136" spans="10:10" x14ac:dyDescent="0.35">
      <c r="J136" s="399"/>
    </row>
    <row r="137" spans="10:10" x14ac:dyDescent="0.35">
      <c r="J137" s="399"/>
    </row>
    <row r="138" spans="10:10" x14ac:dyDescent="0.35">
      <c r="J138" s="399"/>
    </row>
    <row r="139" spans="10:10" x14ac:dyDescent="0.35">
      <c r="J139" s="399"/>
    </row>
    <row r="140" spans="10:10" x14ac:dyDescent="0.35">
      <c r="J140" s="399"/>
    </row>
    <row r="141" spans="10:10" x14ac:dyDescent="0.35">
      <c r="J141" s="399"/>
    </row>
    <row r="142" spans="10:10" x14ac:dyDescent="0.35">
      <c r="J142" s="399"/>
    </row>
    <row r="143" spans="10:10" x14ac:dyDescent="0.35">
      <c r="J143" s="399"/>
    </row>
    <row r="144" spans="10:10" x14ac:dyDescent="0.35">
      <c r="J144" s="399"/>
    </row>
    <row r="145" spans="10:10" x14ac:dyDescent="0.35">
      <c r="J145" s="399"/>
    </row>
    <row r="146" spans="10:10" x14ac:dyDescent="0.35">
      <c r="J146" s="399"/>
    </row>
    <row r="147" spans="10:10" x14ac:dyDescent="0.35">
      <c r="J147" s="399"/>
    </row>
    <row r="148" spans="10:10" x14ac:dyDescent="0.35">
      <c r="J148" s="399"/>
    </row>
    <row r="149" spans="10:10" x14ac:dyDescent="0.35">
      <c r="J149" s="399"/>
    </row>
    <row r="150" spans="10:10" x14ac:dyDescent="0.35">
      <c r="J150" s="399"/>
    </row>
    <row r="151" spans="10:10" x14ac:dyDescent="0.35">
      <c r="J151" s="399"/>
    </row>
    <row r="152" spans="10:10" x14ac:dyDescent="0.35">
      <c r="J152" s="399"/>
    </row>
    <row r="153" spans="10:10" x14ac:dyDescent="0.35">
      <c r="J153" s="399"/>
    </row>
    <row r="154" spans="10:10" x14ac:dyDescent="0.35">
      <c r="J154" s="399"/>
    </row>
    <row r="155" spans="10:10" x14ac:dyDescent="0.35">
      <c r="J155" s="399"/>
    </row>
    <row r="156" spans="10:10" x14ac:dyDescent="0.35">
      <c r="J156" s="399"/>
    </row>
    <row r="157" spans="10:10" x14ac:dyDescent="0.35">
      <c r="J157" s="399"/>
    </row>
    <row r="158" spans="10:10" x14ac:dyDescent="0.35">
      <c r="J158" s="399"/>
    </row>
    <row r="159" spans="10:10" x14ac:dyDescent="0.35">
      <c r="J159" s="399"/>
    </row>
    <row r="160" spans="10:10" x14ac:dyDescent="0.35">
      <c r="J160" s="399"/>
    </row>
    <row r="161" spans="10:10" x14ac:dyDescent="0.35">
      <c r="J161" s="399"/>
    </row>
    <row r="162" spans="10:10" x14ac:dyDescent="0.35">
      <c r="J162" s="399"/>
    </row>
    <row r="163" spans="10:10" x14ac:dyDescent="0.35">
      <c r="J163" s="399"/>
    </row>
    <row r="164" spans="10:10" x14ac:dyDescent="0.35">
      <c r="J164" s="399"/>
    </row>
    <row r="165" spans="10:10" x14ac:dyDescent="0.35">
      <c r="J165" s="399"/>
    </row>
    <row r="166" spans="10:10" x14ac:dyDescent="0.35">
      <c r="J166" s="399"/>
    </row>
    <row r="167" spans="10:10" x14ac:dyDescent="0.35">
      <c r="J167" s="399"/>
    </row>
    <row r="168" spans="10:10" x14ac:dyDescent="0.35">
      <c r="J168" s="303"/>
    </row>
    <row r="169" spans="10:10" x14ac:dyDescent="0.35">
      <c r="J169" s="303"/>
    </row>
    <row r="170" spans="10:10" x14ac:dyDescent="0.35">
      <c r="J170" s="303"/>
    </row>
    <row r="171" spans="10:10" x14ac:dyDescent="0.35">
      <c r="J171" s="303"/>
    </row>
    <row r="172" spans="10:10" x14ac:dyDescent="0.35">
      <c r="J172" s="303"/>
    </row>
    <row r="173" spans="10:10" x14ac:dyDescent="0.35">
      <c r="J173" s="303"/>
    </row>
    <row r="174" spans="10:10" x14ac:dyDescent="0.35">
      <c r="J174" s="303"/>
    </row>
    <row r="175" spans="10:10" x14ac:dyDescent="0.35">
      <c r="J175" s="303"/>
    </row>
    <row r="176" spans="10:10" x14ac:dyDescent="0.35">
      <c r="J176" s="303"/>
    </row>
    <row r="177" spans="10:10" x14ac:dyDescent="0.35">
      <c r="J177" s="303"/>
    </row>
    <row r="178" spans="10:10" x14ac:dyDescent="0.35">
      <c r="J178" s="303"/>
    </row>
    <row r="179" spans="10:10" x14ac:dyDescent="0.35">
      <c r="J179" s="303"/>
    </row>
    <row r="180" spans="10:10" x14ac:dyDescent="0.35">
      <c r="J180" s="303"/>
    </row>
    <row r="181" spans="10:10" x14ac:dyDescent="0.35">
      <c r="J181" s="303"/>
    </row>
    <row r="182" spans="10:10" x14ac:dyDescent="0.35">
      <c r="J182" s="303"/>
    </row>
    <row r="183" spans="10:10" x14ac:dyDescent="0.35">
      <c r="J183" s="303"/>
    </row>
    <row r="184" spans="10:10" x14ac:dyDescent="0.35">
      <c r="J184" s="303"/>
    </row>
    <row r="185" spans="10:10" x14ac:dyDescent="0.35">
      <c r="J185" s="303"/>
    </row>
    <row r="186" spans="10:10" x14ac:dyDescent="0.35">
      <c r="J186" s="303"/>
    </row>
    <row r="187" spans="10:10" x14ac:dyDescent="0.35">
      <c r="J187" s="303"/>
    </row>
    <row r="205" spans="10:10" x14ac:dyDescent="0.35">
      <c r="J205" s="304"/>
    </row>
    <row r="206" spans="10:10" x14ac:dyDescent="0.35">
      <c r="J206" s="304"/>
    </row>
    <row r="207" spans="10:10" x14ac:dyDescent="0.35">
      <c r="J207" s="304"/>
    </row>
    <row r="208" spans="10:10" x14ac:dyDescent="0.35">
      <c r="J208" s="304"/>
    </row>
    <row r="209" spans="10:10" x14ac:dyDescent="0.35">
      <c r="J209" s="304"/>
    </row>
    <row r="210" spans="10:10" x14ac:dyDescent="0.35">
      <c r="J210" s="304"/>
    </row>
    <row r="213" spans="10:10" x14ac:dyDescent="0.35">
      <c r="J213" s="304"/>
    </row>
    <row r="214" spans="10:10" x14ac:dyDescent="0.35">
      <c r="J214" s="303"/>
    </row>
    <row r="221" spans="10:10" x14ac:dyDescent="0.35">
      <c r="J221" s="303"/>
    </row>
    <row r="222" spans="10:10" x14ac:dyDescent="0.35">
      <c r="J222" s="303"/>
    </row>
    <row r="223" spans="10:10" x14ac:dyDescent="0.35">
      <c r="J223" s="303"/>
    </row>
    <row r="224" spans="10:10" x14ac:dyDescent="0.35">
      <c r="J224" s="303"/>
    </row>
    <row r="225" spans="10:10" x14ac:dyDescent="0.35">
      <c r="J225" s="303"/>
    </row>
    <row r="226" spans="10:10" x14ac:dyDescent="0.35">
      <c r="J226" s="303"/>
    </row>
    <row r="227" spans="10:10" x14ac:dyDescent="0.35">
      <c r="J227" s="303"/>
    </row>
    <row r="228" spans="10:10" x14ac:dyDescent="0.35">
      <c r="J228" s="303"/>
    </row>
    <row r="229" spans="10:10" x14ac:dyDescent="0.35">
      <c r="J229" s="303"/>
    </row>
    <row r="230" spans="10:10" x14ac:dyDescent="0.35">
      <c r="J230" s="303"/>
    </row>
    <row r="231" spans="10:10" x14ac:dyDescent="0.35">
      <c r="J231" s="303"/>
    </row>
    <row r="232" spans="10:10" x14ac:dyDescent="0.35">
      <c r="J232" s="303"/>
    </row>
    <row r="233" spans="10:10" x14ac:dyDescent="0.35">
      <c r="J233" s="303"/>
    </row>
    <row r="234" spans="10:10" x14ac:dyDescent="0.35">
      <c r="J234" s="303"/>
    </row>
    <row r="235" spans="10:10" x14ac:dyDescent="0.35">
      <c r="J235" s="303"/>
    </row>
    <row r="236" spans="10:10" x14ac:dyDescent="0.35">
      <c r="J236" s="303"/>
    </row>
    <row r="237" spans="10:10" x14ac:dyDescent="0.35">
      <c r="J237" s="303"/>
    </row>
    <row r="238" spans="10:10" x14ac:dyDescent="0.35">
      <c r="J238" s="303"/>
    </row>
    <row r="239" spans="10:10" x14ac:dyDescent="0.35">
      <c r="J239" s="303"/>
    </row>
    <row r="240" spans="10:10" x14ac:dyDescent="0.35">
      <c r="J240" s="303"/>
    </row>
    <row r="241" spans="10:10" x14ac:dyDescent="0.35">
      <c r="J241" s="303"/>
    </row>
    <row r="242" spans="10:10" x14ac:dyDescent="0.35">
      <c r="J242" s="303"/>
    </row>
    <row r="243" spans="10:10" x14ac:dyDescent="0.35">
      <c r="J243" s="303"/>
    </row>
    <row r="244" spans="10:10" x14ac:dyDescent="0.35">
      <c r="J244" s="303"/>
    </row>
    <row r="245" spans="10:10" x14ac:dyDescent="0.35">
      <c r="J245" s="303"/>
    </row>
    <row r="246" spans="10:10" x14ac:dyDescent="0.35">
      <c r="J246" s="303"/>
    </row>
    <row r="247" spans="10:10" x14ac:dyDescent="0.35">
      <c r="J247" s="303"/>
    </row>
    <row r="248" spans="10:10" x14ac:dyDescent="0.35">
      <c r="J248" s="303"/>
    </row>
    <row r="249" spans="10:10" x14ac:dyDescent="0.35">
      <c r="J249" s="303"/>
    </row>
    <row r="250" spans="10:10" x14ac:dyDescent="0.35">
      <c r="J250" s="303"/>
    </row>
    <row r="251" spans="10:10" x14ac:dyDescent="0.35">
      <c r="J251" s="303"/>
    </row>
    <row r="252" spans="10:10" x14ac:dyDescent="0.35">
      <c r="J252" s="303"/>
    </row>
    <row r="253" spans="10:10" x14ac:dyDescent="0.35">
      <c r="J253" s="303"/>
    </row>
    <row r="254" spans="10:10" x14ac:dyDescent="0.35">
      <c r="J254" s="303"/>
    </row>
    <row r="255" spans="10:10" x14ac:dyDescent="0.35">
      <c r="J255" s="303"/>
    </row>
    <row r="256" spans="10:10" x14ac:dyDescent="0.35">
      <c r="J256" s="303"/>
    </row>
    <row r="257" spans="10:10" x14ac:dyDescent="0.35">
      <c r="J257" s="303"/>
    </row>
    <row r="258" spans="10:10" x14ac:dyDescent="0.35">
      <c r="J258" s="303"/>
    </row>
    <row r="259" spans="10:10" x14ac:dyDescent="0.35">
      <c r="J259" s="303"/>
    </row>
    <row r="260" spans="10:10" x14ac:dyDescent="0.35">
      <c r="J260" s="303"/>
    </row>
    <row r="261" spans="10:10" x14ac:dyDescent="0.35">
      <c r="J261" s="303"/>
    </row>
    <row r="262" spans="10:10" x14ac:dyDescent="0.35">
      <c r="J262" s="303"/>
    </row>
    <row r="263" spans="10:10" x14ac:dyDescent="0.35">
      <c r="J263" s="304"/>
    </row>
    <row r="264" spans="10:10" x14ac:dyDescent="0.35">
      <c r="J264" s="304"/>
    </row>
    <row r="265" spans="10:10" x14ac:dyDescent="0.35">
      <c r="J265" s="304"/>
    </row>
    <row r="266" spans="10:10" x14ac:dyDescent="0.35">
      <c r="J266" s="304"/>
    </row>
    <row r="267" spans="10:10" x14ac:dyDescent="0.35">
      <c r="J267" s="304"/>
    </row>
    <row r="268" spans="10:10" x14ac:dyDescent="0.35">
      <c r="J268" s="304"/>
    </row>
    <row r="269" spans="10:10" x14ac:dyDescent="0.35">
      <c r="J269" s="304"/>
    </row>
    <row r="270" spans="10:10" x14ac:dyDescent="0.35">
      <c r="J270" s="304"/>
    </row>
    <row r="271" spans="10:10" x14ac:dyDescent="0.35">
      <c r="J271" s="304"/>
    </row>
    <row r="272" spans="10:10" x14ac:dyDescent="0.35">
      <c r="J272" s="304"/>
    </row>
    <row r="273" spans="10:10" x14ac:dyDescent="0.35">
      <c r="J273" s="304"/>
    </row>
    <row r="274" spans="10:10" x14ac:dyDescent="0.35">
      <c r="J274" s="304"/>
    </row>
    <row r="275" spans="10:10" x14ac:dyDescent="0.35">
      <c r="J275" s="304"/>
    </row>
    <row r="276" spans="10:10" x14ac:dyDescent="0.35">
      <c r="J276" s="304"/>
    </row>
    <row r="277" spans="10:10" x14ac:dyDescent="0.35">
      <c r="J277" s="304"/>
    </row>
    <row r="278" spans="10:10" x14ac:dyDescent="0.35">
      <c r="J278" s="303"/>
    </row>
    <row r="279" spans="10:10" x14ac:dyDescent="0.35">
      <c r="J279" s="303"/>
    </row>
    <row r="280" spans="10:10" x14ac:dyDescent="0.35">
      <c r="J280" s="303"/>
    </row>
    <row r="281" spans="10:10" x14ac:dyDescent="0.35">
      <c r="J281" s="303"/>
    </row>
    <row r="282" spans="10:10" x14ac:dyDescent="0.35">
      <c r="J282" s="303"/>
    </row>
    <row r="283" spans="10:10" x14ac:dyDescent="0.35">
      <c r="J283" s="303"/>
    </row>
    <row r="284" spans="10:10" x14ac:dyDescent="0.35">
      <c r="J284" s="303"/>
    </row>
    <row r="285" spans="10:10" x14ac:dyDescent="0.35">
      <c r="J285" s="303"/>
    </row>
    <row r="286" spans="10:10" x14ac:dyDescent="0.35">
      <c r="J286" s="303"/>
    </row>
    <row r="287" spans="10:10" x14ac:dyDescent="0.35">
      <c r="J287" s="303"/>
    </row>
    <row r="288" spans="10:10" x14ac:dyDescent="0.35">
      <c r="J288" s="303"/>
    </row>
    <row r="289" spans="10:10" x14ac:dyDescent="0.35">
      <c r="J289" s="303"/>
    </row>
    <row r="290" spans="10:10" x14ac:dyDescent="0.35">
      <c r="J290" s="303"/>
    </row>
    <row r="291" spans="10:10" x14ac:dyDescent="0.35">
      <c r="J291" s="303"/>
    </row>
    <row r="292" spans="10:10" x14ac:dyDescent="0.35">
      <c r="J292" s="303"/>
    </row>
    <row r="293" spans="10:10" x14ac:dyDescent="0.35">
      <c r="J293" s="303"/>
    </row>
    <row r="294" spans="10:10" x14ac:dyDescent="0.35">
      <c r="J294" s="303"/>
    </row>
    <row r="295" spans="10:10" x14ac:dyDescent="0.35">
      <c r="J295" s="303"/>
    </row>
    <row r="296" spans="10:10" x14ac:dyDescent="0.35">
      <c r="J296" s="303"/>
    </row>
    <row r="297" spans="10:10" x14ac:dyDescent="0.35">
      <c r="J297" s="303"/>
    </row>
    <row r="298" spans="10:10" x14ac:dyDescent="0.35">
      <c r="J298" s="304"/>
    </row>
    <row r="299" spans="10:10" x14ac:dyDescent="0.35">
      <c r="J299" s="303"/>
    </row>
    <row r="300" spans="10:10" x14ac:dyDescent="0.35">
      <c r="J300" s="303"/>
    </row>
    <row r="301" spans="10:10" x14ac:dyDescent="0.35">
      <c r="J301" s="303"/>
    </row>
    <row r="302" spans="10:10" x14ac:dyDescent="0.35">
      <c r="J302" s="303"/>
    </row>
    <row r="303" spans="10:10" x14ac:dyDescent="0.35">
      <c r="J303" s="303"/>
    </row>
    <row r="304" spans="10:10" x14ac:dyDescent="0.35">
      <c r="J304" s="303"/>
    </row>
    <row r="305" spans="10:10" x14ac:dyDescent="0.35">
      <c r="J305" s="303"/>
    </row>
    <row r="306" spans="10:10" x14ac:dyDescent="0.35">
      <c r="J306" s="303"/>
    </row>
    <row r="307" spans="10:10" x14ac:dyDescent="0.35">
      <c r="J307" s="303"/>
    </row>
    <row r="308" spans="10:10" x14ac:dyDescent="0.35">
      <c r="J308" s="303"/>
    </row>
    <row r="309" spans="10:10" x14ac:dyDescent="0.35">
      <c r="J309" s="303"/>
    </row>
    <row r="310" spans="10:10" x14ac:dyDescent="0.35">
      <c r="J310" s="303"/>
    </row>
    <row r="311" spans="10:10" x14ac:dyDescent="0.35">
      <c r="J311" s="303"/>
    </row>
    <row r="312" spans="10:10" x14ac:dyDescent="0.35">
      <c r="J312" s="303"/>
    </row>
    <row r="313" spans="10:10" x14ac:dyDescent="0.35">
      <c r="J313" s="303"/>
    </row>
    <row r="314" spans="10:10" x14ac:dyDescent="0.35">
      <c r="J314" s="303"/>
    </row>
    <row r="315" spans="10:10" x14ac:dyDescent="0.35">
      <c r="J315" s="303"/>
    </row>
    <row r="316" spans="10:10" x14ac:dyDescent="0.35">
      <c r="J316" s="303"/>
    </row>
    <row r="317" spans="10:10" x14ac:dyDescent="0.35">
      <c r="J317" s="303"/>
    </row>
    <row r="318" spans="10:10" x14ac:dyDescent="0.35">
      <c r="J318" s="303"/>
    </row>
    <row r="319" spans="10:10" x14ac:dyDescent="0.35">
      <c r="J319" s="303"/>
    </row>
    <row r="320" spans="10:10" x14ac:dyDescent="0.35">
      <c r="J320" s="303"/>
    </row>
    <row r="321" spans="10:10" x14ac:dyDescent="0.35">
      <c r="J321" s="303"/>
    </row>
    <row r="322" spans="10:10" x14ac:dyDescent="0.35">
      <c r="J322" s="303"/>
    </row>
    <row r="323" spans="10:10" x14ac:dyDescent="0.35">
      <c r="J323" s="303"/>
    </row>
    <row r="324" spans="10:10" x14ac:dyDescent="0.35">
      <c r="J324" s="303"/>
    </row>
    <row r="325" spans="10:10" x14ac:dyDescent="0.35">
      <c r="J325" s="303"/>
    </row>
    <row r="326" spans="10:10" x14ac:dyDescent="0.35">
      <c r="J326" s="303"/>
    </row>
    <row r="327" spans="10:10" x14ac:dyDescent="0.35">
      <c r="J327" s="303"/>
    </row>
    <row r="328" spans="10:10" x14ac:dyDescent="0.35">
      <c r="J328" s="303"/>
    </row>
    <row r="329" spans="10:10" x14ac:dyDescent="0.35">
      <c r="J329" s="303"/>
    </row>
    <row r="330" spans="10:10" x14ac:dyDescent="0.35">
      <c r="J330" s="303"/>
    </row>
    <row r="331" spans="10:10" x14ac:dyDescent="0.35">
      <c r="J331" s="303"/>
    </row>
    <row r="332" spans="10:10" x14ac:dyDescent="0.35">
      <c r="J332" s="303"/>
    </row>
    <row r="333" spans="10:10" x14ac:dyDescent="0.35">
      <c r="J333" s="303"/>
    </row>
    <row r="334" spans="10:10" x14ac:dyDescent="0.35">
      <c r="J334" s="303"/>
    </row>
    <row r="335" spans="10:10" x14ac:dyDescent="0.35">
      <c r="J335" s="303"/>
    </row>
    <row r="336" spans="10:10" x14ac:dyDescent="0.35">
      <c r="J336" s="303"/>
    </row>
    <row r="337" spans="10:10" x14ac:dyDescent="0.35">
      <c r="J337" s="303"/>
    </row>
    <row r="338" spans="10:10" x14ac:dyDescent="0.35">
      <c r="J338" s="303"/>
    </row>
    <row r="339" spans="10:10" x14ac:dyDescent="0.35">
      <c r="J339" s="303"/>
    </row>
    <row r="340" spans="10:10" x14ac:dyDescent="0.35">
      <c r="J340" s="303"/>
    </row>
    <row r="341" spans="10:10" x14ac:dyDescent="0.35">
      <c r="J341" s="303"/>
    </row>
    <row r="342" spans="10:10" x14ac:dyDescent="0.35">
      <c r="J342" s="303"/>
    </row>
    <row r="744" spans="10:10" x14ac:dyDescent="0.35">
      <c r="J744" s="334"/>
    </row>
    <row r="745" spans="10:10" x14ac:dyDescent="0.35">
      <c r="J745" s="334"/>
    </row>
    <row r="746" spans="10:10" x14ac:dyDescent="0.35">
      <c r="J746" s="334"/>
    </row>
    <row r="747" spans="10:10" x14ac:dyDescent="0.35">
      <c r="J747" s="334"/>
    </row>
    <row r="748" spans="10:10" x14ac:dyDescent="0.35">
      <c r="J748" s="334"/>
    </row>
    <row r="749" spans="10:10" x14ac:dyDescent="0.35">
      <c r="J749" s="334"/>
    </row>
    <row r="750" spans="10:10" x14ac:dyDescent="0.35">
      <c r="J750" s="334"/>
    </row>
    <row r="751" spans="10:10" x14ac:dyDescent="0.35">
      <c r="J751" s="334"/>
    </row>
    <row r="752" spans="10:10" x14ac:dyDescent="0.35">
      <c r="J752" s="334"/>
    </row>
    <row r="753" spans="10:10" x14ac:dyDescent="0.35">
      <c r="J753" s="335"/>
    </row>
    <row r="754" spans="10:10" x14ac:dyDescent="0.35">
      <c r="J754" s="335"/>
    </row>
    <row r="755" spans="10:10" x14ac:dyDescent="0.35">
      <c r="J755" s="334"/>
    </row>
    <row r="756" spans="10:10" x14ac:dyDescent="0.35">
      <c r="J756" s="335"/>
    </row>
    <row r="757" spans="10:10" x14ac:dyDescent="0.35">
      <c r="J757" s="335"/>
    </row>
    <row r="758" spans="10:10" x14ac:dyDescent="0.35">
      <c r="J758" s="335"/>
    </row>
    <row r="759" spans="10:10" x14ac:dyDescent="0.35">
      <c r="J759" s="335"/>
    </row>
    <row r="760" spans="10:10" x14ac:dyDescent="0.35">
      <c r="J760" s="334"/>
    </row>
    <row r="761" spans="10:10" x14ac:dyDescent="0.35">
      <c r="J761" s="335"/>
    </row>
    <row r="762" spans="10:10" x14ac:dyDescent="0.35">
      <c r="J762" s="334"/>
    </row>
    <row r="763" spans="10:10" x14ac:dyDescent="0.35">
      <c r="J763" s="334"/>
    </row>
    <row r="764" spans="10:10" x14ac:dyDescent="0.35">
      <c r="J764" s="334"/>
    </row>
    <row r="765" spans="10:10" x14ac:dyDescent="0.35">
      <c r="J765" s="334"/>
    </row>
    <row r="766" spans="10:10" x14ac:dyDescent="0.35">
      <c r="J766" s="334"/>
    </row>
    <row r="767" spans="10:10" x14ac:dyDescent="0.35">
      <c r="J767" s="334"/>
    </row>
    <row r="768" spans="10:10" x14ac:dyDescent="0.35">
      <c r="J768" s="334"/>
    </row>
    <row r="769" spans="10:10" x14ac:dyDescent="0.35">
      <c r="J769" s="335"/>
    </row>
    <row r="770" spans="10:10" x14ac:dyDescent="0.35">
      <c r="J770" s="335"/>
    </row>
    <row r="771" spans="10:10" x14ac:dyDescent="0.35">
      <c r="J771" s="335"/>
    </row>
    <row r="772" spans="10:10" x14ac:dyDescent="0.35">
      <c r="J772" s="335"/>
    </row>
    <row r="773" spans="10:10" x14ac:dyDescent="0.35">
      <c r="J773" s="335"/>
    </row>
    <row r="774" spans="10:10" x14ac:dyDescent="0.35">
      <c r="J774" s="335"/>
    </row>
    <row r="775" spans="10:10" x14ac:dyDescent="0.35">
      <c r="J775" s="335"/>
    </row>
    <row r="776" spans="10:10" x14ac:dyDescent="0.35">
      <c r="J776" s="335"/>
    </row>
    <row r="777" spans="10:10" x14ac:dyDescent="0.35">
      <c r="J777" s="335"/>
    </row>
    <row r="778" spans="10:10" x14ac:dyDescent="0.35">
      <c r="J778" s="334"/>
    </row>
    <row r="779" spans="10:10" x14ac:dyDescent="0.35">
      <c r="J779" s="334"/>
    </row>
    <row r="780" spans="10:10" x14ac:dyDescent="0.35">
      <c r="J780" s="335"/>
    </row>
    <row r="781" spans="10:10" x14ac:dyDescent="0.35">
      <c r="J781" s="334"/>
    </row>
    <row r="782" spans="10:10" x14ac:dyDescent="0.35">
      <c r="J782" s="334"/>
    </row>
    <row r="783" spans="10:10" x14ac:dyDescent="0.35">
      <c r="J783" s="334"/>
    </row>
    <row r="784" spans="10:10" x14ac:dyDescent="0.35">
      <c r="J784" s="334"/>
    </row>
    <row r="785" spans="10:10" x14ac:dyDescent="0.35">
      <c r="J785" s="335"/>
    </row>
    <row r="786" spans="10:10" x14ac:dyDescent="0.35">
      <c r="J786" s="334"/>
    </row>
    <row r="787" spans="10:10" x14ac:dyDescent="0.35">
      <c r="J787" s="335"/>
    </row>
    <row r="788" spans="10:10" x14ac:dyDescent="0.35">
      <c r="J788" s="335"/>
    </row>
    <row r="789" spans="10:10" x14ac:dyDescent="0.35">
      <c r="J789" s="334"/>
    </row>
    <row r="790" spans="10:10" x14ac:dyDescent="0.35">
      <c r="J790" s="334"/>
    </row>
    <row r="791" spans="10:10" x14ac:dyDescent="0.35">
      <c r="J791" s="334"/>
    </row>
    <row r="792" spans="10:10" x14ac:dyDescent="0.35">
      <c r="J792" s="334"/>
    </row>
    <row r="793" spans="10:10" x14ac:dyDescent="0.35">
      <c r="J793" s="334"/>
    </row>
    <row r="794" spans="10:10" x14ac:dyDescent="0.35">
      <c r="J794" s="335"/>
    </row>
    <row r="795" spans="10:10" x14ac:dyDescent="0.35">
      <c r="J795" s="335"/>
    </row>
    <row r="796" spans="10:10" x14ac:dyDescent="0.35">
      <c r="J796" s="335"/>
    </row>
    <row r="797" spans="10:10" x14ac:dyDescent="0.35">
      <c r="J797" s="335"/>
    </row>
    <row r="798" spans="10:10" x14ac:dyDescent="0.35">
      <c r="J798" s="334"/>
    </row>
    <row r="799" spans="10:10" x14ac:dyDescent="0.35">
      <c r="J799" s="334"/>
    </row>
    <row r="800" spans="10:10" x14ac:dyDescent="0.35">
      <c r="J800" s="334"/>
    </row>
    <row r="801" spans="10:10" x14ac:dyDescent="0.35">
      <c r="J801" s="334"/>
    </row>
    <row r="802" spans="10:10" x14ac:dyDescent="0.35">
      <c r="J802" s="336"/>
    </row>
  </sheetData>
  <autoFilter ref="A28:AQG38" xr:uid="{00000000-0009-0000-0000-000000000000}"/>
  <customSheetViews>
    <customSheetView guid="{ABA80D4C-080F-45BD-806F-37F117903200}" scale="80" showPageBreaks="1" fitToPage="1" printArea="1" filter="1" showAutoFilter="1" hiddenRows="1" hiddenColumns="1" topLeftCell="B25">
      <pane ySplit="4" topLeftCell="A512" activePane="bottomLeft" state="frozen"/>
      <selection pane="bottomLeft" activeCell="CD539" sqref="CD539"/>
      <rowBreaks count="3" manualBreakCount="3">
        <brk id="214" min="1" max="108" man="1"/>
        <brk id="384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90" fitToHeight="0" orientation="landscape" horizontalDpi="4294967295" verticalDpi="4294967295" r:id="rId1"/>
      <autoFilter ref="A28:AQF619" xr:uid="{00000000-0000-0000-0000-000000000000}">
        <filterColumn colId="278">
          <filters>
            <filter val="Константинов/Набатчиков"/>
          </filters>
        </filterColumn>
      </autoFilter>
    </customSheetView>
    <customSheetView guid="{5529A6E8-D27B-4413-80B8-CB1D9D95CFA4}" scale="85" showPageBreaks="1" fitToPage="1" printArea="1" showAutoFilter="1" hiddenRows="1" hiddenColumns="1" view="pageBreakPreview" topLeftCell="B25">
      <pane xSplit="10" ySplit="4" topLeftCell="FE29" activePane="bottomRight" state="frozen"/>
      <selection pane="bottomRight" activeCell="K32" sqref="K32"/>
      <rowBreaks count="4" manualBreakCount="4">
        <brk id="213" min="1" max="108" man="1"/>
        <brk id="383" min="1" max="108" man="1"/>
        <brk id="463" min="1" max="108" man="1"/>
        <brk id="526" min="1" max="108" man="1"/>
      </rowBreaks>
      <colBreaks count="1" manualBreakCount="1">
        <brk id="77" max="615" man="1"/>
      </colBreaks>
      <pageMargins left="0.70866141732283472" right="0.70866141732283472" top="0.74803149606299213" bottom="0.74803149606299213" header="0.31496062992125984" footer="0.31496062992125984"/>
      <pageSetup paperSize="8" scale="32" fitToHeight="0" orientation="landscape" horizontalDpi="4294967295" verticalDpi="4294967295" r:id="rId2"/>
      <autoFilter ref="A28:AQF619" xr:uid="{00000000-0000-0000-0000-000000000000}"/>
    </customSheetView>
    <customSheetView guid="{57565816-6AAE-4FD6-9B83-A5891B3F8732}" scale="85" showPageBreaks="1" fitToPage="1" printArea="1" filter="1" showAutoFilter="1" hiddenRows="1" hiddenColumns="1" view="pageBreakPreview" topLeftCell="A25">
      <pane xSplit="10" ySplit="33" topLeftCell="FF502" activePane="bottomRight" state="frozen"/>
      <selection pane="bottomRight" activeCell="FS510" sqref="FS510"/>
      <rowBreaks count="4" manualBreakCount="4">
        <brk id="213" min="1" max="108" man="1"/>
        <brk id="387" min="1" max="108" man="1"/>
        <brk id="467" min="1" max="108" man="1"/>
        <brk id="532" min="1" max="108" man="1"/>
      </rowBreaks>
      <colBreaks count="1" manualBreakCount="1">
        <brk id="77" max="615" man="1"/>
      </colBreaks>
      <pageMargins left="0.70866141732283472" right="0.70866141732283472" top="0.74803149606299213" bottom="0.74803149606299213" header="0.31496062992125984" footer="0.31496062992125984"/>
      <pageSetup paperSize="8" scale="42" fitToHeight="0" orientation="landscape" horizontalDpi="4294967295" verticalDpi="4294967295" r:id="rId3"/>
      <autoFilter ref="A28:AQF619" xr:uid="{00000000-0000-0000-0000-000000000000}">
        <filterColumn colId="278">
          <filters>
            <filter val="Беломестнов/Кшнякин"/>
          </filters>
        </filterColumn>
      </autoFilter>
    </customSheetView>
    <customSheetView guid="{96A4F824-BE7D-49F8-B101-397243760418}" scale="80" showPageBreaks="1" fitToPage="1" filter="1" showAutoFilter="1" hiddenRows="1" hiddenColumns="1" view="pageBreakPreview" topLeftCell="A25">
      <pane xSplit="10" ySplit="31" topLeftCell="FE204" activePane="bottomRight" state="frozen"/>
      <selection pane="bottomRight" activeCell="A357" sqref="A357:XFD357"/>
      <pageMargins left="0.70866141732283472" right="0.70866141732283472" top="0.74803149606299213" bottom="0.74803149606299213" header="0.31496062992125984" footer="0.31496062992125984"/>
      <pageSetup paperSize="8" scale="10" fitToHeight="0" orientation="landscape" r:id="rId4"/>
      <autoFilter ref="A28:AQF619" xr:uid="{00000000-0000-0000-0000-000000000000}">
        <filterColumn colId="278">
          <filters>
            <filter val="Беломестнов/Кшнякин"/>
          </filters>
        </filterColumn>
      </autoFilter>
    </customSheetView>
    <customSheetView guid="{DEC4FF95-AA87-4131-BCA2-57194FAB0F1E}" scale="85" showPageBreaks="1" fitToPage="1" printArea="1" filter="1" showAutoFilter="1" hiddenRows="1" hiddenColumns="1" view="pageBreakPreview" topLeftCell="B25">
      <pane xSplit="10" ySplit="4" topLeftCell="CE31" activePane="bottomRight" state="frozen"/>
      <selection pane="bottomRight" activeCell="FR31" sqref="CL31:FR31"/>
      <rowBreaks count="3" manualBreakCount="3">
        <brk id="213" min="1" max="108" man="1"/>
        <brk id="383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26" fitToHeight="0" orientation="landscape" horizontalDpi="4294967295" verticalDpi="4294967295" r:id="rId5"/>
      <autoFilter ref="A28:AQE609" xr:uid="{00000000-0000-0000-0000-000000000000}">
        <filterColumn colId="276">
          <filters>
            <filter val="Стяжкин/Набатчиков"/>
          </filters>
        </filterColumn>
      </autoFilter>
    </customSheetView>
    <customSheetView guid="{E95CF61C-C534-452E-BFD6-14B1D8652AC6}" scale="80" showPageBreaks="1" fitToPage="1" printArea="1" filter="1" showAutoFilter="1" hiddenRows="1" hiddenColumns="1" view="pageBreakPreview" topLeftCell="A16">
      <pane xSplit="10" ySplit="13" topLeftCell="EY472" activePane="bottomRight" state="frozen"/>
      <selection pane="bottomRight" activeCell="G480" sqref="G480"/>
      <pageMargins left="0.70866141732283472" right="0.70866141732283472" top="0.74803149606299213" bottom="0.74803149606299213" header="0.31496062992125984" footer="0.31496062992125984"/>
      <pageSetup paperSize="8" scale="56" fitToHeight="0" orientation="landscape" r:id="rId6"/>
      <autoFilter ref="A28:AQC600" xr:uid="{00000000-0000-0000-0000-000000000000}">
        <filterColumn colId="274">
          <filters>
            <filter val="Константинов/Палей"/>
          </filters>
        </filterColumn>
      </autoFilter>
    </customSheetView>
    <customSheetView guid="{505B9CA4-B0ED-44F3-BF85-562ECED206CB}" scale="85" showPageBreaks="1" fitToPage="1" printArea="1" showAutoFilter="1" hiddenRows="1" hiddenColumns="1" view="pageBreakPreview" topLeftCell="B25">
      <pane xSplit="43" ySplit="6" topLeftCell="AT31" activePane="bottomRight" state="frozen"/>
      <selection pane="bottomRight" activeCell="KF25" sqref="KF1:KG1048576"/>
      <rowBreaks count="3" manualBreakCount="3">
        <brk id="213" min="1" max="107" man="1"/>
        <brk id="384" min="1" max="107" man="1"/>
        <brk id="534" min="1" max="107" man="1"/>
      </rowBreaks>
      <pageMargins left="0.70866141732283472" right="0.70866141732283472" top="0.74803149606299213" bottom="0.74803149606299213" header="0.31496062992125984" footer="0.31496062992125984"/>
      <pageSetup paperSize="8" scale="39" fitToHeight="0" orientation="landscape" r:id="rId7"/>
      <autoFilter ref="A28:AQC600" xr:uid="{00000000-0000-0000-0000-000000000000}"/>
    </customSheetView>
    <customSheetView guid="{E864917A-A71A-4617-BFE1-AC8F4AFB994A}" scale="80" showPageBreaks="1" fitToPage="1" printArea="1" filter="1" showAutoFilter="1" hiddenRows="1" hiddenColumns="1" view="pageBreakPreview" topLeftCell="B25">
      <pane xSplit="9" ySplit="5" topLeftCell="CD279" activePane="bottomRight" state="frozen"/>
      <selection pane="bottomRight" activeCell="FK355" sqref="CD355:FK355"/>
      <rowBreaks count="3" manualBreakCount="3">
        <brk id="213" min="1" max="107" man="1"/>
        <brk id="384" min="1" max="107" man="1"/>
        <brk id="535" min="1" max="107" man="1"/>
      </rowBreaks>
      <pageMargins left="0.70866141732283472" right="0.70866141732283472" top="0.74803149606299213" bottom="0.74803149606299213" header="0.31496062992125984" footer="0.31496062992125984"/>
      <pageSetup paperSize="8" scale="24" fitToHeight="0" orientation="landscape" r:id="rId8"/>
      <autoFilter ref="A28:APY594" xr:uid="{00000000-0000-0000-0000-000000000000}">
        <filterColumn colId="270">
          <filters>
            <filter val="Козлов/Палей"/>
          </filters>
        </filterColumn>
      </autoFilter>
    </customSheetView>
    <customSheetView guid="{8AC4748F-C348-45DB-AD77-829BB9C41C40}" scale="80" showPageBreaks="1" fitToPage="1" printArea="1" filter="1" showAutoFilter="1" hiddenRows="1" hiddenColumns="1" view="pageBreakPreview" topLeftCell="C25">
      <pane xSplit="83" ySplit="40" topLeftCell="EH380" activePane="bottomRight" state="frozen"/>
      <selection pane="bottomRight" activeCell="I476" sqref="I476"/>
      <pageMargins left="0.70866141732283472" right="0.70866141732283472" top="0.74803149606299213" bottom="0.74803149606299213" header="0.31496062992125984" footer="0.31496062992125984"/>
      <pageSetup paperSize="8" scale="47" fitToHeight="0" orientation="landscape" r:id="rId9"/>
      <autoFilter ref="A28:JV539" xr:uid="{00000000-0000-0000-0000-000000000000}">
        <filterColumn colId="186">
          <filters>
            <filter val="БДНГ-2"/>
          </filters>
        </filterColumn>
      </autoFilter>
    </customSheetView>
    <customSheetView guid="{2558BA00-BBAB-40D3-B6EF-D24967B89054}" scale="80" showPageBreaks="1" fitToPage="1" printArea="1" filter="1" showAutoFilter="1" hiddenColumns="1" view="pageBreakPreview" topLeftCell="FC21">
      <selection activeCell="FY159" sqref="FY159"/>
      <pageMargins left="0.7" right="0.7" top="0.75" bottom="0.75" header="0.3" footer="0.3"/>
      <pageSetup paperSize="8" scale="26" fitToHeight="0" orientation="landscape" r:id="rId10"/>
      <autoFilter ref="A24:KL472" xr:uid="{00000000-0000-0000-0000-000000000000}">
        <filterColumn colId="184">
          <filters>
            <filter val="БДНГ-1"/>
          </filters>
        </filterColumn>
      </autoFilter>
    </customSheetView>
    <customSheetView guid="{4B230172-5AA0-44FD-B9E7-C47513B09D87}" scale="73" showPageBreaks="1" fitToPage="1" printArea="1" hiddenRows="1" hiddenColumns="1" view="pageBreakPreview" topLeftCell="A24">
      <pane xSplit="10" ySplit="28" topLeftCell="BK392" activePane="bottomRight" state="frozen"/>
      <selection pane="bottomRight" activeCell="BL30" sqref="BL30"/>
      <pageMargins left="0.70866141732283472" right="0.70866141732283472" top="0.74803149606299213" bottom="0.74803149606299213" header="0.31496062992125984" footer="0.31496062992125984"/>
      <pageSetup paperSize="8" scale="27" fitToHeight="0" orientation="landscape" r:id="rId11"/>
    </customSheetView>
    <customSheetView guid="{E229E000-D688-46ED-9DCB-B27B050D9E5F}" scale="80" showPageBreaks="1" fitToPage="1" printArea="1" filter="1" showAutoFilter="1" hiddenRows="1" hiddenColumns="1" view="pageBreakPreview" topLeftCell="B25">
      <pane xSplit="9" ySplit="2" topLeftCell="BW472" activePane="bottomRight" state="frozen"/>
      <selection pane="bottomRight" activeCell="CL557" sqref="CL557"/>
      <pageMargins left="0.70866141732283472" right="0.70866141732283472" top="0.74803149606299213" bottom="0.74803149606299213" header="0.31496062992125984" footer="0.31496062992125984"/>
      <pageSetup paperSize="8" scale="28" fitToHeight="0" orientation="landscape" r:id="rId12"/>
      <autoFilter ref="A28:KA556" xr:uid="{00000000-0000-0000-0000-000000000000}">
        <filterColumn colId="186">
          <filters>
            <filter val="5.2"/>
          </filters>
        </filterColumn>
      </autoFilter>
    </customSheetView>
    <customSheetView guid="{C2004EF5-687C-4621-BCD7-BBA1DB028D9D}" scale="80" showPageBreaks="1" fitToPage="1" printArea="1" filter="1" showAutoFilter="1" hiddenRows="1" hiddenColumns="1" view="pageBreakPreview" topLeftCell="B25">
      <pane xSplit="43" ySplit="4" topLeftCell="AT231" activePane="bottomRight" state="frozen"/>
      <selection pane="bottomRight" activeCell="CJ239" sqref="CJ239"/>
      <rowBreaks count="3" manualBreakCount="3">
        <brk id="213" min="1" max="107" man="1"/>
        <brk id="384" min="1" max="107" man="1"/>
        <brk id="532" min="1" max="107" man="1"/>
      </rowBreaks>
      <pageMargins left="0.70866141732283472" right="0.70866141732283472" top="0.74803149606299213" bottom="0.74803149606299213" header="0.31496062992125984" footer="0.31496062992125984"/>
      <pageSetup paperSize="8" scale="48" fitToHeight="0" orientation="landscape" r:id="rId13"/>
      <autoFilter ref="A28:APZ597" xr:uid="{00000000-0000-0000-0000-000000000000}">
        <filterColumn colId="272">
          <filters>
            <filter val="Беломестнов/Карпунин"/>
          </filters>
        </filterColumn>
      </autoFilter>
    </customSheetView>
    <customSheetView guid="{FC99DFBC-876D-460F-B538-B3627CDFD702}" scale="85" showPageBreaks="1" fitToPage="1" printArea="1" filter="1" showAutoFilter="1" hiddenRows="1" hiddenColumns="1" view="pageBreakPreview" topLeftCell="B25">
      <pane xSplit="11" ySplit="2" topLeftCell="FF27" activePane="bottomRight" state="frozen"/>
      <selection pane="bottomRight" activeCell="FN602" sqref="FN602"/>
      <rowBreaks count="5" manualBreakCount="5">
        <brk id="106" max="16383" man="1"/>
        <brk id="203" max="16383" man="1"/>
        <brk id="298" max="16383" man="1"/>
        <brk id="386" max="16383" man="1"/>
        <brk id="462" max="16383" man="1"/>
      </rowBreaks>
      <pageMargins left="0.70866141732283472" right="0.70866141732283472" top="0.74803149606299213" bottom="0.74803149606299213" header="0.31496062992125984" footer="0.31496062992125984"/>
      <pageSetup paperSize="8" scale="26" fitToHeight="0" orientation="landscape" horizontalDpi="4294967295" verticalDpi="4294967295" r:id="rId14"/>
      <autoFilter ref="A28:APZ597" xr:uid="{00000000-0000-0000-0000-000000000000}">
        <filterColumn colId="272">
          <filters>
            <filter val="Толстых/Левин"/>
          </filters>
        </filterColumn>
      </autoFilter>
    </customSheetView>
    <customSheetView guid="{E41AA92C-C619-4EEF-AE56-7A9255D02FF0}" scale="90" showPageBreaks="1" fitToPage="1" printArea="1" showAutoFilter="1" hiddenRows="1" hiddenColumns="1" view="pageBreakPreview" topLeftCell="A25">
      <pane xSplit="10" ySplit="4" topLeftCell="FF509" activePane="bottomRight" state="frozen"/>
      <selection pane="bottomRight" activeCell="FS531" sqref="FS531"/>
      <rowBreaks count="3" manualBreakCount="3">
        <brk id="214" min="1" max="108" man="1"/>
        <brk id="384" min="1" max="108" man="1"/>
        <brk id="522" min="1" max="108" man="1"/>
      </rowBreaks>
      <pageMargins left="0.70866141732283472" right="0.70866141732283472" top="0.74803149606299213" bottom="0.74803149606299213" header="0.31496062992125984" footer="0.31496062992125984"/>
      <pageSetup paperSize="8" scale="26" fitToHeight="0" orientation="landscape" horizontalDpi="4294967295" verticalDpi="4294967295" r:id="rId15"/>
      <autoFilter ref="A28:APZ597" xr:uid="{00000000-0000-0000-0000-000000000000}"/>
    </customSheetView>
    <customSheetView guid="{704DBCE5-190B-4E0A-98B5-93ADE3A6FC07}" scale="90" showPageBreaks="1" fitToPage="1" printArea="1" filter="1" showAutoFilter="1" hiddenRows="1" hiddenColumns="1" view="pageBreakPreview" topLeftCell="B25">
      <pane ySplit="5" topLeftCell="A76" activePane="bottomLeft" state="frozen"/>
      <selection pane="bottomLeft" activeCell="CK32" sqref="CK32"/>
      <rowBreaks count="3" manualBreakCount="3">
        <brk id="214" min="1" max="108" man="1"/>
        <brk id="384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80" fitToHeight="0" orientation="landscape" horizontalDpi="4294967295" verticalDpi="4294967295" r:id="rId16"/>
      <autoFilter ref="A28:AQD609" xr:uid="{00000000-0000-0000-0000-000000000000}">
        <filterColumn colId="276">
          <filters>
            <filter val="Стяжкин/Набатчиков"/>
          </filters>
        </filterColumn>
      </autoFilter>
    </customSheetView>
    <customSheetView guid="{77141914-F19F-4DD7-98B1-60E3C4FC6D1B}" scale="90" showPageBreaks="1" fitToPage="1" printArea="1" filter="1" showAutoFilter="1" hiddenRows="1" hiddenColumns="1" view="pageBreakPreview" topLeftCell="B25">
      <pane xSplit="43" ySplit="4" topLeftCell="AT540" activePane="bottomRight" state="frozen"/>
      <selection pane="bottomRight" activeCell="BJ545" sqref="BJ545"/>
      <rowBreaks count="3" manualBreakCount="3">
        <brk id="214" min="1" max="108" man="1"/>
        <brk id="384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61" fitToHeight="0" orientation="landscape" horizontalDpi="4294967295" verticalDpi="4294967295" r:id="rId17"/>
      <autoFilter ref="A28:AQF619" xr:uid="{00000000-0000-0000-0000-000000000000}">
        <filterColumn colId="278">
          <filters>
            <filter val="Константинов/Набатчиков"/>
          </filters>
        </filterColumn>
      </autoFilter>
    </customSheetView>
  </customSheetViews>
  <mergeCells count="100">
    <mergeCell ref="DL25:DN25"/>
    <mergeCell ref="DH25:DK25"/>
    <mergeCell ref="DO25:DT25"/>
    <mergeCell ref="GO27:GP27"/>
    <mergeCell ref="FD25:FQ25"/>
    <mergeCell ref="DZ25:EN25"/>
    <mergeCell ref="EO25:FC25"/>
    <mergeCell ref="FR25:FS25"/>
    <mergeCell ref="FT25:FU25"/>
    <mergeCell ref="GM27:GN27"/>
    <mergeCell ref="GI27:GJ27"/>
    <mergeCell ref="GG27:GH27"/>
    <mergeCell ref="GE27:GF27"/>
    <mergeCell ref="GA27:GB27"/>
    <mergeCell ref="FY27:FZ27"/>
    <mergeCell ref="FW27:FX27"/>
    <mergeCell ref="HA27:HB27"/>
    <mergeCell ref="GY27:GZ27"/>
    <mergeCell ref="GC27:GD27"/>
    <mergeCell ref="KB26:KB27"/>
    <mergeCell ref="GK27:GL27"/>
    <mergeCell ref="JM27:JN27"/>
    <mergeCell ref="JO27:JP27"/>
    <mergeCell ref="JX26:JX27"/>
    <mergeCell ref="IY27:IZ27"/>
    <mergeCell ref="JG27:JH27"/>
    <mergeCell ref="JA27:JB27"/>
    <mergeCell ref="IW27:IX27"/>
    <mergeCell ref="JI27:JJ27"/>
    <mergeCell ref="JK27:JL27"/>
    <mergeCell ref="DE19:DU19"/>
    <mergeCell ref="DE20:DU20"/>
    <mergeCell ref="IK27:IL27"/>
    <mergeCell ref="DE21:DU21"/>
    <mergeCell ref="DE22:DU22"/>
    <mergeCell ref="DE23:DU23"/>
    <mergeCell ref="DE25:DG25"/>
    <mergeCell ref="DY26:DY27"/>
    <mergeCell ref="DU25:DX25"/>
    <mergeCell ref="II27:IJ27"/>
    <mergeCell ref="HY27:HZ27"/>
    <mergeCell ref="IA27:IB27"/>
    <mergeCell ref="HE27:HF27"/>
    <mergeCell ref="HG27:HH27"/>
    <mergeCell ref="GQ27:GR27"/>
    <mergeCell ref="HC27:HD27"/>
    <mergeCell ref="DE14:DU14"/>
    <mergeCell ref="DE15:DU15"/>
    <mergeCell ref="DE16:DU16"/>
    <mergeCell ref="DE17:DU17"/>
    <mergeCell ref="DE18:DU18"/>
    <mergeCell ref="DE1:DU1"/>
    <mergeCell ref="DE2:DU2"/>
    <mergeCell ref="DE3:DU3"/>
    <mergeCell ref="DE4:DU4"/>
    <mergeCell ref="DE5:DU5"/>
    <mergeCell ref="DE6:DU6"/>
    <mergeCell ref="DE7:DU7"/>
    <mergeCell ref="DE8:DU8"/>
    <mergeCell ref="DE9:DU9"/>
    <mergeCell ref="DE10:DU10"/>
    <mergeCell ref="DE11:DU11"/>
    <mergeCell ref="DE12:DU12"/>
    <mergeCell ref="DE13:DU13"/>
    <mergeCell ref="IM27:IN27"/>
    <mergeCell ref="IO27:IP27"/>
    <mergeCell ref="IG27:IH27"/>
    <mergeCell ref="GW27:GX27"/>
    <mergeCell ref="GU27:GV27"/>
    <mergeCell ref="HI27:HJ27"/>
    <mergeCell ref="HO27:HP27"/>
    <mergeCell ref="HS27:HT27"/>
    <mergeCell ref="HU27:HV27"/>
    <mergeCell ref="HW27:HX27"/>
    <mergeCell ref="HQ27:HR27"/>
    <mergeCell ref="HM27:HN27"/>
    <mergeCell ref="HK27:HL27"/>
    <mergeCell ref="JU25:KA25"/>
    <mergeCell ref="JU26:JU27"/>
    <mergeCell ref="JV26:JV27"/>
    <mergeCell ref="JW26:JW27"/>
    <mergeCell ref="KA26:KA27"/>
    <mergeCell ref="JY26:JY27"/>
    <mergeCell ref="JZ26:JZ27"/>
    <mergeCell ref="JR25:JS25"/>
    <mergeCell ref="GS27:GT27"/>
    <mergeCell ref="B23:DD23"/>
    <mergeCell ref="U25:AD25"/>
    <mergeCell ref="AE25:AS25"/>
    <mergeCell ref="CM25:CW25"/>
    <mergeCell ref="CX25:DD25"/>
    <mergeCell ref="D25:P25"/>
    <mergeCell ref="AT25:CL25"/>
    <mergeCell ref="IQ27:IR27"/>
    <mergeCell ref="IS27:IT27"/>
    <mergeCell ref="IU27:IV27"/>
    <mergeCell ref="JC27:JD27"/>
    <mergeCell ref="JE27:JF27"/>
    <mergeCell ref="IC27:ID27"/>
    <mergeCell ref="IE27:IF27"/>
  </mergeCells>
  <conditionalFormatting sqref="AV36:BH36 AU37:BH38 AU29:BH35 KE29:KF38">
    <cfRule type="cellIs" dxfId="68" priority="992" operator="equal">
      <formula>0</formula>
    </cfRule>
  </conditionalFormatting>
  <conditionalFormatting sqref="L39">
    <cfRule type="duplicateValues" priority="1136"/>
  </conditionalFormatting>
  <conditionalFormatting sqref="BO16:BR16">
    <cfRule type="duplicateValues" dxfId="67" priority="552"/>
  </conditionalFormatting>
  <conditionalFormatting sqref="BO16:BR16">
    <cfRule type="duplicateValues" dxfId="66" priority="553"/>
    <cfRule type="timePeriod" dxfId="65" priority="554" timePeriod="yesterday">
      <formula>FLOOR(BO16,1)=TODAY()-1</formula>
    </cfRule>
  </conditionalFormatting>
  <conditionalFormatting sqref="BO16:BR16">
    <cfRule type="duplicateValues" dxfId="64" priority="555"/>
    <cfRule type="duplicateValues" dxfId="63" priority="556"/>
  </conditionalFormatting>
  <conditionalFormatting sqref="HC16:HD16">
    <cfRule type="duplicateValues" dxfId="62" priority="537"/>
  </conditionalFormatting>
  <conditionalFormatting sqref="HC16:HD16">
    <cfRule type="duplicateValues" dxfId="61" priority="538"/>
    <cfRule type="timePeriod" dxfId="60" priority="539" timePeriod="yesterday">
      <formula>FLOOR(HC16,1)=TODAY()-1</formula>
    </cfRule>
  </conditionalFormatting>
  <conditionalFormatting sqref="HC16:HD16">
    <cfRule type="duplicateValues" dxfId="59" priority="540"/>
    <cfRule type="duplicateValues" dxfId="58" priority="541"/>
  </conditionalFormatting>
  <conditionalFormatting sqref="HE16:IB16 JR16:JS16 L16:BJ16 BL16:BN16 BZ16:DD16 DV16 BS16:BX16 GS16:HB16 DX16:GD16 GI16:GJ16">
    <cfRule type="duplicateValues" dxfId="57" priority="1445"/>
  </conditionalFormatting>
  <conditionalFormatting sqref="HE16:IB16 JR16:JS16 L16:BJ16 BL16:BN16 BZ16:DD16 DV16 BS16:BX16 GS16:HB16 DX16:GD16 GI16:GJ16">
    <cfRule type="duplicateValues" dxfId="56" priority="1453"/>
    <cfRule type="timePeriod" dxfId="55" priority="1454" timePeriod="yesterday">
      <formula>FLOOR(L16,1)=TODAY()-1</formula>
    </cfRule>
  </conditionalFormatting>
  <conditionalFormatting sqref="HE16:IB16 JR16:JS16 L16:BJ16 BL16:BN16 BZ16:DD16 DV16 BS16:BX16 GS16:HB16 DX16:GD16 GI16:GJ16">
    <cfRule type="duplicateValues" dxfId="54" priority="1469"/>
    <cfRule type="duplicateValues" dxfId="53" priority="1470"/>
  </conditionalFormatting>
  <conditionalFormatting sqref="GQ16:GR16">
    <cfRule type="duplicateValues" dxfId="52" priority="498"/>
  </conditionalFormatting>
  <conditionalFormatting sqref="GQ16:GR16">
    <cfRule type="duplicateValues" dxfId="51" priority="499"/>
    <cfRule type="timePeriod" dxfId="50" priority="500" timePeriod="yesterday">
      <formula>FLOOR(GQ16,1)=TODAY()-1</formula>
    </cfRule>
  </conditionalFormatting>
  <conditionalFormatting sqref="GQ16:GR16">
    <cfRule type="duplicateValues" dxfId="49" priority="501"/>
    <cfRule type="duplicateValues" dxfId="48" priority="502"/>
  </conditionalFormatting>
  <conditionalFormatting sqref="DL1:DL24">
    <cfRule type="duplicateValues" dxfId="47" priority="492"/>
    <cfRule type="duplicateValues" dxfId="46" priority="493"/>
  </conditionalFormatting>
  <conditionalFormatting sqref="DL1:DL24">
    <cfRule type="duplicateValues" dxfId="45" priority="491"/>
  </conditionalFormatting>
  <conditionalFormatting sqref="DL1:DL24">
    <cfRule type="duplicateValues" dxfId="44" priority="494"/>
    <cfRule type="duplicateValues" dxfId="43" priority="495"/>
    <cfRule type="duplicateValues" dxfId="42" priority="496"/>
  </conditionalFormatting>
  <conditionalFormatting sqref="GO16:GP16">
    <cfRule type="duplicateValues" dxfId="41" priority="479"/>
  </conditionalFormatting>
  <conditionalFormatting sqref="GO16:GP16">
    <cfRule type="duplicateValues" dxfId="40" priority="480"/>
    <cfRule type="timePeriod" dxfId="39" priority="481" timePeriod="yesterday">
      <formula>FLOOR(GO16,1)=TODAY()-1</formula>
    </cfRule>
  </conditionalFormatting>
  <conditionalFormatting sqref="GO16:GP16">
    <cfRule type="duplicateValues" dxfId="38" priority="482"/>
    <cfRule type="duplicateValues" dxfId="37" priority="483"/>
  </conditionalFormatting>
  <conditionalFormatting sqref="AU36">
    <cfRule type="cellIs" dxfId="36" priority="136" operator="equal">
      <formula>0</formula>
    </cfRule>
  </conditionalFormatting>
  <conditionalFormatting sqref="KE16:KF16">
    <cfRule type="duplicateValues" dxfId="35" priority="131"/>
  </conditionalFormatting>
  <conditionalFormatting sqref="KE16:KF16">
    <cfRule type="duplicateValues" dxfId="34" priority="132"/>
    <cfRule type="timePeriod" dxfId="33" priority="133" timePeriod="yesterday">
      <formula>FLOOR(KE16,1)=TODAY()-1</formula>
    </cfRule>
  </conditionalFormatting>
  <conditionalFormatting sqref="KE16:KF16">
    <cfRule type="duplicateValues" dxfId="32" priority="134"/>
    <cfRule type="duplicateValues" dxfId="31" priority="135"/>
  </conditionalFormatting>
  <conditionalFormatting sqref="KH16">
    <cfRule type="duplicateValues" dxfId="30" priority="62"/>
  </conditionalFormatting>
  <conditionalFormatting sqref="KH16">
    <cfRule type="duplicateValues" dxfId="29" priority="63"/>
    <cfRule type="timePeriod" dxfId="28" priority="64" timePeriod="yesterday">
      <formula>FLOOR(KH16,1)=TODAY()-1</formula>
    </cfRule>
  </conditionalFormatting>
  <conditionalFormatting sqref="KH16">
    <cfRule type="duplicateValues" dxfId="27" priority="65"/>
    <cfRule type="duplicateValues" dxfId="26" priority="66"/>
  </conditionalFormatting>
  <conditionalFormatting sqref="GM16:GN16">
    <cfRule type="duplicateValues" dxfId="25" priority="46"/>
  </conditionalFormatting>
  <conditionalFormatting sqref="GM16:GN16">
    <cfRule type="duplicateValues" dxfId="24" priority="47"/>
    <cfRule type="timePeriod" dxfId="23" priority="48" timePeriod="yesterday">
      <formula>FLOOR(GM16,1)=TODAY()-1</formula>
    </cfRule>
  </conditionalFormatting>
  <conditionalFormatting sqref="GM16:GN16">
    <cfRule type="duplicateValues" dxfId="22" priority="49"/>
    <cfRule type="duplicateValues" dxfId="21" priority="50"/>
  </conditionalFormatting>
  <conditionalFormatting sqref="GK16:GL16">
    <cfRule type="duplicateValues" dxfId="20" priority="21"/>
  </conditionalFormatting>
  <conditionalFormatting sqref="GK16:GL16">
    <cfRule type="duplicateValues" dxfId="19" priority="22"/>
    <cfRule type="timePeriod" dxfId="18" priority="23" timePeriod="yesterday">
      <formula>FLOOR(GK16,1)=TODAY()-1</formula>
    </cfRule>
  </conditionalFormatting>
  <conditionalFormatting sqref="GK16:GL16">
    <cfRule type="duplicateValues" dxfId="17" priority="24"/>
    <cfRule type="duplicateValues" dxfId="16" priority="25"/>
  </conditionalFormatting>
  <conditionalFormatting sqref="JT16">
    <cfRule type="duplicateValues" dxfId="15" priority="15"/>
  </conditionalFormatting>
  <conditionalFormatting sqref="JT16">
    <cfRule type="duplicateValues" dxfId="14" priority="16"/>
    <cfRule type="timePeriod" dxfId="13" priority="17" timePeriod="yesterday">
      <formula>FLOOR(JT16,1)=TODAY()-1</formula>
    </cfRule>
  </conditionalFormatting>
  <conditionalFormatting sqref="JT16">
    <cfRule type="duplicateValues" dxfId="12" priority="18"/>
    <cfRule type="duplicateValues" dxfId="11" priority="19"/>
  </conditionalFormatting>
  <conditionalFormatting sqref="GG16:GH16">
    <cfRule type="duplicateValues" dxfId="10" priority="9"/>
  </conditionalFormatting>
  <conditionalFormatting sqref="GG16:GH16">
    <cfRule type="duplicateValues" dxfId="9" priority="10"/>
    <cfRule type="timePeriod" dxfId="8" priority="11" timePeriod="yesterday">
      <formula>FLOOR(GG16,1)=TODAY()-1</formula>
    </cfRule>
  </conditionalFormatting>
  <conditionalFormatting sqref="GG16:GH16">
    <cfRule type="duplicateValues" dxfId="7" priority="12"/>
    <cfRule type="duplicateValues" dxfId="6" priority="13"/>
  </conditionalFormatting>
  <conditionalFormatting sqref="GE16:GF16">
    <cfRule type="duplicateValues" dxfId="5" priority="3"/>
  </conditionalFormatting>
  <conditionalFormatting sqref="GE16:GF16">
    <cfRule type="duplicateValues" dxfId="4" priority="4"/>
    <cfRule type="timePeriod" dxfId="3" priority="5" timePeriod="yesterday">
      <formula>FLOOR(GE16,1)=TODAY()-1</formula>
    </cfRule>
  </conditionalFormatting>
  <conditionalFormatting sqref="GE16:GF16">
    <cfRule type="duplicateValues" dxfId="2" priority="6"/>
    <cfRule type="duplicateValues" dxfId="1" priority="7"/>
  </conditionalFormatting>
  <conditionalFormatting sqref="J1:J34 J36:J1048576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8" scale="30" fitToHeight="0" orientation="landscape" horizontalDpi="4294967295" verticalDpi="4294967295" r:id="rId18"/>
  <colBreaks count="1" manualBreakCount="1">
    <brk id="77" max="61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9B53-6E60-4D08-8555-979073BD9C30}">
  <dimension ref="A1:M238"/>
  <sheetViews>
    <sheetView tabSelected="1" topLeftCell="A23" workbookViewId="0">
      <selection activeCell="C48" sqref="C48"/>
    </sheetView>
  </sheetViews>
  <sheetFormatPr defaultRowHeight="14.5" x14ac:dyDescent="0.35"/>
  <cols>
    <col min="1" max="1" width="16.08984375" bestFit="1" customWidth="1"/>
    <col min="2" max="2" width="11.7265625" customWidth="1"/>
    <col min="3" max="3" width="11.453125" customWidth="1"/>
    <col min="4" max="4" width="8.7265625" customWidth="1"/>
    <col min="5" max="5" width="11" customWidth="1"/>
  </cols>
  <sheetData>
    <row r="1" spans="1:13" x14ac:dyDescent="0.35">
      <c r="A1" s="503" t="s">
        <v>504</v>
      </c>
      <c r="B1" s="503"/>
      <c r="C1" s="503"/>
    </row>
    <row r="2" spans="1:13" x14ac:dyDescent="0.35">
      <c r="A2" s="430" t="s">
        <v>505</v>
      </c>
      <c r="B2" s="431" t="s">
        <v>506</v>
      </c>
      <c r="C2" s="430" t="s">
        <v>507</v>
      </c>
      <c r="F2" t="str" cm="1">
        <f t="array" ref="F2">[43]!PVT_encode_string(B12,B11/1000,,,B13,,,,,0)</f>
        <v>{"gamma_gas":0.8,"gamma_oil":0.8418,"gamma_wat":1,"rsb_m3m3":100,"rp_m3m3":31.9,"PVTcorr":0}</v>
      </c>
    </row>
    <row r="3" spans="1:13" x14ac:dyDescent="0.35">
      <c r="A3" s="430" t="s">
        <v>508</v>
      </c>
      <c r="B3" s="432">
        <v>841.8</v>
      </c>
      <c r="C3" s="430" t="s">
        <v>509</v>
      </c>
    </row>
    <row r="4" spans="1:13" x14ac:dyDescent="0.35">
      <c r="A4" s="430" t="s">
        <v>510</v>
      </c>
      <c r="B4" s="432">
        <v>0.8</v>
      </c>
      <c r="C4" s="430" t="s">
        <v>509</v>
      </c>
      <c r="F4" t="s">
        <v>526</v>
      </c>
      <c r="G4" t="s">
        <v>527</v>
      </c>
      <c r="I4" t="s">
        <v>526</v>
      </c>
      <c r="J4" t="s">
        <v>528</v>
      </c>
      <c r="L4" t="s">
        <v>529</v>
      </c>
      <c r="M4" t="s">
        <v>530</v>
      </c>
    </row>
    <row r="5" spans="1:13" x14ac:dyDescent="0.35">
      <c r="A5" s="430" t="s">
        <v>511</v>
      </c>
      <c r="B5" s="432">
        <v>31.9</v>
      </c>
      <c r="C5" s="430" t="s">
        <v>54</v>
      </c>
      <c r="F5">
        <v>0</v>
      </c>
      <c r="G5" s="1">
        <v>0</v>
      </c>
      <c r="I5">
        <v>0</v>
      </c>
      <c r="J5">
        <f>B7</f>
        <v>61</v>
      </c>
      <c r="L5">
        <v>0</v>
      </c>
      <c r="M5">
        <v>20</v>
      </c>
    </row>
    <row r="6" spans="1:13" x14ac:dyDescent="0.35">
      <c r="A6" s="430" t="s">
        <v>512</v>
      </c>
      <c r="B6" s="432">
        <v>15.1</v>
      </c>
      <c r="C6" s="430" t="s">
        <v>57</v>
      </c>
      <c r="F6">
        <v>2000</v>
      </c>
      <c r="G6" s="1">
        <v>2000</v>
      </c>
      <c r="I6">
        <v>2000</v>
      </c>
      <c r="J6">
        <f>B7</f>
        <v>61</v>
      </c>
      <c r="L6" s="1">
        <v>2000</v>
      </c>
      <c r="M6">
        <v>90</v>
      </c>
    </row>
    <row r="7" spans="1:13" x14ac:dyDescent="0.35">
      <c r="A7" s="430" t="s">
        <v>513</v>
      </c>
      <c r="B7" s="432">
        <v>61</v>
      </c>
      <c r="C7" s="430" t="s">
        <v>57</v>
      </c>
    </row>
    <row r="8" spans="1:13" x14ac:dyDescent="0.35">
      <c r="A8" s="430" t="s">
        <v>514</v>
      </c>
      <c r="B8" s="432">
        <v>11.9</v>
      </c>
      <c r="C8" s="430" t="s">
        <v>51</v>
      </c>
    </row>
    <row r="9" spans="1:13" x14ac:dyDescent="0.35">
      <c r="A9" s="504" t="s">
        <v>515</v>
      </c>
      <c r="B9" s="505"/>
      <c r="C9" s="506"/>
    </row>
    <row r="10" spans="1:13" x14ac:dyDescent="0.35">
      <c r="A10" s="430" t="s">
        <v>513</v>
      </c>
      <c r="B10" s="432">
        <v>61</v>
      </c>
      <c r="C10" s="430" t="s">
        <v>57</v>
      </c>
    </row>
    <row r="11" spans="1:13" x14ac:dyDescent="0.35">
      <c r="A11" s="430" t="s">
        <v>508</v>
      </c>
      <c r="B11" s="432">
        <v>841.8</v>
      </c>
      <c r="C11" s="430" t="s">
        <v>509</v>
      </c>
    </row>
    <row r="12" spans="1:13" x14ac:dyDescent="0.35">
      <c r="A12" s="430" t="s">
        <v>510</v>
      </c>
      <c r="B12" s="432">
        <v>0.8</v>
      </c>
      <c r="C12" s="430" t="s">
        <v>509</v>
      </c>
    </row>
    <row r="13" spans="1:13" x14ac:dyDescent="0.35">
      <c r="A13" s="430" t="s">
        <v>511</v>
      </c>
      <c r="B13" s="432">
        <v>31.9</v>
      </c>
      <c r="C13" s="430" t="s">
        <v>54</v>
      </c>
    </row>
    <row r="14" spans="1:13" x14ac:dyDescent="0.35">
      <c r="A14" s="430" t="s">
        <v>516</v>
      </c>
      <c r="B14" s="432">
        <v>2000</v>
      </c>
      <c r="C14" s="430" t="s">
        <v>58</v>
      </c>
    </row>
    <row r="15" spans="1:13" x14ac:dyDescent="0.35">
      <c r="A15" s="430" t="s">
        <v>517</v>
      </c>
      <c r="B15" s="432">
        <v>11.4</v>
      </c>
      <c r="C15" s="430" t="s">
        <v>51</v>
      </c>
    </row>
    <row r="16" spans="1:13" x14ac:dyDescent="0.35">
      <c r="A16" s="430" t="s">
        <v>518</v>
      </c>
      <c r="B16" s="432">
        <v>174.29</v>
      </c>
      <c r="C16" s="430" t="s">
        <v>51</v>
      </c>
    </row>
    <row r="17" spans="1:4" x14ac:dyDescent="0.35">
      <c r="A17" s="433" t="s">
        <v>519</v>
      </c>
      <c r="B17" s="434">
        <v>20</v>
      </c>
      <c r="C17" s="433" t="s">
        <v>64</v>
      </c>
    </row>
    <row r="18" spans="1:4" x14ac:dyDescent="0.35">
      <c r="A18" s="433" t="s">
        <v>520</v>
      </c>
      <c r="B18" s="434">
        <v>20</v>
      </c>
      <c r="C18" s="433" t="s">
        <v>521</v>
      </c>
    </row>
    <row r="19" spans="1:4" x14ac:dyDescent="0.35">
      <c r="A19" s="433" t="s">
        <v>522</v>
      </c>
      <c r="B19" s="434">
        <v>20</v>
      </c>
      <c r="C19" s="433" t="s">
        <v>521</v>
      </c>
    </row>
    <row r="20" spans="1:4" x14ac:dyDescent="0.35">
      <c r="A20" s="433" t="s">
        <v>523</v>
      </c>
      <c r="B20" s="434">
        <v>90</v>
      </c>
      <c r="C20" s="433" t="s">
        <v>521</v>
      </c>
    </row>
    <row r="21" spans="1:4" x14ac:dyDescent="0.35">
      <c r="A21" s="433" t="s">
        <v>382</v>
      </c>
      <c r="B21" s="434">
        <v>100</v>
      </c>
      <c r="C21" s="433" t="s">
        <v>61</v>
      </c>
    </row>
    <row r="23" spans="1:4" x14ac:dyDescent="0.35">
      <c r="A23" s="507" t="s">
        <v>533</v>
      </c>
      <c r="B23" s="507"/>
      <c r="C23" s="507" t="s">
        <v>532</v>
      </c>
      <c r="D23" s="507"/>
    </row>
    <row r="24" spans="1:4" ht="43.5" x14ac:dyDescent="0.35">
      <c r="A24" s="435" t="s">
        <v>524</v>
      </c>
      <c r="B24" s="508" t="s">
        <v>531</v>
      </c>
      <c r="C24" s="436" t="s">
        <v>525</v>
      </c>
      <c r="D24" s="508" t="s">
        <v>531</v>
      </c>
    </row>
    <row r="25" spans="1:4" x14ac:dyDescent="0.35">
      <c r="A25" s="509">
        <v>0</v>
      </c>
      <c r="B25" s="509" cm="1">
        <f t="array" ref="B25">[43]!IPR_pwf_atma(2,$B$16+40,A25,$B$17,40)</f>
        <v>214.29</v>
      </c>
      <c r="C25" s="509">
        <f>[43]!MF_p_choke_atma(A25,$B$17,$B$6,$B$15,0,$B$7,$B$18,,$F$2)</f>
        <v>11.4</v>
      </c>
      <c r="D25" s="509">
        <f>[43]!MF_p_pipeline_atma(C25,$B$19,$L$5:$M$6,$F$5:$G$6,$I$5:$J$6,$A25,$B$17,'ТР нефть'!$CP$33,$F$2,10,1,0)</f>
        <v>176.65151390679591</v>
      </c>
    </row>
    <row r="26" spans="1:4" x14ac:dyDescent="0.35">
      <c r="A26" s="509">
        <v>10</v>
      </c>
      <c r="B26" s="509" cm="1">
        <f t="array" ref="B26">[43]!IPR_pwf_atma(2,$B$16+40,A26,$B$17,40)</f>
        <v>209.29</v>
      </c>
      <c r="C26" s="509">
        <f>[43]!MF_p_choke_atma(A26,$B$17,$B$6,$B$15,0,$B$7,$B$18,,$F$2)</f>
        <v>11.406786775588987</v>
      </c>
      <c r="D26" s="509">
        <f>[43]!MF_p_pipeline_atma(C26,$B$19,$L$5:$M$6,$F$5:$G$6,$I$5:$J$6,$A26,$B$17,'ТР нефть'!$CP$33,$F$2,10,1,0)</f>
        <v>172.26437934275805</v>
      </c>
    </row>
    <row r="27" spans="1:4" x14ac:dyDescent="0.35">
      <c r="A27" s="509">
        <v>20</v>
      </c>
      <c r="B27" s="509" cm="1">
        <f t="array" ref="B27">[43]!IPR_pwf_atma(2,$B$16+40,A27,$B$17,40)</f>
        <v>204.29</v>
      </c>
      <c r="C27" s="509">
        <f>[43]!MF_p_choke_atma(A27,$B$17,$B$6,$B$15,0,$B$7,$B$18,,$F$2)</f>
        <v>11.42717971801758</v>
      </c>
      <c r="D27" s="509">
        <f>[43]!MF_p_pipeline_atma(C27,$B$19,$L$5:$M$6,$F$5:$G$6,$I$5:$J$6,$A27,$B$17,'ТР нефть'!$CP$33,$F$2,10,1,0)</f>
        <v>171.17370773748954</v>
      </c>
    </row>
    <row r="28" spans="1:4" s="1" customFormat="1" x14ac:dyDescent="0.35">
      <c r="A28" s="510">
        <v>30.766739999999999</v>
      </c>
      <c r="B28" s="509" cm="1">
        <f t="array" ref="B28">[43]!IPR_pwf_atma(2,$B$16+40,A28,$B$17,40)</f>
        <v>198.90663000000001</v>
      </c>
      <c r="C28" s="509">
        <f>[43]!MF_p_choke_atma(A28,$B$17,$B$6,$B$15,0,$B$7,$B$18,,$F$2)</f>
        <v>11.464448547363279</v>
      </c>
      <c r="D28" s="509">
        <f>[43]!MF_p_pipeline_atma(C28,$B$19,$L$5:$M$6,$F$5:$G$6,$I$5:$J$6,$A28,$B$17,'ТР нефть'!$CP$33,$F$2,10,1,0)</f>
        <v>170.35397752890245</v>
      </c>
    </row>
    <row r="29" spans="1:4" x14ac:dyDescent="0.35">
      <c r="A29" s="509">
        <v>30</v>
      </c>
      <c r="B29" s="509" cm="1">
        <f t="array" ref="B29">[43]!IPR_pwf_atma(2,$B$16+40,A29,$B$17,40)</f>
        <v>199.29</v>
      </c>
      <c r="C29" s="509">
        <f>[43]!MF_p_choke_atma(A29,$B$17,$B$6,$B$15,0,$B$7,$B$18,,$F$2)</f>
        <v>11.461252212524414</v>
      </c>
      <c r="D29" s="509">
        <f>[43]!MF_p_pipeline_atma(C29,$B$19,$L$5:$M$6,$F$5:$G$6,$I$5:$J$6,$A29,$B$17,'ТР нефть'!$CP$33,$F$2,10,1,0)</f>
        <v>170.40318639424538</v>
      </c>
    </row>
    <row r="30" spans="1:4" x14ac:dyDescent="0.35">
      <c r="A30" s="509">
        <v>40</v>
      </c>
      <c r="B30" s="509" cm="1">
        <f t="array" ref="B30">[43]!IPR_pwf_atma(2,$B$16+40,A30,$B$17,40)</f>
        <v>194.29</v>
      </c>
      <c r="C30" s="509">
        <f>[43]!MF_p_choke_atma(A30,$B$17,$B$6,$B$15,0,$B$7,$B$18,,$F$2)</f>
        <v>11.50919723510742</v>
      </c>
      <c r="D30" s="509">
        <f>[43]!MF_p_pipeline_atma(C30,$B$19,$L$5:$M$6,$F$5:$G$6,$I$5:$J$6,$A30,$B$17,'ТР нефть'!$CP$33,$F$2,10,1,0)</f>
        <v>169.85458341679967</v>
      </c>
    </row>
    <row r="31" spans="1:4" x14ac:dyDescent="0.35">
      <c r="A31" s="509">
        <v>50</v>
      </c>
      <c r="B31" s="509" cm="1">
        <f t="array" ref="B31">[43]!IPR_pwf_atma(2,$B$16+40,A31,$B$17,40)</f>
        <v>189.29</v>
      </c>
      <c r="C31" s="509">
        <f>[43]!MF_p_choke_atma(A31,$B$17,$B$6,$B$15,0,$B$7,$B$18,,$F$2)</f>
        <v>11.571210479736328</v>
      </c>
      <c r="D31" s="509">
        <f>[43]!MF_p_pipeline_atma(C31,$B$19,$L$5:$M$6,$F$5:$G$6,$I$5:$J$6,$A31,$B$17,'ТР нефть'!$CP$33,$F$2,10,1,0)</f>
        <v>169.50616343002363</v>
      </c>
    </row>
    <row r="32" spans="1:4" x14ac:dyDescent="0.35">
      <c r="A32" s="509">
        <v>60</v>
      </c>
      <c r="B32" s="509" cm="1">
        <f t="array" ref="B32">[43]!IPR_pwf_atma(2,$B$16+40,A32,$B$17,40)</f>
        <v>184.29</v>
      </c>
      <c r="C32" s="509">
        <f>[43]!MF_p_choke_atma(A32,$B$17,$B$6,$B$15,0,$B$7,$B$18,,$F$2)</f>
        <v>11.647531127929689</v>
      </c>
      <c r="D32" s="509">
        <f>[43]!MF_p_pipeline_atma(C32,$B$19,$L$5:$M$6,$F$5:$G$6,$I$5:$J$6,$A32,$B$17,'ТР нефть'!$CP$33,$F$2,10,1,0)</f>
        <v>169.36025320016478</v>
      </c>
    </row>
    <row r="33" spans="1:4" x14ac:dyDescent="0.35">
      <c r="A33" s="509">
        <v>70</v>
      </c>
      <c r="B33" s="509" cm="1">
        <f t="array" ref="B33">[43]!IPR_pwf_atma(2,$B$16+40,A33,$B$17,40)</f>
        <v>179.29</v>
      </c>
      <c r="C33" s="509">
        <f>[43]!MF_p_choke_atma(A33,$B$17,$B$6,$B$15,0,$B$7,$B$18,,$F$2)</f>
        <v>11.738507080078129</v>
      </c>
      <c r="D33" s="509">
        <f>[43]!MF_p_pipeline_atma(C33,$B$19,$L$5:$M$6,$F$5:$G$6,$I$5:$J$6,$A33,$B$17,'ТР нефть'!$CP$33,$F$2,10,1,0)</f>
        <v>169.37259174576531</v>
      </c>
    </row>
    <row r="34" spans="1:4" x14ac:dyDescent="0.35">
      <c r="A34" s="509">
        <v>80</v>
      </c>
      <c r="B34" s="509" cm="1">
        <f t="array" ref="B34">[43]!IPR_pwf_atma(2,$B$16+40,A34,$B$17,40)</f>
        <v>174.29</v>
      </c>
      <c r="C34" s="509">
        <f>[43]!MF_p_choke_atma(A34,$B$17,$B$6,$B$15,0,$B$7,$B$18,,$F$2)</f>
        <v>11.844616699218752</v>
      </c>
      <c r="D34" s="509">
        <f>[43]!MF_p_pipeline_atma(C34,$B$19,$L$5:$M$6,$F$5:$G$6,$I$5:$J$6,$A34,$B$17,'ТР нефть'!$CP$33,$F$2,10,1,0)</f>
        <v>169.50442405857797</v>
      </c>
    </row>
    <row r="35" spans="1:4" x14ac:dyDescent="0.35">
      <c r="A35" s="509">
        <v>90</v>
      </c>
      <c r="B35" s="509" cm="1">
        <f t="array" ref="B35">[43]!IPR_pwf_atma(2,$B$16+40,A35,$B$17,40)</f>
        <v>169.29</v>
      </c>
      <c r="C35" s="509">
        <f>[43]!MF_p_choke_atma(A35,$B$17,$B$6,$B$15,0,$B$7,$B$18,,$F$2)</f>
        <v>11.966468811035156</v>
      </c>
      <c r="D35" s="509">
        <f>[43]!MF_p_pipeline_atma(C35,$B$19,$L$5:$M$6,$F$5:$G$6,$I$5:$J$6,$A35,$B$17,'ТР нефть'!$CP$33,$F$2,10,1,0)</f>
        <v>169.68535583433231</v>
      </c>
    </row>
    <row r="36" spans="1:4" x14ac:dyDescent="0.35">
      <c r="A36" s="509">
        <v>100</v>
      </c>
      <c r="B36" s="509" cm="1">
        <f t="array" ref="B36">[43]!IPR_pwf_atma(2,$B$16+40,A36,$B$17,40)</f>
        <v>164.29</v>
      </c>
      <c r="C36" s="509">
        <f>[43]!MF_p_choke_atma(A36,$B$17,$B$6,$B$15,0,$B$7,$B$18,,$F$2)</f>
        <v>12.104324340820314</v>
      </c>
      <c r="D36" s="509">
        <f>[43]!MF_p_pipeline_atma(C36,$B$19,$L$5:$M$6,$F$5:$G$6,$I$5:$J$6,$A36,$B$17,'ТР нефть'!$CP$33,$F$2,10,1,0)</f>
        <v>169.95069723660356</v>
      </c>
    </row>
    <row r="37" spans="1:4" x14ac:dyDescent="0.35">
      <c r="A37" s="509">
        <v>110</v>
      </c>
      <c r="B37" s="509" cm="1">
        <f t="array" ref="B37">[43]!IPR_pwf_atma(2,$B$16+40,A37,$B$17,40)</f>
        <v>159.29</v>
      </c>
      <c r="C37" s="509">
        <f>[43]!MF_p_choke_atma(A37,$B$17,$B$6,$B$15,0,$B$7,$B$18,,$F$2)</f>
        <v>12.258966064453126</v>
      </c>
      <c r="D37" s="509">
        <f>[43]!MF_p_pipeline_atma(C37,$B$19,$L$5:$M$6,$F$5:$G$6,$I$5:$J$6,$A37,$B$17,'ТР нефть'!$CP$33,$F$2,10,1,0)</f>
        <v>170.29334944088993</v>
      </c>
    </row>
    <row r="38" spans="1:4" x14ac:dyDescent="0.35">
      <c r="A38" s="509">
        <v>120</v>
      </c>
      <c r="B38" s="509" cm="1">
        <f t="array" ref="B38">[43]!IPR_pwf_atma(2,$B$16+40,A38,$B$17,40)</f>
        <v>154.29</v>
      </c>
      <c r="C38" s="509">
        <f>[43]!MF_p_choke_atma(A38,$B$17,$B$6,$B$15,0,$B$7,$B$18,,$F$2)</f>
        <v>12.431002807617185</v>
      </c>
      <c r="D38" s="509">
        <f>[43]!MF_p_pipeline_atma(C38,$B$19,$L$5:$M$6,$F$5:$G$6,$I$5:$J$6,$A38,$B$17,'ТР нефть'!$CP$33,$F$2,10,1,0)</f>
        <v>170.70757578204865</v>
      </c>
    </row>
    <row r="39" spans="1:4" x14ac:dyDescent="0.35">
      <c r="A39" s="509">
        <v>130</v>
      </c>
      <c r="B39" s="509" cm="1">
        <f t="array" ref="B39">[43]!IPR_pwf_atma(2,$B$16+40,A39,$B$17,40)</f>
        <v>149.29</v>
      </c>
      <c r="C39" s="509">
        <f>[43]!MF_p_choke_atma(A39,$B$17,$B$6,$B$15,0,$B$7,$B$18,,$F$2)</f>
        <v>12.621478271484374</v>
      </c>
      <c r="D39" s="509">
        <f>[43]!MF_p_pipeline_atma(C39,$B$19,$L$5:$M$6,$F$5:$G$6,$I$5:$J$6,$A39,$B$17,'ТР нефть'!$CP$33,$F$2,10,1,0)</f>
        <v>171.19001687595824</v>
      </c>
    </row>
    <row r="40" spans="1:4" x14ac:dyDescent="0.35">
      <c r="A40" s="509">
        <v>140</v>
      </c>
      <c r="B40" s="509" cm="1">
        <f t="array" ref="B40">[43]!IPR_pwf_atma(2,$B$16+40,A40,$B$17,40)</f>
        <v>144.29</v>
      </c>
      <c r="C40" s="509">
        <f>[43]!MF_p_choke_atma(A40,$B$17,$B$6,$B$15,0,$B$7,$B$18,,$F$2)</f>
        <v>12.83126220703125</v>
      </c>
      <c r="D40" s="509">
        <f>[43]!MF_p_pipeline_atma(C40,$B$19,$L$5:$M$6,$F$5:$G$6,$I$5:$J$6,$A40,$B$17,'ТР нефть'!$CP$33,$F$2,10,1,0)</f>
        <v>171.73756234514366</v>
      </c>
    </row>
    <row r="41" spans="1:4" x14ac:dyDescent="0.35">
      <c r="A41" s="509">
        <v>150</v>
      </c>
      <c r="B41" s="509" cm="1">
        <f t="array" ref="B41">[43]!IPR_pwf_atma(2,$B$16+40,A41,$B$17,40)</f>
        <v>139.29</v>
      </c>
      <c r="C41" s="509">
        <f>[43]!MF_p_choke_atma(A41,$B$17,$B$6,$B$15,0,$B$7,$B$18,,$F$2)</f>
        <v>13.06087646484375</v>
      </c>
      <c r="D41" s="509">
        <f>[43]!MF_p_pipeline_atma(C41,$B$19,$L$5:$M$6,$F$5:$G$6,$I$5:$J$6,$A41,$B$17,'ТР нефть'!$CP$33,$F$2,10,1,0)</f>
        <v>172.34728271452894</v>
      </c>
    </row>
    <row r="42" spans="1:4" x14ac:dyDescent="0.35">
      <c r="A42" s="509">
        <v>160</v>
      </c>
      <c r="B42" s="509" cm="1">
        <f t="array" ref="B42">[43]!IPR_pwf_atma(2,$B$16+40,A42,$B$17,40)</f>
        <v>134.29</v>
      </c>
      <c r="C42" s="509">
        <f>[43]!MF_p_choke_atma(A42,$B$17,$B$6,$B$15,0,$B$7,$B$18,,$F$2)</f>
        <v>13.312408447265625</v>
      </c>
      <c r="D42" s="509">
        <f>[43]!MF_p_pipeline_atma(C42,$B$19,$L$5:$M$6,$F$5:$G$6,$I$5:$J$6,$A42,$B$17,'ТР нефть'!$CP$33,$F$2,10,1,0)</f>
        <v>173.01809966995435</v>
      </c>
    </row>
    <row r="43" spans="1:4" x14ac:dyDescent="0.35">
      <c r="A43" s="509">
        <v>170</v>
      </c>
      <c r="B43" s="509" cm="1">
        <f t="array" ref="B43">[43]!IPR_pwf_atma(2,$B$16+40,A43,$B$17,40)</f>
        <v>129.29</v>
      </c>
      <c r="C43" s="509">
        <f>[43]!MF_p_choke_atma(A43,$B$17,$B$6,$B$15,0,$B$7,$B$18,,$F$2)</f>
        <v>13.58551025390625</v>
      </c>
      <c r="D43" s="509">
        <f>[43]!MF_p_pipeline_atma(C43,$B$19,$L$5:$M$6,$F$5:$G$6,$I$5:$J$6,$A43,$B$17,'ТР нефть'!$CP$33,$F$2,10,1,0)</f>
        <v>173.74448723072695</v>
      </c>
    </row>
    <row r="44" spans="1:4" x14ac:dyDescent="0.35">
      <c r="A44" s="509">
        <v>180</v>
      </c>
      <c r="B44" s="509" cm="1">
        <f t="array" ref="B44">[43]!IPR_pwf_atma(2,$B$16+40,A44,$B$17,40)</f>
        <v>124.28999999999999</v>
      </c>
      <c r="C44" s="509">
        <f>[43]!MF_p_choke_atma(A44,$B$17,$B$6,$B$15,0,$B$7,$B$18,,$F$2)</f>
        <v>13.883312988281251</v>
      </c>
      <c r="D44" s="509">
        <f>[43]!MF_p_pipeline_atma(C44,$B$19,$L$5:$M$6,$F$5:$G$6,$I$5:$J$6,$A44,$B$17,'ТР нефть'!$CP$33,$F$2,10,1,0)</f>
        <v>174.53074489518119</v>
      </c>
    </row>
    <row r="45" spans="1:4" x14ac:dyDescent="0.35">
      <c r="A45" s="509">
        <v>190</v>
      </c>
      <c r="B45" s="509" cm="1">
        <f t="array" ref="B45">[43]!IPR_pwf_atma(2,$B$16+40,A45,$B$17,40)</f>
        <v>119.28999999999999</v>
      </c>
      <c r="C45" s="509">
        <f>[43]!MF_p_choke_atma(A45,$B$17,$B$6,$B$15,0,$B$7,$B$18,,$F$2)</f>
        <v>14.206164550781249</v>
      </c>
      <c r="D45" s="509">
        <f>[43]!MF_p_pipeline_atma(C45,$B$19,$L$5:$M$6,$F$5:$G$6,$I$5:$J$6,$A45,$B$17,'ТР нефть'!$CP$33,$F$2,10,1,0)</f>
        <v>175.37435753808694</v>
      </c>
    </row>
    <row r="46" spans="1:4" x14ac:dyDescent="0.35">
      <c r="A46" s="509">
        <v>200</v>
      </c>
      <c r="B46" s="509" cm="1">
        <f t="array" ref="B46">[43]!IPR_pwf_atma(2,$B$16+40,A46,$B$17,40)</f>
        <v>114.28999999999999</v>
      </c>
      <c r="C46" s="509">
        <f>[43]!MF_p_choke_atma(A46,$B$17,$B$6,$B$15,0,$B$7,$B$18,,$F$2)</f>
        <v>14.554064941406249</v>
      </c>
      <c r="D46" s="509">
        <f>[43]!MF_p_pipeline_atma(C46,$B$19,$L$5:$M$6,$F$5:$G$6,$I$5:$J$6,$A46,$B$17,'ТР нефть'!$CP$33,$F$2,10,1,0)</f>
        <v>176.28184014684589</v>
      </c>
    </row>
    <row r="48" spans="1:4" x14ac:dyDescent="0.35">
      <c r="A48">
        <v>0</v>
      </c>
      <c r="B48">
        <f>[43]!MF_p_choke_atma(A48,$B$17,$B$6,$B$8,1,$B$7,$B$18,,$F$2)</f>
        <v>11.9</v>
      </c>
    </row>
    <row r="49" spans="1:2" x14ac:dyDescent="0.35">
      <c r="A49">
        <v>10</v>
      </c>
      <c r="B49" s="1">
        <f>[43]!MF_p_choke_atma(A49,$B$17,$B$6,$B$8,1,$B$7,$B$18,,$F$2)</f>
        <v>11.893454623222352</v>
      </c>
    </row>
    <row r="50" spans="1:2" x14ac:dyDescent="0.35">
      <c r="A50" s="1">
        <v>20</v>
      </c>
      <c r="B50" s="1">
        <f>[43]!MF_p_choke_atma(A50,$B$17,$B$6,$B$8,1,$B$7,$B$18,,$F$2)</f>
        <v>11.87375040054321</v>
      </c>
    </row>
    <row r="51" spans="1:2" x14ac:dyDescent="0.35">
      <c r="A51" s="1">
        <v>30</v>
      </c>
      <c r="B51" s="1">
        <f>[43]!MF_p_choke_atma(A51,$B$17,$B$6,$B$8,1,$B$7,$B$18,,$F$2)</f>
        <v>11.840714263916016</v>
      </c>
    </row>
    <row r="52" spans="1:2" x14ac:dyDescent="0.35">
      <c r="A52" s="1">
        <v>40</v>
      </c>
      <c r="B52" s="1">
        <f>[43]!MF_p_choke_atma(A52,$B$17,$B$6,$B$8,1,$B$7,$B$18,,$F$2)</f>
        <v>11.793980216979982</v>
      </c>
    </row>
    <row r="53" spans="1:2" x14ac:dyDescent="0.35">
      <c r="A53" s="1">
        <v>50</v>
      </c>
      <c r="B53" s="1">
        <f>[43]!MF_p_choke_atma(A53,$B$17,$B$6,$B$8,1,$B$7,$B$18,,$F$2)</f>
        <v>11.733082962036132</v>
      </c>
    </row>
    <row r="54" spans="1:2" x14ac:dyDescent="0.35">
      <c r="A54" s="1">
        <v>60</v>
      </c>
      <c r="B54" s="1">
        <f>[43]!MF_p_choke_atma(A54,$B$17,$B$6,$B$8,1,$B$7,$B$18,,$F$2)</f>
        <v>11.657318878173829</v>
      </c>
    </row>
    <row r="55" spans="1:2" x14ac:dyDescent="0.35">
      <c r="A55" s="1">
        <v>70</v>
      </c>
      <c r="B55" s="1">
        <f>[43]!MF_p_choke_atma(A55,$B$17,$B$6,$B$8,1,$B$7,$B$18,,$F$2)</f>
        <v>11.5658935546875</v>
      </c>
    </row>
    <row r="56" spans="1:2" x14ac:dyDescent="0.35">
      <c r="A56" s="1">
        <v>80</v>
      </c>
      <c r="B56" s="1">
        <f>[43]!MF_p_choke_atma(A56,$B$17,$B$6,$B$8,1,$B$7,$B$18,,$F$2)</f>
        <v>11.457308959960937</v>
      </c>
    </row>
    <row r="57" spans="1:2" x14ac:dyDescent="0.35">
      <c r="A57" s="1">
        <v>90</v>
      </c>
      <c r="B57" s="1">
        <f>[43]!MF_p_choke_atma(A57,$B$17,$B$6,$B$8,1,$B$7,$B$18,,$F$2)</f>
        <v>11.330384826660156</v>
      </c>
    </row>
    <row r="58" spans="1:2" x14ac:dyDescent="0.35">
      <c r="A58" s="1">
        <v>100</v>
      </c>
      <c r="B58" s="1">
        <f>[43]!MF_p_choke_atma(A58,$B$17,$B$6,$B$8,1,$B$7,$B$18,,$F$2)</f>
        <v>11.182760620117186</v>
      </c>
    </row>
    <row r="59" spans="1:2" x14ac:dyDescent="0.35">
      <c r="A59" s="1">
        <v>110</v>
      </c>
      <c r="B59" s="1">
        <f>[43]!MF_p_choke_atma(A59,$B$17,$B$6,$B$8,1,$B$7,$B$18,,$F$2)</f>
        <v>11.011349487304688</v>
      </c>
    </row>
    <row r="60" spans="1:2" x14ac:dyDescent="0.35">
      <c r="A60" s="1">
        <v>120</v>
      </c>
      <c r="B60" s="1">
        <f>[43]!MF_p_choke_atma(A60,$B$17,$B$6,$B$8,1,$B$7,$B$18,,$F$2)</f>
        <v>10.81233825683594</v>
      </c>
    </row>
    <row r="61" spans="1:2" x14ac:dyDescent="0.35">
      <c r="A61" s="1">
        <v>130</v>
      </c>
      <c r="B61" s="1">
        <f>[43]!MF_p_choke_atma(A61,$B$17,$B$6,$B$8,1,$B$7,$B$18,,$F$2)</f>
        <v>10.579553222656251</v>
      </c>
    </row>
    <row r="62" spans="1:2" x14ac:dyDescent="0.35">
      <c r="A62" s="1">
        <v>140</v>
      </c>
      <c r="B62" s="1">
        <f>[43]!MF_p_choke_atma(A62,$B$17,$B$6,$B$8,1,$B$7,$B$18,,$F$2)</f>
        <v>10.302825927734377</v>
      </c>
    </row>
    <row r="63" spans="1:2" x14ac:dyDescent="0.35">
      <c r="A63" s="1">
        <v>150</v>
      </c>
      <c r="B63" s="1">
        <f>[43]!MF_p_choke_atma(A63,$B$17,$B$6,$B$8,1,$B$7,$B$18,,$F$2)</f>
        <v>9.9658142089843746</v>
      </c>
    </row>
    <row r="64" spans="1:2" x14ac:dyDescent="0.35">
      <c r="A64" s="1">
        <v>160</v>
      </c>
      <c r="B64" s="1">
        <f>[43]!MF_p_choke_atma(A64,$B$17,$B$6,$B$8,1,$B$7,$B$18,,$F$2)</f>
        <v>9.5322021484375021</v>
      </c>
    </row>
    <row r="65" spans="1:2" x14ac:dyDescent="0.35">
      <c r="A65" s="1">
        <v>170</v>
      </c>
      <c r="B65" s="1">
        <f>[43]!MF_p_choke_atma(A65,$B$17,$B$6,$B$8,1,$B$7,$B$18,,$F$2)</f>
        <v>8.8988525390625011</v>
      </c>
    </row>
    <row r="66" spans="1:2" x14ac:dyDescent="0.35">
      <c r="A66" s="1">
        <v>175.1</v>
      </c>
      <c r="B66" s="1">
        <f>[43]!MF_p_choke_atma(A66,$B$17,$B$6,$B$8,1,$B$7,$B$18,,$F$2)</f>
        <v>8.3207031249999996</v>
      </c>
    </row>
    <row r="67" spans="1:2" x14ac:dyDescent="0.35">
      <c r="A67" s="1">
        <v>190</v>
      </c>
      <c r="B67" s="1">
        <f>[43]!MF_p_choke_atma(A67,$B$17,$B$6,$B$8,1,$B$7,$B$18,,$F$2)</f>
        <v>-1</v>
      </c>
    </row>
    <row r="68" spans="1:2" x14ac:dyDescent="0.35">
      <c r="A68" s="1">
        <v>200</v>
      </c>
      <c r="B68" s="1">
        <f>[43]!MF_p_choke_atma(A68,$B$17,$B$6,$B$8,1,$B$7,$B$18,,$F$2)</f>
        <v>-1</v>
      </c>
    </row>
    <row r="69" spans="1:2" x14ac:dyDescent="0.35">
      <c r="A69" s="1">
        <v>210</v>
      </c>
      <c r="B69" s="1">
        <f>[43]!MF_p_choke_atma(A69,$B$17,$B$6,$B$8,1,$B$7,$B$18,,$F$2)</f>
        <v>-1</v>
      </c>
    </row>
    <row r="70" spans="1:2" x14ac:dyDescent="0.35">
      <c r="A70" s="1">
        <v>220</v>
      </c>
      <c r="B70" s="1">
        <f>[43]!MF_p_choke_atma(A70,$B$17,$B$6,$B$8,1,$B$7,$B$18,,$F$2)</f>
        <v>-1</v>
      </c>
    </row>
    <row r="71" spans="1:2" x14ac:dyDescent="0.35">
      <c r="A71" s="1">
        <v>230</v>
      </c>
      <c r="B71" s="1">
        <f>[43]!MF_p_choke_atma(A71,$B$17,$B$6,$B$8,1,$B$7,$B$18,,$F$2)</f>
        <v>-1</v>
      </c>
    </row>
    <row r="72" spans="1:2" x14ac:dyDescent="0.35">
      <c r="A72" s="1">
        <v>240</v>
      </c>
    </row>
    <row r="73" spans="1:2" x14ac:dyDescent="0.35">
      <c r="A73" s="1">
        <v>250</v>
      </c>
    </row>
    <row r="74" spans="1:2" x14ac:dyDescent="0.35">
      <c r="A74" s="1">
        <v>260</v>
      </c>
    </row>
    <row r="75" spans="1:2" x14ac:dyDescent="0.35">
      <c r="A75" s="1">
        <v>270</v>
      </c>
    </row>
    <row r="76" spans="1:2" x14ac:dyDescent="0.35">
      <c r="A76" s="1">
        <v>280</v>
      </c>
    </row>
    <row r="77" spans="1:2" x14ac:dyDescent="0.35">
      <c r="A77" s="1">
        <v>290</v>
      </c>
    </row>
    <row r="78" spans="1:2" x14ac:dyDescent="0.35">
      <c r="A78" s="1">
        <v>300</v>
      </c>
    </row>
    <row r="79" spans="1:2" x14ac:dyDescent="0.35">
      <c r="A79" s="1">
        <v>310</v>
      </c>
    </row>
    <row r="80" spans="1:2" x14ac:dyDescent="0.35">
      <c r="A80" s="1">
        <v>320</v>
      </c>
    </row>
    <row r="81" spans="1:2" x14ac:dyDescent="0.35">
      <c r="A81" s="1"/>
      <c r="B81" s="1"/>
    </row>
    <row r="82" spans="1:2" x14ac:dyDescent="0.35">
      <c r="A82" s="1"/>
      <c r="B82" s="1"/>
    </row>
    <row r="83" spans="1:2" x14ac:dyDescent="0.35">
      <c r="A83" s="1"/>
      <c r="B83" s="1"/>
    </row>
    <row r="84" spans="1:2" x14ac:dyDescent="0.35">
      <c r="A84" s="1"/>
      <c r="B84" s="1"/>
    </row>
    <row r="85" spans="1:2" x14ac:dyDescent="0.35">
      <c r="A85" s="1"/>
      <c r="B85" s="1"/>
    </row>
    <row r="86" spans="1:2" x14ac:dyDescent="0.35">
      <c r="A86" s="1"/>
      <c r="B86" s="1"/>
    </row>
    <row r="87" spans="1:2" x14ac:dyDescent="0.35">
      <c r="A87" s="1"/>
      <c r="B87" s="1"/>
    </row>
    <row r="88" spans="1:2" x14ac:dyDescent="0.35">
      <c r="A88" s="1"/>
      <c r="B88" s="1"/>
    </row>
    <row r="89" spans="1:2" x14ac:dyDescent="0.35">
      <c r="A89" s="1"/>
      <c r="B89" s="1"/>
    </row>
    <row r="90" spans="1:2" x14ac:dyDescent="0.35">
      <c r="A90" s="1"/>
      <c r="B90" s="1"/>
    </row>
    <row r="91" spans="1:2" x14ac:dyDescent="0.35">
      <c r="A91" s="1"/>
      <c r="B91" s="1"/>
    </row>
    <row r="92" spans="1:2" x14ac:dyDescent="0.35">
      <c r="A92" s="1"/>
      <c r="B92" s="1"/>
    </row>
    <row r="93" spans="1:2" x14ac:dyDescent="0.35">
      <c r="A93" s="1"/>
      <c r="B93" s="1"/>
    </row>
    <row r="94" spans="1:2" x14ac:dyDescent="0.35">
      <c r="A94" s="1"/>
      <c r="B94" s="1"/>
    </row>
    <row r="95" spans="1:2" x14ac:dyDescent="0.35">
      <c r="A95" s="1"/>
      <c r="B95" s="1"/>
    </row>
    <row r="96" spans="1:2" x14ac:dyDescent="0.35">
      <c r="A96" s="1"/>
      <c r="B96" s="1"/>
    </row>
    <row r="97" spans="1:2" x14ac:dyDescent="0.35">
      <c r="A97" s="1"/>
      <c r="B97" s="1"/>
    </row>
    <row r="98" spans="1:2" x14ac:dyDescent="0.35">
      <c r="A98" s="1"/>
      <c r="B98" s="1"/>
    </row>
    <row r="99" spans="1:2" x14ac:dyDescent="0.35">
      <c r="A99" s="1"/>
      <c r="B99" s="1"/>
    </row>
    <row r="100" spans="1:2" x14ac:dyDescent="0.35">
      <c r="A100" s="1"/>
      <c r="B100" s="1"/>
    </row>
    <row r="101" spans="1:2" x14ac:dyDescent="0.35">
      <c r="A101" s="1"/>
      <c r="B101" s="1"/>
    </row>
    <row r="102" spans="1:2" x14ac:dyDescent="0.35">
      <c r="A102" s="1"/>
      <c r="B102" s="1"/>
    </row>
    <row r="103" spans="1:2" x14ac:dyDescent="0.35">
      <c r="A103" s="1"/>
      <c r="B103" s="1"/>
    </row>
    <row r="104" spans="1:2" x14ac:dyDescent="0.35">
      <c r="A104" s="1"/>
      <c r="B104" s="1"/>
    </row>
    <row r="105" spans="1:2" x14ac:dyDescent="0.35">
      <c r="A105" s="1"/>
      <c r="B105" s="1"/>
    </row>
    <row r="106" spans="1:2" x14ac:dyDescent="0.35">
      <c r="A106" s="1"/>
      <c r="B106" s="1"/>
    </row>
    <row r="107" spans="1:2" x14ac:dyDescent="0.35">
      <c r="A107" s="1"/>
      <c r="B107" s="1"/>
    </row>
    <row r="108" spans="1:2" x14ac:dyDescent="0.35">
      <c r="A108" s="1"/>
      <c r="B108" s="1"/>
    </row>
    <row r="109" spans="1:2" x14ac:dyDescent="0.35">
      <c r="A109" s="1"/>
      <c r="B109" s="1"/>
    </row>
    <row r="110" spans="1:2" x14ac:dyDescent="0.35">
      <c r="A110" s="1"/>
      <c r="B110" s="1"/>
    </row>
    <row r="111" spans="1:2" x14ac:dyDescent="0.35">
      <c r="A111" s="1"/>
      <c r="B111" s="1"/>
    </row>
    <row r="112" spans="1:2" x14ac:dyDescent="0.35">
      <c r="A112" s="1"/>
      <c r="B112" s="1"/>
    </row>
    <row r="113" spans="1:2" x14ac:dyDescent="0.35">
      <c r="A113" s="1"/>
      <c r="B113" s="1"/>
    </row>
    <row r="114" spans="1:2" x14ac:dyDescent="0.35">
      <c r="A114" s="1"/>
      <c r="B114" s="1"/>
    </row>
    <row r="115" spans="1:2" x14ac:dyDescent="0.35">
      <c r="A115" s="1"/>
      <c r="B115" s="1"/>
    </row>
    <row r="116" spans="1:2" x14ac:dyDescent="0.35">
      <c r="A116" s="1"/>
      <c r="B116" s="1"/>
    </row>
    <row r="117" spans="1:2" x14ac:dyDescent="0.35">
      <c r="A117" s="1"/>
      <c r="B117" s="1"/>
    </row>
    <row r="118" spans="1:2" x14ac:dyDescent="0.35">
      <c r="A118" s="1"/>
      <c r="B118" s="1"/>
    </row>
    <row r="119" spans="1:2" x14ac:dyDescent="0.35">
      <c r="A119" s="1"/>
      <c r="B119" s="1"/>
    </row>
    <row r="120" spans="1:2" x14ac:dyDescent="0.35">
      <c r="A120" s="1"/>
      <c r="B120" s="1"/>
    </row>
    <row r="121" spans="1:2" x14ac:dyDescent="0.35">
      <c r="A121" s="1"/>
      <c r="B121" s="1"/>
    </row>
    <row r="122" spans="1:2" x14ac:dyDescent="0.35">
      <c r="A122" s="1"/>
      <c r="B122" s="1"/>
    </row>
    <row r="123" spans="1:2" x14ac:dyDescent="0.35">
      <c r="A123" s="1"/>
      <c r="B123" s="1"/>
    </row>
    <row r="124" spans="1:2" x14ac:dyDescent="0.35">
      <c r="A124" s="1"/>
      <c r="B124" s="1"/>
    </row>
    <row r="125" spans="1:2" x14ac:dyDescent="0.35">
      <c r="A125" s="1"/>
      <c r="B125" s="1"/>
    </row>
    <row r="126" spans="1:2" x14ac:dyDescent="0.35">
      <c r="A126" s="1"/>
      <c r="B126" s="1"/>
    </row>
    <row r="127" spans="1:2" x14ac:dyDescent="0.35">
      <c r="A127" s="1"/>
      <c r="B127" s="1"/>
    </row>
    <row r="128" spans="1:2" x14ac:dyDescent="0.35">
      <c r="A128" s="1"/>
      <c r="B128" s="1"/>
    </row>
    <row r="129" spans="1:2" x14ac:dyDescent="0.35">
      <c r="A129" s="1"/>
      <c r="B129" s="1"/>
    </row>
    <row r="130" spans="1:2" x14ac:dyDescent="0.35">
      <c r="A130" s="1"/>
      <c r="B130" s="1"/>
    </row>
    <row r="131" spans="1:2" x14ac:dyDescent="0.35">
      <c r="A131" s="1"/>
      <c r="B131" s="1"/>
    </row>
    <row r="132" spans="1:2" x14ac:dyDescent="0.35">
      <c r="A132" s="1"/>
      <c r="B132" s="1"/>
    </row>
    <row r="133" spans="1:2" x14ac:dyDescent="0.35">
      <c r="A133" s="1"/>
      <c r="B133" s="1"/>
    </row>
    <row r="134" spans="1:2" x14ac:dyDescent="0.35">
      <c r="A134" s="1"/>
      <c r="B134" s="1"/>
    </row>
    <row r="135" spans="1:2" x14ac:dyDescent="0.35">
      <c r="A135" s="1"/>
      <c r="B135" s="1"/>
    </row>
    <row r="136" spans="1:2" x14ac:dyDescent="0.35">
      <c r="A136" s="1"/>
      <c r="B136" s="1"/>
    </row>
    <row r="137" spans="1:2" x14ac:dyDescent="0.35">
      <c r="A137" s="1"/>
      <c r="B137" s="1"/>
    </row>
    <row r="138" spans="1:2" x14ac:dyDescent="0.35">
      <c r="A138" s="1"/>
      <c r="B138" s="1"/>
    </row>
    <row r="139" spans="1:2" x14ac:dyDescent="0.35">
      <c r="A139" s="1"/>
      <c r="B139" s="1"/>
    </row>
    <row r="140" spans="1:2" x14ac:dyDescent="0.35">
      <c r="A140" s="1"/>
      <c r="B140" s="1"/>
    </row>
    <row r="141" spans="1:2" x14ac:dyDescent="0.35">
      <c r="A141" s="1"/>
      <c r="B141" s="1"/>
    </row>
    <row r="142" spans="1:2" x14ac:dyDescent="0.35">
      <c r="A142" s="1"/>
      <c r="B142" s="1"/>
    </row>
    <row r="143" spans="1:2" x14ac:dyDescent="0.35">
      <c r="A143" s="1"/>
      <c r="B143" s="1"/>
    </row>
    <row r="144" spans="1:2" x14ac:dyDescent="0.35">
      <c r="A144" s="1"/>
      <c r="B144" s="1"/>
    </row>
    <row r="145" spans="1:2" x14ac:dyDescent="0.35">
      <c r="A145" s="1"/>
      <c r="B145" s="1"/>
    </row>
    <row r="146" spans="1:2" x14ac:dyDescent="0.35">
      <c r="A146" s="1"/>
      <c r="B146" s="1"/>
    </row>
    <row r="147" spans="1:2" x14ac:dyDescent="0.35">
      <c r="A147" s="1"/>
      <c r="B147" s="1"/>
    </row>
    <row r="148" spans="1:2" x14ac:dyDescent="0.35">
      <c r="A148" s="1"/>
      <c r="B148" s="1"/>
    </row>
    <row r="149" spans="1:2" x14ac:dyDescent="0.35">
      <c r="A149" s="1"/>
      <c r="B149" s="1"/>
    </row>
    <row r="150" spans="1:2" x14ac:dyDescent="0.35">
      <c r="A150" s="1"/>
      <c r="B150" s="1"/>
    </row>
    <row r="151" spans="1:2" x14ac:dyDescent="0.35">
      <c r="A151" s="1"/>
      <c r="B151" s="1"/>
    </row>
    <row r="152" spans="1:2" x14ac:dyDescent="0.35">
      <c r="A152" s="1"/>
      <c r="B152" s="1"/>
    </row>
    <row r="153" spans="1:2" x14ac:dyDescent="0.35">
      <c r="A153" s="1"/>
      <c r="B153" s="1"/>
    </row>
    <row r="154" spans="1:2" x14ac:dyDescent="0.35">
      <c r="A154" s="1"/>
      <c r="B154" s="1"/>
    </row>
    <row r="155" spans="1:2" x14ac:dyDescent="0.35">
      <c r="A155" s="1"/>
      <c r="B155" s="1"/>
    </row>
    <row r="156" spans="1:2" x14ac:dyDescent="0.35">
      <c r="A156" s="1"/>
      <c r="B156" s="1"/>
    </row>
    <row r="157" spans="1:2" x14ac:dyDescent="0.35">
      <c r="A157" s="1"/>
      <c r="B157" s="1"/>
    </row>
    <row r="158" spans="1:2" x14ac:dyDescent="0.35">
      <c r="A158" s="1"/>
      <c r="B158" s="1"/>
    </row>
    <row r="159" spans="1:2" x14ac:dyDescent="0.35">
      <c r="A159" s="1"/>
      <c r="B159" s="1"/>
    </row>
    <row r="160" spans="1:2" x14ac:dyDescent="0.35">
      <c r="A160" s="1"/>
      <c r="B160" s="1"/>
    </row>
    <row r="161" spans="1:2" x14ac:dyDescent="0.35">
      <c r="A161" s="1"/>
      <c r="B161" s="1"/>
    </row>
    <row r="162" spans="1:2" x14ac:dyDescent="0.35">
      <c r="A162" s="1"/>
      <c r="B162" s="1"/>
    </row>
    <row r="163" spans="1:2" x14ac:dyDescent="0.35">
      <c r="A163" s="1"/>
      <c r="B163" s="1"/>
    </row>
    <row r="164" spans="1:2" x14ac:dyDescent="0.35">
      <c r="A164" s="1"/>
      <c r="B164" s="1"/>
    </row>
    <row r="165" spans="1:2" x14ac:dyDescent="0.35">
      <c r="A165" s="1"/>
      <c r="B165" s="1"/>
    </row>
    <row r="166" spans="1:2" x14ac:dyDescent="0.35">
      <c r="A166" s="1"/>
      <c r="B166" s="1"/>
    </row>
    <row r="167" spans="1:2" x14ac:dyDescent="0.35">
      <c r="A167" s="1"/>
      <c r="B167" s="1"/>
    </row>
    <row r="168" spans="1:2" x14ac:dyDescent="0.35">
      <c r="A168" s="1"/>
      <c r="B168" s="1"/>
    </row>
    <row r="169" spans="1:2" x14ac:dyDescent="0.35">
      <c r="A169" s="1"/>
      <c r="B169" s="1"/>
    </row>
    <row r="170" spans="1:2" x14ac:dyDescent="0.35">
      <c r="A170" s="1"/>
      <c r="B170" s="1"/>
    </row>
    <row r="171" spans="1:2" x14ac:dyDescent="0.35">
      <c r="A171" s="1"/>
      <c r="B171" s="1"/>
    </row>
    <row r="172" spans="1:2" x14ac:dyDescent="0.35">
      <c r="A172" s="1"/>
      <c r="B172" s="1"/>
    </row>
    <row r="173" spans="1:2" x14ac:dyDescent="0.35">
      <c r="A173" s="1"/>
      <c r="B173" s="1"/>
    </row>
    <row r="174" spans="1:2" x14ac:dyDescent="0.35">
      <c r="A174" s="1"/>
      <c r="B174" s="1"/>
    </row>
    <row r="175" spans="1:2" x14ac:dyDescent="0.35">
      <c r="A175" s="1"/>
      <c r="B175" s="1"/>
    </row>
    <row r="176" spans="1:2" x14ac:dyDescent="0.35">
      <c r="A176" s="1"/>
      <c r="B176" s="1"/>
    </row>
    <row r="177" spans="1:2" x14ac:dyDescent="0.35">
      <c r="A177" s="1"/>
      <c r="B177" s="1"/>
    </row>
    <row r="178" spans="1:2" x14ac:dyDescent="0.35">
      <c r="A178" s="1"/>
      <c r="B178" s="1"/>
    </row>
    <row r="179" spans="1:2" x14ac:dyDescent="0.35">
      <c r="A179" s="1"/>
      <c r="B179" s="1"/>
    </row>
    <row r="180" spans="1:2" x14ac:dyDescent="0.35">
      <c r="A180" s="1"/>
      <c r="B180" s="1"/>
    </row>
    <row r="181" spans="1:2" x14ac:dyDescent="0.35">
      <c r="A181" s="1"/>
      <c r="B181" s="1"/>
    </row>
    <row r="182" spans="1:2" x14ac:dyDescent="0.35">
      <c r="A182" s="1"/>
      <c r="B182" s="1"/>
    </row>
    <row r="183" spans="1:2" x14ac:dyDescent="0.35">
      <c r="A183" s="1"/>
      <c r="B183" s="1"/>
    </row>
    <row r="184" spans="1:2" x14ac:dyDescent="0.35">
      <c r="A184" s="1"/>
      <c r="B184" s="1"/>
    </row>
    <row r="185" spans="1:2" x14ac:dyDescent="0.35">
      <c r="A185" s="1"/>
      <c r="B185" s="1"/>
    </row>
    <row r="186" spans="1:2" x14ac:dyDescent="0.35">
      <c r="A186" s="1"/>
      <c r="B186" s="1"/>
    </row>
    <row r="187" spans="1:2" x14ac:dyDescent="0.35">
      <c r="A187" s="1"/>
      <c r="B187" s="1"/>
    </row>
    <row r="188" spans="1:2" x14ac:dyDescent="0.35">
      <c r="A188" s="1"/>
      <c r="B188" s="1"/>
    </row>
    <row r="189" spans="1:2" x14ac:dyDescent="0.35">
      <c r="A189" s="1"/>
      <c r="B189" s="1"/>
    </row>
    <row r="190" spans="1:2" x14ac:dyDescent="0.35">
      <c r="A190" s="1"/>
      <c r="B190" s="1"/>
    </row>
    <row r="191" spans="1:2" x14ac:dyDescent="0.35">
      <c r="A191" s="1"/>
      <c r="B191" s="1"/>
    </row>
    <row r="192" spans="1:2" x14ac:dyDescent="0.35">
      <c r="A192" s="1"/>
      <c r="B192" s="1"/>
    </row>
    <row r="193" spans="1:2" x14ac:dyDescent="0.35">
      <c r="A193" s="1"/>
      <c r="B193" s="1"/>
    </row>
    <row r="194" spans="1:2" x14ac:dyDescent="0.35">
      <c r="A194" s="1"/>
      <c r="B194" s="1"/>
    </row>
    <row r="195" spans="1:2" x14ac:dyDescent="0.35">
      <c r="A195" s="1"/>
      <c r="B195" s="1"/>
    </row>
    <row r="196" spans="1:2" x14ac:dyDescent="0.35">
      <c r="A196" s="1"/>
      <c r="B196" s="1"/>
    </row>
    <row r="197" spans="1:2" x14ac:dyDescent="0.35">
      <c r="A197" s="1"/>
      <c r="B197" s="1"/>
    </row>
    <row r="198" spans="1:2" x14ac:dyDescent="0.35">
      <c r="A198" s="1"/>
      <c r="B198" s="1"/>
    </row>
    <row r="199" spans="1:2" x14ac:dyDescent="0.35">
      <c r="A199" s="1"/>
      <c r="B199" s="1"/>
    </row>
    <row r="200" spans="1:2" x14ac:dyDescent="0.35">
      <c r="A200" s="1"/>
      <c r="B200" s="1"/>
    </row>
    <row r="201" spans="1:2" x14ac:dyDescent="0.35">
      <c r="A201" s="1"/>
      <c r="B201" s="1"/>
    </row>
    <row r="202" spans="1:2" x14ac:dyDescent="0.35">
      <c r="A202" s="1"/>
      <c r="B202" s="1"/>
    </row>
    <row r="203" spans="1:2" x14ac:dyDescent="0.35">
      <c r="A203" s="1"/>
      <c r="B203" s="1"/>
    </row>
    <row r="204" spans="1:2" x14ac:dyDescent="0.35">
      <c r="A204" s="1"/>
      <c r="B204" s="1"/>
    </row>
    <row r="205" spans="1:2" x14ac:dyDescent="0.35">
      <c r="A205" s="1"/>
      <c r="B205" s="1"/>
    </row>
    <row r="206" spans="1:2" x14ac:dyDescent="0.35">
      <c r="A206" s="1"/>
      <c r="B206" s="1"/>
    </row>
    <row r="207" spans="1:2" x14ac:dyDescent="0.35">
      <c r="A207" s="1"/>
      <c r="B207" s="1"/>
    </row>
    <row r="208" spans="1:2" x14ac:dyDescent="0.35">
      <c r="A208" s="1"/>
      <c r="B208" s="1"/>
    </row>
    <row r="209" spans="1:2" x14ac:dyDescent="0.35">
      <c r="A209" s="1"/>
      <c r="B209" s="1"/>
    </row>
    <row r="210" spans="1:2" x14ac:dyDescent="0.35">
      <c r="A210" s="1"/>
      <c r="B210" s="1"/>
    </row>
    <row r="211" spans="1:2" x14ac:dyDescent="0.35">
      <c r="A211" s="1"/>
      <c r="B211" s="1"/>
    </row>
    <row r="212" spans="1:2" x14ac:dyDescent="0.35">
      <c r="A212" s="1"/>
      <c r="B212" s="1"/>
    </row>
    <row r="213" spans="1:2" x14ac:dyDescent="0.35">
      <c r="A213" s="1"/>
      <c r="B213" s="1"/>
    </row>
    <row r="214" spans="1:2" x14ac:dyDescent="0.35">
      <c r="A214" s="1"/>
      <c r="B214" s="1"/>
    </row>
    <row r="215" spans="1:2" x14ac:dyDescent="0.35">
      <c r="A215" s="1"/>
      <c r="B215" s="1"/>
    </row>
    <row r="216" spans="1:2" x14ac:dyDescent="0.35">
      <c r="A216" s="1"/>
      <c r="B216" s="1"/>
    </row>
    <row r="217" spans="1:2" x14ac:dyDescent="0.35">
      <c r="A217" s="1"/>
      <c r="B217" s="1"/>
    </row>
    <row r="218" spans="1:2" x14ac:dyDescent="0.35">
      <c r="A218" s="1"/>
      <c r="B218" s="1"/>
    </row>
    <row r="219" spans="1:2" x14ac:dyDescent="0.35">
      <c r="A219" s="1"/>
      <c r="B219" s="1"/>
    </row>
    <row r="220" spans="1:2" x14ac:dyDescent="0.35">
      <c r="A220" s="1"/>
      <c r="B220" s="1"/>
    </row>
    <row r="221" spans="1:2" x14ac:dyDescent="0.35">
      <c r="A221" s="1"/>
      <c r="B221" s="1"/>
    </row>
    <row r="222" spans="1:2" x14ac:dyDescent="0.35">
      <c r="A222" s="1"/>
      <c r="B222" s="1"/>
    </row>
    <row r="223" spans="1:2" x14ac:dyDescent="0.35">
      <c r="A223" s="1"/>
      <c r="B223" s="1"/>
    </row>
    <row r="224" spans="1:2" x14ac:dyDescent="0.35">
      <c r="A224" s="1"/>
      <c r="B224" s="1"/>
    </row>
    <row r="225" spans="1:2" x14ac:dyDescent="0.35">
      <c r="A225" s="1"/>
      <c r="B225" s="1"/>
    </row>
    <row r="226" spans="1:2" x14ac:dyDescent="0.35">
      <c r="A226" s="1"/>
      <c r="B226" s="1"/>
    </row>
    <row r="227" spans="1:2" x14ac:dyDescent="0.35">
      <c r="A227" s="1"/>
      <c r="B227" s="1"/>
    </row>
    <row r="228" spans="1:2" x14ac:dyDescent="0.35">
      <c r="A228" s="1"/>
      <c r="B228" s="1"/>
    </row>
    <row r="229" spans="1:2" x14ac:dyDescent="0.35">
      <c r="A229" s="1"/>
      <c r="B229" s="1"/>
    </row>
    <row r="230" spans="1:2" x14ac:dyDescent="0.35">
      <c r="A230" s="1"/>
      <c r="B230" s="1"/>
    </row>
    <row r="231" spans="1:2" x14ac:dyDescent="0.35">
      <c r="A231" s="1"/>
      <c r="B231" s="1"/>
    </row>
    <row r="232" spans="1:2" x14ac:dyDescent="0.35">
      <c r="A232" s="1"/>
      <c r="B232" s="1"/>
    </row>
    <row r="233" spans="1:2" x14ac:dyDescent="0.35">
      <c r="A233" s="1"/>
      <c r="B233" s="1"/>
    </row>
    <row r="234" spans="1:2" x14ac:dyDescent="0.35">
      <c r="A234" s="1"/>
      <c r="B234" s="1"/>
    </row>
    <row r="235" spans="1:2" x14ac:dyDescent="0.35">
      <c r="A235" s="1"/>
      <c r="B235" s="1"/>
    </row>
    <row r="236" spans="1:2" x14ac:dyDescent="0.35">
      <c r="A236" s="1"/>
      <c r="B236" s="1"/>
    </row>
    <row r="237" spans="1:2" x14ac:dyDescent="0.35">
      <c r="A237" s="1"/>
      <c r="B237" s="1"/>
    </row>
    <row r="238" spans="1:2" x14ac:dyDescent="0.35">
      <c r="A238" s="1"/>
      <c r="B238" s="1"/>
    </row>
  </sheetData>
  <mergeCells count="4">
    <mergeCell ref="A1:C1"/>
    <mergeCell ref="A9:C9"/>
    <mergeCell ref="C23:D23"/>
    <mergeCell ref="A23:B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customSheetViews>
    <customSheetView guid="{ABA80D4C-080F-45BD-806F-37F117903200}" state="hidden">
      <pageMargins left="0.7" right="0.7" top="0.75" bottom="0.75" header="0.3" footer="0.3"/>
      <pageSetup paperSize="9" orientation="portrait" r:id="rId1"/>
    </customSheetView>
    <customSheetView guid="{5529A6E8-D27B-4413-80B8-CB1D9D95CFA4}" state="hidden">
      <pageMargins left="0.7" right="0.7" top="0.75" bottom="0.75" header="0.3" footer="0.3"/>
      <pageSetup paperSize="9" orientation="portrait" r:id="rId2"/>
    </customSheetView>
    <customSheetView guid="{57565816-6AAE-4FD6-9B83-A5891B3F8732}" state="hidden">
      <pageMargins left="0.7" right="0.7" top="0.75" bottom="0.75" header="0.3" footer="0.3"/>
      <pageSetup paperSize="9" orientation="portrait" r:id="rId3"/>
    </customSheetView>
    <customSheetView guid="{96A4F824-BE7D-49F8-B101-397243760418}" state="hidden">
      <pageMargins left="0.7" right="0.7" top="0.75" bottom="0.75" header="0.3" footer="0.3"/>
      <pageSetup paperSize="9" orientation="portrait" r:id="rId4"/>
    </customSheetView>
    <customSheetView guid="{DEC4FF95-AA87-4131-BCA2-57194FAB0F1E}" state="hidden">
      <pageMargins left="0.7" right="0.7" top="0.75" bottom="0.75" header="0.3" footer="0.3"/>
      <pageSetup paperSize="9" orientation="portrait" r:id="rId5"/>
    </customSheetView>
    <customSheetView guid="{E95CF61C-C534-452E-BFD6-14B1D8652AC6}" state="hidden">
      <pageMargins left="0.7" right="0.7" top="0.75" bottom="0.75" header="0.3" footer="0.3"/>
      <pageSetup paperSize="9" orientation="portrait" r:id="rId6"/>
    </customSheetView>
    <customSheetView guid="{505B9CA4-B0ED-44F3-BF85-562ECED206CB}" state="hidden">
      <pageMargins left="0.7" right="0.7" top="0.75" bottom="0.75" header="0.3" footer="0.3"/>
      <pageSetup paperSize="9" orientation="portrait" r:id="rId7"/>
    </customSheetView>
    <customSheetView guid="{E864917A-A71A-4617-BFE1-AC8F4AFB994A}" state="hidden">
      <pageMargins left="0.7" right="0.7" top="0.75" bottom="0.75" header="0.3" footer="0.3"/>
      <pageSetup paperSize="9" orientation="portrait" r:id="rId8"/>
    </customSheetView>
    <customSheetView guid="{8AC4748F-C348-45DB-AD77-829BB9C41C40}" state="hidden">
      <pageMargins left="0.7" right="0.7" top="0.75" bottom="0.75" header="0.3" footer="0.3"/>
      <pageSetup paperSize="9" orientation="portrait" r:id="rId9"/>
    </customSheetView>
    <customSheetView guid="{2558BA00-BBAB-40D3-B6EF-D24967B89054}" state="hidden">
      <pageMargins left="0.7" right="0.7" top="0.75" bottom="0.75" header="0.3" footer="0.3"/>
    </customSheetView>
    <customSheetView guid="{4B230172-5AA0-44FD-B9E7-C47513B09D87}" state="hidden">
      <pageMargins left="0.7" right="0.7" top="0.75" bottom="0.75" header="0.3" footer="0.3"/>
    </customSheetView>
    <customSheetView guid="{E229E000-D688-46ED-9DCB-B27B050D9E5F}" state="hidden">
      <pageMargins left="0.7" right="0.7" top="0.75" bottom="0.75" header="0.3" footer="0.3"/>
      <pageSetup paperSize="9" orientation="portrait" r:id="rId10"/>
    </customSheetView>
    <customSheetView guid="{C2004EF5-687C-4621-BCD7-BBA1DB028D9D}" state="hidden">
      <pageMargins left="0.7" right="0.7" top="0.75" bottom="0.75" header="0.3" footer="0.3"/>
      <pageSetup paperSize="9" orientation="portrait" r:id="rId11"/>
    </customSheetView>
    <customSheetView guid="{FC99DFBC-876D-460F-B538-B3627CDFD702}" state="hidden">
      <pageMargins left="0.7" right="0.7" top="0.75" bottom="0.75" header="0.3" footer="0.3"/>
      <pageSetup paperSize="9" orientation="portrait" r:id="rId12"/>
    </customSheetView>
    <customSheetView guid="{E41AA92C-C619-4EEF-AE56-7A9255D02FF0}" state="hidden">
      <pageMargins left="0.7" right="0.7" top="0.75" bottom="0.75" header="0.3" footer="0.3"/>
      <pageSetup paperSize="9" orientation="portrait" r:id="rId13"/>
    </customSheetView>
    <customSheetView guid="{704DBCE5-190B-4E0A-98B5-93ADE3A6FC07}" state="hidden">
      <pageMargins left="0.7" right="0.7" top="0.75" bottom="0.75" header="0.3" footer="0.3"/>
      <pageSetup paperSize="9" orientation="portrait" r:id="rId14"/>
    </customSheetView>
    <customSheetView guid="{77141914-F19F-4DD7-98B1-60E3C4FC6D1B}" state="hidden">
      <pageMargins left="0.7" right="0.7" top="0.75" bottom="0.75" header="0.3" footer="0.3"/>
      <pageSetup paperSize="9" orientation="portrait" r:id="rId15"/>
    </customSheetView>
  </customSheetViews>
  <pageMargins left="0.7" right="0.7" top="0.75" bottom="0.75" header="0.3" footer="0.3"/>
  <pageSetup paperSize="9" orientation="portrait"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24"/>
  <sheetViews>
    <sheetView workbookViewId="0">
      <selection activeCell="B18" sqref="B18"/>
    </sheetView>
  </sheetViews>
  <sheetFormatPr defaultRowHeight="14.5" x14ac:dyDescent="0.35"/>
  <cols>
    <col min="1" max="1" width="10.1796875" bestFit="1" customWidth="1"/>
    <col min="2" max="2" width="14.1796875" bestFit="1" customWidth="1"/>
  </cols>
  <sheetData>
    <row r="1" spans="1:5" x14ac:dyDescent="0.35">
      <c r="C1" t="s">
        <v>298</v>
      </c>
      <c r="E1" t="s">
        <v>299</v>
      </c>
    </row>
    <row r="2" spans="1:5" x14ac:dyDescent="0.35">
      <c r="A2">
        <v>43009</v>
      </c>
      <c r="B2" t="s">
        <v>300</v>
      </c>
      <c r="C2">
        <v>86</v>
      </c>
      <c r="D2" t="s">
        <v>301</v>
      </c>
      <c r="E2">
        <v>166.7</v>
      </c>
    </row>
    <row r="3" spans="1:5" x14ac:dyDescent="0.35">
      <c r="A3">
        <v>43009</v>
      </c>
      <c r="B3" t="s">
        <v>300</v>
      </c>
      <c r="C3">
        <v>147</v>
      </c>
      <c r="D3" t="s">
        <v>301</v>
      </c>
      <c r="E3">
        <v>145.69999999999999</v>
      </c>
    </row>
    <row r="4" spans="1:5" x14ac:dyDescent="0.35">
      <c r="A4">
        <v>43009</v>
      </c>
      <c r="B4" t="s">
        <v>300</v>
      </c>
      <c r="C4">
        <v>148</v>
      </c>
      <c r="D4" t="s">
        <v>301</v>
      </c>
      <c r="E4">
        <v>133</v>
      </c>
    </row>
    <row r="5" spans="1:5" x14ac:dyDescent="0.35">
      <c r="A5">
        <v>43009</v>
      </c>
      <c r="B5" t="s">
        <v>300</v>
      </c>
      <c r="C5">
        <v>152</v>
      </c>
      <c r="D5" t="s">
        <v>301</v>
      </c>
      <c r="E5">
        <v>133</v>
      </c>
    </row>
    <row r="6" spans="1:5" x14ac:dyDescent="0.35">
      <c r="A6">
        <v>43009</v>
      </c>
      <c r="B6" t="s">
        <v>300</v>
      </c>
      <c r="C6">
        <v>155</v>
      </c>
      <c r="D6" t="s">
        <v>301</v>
      </c>
      <c r="E6">
        <v>212</v>
      </c>
    </row>
    <row r="7" spans="1:5" x14ac:dyDescent="0.35">
      <c r="A7">
        <v>43009</v>
      </c>
      <c r="B7" t="s">
        <v>300</v>
      </c>
      <c r="C7">
        <v>156</v>
      </c>
      <c r="D7" t="s">
        <v>301</v>
      </c>
      <c r="E7">
        <v>222</v>
      </c>
    </row>
    <row r="8" spans="1:5" x14ac:dyDescent="0.35">
      <c r="A8">
        <v>43009</v>
      </c>
      <c r="B8" t="s">
        <v>300</v>
      </c>
      <c r="C8">
        <v>157</v>
      </c>
      <c r="D8" t="s">
        <v>301</v>
      </c>
      <c r="E8">
        <v>164</v>
      </c>
    </row>
    <row r="9" spans="1:5" x14ac:dyDescent="0.35">
      <c r="A9">
        <v>43009</v>
      </c>
      <c r="B9" t="s">
        <v>300</v>
      </c>
      <c r="C9">
        <v>158</v>
      </c>
      <c r="D9" t="s">
        <v>301</v>
      </c>
      <c r="E9">
        <v>283</v>
      </c>
    </row>
    <row r="10" spans="1:5" x14ac:dyDescent="0.35">
      <c r="A10">
        <v>43009</v>
      </c>
      <c r="B10" t="s">
        <v>300</v>
      </c>
      <c r="C10">
        <v>163</v>
      </c>
      <c r="D10" t="s">
        <v>301</v>
      </c>
      <c r="E10">
        <v>114</v>
      </c>
    </row>
    <row r="11" spans="1:5" x14ac:dyDescent="0.35">
      <c r="A11">
        <v>43009</v>
      </c>
      <c r="B11" t="s">
        <v>300</v>
      </c>
      <c r="C11">
        <v>164</v>
      </c>
      <c r="D11" t="s">
        <v>301</v>
      </c>
      <c r="E11">
        <v>138</v>
      </c>
    </row>
    <row r="12" spans="1:5" x14ac:dyDescent="0.35">
      <c r="A12">
        <v>43009</v>
      </c>
      <c r="B12" t="s">
        <v>300</v>
      </c>
      <c r="C12">
        <v>175</v>
      </c>
      <c r="D12" t="s">
        <v>301</v>
      </c>
      <c r="E12">
        <v>122</v>
      </c>
    </row>
    <row r="13" spans="1:5" x14ac:dyDescent="0.35">
      <c r="A13">
        <v>43009</v>
      </c>
      <c r="B13" t="s">
        <v>300</v>
      </c>
      <c r="C13">
        <v>178</v>
      </c>
      <c r="D13" t="s">
        <v>301</v>
      </c>
      <c r="E13">
        <v>171.7</v>
      </c>
    </row>
    <row r="14" spans="1:5" x14ac:dyDescent="0.35">
      <c r="A14">
        <v>43009</v>
      </c>
      <c r="B14" t="s">
        <v>300</v>
      </c>
      <c r="C14">
        <v>663</v>
      </c>
      <c r="D14" t="s">
        <v>301</v>
      </c>
      <c r="E14">
        <v>135</v>
      </c>
    </row>
    <row r="15" spans="1:5" x14ac:dyDescent="0.35">
      <c r="A15">
        <v>43009</v>
      </c>
      <c r="B15" t="s">
        <v>300</v>
      </c>
      <c r="C15">
        <v>669</v>
      </c>
      <c r="D15" t="s">
        <v>301</v>
      </c>
      <c r="E15">
        <v>162.80000000000001</v>
      </c>
    </row>
    <row r="16" spans="1:5" x14ac:dyDescent="0.35">
      <c r="A16">
        <v>43009</v>
      </c>
      <c r="B16" t="s">
        <v>300</v>
      </c>
      <c r="C16">
        <v>670</v>
      </c>
      <c r="D16" t="s">
        <v>301</v>
      </c>
      <c r="E16">
        <v>122</v>
      </c>
    </row>
    <row r="17" spans="1:5" x14ac:dyDescent="0.35">
      <c r="A17">
        <v>43009</v>
      </c>
      <c r="B17" t="s">
        <v>300</v>
      </c>
      <c r="C17">
        <v>1001</v>
      </c>
      <c r="D17" t="s">
        <v>301</v>
      </c>
      <c r="E17">
        <v>141</v>
      </c>
    </row>
    <row r="18" spans="1:5" x14ac:dyDescent="0.35">
      <c r="A18">
        <v>43009</v>
      </c>
      <c r="B18" t="s">
        <v>300</v>
      </c>
      <c r="C18">
        <v>1002</v>
      </c>
      <c r="D18" t="s">
        <v>301</v>
      </c>
      <c r="E18">
        <v>142</v>
      </c>
    </row>
    <row r="19" spans="1:5" x14ac:dyDescent="0.35">
      <c r="A19">
        <v>43009</v>
      </c>
      <c r="B19" t="s">
        <v>300</v>
      </c>
      <c r="C19">
        <v>1007</v>
      </c>
      <c r="D19" t="s">
        <v>301</v>
      </c>
      <c r="E19">
        <v>166</v>
      </c>
    </row>
    <row r="20" spans="1:5" x14ac:dyDescent="0.35">
      <c r="A20">
        <v>43009</v>
      </c>
      <c r="B20" t="s">
        <v>300</v>
      </c>
      <c r="C20">
        <v>1009</v>
      </c>
      <c r="D20" t="s">
        <v>301</v>
      </c>
      <c r="E20">
        <v>153</v>
      </c>
    </row>
    <row r="21" spans="1:5" x14ac:dyDescent="0.35">
      <c r="A21">
        <v>43009</v>
      </c>
      <c r="B21" t="s">
        <v>300</v>
      </c>
      <c r="C21">
        <v>1010</v>
      </c>
      <c r="D21" t="s">
        <v>301</v>
      </c>
      <c r="E21">
        <v>163</v>
      </c>
    </row>
    <row r="22" spans="1:5" x14ac:dyDescent="0.35">
      <c r="A22">
        <v>43009</v>
      </c>
      <c r="B22" t="s">
        <v>300</v>
      </c>
      <c r="C22">
        <v>1012</v>
      </c>
      <c r="D22" t="s">
        <v>301</v>
      </c>
      <c r="E22">
        <v>142</v>
      </c>
    </row>
    <row r="23" spans="1:5" x14ac:dyDescent="0.35">
      <c r="A23">
        <v>43009</v>
      </c>
      <c r="B23" t="s">
        <v>300</v>
      </c>
      <c r="C23">
        <v>1014</v>
      </c>
      <c r="D23" t="s">
        <v>301</v>
      </c>
      <c r="E23">
        <v>176</v>
      </c>
    </row>
    <row r="24" spans="1:5" x14ac:dyDescent="0.35">
      <c r="A24">
        <v>43009</v>
      </c>
      <c r="B24" t="s">
        <v>300</v>
      </c>
      <c r="C24">
        <v>1015</v>
      </c>
      <c r="D24" t="s">
        <v>301</v>
      </c>
      <c r="E24">
        <v>174</v>
      </c>
    </row>
    <row r="25" spans="1:5" x14ac:dyDescent="0.35">
      <c r="A25">
        <v>43009</v>
      </c>
      <c r="B25" t="s">
        <v>300</v>
      </c>
      <c r="C25">
        <v>1016</v>
      </c>
      <c r="D25" t="s">
        <v>301</v>
      </c>
      <c r="E25">
        <v>165</v>
      </c>
    </row>
    <row r="26" spans="1:5" x14ac:dyDescent="0.35">
      <c r="A26">
        <v>43009</v>
      </c>
      <c r="B26" t="s">
        <v>300</v>
      </c>
      <c r="C26">
        <v>1018</v>
      </c>
      <c r="D26" t="s">
        <v>301</v>
      </c>
      <c r="E26">
        <v>153</v>
      </c>
    </row>
    <row r="27" spans="1:5" x14ac:dyDescent="0.35">
      <c r="A27">
        <v>43009</v>
      </c>
      <c r="B27" t="s">
        <v>300</v>
      </c>
      <c r="C27">
        <v>1019</v>
      </c>
      <c r="D27" t="s">
        <v>301</v>
      </c>
      <c r="E27">
        <v>153.19999999999999</v>
      </c>
    </row>
    <row r="28" spans="1:5" x14ac:dyDescent="0.35">
      <c r="A28">
        <v>43009</v>
      </c>
      <c r="B28" t="s">
        <v>300</v>
      </c>
      <c r="C28">
        <v>1020</v>
      </c>
      <c r="D28" t="s">
        <v>301</v>
      </c>
      <c r="E28">
        <v>135</v>
      </c>
    </row>
    <row r="29" spans="1:5" x14ac:dyDescent="0.35">
      <c r="A29">
        <v>43009</v>
      </c>
      <c r="B29" t="s">
        <v>300</v>
      </c>
      <c r="C29">
        <v>1022</v>
      </c>
      <c r="D29" t="s">
        <v>301</v>
      </c>
      <c r="E29">
        <v>188</v>
      </c>
    </row>
    <row r="30" spans="1:5" x14ac:dyDescent="0.35">
      <c r="A30">
        <v>43009</v>
      </c>
      <c r="B30" t="s">
        <v>300</v>
      </c>
      <c r="C30">
        <v>1025</v>
      </c>
      <c r="D30" t="s">
        <v>301</v>
      </c>
      <c r="E30">
        <v>168</v>
      </c>
    </row>
    <row r="31" spans="1:5" x14ac:dyDescent="0.35">
      <c r="A31">
        <v>43009</v>
      </c>
      <c r="B31" t="s">
        <v>300</v>
      </c>
      <c r="C31">
        <v>1027</v>
      </c>
      <c r="D31" t="s">
        <v>301</v>
      </c>
      <c r="E31">
        <v>172</v>
      </c>
    </row>
    <row r="32" spans="1:5" x14ac:dyDescent="0.35">
      <c r="A32">
        <v>43009</v>
      </c>
      <c r="B32" t="s">
        <v>300</v>
      </c>
      <c r="C32">
        <v>1030</v>
      </c>
      <c r="D32" t="s">
        <v>301</v>
      </c>
      <c r="E32">
        <v>138</v>
      </c>
    </row>
    <row r="33" spans="1:5" x14ac:dyDescent="0.35">
      <c r="A33">
        <v>43009</v>
      </c>
      <c r="B33" t="s">
        <v>300</v>
      </c>
      <c r="C33">
        <v>1033</v>
      </c>
      <c r="D33" t="s">
        <v>301</v>
      </c>
      <c r="E33">
        <v>131</v>
      </c>
    </row>
    <row r="34" spans="1:5" x14ac:dyDescent="0.35">
      <c r="A34">
        <v>43009</v>
      </c>
      <c r="B34" t="s">
        <v>300</v>
      </c>
      <c r="C34">
        <v>1034</v>
      </c>
      <c r="D34" t="s">
        <v>301</v>
      </c>
      <c r="E34">
        <v>128</v>
      </c>
    </row>
    <row r="35" spans="1:5" x14ac:dyDescent="0.35">
      <c r="A35">
        <v>43009</v>
      </c>
      <c r="B35" t="s">
        <v>300</v>
      </c>
      <c r="C35">
        <v>1037</v>
      </c>
      <c r="D35" t="s">
        <v>301</v>
      </c>
      <c r="E35">
        <v>178</v>
      </c>
    </row>
    <row r="36" spans="1:5" x14ac:dyDescent="0.35">
      <c r="A36">
        <v>43009</v>
      </c>
      <c r="B36" t="s">
        <v>300</v>
      </c>
      <c r="C36">
        <v>1040</v>
      </c>
      <c r="D36" t="s">
        <v>301</v>
      </c>
      <c r="E36">
        <v>163.5</v>
      </c>
    </row>
    <row r="37" spans="1:5" x14ac:dyDescent="0.35">
      <c r="A37">
        <v>43009</v>
      </c>
      <c r="B37" t="s">
        <v>300</v>
      </c>
      <c r="C37">
        <v>1044</v>
      </c>
      <c r="D37" t="s">
        <v>301</v>
      </c>
      <c r="E37">
        <v>132</v>
      </c>
    </row>
    <row r="38" spans="1:5" x14ac:dyDescent="0.35">
      <c r="A38">
        <v>43009</v>
      </c>
      <c r="B38" t="s">
        <v>300</v>
      </c>
      <c r="C38">
        <v>1045</v>
      </c>
      <c r="D38" t="s">
        <v>301</v>
      </c>
      <c r="E38">
        <v>154</v>
      </c>
    </row>
    <row r="39" spans="1:5" x14ac:dyDescent="0.35">
      <c r="A39">
        <v>43009</v>
      </c>
      <c r="B39" t="s">
        <v>300</v>
      </c>
      <c r="C39">
        <v>1046</v>
      </c>
      <c r="D39" t="s">
        <v>301</v>
      </c>
      <c r="E39">
        <v>178</v>
      </c>
    </row>
    <row r="40" spans="1:5" x14ac:dyDescent="0.35">
      <c r="A40">
        <v>43009</v>
      </c>
      <c r="B40" t="s">
        <v>300</v>
      </c>
      <c r="C40">
        <v>1049</v>
      </c>
      <c r="D40" t="s">
        <v>301</v>
      </c>
      <c r="E40">
        <v>145</v>
      </c>
    </row>
    <row r="41" spans="1:5" x14ac:dyDescent="0.35">
      <c r="A41">
        <v>43009</v>
      </c>
      <c r="B41" t="s">
        <v>300</v>
      </c>
      <c r="C41">
        <v>1050</v>
      </c>
      <c r="D41" t="s">
        <v>301</v>
      </c>
      <c r="E41">
        <v>122</v>
      </c>
    </row>
    <row r="42" spans="1:5" x14ac:dyDescent="0.35">
      <c r="A42">
        <v>43009</v>
      </c>
      <c r="B42" t="s">
        <v>300</v>
      </c>
      <c r="C42">
        <v>1051</v>
      </c>
      <c r="D42" t="s">
        <v>301</v>
      </c>
      <c r="E42">
        <v>133</v>
      </c>
    </row>
    <row r="43" spans="1:5" x14ac:dyDescent="0.35">
      <c r="A43">
        <v>43009</v>
      </c>
      <c r="B43" t="s">
        <v>300</v>
      </c>
      <c r="C43">
        <v>1052</v>
      </c>
      <c r="D43" t="s">
        <v>301</v>
      </c>
      <c r="E43">
        <v>138</v>
      </c>
    </row>
    <row r="44" spans="1:5" x14ac:dyDescent="0.35">
      <c r="A44">
        <v>43009</v>
      </c>
      <c r="B44" t="s">
        <v>300</v>
      </c>
      <c r="C44">
        <v>1056</v>
      </c>
      <c r="D44" t="s">
        <v>301</v>
      </c>
      <c r="E44">
        <v>152</v>
      </c>
    </row>
    <row r="45" spans="1:5" x14ac:dyDescent="0.35">
      <c r="A45">
        <v>43009</v>
      </c>
      <c r="B45" t="s">
        <v>300</v>
      </c>
      <c r="C45">
        <v>1057</v>
      </c>
      <c r="D45" t="s">
        <v>301</v>
      </c>
      <c r="E45">
        <v>152</v>
      </c>
    </row>
    <row r="46" spans="1:5" x14ac:dyDescent="0.35">
      <c r="A46">
        <v>43009</v>
      </c>
      <c r="B46" t="s">
        <v>300</v>
      </c>
      <c r="C46">
        <v>1058</v>
      </c>
      <c r="D46" t="s">
        <v>301</v>
      </c>
      <c r="E46">
        <v>142</v>
      </c>
    </row>
    <row r="47" spans="1:5" x14ac:dyDescent="0.35">
      <c r="A47">
        <v>43009</v>
      </c>
      <c r="B47" t="s">
        <v>300</v>
      </c>
      <c r="C47">
        <v>1059</v>
      </c>
      <c r="D47" t="s">
        <v>301</v>
      </c>
      <c r="E47">
        <v>163</v>
      </c>
    </row>
    <row r="48" spans="1:5" x14ac:dyDescent="0.35">
      <c r="A48">
        <v>43009</v>
      </c>
      <c r="B48" t="s">
        <v>300</v>
      </c>
      <c r="C48">
        <v>1060</v>
      </c>
      <c r="D48" t="s">
        <v>301</v>
      </c>
      <c r="E48">
        <v>202</v>
      </c>
    </row>
    <row r="49" spans="1:5" x14ac:dyDescent="0.35">
      <c r="A49">
        <v>43009</v>
      </c>
      <c r="B49" t="s">
        <v>300</v>
      </c>
      <c r="C49">
        <v>1061</v>
      </c>
      <c r="D49" t="s">
        <v>301</v>
      </c>
      <c r="E49">
        <v>115</v>
      </c>
    </row>
    <row r="50" spans="1:5" x14ac:dyDescent="0.35">
      <c r="A50">
        <v>43009</v>
      </c>
      <c r="B50" t="s">
        <v>300</v>
      </c>
      <c r="C50">
        <v>1065</v>
      </c>
      <c r="D50" t="s">
        <v>301</v>
      </c>
      <c r="E50">
        <v>175</v>
      </c>
    </row>
    <row r="51" spans="1:5" x14ac:dyDescent="0.35">
      <c r="A51">
        <v>43009</v>
      </c>
      <c r="B51" t="s">
        <v>300</v>
      </c>
      <c r="C51">
        <v>1068</v>
      </c>
      <c r="D51" t="s">
        <v>301</v>
      </c>
      <c r="E51">
        <v>122</v>
      </c>
    </row>
    <row r="52" spans="1:5" x14ac:dyDescent="0.35">
      <c r="A52">
        <v>43009</v>
      </c>
      <c r="B52" t="s">
        <v>300</v>
      </c>
      <c r="C52">
        <v>1069</v>
      </c>
      <c r="D52" t="s">
        <v>301</v>
      </c>
      <c r="E52">
        <v>163</v>
      </c>
    </row>
    <row r="53" spans="1:5" x14ac:dyDescent="0.35">
      <c r="A53">
        <v>43009</v>
      </c>
      <c r="B53" t="s">
        <v>300</v>
      </c>
      <c r="C53">
        <v>1071</v>
      </c>
      <c r="D53" t="s">
        <v>301</v>
      </c>
      <c r="E53">
        <v>168</v>
      </c>
    </row>
    <row r="54" spans="1:5" x14ac:dyDescent="0.35">
      <c r="A54">
        <v>43009</v>
      </c>
      <c r="B54" t="s">
        <v>300</v>
      </c>
      <c r="C54">
        <v>1073</v>
      </c>
      <c r="D54" t="s">
        <v>301</v>
      </c>
      <c r="E54">
        <v>122</v>
      </c>
    </row>
    <row r="55" spans="1:5" x14ac:dyDescent="0.35">
      <c r="A55">
        <v>43009</v>
      </c>
      <c r="B55" t="s">
        <v>300</v>
      </c>
      <c r="C55">
        <v>1074</v>
      </c>
      <c r="D55" t="s">
        <v>301</v>
      </c>
      <c r="E55">
        <v>213</v>
      </c>
    </row>
    <row r="56" spans="1:5" x14ac:dyDescent="0.35">
      <c r="A56">
        <v>43009</v>
      </c>
      <c r="B56" t="s">
        <v>300</v>
      </c>
      <c r="C56">
        <v>1078</v>
      </c>
      <c r="D56" t="s">
        <v>301</v>
      </c>
      <c r="E56">
        <v>189.2</v>
      </c>
    </row>
    <row r="57" spans="1:5" x14ac:dyDescent="0.35">
      <c r="A57">
        <v>43009</v>
      </c>
      <c r="B57" t="s">
        <v>300</v>
      </c>
      <c r="C57">
        <v>1080</v>
      </c>
      <c r="D57" t="s">
        <v>301</v>
      </c>
      <c r="E57">
        <v>145</v>
      </c>
    </row>
    <row r="58" spans="1:5" x14ac:dyDescent="0.35">
      <c r="A58">
        <v>43009</v>
      </c>
      <c r="B58" t="s">
        <v>300</v>
      </c>
      <c r="C58">
        <v>1081</v>
      </c>
      <c r="D58" t="s">
        <v>301</v>
      </c>
      <c r="E58">
        <v>122</v>
      </c>
    </row>
    <row r="59" spans="1:5" x14ac:dyDescent="0.35">
      <c r="A59">
        <v>43009</v>
      </c>
      <c r="B59" t="s">
        <v>300</v>
      </c>
      <c r="C59">
        <v>1084</v>
      </c>
      <c r="D59" t="s">
        <v>301</v>
      </c>
      <c r="E59">
        <v>142</v>
      </c>
    </row>
    <row r="60" spans="1:5" x14ac:dyDescent="0.35">
      <c r="A60">
        <v>43009</v>
      </c>
      <c r="B60" t="s">
        <v>300</v>
      </c>
      <c r="C60">
        <v>1085</v>
      </c>
      <c r="D60" t="s">
        <v>301</v>
      </c>
      <c r="E60">
        <v>132</v>
      </c>
    </row>
    <row r="61" spans="1:5" x14ac:dyDescent="0.35">
      <c r="A61">
        <v>43009</v>
      </c>
      <c r="B61" t="s">
        <v>300</v>
      </c>
      <c r="C61">
        <v>1092</v>
      </c>
      <c r="D61" t="s">
        <v>301</v>
      </c>
      <c r="E61">
        <v>162</v>
      </c>
    </row>
    <row r="62" spans="1:5" x14ac:dyDescent="0.35">
      <c r="A62">
        <v>43009</v>
      </c>
      <c r="B62" t="s">
        <v>300</v>
      </c>
      <c r="C62">
        <v>1093</v>
      </c>
      <c r="D62" t="s">
        <v>301</v>
      </c>
      <c r="E62">
        <v>145</v>
      </c>
    </row>
    <row r="63" spans="1:5" x14ac:dyDescent="0.35">
      <c r="A63">
        <v>43009</v>
      </c>
      <c r="B63" t="s">
        <v>300</v>
      </c>
      <c r="C63">
        <v>1094</v>
      </c>
      <c r="D63" t="s">
        <v>301</v>
      </c>
      <c r="E63">
        <v>143</v>
      </c>
    </row>
    <row r="64" spans="1:5" x14ac:dyDescent="0.35">
      <c r="A64">
        <v>43009</v>
      </c>
      <c r="B64" t="s">
        <v>300</v>
      </c>
      <c r="C64">
        <v>1099</v>
      </c>
      <c r="D64" t="s">
        <v>301</v>
      </c>
      <c r="E64">
        <v>219</v>
      </c>
    </row>
    <row r="65" spans="1:5" x14ac:dyDescent="0.35">
      <c r="A65">
        <v>43009</v>
      </c>
      <c r="B65" t="s">
        <v>300</v>
      </c>
      <c r="C65">
        <v>1101</v>
      </c>
      <c r="D65" t="s">
        <v>301</v>
      </c>
      <c r="E65">
        <v>152</v>
      </c>
    </row>
    <row r="66" spans="1:5" x14ac:dyDescent="0.35">
      <c r="A66">
        <v>43009</v>
      </c>
      <c r="B66" t="s">
        <v>300</v>
      </c>
      <c r="C66">
        <v>1103</v>
      </c>
      <c r="D66" t="s">
        <v>301</v>
      </c>
      <c r="E66">
        <v>212</v>
      </c>
    </row>
    <row r="67" spans="1:5" x14ac:dyDescent="0.35">
      <c r="A67">
        <v>43009</v>
      </c>
      <c r="B67" t="s">
        <v>300</v>
      </c>
      <c r="C67">
        <v>1105</v>
      </c>
      <c r="D67" t="s">
        <v>301</v>
      </c>
      <c r="E67">
        <v>155</v>
      </c>
    </row>
    <row r="68" spans="1:5" x14ac:dyDescent="0.35">
      <c r="A68">
        <v>43009</v>
      </c>
      <c r="B68" t="s">
        <v>300</v>
      </c>
      <c r="C68">
        <v>1106</v>
      </c>
      <c r="D68" t="s">
        <v>301</v>
      </c>
      <c r="E68">
        <v>145</v>
      </c>
    </row>
    <row r="69" spans="1:5" x14ac:dyDescent="0.35">
      <c r="A69">
        <v>43009</v>
      </c>
      <c r="B69" t="s">
        <v>300</v>
      </c>
      <c r="C69">
        <v>1108</v>
      </c>
      <c r="D69" t="s">
        <v>301</v>
      </c>
      <c r="E69">
        <v>203</v>
      </c>
    </row>
    <row r="70" spans="1:5" x14ac:dyDescent="0.35">
      <c r="A70">
        <v>43009</v>
      </c>
      <c r="B70" t="s">
        <v>300</v>
      </c>
      <c r="C70">
        <v>1111</v>
      </c>
      <c r="D70" t="s">
        <v>301</v>
      </c>
      <c r="E70">
        <v>153</v>
      </c>
    </row>
    <row r="71" spans="1:5" x14ac:dyDescent="0.35">
      <c r="A71">
        <v>43009</v>
      </c>
      <c r="B71" t="s">
        <v>300</v>
      </c>
      <c r="C71">
        <v>1112</v>
      </c>
      <c r="D71" t="s">
        <v>301</v>
      </c>
      <c r="E71">
        <v>128</v>
      </c>
    </row>
    <row r="72" spans="1:5" x14ac:dyDescent="0.35">
      <c r="A72">
        <v>43009</v>
      </c>
      <c r="B72" t="s">
        <v>300</v>
      </c>
      <c r="C72">
        <v>1113</v>
      </c>
      <c r="D72" t="s">
        <v>301</v>
      </c>
      <c r="E72">
        <v>182</v>
      </c>
    </row>
    <row r="73" spans="1:5" x14ac:dyDescent="0.35">
      <c r="A73">
        <v>43009</v>
      </c>
      <c r="B73" t="s">
        <v>300</v>
      </c>
      <c r="C73">
        <v>1114</v>
      </c>
      <c r="D73" t="s">
        <v>301</v>
      </c>
      <c r="E73">
        <v>185</v>
      </c>
    </row>
    <row r="74" spans="1:5" x14ac:dyDescent="0.35">
      <c r="A74">
        <v>43009</v>
      </c>
      <c r="B74" t="s">
        <v>300</v>
      </c>
      <c r="C74">
        <v>1117</v>
      </c>
      <c r="D74" t="s">
        <v>301</v>
      </c>
      <c r="E74">
        <v>182</v>
      </c>
    </row>
    <row r="75" spans="1:5" x14ac:dyDescent="0.35">
      <c r="A75">
        <v>43009</v>
      </c>
      <c r="B75" t="s">
        <v>300</v>
      </c>
      <c r="C75">
        <v>1118</v>
      </c>
      <c r="D75" t="s">
        <v>301</v>
      </c>
      <c r="E75">
        <v>142</v>
      </c>
    </row>
    <row r="76" spans="1:5" x14ac:dyDescent="0.35">
      <c r="A76">
        <v>43009</v>
      </c>
      <c r="B76" t="s">
        <v>300</v>
      </c>
      <c r="C76">
        <v>1119</v>
      </c>
      <c r="D76" t="s">
        <v>301</v>
      </c>
      <c r="E76">
        <v>138</v>
      </c>
    </row>
    <row r="77" spans="1:5" x14ac:dyDescent="0.35">
      <c r="A77">
        <v>43009</v>
      </c>
      <c r="B77" t="s">
        <v>300</v>
      </c>
      <c r="C77">
        <v>1122</v>
      </c>
      <c r="D77" t="s">
        <v>301</v>
      </c>
      <c r="E77">
        <v>177.4</v>
      </c>
    </row>
    <row r="78" spans="1:5" x14ac:dyDescent="0.35">
      <c r="A78">
        <v>43009</v>
      </c>
      <c r="B78" t="s">
        <v>300</v>
      </c>
      <c r="C78">
        <v>1123</v>
      </c>
      <c r="D78" t="s">
        <v>301</v>
      </c>
      <c r="E78">
        <v>153</v>
      </c>
    </row>
    <row r="79" spans="1:5" x14ac:dyDescent="0.35">
      <c r="A79">
        <v>43009</v>
      </c>
      <c r="B79" t="s">
        <v>300</v>
      </c>
      <c r="C79">
        <v>1124</v>
      </c>
      <c r="D79" t="s">
        <v>301</v>
      </c>
      <c r="E79">
        <v>164</v>
      </c>
    </row>
    <row r="80" spans="1:5" x14ac:dyDescent="0.35">
      <c r="A80">
        <v>43009</v>
      </c>
      <c r="B80" t="s">
        <v>300</v>
      </c>
      <c r="C80">
        <v>1129</v>
      </c>
      <c r="D80" t="s">
        <v>301</v>
      </c>
      <c r="E80">
        <v>148</v>
      </c>
    </row>
    <row r="81" spans="1:5" x14ac:dyDescent="0.35">
      <c r="A81">
        <v>43009</v>
      </c>
      <c r="B81" t="s">
        <v>300</v>
      </c>
      <c r="C81">
        <v>1130</v>
      </c>
      <c r="D81" t="s">
        <v>301</v>
      </c>
      <c r="E81">
        <v>148.4</v>
      </c>
    </row>
    <row r="82" spans="1:5" x14ac:dyDescent="0.35">
      <c r="A82">
        <v>43009</v>
      </c>
      <c r="B82" t="s">
        <v>300</v>
      </c>
      <c r="C82">
        <v>1131</v>
      </c>
      <c r="D82" t="s">
        <v>301</v>
      </c>
      <c r="E82">
        <v>145</v>
      </c>
    </row>
    <row r="83" spans="1:5" x14ac:dyDescent="0.35">
      <c r="A83">
        <v>43009</v>
      </c>
      <c r="B83" t="s">
        <v>300</v>
      </c>
      <c r="C83">
        <v>1134</v>
      </c>
      <c r="D83" t="s">
        <v>301</v>
      </c>
      <c r="E83">
        <v>168</v>
      </c>
    </row>
    <row r="84" spans="1:5" x14ac:dyDescent="0.35">
      <c r="A84">
        <v>43009</v>
      </c>
      <c r="B84" t="s">
        <v>300</v>
      </c>
      <c r="C84">
        <v>1135</v>
      </c>
      <c r="D84" t="s">
        <v>301</v>
      </c>
      <c r="E84">
        <v>218</v>
      </c>
    </row>
    <row r="85" spans="1:5" x14ac:dyDescent="0.35">
      <c r="A85">
        <v>43009</v>
      </c>
      <c r="B85" t="s">
        <v>300</v>
      </c>
      <c r="C85">
        <v>1136</v>
      </c>
      <c r="D85" t="s">
        <v>301</v>
      </c>
      <c r="E85">
        <v>142</v>
      </c>
    </row>
    <row r="86" spans="1:5" x14ac:dyDescent="0.35">
      <c r="A86">
        <v>43009</v>
      </c>
      <c r="B86" t="s">
        <v>300</v>
      </c>
      <c r="C86">
        <v>1141</v>
      </c>
      <c r="D86" t="s">
        <v>301</v>
      </c>
      <c r="E86">
        <v>164</v>
      </c>
    </row>
    <row r="87" spans="1:5" x14ac:dyDescent="0.35">
      <c r="A87">
        <v>43009</v>
      </c>
      <c r="B87" t="s">
        <v>300</v>
      </c>
      <c r="C87">
        <v>1145</v>
      </c>
      <c r="D87" t="s">
        <v>301</v>
      </c>
      <c r="E87">
        <v>202</v>
      </c>
    </row>
    <row r="88" spans="1:5" x14ac:dyDescent="0.35">
      <c r="A88">
        <v>43009</v>
      </c>
      <c r="B88" t="s">
        <v>300</v>
      </c>
      <c r="C88">
        <v>1148</v>
      </c>
      <c r="D88" t="s">
        <v>301</v>
      </c>
      <c r="E88">
        <v>143.1</v>
      </c>
    </row>
    <row r="89" spans="1:5" x14ac:dyDescent="0.35">
      <c r="A89">
        <v>43009</v>
      </c>
      <c r="B89" t="s">
        <v>300</v>
      </c>
      <c r="C89">
        <v>1151</v>
      </c>
      <c r="D89" t="s">
        <v>301</v>
      </c>
      <c r="E89">
        <v>168</v>
      </c>
    </row>
    <row r="90" spans="1:5" x14ac:dyDescent="0.35">
      <c r="A90">
        <v>43009</v>
      </c>
      <c r="B90" t="s">
        <v>300</v>
      </c>
      <c r="C90">
        <v>1158</v>
      </c>
      <c r="D90" t="s">
        <v>301</v>
      </c>
      <c r="E90">
        <v>162</v>
      </c>
    </row>
    <row r="91" spans="1:5" x14ac:dyDescent="0.35">
      <c r="A91">
        <v>43009</v>
      </c>
      <c r="B91" t="s">
        <v>300</v>
      </c>
      <c r="C91">
        <v>1162</v>
      </c>
      <c r="D91" t="s">
        <v>301</v>
      </c>
      <c r="E91">
        <v>153</v>
      </c>
    </row>
    <row r="92" spans="1:5" x14ac:dyDescent="0.35">
      <c r="A92">
        <v>43009</v>
      </c>
      <c r="B92" t="s">
        <v>300</v>
      </c>
      <c r="C92">
        <v>1200</v>
      </c>
      <c r="D92" t="s">
        <v>301</v>
      </c>
      <c r="E92">
        <v>205</v>
      </c>
    </row>
    <row r="93" spans="1:5" x14ac:dyDescent="0.35">
      <c r="A93">
        <v>43009</v>
      </c>
      <c r="B93" t="s">
        <v>300</v>
      </c>
      <c r="C93">
        <v>1201</v>
      </c>
      <c r="D93" t="s">
        <v>301</v>
      </c>
      <c r="E93">
        <v>145</v>
      </c>
    </row>
    <row r="94" spans="1:5" x14ac:dyDescent="0.35">
      <c r="A94">
        <v>43009</v>
      </c>
      <c r="B94" t="s">
        <v>300</v>
      </c>
      <c r="C94">
        <v>1202</v>
      </c>
      <c r="D94" t="s">
        <v>301</v>
      </c>
      <c r="E94">
        <v>165</v>
      </c>
    </row>
    <row r="95" spans="1:5" x14ac:dyDescent="0.35">
      <c r="A95">
        <v>43009</v>
      </c>
      <c r="B95" t="s">
        <v>300</v>
      </c>
      <c r="C95">
        <v>1205</v>
      </c>
      <c r="D95" t="s">
        <v>301</v>
      </c>
      <c r="E95">
        <v>158</v>
      </c>
    </row>
    <row r="96" spans="1:5" x14ac:dyDescent="0.35">
      <c r="A96">
        <v>43009</v>
      </c>
      <c r="B96" t="s">
        <v>300</v>
      </c>
      <c r="C96">
        <v>1206</v>
      </c>
      <c r="D96" t="s">
        <v>301</v>
      </c>
      <c r="E96">
        <v>131</v>
      </c>
    </row>
    <row r="97" spans="1:5" x14ac:dyDescent="0.35">
      <c r="A97">
        <v>43009</v>
      </c>
      <c r="B97" t="s">
        <v>300</v>
      </c>
      <c r="C97">
        <v>1210</v>
      </c>
      <c r="D97" t="s">
        <v>301</v>
      </c>
      <c r="E97">
        <v>155</v>
      </c>
    </row>
    <row r="98" spans="1:5" x14ac:dyDescent="0.35">
      <c r="A98">
        <v>43009</v>
      </c>
      <c r="B98" t="s">
        <v>300</v>
      </c>
      <c r="C98">
        <v>1220</v>
      </c>
      <c r="D98" t="s">
        <v>301</v>
      </c>
      <c r="E98">
        <v>165</v>
      </c>
    </row>
    <row r="99" spans="1:5" x14ac:dyDescent="0.35">
      <c r="A99">
        <v>43009</v>
      </c>
      <c r="B99" t="s">
        <v>300</v>
      </c>
      <c r="C99">
        <v>1221</v>
      </c>
      <c r="D99" t="s">
        <v>301</v>
      </c>
      <c r="E99">
        <v>158</v>
      </c>
    </row>
    <row r="100" spans="1:5" x14ac:dyDescent="0.35">
      <c r="A100">
        <v>43009</v>
      </c>
      <c r="B100" t="s">
        <v>300</v>
      </c>
      <c r="C100">
        <v>1222</v>
      </c>
      <c r="D100" t="s">
        <v>301</v>
      </c>
      <c r="E100">
        <v>165</v>
      </c>
    </row>
    <row r="101" spans="1:5" x14ac:dyDescent="0.35">
      <c r="A101">
        <v>43009</v>
      </c>
      <c r="B101" t="s">
        <v>300</v>
      </c>
      <c r="C101">
        <v>1223</v>
      </c>
      <c r="D101" t="s">
        <v>301</v>
      </c>
      <c r="E101">
        <v>163</v>
      </c>
    </row>
    <row r="102" spans="1:5" x14ac:dyDescent="0.35">
      <c r="A102">
        <v>43009</v>
      </c>
      <c r="B102" t="s">
        <v>300</v>
      </c>
      <c r="C102">
        <v>1224</v>
      </c>
      <c r="D102" t="s">
        <v>301</v>
      </c>
      <c r="E102">
        <v>144</v>
      </c>
    </row>
    <row r="103" spans="1:5" x14ac:dyDescent="0.35">
      <c r="A103">
        <v>43009</v>
      </c>
      <c r="B103" t="s">
        <v>300</v>
      </c>
      <c r="C103">
        <v>1226</v>
      </c>
      <c r="D103" t="s">
        <v>301</v>
      </c>
      <c r="E103">
        <v>154</v>
      </c>
    </row>
    <row r="104" spans="1:5" x14ac:dyDescent="0.35">
      <c r="A104">
        <v>43009</v>
      </c>
      <c r="B104" t="s">
        <v>300</v>
      </c>
      <c r="C104">
        <v>1234</v>
      </c>
      <c r="D104" t="s">
        <v>301</v>
      </c>
      <c r="E104">
        <v>188</v>
      </c>
    </row>
    <row r="105" spans="1:5" x14ac:dyDescent="0.35">
      <c r="A105">
        <v>43009</v>
      </c>
      <c r="B105" t="s">
        <v>300</v>
      </c>
      <c r="C105">
        <v>1241</v>
      </c>
      <c r="D105" t="s">
        <v>301</v>
      </c>
      <c r="E105">
        <v>152</v>
      </c>
    </row>
    <row r="106" spans="1:5" x14ac:dyDescent="0.35">
      <c r="A106">
        <v>43009</v>
      </c>
      <c r="B106" t="s">
        <v>300</v>
      </c>
      <c r="C106">
        <v>1244</v>
      </c>
      <c r="D106" t="s">
        <v>301</v>
      </c>
      <c r="E106">
        <v>145.80000000000001</v>
      </c>
    </row>
    <row r="107" spans="1:5" x14ac:dyDescent="0.35">
      <c r="A107">
        <v>43009</v>
      </c>
      <c r="B107" t="s">
        <v>300</v>
      </c>
      <c r="C107">
        <v>1246</v>
      </c>
      <c r="D107" t="s">
        <v>301</v>
      </c>
      <c r="E107">
        <v>136</v>
      </c>
    </row>
    <row r="108" spans="1:5" x14ac:dyDescent="0.35">
      <c r="A108">
        <v>43009</v>
      </c>
      <c r="B108" t="s">
        <v>300</v>
      </c>
      <c r="C108">
        <v>1247</v>
      </c>
      <c r="D108" t="s">
        <v>301</v>
      </c>
      <c r="E108">
        <v>131</v>
      </c>
    </row>
    <row r="109" spans="1:5" x14ac:dyDescent="0.35">
      <c r="A109">
        <v>43009</v>
      </c>
      <c r="B109" t="s">
        <v>300</v>
      </c>
      <c r="C109">
        <v>1250</v>
      </c>
      <c r="D109" t="s">
        <v>301</v>
      </c>
      <c r="E109">
        <v>128.9</v>
      </c>
    </row>
    <row r="110" spans="1:5" x14ac:dyDescent="0.35">
      <c r="A110">
        <v>43009</v>
      </c>
      <c r="B110" t="s">
        <v>300</v>
      </c>
      <c r="C110">
        <v>1251</v>
      </c>
      <c r="D110" t="s">
        <v>301</v>
      </c>
      <c r="E110">
        <v>145</v>
      </c>
    </row>
    <row r="111" spans="1:5" x14ac:dyDescent="0.35">
      <c r="A111">
        <v>43009</v>
      </c>
      <c r="B111" t="s">
        <v>300</v>
      </c>
      <c r="C111">
        <v>1256</v>
      </c>
      <c r="D111" t="s">
        <v>301</v>
      </c>
      <c r="E111">
        <v>135</v>
      </c>
    </row>
    <row r="112" spans="1:5" x14ac:dyDescent="0.35">
      <c r="A112">
        <v>43009</v>
      </c>
      <c r="B112" t="s">
        <v>300</v>
      </c>
      <c r="C112">
        <v>1261</v>
      </c>
      <c r="D112" t="s">
        <v>301</v>
      </c>
      <c r="E112">
        <v>162</v>
      </c>
    </row>
    <row r="113" spans="1:5" x14ac:dyDescent="0.35">
      <c r="A113">
        <v>43009</v>
      </c>
      <c r="B113" t="s">
        <v>300</v>
      </c>
      <c r="C113">
        <v>1262</v>
      </c>
      <c r="D113" t="s">
        <v>301</v>
      </c>
      <c r="E113">
        <v>158</v>
      </c>
    </row>
    <row r="114" spans="1:5" x14ac:dyDescent="0.35">
      <c r="A114">
        <v>43009</v>
      </c>
      <c r="B114" t="s">
        <v>300</v>
      </c>
      <c r="C114">
        <v>1284</v>
      </c>
      <c r="D114" t="s">
        <v>301</v>
      </c>
      <c r="E114">
        <v>203</v>
      </c>
    </row>
    <row r="115" spans="1:5" x14ac:dyDescent="0.35">
      <c r="A115">
        <v>43009</v>
      </c>
      <c r="B115" t="s">
        <v>300</v>
      </c>
      <c r="C115">
        <v>1293</v>
      </c>
      <c r="D115" t="s">
        <v>301</v>
      </c>
      <c r="E115">
        <v>168</v>
      </c>
    </row>
    <row r="116" spans="1:5" x14ac:dyDescent="0.35">
      <c r="A116">
        <v>43009</v>
      </c>
      <c r="B116" t="s">
        <v>300</v>
      </c>
      <c r="C116">
        <v>1294</v>
      </c>
      <c r="D116" t="s">
        <v>301</v>
      </c>
      <c r="E116">
        <v>165</v>
      </c>
    </row>
    <row r="117" spans="1:5" x14ac:dyDescent="0.35">
      <c r="A117">
        <v>43009</v>
      </c>
      <c r="B117" t="s">
        <v>300</v>
      </c>
      <c r="C117">
        <v>1298</v>
      </c>
      <c r="D117" t="s">
        <v>301</v>
      </c>
      <c r="E117">
        <v>135</v>
      </c>
    </row>
    <row r="118" spans="1:5" x14ac:dyDescent="0.35">
      <c r="A118">
        <v>43009</v>
      </c>
      <c r="B118" t="s">
        <v>300</v>
      </c>
      <c r="C118">
        <v>1309</v>
      </c>
      <c r="D118" t="s">
        <v>301</v>
      </c>
      <c r="E118">
        <v>197</v>
      </c>
    </row>
    <row r="119" spans="1:5" x14ac:dyDescent="0.35">
      <c r="A119">
        <v>43009</v>
      </c>
      <c r="B119" t="s">
        <v>300</v>
      </c>
      <c r="C119">
        <v>1318</v>
      </c>
      <c r="D119" t="s">
        <v>301</v>
      </c>
      <c r="E119">
        <v>214</v>
      </c>
    </row>
    <row r="120" spans="1:5" x14ac:dyDescent="0.35">
      <c r="A120">
        <v>43009</v>
      </c>
      <c r="B120" t="s">
        <v>300</v>
      </c>
      <c r="C120">
        <v>1323</v>
      </c>
      <c r="D120" t="s">
        <v>301</v>
      </c>
      <c r="E120">
        <v>134.80000000000001</v>
      </c>
    </row>
    <row r="121" spans="1:5" x14ac:dyDescent="0.35">
      <c r="A121">
        <v>43009</v>
      </c>
      <c r="B121" t="s">
        <v>300</v>
      </c>
      <c r="C121">
        <v>1326</v>
      </c>
      <c r="D121" t="s">
        <v>301</v>
      </c>
      <c r="E121">
        <v>178</v>
      </c>
    </row>
    <row r="122" spans="1:5" x14ac:dyDescent="0.35">
      <c r="A122">
        <v>43009</v>
      </c>
      <c r="B122" t="s">
        <v>300</v>
      </c>
      <c r="C122">
        <v>1327</v>
      </c>
      <c r="D122" t="s">
        <v>301</v>
      </c>
      <c r="E122">
        <v>178</v>
      </c>
    </row>
    <row r="123" spans="1:5" x14ac:dyDescent="0.35">
      <c r="A123">
        <v>43009</v>
      </c>
      <c r="B123" t="s">
        <v>300</v>
      </c>
      <c r="C123">
        <v>1351</v>
      </c>
      <c r="D123" t="s">
        <v>301</v>
      </c>
      <c r="E123">
        <v>158</v>
      </c>
    </row>
    <row r="124" spans="1:5" x14ac:dyDescent="0.35">
      <c r="A124">
        <v>43009</v>
      </c>
      <c r="B124" t="s">
        <v>300</v>
      </c>
      <c r="C124">
        <v>1355</v>
      </c>
      <c r="D124" t="s">
        <v>301</v>
      </c>
      <c r="E124">
        <v>198</v>
      </c>
    </row>
    <row r="125" spans="1:5" x14ac:dyDescent="0.35">
      <c r="A125">
        <v>43009</v>
      </c>
      <c r="B125" t="s">
        <v>300</v>
      </c>
      <c r="C125">
        <v>1356</v>
      </c>
      <c r="D125" t="s">
        <v>301</v>
      </c>
      <c r="E125">
        <v>168</v>
      </c>
    </row>
    <row r="126" spans="1:5" x14ac:dyDescent="0.35">
      <c r="A126">
        <v>43009</v>
      </c>
      <c r="B126" t="s">
        <v>300</v>
      </c>
      <c r="C126">
        <v>1365</v>
      </c>
      <c r="D126" t="s">
        <v>301</v>
      </c>
      <c r="E126">
        <v>152</v>
      </c>
    </row>
    <row r="127" spans="1:5" x14ac:dyDescent="0.35">
      <c r="A127">
        <v>43009</v>
      </c>
      <c r="B127" t="s">
        <v>300</v>
      </c>
      <c r="C127">
        <v>1366</v>
      </c>
      <c r="D127" t="s">
        <v>301</v>
      </c>
      <c r="E127">
        <v>162</v>
      </c>
    </row>
    <row r="128" spans="1:5" x14ac:dyDescent="0.35">
      <c r="A128">
        <v>43009</v>
      </c>
      <c r="B128" t="s">
        <v>300</v>
      </c>
      <c r="C128">
        <v>1367</v>
      </c>
      <c r="D128" t="s">
        <v>301</v>
      </c>
      <c r="E128">
        <v>185.8</v>
      </c>
    </row>
    <row r="129" spans="1:5" x14ac:dyDescent="0.35">
      <c r="A129">
        <v>43009</v>
      </c>
      <c r="B129" t="s">
        <v>300</v>
      </c>
      <c r="C129">
        <v>1372</v>
      </c>
      <c r="D129" t="s">
        <v>301</v>
      </c>
      <c r="E129">
        <v>207</v>
      </c>
    </row>
    <row r="130" spans="1:5" x14ac:dyDescent="0.35">
      <c r="A130">
        <v>43009</v>
      </c>
      <c r="B130" t="s">
        <v>300</v>
      </c>
      <c r="C130">
        <v>1374</v>
      </c>
      <c r="D130" t="s">
        <v>301</v>
      </c>
      <c r="E130">
        <v>217</v>
      </c>
    </row>
    <row r="131" spans="1:5" x14ac:dyDescent="0.35">
      <c r="A131">
        <v>43009</v>
      </c>
      <c r="B131" t="s">
        <v>300</v>
      </c>
      <c r="C131">
        <v>1378</v>
      </c>
      <c r="D131" t="s">
        <v>301</v>
      </c>
      <c r="E131">
        <v>178</v>
      </c>
    </row>
    <row r="132" spans="1:5" x14ac:dyDescent="0.35">
      <c r="A132">
        <v>43009</v>
      </c>
      <c r="B132" t="s">
        <v>300</v>
      </c>
      <c r="C132">
        <v>1379</v>
      </c>
      <c r="D132" t="s">
        <v>301</v>
      </c>
      <c r="E132">
        <v>148</v>
      </c>
    </row>
    <row r="133" spans="1:5" x14ac:dyDescent="0.35">
      <c r="A133">
        <v>43009</v>
      </c>
      <c r="B133" t="s">
        <v>300</v>
      </c>
      <c r="C133">
        <v>1383</v>
      </c>
      <c r="D133" t="s">
        <v>301</v>
      </c>
      <c r="E133">
        <v>158</v>
      </c>
    </row>
    <row r="134" spans="1:5" x14ac:dyDescent="0.35">
      <c r="A134">
        <v>43009</v>
      </c>
      <c r="B134" t="s">
        <v>300</v>
      </c>
      <c r="C134">
        <v>1385</v>
      </c>
      <c r="D134" t="s">
        <v>301</v>
      </c>
      <c r="E134">
        <v>177</v>
      </c>
    </row>
    <row r="135" spans="1:5" x14ac:dyDescent="0.35">
      <c r="A135">
        <v>43009</v>
      </c>
      <c r="B135" t="s">
        <v>300</v>
      </c>
      <c r="C135">
        <v>1404</v>
      </c>
      <c r="D135" t="s">
        <v>301</v>
      </c>
      <c r="E135">
        <v>192</v>
      </c>
    </row>
    <row r="136" spans="1:5" x14ac:dyDescent="0.35">
      <c r="A136">
        <v>43009</v>
      </c>
      <c r="B136" t="s">
        <v>300</v>
      </c>
      <c r="C136">
        <v>1405</v>
      </c>
      <c r="D136" t="s">
        <v>301</v>
      </c>
      <c r="E136">
        <v>168</v>
      </c>
    </row>
    <row r="137" spans="1:5" x14ac:dyDescent="0.35">
      <c r="A137">
        <v>43009</v>
      </c>
      <c r="B137" t="s">
        <v>300</v>
      </c>
      <c r="C137">
        <v>1407</v>
      </c>
      <c r="D137" t="s">
        <v>301</v>
      </c>
      <c r="E137">
        <v>168</v>
      </c>
    </row>
    <row r="138" spans="1:5" x14ac:dyDescent="0.35">
      <c r="A138">
        <v>43009</v>
      </c>
      <c r="B138" t="s">
        <v>300</v>
      </c>
      <c r="C138">
        <v>1415</v>
      </c>
      <c r="D138" t="s">
        <v>301</v>
      </c>
      <c r="E138">
        <v>149.1</v>
      </c>
    </row>
    <row r="139" spans="1:5" x14ac:dyDescent="0.35">
      <c r="A139">
        <v>43009</v>
      </c>
      <c r="B139" t="s">
        <v>300</v>
      </c>
      <c r="C139">
        <v>1419</v>
      </c>
      <c r="D139" t="s">
        <v>301</v>
      </c>
      <c r="E139">
        <v>192</v>
      </c>
    </row>
    <row r="140" spans="1:5" x14ac:dyDescent="0.35">
      <c r="A140">
        <v>43009</v>
      </c>
      <c r="B140" t="s">
        <v>300</v>
      </c>
      <c r="C140">
        <v>1426</v>
      </c>
      <c r="D140" t="s">
        <v>301</v>
      </c>
      <c r="E140">
        <v>198</v>
      </c>
    </row>
    <row r="141" spans="1:5" x14ac:dyDescent="0.35">
      <c r="A141">
        <v>43009</v>
      </c>
      <c r="B141" t="s">
        <v>300</v>
      </c>
      <c r="C141">
        <v>1427</v>
      </c>
      <c r="D141" t="s">
        <v>301</v>
      </c>
      <c r="E141">
        <v>192</v>
      </c>
    </row>
    <row r="142" spans="1:5" x14ac:dyDescent="0.35">
      <c r="A142">
        <v>43009</v>
      </c>
      <c r="B142" t="s">
        <v>300</v>
      </c>
      <c r="C142">
        <v>1434</v>
      </c>
      <c r="D142" t="s">
        <v>301</v>
      </c>
      <c r="E142">
        <v>197</v>
      </c>
    </row>
    <row r="143" spans="1:5" x14ac:dyDescent="0.35">
      <c r="A143">
        <v>43009</v>
      </c>
      <c r="B143" t="s">
        <v>300</v>
      </c>
      <c r="C143">
        <v>1435</v>
      </c>
      <c r="D143" t="s">
        <v>301</v>
      </c>
      <c r="E143">
        <v>192</v>
      </c>
    </row>
    <row r="144" spans="1:5" x14ac:dyDescent="0.35">
      <c r="A144">
        <v>43009</v>
      </c>
      <c r="B144" t="s">
        <v>300</v>
      </c>
      <c r="C144">
        <v>1441</v>
      </c>
      <c r="D144" t="s">
        <v>301</v>
      </c>
      <c r="E144">
        <v>198</v>
      </c>
    </row>
    <row r="145" spans="1:5" x14ac:dyDescent="0.35">
      <c r="A145">
        <v>43009</v>
      </c>
      <c r="B145" t="s">
        <v>300</v>
      </c>
      <c r="C145">
        <v>1442</v>
      </c>
      <c r="D145" t="s">
        <v>301</v>
      </c>
      <c r="E145">
        <v>198</v>
      </c>
    </row>
    <row r="146" spans="1:5" x14ac:dyDescent="0.35">
      <c r="A146">
        <v>43009</v>
      </c>
      <c r="B146" t="s">
        <v>300</v>
      </c>
      <c r="C146">
        <v>1443</v>
      </c>
      <c r="D146" t="s">
        <v>301</v>
      </c>
      <c r="E146">
        <v>198</v>
      </c>
    </row>
    <row r="147" spans="1:5" x14ac:dyDescent="0.35">
      <c r="A147">
        <v>43009</v>
      </c>
      <c r="B147" t="s">
        <v>300</v>
      </c>
      <c r="C147">
        <v>1449</v>
      </c>
      <c r="D147" t="s">
        <v>301</v>
      </c>
      <c r="E147">
        <v>208</v>
      </c>
    </row>
    <row r="148" spans="1:5" x14ac:dyDescent="0.35">
      <c r="A148">
        <v>43009</v>
      </c>
      <c r="B148" t="s">
        <v>300</v>
      </c>
      <c r="C148">
        <v>1451</v>
      </c>
      <c r="D148" t="s">
        <v>301</v>
      </c>
      <c r="E148">
        <v>195</v>
      </c>
    </row>
    <row r="149" spans="1:5" x14ac:dyDescent="0.35">
      <c r="A149">
        <v>43009</v>
      </c>
      <c r="B149" t="s">
        <v>300</v>
      </c>
      <c r="C149">
        <v>1494</v>
      </c>
      <c r="D149" t="s">
        <v>301</v>
      </c>
      <c r="E149">
        <v>205</v>
      </c>
    </row>
    <row r="150" spans="1:5" x14ac:dyDescent="0.35">
      <c r="A150">
        <v>43009</v>
      </c>
      <c r="B150" t="s">
        <v>300</v>
      </c>
      <c r="C150">
        <v>1497</v>
      </c>
      <c r="D150" t="s">
        <v>301</v>
      </c>
      <c r="E150">
        <v>212.9</v>
      </c>
    </row>
    <row r="151" spans="1:5" x14ac:dyDescent="0.35">
      <c r="A151">
        <v>43009</v>
      </c>
      <c r="B151" t="s">
        <v>300</v>
      </c>
      <c r="C151">
        <v>1502</v>
      </c>
      <c r="D151" t="s">
        <v>301</v>
      </c>
      <c r="E151">
        <v>214</v>
      </c>
    </row>
    <row r="152" spans="1:5" x14ac:dyDescent="0.35">
      <c r="A152">
        <v>43009</v>
      </c>
      <c r="B152" t="s">
        <v>300</v>
      </c>
      <c r="C152">
        <v>1522</v>
      </c>
      <c r="D152" t="s">
        <v>301</v>
      </c>
      <c r="E152">
        <v>214.9</v>
      </c>
    </row>
    <row r="153" spans="1:5" x14ac:dyDescent="0.35">
      <c r="A153">
        <v>43009</v>
      </c>
      <c r="B153" t="s">
        <v>300</v>
      </c>
      <c r="C153">
        <v>1535</v>
      </c>
      <c r="D153" t="s">
        <v>301</v>
      </c>
      <c r="E153">
        <v>202</v>
      </c>
    </row>
    <row r="154" spans="1:5" x14ac:dyDescent="0.35">
      <c r="A154">
        <v>43009</v>
      </c>
      <c r="B154" t="s">
        <v>300</v>
      </c>
      <c r="C154">
        <v>1540</v>
      </c>
      <c r="D154" t="s">
        <v>301</v>
      </c>
      <c r="E154">
        <v>202</v>
      </c>
    </row>
    <row r="155" spans="1:5" x14ac:dyDescent="0.35">
      <c r="A155">
        <v>43009</v>
      </c>
      <c r="B155" t="s">
        <v>300</v>
      </c>
      <c r="C155">
        <v>1542</v>
      </c>
      <c r="D155" t="s">
        <v>301</v>
      </c>
      <c r="E155">
        <v>217</v>
      </c>
    </row>
    <row r="156" spans="1:5" x14ac:dyDescent="0.35">
      <c r="A156">
        <v>43009</v>
      </c>
      <c r="B156" t="s">
        <v>300</v>
      </c>
      <c r="C156">
        <v>1553</v>
      </c>
      <c r="D156" t="s">
        <v>301</v>
      </c>
      <c r="E156">
        <v>214</v>
      </c>
    </row>
    <row r="157" spans="1:5" x14ac:dyDescent="0.35">
      <c r="A157">
        <v>43009</v>
      </c>
      <c r="B157" t="s">
        <v>300</v>
      </c>
      <c r="C157">
        <v>1554</v>
      </c>
      <c r="D157" t="s">
        <v>301</v>
      </c>
      <c r="E157">
        <v>216.8</v>
      </c>
    </row>
    <row r="158" spans="1:5" x14ac:dyDescent="0.35">
      <c r="A158">
        <v>43009</v>
      </c>
      <c r="B158" t="s">
        <v>300</v>
      </c>
      <c r="C158">
        <v>2060</v>
      </c>
      <c r="D158" t="s">
        <v>301</v>
      </c>
      <c r="E158">
        <v>235</v>
      </c>
    </row>
    <row r="159" spans="1:5" x14ac:dyDescent="0.35">
      <c r="A159">
        <v>43009</v>
      </c>
      <c r="B159" t="s">
        <v>300</v>
      </c>
      <c r="C159">
        <v>2061</v>
      </c>
      <c r="D159" t="s">
        <v>301</v>
      </c>
      <c r="E159">
        <v>247</v>
      </c>
    </row>
    <row r="160" spans="1:5" x14ac:dyDescent="0.35">
      <c r="A160">
        <v>43009</v>
      </c>
      <c r="B160" t="s">
        <v>300</v>
      </c>
      <c r="C160">
        <v>3058</v>
      </c>
      <c r="D160" t="s">
        <v>301</v>
      </c>
      <c r="E160">
        <v>244.7</v>
      </c>
    </row>
    <row r="161" spans="1:5" x14ac:dyDescent="0.35">
      <c r="A161">
        <v>43009</v>
      </c>
      <c r="B161" t="s">
        <v>300</v>
      </c>
      <c r="C161">
        <v>3068</v>
      </c>
      <c r="D161" t="s">
        <v>301</v>
      </c>
      <c r="E161">
        <v>132</v>
      </c>
    </row>
    <row r="162" spans="1:5" x14ac:dyDescent="0.35">
      <c r="A162">
        <v>43009</v>
      </c>
      <c r="B162" t="s">
        <v>300</v>
      </c>
      <c r="C162">
        <v>3069</v>
      </c>
      <c r="D162" t="s">
        <v>301</v>
      </c>
      <c r="E162">
        <v>264</v>
      </c>
    </row>
    <row r="163" spans="1:5" x14ac:dyDescent="0.35">
      <c r="A163">
        <v>43009</v>
      </c>
      <c r="B163" t="s">
        <v>300</v>
      </c>
      <c r="C163">
        <v>3218</v>
      </c>
      <c r="D163" t="s">
        <v>301</v>
      </c>
      <c r="E163">
        <v>163</v>
      </c>
    </row>
    <row r="164" spans="1:5" x14ac:dyDescent="0.35">
      <c r="A164">
        <v>43009</v>
      </c>
      <c r="B164" t="s">
        <v>300</v>
      </c>
      <c r="C164">
        <v>3219</v>
      </c>
      <c r="D164" t="s">
        <v>301</v>
      </c>
      <c r="E164">
        <v>158</v>
      </c>
    </row>
    <row r="165" spans="1:5" x14ac:dyDescent="0.35">
      <c r="A165">
        <v>43009</v>
      </c>
      <c r="B165" t="s">
        <v>300</v>
      </c>
      <c r="C165">
        <v>3220</v>
      </c>
      <c r="D165" t="s">
        <v>301</v>
      </c>
      <c r="E165">
        <v>168</v>
      </c>
    </row>
    <row r="166" spans="1:5" x14ac:dyDescent="0.35">
      <c r="A166">
        <v>43009</v>
      </c>
      <c r="B166" t="s">
        <v>300</v>
      </c>
      <c r="C166">
        <v>3221</v>
      </c>
      <c r="D166" t="s">
        <v>301</v>
      </c>
      <c r="E166">
        <v>164</v>
      </c>
    </row>
    <row r="167" spans="1:5" x14ac:dyDescent="0.35">
      <c r="A167">
        <v>43009</v>
      </c>
      <c r="B167" t="s">
        <v>300</v>
      </c>
      <c r="C167">
        <v>3230</v>
      </c>
      <c r="D167" t="s">
        <v>301</v>
      </c>
      <c r="E167">
        <v>152</v>
      </c>
    </row>
    <row r="168" spans="1:5" x14ac:dyDescent="0.35">
      <c r="A168">
        <v>43009</v>
      </c>
      <c r="B168" t="s">
        <v>300</v>
      </c>
      <c r="C168">
        <v>3232</v>
      </c>
      <c r="D168" t="s">
        <v>301</v>
      </c>
      <c r="E168">
        <v>155</v>
      </c>
    </row>
    <row r="169" spans="1:5" x14ac:dyDescent="0.35">
      <c r="A169">
        <v>43009</v>
      </c>
      <c r="B169" t="s">
        <v>300</v>
      </c>
      <c r="C169">
        <v>3239</v>
      </c>
      <c r="D169" t="s">
        <v>301</v>
      </c>
      <c r="E169">
        <v>158</v>
      </c>
    </row>
    <row r="170" spans="1:5" x14ac:dyDescent="0.35">
      <c r="A170">
        <v>43009</v>
      </c>
      <c r="B170" t="s">
        <v>300</v>
      </c>
      <c r="C170">
        <v>3240</v>
      </c>
      <c r="D170" t="s">
        <v>301</v>
      </c>
      <c r="E170">
        <v>155</v>
      </c>
    </row>
    <row r="171" spans="1:5" x14ac:dyDescent="0.35">
      <c r="A171">
        <v>43009</v>
      </c>
      <c r="B171" t="s">
        <v>300</v>
      </c>
      <c r="C171">
        <v>3241</v>
      </c>
      <c r="D171" t="s">
        <v>301</v>
      </c>
      <c r="E171">
        <v>164</v>
      </c>
    </row>
    <row r="172" spans="1:5" x14ac:dyDescent="0.35">
      <c r="A172">
        <v>43009</v>
      </c>
      <c r="B172" t="s">
        <v>300</v>
      </c>
      <c r="C172">
        <v>3243</v>
      </c>
      <c r="D172" t="s">
        <v>301</v>
      </c>
      <c r="E172">
        <v>168</v>
      </c>
    </row>
    <row r="173" spans="1:5" x14ac:dyDescent="0.35">
      <c r="A173">
        <v>43009</v>
      </c>
      <c r="B173" t="s">
        <v>300</v>
      </c>
      <c r="C173">
        <v>3244</v>
      </c>
      <c r="D173" t="s">
        <v>301</v>
      </c>
      <c r="E173">
        <v>166</v>
      </c>
    </row>
    <row r="174" spans="1:5" x14ac:dyDescent="0.35">
      <c r="A174">
        <v>43009</v>
      </c>
      <c r="B174" t="s">
        <v>300</v>
      </c>
      <c r="C174">
        <v>3246</v>
      </c>
      <c r="D174" t="s">
        <v>301</v>
      </c>
      <c r="E174">
        <v>163</v>
      </c>
    </row>
    <row r="175" spans="1:5" x14ac:dyDescent="0.35">
      <c r="A175">
        <v>43009</v>
      </c>
      <c r="B175" t="s">
        <v>300</v>
      </c>
      <c r="C175">
        <v>3248</v>
      </c>
      <c r="D175" t="s">
        <v>301</v>
      </c>
      <c r="E175">
        <v>155</v>
      </c>
    </row>
    <row r="176" spans="1:5" x14ac:dyDescent="0.35">
      <c r="A176">
        <v>43009</v>
      </c>
      <c r="B176" t="s">
        <v>300</v>
      </c>
      <c r="C176">
        <v>3249</v>
      </c>
      <c r="D176" t="s">
        <v>301</v>
      </c>
      <c r="E176">
        <v>166.6</v>
      </c>
    </row>
    <row r="177" spans="1:5" x14ac:dyDescent="0.35">
      <c r="A177">
        <v>43009</v>
      </c>
      <c r="B177" t="s">
        <v>300</v>
      </c>
      <c r="C177">
        <v>3252</v>
      </c>
      <c r="D177" t="s">
        <v>301</v>
      </c>
      <c r="E177">
        <v>147.5</v>
      </c>
    </row>
    <row r="178" spans="1:5" x14ac:dyDescent="0.35">
      <c r="A178">
        <v>43009</v>
      </c>
      <c r="B178" t="s">
        <v>300</v>
      </c>
      <c r="C178">
        <v>3256</v>
      </c>
      <c r="D178" t="s">
        <v>301</v>
      </c>
      <c r="E178">
        <v>168</v>
      </c>
    </row>
    <row r="179" spans="1:5" x14ac:dyDescent="0.35">
      <c r="A179">
        <v>43009</v>
      </c>
      <c r="B179" t="s">
        <v>300</v>
      </c>
      <c r="C179">
        <v>3257</v>
      </c>
      <c r="D179" t="s">
        <v>301</v>
      </c>
      <c r="E179">
        <v>172</v>
      </c>
    </row>
    <row r="180" spans="1:5" x14ac:dyDescent="0.35">
      <c r="A180">
        <v>43009</v>
      </c>
      <c r="B180" t="s">
        <v>300</v>
      </c>
      <c r="C180">
        <v>3259</v>
      </c>
      <c r="D180" t="s">
        <v>301</v>
      </c>
      <c r="E180">
        <v>164</v>
      </c>
    </row>
    <row r="181" spans="1:5" x14ac:dyDescent="0.35">
      <c r="A181">
        <v>43009</v>
      </c>
      <c r="B181" t="s">
        <v>300</v>
      </c>
      <c r="C181">
        <v>3260</v>
      </c>
      <c r="D181" t="s">
        <v>301</v>
      </c>
      <c r="E181">
        <v>158</v>
      </c>
    </row>
    <row r="182" spans="1:5" x14ac:dyDescent="0.35">
      <c r="A182">
        <v>43009</v>
      </c>
      <c r="B182" t="s">
        <v>300</v>
      </c>
      <c r="C182">
        <v>3285</v>
      </c>
      <c r="D182" t="s">
        <v>301</v>
      </c>
      <c r="E182">
        <v>172</v>
      </c>
    </row>
    <row r="183" spans="1:5" x14ac:dyDescent="0.35">
      <c r="A183">
        <v>43009</v>
      </c>
      <c r="B183" t="s">
        <v>300</v>
      </c>
      <c r="C183">
        <v>3293</v>
      </c>
      <c r="D183" t="s">
        <v>301</v>
      </c>
      <c r="E183">
        <v>152</v>
      </c>
    </row>
    <row r="184" spans="1:5" x14ac:dyDescent="0.35">
      <c r="A184">
        <v>43009</v>
      </c>
      <c r="B184" t="s">
        <v>300</v>
      </c>
      <c r="C184">
        <v>3294</v>
      </c>
      <c r="D184" t="s">
        <v>301</v>
      </c>
      <c r="E184">
        <v>146</v>
      </c>
    </row>
    <row r="185" spans="1:5" x14ac:dyDescent="0.35">
      <c r="A185">
        <v>43009</v>
      </c>
      <c r="B185" t="s">
        <v>300</v>
      </c>
      <c r="C185">
        <v>3297</v>
      </c>
      <c r="D185" t="s">
        <v>301</v>
      </c>
      <c r="E185">
        <v>126</v>
      </c>
    </row>
    <row r="186" spans="1:5" x14ac:dyDescent="0.35">
      <c r="A186">
        <v>43009</v>
      </c>
      <c r="B186" t="s">
        <v>300</v>
      </c>
      <c r="C186">
        <v>3299</v>
      </c>
      <c r="D186" t="s">
        <v>301</v>
      </c>
      <c r="E186">
        <v>175</v>
      </c>
    </row>
    <row r="187" spans="1:5" x14ac:dyDescent="0.35">
      <c r="A187">
        <v>43009</v>
      </c>
      <c r="B187" t="s">
        <v>300</v>
      </c>
      <c r="C187">
        <v>3306</v>
      </c>
      <c r="D187" t="s">
        <v>301</v>
      </c>
      <c r="E187">
        <v>164</v>
      </c>
    </row>
    <row r="188" spans="1:5" x14ac:dyDescent="0.35">
      <c r="A188">
        <v>43009</v>
      </c>
      <c r="B188" t="s">
        <v>300</v>
      </c>
      <c r="C188">
        <v>3307</v>
      </c>
      <c r="D188" t="s">
        <v>301</v>
      </c>
      <c r="E188">
        <v>155</v>
      </c>
    </row>
    <row r="189" spans="1:5" x14ac:dyDescent="0.35">
      <c r="A189">
        <v>43009</v>
      </c>
      <c r="B189" t="s">
        <v>300</v>
      </c>
      <c r="C189">
        <v>3316</v>
      </c>
      <c r="D189" t="s">
        <v>301</v>
      </c>
      <c r="E189">
        <v>175</v>
      </c>
    </row>
    <row r="190" spans="1:5" x14ac:dyDescent="0.35">
      <c r="A190">
        <v>43009</v>
      </c>
      <c r="B190" t="s">
        <v>300</v>
      </c>
      <c r="C190">
        <v>3321</v>
      </c>
      <c r="D190" t="s">
        <v>301</v>
      </c>
      <c r="E190">
        <v>185</v>
      </c>
    </row>
    <row r="191" spans="1:5" x14ac:dyDescent="0.35">
      <c r="A191">
        <v>43009</v>
      </c>
      <c r="B191" t="s">
        <v>300</v>
      </c>
      <c r="C191">
        <v>3322</v>
      </c>
      <c r="D191" t="s">
        <v>301</v>
      </c>
      <c r="E191">
        <v>185</v>
      </c>
    </row>
    <row r="192" spans="1:5" x14ac:dyDescent="0.35">
      <c r="A192">
        <v>43009</v>
      </c>
      <c r="B192" t="s">
        <v>300</v>
      </c>
      <c r="C192">
        <v>3411</v>
      </c>
      <c r="D192" t="s">
        <v>301</v>
      </c>
      <c r="E192">
        <v>218.9</v>
      </c>
    </row>
    <row r="193" spans="1:5" x14ac:dyDescent="0.35">
      <c r="A193">
        <v>43009</v>
      </c>
      <c r="B193" t="s">
        <v>300</v>
      </c>
      <c r="C193">
        <v>3419</v>
      </c>
      <c r="D193" t="s">
        <v>301</v>
      </c>
      <c r="E193">
        <v>193.4</v>
      </c>
    </row>
    <row r="194" spans="1:5" x14ac:dyDescent="0.35">
      <c r="A194">
        <v>43009</v>
      </c>
      <c r="B194" t="s">
        <v>300</v>
      </c>
      <c r="C194">
        <v>3500</v>
      </c>
      <c r="D194" t="s">
        <v>301</v>
      </c>
      <c r="E194">
        <v>193</v>
      </c>
    </row>
    <row r="195" spans="1:5" x14ac:dyDescent="0.35">
      <c r="A195">
        <v>43009</v>
      </c>
      <c r="B195" t="s">
        <v>300</v>
      </c>
      <c r="C195">
        <v>10006</v>
      </c>
      <c r="D195" t="s">
        <v>301</v>
      </c>
      <c r="E195">
        <v>192.7</v>
      </c>
    </row>
    <row r="196" spans="1:5" x14ac:dyDescent="0.35">
      <c r="A196">
        <v>43009</v>
      </c>
      <c r="B196" t="s">
        <v>300</v>
      </c>
      <c r="C196">
        <v>10013</v>
      </c>
      <c r="D196" t="s">
        <v>301</v>
      </c>
      <c r="E196">
        <v>175.1</v>
      </c>
    </row>
    <row r="197" spans="1:5" x14ac:dyDescent="0.35">
      <c r="A197">
        <v>43009</v>
      </c>
      <c r="B197" t="s">
        <v>300</v>
      </c>
      <c r="C197" t="s">
        <v>128</v>
      </c>
      <c r="D197" t="s">
        <v>301</v>
      </c>
      <c r="E197">
        <v>124</v>
      </c>
    </row>
    <row r="198" spans="1:5" x14ac:dyDescent="0.35">
      <c r="A198">
        <v>43009</v>
      </c>
      <c r="B198" t="s">
        <v>300</v>
      </c>
      <c r="C198" t="s">
        <v>129</v>
      </c>
      <c r="D198" t="s">
        <v>301</v>
      </c>
      <c r="E198">
        <v>172</v>
      </c>
    </row>
    <row r="199" spans="1:5" x14ac:dyDescent="0.35">
      <c r="A199">
        <v>43009</v>
      </c>
      <c r="B199" t="s">
        <v>300</v>
      </c>
      <c r="C199" t="s">
        <v>131</v>
      </c>
      <c r="D199" t="s">
        <v>301</v>
      </c>
      <c r="E199">
        <v>138</v>
      </c>
    </row>
    <row r="200" spans="1:5" x14ac:dyDescent="0.35">
      <c r="A200">
        <v>43009</v>
      </c>
      <c r="B200" t="s">
        <v>300</v>
      </c>
      <c r="C200" t="s">
        <v>130</v>
      </c>
      <c r="D200" t="s">
        <v>301</v>
      </c>
      <c r="E200">
        <v>138</v>
      </c>
    </row>
    <row r="201" spans="1:5" x14ac:dyDescent="0.35">
      <c r="A201">
        <v>43009</v>
      </c>
      <c r="B201" t="s">
        <v>300</v>
      </c>
      <c r="C201" t="s">
        <v>132</v>
      </c>
      <c r="D201" t="s">
        <v>301</v>
      </c>
      <c r="E201">
        <v>168</v>
      </c>
    </row>
    <row r="202" spans="1:5" x14ac:dyDescent="0.35">
      <c r="A202">
        <v>43009</v>
      </c>
      <c r="B202" t="s">
        <v>300</v>
      </c>
      <c r="C202" t="s">
        <v>133</v>
      </c>
      <c r="D202" t="s">
        <v>301</v>
      </c>
      <c r="E202">
        <v>163</v>
      </c>
    </row>
    <row r="203" spans="1:5" x14ac:dyDescent="0.35">
      <c r="A203">
        <v>43009</v>
      </c>
      <c r="B203" t="s">
        <v>300</v>
      </c>
      <c r="C203" t="s">
        <v>302</v>
      </c>
      <c r="D203" t="s">
        <v>301</v>
      </c>
      <c r="E203">
        <v>202</v>
      </c>
    </row>
    <row r="204" spans="1:5" x14ac:dyDescent="0.35">
      <c r="A204">
        <v>43009</v>
      </c>
      <c r="B204" t="s">
        <v>300</v>
      </c>
      <c r="C204" t="s">
        <v>134</v>
      </c>
      <c r="D204" t="s">
        <v>301</v>
      </c>
      <c r="E204">
        <v>162</v>
      </c>
    </row>
    <row r="205" spans="1:5" x14ac:dyDescent="0.35">
      <c r="A205">
        <v>43009</v>
      </c>
      <c r="B205" t="s">
        <v>300</v>
      </c>
      <c r="C205" t="s">
        <v>93</v>
      </c>
      <c r="D205" t="s">
        <v>301</v>
      </c>
      <c r="E205">
        <v>185</v>
      </c>
    </row>
    <row r="206" spans="1:5" x14ac:dyDescent="0.35">
      <c r="A206">
        <v>43009</v>
      </c>
      <c r="B206" t="s">
        <v>300</v>
      </c>
      <c r="C206" t="s">
        <v>136</v>
      </c>
      <c r="D206" t="s">
        <v>301</v>
      </c>
      <c r="E206">
        <v>155</v>
      </c>
    </row>
    <row r="207" spans="1:5" x14ac:dyDescent="0.35">
      <c r="A207">
        <v>43009</v>
      </c>
      <c r="B207" t="s">
        <v>300</v>
      </c>
      <c r="C207" t="s">
        <v>135</v>
      </c>
      <c r="D207" t="s">
        <v>301</v>
      </c>
      <c r="E207">
        <v>153</v>
      </c>
    </row>
    <row r="208" spans="1:5" x14ac:dyDescent="0.35">
      <c r="A208">
        <v>43009</v>
      </c>
      <c r="B208" t="s">
        <v>300</v>
      </c>
      <c r="C208" t="s">
        <v>138</v>
      </c>
      <c r="D208" t="s">
        <v>301</v>
      </c>
      <c r="E208">
        <v>143</v>
      </c>
    </row>
    <row r="209" spans="1:5" x14ac:dyDescent="0.35">
      <c r="A209">
        <v>43009</v>
      </c>
      <c r="B209" t="s">
        <v>300</v>
      </c>
      <c r="C209" t="s">
        <v>137</v>
      </c>
      <c r="D209" t="s">
        <v>301</v>
      </c>
      <c r="E209">
        <v>143</v>
      </c>
    </row>
    <row r="210" spans="1:5" x14ac:dyDescent="0.35">
      <c r="A210">
        <v>43009</v>
      </c>
      <c r="B210" t="s">
        <v>300</v>
      </c>
      <c r="C210" t="s">
        <v>140</v>
      </c>
      <c r="D210" t="s">
        <v>301</v>
      </c>
      <c r="E210">
        <v>142.4</v>
      </c>
    </row>
    <row r="211" spans="1:5" x14ac:dyDescent="0.35">
      <c r="A211">
        <v>43009</v>
      </c>
      <c r="B211" t="s">
        <v>300</v>
      </c>
      <c r="C211" t="s">
        <v>139</v>
      </c>
      <c r="D211" t="s">
        <v>301</v>
      </c>
      <c r="E211">
        <v>153</v>
      </c>
    </row>
    <row r="212" spans="1:5" x14ac:dyDescent="0.35">
      <c r="A212">
        <v>43009</v>
      </c>
      <c r="B212" t="s">
        <v>300</v>
      </c>
      <c r="C212" t="s">
        <v>141</v>
      </c>
      <c r="D212" t="s">
        <v>301</v>
      </c>
      <c r="E212">
        <v>153</v>
      </c>
    </row>
    <row r="213" spans="1:5" x14ac:dyDescent="0.35">
      <c r="A213">
        <v>43009</v>
      </c>
      <c r="B213" t="s">
        <v>300</v>
      </c>
      <c r="C213" t="s">
        <v>142</v>
      </c>
      <c r="D213" t="s">
        <v>301</v>
      </c>
      <c r="E213">
        <v>145</v>
      </c>
    </row>
    <row r="214" spans="1:5" x14ac:dyDescent="0.35">
      <c r="A214">
        <v>43009</v>
      </c>
      <c r="B214" t="s">
        <v>300</v>
      </c>
      <c r="C214" t="s">
        <v>143</v>
      </c>
      <c r="D214" t="s">
        <v>301</v>
      </c>
      <c r="E214">
        <v>124</v>
      </c>
    </row>
    <row r="215" spans="1:5" x14ac:dyDescent="0.35">
      <c r="A215">
        <v>43009</v>
      </c>
      <c r="B215" t="s">
        <v>300</v>
      </c>
      <c r="C215" t="s">
        <v>297</v>
      </c>
      <c r="D215" t="s">
        <v>301</v>
      </c>
      <c r="E215">
        <v>162</v>
      </c>
    </row>
    <row r="216" spans="1:5" x14ac:dyDescent="0.35">
      <c r="A216">
        <v>43009</v>
      </c>
      <c r="B216" t="s">
        <v>300</v>
      </c>
      <c r="C216" t="s">
        <v>144</v>
      </c>
      <c r="D216" t="s">
        <v>301</v>
      </c>
      <c r="E216">
        <v>126</v>
      </c>
    </row>
    <row r="217" spans="1:5" x14ac:dyDescent="0.35">
      <c r="A217">
        <v>43009</v>
      </c>
      <c r="B217" t="s">
        <v>300</v>
      </c>
      <c r="C217" t="s">
        <v>145</v>
      </c>
      <c r="D217" t="s">
        <v>301</v>
      </c>
      <c r="E217">
        <v>152</v>
      </c>
    </row>
    <row r="218" spans="1:5" x14ac:dyDescent="0.35">
      <c r="A218">
        <v>43009</v>
      </c>
      <c r="B218" t="s">
        <v>300</v>
      </c>
      <c r="C218" t="s">
        <v>303</v>
      </c>
      <c r="D218" t="s">
        <v>301</v>
      </c>
      <c r="E218">
        <v>155</v>
      </c>
    </row>
    <row r="219" spans="1:5" x14ac:dyDescent="0.35">
      <c r="A219">
        <v>43009</v>
      </c>
      <c r="B219" t="s">
        <v>300</v>
      </c>
      <c r="C219" t="s">
        <v>146</v>
      </c>
      <c r="D219" t="s">
        <v>301</v>
      </c>
      <c r="E219">
        <v>138</v>
      </c>
    </row>
    <row r="220" spans="1:5" x14ac:dyDescent="0.35">
      <c r="A220">
        <v>43009</v>
      </c>
      <c r="B220" t="s">
        <v>300</v>
      </c>
      <c r="C220" t="s">
        <v>148</v>
      </c>
      <c r="D220" t="s">
        <v>301</v>
      </c>
      <c r="E220">
        <v>164</v>
      </c>
    </row>
    <row r="221" spans="1:5" x14ac:dyDescent="0.35">
      <c r="A221">
        <v>43009</v>
      </c>
      <c r="B221" t="s">
        <v>300</v>
      </c>
      <c r="C221" t="s">
        <v>147</v>
      </c>
      <c r="D221" t="s">
        <v>301</v>
      </c>
      <c r="E221">
        <v>144</v>
      </c>
    </row>
    <row r="222" spans="1:5" x14ac:dyDescent="0.35">
      <c r="A222">
        <v>43009</v>
      </c>
      <c r="B222" t="s">
        <v>300</v>
      </c>
      <c r="C222" t="s">
        <v>150</v>
      </c>
      <c r="D222" t="s">
        <v>301</v>
      </c>
      <c r="E222">
        <v>176</v>
      </c>
    </row>
    <row r="223" spans="1:5" x14ac:dyDescent="0.35">
      <c r="A223">
        <v>43009</v>
      </c>
      <c r="B223" t="s">
        <v>300</v>
      </c>
      <c r="C223" t="s">
        <v>149</v>
      </c>
      <c r="D223" t="s">
        <v>301</v>
      </c>
      <c r="E223">
        <v>185</v>
      </c>
    </row>
    <row r="224" spans="1:5" x14ac:dyDescent="0.35">
      <c r="A224">
        <v>43009</v>
      </c>
      <c r="B224" t="s">
        <v>300</v>
      </c>
      <c r="C224" t="s">
        <v>151</v>
      </c>
      <c r="D224" t="s">
        <v>301</v>
      </c>
      <c r="E224">
        <v>176</v>
      </c>
    </row>
    <row r="225" spans="1:5" x14ac:dyDescent="0.35">
      <c r="A225">
        <v>43009</v>
      </c>
      <c r="B225" t="s">
        <v>300</v>
      </c>
      <c r="C225" t="s">
        <v>270</v>
      </c>
      <c r="D225" t="s">
        <v>301</v>
      </c>
      <c r="E225">
        <v>181</v>
      </c>
    </row>
    <row r="226" spans="1:5" x14ac:dyDescent="0.35">
      <c r="A226">
        <v>43009</v>
      </c>
      <c r="B226" t="s">
        <v>300</v>
      </c>
      <c r="C226" t="s">
        <v>271</v>
      </c>
      <c r="D226" t="s">
        <v>301</v>
      </c>
      <c r="E226">
        <v>178</v>
      </c>
    </row>
    <row r="227" spans="1:5" x14ac:dyDescent="0.35">
      <c r="A227">
        <v>43009</v>
      </c>
      <c r="B227" t="s">
        <v>300</v>
      </c>
      <c r="C227" t="s">
        <v>153</v>
      </c>
      <c r="D227" t="s">
        <v>301</v>
      </c>
      <c r="E227">
        <v>134</v>
      </c>
    </row>
    <row r="228" spans="1:5" x14ac:dyDescent="0.35">
      <c r="A228">
        <v>43009</v>
      </c>
      <c r="B228" t="s">
        <v>300</v>
      </c>
      <c r="C228" t="s">
        <v>152</v>
      </c>
      <c r="D228" t="s">
        <v>301</v>
      </c>
      <c r="E228">
        <v>163</v>
      </c>
    </row>
    <row r="229" spans="1:5" x14ac:dyDescent="0.35">
      <c r="A229">
        <v>43009</v>
      </c>
      <c r="B229" t="s">
        <v>300</v>
      </c>
      <c r="C229" t="s">
        <v>155</v>
      </c>
      <c r="D229" t="s">
        <v>301</v>
      </c>
      <c r="E229">
        <v>145</v>
      </c>
    </row>
    <row r="230" spans="1:5" x14ac:dyDescent="0.35">
      <c r="A230">
        <v>43009</v>
      </c>
      <c r="B230" t="s">
        <v>300</v>
      </c>
      <c r="C230" t="s">
        <v>154</v>
      </c>
      <c r="D230" t="s">
        <v>301</v>
      </c>
      <c r="E230">
        <v>148</v>
      </c>
    </row>
    <row r="231" spans="1:5" x14ac:dyDescent="0.35">
      <c r="A231">
        <v>43009</v>
      </c>
      <c r="B231" t="s">
        <v>300</v>
      </c>
      <c r="C231" t="s">
        <v>304</v>
      </c>
      <c r="D231" t="s">
        <v>301</v>
      </c>
      <c r="E231">
        <v>150.69999999999999</v>
      </c>
    </row>
    <row r="232" spans="1:5" x14ac:dyDescent="0.35">
      <c r="A232">
        <v>43009</v>
      </c>
      <c r="B232" t="s">
        <v>300</v>
      </c>
      <c r="C232" t="s">
        <v>157</v>
      </c>
      <c r="D232" t="s">
        <v>301</v>
      </c>
      <c r="E232">
        <v>168</v>
      </c>
    </row>
    <row r="233" spans="1:5" x14ac:dyDescent="0.35">
      <c r="A233">
        <v>43009</v>
      </c>
      <c r="B233" t="s">
        <v>300</v>
      </c>
      <c r="C233" t="s">
        <v>156</v>
      </c>
      <c r="D233" t="s">
        <v>301</v>
      </c>
      <c r="E233">
        <v>202</v>
      </c>
    </row>
    <row r="234" spans="1:5" x14ac:dyDescent="0.35">
      <c r="A234">
        <v>43009</v>
      </c>
      <c r="B234" t="s">
        <v>300</v>
      </c>
      <c r="C234" t="s">
        <v>159</v>
      </c>
      <c r="D234" t="s">
        <v>301</v>
      </c>
      <c r="E234">
        <v>145</v>
      </c>
    </row>
    <row r="235" spans="1:5" x14ac:dyDescent="0.35">
      <c r="A235">
        <v>43009</v>
      </c>
      <c r="B235" t="s">
        <v>300</v>
      </c>
      <c r="C235" t="s">
        <v>158</v>
      </c>
      <c r="D235" t="s">
        <v>301</v>
      </c>
      <c r="E235">
        <v>192</v>
      </c>
    </row>
    <row r="236" spans="1:5" x14ac:dyDescent="0.35">
      <c r="A236">
        <v>43009</v>
      </c>
      <c r="B236" t="s">
        <v>300</v>
      </c>
      <c r="C236" t="s">
        <v>160</v>
      </c>
      <c r="D236" t="s">
        <v>301</v>
      </c>
      <c r="E236">
        <v>194</v>
      </c>
    </row>
    <row r="237" spans="1:5" x14ac:dyDescent="0.35">
      <c r="A237">
        <v>43009</v>
      </c>
      <c r="B237" t="s">
        <v>300</v>
      </c>
      <c r="C237" t="s">
        <v>162</v>
      </c>
      <c r="D237" t="s">
        <v>301</v>
      </c>
      <c r="E237">
        <v>165</v>
      </c>
    </row>
    <row r="238" spans="1:5" x14ac:dyDescent="0.35">
      <c r="A238">
        <v>43009</v>
      </c>
      <c r="B238" t="s">
        <v>300</v>
      </c>
      <c r="C238" t="s">
        <v>161</v>
      </c>
      <c r="D238" t="s">
        <v>301</v>
      </c>
      <c r="E238">
        <v>178</v>
      </c>
    </row>
    <row r="239" spans="1:5" x14ac:dyDescent="0.35">
      <c r="A239">
        <v>43009</v>
      </c>
      <c r="B239" t="s">
        <v>300</v>
      </c>
      <c r="C239" t="s">
        <v>163</v>
      </c>
      <c r="D239" t="s">
        <v>301</v>
      </c>
      <c r="E239">
        <v>135</v>
      </c>
    </row>
    <row r="240" spans="1:5" x14ac:dyDescent="0.35">
      <c r="A240">
        <v>43009</v>
      </c>
      <c r="B240" t="s">
        <v>300</v>
      </c>
      <c r="C240" t="s">
        <v>295</v>
      </c>
      <c r="D240" t="s">
        <v>301</v>
      </c>
      <c r="E240">
        <v>192</v>
      </c>
    </row>
    <row r="241" spans="1:5" x14ac:dyDescent="0.35">
      <c r="A241">
        <v>43009</v>
      </c>
      <c r="B241" t="s">
        <v>300</v>
      </c>
      <c r="C241" t="s">
        <v>164</v>
      </c>
      <c r="D241" t="s">
        <v>301</v>
      </c>
      <c r="E241">
        <v>133</v>
      </c>
    </row>
    <row r="242" spans="1:5" x14ac:dyDescent="0.35">
      <c r="A242">
        <v>43009</v>
      </c>
      <c r="B242" t="s">
        <v>300</v>
      </c>
      <c r="C242" t="s">
        <v>166</v>
      </c>
      <c r="D242" t="s">
        <v>301</v>
      </c>
      <c r="E242">
        <v>132</v>
      </c>
    </row>
    <row r="243" spans="1:5" x14ac:dyDescent="0.35">
      <c r="A243">
        <v>43009</v>
      </c>
      <c r="B243" t="s">
        <v>300</v>
      </c>
      <c r="C243" t="s">
        <v>165</v>
      </c>
      <c r="D243" t="s">
        <v>301</v>
      </c>
      <c r="E243">
        <v>132</v>
      </c>
    </row>
    <row r="244" spans="1:5" x14ac:dyDescent="0.35">
      <c r="A244">
        <v>43009</v>
      </c>
      <c r="B244" t="s">
        <v>300</v>
      </c>
      <c r="C244" t="s">
        <v>167</v>
      </c>
      <c r="D244" t="s">
        <v>301</v>
      </c>
      <c r="E244">
        <v>138</v>
      </c>
    </row>
    <row r="245" spans="1:5" x14ac:dyDescent="0.35">
      <c r="A245">
        <v>43009</v>
      </c>
      <c r="B245" t="s">
        <v>300</v>
      </c>
      <c r="C245" t="s">
        <v>305</v>
      </c>
      <c r="D245" t="s">
        <v>301</v>
      </c>
      <c r="E245">
        <v>163</v>
      </c>
    </row>
    <row r="246" spans="1:5" x14ac:dyDescent="0.35">
      <c r="A246">
        <v>43009</v>
      </c>
      <c r="B246" t="s">
        <v>300</v>
      </c>
      <c r="C246" t="s">
        <v>306</v>
      </c>
      <c r="D246" t="s">
        <v>301</v>
      </c>
      <c r="E246">
        <v>175</v>
      </c>
    </row>
    <row r="247" spans="1:5" x14ac:dyDescent="0.35">
      <c r="A247">
        <v>43009</v>
      </c>
      <c r="B247" t="s">
        <v>300</v>
      </c>
      <c r="C247" t="s">
        <v>169</v>
      </c>
      <c r="D247" t="s">
        <v>301</v>
      </c>
      <c r="E247">
        <v>152</v>
      </c>
    </row>
    <row r="248" spans="1:5" x14ac:dyDescent="0.35">
      <c r="A248">
        <v>43009</v>
      </c>
      <c r="B248" t="s">
        <v>300</v>
      </c>
      <c r="C248" t="s">
        <v>168</v>
      </c>
      <c r="D248" t="s">
        <v>301</v>
      </c>
      <c r="E248">
        <v>162</v>
      </c>
    </row>
    <row r="249" spans="1:5" x14ac:dyDescent="0.35">
      <c r="A249">
        <v>43009</v>
      </c>
      <c r="B249" t="s">
        <v>300</v>
      </c>
      <c r="C249" t="s">
        <v>307</v>
      </c>
      <c r="D249" t="s">
        <v>301</v>
      </c>
      <c r="E249">
        <v>188</v>
      </c>
    </row>
    <row r="250" spans="1:5" x14ac:dyDescent="0.35">
      <c r="A250">
        <v>43009</v>
      </c>
      <c r="B250" t="s">
        <v>300</v>
      </c>
      <c r="C250" t="s">
        <v>170</v>
      </c>
      <c r="D250" t="s">
        <v>301</v>
      </c>
      <c r="E250">
        <v>145</v>
      </c>
    </row>
    <row r="251" spans="1:5" x14ac:dyDescent="0.35">
      <c r="A251">
        <v>43009</v>
      </c>
      <c r="B251" t="s">
        <v>300</v>
      </c>
      <c r="C251" t="s">
        <v>172</v>
      </c>
      <c r="D251" t="s">
        <v>301</v>
      </c>
      <c r="E251">
        <v>122</v>
      </c>
    </row>
    <row r="252" spans="1:5" x14ac:dyDescent="0.35">
      <c r="A252">
        <v>43009</v>
      </c>
      <c r="B252" t="s">
        <v>300</v>
      </c>
      <c r="C252" t="s">
        <v>171</v>
      </c>
      <c r="D252" t="s">
        <v>301</v>
      </c>
      <c r="E252">
        <v>135</v>
      </c>
    </row>
    <row r="253" spans="1:5" x14ac:dyDescent="0.35">
      <c r="A253">
        <v>43009</v>
      </c>
      <c r="B253" t="s">
        <v>300</v>
      </c>
      <c r="C253" t="s">
        <v>174</v>
      </c>
      <c r="D253" t="s">
        <v>301</v>
      </c>
      <c r="E253">
        <v>134</v>
      </c>
    </row>
    <row r="254" spans="1:5" x14ac:dyDescent="0.35">
      <c r="A254">
        <v>43009</v>
      </c>
      <c r="B254" t="s">
        <v>300</v>
      </c>
      <c r="C254" t="s">
        <v>173</v>
      </c>
      <c r="D254" t="s">
        <v>301</v>
      </c>
      <c r="E254">
        <v>134</v>
      </c>
    </row>
    <row r="255" spans="1:5" x14ac:dyDescent="0.35">
      <c r="A255">
        <v>43009</v>
      </c>
      <c r="B255" t="s">
        <v>300</v>
      </c>
      <c r="C255" t="s">
        <v>308</v>
      </c>
      <c r="D255" t="s">
        <v>301</v>
      </c>
      <c r="E255">
        <v>132</v>
      </c>
    </row>
    <row r="256" spans="1:5" x14ac:dyDescent="0.35">
      <c r="A256">
        <v>43009</v>
      </c>
      <c r="B256" t="s">
        <v>300</v>
      </c>
      <c r="C256" t="s">
        <v>124</v>
      </c>
      <c r="D256" t="s">
        <v>301</v>
      </c>
      <c r="E256">
        <v>132</v>
      </c>
    </row>
    <row r="257" spans="1:5" x14ac:dyDescent="0.35">
      <c r="A257">
        <v>43009</v>
      </c>
      <c r="B257" t="s">
        <v>300</v>
      </c>
      <c r="C257" t="s">
        <v>175</v>
      </c>
      <c r="D257" t="s">
        <v>301</v>
      </c>
      <c r="E257">
        <v>143</v>
      </c>
    </row>
    <row r="258" spans="1:5" x14ac:dyDescent="0.35">
      <c r="A258">
        <v>43009</v>
      </c>
      <c r="B258" t="s">
        <v>300</v>
      </c>
      <c r="C258" t="s">
        <v>176</v>
      </c>
      <c r="D258" t="s">
        <v>301</v>
      </c>
      <c r="E258">
        <v>124</v>
      </c>
    </row>
    <row r="259" spans="1:5" x14ac:dyDescent="0.35">
      <c r="A259">
        <v>43009</v>
      </c>
      <c r="B259" t="s">
        <v>300</v>
      </c>
      <c r="C259" t="s">
        <v>178</v>
      </c>
      <c r="D259" t="s">
        <v>301</v>
      </c>
      <c r="E259">
        <v>145</v>
      </c>
    </row>
    <row r="260" spans="1:5" x14ac:dyDescent="0.35">
      <c r="A260">
        <v>43009</v>
      </c>
      <c r="B260" t="s">
        <v>300</v>
      </c>
      <c r="C260" t="s">
        <v>177</v>
      </c>
      <c r="D260" t="s">
        <v>301</v>
      </c>
      <c r="E260">
        <v>143</v>
      </c>
    </row>
    <row r="261" spans="1:5" x14ac:dyDescent="0.35">
      <c r="A261">
        <v>43009</v>
      </c>
      <c r="B261" t="s">
        <v>300</v>
      </c>
      <c r="C261" t="s">
        <v>179</v>
      </c>
      <c r="D261" t="s">
        <v>301</v>
      </c>
      <c r="E261">
        <v>173</v>
      </c>
    </row>
    <row r="262" spans="1:5" x14ac:dyDescent="0.35">
      <c r="A262">
        <v>43009</v>
      </c>
      <c r="B262" t="s">
        <v>300</v>
      </c>
      <c r="C262" t="s">
        <v>273</v>
      </c>
      <c r="D262" t="s">
        <v>301</v>
      </c>
      <c r="E262">
        <v>202</v>
      </c>
    </row>
    <row r="263" spans="1:5" x14ac:dyDescent="0.35">
      <c r="A263">
        <v>43009</v>
      </c>
      <c r="B263" t="s">
        <v>300</v>
      </c>
      <c r="C263" t="s">
        <v>181</v>
      </c>
      <c r="D263" t="s">
        <v>301</v>
      </c>
      <c r="E263">
        <v>128</v>
      </c>
    </row>
    <row r="264" spans="1:5" x14ac:dyDescent="0.35">
      <c r="A264">
        <v>43009</v>
      </c>
      <c r="B264" t="s">
        <v>300</v>
      </c>
      <c r="C264" t="s">
        <v>180</v>
      </c>
      <c r="D264" t="s">
        <v>301</v>
      </c>
      <c r="E264">
        <v>143</v>
      </c>
    </row>
    <row r="265" spans="1:5" x14ac:dyDescent="0.35">
      <c r="A265">
        <v>43009</v>
      </c>
      <c r="B265" t="s">
        <v>300</v>
      </c>
      <c r="C265" t="s">
        <v>280</v>
      </c>
      <c r="D265" t="s">
        <v>301</v>
      </c>
      <c r="E265">
        <v>185</v>
      </c>
    </row>
    <row r="266" spans="1:5" x14ac:dyDescent="0.35">
      <c r="A266">
        <v>43009</v>
      </c>
      <c r="B266" t="s">
        <v>300</v>
      </c>
      <c r="C266" t="s">
        <v>182</v>
      </c>
      <c r="D266" t="s">
        <v>301</v>
      </c>
      <c r="E266">
        <v>164</v>
      </c>
    </row>
    <row r="267" spans="1:5" x14ac:dyDescent="0.35">
      <c r="A267">
        <v>43009</v>
      </c>
      <c r="B267" t="s">
        <v>300</v>
      </c>
      <c r="C267" t="s">
        <v>309</v>
      </c>
      <c r="D267" t="s">
        <v>301</v>
      </c>
      <c r="E267">
        <v>226</v>
      </c>
    </row>
    <row r="268" spans="1:5" x14ac:dyDescent="0.35">
      <c r="A268">
        <v>43009</v>
      </c>
      <c r="B268" t="s">
        <v>300</v>
      </c>
      <c r="C268" t="s">
        <v>183</v>
      </c>
      <c r="D268" t="s">
        <v>301</v>
      </c>
      <c r="E268">
        <v>132</v>
      </c>
    </row>
    <row r="269" spans="1:5" x14ac:dyDescent="0.35">
      <c r="A269">
        <v>43009</v>
      </c>
      <c r="B269" t="s">
        <v>300</v>
      </c>
      <c r="C269" t="s">
        <v>125</v>
      </c>
      <c r="D269" t="s">
        <v>301</v>
      </c>
      <c r="E269">
        <v>135</v>
      </c>
    </row>
    <row r="270" spans="1:5" x14ac:dyDescent="0.35">
      <c r="A270">
        <v>43009</v>
      </c>
      <c r="B270" t="s">
        <v>300</v>
      </c>
      <c r="C270" t="s">
        <v>185</v>
      </c>
      <c r="D270" t="s">
        <v>301</v>
      </c>
      <c r="E270">
        <v>122</v>
      </c>
    </row>
    <row r="271" spans="1:5" x14ac:dyDescent="0.35">
      <c r="A271">
        <v>43009</v>
      </c>
      <c r="B271" t="s">
        <v>300</v>
      </c>
      <c r="C271" t="s">
        <v>184</v>
      </c>
      <c r="D271" t="s">
        <v>301</v>
      </c>
      <c r="E271">
        <v>122</v>
      </c>
    </row>
    <row r="272" spans="1:5" x14ac:dyDescent="0.35">
      <c r="A272">
        <v>43009</v>
      </c>
      <c r="B272" t="s">
        <v>300</v>
      </c>
      <c r="C272" t="s">
        <v>186</v>
      </c>
      <c r="D272" t="s">
        <v>301</v>
      </c>
      <c r="E272">
        <v>173</v>
      </c>
    </row>
    <row r="273" spans="1:5" x14ac:dyDescent="0.35">
      <c r="A273">
        <v>43009</v>
      </c>
      <c r="B273" t="s">
        <v>300</v>
      </c>
      <c r="C273" t="s">
        <v>281</v>
      </c>
      <c r="D273" t="s">
        <v>301</v>
      </c>
      <c r="E273">
        <v>168</v>
      </c>
    </row>
    <row r="274" spans="1:5" x14ac:dyDescent="0.35">
      <c r="A274">
        <v>43009</v>
      </c>
      <c r="B274" t="s">
        <v>300</v>
      </c>
      <c r="C274" t="s">
        <v>187</v>
      </c>
      <c r="D274" t="s">
        <v>301</v>
      </c>
      <c r="E274">
        <v>165</v>
      </c>
    </row>
    <row r="275" spans="1:5" x14ac:dyDescent="0.35">
      <c r="A275">
        <v>43009</v>
      </c>
      <c r="B275" t="s">
        <v>300</v>
      </c>
      <c r="C275" t="s">
        <v>188</v>
      </c>
      <c r="D275" t="s">
        <v>301</v>
      </c>
      <c r="E275">
        <v>177</v>
      </c>
    </row>
    <row r="276" spans="1:5" x14ac:dyDescent="0.35">
      <c r="A276">
        <v>43009</v>
      </c>
      <c r="B276" t="s">
        <v>300</v>
      </c>
      <c r="C276" t="s">
        <v>189</v>
      </c>
      <c r="D276" t="s">
        <v>301</v>
      </c>
      <c r="E276">
        <v>165</v>
      </c>
    </row>
    <row r="277" spans="1:5" x14ac:dyDescent="0.35">
      <c r="A277">
        <v>43009</v>
      </c>
      <c r="B277" t="s">
        <v>300</v>
      </c>
      <c r="C277" t="s">
        <v>310</v>
      </c>
      <c r="D277" t="s">
        <v>301</v>
      </c>
      <c r="E277">
        <v>243</v>
      </c>
    </row>
    <row r="278" spans="1:5" x14ac:dyDescent="0.35">
      <c r="A278">
        <v>43009</v>
      </c>
      <c r="B278" t="s">
        <v>300</v>
      </c>
      <c r="C278" t="s">
        <v>190</v>
      </c>
      <c r="D278" t="s">
        <v>301</v>
      </c>
      <c r="E278">
        <v>122</v>
      </c>
    </row>
    <row r="279" spans="1:5" x14ac:dyDescent="0.35">
      <c r="A279">
        <v>43009</v>
      </c>
      <c r="B279" t="s">
        <v>300</v>
      </c>
      <c r="C279" t="s">
        <v>192</v>
      </c>
      <c r="D279" t="s">
        <v>301</v>
      </c>
      <c r="E279">
        <v>163</v>
      </c>
    </row>
    <row r="280" spans="1:5" x14ac:dyDescent="0.35">
      <c r="A280">
        <v>43009</v>
      </c>
      <c r="B280" t="s">
        <v>300</v>
      </c>
      <c r="C280" t="s">
        <v>191</v>
      </c>
      <c r="D280" t="s">
        <v>301</v>
      </c>
      <c r="E280">
        <v>164</v>
      </c>
    </row>
    <row r="281" spans="1:5" x14ac:dyDescent="0.35">
      <c r="A281">
        <v>43009</v>
      </c>
      <c r="B281" t="s">
        <v>300</v>
      </c>
      <c r="C281" t="s">
        <v>193</v>
      </c>
      <c r="D281" t="s">
        <v>301</v>
      </c>
      <c r="E281">
        <v>142</v>
      </c>
    </row>
    <row r="282" spans="1:5" x14ac:dyDescent="0.35">
      <c r="A282">
        <v>43009</v>
      </c>
      <c r="B282" t="s">
        <v>300</v>
      </c>
      <c r="C282" t="s">
        <v>195</v>
      </c>
      <c r="D282" t="s">
        <v>301</v>
      </c>
      <c r="E282">
        <v>132</v>
      </c>
    </row>
    <row r="283" spans="1:5" x14ac:dyDescent="0.35">
      <c r="A283">
        <v>43009</v>
      </c>
      <c r="B283" t="s">
        <v>300</v>
      </c>
      <c r="C283" t="s">
        <v>194</v>
      </c>
      <c r="D283" t="s">
        <v>301</v>
      </c>
      <c r="E283">
        <v>128</v>
      </c>
    </row>
    <row r="284" spans="1:5" x14ac:dyDescent="0.35">
      <c r="A284">
        <v>43009</v>
      </c>
      <c r="B284" t="s">
        <v>300</v>
      </c>
      <c r="C284" t="s">
        <v>196</v>
      </c>
      <c r="D284" t="s">
        <v>301</v>
      </c>
      <c r="E284">
        <v>214</v>
      </c>
    </row>
    <row r="285" spans="1:5" x14ac:dyDescent="0.35">
      <c r="A285">
        <v>43009</v>
      </c>
      <c r="B285" t="s">
        <v>300</v>
      </c>
      <c r="C285" t="s">
        <v>198</v>
      </c>
      <c r="D285" t="s">
        <v>301</v>
      </c>
      <c r="E285">
        <v>126</v>
      </c>
    </row>
    <row r="286" spans="1:5" x14ac:dyDescent="0.35">
      <c r="A286">
        <v>43009</v>
      </c>
      <c r="B286" t="s">
        <v>300</v>
      </c>
      <c r="C286" t="s">
        <v>197</v>
      </c>
      <c r="D286" t="s">
        <v>301</v>
      </c>
      <c r="E286">
        <v>122</v>
      </c>
    </row>
    <row r="287" spans="1:5" x14ac:dyDescent="0.35">
      <c r="A287">
        <v>43009</v>
      </c>
      <c r="B287" t="s">
        <v>300</v>
      </c>
      <c r="C287" t="s">
        <v>199</v>
      </c>
      <c r="D287" t="s">
        <v>301</v>
      </c>
      <c r="E287">
        <v>158</v>
      </c>
    </row>
    <row r="288" spans="1:5" x14ac:dyDescent="0.35">
      <c r="A288">
        <v>43009</v>
      </c>
      <c r="B288" t="s">
        <v>300</v>
      </c>
      <c r="C288" t="s">
        <v>311</v>
      </c>
      <c r="D288" t="s">
        <v>301</v>
      </c>
      <c r="E288">
        <v>232.1</v>
      </c>
    </row>
    <row r="289" spans="1:5" x14ac:dyDescent="0.35">
      <c r="A289">
        <v>43009</v>
      </c>
      <c r="B289" t="s">
        <v>300</v>
      </c>
      <c r="C289" t="s">
        <v>201</v>
      </c>
      <c r="D289" t="s">
        <v>301</v>
      </c>
      <c r="E289">
        <v>122</v>
      </c>
    </row>
    <row r="290" spans="1:5" x14ac:dyDescent="0.35">
      <c r="A290">
        <v>43009</v>
      </c>
      <c r="B290" t="s">
        <v>300</v>
      </c>
      <c r="C290" t="s">
        <v>200</v>
      </c>
      <c r="D290" t="s">
        <v>301</v>
      </c>
      <c r="E290">
        <v>134</v>
      </c>
    </row>
    <row r="291" spans="1:5" x14ac:dyDescent="0.35">
      <c r="A291">
        <v>43009</v>
      </c>
      <c r="B291" t="s">
        <v>300</v>
      </c>
      <c r="C291" t="s">
        <v>203</v>
      </c>
      <c r="D291" t="s">
        <v>301</v>
      </c>
      <c r="E291">
        <v>132</v>
      </c>
    </row>
    <row r="292" spans="1:5" x14ac:dyDescent="0.35">
      <c r="A292">
        <v>43009</v>
      </c>
      <c r="B292" t="s">
        <v>300</v>
      </c>
      <c r="C292" t="s">
        <v>202</v>
      </c>
      <c r="D292" t="s">
        <v>301</v>
      </c>
      <c r="E292">
        <v>122</v>
      </c>
    </row>
    <row r="293" spans="1:5" x14ac:dyDescent="0.35">
      <c r="A293">
        <v>43009</v>
      </c>
      <c r="B293" t="s">
        <v>300</v>
      </c>
      <c r="C293" t="s">
        <v>312</v>
      </c>
      <c r="D293" t="s">
        <v>301</v>
      </c>
      <c r="E293">
        <v>206</v>
      </c>
    </row>
    <row r="294" spans="1:5" x14ac:dyDescent="0.35">
      <c r="A294">
        <v>43009</v>
      </c>
      <c r="B294" t="s">
        <v>300</v>
      </c>
      <c r="C294" t="s">
        <v>313</v>
      </c>
      <c r="D294" t="s">
        <v>301</v>
      </c>
      <c r="E294">
        <v>208</v>
      </c>
    </row>
    <row r="295" spans="1:5" x14ac:dyDescent="0.35">
      <c r="A295">
        <v>43009</v>
      </c>
      <c r="B295" t="s">
        <v>300</v>
      </c>
      <c r="C295" t="s">
        <v>205</v>
      </c>
      <c r="D295" t="s">
        <v>301</v>
      </c>
      <c r="E295">
        <v>122</v>
      </c>
    </row>
    <row r="296" spans="1:5" x14ac:dyDescent="0.35">
      <c r="A296">
        <v>43009</v>
      </c>
      <c r="B296" t="s">
        <v>300</v>
      </c>
      <c r="C296" t="s">
        <v>204</v>
      </c>
      <c r="D296" t="s">
        <v>301</v>
      </c>
      <c r="E296">
        <v>124</v>
      </c>
    </row>
    <row r="297" spans="1:5" x14ac:dyDescent="0.35">
      <c r="A297">
        <v>43009</v>
      </c>
      <c r="B297" t="s">
        <v>300</v>
      </c>
      <c r="C297" t="s">
        <v>207</v>
      </c>
      <c r="D297" t="s">
        <v>301</v>
      </c>
      <c r="E297">
        <v>214.3</v>
      </c>
    </row>
    <row r="298" spans="1:5" x14ac:dyDescent="0.35">
      <c r="A298">
        <v>43009</v>
      </c>
      <c r="B298" t="s">
        <v>300</v>
      </c>
      <c r="C298" t="s">
        <v>206</v>
      </c>
      <c r="D298" t="s">
        <v>301</v>
      </c>
      <c r="E298">
        <v>138</v>
      </c>
    </row>
    <row r="299" spans="1:5" x14ac:dyDescent="0.35">
      <c r="A299">
        <v>43009</v>
      </c>
      <c r="B299" t="s">
        <v>300</v>
      </c>
      <c r="C299" t="s">
        <v>209</v>
      </c>
      <c r="D299" t="s">
        <v>301</v>
      </c>
      <c r="E299">
        <v>152</v>
      </c>
    </row>
    <row r="300" spans="1:5" x14ac:dyDescent="0.35">
      <c r="A300">
        <v>43009</v>
      </c>
      <c r="B300" t="s">
        <v>300</v>
      </c>
      <c r="C300" t="s">
        <v>208</v>
      </c>
      <c r="D300" t="s">
        <v>301</v>
      </c>
      <c r="E300">
        <v>152</v>
      </c>
    </row>
    <row r="301" spans="1:5" x14ac:dyDescent="0.35">
      <c r="A301">
        <v>43009</v>
      </c>
      <c r="B301" t="s">
        <v>300</v>
      </c>
      <c r="C301" t="s">
        <v>210</v>
      </c>
      <c r="D301" t="s">
        <v>301</v>
      </c>
      <c r="E301">
        <v>208.2</v>
      </c>
    </row>
    <row r="302" spans="1:5" x14ac:dyDescent="0.35">
      <c r="A302">
        <v>43009</v>
      </c>
      <c r="B302" t="s">
        <v>300</v>
      </c>
      <c r="C302" t="s">
        <v>314</v>
      </c>
      <c r="D302" t="s">
        <v>301</v>
      </c>
      <c r="E302">
        <v>214</v>
      </c>
    </row>
    <row r="303" spans="1:5" x14ac:dyDescent="0.35">
      <c r="A303">
        <v>43009</v>
      </c>
      <c r="B303" t="s">
        <v>300</v>
      </c>
      <c r="C303" t="s">
        <v>315</v>
      </c>
      <c r="D303" t="s">
        <v>301</v>
      </c>
      <c r="E303">
        <v>214</v>
      </c>
    </row>
    <row r="304" spans="1:5" x14ac:dyDescent="0.35">
      <c r="A304">
        <v>43009</v>
      </c>
      <c r="B304" t="s">
        <v>300</v>
      </c>
      <c r="C304" t="s">
        <v>212</v>
      </c>
      <c r="D304" t="s">
        <v>301</v>
      </c>
      <c r="E304">
        <v>148</v>
      </c>
    </row>
    <row r="305" spans="1:5" x14ac:dyDescent="0.35">
      <c r="A305">
        <v>43009</v>
      </c>
      <c r="B305" t="s">
        <v>300</v>
      </c>
      <c r="C305" t="s">
        <v>211</v>
      </c>
      <c r="D305" t="s">
        <v>301</v>
      </c>
      <c r="E305">
        <v>154</v>
      </c>
    </row>
    <row r="306" spans="1:5" x14ac:dyDescent="0.35">
      <c r="A306">
        <v>43009</v>
      </c>
      <c r="B306" t="s">
        <v>300</v>
      </c>
      <c r="C306" t="s">
        <v>214</v>
      </c>
      <c r="D306" t="s">
        <v>301</v>
      </c>
      <c r="E306">
        <v>154</v>
      </c>
    </row>
    <row r="307" spans="1:5" x14ac:dyDescent="0.35">
      <c r="A307">
        <v>43009</v>
      </c>
      <c r="B307" t="s">
        <v>300</v>
      </c>
      <c r="C307" t="s">
        <v>213</v>
      </c>
      <c r="D307" t="s">
        <v>301</v>
      </c>
      <c r="E307">
        <v>154</v>
      </c>
    </row>
    <row r="308" spans="1:5" x14ac:dyDescent="0.35">
      <c r="A308">
        <v>43009</v>
      </c>
      <c r="B308" t="s">
        <v>300</v>
      </c>
      <c r="C308" t="s">
        <v>216</v>
      </c>
      <c r="D308" t="s">
        <v>301</v>
      </c>
      <c r="E308">
        <v>213</v>
      </c>
    </row>
    <row r="309" spans="1:5" x14ac:dyDescent="0.35">
      <c r="A309">
        <v>43009</v>
      </c>
      <c r="B309" t="s">
        <v>300</v>
      </c>
      <c r="C309" t="s">
        <v>215</v>
      </c>
      <c r="D309" t="s">
        <v>301</v>
      </c>
      <c r="E309">
        <v>162</v>
      </c>
    </row>
    <row r="310" spans="1:5" x14ac:dyDescent="0.35">
      <c r="A310">
        <v>43009</v>
      </c>
      <c r="B310" t="s">
        <v>300</v>
      </c>
      <c r="C310" t="s">
        <v>218</v>
      </c>
      <c r="D310" t="s">
        <v>301</v>
      </c>
      <c r="E310">
        <v>205</v>
      </c>
    </row>
    <row r="311" spans="1:5" x14ac:dyDescent="0.35">
      <c r="A311">
        <v>43009</v>
      </c>
      <c r="B311" t="s">
        <v>300</v>
      </c>
      <c r="C311" t="s">
        <v>217</v>
      </c>
      <c r="D311" t="s">
        <v>301</v>
      </c>
      <c r="E311">
        <v>185</v>
      </c>
    </row>
    <row r="312" spans="1:5" x14ac:dyDescent="0.35">
      <c r="A312">
        <v>43009</v>
      </c>
      <c r="B312" t="s">
        <v>300</v>
      </c>
      <c r="C312" t="s">
        <v>220</v>
      </c>
      <c r="D312" t="s">
        <v>301</v>
      </c>
      <c r="E312">
        <v>135.1</v>
      </c>
    </row>
    <row r="313" spans="1:5" x14ac:dyDescent="0.35">
      <c r="A313">
        <v>43009</v>
      </c>
      <c r="B313" t="s">
        <v>300</v>
      </c>
      <c r="C313" t="s">
        <v>219</v>
      </c>
      <c r="D313" t="s">
        <v>301</v>
      </c>
      <c r="E313">
        <v>137.19999999999999</v>
      </c>
    </row>
    <row r="314" spans="1:5" x14ac:dyDescent="0.35">
      <c r="A314">
        <v>43009</v>
      </c>
      <c r="B314" t="s">
        <v>300</v>
      </c>
      <c r="C314" t="s">
        <v>221</v>
      </c>
      <c r="D314" t="s">
        <v>301</v>
      </c>
      <c r="E314">
        <v>204</v>
      </c>
    </row>
    <row r="315" spans="1:5" x14ac:dyDescent="0.35">
      <c r="A315">
        <v>43009</v>
      </c>
      <c r="B315" t="s">
        <v>300</v>
      </c>
      <c r="C315" t="s">
        <v>316</v>
      </c>
      <c r="D315" t="s">
        <v>301</v>
      </c>
      <c r="E315">
        <v>214</v>
      </c>
    </row>
    <row r="316" spans="1:5" x14ac:dyDescent="0.35">
      <c r="A316">
        <v>43009</v>
      </c>
      <c r="B316" t="s">
        <v>300</v>
      </c>
      <c r="C316" t="s">
        <v>222</v>
      </c>
      <c r="D316" t="s">
        <v>301</v>
      </c>
      <c r="E316">
        <v>145</v>
      </c>
    </row>
    <row r="317" spans="1:5" x14ac:dyDescent="0.35">
      <c r="A317">
        <v>43009</v>
      </c>
      <c r="B317" t="s">
        <v>300</v>
      </c>
      <c r="C317" t="s">
        <v>224</v>
      </c>
      <c r="D317" t="s">
        <v>301</v>
      </c>
      <c r="E317">
        <v>142</v>
      </c>
    </row>
    <row r="318" spans="1:5" x14ac:dyDescent="0.35">
      <c r="A318">
        <v>43009</v>
      </c>
      <c r="B318" t="s">
        <v>300</v>
      </c>
      <c r="C318" t="s">
        <v>223</v>
      </c>
      <c r="D318" t="s">
        <v>301</v>
      </c>
      <c r="E318">
        <v>148</v>
      </c>
    </row>
    <row r="319" spans="1:5" x14ac:dyDescent="0.35">
      <c r="A319">
        <v>43009</v>
      </c>
      <c r="B319" t="s">
        <v>300</v>
      </c>
      <c r="C319" t="s">
        <v>226</v>
      </c>
      <c r="D319" t="s">
        <v>301</v>
      </c>
      <c r="E319">
        <v>132</v>
      </c>
    </row>
    <row r="320" spans="1:5" x14ac:dyDescent="0.35">
      <c r="A320">
        <v>43009</v>
      </c>
      <c r="B320" t="s">
        <v>300</v>
      </c>
      <c r="C320" t="s">
        <v>225</v>
      </c>
      <c r="D320" t="s">
        <v>301</v>
      </c>
      <c r="E320">
        <v>135</v>
      </c>
    </row>
    <row r="321" spans="1:5" x14ac:dyDescent="0.35">
      <c r="A321">
        <v>43009</v>
      </c>
      <c r="B321" t="s">
        <v>300</v>
      </c>
      <c r="C321" t="s">
        <v>227</v>
      </c>
      <c r="D321" t="s">
        <v>301</v>
      </c>
      <c r="E321">
        <v>154</v>
      </c>
    </row>
    <row r="322" spans="1:5" x14ac:dyDescent="0.35">
      <c r="A322">
        <v>43009</v>
      </c>
      <c r="B322" t="s">
        <v>300</v>
      </c>
      <c r="C322" t="s">
        <v>229</v>
      </c>
      <c r="D322" t="s">
        <v>301</v>
      </c>
      <c r="E322">
        <v>123</v>
      </c>
    </row>
    <row r="323" spans="1:5" x14ac:dyDescent="0.35">
      <c r="A323">
        <v>43009</v>
      </c>
      <c r="B323" t="s">
        <v>300</v>
      </c>
      <c r="C323" t="s">
        <v>228</v>
      </c>
      <c r="D323" t="s">
        <v>301</v>
      </c>
      <c r="E323">
        <v>126</v>
      </c>
    </row>
    <row r="324" spans="1:5" x14ac:dyDescent="0.35">
      <c r="A324">
        <v>43009</v>
      </c>
      <c r="B324" t="s">
        <v>300</v>
      </c>
      <c r="C324" t="s">
        <v>317</v>
      </c>
      <c r="D324" t="s">
        <v>301</v>
      </c>
      <c r="E324">
        <v>214</v>
      </c>
    </row>
    <row r="325" spans="1:5" x14ac:dyDescent="0.35">
      <c r="A325">
        <v>43009</v>
      </c>
      <c r="B325" t="s">
        <v>300</v>
      </c>
      <c r="C325" t="s">
        <v>231</v>
      </c>
      <c r="D325" t="s">
        <v>301</v>
      </c>
      <c r="E325">
        <v>152</v>
      </c>
    </row>
    <row r="326" spans="1:5" x14ac:dyDescent="0.35">
      <c r="A326">
        <v>43009</v>
      </c>
      <c r="B326" t="s">
        <v>300</v>
      </c>
      <c r="C326" t="s">
        <v>230</v>
      </c>
      <c r="D326" t="s">
        <v>301</v>
      </c>
      <c r="E326">
        <v>152</v>
      </c>
    </row>
    <row r="327" spans="1:5" x14ac:dyDescent="0.35">
      <c r="A327">
        <v>43009</v>
      </c>
      <c r="B327" t="s">
        <v>300</v>
      </c>
      <c r="C327" t="s">
        <v>233</v>
      </c>
      <c r="D327" t="s">
        <v>301</v>
      </c>
      <c r="E327">
        <v>152</v>
      </c>
    </row>
    <row r="328" spans="1:5" x14ac:dyDescent="0.35">
      <c r="A328">
        <v>43009</v>
      </c>
      <c r="B328" t="s">
        <v>300</v>
      </c>
      <c r="C328" t="s">
        <v>232</v>
      </c>
      <c r="D328" t="s">
        <v>301</v>
      </c>
      <c r="E328">
        <v>165</v>
      </c>
    </row>
    <row r="329" spans="1:5" x14ac:dyDescent="0.35">
      <c r="A329">
        <v>43009</v>
      </c>
      <c r="B329" t="s">
        <v>300</v>
      </c>
      <c r="C329" t="s">
        <v>235</v>
      </c>
      <c r="D329" t="s">
        <v>301</v>
      </c>
      <c r="E329">
        <v>152</v>
      </c>
    </row>
    <row r="330" spans="1:5" x14ac:dyDescent="0.35">
      <c r="A330">
        <v>43009</v>
      </c>
      <c r="B330" t="s">
        <v>300</v>
      </c>
      <c r="C330" t="s">
        <v>234</v>
      </c>
      <c r="D330" t="s">
        <v>301</v>
      </c>
      <c r="E330">
        <v>144</v>
      </c>
    </row>
    <row r="331" spans="1:5" x14ac:dyDescent="0.35">
      <c r="A331">
        <v>43009</v>
      </c>
      <c r="B331" t="s">
        <v>300</v>
      </c>
      <c r="C331" t="s">
        <v>237</v>
      </c>
      <c r="D331" t="s">
        <v>301</v>
      </c>
      <c r="E331">
        <v>153</v>
      </c>
    </row>
    <row r="332" spans="1:5" x14ac:dyDescent="0.35">
      <c r="A332">
        <v>43009</v>
      </c>
      <c r="B332" t="s">
        <v>300</v>
      </c>
      <c r="C332" t="s">
        <v>236</v>
      </c>
      <c r="D332" t="s">
        <v>301</v>
      </c>
      <c r="E332">
        <v>155</v>
      </c>
    </row>
    <row r="333" spans="1:5" x14ac:dyDescent="0.35">
      <c r="A333">
        <v>43009</v>
      </c>
      <c r="B333" t="s">
        <v>300</v>
      </c>
      <c r="C333" t="s">
        <v>239</v>
      </c>
      <c r="D333" t="s">
        <v>301</v>
      </c>
      <c r="E333">
        <v>168</v>
      </c>
    </row>
    <row r="334" spans="1:5" x14ac:dyDescent="0.35">
      <c r="A334">
        <v>43009</v>
      </c>
      <c r="B334" t="s">
        <v>300</v>
      </c>
      <c r="C334" t="s">
        <v>238</v>
      </c>
      <c r="D334" t="s">
        <v>301</v>
      </c>
      <c r="E334">
        <v>144</v>
      </c>
    </row>
    <row r="335" spans="1:5" x14ac:dyDescent="0.35">
      <c r="A335">
        <v>43009</v>
      </c>
      <c r="B335" t="s">
        <v>300</v>
      </c>
      <c r="C335" t="s">
        <v>241</v>
      </c>
      <c r="D335" t="s">
        <v>301</v>
      </c>
      <c r="E335">
        <v>212</v>
      </c>
    </row>
    <row r="336" spans="1:5" x14ac:dyDescent="0.35">
      <c r="A336">
        <v>43009</v>
      </c>
      <c r="B336" t="s">
        <v>300</v>
      </c>
      <c r="C336" t="s">
        <v>240</v>
      </c>
      <c r="D336" t="s">
        <v>301</v>
      </c>
      <c r="E336">
        <v>142.4</v>
      </c>
    </row>
    <row r="337" spans="1:5" x14ac:dyDescent="0.35">
      <c r="A337">
        <v>43009</v>
      </c>
      <c r="B337" t="s">
        <v>300</v>
      </c>
      <c r="C337" t="s">
        <v>242</v>
      </c>
      <c r="D337" t="s">
        <v>301</v>
      </c>
      <c r="E337">
        <v>154</v>
      </c>
    </row>
    <row r="338" spans="1:5" x14ac:dyDescent="0.35">
      <c r="A338">
        <v>43009</v>
      </c>
      <c r="B338" t="s">
        <v>300</v>
      </c>
      <c r="C338" t="s">
        <v>244</v>
      </c>
      <c r="D338" t="s">
        <v>301</v>
      </c>
      <c r="E338">
        <v>148</v>
      </c>
    </row>
    <row r="339" spans="1:5" x14ac:dyDescent="0.35">
      <c r="A339">
        <v>43009</v>
      </c>
      <c r="B339" t="s">
        <v>300</v>
      </c>
      <c r="C339" t="s">
        <v>243</v>
      </c>
      <c r="D339" t="s">
        <v>301</v>
      </c>
      <c r="E339">
        <v>143</v>
      </c>
    </row>
    <row r="340" spans="1:5" x14ac:dyDescent="0.35">
      <c r="A340">
        <v>43009</v>
      </c>
      <c r="B340" t="s">
        <v>300</v>
      </c>
      <c r="C340" t="s">
        <v>245</v>
      </c>
      <c r="D340" t="s">
        <v>301</v>
      </c>
      <c r="E340">
        <v>153</v>
      </c>
    </row>
    <row r="341" spans="1:5" x14ac:dyDescent="0.35">
      <c r="A341">
        <v>43009</v>
      </c>
      <c r="B341" t="s">
        <v>300</v>
      </c>
      <c r="C341" t="s">
        <v>246</v>
      </c>
      <c r="D341" t="s">
        <v>301</v>
      </c>
      <c r="E341">
        <v>152</v>
      </c>
    </row>
    <row r="342" spans="1:5" x14ac:dyDescent="0.35">
      <c r="A342">
        <v>43009</v>
      </c>
      <c r="B342" t="s">
        <v>300</v>
      </c>
      <c r="C342" t="s">
        <v>247</v>
      </c>
      <c r="D342" t="s">
        <v>301</v>
      </c>
      <c r="E342">
        <v>207</v>
      </c>
    </row>
    <row r="343" spans="1:5" x14ac:dyDescent="0.35">
      <c r="A343">
        <v>43009</v>
      </c>
      <c r="B343" t="s">
        <v>300</v>
      </c>
      <c r="C343" t="s">
        <v>249</v>
      </c>
      <c r="D343" t="s">
        <v>301</v>
      </c>
      <c r="E343">
        <v>162</v>
      </c>
    </row>
    <row r="344" spans="1:5" x14ac:dyDescent="0.35">
      <c r="A344">
        <v>43009</v>
      </c>
      <c r="B344" t="s">
        <v>300</v>
      </c>
      <c r="C344" t="s">
        <v>248</v>
      </c>
      <c r="D344" t="s">
        <v>301</v>
      </c>
      <c r="E344">
        <v>162</v>
      </c>
    </row>
    <row r="345" spans="1:5" x14ac:dyDescent="0.35">
      <c r="A345">
        <v>43009</v>
      </c>
      <c r="B345" t="s">
        <v>300</v>
      </c>
      <c r="C345" t="s">
        <v>250</v>
      </c>
      <c r="D345" t="s">
        <v>301</v>
      </c>
      <c r="E345">
        <v>213</v>
      </c>
    </row>
    <row r="346" spans="1:5" x14ac:dyDescent="0.35">
      <c r="A346">
        <v>43009</v>
      </c>
      <c r="B346" t="s">
        <v>300</v>
      </c>
      <c r="C346" t="s">
        <v>252</v>
      </c>
      <c r="D346" t="s">
        <v>301</v>
      </c>
      <c r="E346">
        <v>169.7</v>
      </c>
    </row>
    <row r="347" spans="1:5" x14ac:dyDescent="0.35">
      <c r="A347">
        <v>43009</v>
      </c>
      <c r="B347" t="s">
        <v>300</v>
      </c>
      <c r="C347" t="s">
        <v>251</v>
      </c>
      <c r="D347" t="s">
        <v>301</v>
      </c>
      <c r="E347">
        <v>158</v>
      </c>
    </row>
    <row r="348" spans="1:5" x14ac:dyDescent="0.35">
      <c r="A348">
        <v>43009</v>
      </c>
      <c r="B348" t="s">
        <v>300</v>
      </c>
      <c r="C348" t="s">
        <v>95</v>
      </c>
      <c r="D348" t="s">
        <v>301</v>
      </c>
      <c r="E348">
        <v>122</v>
      </c>
    </row>
    <row r="349" spans="1:5" x14ac:dyDescent="0.35">
      <c r="A349">
        <v>43009</v>
      </c>
      <c r="B349" t="s">
        <v>300</v>
      </c>
      <c r="C349" t="s">
        <v>253</v>
      </c>
      <c r="D349" t="s">
        <v>301</v>
      </c>
      <c r="E349">
        <v>178</v>
      </c>
    </row>
    <row r="350" spans="1:5" x14ac:dyDescent="0.35">
      <c r="A350">
        <v>43009</v>
      </c>
      <c r="B350" t="s">
        <v>300</v>
      </c>
      <c r="C350" t="s">
        <v>94</v>
      </c>
      <c r="D350" t="s">
        <v>301</v>
      </c>
      <c r="E350">
        <v>112</v>
      </c>
    </row>
    <row r="351" spans="1:5" x14ac:dyDescent="0.35">
      <c r="A351">
        <v>43009</v>
      </c>
      <c r="B351" t="s">
        <v>300</v>
      </c>
      <c r="C351" t="s">
        <v>254</v>
      </c>
      <c r="D351" t="s">
        <v>301</v>
      </c>
      <c r="E351">
        <v>192</v>
      </c>
    </row>
    <row r="352" spans="1:5" x14ac:dyDescent="0.35">
      <c r="A352">
        <v>43009</v>
      </c>
      <c r="B352" t="s">
        <v>300</v>
      </c>
      <c r="C352" t="s">
        <v>318</v>
      </c>
      <c r="D352" t="s">
        <v>301</v>
      </c>
      <c r="E352">
        <v>214</v>
      </c>
    </row>
    <row r="353" spans="1:5" x14ac:dyDescent="0.35">
      <c r="A353">
        <v>43009</v>
      </c>
      <c r="B353" t="s">
        <v>300</v>
      </c>
      <c r="C353" t="s">
        <v>319</v>
      </c>
      <c r="D353" t="s">
        <v>301</v>
      </c>
      <c r="E353">
        <v>221.9</v>
      </c>
    </row>
    <row r="354" spans="1:5" x14ac:dyDescent="0.35">
      <c r="A354">
        <v>43009</v>
      </c>
      <c r="B354" t="s">
        <v>300</v>
      </c>
      <c r="C354" t="s">
        <v>320</v>
      </c>
      <c r="D354" t="s">
        <v>301</v>
      </c>
      <c r="E354">
        <v>222</v>
      </c>
    </row>
    <row r="355" spans="1:5" x14ac:dyDescent="0.35">
      <c r="A355">
        <v>43009</v>
      </c>
      <c r="B355" t="s">
        <v>300</v>
      </c>
      <c r="C355" t="s">
        <v>321</v>
      </c>
      <c r="D355" t="s">
        <v>301</v>
      </c>
      <c r="E355">
        <v>191</v>
      </c>
    </row>
    <row r="356" spans="1:5" x14ac:dyDescent="0.35">
      <c r="A356">
        <v>43009</v>
      </c>
      <c r="B356" t="s">
        <v>300</v>
      </c>
      <c r="C356" t="s">
        <v>322</v>
      </c>
      <c r="D356" t="s">
        <v>301</v>
      </c>
      <c r="E356">
        <v>179.8</v>
      </c>
    </row>
    <row r="357" spans="1:5" x14ac:dyDescent="0.35">
      <c r="A357">
        <v>43009</v>
      </c>
      <c r="B357" t="s">
        <v>300</v>
      </c>
      <c r="C357" t="s">
        <v>96</v>
      </c>
      <c r="D357" t="s">
        <v>301</v>
      </c>
      <c r="E357">
        <v>144</v>
      </c>
    </row>
    <row r="358" spans="1:5" x14ac:dyDescent="0.35">
      <c r="A358">
        <v>43009</v>
      </c>
      <c r="B358" t="s">
        <v>300</v>
      </c>
      <c r="C358" t="s">
        <v>323</v>
      </c>
      <c r="D358" t="s">
        <v>301</v>
      </c>
      <c r="E358">
        <v>215</v>
      </c>
    </row>
    <row r="359" spans="1:5" x14ac:dyDescent="0.35">
      <c r="A359">
        <v>43009</v>
      </c>
      <c r="B359" t="s">
        <v>300</v>
      </c>
      <c r="C359" t="s">
        <v>97</v>
      </c>
      <c r="D359" t="s">
        <v>301</v>
      </c>
      <c r="E359">
        <v>121</v>
      </c>
    </row>
    <row r="360" spans="1:5" x14ac:dyDescent="0.35">
      <c r="A360">
        <v>43009</v>
      </c>
      <c r="B360" t="s">
        <v>300</v>
      </c>
      <c r="C360" t="s">
        <v>324</v>
      </c>
      <c r="D360" t="s">
        <v>301</v>
      </c>
      <c r="E360">
        <v>195</v>
      </c>
    </row>
    <row r="361" spans="1:5" x14ac:dyDescent="0.35">
      <c r="A361">
        <v>43009</v>
      </c>
      <c r="B361" t="s">
        <v>300</v>
      </c>
      <c r="C361" t="s">
        <v>126</v>
      </c>
      <c r="D361" t="s">
        <v>301</v>
      </c>
      <c r="E361">
        <v>185</v>
      </c>
    </row>
    <row r="362" spans="1:5" x14ac:dyDescent="0.35">
      <c r="A362">
        <v>43009</v>
      </c>
      <c r="B362" t="s">
        <v>300</v>
      </c>
      <c r="C362" t="s">
        <v>98</v>
      </c>
      <c r="D362" t="s">
        <v>301</v>
      </c>
      <c r="E362">
        <v>138</v>
      </c>
    </row>
    <row r="363" spans="1:5" x14ac:dyDescent="0.35">
      <c r="A363">
        <v>43009</v>
      </c>
      <c r="B363" t="s">
        <v>300</v>
      </c>
      <c r="C363" t="s">
        <v>78</v>
      </c>
      <c r="D363" t="s">
        <v>301</v>
      </c>
      <c r="E363">
        <v>147.30000000000001</v>
      </c>
    </row>
    <row r="364" spans="1:5" x14ac:dyDescent="0.35">
      <c r="A364">
        <v>43009</v>
      </c>
      <c r="B364" t="s">
        <v>300</v>
      </c>
      <c r="C364" t="s">
        <v>100</v>
      </c>
      <c r="D364" t="s">
        <v>301</v>
      </c>
      <c r="E364">
        <v>152</v>
      </c>
    </row>
    <row r="365" spans="1:5" x14ac:dyDescent="0.35">
      <c r="A365">
        <v>43009</v>
      </c>
      <c r="B365" t="s">
        <v>300</v>
      </c>
      <c r="C365" t="s">
        <v>99</v>
      </c>
      <c r="D365" t="s">
        <v>301</v>
      </c>
      <c r="E365">
        <v>138</v>
      </c>
    </row>
    <row r="366" spans="1:5" x14ac:dyDescent="0.35">
      <c r="A366">
        <v>43009</v>
      </c>
      <c r="B366" t="s">
        <v>300</v>
      </c>
      <c r="C366" t="s">
        <v>325</v>
      </c>
      <c r="D366" t="s">
        <v>301</v>
      </c>
      <c r="E366">
        <v>197</v>
      </c>
    </row>
    <row r="367" spans="1:5" x14ac:dyDescent="0.35">
      <c r="A367">
        <v>43009</v>
      </c>
      <c r="B367" t="s">
        <v>300</v>
      </c>
      <c r="C367" t="s">
        <v>326</v>
      </c>
      <c r="D367" t="s">
        <v>301</v>
      </c>
      <c r="E367">
        <v>268</v>
      </c>
    </row>
    <row r="368" spans="1:5" x14ac:dyDescent="0.35">
      <c r="A368">
        <v>43009</v>
      </c>
      <c r="B368" t="s">
        <v>300</v>
      </c>
      <c r="C368" t="s">
        <v>101</v>
      </c>
      <c r="D368" t="s">
        <v>301</v>
      </c>
      <c r="E368">
        <v>115</v>
      </c>
    </row>
    <row r="369" spans="1:5" x14ac:dyDescent="0.35">
      <c r="A369">
        <v>43009</v>
      </c>
      <c r="B369" t="s">
        <v>300</v>
      </c>
      <c r="C369" t="s">
        <v>81</v>
      </c>
      <c r="D369" t="s">
        <v>301</v>
      </c>
      <c r="E369">
        <v>182</v>
      </c>
    </row>
    <row r="370" spans="1:5" x14ac:dyDescent="0.35">
      <c r="A370">
        <v>43009</v>
      </c>
      <c r="B370" t="s">
        <v>300</v>
      </c>
      <c r="C370" t="s">
        <v>327</v>
      </c>
      <c r="D370" t="s">
        <v>301</v>
      </c>
      <c r="E370">
        <v>215</v>
      </c>
    </row>
    <row r="371" spans="1:5" x14ac:dyDescent="0.35">
      <c r="A371">
        <v>43009</v>
      </c>
      <c r="B371" t="s">
        <v>300</v>
      </c>
      <c r="C371" t="s">
        <v>102</v>
      </c>
      <c r="D371" t="s">
        <v>301</v>
      </c>
      <c r="E371">
        <v>174</v>
      </c>
    </row>
    <row r="372" spans="1:5" x14ac:dyDescent="0.35">
      <c r="A372">
        <v>43009</v>
      </c>
      <c r="B372" t="s">
        <v>300</v>
      </c>
      <c r="C372" t="s">
        <v>328</v>
      </c>
      <c r="D372" t="s">
        <v>301</v>
      </c>
      <c r="E372">
        <v>214</v>
      </c>
    </row>
    <row r="373" spans="1:5" x14ac:dyDescent="0.35">
      <c r="A373">
        <v>43009</v>
      </c>
      <c r="B373" t="s">
        <v>300</v>
      </c>
      <c r="C373" t="s">
        <v>329</v>
      </c>
      <c r="D373" t="s">
        <v>301</v>
      </c>
      <c r="E373">
        <v>212</v>
      </c>
    </row>
    <row r="374" spans="1:5" x14ac:dyDescent="0.35">
      <c r="A374">
        <v>43009</v>
      </c>
      <c r="B374" t="s">
        <v>300</v>
      </c>
      <c r="C374" t="s">
        <v>103</v>
      </c>
      <c r="D374" t="s">
        <v>301</v>
      </c>
      <c r="E374">
        <v>153</v>
      </c>
    </row>
    <row r="375" spans="1:5" x14ac:dyDescent="0.35">
      <c r="A375">
        <v>43009</v>
      </c>
      <c r="B375" t="s">
        <v>300</v>
      </c>
      <c r="C375" t="s">
        <v>330</v>
      </c>
      <c r="D375" t="s">
        <v>301</v>
      </c>
      <c r="E375">
        <v>197</v>
      </c>
    </row>
    <row r="376" spans="1:5" x14ac:dyDescent="0.35">
      <c r="A376">
        <v>43009</v>
      </c>
      <c r="B376" t="s">
        <v>300</v>
      </c>
      <c r="C376" t="s">
        <v>105</v>
      </c>
      <c r="D376" t="s">
        <v>301</v>
      </c>
      <c r="E376">
        <v>114</v>
      </c>
    </row>
    <row r="377" spans="1:5" x14ac:dyDescent="0.35">
      <c r="A377">
        <v>43009</v>
      </c>
      <c r="B377" t="s">
        <v>300</v>
      </c>
      <c r="C377" t="s">
        <v>104</v>
      </c>
      <c r="D377" t="s">
        <v>301</v>
      </c>
      <c r="E377">
        <v>118</v>
      </c>
    </row>
    <row r="378" spans="1:5" x14ac:dyDescent="0.35">
      <c r="A378">
        <v>43009</v>
      </c>
      <c r="B378" t="s">
        <v>300</v>
      </c>
      <c r="C378" t="s">
        <v>80</v>
      </c>
      <c r="D378" t="s">
        <v>301</v>
      </c>
      <c r="E378">
        <v>172</v>
      </c>
    </row>
    <row r="379" spans="1:5" x14ac:dyDescent="0.35">
      <c r="A379">
        <v>43009</v>
      </c>
      <c r="B379" t="s">
        <v>300</v>
      </c>
      <c r="C379" t="s">
        <v>107</v>
      </c>
      <c r="D379" t="s">
        <v>301</v>
      </c>
      <c r="E379">
        <v>125</v>
      </c>
    </row>
    <row r="380" spans="1:5" x14ac:dyDescent="0.35">
      <c r="A380">
        <v>43009</v>
      </c>
      <c r="B380" t="s">
        <v>300</v>
      </c>
      <c r="C380" t="s">
        <v>106</v>
      </c>
      <c r="D380" t="s">
        <v>301</v>
      </c>
      <c r="E380">
        <v>117</v>
      </c>
    </row>
    <row r="381" spans="1:5" x14ac:dyDescent="0.35">
      <c r="A381">
        <v>43009</v>
      </c>
      <c r="B381" t="s">
        <v>300</v>
      </c>
      <c r="C381" t="s">
        <v>84</v>
      </c>
      <c r="D381" t="s">
        <v>301</v>
      </c>
      <c r="E381">
        <v>163.1</v>
      </c>
    </row>
    <row r="382" spans="1:5" x14ac:dyDescent="0.35">
      <c r="A382">
        <v>43009</v>
      </c>
      <c r="B382" t="s">
        <v>300</v>
      </c>
      <c r="C382" t="s">
        <v>83</v>
      </c>
      <c r="D382" t="s">
        <v>301</v>
      </c>
      <c r="E382">
        <v>132</v>
      </c>
    </row>
    <row r="383" spans="1:5" x14ac:dyDescent="0.35">
      <c r="A383">
        <v>43009</v>
      </c>
      <c r="B383" t="s">
        <v>300</v>
      </c>
      <c r="C383" t="s">
        <v>85</v>
      </c>
      <c r="D383" t="s">
        <v>301</v>
      </c>
      <c r="E383">
        <v>183</v>
      </c>
    </row>
    <row r="384" spans="1:5" x14ac:dyDescent="0.35">
      <c r="A384">
        <v>43009</v>
      </c>
      <c r="B384" t="s">
        <v>300</v>
      </c>
      <c r="C384" t="s">
        <v>108</v>
      </c>
      <c r="D384" t="s">
        <v>301</v>
      </c>
      <c r="E384">
        <v>153</v>
      </c>
    </row>
    <row r="385" spans="1:5" x14ac:dyDescent="0.35">
      <c r="A385">
        <v>43009</v>
      </c>
      <c r="B385" t="s">
        <v>300</v>
      </c>
      <c r="C385" t="s">
        <v>331</v>
      </c>
      <c r="D385" t="s">
        <v>301</v>
      </c>
      <c r="E385">
        <v>168</v>
      </c>
    </row>
    <row r="386" spans="1:5" x14ac:dyDescent="0.35">
      <c r="A386">
        <v>43009</v>
      </c>
      <c r="B386" t="s">
        <v>300</v>
      </c>
      <c r="C386" t="s">
        <v>332</v>
      </c>
      <c r="D386" t="s">
        <v>301</v>
      </c>
      <c r="E386">
        <v>174.2</v>
      </c>
    </row>
    <row r="387" spans="1:5" x14ac:dyDescent="0.35">
      <c r="A387">
        <v>43009</v>
      </c>
      <c r="B387" t="s">
        <v>300</v>
      </c>
      <c r="C387" t="s">
        <v>333</v>
      </c>
      <c r="D387" t="s">
        <v>301</v>
      </c>
      <c r="E387">
        <v>214</v>
      </c>
    </row>
    <row r="388" spans="1:5" x14ac:dyDescent="0.35">
      <c r="A388">
        <v>43009</v>
      </c>
      <c r="B388" t="s">
        <v>300</v>
      </c>
      <c r="C388" t="s">
        <v>109</v>
      </c>
      <c r="D388" t="s">
        <v>301</v>
      </c>
      <c r="E388">
        <v>131</v>
      </c>
    </row>
    <row r="389" spans="1:5" x14ac:dyDescent="0.35">
      <c r="A389">
        <v>43009</v>
      </c>
      <c r="B389" t="s">
        <v>300</v>
      </c>
      <c r="C389" t="s">
        <v>87</v>
      </c>
      <c r="D389" t="s">
        <v>301</v>
      </c>
      <c r="E389">
        <v>155</v>
      </c>
    </row>
    <row r="390" spans="1:5" x14ac:dyDescent="0.35">
      <c r="A390">
        <v>43009</v>
      </c>
      <c r="B390" t="s">
        <v>300</v>
      </c>
      <c r="C390" t="s">
        <v>111</v>
      </c>
      <c r="D390" t="s">
        <v>301</v>
      </c>
      <c r="E390">
        <v>121</v>
      </c>
    </row>
    <row r="391" spans="1:5" x14ac:dyDescent="0.35">
      <c r="A391">
        <v>43009</v>
      </c>
      <c r="B391" t="s">
        <v>300</v>
      </c>
      <c r="C391" t="s">
        <v>110</v>
      </c>
      <c r="D391" t="s">
        <v>301</v>
      </c>
      <c r="E391">
        <v>133</v>
      </c>
    </row>
    <row r="392" spans="1:5" x14ac:dyDescent="0.35">
      <c r="A392">
        <v>43009</v>
      </c>
      <c r="B392" t="s">
        <v>300</v>
      </c>
      <c r="C392" t="s">
        <v>86</v>
      </c>
      <c r="D392" t="s">
        <v>301</v>
      </c>
      <c r="E392">
        <v>121.2</v>
      </c>
    </row>
    <row r="393" spans="1:5" x14ac:dyDescent="0.35">
      <c r="A393">
        <v>43009</v>
      </c>
      <c r="B393" t="s">
        <v>300</v>
      </c>
      <c r="C393" t="s">
        <v>88</v>
      </c>
      <c r="D393" t="s">
        <v>301</v>
      </c>
      <c r="E393">
        <v>163</v>
      </c>
    </row>
    <row r="394" spans="1:5" x14ac:dyDescent="0.35">
      <c r="A394">
        <v>43009</v>
      </c>
      <c r="B394" t="s">
        <v>300</v>
      </c>
      <c r="C394" t="s">
        <v>112</v>
      </c>
      <c r="D394" t="s">
        <v>301</v>
      </c>
      <c r="E394">
        <v>137</v>
      </c>
    </row>
    <row r="395" spans="1:5" x14ac:dyDescent="0.35">
      <c r="A395">
        <v>43009</v>
      </c>
      <c r="B395" t="s">
        <v>300</v>
      </c>
      <c r="C395" t="s">
        <v>113</v>
      </c>
      <c r="D395" t="s">
        <v>301</v>
      </c>
      <c r="E395">
        <v>157</v>
      </c>
    </row>
    <row r="396" spans="1:5" x14ac:dyDescent="0.35">
      <c r="A396">
        <v>43009</v>
      </c>
      <c r="B396" t="s">
        <v>300</v>
      </c>
      <c r="C396" t="s">
        <v>114</v>
      </c>
      <c r="D396" t="s">
        <v>301</v>
      </c>
      <c r="E396">
        <v>182</v>
      </c>
    </row>
    <row r="397" spans="1:5" x14ac:dyDescent="0.35">
      <c r="A397">
        <v>43009</v>
      </c>
      <c r="B397" t="s">
        <v>300</v>
      </c>
      <c r="C397" t="s">
        <v>115</v>
      </c>
      <c r="D397" t="s">
        <v>301</v>
      </c>
      <c r="E397">
        <v>152</v>
      </c>
    </row>
    <row r="398" spans="1:5" x14ac:dyDescent="0.35">
      <c r="A398">
        <v>43009</v>
      </c>
      <c r="B398" t="s">
        <v>300</v>
      </c>
      <c r="C398" t="s">
        <v>334</v>
      </c>
      <c r="D398" t="s">
        <v>301</v>
      </c>
      <c r="E398">
        <v>268</v>
      </c>
    </row>
    <row r="399" spans="1:5" x14ac:dyDescent="0.35">
      <c r="A399">
        <v>43009</v>
      </c>
      <c r="B399" t="s">
        <v>300</v>
      </c>
      <c r="C399" t="s">
        <v>335</v>
      </c>
      <c r="D399" t="s">
        <v>301</v>
      </c>
      <c r="E399">
        <v>214</v>
      </c>
    </row>
    <row r="400" spans="1:5" x14ac:dyDescent="0.35">
      <c r="A400">
        <v>43009</v>
      </c>
      <c r="B400" t="s">
        <v>300</v>
      </c>
      <c r="C400" t="s">
        <v>336</v>
      </c>
      <c r="D400" t="s">
        <v>301</v>
      </c>
      <c r="E400">
        <v>194</v>
      </c>
    </row>
    <row r="401" spans="1:5" x14ac:dyDescent="0.35">
      <c r="A401">
        <v>43009</v>
      </c>
      <c r="B401" t="s">
        <v>300</v>
      </c>
      <c r="C401" t="s">
        <v>337</v>
      </c>
      <c r="D401" t="s">
        <v>301</v>
      </c>
      <c r="E401">
        <v>214</v>
      </c>
    </row>
    <row r="402" spans="1:5" x14ac:dyDescent="0.35">
      <c r="A402">
        <v>43009</v>
      </c>
      <c r="B402" t="s">
        <v>300</v>
      </c>
      <c r="C402" t="s">
        <v>91</v>
      </c>
      <c r="D402" t="s">
        <v>301</v>
      </c>
      <c r="E402">
        <v>125</v>
      </c>
    </row>
    <row r="403" spans="1:5" x14ac:dyDescent="0.35">
      <c r="A403">
        <v>43009</v>
      </c>
      <c r="B403" t="s">
        <v>300</v>
      </c>
      <c r="C403" t="s">
        <v>338</v>
      </c>
      <c r="D403" t="s">
        <v>301</v>
      </c>
      <c r="E403">
        <v>216</v>
      </c>
    </row>
    <row r="404" spans="1:5" x14ac:dyDescent="0.35">
      <c r="A404">
        <v>43009</v>
      </c>
      <c r="B404" t="s">
        <v>300</v>
      </c>
      <c r="C404" t="s">
        <v>90</v>
      </c>
      <c r="D404" t="s">
        <v>301</v>
      </c>
      <c r="E404">
        <v>115</v>
      </c>
    </row>
    <row r="405" spans="1:5" x14ac:dyDescent="0.35">
      <c r="A405">
        <v>43009</v>
      </c>
      <c r="B405" t="s">
        <v>300</v>
      </c>
      <c r="C405" t="s">
        <v>339</v>
      </c>
      <c r="D405" t="s">
        <v>301</v>
      </c>
      <c r="E405">
        <v>214</v>
      </c>
    </row>
    <row r="406" spans="1:5" x14ac:dyDescent="0.35">
      <c r="A406">
        <v>43009</v>
      </c>
      <c r="B406" t="s">
        <v>300</v>
      </c>
      <c r="C406" t="s">
        <v>340</v>
      </c>
      <c r="D406" t="s">
        <v>301</v>
      </c>
      <c r="E406">
        <v>185</v>
      </c>
    </row>
    <row r="407" spans="1:5" x14ac:dyDescent="0.35">
      <c r="A407">
        <v>43009</v>
      </c>
      <c r="B407" t="s">
        <v>300</v>
      </c>
      <c r="C407" t="s">
        <v>89</v>
      </c>
      <c r="D407" t="s">
        <v>301</v>
      </c>
      <c r="E407">
        <v>144.69999999999999</v>
      </c>
    </row>
    <row r="408" spans="1:5" x14ac:dyDescent="0.35">
      <c r="A408">
        <v>43009</v>
      </c>
      <c r="B408" t="s">
        <v>300</v>
      </c>
      <c r="C408" t="s">
        <v>341</v>
      </c>
      <c r="D408" t="s">
        <v>301</v>
      </c>
      <c r="E408">
        <v>214</v>
      </c>
    </row>
    <row r="409" spans="1:5" x14ac:dyDescent="0.35">
      <c r="A409">
        <v>43009</v>
      </c>
      <c r="B409" t="s">
        <v>300</v>
      </c>
      <c r="C409" t="s">
        <v>117</v>
      </c>
      <c r="D409" t="s">
        <v>301</v>
      </c>
      <c r="E409">
        <v>165</v>
      </c>
    </row>
    <row r="410" spans="1:5" x14ac:dyDescent="0.35">
      <c r="A410">
        <v>43009</v>
      </c>
      <c r="B410" t="s">
        <v>300</v>
      </c>
      <c r="C410" t="s">
        <v>116</v>
      </c>
      <c r="D410" t="s">
        <v>301</v>
      </c>
      <c r="E410">
        <v>133</v>
      </c>
    </row>
    <row r="411" spans="1:5" x14ac:dyDescent="0.35">
      <c r="A411">
        <v>43009</v>
      </c>
      <c r="B411" t="s">
        <v>300</v>
      </c>
      <c r="C411" t="s">
        <v>118</v>
      </c>
      <c r="D411" t="s">
        <v>301</v>
      </c>
      <c r="E411">
        <v>141.5</v>
      </c>
    </row>
    <row r="412" spans="1:5" x14ac:dyDescent="0.35">
      <c r="A412">
        <v>43009</v>
      </c>
      <c r="B412" t="s">
        <v>300</v>
      </c>
      <c r="C412" t="s">
        <v>127</v>
      </c>
      <c r="D412" t="s">
        <v>301</v>
      </c>
      <c r="E412">
        <v>153</v>
      </c>
    </row>
    <row r="413" spans="1:5" x14ac:dyDescent="0.35">
      <c r="A413">
        <v>43009</v>
      </c>
      <c r="B413" t="s">
        <v>300</v>
      </c>
      <c r="C413" t="s">
        <v>342</v>
      </c>
      <c r="D413" t="s">
        <v>301</v>
      </c>
      <c r="E413">
        <v>214</v>
      </c>
    </row>
    <row r="414" spans="1:5" x14ac:dyDescent="0.35">
      <c r="A414">
        <v>43009</v>
      </c>
      <c r="B414" t="s">
        <v>300</v>
      </c>
      <c r="C414" t="s">
        <v>343</v>
      </c>
      <c r="D414" t="s">
        <v>301</v>
      </c>
      <c r="E414">
        <v>214</v>
      </c>
    </row>
    <row r="415" spans="1:5" x14ac:dyDescent="0.35">
      <c r="A415">
        <v>43009</v>
      </c>
      <c r="B415" t="s">
        <v>300</v>
      </c>
      <c r="C415" t="s">
        <v>344</v>
      </c>
      <c r="D415" t="s">
        <v>301</v>
      </c>
      <c r="E415">
        <v>214</v>
      </c>
    </row>
    <row r="416" spans="1:5" x14ac:dyDescent="0.35">
      <c r="A416">
        <v>43009</v>
      </c>
      <c r="B416" t="s">
        <v>300</v>
      </c>
      <c r="C416" t="s">
        <v>345</v>
      </c>
      <c r="D416" t="s">
        <v>301</v>
      </c>
      <c r="E416">
        <v>214</v>
      </c>
    </row>
    <row r="417" spans="1:5" x14ac:dyDescent="0.35">
      <c r="A417">
        <v>43009</v>
      </c>
      <c r="B417" t="s">
        <v>300</v>
      </c>
      <c r="C417" t="s">
        <v>119</v>
      </c>
      <c r="D417" t="s">
        <v>301</v>
      </c>
      <c r="E417">
        <v>143</v>
      </c>
    </row>
    <row r="418" spans="1:5" x14ac:dyDescent="0.35">
      <c r="A418">
        <v>43009</v>
      </c>
      <c r="B418" t="s">
        <v>300</v>
      </c>
      <c r="C418" t="s">
        <v>92</v>
      </c>
      <c r="D418" t="s">
        <v>301</v>
      </c>
      <c r="E418">
        <v>142</v>
      </c>
    </row>
    <row r="419" spans="1:5" x14ac:dyDescent="0.35">
      <c r="A419">
        <v>43009</v>
      </c>
      <c r="B419" t="s">
        <v>300</v>
      </c>
      <c r="C419" t="s">
        <v>121</v>
      </c>
      <c r="D419" t="s">
        <v>301</v>
      </c>
      <c r="E419">
        <v>159.5</v>
      </c>
    </row>
    <row r="420" spans="1:5" x14ac:dyDescent="0.35">
      <c r="A420">
        <v>43009</v>
      </c>
      <c r="B420" t="s">
        <v>300</v>
      </c>
      <c r="C420" t="s">
        <v>120</v>
      </c>
      <c r="D420" t="s">
        <v>301</v>
      </c>
      <c r="E420">
        <v>141.80000000000001</v>
      </c>
    </row>
    <row r="421" spans="1:5" x14ac:dyDescent="0.35">
      <c r="A421">
        <v>43009</v>
      </c>
      <c r="B421" t="s">
        <v>300</v>
      </c>
      <c r="C421" t="s">
        <v>346</v>
      </c>
      <c r="D421" t="s">
        <v>301</v>
      </c>
      <c r="E421">
        <v>214</v>
      </c>
    </row>
    <row r="422" spans="1:5" x14ac:dyDescent="0.35">
      <c r="A422">
        <v>43009</v>
      </c>
      <c r="B422" t="s">
        <v>300</v>
      </c>
      <c r="C422" t="s">
        <v>123</v>
      </c>
      <c r="D422" t="s">
        <v>301</v>
      </c>
      <c r="E422">
        <v>115</v>
      </c>
    </row>
    <row r="423" spans="1:5" x14ac:dyDescent="0.35">
      <c r="A423">
        <v>43009</v>
      </c>
      <c r="B423" t="s">
        <v>300</v>
      </c>
      <c r="C423" t="s">
        <v>122</v>
      </c>
      <c r="D423" t="s">
        <v>301</v>
      </c>
      <c r="E423">
        <v>118</v>
      </c>
    </row>
    <row r="424" spans="1:5" x14ac:dyDescent="0.35">
      <c r="A424">
        <v>43009</v>
      </c>
      <c r="B424" t="s">
        <v>300</v>
      </c>
      <c r="C424" t="s">
        <v>347</v>
      </c>
      <c r="D424" t="s">
        <v>301</v>
      </c>
      <c r="E424">
        <v>214</v>
      </c>
    </row>
  </sheetData>
  <customSheetViews>
    <customSheetView guid="{ABA80D4C-080F-45BD-806F-37F117903200}" state="hidden">
      <selection activeCell="B18" sqref="B18"/>
      <pageMargins left="0.7" right="0.7" top="0.75" bottom="0.75" header="0.3" footer="0.3"/>
      <pageSetup paperSize="9" orientation="portrait" r:id="rId1"/>
    </customSheetView>
    <customSheetView guid="{5529A6E8-D27B-4413-80B8-CB1D9D95CFA4}" state="hidden">
      <selection activeCell="B18" sqref="B18"/>
      <pageMargins left="0.7" right="0.7" top="0.75" bottom="0.75" header="0.3" footer="0.3"/>
      <pageSetup paperSize="9" orientation="portrait" r:id="rId2"/>
    </customSheetView>
    <customSheetView guid="{57565816-6AAE-4FD6-9B83-A5891B3F8732}" state="hidden">
      <selection activeCell="B18" sqref="B18"/>
      <pageMargins left="0.7" right="0.7" top="0.75" bottom="0.75" header="0.3" footer="0.3"/>
      <pageSetup paperSize="9" orientation="portrait" r:id="rId3"/>
    </customSheetView>
    <customSheetView guid="{96A4F824-BE7D-49F8-B101-397243760418}" state="hidden">
      <selection activeCell="B18" sqref="B18"/>
      <pageMargins left="0.7" right="0.7" top="0.75" bottom="0.75" header="0.3" footer="0.3"/>
      <pageSetup paperSize="9" orientation="portrait" r:id="rId4"/>
    </customSheetView>
    <customSheetView guid="{DEC4FF95-AA87-4131-BCA2-57194FAB0F1E}" state="hidden">
      <selection activeCell="B18" sqref="B18"/>
      <pageMargins left="0.7" right="0.7" top="0.75" bottom="0.75" header="0.3" footer="0.3"/>
      <pageSetup paperSize="9" orientation="portrait" r:id="rId5"/>
    </customSheetView>
    <customSheetView guid="{E95CF61C-C534-452E-BFD6-14B1D8652AC6}" state="hidden">
      <selection activeCell="B18" sqref="B18"/>
      <pageMargins left="0.7" right="0.7" top="0.75" bottom="0.75" header="0.3" footer="0.3"/>
      <pageSetup paperSize="9" orientation="portrait" r:id="rId6"/>
    </customSheetView>
    <customSheetView guid="{505B9CA4-B0ED-44F3-BF85-562ECED206CB}" state="hidden">
      <selection activeCell="B18" sqref="B18"/>
      <pageMargins left="0.7" right="0.7" top="0.75" bottom="0.75" header="0.3" footer="0.3"/>
      <pageSetup paperSize="9" orientation="portrait" r:id="rId7"/>
    </customSheetView>
    <customSheetView guid="{E864917A-A71A-4617-BFE1-AC8F4AFB994A}" state="hidden">
      <selection activeCell="B18" sqref="B18"/>
      <pageMargins left="0.7" right="0.7" top="0.75" bottom="0.75" header="0.3" footer="0.3"/>
      <pageSetup paperSize="9" orientation="portrait" r:id="rId8"/>
    </customSheetView>
    <customSheetView guid="{8AC4748F-C348-45DB-AD77-829BB9C41C40}" state="hidden">
      <selection activeCell="B18" sqref="B18"/>
      <pageMargins left="0.7" right="0.7" top="0.75" bottom="0.75" header="0.3" footer="0.3"/>
      <pageSetup paperSize="9" orientation="portrait" r:id="rId9"/>
    </customSheetView>
    <customSheetView guid="{2558BA00-BBAB-40D3-B6EF-D24967B89054}" state="hidden">
      <selection activeCell="B18" sqref="B18"/>
      <pageMargins left="0.7" right="0.7" top="0.75" bottom="0.75" header="0.3" footer="0.3"/>
    </customSheetView>
    <customSheetView guid="{35662716-765D-403B-AF52-5542A07CF895}" state="hidden" topLeftCell="A385">
      <selection activeCell="J9" sqref="J9"/>
      <pageMargins left="0.7" right="0.7" top="0.75" bottom="0.75" header="0.3" footer="0.3"/>
    </customSheetView>
    <customSheetView guid="{0E11523F-BAFE-43A4-B42B-718208777EC8}" state="hidden" topLeftCell="A385">
      <selection activeCell="J9" sqref="J9"/>
      <pageMargins left="0.7" right="0.7" top="0.75" bottom="0.75" header="0.3" footer="0.3"/>
    </customSheetView>
    <customSheetView guid="{E69AED69-C686-4A04-9CBA-8CCB691A8216}" state="hidden" topLeftCell="A385">
      <selection activeCell="J9" sqref="J9"/>
      <pageMargins left="0.7" right="0.7" top="0.75" bottom="0.75" header="0.3" footer="0.3"/>
    </customSheetView>
    <customSheetView guid="{4B230172-5AA0-44FD-B9E7-C47513B09D87}" state="hidden">
      <selection activeCell="B18" sqref="B18"/>
      <pageMargins left="0.7" right="0.7" top="0.75" bottom="0.75" header="0.3" footer="0.3"/>
    </customSheetView>
    <customSheetView guid="{E229E000-D688-46ED-9DCB-B27B050D9E5F}" state="hidden">
      <selection activeCell="B18" sqref="B18"/>
      <pageMargins left="0.7" right="0.7" top="0.75" bottom="0.75" header="0.3" footer="0.3"/>
      <pageSetup paperSize="9" orientation="portrait" r:id="rId10"/>
    </customSheetView>
    <customSheetView guid="{C2004EF5-687C-4621-BCD7-BBA1DB028D9D}" state="hidden">
      <selection activeCell="B18" sqref="B18"/>
      <pageMargins left="0.7" right="0.7" top="0.75" bottom="0.75" header="0.3" footer="0.3"/>
      <pageSetup paperSize="9" orientation="portrait" r:id="rId11"/>
    </customSheetView>
    <customSheetView guid="{FC99DFBC-876D-460F-B538-B3627CDFD702}" state="hidden">
      <selection activeCell="B18" sqref="B18"/>
      <pageMargins left="0.7" right="0.7" top="0.75" bottom="0.75" header="0.3" footer="0.3"/>
      <pageSetup paperSize="9" orientation="portrait" r:id="rId12"/>
    </customSheetView>
    <customSheetView guid="{E41AA92C-C619-4EEF-AE56-7A9255D02FF0}" state="hidden">
      <selection activeCell="B18" sqref="B18"/>
      <pageMargins left="0.7" right="0.7" top="0.75" bottom="0.75" header="0.3" footer="0.3"/>
      <pageSetup paperSize="9" orientation="portrait" r:id="rId13"/>
    </customSheetView>
    <customSheetView guid="{704DBCE5-190B-4E0A-98B5-93ADE3A6FC07}" state="hidden">
      <selection activeCell="B18" sqref="B18"/>
      <pageMargins left="0.7" right="0.7" top="0.75" bottom="0.75" header="0.3" footer="0.3"/>
      <pageSetup paperSize="9" orientation="portrait" r:id="rId14"/>
    </customSheetView>
    <customSheetView guid="{77141914-F19F-4DD7-98B1-60E3C4FC6D1B}" state="hidden">
      <selection activeCell="B18" sqref="B18"/>
      <pageMargins left="0.7" right="0.7" top="0.75" bottom="0.75" header="0.3" footer="0.3"/>
      <pageSetup paperSize="9" orientation="portrait" r:id="rId15"/>
    </customSheetView>
  </customSheetViews>
  <pageMargins left="0.7" right="0.7" top="0.75" bottom="0.75" header="0.3" footer="0.3"/>
  <pageSetup paperSize="9" orientation="portrait"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7:C16"/>
  <sheetViews>
    <sheetView workbookViewId="0">
      <selection activeCell="B7" sqref="B7:BP16"/>
    </sheetView>
  </sheetViews>
  <sheetFormatPr defaultRowHeight="14.5" x14ac:dyDescent="0.35"/>
  <cols>
    <col min="3" max="3" width="27" customWidth="1"/>
  </cols>
  <sheetData>
    <row r="7" spans="2:3" x14ac:dyDescent="0.35">
      <c r="B7">
        <v>1289</v>
      </c>
      <c r="C7" s="1" t="s">
        <v>419</v>
      </c>
    </row>
    <row r="8" spans="2:3" x14ac:dyDescent="0.35">
      <c r="B8">
        <v>1392</v>
      </c>
      <c r="C8" s="1" t="s">
        <v>420</v>
      </c>
    </row>
    <row r="9" spans="2:3" x14ac:dyDescent="0.35">
      <c r="B9">
        <v>1467</v>
      </c>
      <c r="C9" s="1" t="s">
        <v>420</v>
      </c>
    </row>
    <row r="10" spans="2:3" x14ac:dyDescent="0.35">
      <c r="B10">
        <v>1474</v>
      </c>
      <c r="C10" s="1" t="s">
        <v>421</v>
      </c>
    </row>
    <row r="11" spans="2:3" x14ac:dyDescent="0.35">
      <c r="B11">
        <v>1522</v>
      </c>
      <c r="C11" s="1" t="s">
        <v>420</v>
      </c>
    </row>
    <row r="12" spans="2:3" x14ac:dyDescent="0.35">
      <c r="B12">
        <v>1533</v>
      </c>
      <c r="C12" s="1" t="s">
        <v>420</v>
      </c>
    </row>
    <row r="13" spans="2:3" x14ac:dyDescent="0.35">
      <c r="B13">
        <v>1542</v>
      </c>
      <c r="C13" s="1" t="s">
        <v>420</v>
      </c>
    </row>
    <row r="14" spans="2:3" x14ac:dyDescent="0.35">
      <c r="B14">
        <v>1561</v>
      </c>
      <c r="C14" t="s">
        <v>420</v>
      </c>
    </row>
    <row r="15" spans="2:3" x14ac:dyDescent="0.35">
      <c r="B15">
        <v>3287</v>
      </c>
      <c r="C15" s="1" t="s">
        <v>419</v>
      </c>
    </row>
    <row r="16" spans="2:3" x14ac:dyDescent="0.35">
      <c r="B16" t="s">
        <v>364</v>
      </c>
      <c r="C16" t="s">
        <v>422</v>
      </c>
    </row>
  </sheetData>
  <customSheetViews>
    <customSheetView guid="{ABA80D4C-080F-45BD-806F-37F117903200}" state="hidden">
      <selection activeCell="B7" sqref="B7:BP16"/>
      <pageMargins left="0.7" right="0.7" top="0.75" bottom="0.75" header="0.3" footer="0.3"/>
      <pageSetup paperSize="9" orientation="portrait" r:id="rId1"/>
    </customSheetView>
    <customSheetView guid="{5529A6E8-D27B-4413-80B8-CB1D9D95CFA4}" state="hidden">
      <selection activeCell="B7" sqref="B7:BP16"/>
      <pageMargins left="0.7" right="0.7" top="0.75" bottom="0.75" header="0.3" footer="0.3"/>
      <pageSetup paperSize="9" orientation="portrait" r:id="rId2"/>
    </customSheetView>
    <customSheetView guid="{57565816-6AAE-4FD6-9B83-A5891B3F8732}" state="hidden">
      <selection activeCell="B7" sqref="B7:BP16"/>
      <pageMargins left="0.7" right="0.7" top="0.75" bottom="0.75" header="0.3" footer="0.3"/>
      <pageSetup paperSize="9" orientation="portrait" r:id="rId3"/>
    </customSheetView>
    <customSheetView guid="{96A4F824-BE7D-49F8-B101-397243760418}" state="hidden">
      <selection activeCell="B7" sqref="B7:BP16"/>
      <pageMargins left="0.7" right="0.7" top="0.75" bottom="0.75" header="0.3" footer="0.3"/>
      <pageSetup paperSize="9" orientation="portrait" r:id="rId4"/>
    </customSheetView>
    <customSheetView guid="{DEC4FF95-AA87-4131-BCA2-57194FAB0F1E}" state="hidden">
      <selection activeCell="B7" sqref="B7:BP16"/>
      <pageMargins left="0.7" right="0.7" top="0.75" bottom="0.75" header="0.3" footer="0.3"/>
      <pageSetup paperSize="9" orientation="portrait" r:id="rId5"/>
    </customSheetView>
    <customSheetView guid="{E95CF61C-C534-452E-BFD6-14B1D8652AC6}" state="hidden">
      <selection activeCell="B7" sqref="B7:BP16"/>
      <pageMargins left="0.7" right="0.7" top="0.75" bottom="0.75" header="0.3" footer="0.3"/>
      <pageSetup paperSize="9" orientation="portrait" r:id="rId6"/>
    </customSheetView>
    <customSheetView guid="{505B9CA4-B0ED-44F3-BF85-562ECED206CB}" state="hidden">
      <selection activeCell="B7" sqref="B7:BP16"/>
      <pageMargins left="0.7" right="0.7" top="0.75" bottom="0.75" header="0.3" footer="0.3"/>
      <pageSetup paperSize="9" orientation="portrait" r:id="rId7"/>
    </customSheetView>
    <customSheetView guid="{E864917A-A71A-4617-BFE1-AC8F4AFB994A}" state="hidden">
      <selection activeCell="B7" sqref="B7:BP16"/>
      <pageMargins left="0.7" right="0.7" top="0.75" bottom="0.75" header="0.3" footer="0.3"/>
      <pageSetup paperSize="9" orientation="portrait" r:id="rId8"/>
    </customSheetView>
    <customSheetView guid="{8AC4748F-C348-45DB-AD77-829BB9C41C40}" state="hidden">
      <selection activeCell="B7" sqref="B7:BP16"/>
      <pageMargins left="0.7" right="0.7" top="0.75" bottom="0.75" header="0.3" footer="0.3"/>
      <pageSetup paperSize="9" orientation="portrait" r:id="rId9"/>
    </customSheetView>
    <customSheetView guid="{4B230172-5AA0-44FD-B9E7-C47513B09D87}" state="hidden">
      <selection activeCell="B7" sqref="B7:BP16"/>
      <pageMargins left="0.7" right="0.7" top="0.75" bottom="0.75" header="0.3" footer="0.3"/>
    </customSheetView>
    <customSheetView guid="{E229E000-D688-46ED-9DCB-B27B050D9E5F}" state="hidden">
      <selection activeCell="B7" sqref="B7:BP16"/>
      <pageMargins left="0.7" right="0.7" top="0.75" bottom="0.75" header="0.3" footer="0.3"/>
      <pageSetup paperSize="9" orientation="portrait" r:id="rId10"/>
    </customSheetView>
    <customSheetView guid="{C2004EF5-687C-4621-BCD7-BBA1DB028D9D}" state="hidden">
      <selection activeCell="B7" sqref="B7:BP16"/>
      <pageMargins left="0.7" right="0.7" top="0.75" bottom="0.75" header="0.3" footer="0.3"/>
      <pageSetup paperSize="9" orientation="portrait" r:id="rId11"/>
    </customSheetView>
    <customSheetView guid="{FC99DFBC-876D-460F-B538-B3627CDFD702}" state="hidden">
      <selection activeCell="B7" sqref="B7:BP16"/>
      <pageMargins left="0.7" right="0.7" top="0.75" bottom="0.75" header="0.3" footer="0.3"/>
      <pageSetup paperSize="9" orientation="portrait" r:id="rId12"/>
    </customSheetView>
    <customSheetView guid="{E41AA92C-C619-4EEF-AE56-7A9255D02FF0}" state="hidden">
      <selection activeCell="B7" sqref="B7:BP16"/>
      <pageMargins left="0.7" right="0.7" top="0.75" bottom="0.75" header="0.3" footer="0.3"/>
      <pageSetup paperSize="9" orientation="portrait" r:id="rId13"/>
    </customSheetView>
    <customSheetView guid="{704DBCE5-190B-4E0A-98B5-93ADE3A6FC07}" state="hidden">
      <selection activeCell="B7" sqref="B7:BP16"/>
      <pageMargins left="0.7" right="0.7" top="0.75" bottom="0.75" header="0.3" footer="0.3"/>
      <pageSetup paperSize="9" orientation="portrait" r:id="rId14"/>
    </customSheetView>
    <customSheetView guid="{77141914-F19F-4DD7-98B1-60E3C4FC6D1B}" state="hidden">
      <selection activeCell="B7" sqref="B7:BP16"/>
      <pageMargins left="0.7" right="0.7" top="0.75" bottom="0.75" header="0.3" footer="0.3"/>
      <pageSetup paperSize="9" orientation="portrait" r:id="rId15"/>
    </customSheetView>
  </customSheetViews>
  <pageMargins left="0.7" right="0.7" top="0.75" bottom="0.75" header="0.3" footer="0.3"/>
  <pageSetup paperSize="9" orientation="portrait"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ТР нефть</vt:lpstr>
      <vt:lpstr>Лист3</vt:lpstr>
      <vt:lpstr>Лист1</vt:lpstr>
      <vt:lpstr>Рпл</vt:lpstr>
      <vt:lpstr>Лист2</vt:lpstr>
      <vt:lpstr>'ТР нефть'!Заголовки_для_печати</vt:lpstr>
      <vt:lpstr>'ТР нефть'!Область_печати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Елизаров Сергей Сергеевич</dc:creator>
  <cp:lastModifiedBy>Голубев Вадим Александрович</cp:lastModifiedBy>
  <cp:lastPrinted>2021-01-25T11:50:12Z</cp:lastPrinted>
  <dcterms:created xsi:type="dcterms:W3CDTF">2006-09-16T00:00:00Z</dcterms:created>
  <dcterms:modified xsi:type="dcterms:W3CDTF">2021-03-15T18:31:39Z</dcterms:modified>
</cp:coreProperties>
</file>